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workbookProtection workbookPassword="C628" lockStructure="1"/>
  <bookViews>
    <workbookView xWindow="28680" yWindow="-120" windowWidth="20730" windowHeight="11760" activeTab="1"/>
  </bookViews>
  <sheets>
    <sheet name="титул" sheetId="4" r:id="rId1"/>
    <sheet name="ПЛАН" sheetId="2" r:id="rId2"/>
    <sheet name="Розрахунок" sheetId="5" r:id="rId3"/>
    <sheet name="Довідники" sheetId="6" r:id="rId4"/>
  </sheets>
  <definedNames>
    <definedName name="_xlnm._FilterDatabase" localSheetId="1" hidden="1">ПЛАН!$AI$12:$AO$12</definedName>
    <definedName name="_xlnm.Print_Area" localSheetId="1">ПЛАН!$A$1:$AG$691</definedName>
    <definedName name="_xlnm.Print_Area" localSheetId="0">титул!$A$1:$BA$44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9" i="6" l="1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AU38" i="6"/>
  <c r="BY36" i="6" l="1"/>
  <c r="CQ36" i="6"/>
  <c r="CH36" i="6"/>
  <c r="AU36" i="6"/>
  <c r="BU36" i="6"/>
  <c r="BL36" i="6"/>
  <c r="AY36" i="6"/>
  <c r="CC36" i="6"/>
  <c r="BQ36" i="6"/>
  <c r="BC36" i="6"/>
  <c r="CL36" i="6"/>
  <c r="BH36" i="6"/>
  <c r="H19" i="6" l="1"/>
  <c r="F19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CT8" i="6"/>
  <c r="CS8" i="6"/>
  <c r="CR8" i="6"/>
  <c r="CQ8" i="6"/>
  <c r="CP8" i="6"/>
  <c r="CO8" i="6"/>
  <c r="CN8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BU19" i="6"/>
  <c r="BT19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Y38" i="4" l="1"/>
  <c r="AY39" i="4"/>
  <c r="AY40" i="4"/>
  <c r="AY41" i="4"/>
  <c r="L37" i="4"/>
  <c r="L38" i="4"/>
  <c r="L39" i="4"/>
  <c r="L40" i="4"/>
  <c r="L41" i="4"/>
  <c r="L42" i="4"/>
  <c r="L36" i="4"/>
  <c r="H37" i="4"/>
  <c r="H38" i="4"/>
  <c r="H39" i="4"/>
  <c r="H40" i="4"/>
  <c r="H41" i="4"/>
  <c r="H36" i="4"/>
  <c r="AF40" i="4"/>
  <c r="AF41" i="4"/>
  <c r="S652" i="5" l="1"/>
  <c r="A9" i="4" l="1"/>
  <c r="A114" i="2"/>
  <c r="B587" i="2"/>
  <c r="J587" i="2"/>
  <c r="B588" i="2"/>
  <c r="J588" i="2"/>
  <c r="B589" i="2"/>
  <c r="J589" i="2"/>
  <c r="B590" i="2"/>
  <c r="J590" i="2"/>
  <c r="B543" i="2"/>
  <c r="J543" i="2"/>
  <c r="B544" i="2"/>
  <c r="J544" i="2"/>
  <c r="B545" i="2"/>
  <c r="J545" i="2"/>
  <c r="B546" i="2"/>
  <c r="J546" i="2"/>
  <c r="B565" i="2"/>
  <c r="J565" i="2"/>
  <c r="B566" i="2"/>
  <c r="J566" i="2"/>
  <c r="B567" i="2"/>
  <c r="J567" i="2"/>
  <c r="B568" i="2"/>
  <c r="J568" i="2"/>
  <c r="C540" i="5"/>
  <c r="C543" i="2" s="1"/>
  <c r="F540" i="5"/>
  <c r="D543" i="2" s="1"/>
  <c r="G540" i="5"/>
  <c r="E543" i="2" s="1"/>
  <c r="H540" i="5"/>
  <c r="F543" i="2" s="1"/>
  <c r="I540" i="5"/>
  <c r="G543" i="2" s="1"/>
  <c r="J540" i="5"/>
  <c r="H543" i="2" s="1"/>
  <c r="K540" i="5"/>
  <c r="I543" i="2" s="1"/>
  <c r="M540" i="5"/>
  <c r="N543" i="2" s="1"/>
  <c r="N540" i="5"/>
  <c r="O543" i="2" s="1"/>
  <c r="O540" i="5"/>
  <c r="P543" i="2" s="1"/>
  <c r="U540" i="5"/>
  <c r="S543" i="2" s="1"/>
  <c r="AB540" i="5"/>
  <c r="T543" i="2" s="1"/>
  <c r="AI540" i="5"/>
  <c r="AP540" i="5"/>
  <c r="V543" i="2" s="1"/>
  <c r="AW540" i="5"/>
  <c r="BD540" i="5"/>
  <c r="X543" i="2" s="1"/>
  <c r="BK540" i="5"/>
  <c r="Y543" i="2" s="1"/>
  <c r="BR540" i="5"/>
  <c r="BY540" i="5"/>
  <c r="AA543" i="2" s="1"/>
  <c r="CF540" i="5"/>
  <c r="AB543" i="2" s="1"/>
  <c r="CM540" i="5"/>
  <c r="CT540" i="5"/>
  <c r="AD543" i="2" s="1"/>
  <c r="DA540" i="5"/>
  <c r="AE543" i="2" s="1"/>
  <c r="DH540" i="5"/>
  <c r="AF543" i="2" s="1"/>
  <c r="DN540" i="5"/>
  <c r="DM540" i="5" s="1"/>
  <c r="L543" i="2" s="1"/>
  <c r="R543" i="2" s="1"/>
  <c r="DR540" i="5"/>
  <c r="EB540" i="5"/>
  <c r="EC540" i="5"/>
  <c r="C541" i="5"/>
  <c r="C544" i="2" s="1"/>
  <c r="F541" i="5"/>
  <c r="D544" i="2" s="1"/>
  <c r="G541" i="5"/>
  <c r="E544" i="2" s="1"/>
  <c r="H541" i="5"/>
  <c r="F544" i="2" s="1"/>
  <c r="I541" i="5"/>
  <c r="G544" i="2" s="1"/>
  <c r="J541" i="5"/>
  <c r="H544" i="2" s="1"/>
  <c r="K541" i="5"/>
  <c r="I544" i="2" s="1"/>
  <c r="M541" i="5"/>
  <c r="N544" i="2" s="1"/>
  <c r="N541" i="5"/>
  <c r="O544" i="2" s="1"/>
  <c r="O541" i="5"/>
  <c r="P544" i="2" s="1"/>
  <c r="U541" i="5"/>
  <c r="S544" i="2" s="1"/>
  <c r="AB541" i="5"/>
  <c r="T544" i="2" s="1"/>
  <c r="AI541" i="5"/>
  <c r="U544" i="2" s="1"/>
  <c r="AP541" i="5"/>
  <c r="V544" i="2" s="1"/>
  <c r="AW541" i="5"/>
  <c r="W544" i="2" s="1"/>
  <c r="BD541" i="5"/>
  <c r="X544" i="2" s="1"/>
  <c r="BK541" i="5"/>
  <c r="Y544" i="2" s="1"/>
  <c r="BR541" i="5"/>
  <c r="Z544" i="2" s="1"/>
  <c r="BY541" i="5"/>
  <c r="AA544" i="2" s="1"/>
  <c r="CF541" i="5"/>
  <c r="CM541" i="5"/>
  <c r="CT541" i="5"/>
  <c r="AD544" i="2" s="1"/>
  <c r="DA541" i="5"/>
  <c r="AE544" i="2" s="1"/>
  <c r="DH541" i="5"/>
  <c r="AF544" i="2" s="1"/>
  <c r="DN541" i="5"/>
  <c r="DM541" i="5" s="1"/>
  <c r="L544" i="2" s="1"/>
  <c r="R544" i="2" s="1"/>
  <c r="DR541" i="5"/>
  <c r="EB541" i="5"/>
  <c r="EC541" i="5"/>
  <c r="C542" i="5"/>
  <c r="C545" i="2" s="1"/>
  <c r="F542" i="5"/>
  <c r="D545" i="2" s="1"/>
  <c r="G542" i="5"/>
  <c r="E545" i="2" s="1"/>
  <c r="H542" i="5"/>
  <c r="F545" i="2" s="1"/>
  <c r="I542" i="5"/>
  <c r="G545" i="2" s="1"/>
  <c r="J542" i="5"/>
  <c r="H545" i="2" s="1"/>
  <c r="K542" i="5"/>
  <c r="I545" i="2" s="1"/>
  <c r="M542" i="5"/>
  <c r="N542" i="5"/>
  <c r="O545" i="2" s="1"/>
  <c r="O542" i="5"/>
  <c r="P545" i="2" s="1"/>
  <c r="U542" i="5"/>
  <c r="S545" i="2" s="1"/>
  <c r="AB542" i="5"/>
  <c r="AI542" i="5"/>
  <c r="AP542" i="5"/>
  <c r="V545" i="2" s="1"/>
  <c r="AW542" i="5"/>
  <c r="BD542" i="5"/>
  <c r="X545" i="2" s="1"/>
  <c r="BK542" i="5"/>
  <c r="Y545" i="2" s="1"/>
  <c r="BR542" i="5"/>
  <c r="Z545" i="2" s="1"/>
  <c r="BY542" i="5"/>
  <c r="AA545" i="2" s="1"/>
  <c r="CF542" i="5"/>
  <c r="CM542" i="5"/>
  <c r="CT542" i="5"/>
  <c r="AD545" i="2" s="1"/>
  <c r="DA542" i="5"/>
  <c r="AE545" i="2" s="1"/>
  <c r="DH542" i="5"/>
  <c r="AF545" i="2" s="1"/>
  <c r="DN542" i="5"/>
  <c r="DM542" i="5" s="1"/>
  <c r="L545" i="2" s="1"/>
  <c r="R545" i="2" s="1"/>
  <c r="DR542" i="5"/>
  <c r="EB542" i="5"/>
  <c r="EC542" i="5"/>
  <c r="C543" i="5"/>
  <c r="C546" i="2" s="1"/>
  <c r="F543" i="5"/>
  <c r="D546" i="2" s="1"/>
  <c r="G543" i="5"/>
  <c r="E546" i="2" s="1"/>
  <c r="H543" i="5"/>
  <c r="F546" i="2" s="1"/>
  <c r="I543" i="5"/>
  <c r="G546" i="2" s="1"/>
  <c r="J543" i="5"/>
  <c r="H546" i="2" s="1"/>
  <c r="K543" i="5"/>
  <c r="I546" i="2" s="1"/>
  <c r="M543" i="5"/>
  <c r="N543" i="5"/>
  <c r="O546" i="2" s="1"/>
  <c r="O543" i="5"/>
  <c r="P546" i="2" s="1"/>
  <c r="U543" i="5"/>
  <c r="AB543" i="5"/>
  <c r="T546" i="2" s="1"/>
  <c r="AI543" i="5"/>
  <c r="AP543" i="5"/>
  <c r="V546" i="2" s="1"/>
  <c r="AW543" i="5"/>
  <c r="BD543" i="5"/>
  <c r="X546" i="2" s="1"/>
  <c r="BK543" i="5"/>
  <c r="Y546" i="2" s="1"/>
  <c r="BR543" i="5"/>
  <c r="Z546" i="2" s="1"/>
  <c r="BY543" i="5"/>
  <c r="AA546" i="2" s="1"/>
  <c r="CF543" i="5"/>
  <c r="CM543" i="5"/>
  <c r="CT543" i="5"/>
  <c r="AD546" i="2" s="1"/>
  <c r="DA543" i="5"/>
  <c r="DH543" i="5"/>
  <c r="AF546" i="2" s="1"/>
  <c r="DN543" i="5"/>
  <c r="DM543" i="5" s="1"/>
  <c r="L546" i="2" s="1"/>
  <c r="R546" i="2" s="1"/>
  <c r="DR543" i="5"/>
  <c r="EB543" i="5"/>
  <c r="EC543" i="5"/>
  <c r="C562" i="5"/>
  <c r="C565" i="2" s="1"/>
  <c r="F562" i="5"/>
  <c r="D565" i="2" s="1"/>
  <c r="G562" i="5"/>
  <c r="E565" i="2" s="1"/>
  <c r="H562" i="5"/>
  <c r="F565" i="2" s="1"/>
  <c r="I562" i="5"/>
  <c r="G565" i="2" s="1"/>
  <c r="J562" i="5"/>
  <c r="H565" i="2" s="1"/>
  <c r="K562" i="5"/>
  <c r="I565" i="2" s="1"/>
  <c r="M562" i="5"/>
  <c r="N565" i="2" s="1"/>
  <c r="N562" i="5"/>
  <c r="O565" i="2" s="1"/>
  <c r="O562" i="5"/>
  <c r="P565" i="2" s="1"/>
  <c r="U562" i="5"/>
  <c r="S565" i="2" s="1"/>
  <c r="AB562" i="5"/>
  <c r="T565" i="2" s="1"/>
  <c r="AI562" i="5"/>
  <c r="U565" i="2" s="1"/>
  <c r="AP562" i="5"/>
  <c r="AW562" i="5"/>
  <c r="W565" i="2" s="1"/>
  <c r="BD562" i="5"/>
  <c r="X565" i="2" s="1"/>
  <c r="BK562" i="5"/>
  <c r="BR562" i="5"/>
  <c r="Z565" i="2" s="1"/>
  <c r="BY562" i="5"/>
  <c r="AA565" i="2" s="1"/>
  <c r="CF562" i="5"/>
  <c r="CM562" i="5"/>
  <c r="CT562" i="5"/>
  <c r="AD565" i="2" s="1"/>
  <c r="DA562" i="5"/>
  <c r="AE565" i="2" s="1"/>
  <c r="DH562" i="5"/>
  <c r="AF565" i="2" s="1"/>
  <c r="DN562" i="5"/>
  <c r="DM562" i="5" s="1"/>
  <c r="P562" i="5" s="1"/>
  <c r="Q562" i="5" s="1"/>
  <c r="DR562" i="5"/>
  <c r="EB562" i="5"/>
  <c r="EC562" i="5"/>
  <c r="C563" i="5"/>
  <c r="C566" i="2" s="1"/>
  <c r="F563" i="5"/>
  <c r="D566" i="2" s="1"/>
  <c r="G563" i="5"/>
  <c r="E566" i="2" s="1"/>
  <c r="H563" i="5"/>
  <c r="F566" i="2" s="1"/>
  <c r="I563" i="5"/>
  <c r="G566" i="2" s="1"/>
  <c r="J563" i="5"/>
  <c r="H566" i="2" s="1"/>
  <c r="K563" i="5"/>
  <c r="I566" i="2" s="1"/>
  <c r="M563" i="5"/>
  <c r="N566" i="2" s="1"/>
  <c r="N563" i="5"/>
  <c r="O566" i="2" s="1"/>
  <c r="O563" i="5"/>
  <c r="P566" i="2" s="1"/>
  <c r="U563" i="5"/>
  <c r="S566" i="2" s="1"/>
  <c r="AB563" i="5"/>
  <c r="T566" i="2" s="1"/>
  <c r="AI563" i="5"/>
  <c r="U566" i="2" s="1"/>
  <c r="AP563" i="5"/>
  <c r="AW563" i="5"/>
  <c r="W566" i="2" s="1"/>
  <c r="BD563" i="5"/>
  <c r="X566" i="2" s="1"/>
  <c r="BK563" i="5"/>
  <c r="Y566" i="2" s="1"/>
  <c r="BR563" i="5"/>
  <c r="BY563" i="5"/>
  <c r="AA566" i="2" s="1"/>
  <c r="CF563" i="5"/>
  <c r="CM563" i="5"/>
  <c r="CT563" i="5"/>
  <c r="AD566" i="2" s="1"/>
  <c r="DA563" i="5"/>
  <c r="AE566" i="2" s="1"/>
  <c r="DH563" i="5"/>
  <c r="AF566" i="2" s="1"/>
  <c r="DN563" i="5"/>
  <c r="DM563" i="5" s="1"/>
  <c r="L566" i="2" s="1"/>
  <c r="R566" i="2" s="1"/>
  <c r="DR563" i="5"/>
  <c r="EB563" i="5"/>
  <c r="EC563" i="5"/>
  <c r="C564" i="5"/>
  <c r="C567" i="2" s="1"/>
  <c r="F564" i="5"/>
  <c r="D567" i="2" s="1"/>
  <c r="G564" i="5"/>
  <c r="E567" i="2" s="1"/>
  <c r="H564" i="5"/>
  <c r="F567" i="2" s="1"/>
  <c r="I564" i="5"/>
  <c r="G567" i="2" s="1"/>
  <c r="J564" i="5"/>
  <c r="H567" i="2" s="1"/>
  <c r="K564" i="5"/>
  <c r="I567" i="2" s="1"/>
  <c r="M564" i="5"/>
  <c r="N567" i="2" s="1"/>
  <c r="N564" i="5"/>
  <c r="O567" i="2" s="1"/>
  <c r="O564" i="5"/>
  <c r="P567" i="2" s="1"/>
  <c r="U564" i="5"/>
  <c r="S567" i="2" s="1"/>
  <c r="AB564" i="5"/>
  <c r="T567" i="2" s="1"/>
  <c r="AI564" i="5"/>
  <c r="U567" i="2" s="1"/>
  <c r="AP564" i="5"/>
  <c r="AW564" i="5"/>
  <c r="BD564" i="5"/>
  <c r="X567" i="2" s="1"/>
  <c r="BK564" i="5"/>
  <c r="Y567" i="2" s="1"/>
  <c r="BR564" i="5"/>
  <c r="Z567" i="2" s="1"/>
  <c r="BY564" i="5"/>
  <c r="AA567" i="2" s="1"/>
  <c r="CF564" i="5"/>
  <c r="CM564" i="5"/>
  <c r="AC567" i="2" s="1"/>
  <c r="CT564" i="5"/>
  <c r="AD567" i="2" s="1"/>
  <c r="DA564" i="5"/>
  <c r="AE567" i="2" s="1"/>
  <c r="DH564" i="5"/>
  <c r="AF567" i="2" s="1"/>
  <c r="DN564" i="5"/>
  <c r="DM564" i="5" s="1"/>
  <c r="DO564" i="5" s="1"/>
  <c r="DP564" i="5" s="1"/>
  <c r="DR564" i="5"/>
  <c r="EB564" i="5"/>
  <c r="EC564" i="5"/>
  <c r="C565" i="5"/>
  <c r="C568" i="2" s="1"/>
  <c r="F565" i="5"/>
  <c r="D568" i="2" s="1"/>
  <c r="G565" i="5"/>
  <c r="E568" i="2" s="1"/>
  <c r="H565" i="5"/>
  <c r="F568" i="2" s="1"/>
  <c r="I565" i="5"/>
  <c r="G568" i="2" s="1"/>
  <c r="J565" i="5"/>
  <c r="H568" i="2" s="1"/>
  <c r="K565" i="5"/>
  <c r="I568" i="2" s="1"/>
  <c r="M565" i="5"/>
  <c r="N568" i="2" s="1"/>
  <c r="N565" i="5"/>
  <c r="O568" i="2" s="1"/>
  <c r="O565" i="5"/>
  <c r="P568" i="2" s="1"/>
  <c r="U565" i="5"/>
  <c r="S568" i="2" s="1"/>
  <c r="AB565" i="5"/>
  <c r="AI565" i="5"/>
  <c r="U568" i="2" s="1"/>
  <c r="AP565" i="5"/>
  <c r="V568" i="2" s="1"/>
  <c r="AW565" i="5"/>
  <c r="W568" i="2" s="1"/>
  <c r="BD565" i="5"/>
  <c r="X568" i="2" s="1"/>
  <c r="BK565" i="5"/>
  <c r="Y568" i="2" s="1"/>
  <c r="BR565" i="5"/>
  <c r="Z568" i="2" s="1"/>
  <c r="BY565" i="5"/>
  <c r="AA568" i="2" s="1"/>
  <c r="CF565" i="5"/>
  <c r="AB568" i="2" s="1"/>
  <c r="CM565" i="5"/>
  <c r="CT565" i="5"/>
  <c r="AD568" i="2" s="1"/>
  <c r="DA565" i="5"/>
  <c r="AE568" i="2" s="1"/>
  <c r="DH565" i="5"/>
  <c r="DN565" i="5"/>
  <c r="DM565" i="5" s="1"/>
  <c r="DR565" i="5"/>
  <c r="EB565" i="5"/>
  <c r="EC565" i="5"/>
  <c r="C584" i="5"/>
  <c r="C587" i="2" s="1"/>
  <c r="F584" i="5"/>
  <c r="D587" i="2" s="1"/>
  <c r="G584" i="5"/>
  <c r="E587" i="2" s="1"/>
  <c r="H584" i="5"/>
  <c r="F587" i="2" s="1"/>
  <c r="I584" i="5"/>
  <c r="G587" i="2" s="1"/>
  <c r="J584" i="5"/>
  <c r="H587" i="2" s="1"/>
  <c r="K584" i="5"/>
  <c r="I587" i="2" s="1"/>
  <c r="M584" i="5"/>
  <c r="N587" i="2" s="1"/>
  <c r="N584" i="5"/>
  <c r="O587" i="2" s="1"/>
  <c r="O584" i="5"/>
  <c r="P587" i="2" s="1"/>
  <c r="U584" i="5"/>
  <c r="S587" i="2" s="1"/>
  <c r="AB584" i="5"/>
  <c r="T587" i="2" s="1"/>
  <c r="AI584" i="5"/>
  <c r="U587" i="2" s="1"/>
  <c r="AP584" i="5"/>
  <c r="V587" i="2" s="1"/>
  <c r="AW584" i="5"/>
  <c r="W587" i="2" s="1"/>
  <c r="BD584" i="5"/>
  <c r="X587" i="2" s="1"/>
  <c r="BK584" i="5"/>
  <c r="BR584" i="5"/>
  <c r="Z587" i="2" s="1"/>
  <c r="BY584" i="5"/>
  <c r="AA587" i="2" s="1"/>
  <c r="CF584" i="5"/>
  <c r="CM584" i="5"/>
  <c r="AC587" i="2" s="1"/>
  <c r="CT584" i="5"/>
  <c r="AD587" i="2" s="1"/>
  <c r="DA584" i="5"/>
  <c r="AE587" i="2" s="1"/>
  <c r="DH584" i="5"/>
  <c r="AF587" i="2" s="1"/>
  <c r="DN584" i="5"/>
  <c r="DM584" i="5" s="1"/>
  <c r="P584" i="5" s="1"/>
  <c r="Q584" i="5" s="1"/>
  <c r="DR584" i="5"/>
  <c r="EB584" i="5"/>
  <c r="EC584" i="5"/>
  <c r="C585" i="5"/>
  <c r="C588" i="2" s="1"/>
  <c r="F585" i="5"/>
  <c r="D588" i="2" s="1"/>
  <c r="G585" i="5"/>
  <c r="E588" i="2" s="1"/>
  <c r="H585" i="5"/>
  <c r="F588" i="2" s="1"/>
  <c r="I585" i="5"/>
  <c r="G588" i="2" s="1"/>
  <c r="J585" i="5"/>
  <c r="H588" i="2" s="1"/>
  <c r="K585" i="5"/>
  <c r="I588" i="2" s="1"/>
  <c r="M585" i="5"/>
  <c r="N585" i="5"/>
  <c r="O588" i="2" s="1"/>
  <c r="O585" i="5"/>
  <c r="P588" i="2" s="1"/>
  <c r="U585" i="5"/>
  <c r="S588" i="2" s="1"/>
  <c r="AB585" i="5"/>
  <c r="T588" i="2" s="1"/>
  <c r="AI585" i="5"/>
  <c r="U588" i="2" s="1"/>
  <c r="AP585" i="5"/>
  <c r="V588" i="2" s="1"/>
  <c r="AW585" i="5"/>
  <c r="W588" i="2" s="1"/>
  <c r="BD585" i="5"/>
  <c r="X588" i="2" s="1"/>
  <c r="BK585" i="5"/>
  <c r="Y588" i="2" s="1"/>
  <c r="BR585" i="5"/>
  <c r="Z588" i="2" s="1"/>
  <c r="BY585" i="5"/>
  <c r="AA588" i="2" s="1"/>
  <c r="CF585" i="5"/>
  <c r="AB588" i="2" s="1"/>
  <c r="CM585" i="5"/>
  <c r="AC588" i="2" s="1"/>
  <c r="CT585" i="5"/>
  <c r="AD588" i="2" s="1"/>
  <c r="DA585" i="5"/>
  <c r="AE588" i="2" s="1"/>
  <c r="DH585" i="5"/>
  <c r="AF588" i="2" s="1"/>
  <c r="DN585" i="5"/>
  <c r="DM585" i="5" s="1"/>
  <c r="P585" i="5" s="1"/>
  <c r="Q585" i="5" s="1"/>
  <c r="DR585" i="5"/>
  <c r="EB585" i="5"/>
  <c r="EC585" i="5"/>
  <c r="C586" i="5"/>
  <c r="C589" i="2" s="1"/>
  <c r="F586" i="5"/>
  <c r="D589" i="2" s="1"/>
  <c r="G586" i="5"/>
  <c r="E589" i="2" s="1"/>
  <c r="H586" i="5"/>
  <c r="F589" i="2" s="1"/>
  <c r="I586" i="5"/>
  <c r="G589" i="2" s="1"/>
  <c r="J586" i="5"/>
  <c r="H589" i="2" s="1"/>
  <c r="K586" i="5"/>
  <c r="I589" i="2" s="1"/>
  <c r="M586" i="5"/>
  <c r="N589" i="2" s="1"/>
  <c r="N586" i="5"/>
  <c r="O589" i="2" s="1"/>
  <c r="O586" i="5"/>
  <c r="P589" i="2" s="1"/>
  <c r="U586" i="5"/>
  <c r="S589" i="2" s="1"/>
  <c r="AB586" i="5"/>
  <c r="T589" i="2" s="1"/>
  <c r="AI586" i="5"/>
  <c r="U589" i="2" s="1"/>
  <c r="AP586" i="5"/>
  <c r="V589" i="2" s="1"/>
  <c r="AW586" i="5"/>
  <c r="W589" i="2" s="1"/>
  <c r="BD586" i="5"/>
  <c r="X589" i="2" s="1"/>
  <c r="BK586" i="5"/>
  <c r="Y589" i="2" s="1"/>
  <c r="BR586" i="5"/>
  <c r="Z589" i="2" s="1"/>
  <c r="BY586" i="5"/>
  <c r="AA589" i="2" s="1"/>
  <c r="CF586" i="5"/>
  <c r="AB589" i="2" s="1"/>
  <c r="CM586" i="5"/>
  <c r="AC589" i="2" s="1"/>
  <c r="CT586" i="5"/>
  <c r="AD589" i="2" s="1"/>
  <c r="DA586" i="5"/>
  <c r="AE589" i="2" s="1"/>
  <c r="DH586" i="5"/>
  <c r="DN586" i="5"/>
  <c r="DM586" i="5" s="1"/>
  <c r="L589" i="2" s="1"/>
  <c r="R589" i="2" s="1"/>
  <c r="DR586" i="5"/>
  <c r="EB586" i="5"/>
  <c r="EC586" i="5"/>
  <c r="C587" i="5"/>
  <c r="C590" i="2" s="1"/>
  <c r="F587" i="5"/>
  <c r="D590" i="2" s="1"/>
  <c r="G587" i="5"/>
  <c r="E590" i="2" s="1"/>
  <c r="H587" i="5"/>
  <c r="F590" i="2" s="1"/>
  <c r="I587" i="5"/>
  <c r="G590" i="2" s="1"/>
  <c r="J587" i="5"/>
  <c r="H590" i="2" s="1"/>
  <c r="K587" i="5"/>
  <c r="I590" i="2" s="1"/>
  <c r="M587" i="5"/>
  <c r="N590" i="2" s="1"/>
  <c r="N587" i="5"/>
  <c r="O590" i="2" s="1"/>
  <c r="O587" i="5"/>
  <c r="P590" i="2" s="1"/>
  <c r="U587" i="5"/>
  <c r="S590" i="2" s="1"/>
  <c r="AB587" i="5"/>
  <c r="T590" i="2" s="1"/>
  <c r="AI587" i="5"/>
  <c r="U590" i="2" s="1"/>
  <c r="AP587" i="5"/>
  <c r="V590" i="2" s="1"/>
  <c r="AW587" i="5"/>
  <c r="W590" i="2" s="1"/>
  <c r="BD587" i="5"/>
  <c r="X590" i="2" s="1"/>
  <c r="BK587" i="5"/>
  <c r="Y590" i="2" s="1"/>
  <c r="BR587" i="5"/>
  <c r="BY587" i="5"/>
  <c r="AA590" i="2" s="1"/>
  <c r="CF587" i="5"/>
  <c r="AB590" i="2" s="1"/>
  <c r="CM587" i="5"/>
  <c r="AC590" i="2" s="1"/>
  <c r="CT587" i="5"/>
  <c r="AD590" i="2" s="1"/>
  <c r="DA587" i="5"/>
  <c r="AE590" i="2" s="1"/>
  <c r="DH587" i="5"/>
  <c r="AF590" i="2" s="1"/>
  <c r="DN587" i="5"/>
  <c r="DM587" i="5" s="1"/>
  <c r="P587" i="5" s="1"/>
  <c r="Q587" i="5" s="1"/>
  <c r="DR587" i="5"/>
  <c r="EB587" i="5"/>
  <c r="EC587" i="5"/>
  <c r="B580" i="2"/>
  <c r="J580" i="2"/>
  <c r="B581" i="2"/>
  <c r="J581" i="2"/>
  <c r="B582" i="2"/>
  <c r="J582" i="2"/>
  <c r="B583" i="2"/>
  <c r="J583" i="2"/>
  <c r="B584" i="2"/>
  <c r="J584" i="2"/>
  <c r="B585" i="2"/>
  <c r="J585" i="2"/>
  <c r="B586" i="2"/>
  <c r="J586" i="2"/>
  <c r="B558" i="2"/>
  <c r="J558" i="2"/>
  <c r="B559" i="2"/>
  <c r="J559" i="2"/>
  <c r="B560" i="2"/>
  <c r="J560" i="2"/>
  <c r="B561" i="2"/>
  <c r="J561" i="2"/>
  <c r="B562" i="2"/>
  <c r="J562" i="2"/>
  <c r="B563" i="2"/>
  <c r="J563" i="2"/>
  <c r="B564" i="2"/>
  <c r="J564" i="2"/>
  <c r="B536" i="2"/>
  <c r="J536" i="2"/>
  <c r="B537" i="2"/>
  <c r="J537" i="2"/>
  <c r="B538" i="2"/>
  <c r="J538" i="2"/>
  <c r="B539" i="2"/>
  <c r="J539" i="2"/>
  <c r="B540" i="2"/>
  <c r="J540" i="2"/>
  <c r="B541" i="2"/>
  <c r="J541" i="2"/>
  <c r="B542" i="2"/>
  <c r="J542" i="2"/>
  <c r="C538" i="5"/>
  <c r="C541" i="2" s="1"/>
  <c r="F538" i="5"/>
  <c r="D541" i="2" s="1"/>
  <c r="G538" i="5"/>
  <c r="E541" i="2" s="1"/>
  <c r="H538" i="5"/>
  <c r="F541" i="2" s="1"/>
  <c r="I538" i="5"/>
  <c r="G541" i="2" s="1"/>
  <c r="J538" i="5"/>
  <c r="H541" i="2" s="1"/>
  <c r="K538" i="5"/>
  <c r="I541" i="2" s="1"/>
  <c r="M538" i="5"/>
  <c r="N538" i="5"/>
  <c r="O541" i="2" s="1"/>
  <c r="O538" i="5"/>
  <c r="P541" i="2" s="1"/>
  <c r="U538" i="5"/>
  <c r="S541" i="2" s="1"/>
  <c r="AB538" i="5"/>
  <c r="AI538" i="5"/>
  <c r="U541" i="2" s="1"/>
  <c r="AP538" i="5"/>
  <c r="V541" i="2" s="1"/>
  <c r="AW538" i="5"/>
  <c r="W541" i="2" s="1"/>
  <c r="BD538" i="5"/>
  <c r="X541" i="2" s="1"/>
  <c r="BK538" i="5"/>
  <c r="Y541" i="2" s="1"/>
  <c r="BR538" i="5"/>
  <c r="Z541" i="2" s="1"/>
  <c r="BY538" i="5"/>
  <c r="AA541" i="2" s="1"/>
  <c r="CF538" i="5"/>
  <c r="CM538" i="5"/>
  <c r="AC541" i="2" s="1"/>
  <c r="CT538" i="5"/>
  <c r="AD541" i="2" s="1"/>
  <c r="DA538" i="5"/>
  <c r="AE541" i="2" s="1"/>
  <c r="DH538" i="5"/>
  <c r="DN538" i="5"/>
  <c r="DR538" i="5"/>
  <c r="EB538" i="5"/>
  <c r="EC538" i="5"/>
  <c r="C539" i="5"/>
  <c r="C542" i="2" s="1"/>
  <c r="F539" i="5"/>
  <c r="D542" i="2" s="1"/>
  <c r="G539" i="5"/>
  <c r="E542" i="2" s="1"/>
  <c r="H539" i="5"/>
  <c r="F542" i="2" s="1"/>
  <c r="I539" i="5"/>
  <c r="G542" i="2" s="1"/>
  <c r="J539" i="5"/>
  <c r="H542" i="2" s="1"/>
  <c r="K539" i="5"/>
  <c r="I542" i="2" s="1"/>
  <c r="M539" i="5"/>
  <c r="N542" i="2" s="1"/>
  <c r="N539" i="5"/>
  <c r="O542" i="2" s="1"/>
  <c r="O539" i="5"/>
  <c r="P542" i="2" s="1"/>
  <c r="U539" i="5"/>
  <c r="AB539" i="5"/>
  <c r="T542" i="2" s="1"/>
  <c r="AI539" i="5"/>
  <c r="AP539" i="5"/>
  <c r="V542" i="2" s="1"/>
  <c r="AW539" i="5"/>
  <c r="W542" i="2" s="1"/>
  <c r="BD539" i="5"/>
  <c r="X542" i="2" s="1"/>
  <c r="BK539" i="5"/>
  <c r="Y542" i="2" s="1"/>
  <c r="BR539" i="5"/>
  <c r="Z542" i="2" s="1"/>
  <c r="BY539" i="5"/>
  <c r="AA542" i="2" s="1"/>
  <c r="CF539" i="5"/>
  <c r="AB542" i="2" s="1"/>
  <c r="CM539" i="5"/>
  <c r="AC542" i="2" s="1"/>
  <c r="CT539" i="5"/>
  <c r="DA539" i="5"/>
  <c r="DH539" i="5"/>
  <c r="AF542" i="2" s="1"/>
  <c r="DN539" i="5"/>
  <c r="K542" i="2" s="1"/>
  <c r="DR539" i="5"/>
  <c r="EB539" i="5"/>
  <c r="EC539" i="5"/>
  <c r="C561" i="5"/>
  <c r="C564" i="2" s="1"/>
  <c r="F561" i="5"/>
  <c r="D564" i="2" s="1"/>
  <c r="G561" i="5"/>
  <c r="E564" i="2" s="1"/>
  <c r="H561" i="5"/>
  <c r="F564" i="2" s="1"/>
  <c r="I561" i="5"/>
  <c r="G564" i="2" s="1"/>
  <c r="J561" i="5"/>
  <c r="H564" i="2" s="1"/>
  <c r="K561" i="5"/>
  <c r="I564" i="2" s="1"/>
  <c r="M561" i="5"/>
  <c r="N564" i="2" s="1"/>
  <c r="N561" i="5"/>
  <c r="O564" i="2" s="1"/>
  <c r="O561" i="5"/>
  <c r="P564" i="2" s="1"/>
  <c r="U561" i="5"/>
  <c r="S564" i="2" s="1"/>
  <c r="AB561" i="5"/>
  <c r="T564" i="2" s="1"/>
  <c r="AI561" i="5"/>
  <c r="U564" i="2" s="1"/>
  <c r="AP561" i="5"/>
  <c r="V564" i="2" s="1"/>
  <c r="AW561" i="5"/>
  <c r="W564" i="2" s="1"/>
  <c r="BD561" i="5"/>
  <c r="X564" i="2" s="1"/>
  <c r="BK561" i="5"/>
  <c r="Y564" i="2" s="1"/>
  <c r="BR561" i="5"/>
  <c r="Z564" i="2" s="1"/>
  <c r="BY561" i="5"/>
  <c r="AA564" i="2" s="1"/>
  <c r="CF561" i="5"/>
  <c r="CM561" i="5"/>
  <c r="CT561" i="5"/>
  <c r="AD564" i="2" s="1"/>
  <c r="DA561" i="5"/>
  <c r="AE564" i="2" s="1"/>
  <c r="DH561" i="5"/>
  <c r="AF564" i="2" s="1"/>
  <c r="DN561" i="5"/>
  <c r="DR561" i="5"/>
  <c r="EB561" i="5"/>
  <c r="EC561" i="5"/>
  <c r="C583" i="5"/>
  <c r="C586" i="2" s="1"/>
  <c r="F583" i="5"/>
  <c r="D586" i="2" s="1"/>
  <c r="G583" i="5"/>
  <c r="E586" i="2" s="1"/>
  <c r="H583" i="5"/>
  <c r="F586" i="2" s="1"/>
  <c r="I583" i="5"/>
  <c r="G586" i="2" s="1"/>
  <c r="J583" i="5"/>
  <c r="H586" i="2" s="1"/>
  <c r="K583" i="5"/>
  <c r="I586" i="2" s="1"/>
  <c r="M583" i="5"/>
  <c r="N586" i="2" s="1"/>
  <c r="N583" i="5"/>
  <c r="O586" i="2" s="1"/>
  <c r="O583" i="5"/>
  <c r="P586" i="2" s="1"/>
  <c r="U583" i="5"/>
  <c r="AB583" i="5"/>
  <c r="T586" i="2" s="1"/>
  <c r="AI583" i="5"/>
  <c r="U586" i="2" s="1"/>
  <c r="AP583" i="5"/>
  <c r="V586" i="2" s="1"/>
  <c r="AW583" i="5"/>
  <c r="W586" i="2" s="1"/>
  <c r="BD583" i="5"/>
  <c r="X586" i="2" s="1"/>
  <c r="BK583" i="5"/>
  <c r="BR583" i="5"/>
  <c r="Z586" i="2" s="1"/>
  <c r="BY583" i="5"/>
  <c r="AA586" i="2" s="1"/>
  <c r="CF583" i="5"/>
  <c r="AB586" i="2" s="1"/>
  <c r="CM583" i="5"/>
  <c r="AC586" i="2" s="1"/>
  <c r="CT583" i="5"/>
  <c r="AD586" i="2" s="1"/>
  <c r="DA583" i="5"/>
  <c r="DH583" i="5"/>
  <c r="AF586" i="2" s="1"/>
  <c r="DN583" i="5"/>
  <c r="DR583" i="5"/>
  <c r="EB583" i="5"/>
  <c r="EC583" i="5"/>
  <c r="B572" i="2"/>
  <c r="J572" i="2"/>
  <c r="B573" i="2"/>
  <c r="J573" i="2"/>
  <c r="B574" i="2"/>
  <c r="J574" i="2"/>
  <c r="B575" i="2"/>
  <c r="J575" i="2"/>
  <c r="B576" i="2"/>
  <c r="J576" i="2"/>
  <c r="B577" i="2"/>
  <c r="J577" i="2"/>
  <c r="B578" i="2"/>
  <c r="J578" i="2"/>
  <c r="B579" i="2"/>
  <c r="J579" i="2"/>
  <c r="B550" i="2"/>
  <c r="J550" i="2"/>
  <c r="B551" i="2"/>
  <c r="J551" i="2"/>
  <c r="B552" i="2"/>
  <c r="J552" i="2"/>
  <c r="B553" i="2"/>
  <c r="J553" i="2"/>
  <c r="B554" i="2"/>
  <c r="J554" i="2"/>
  <c r="B555" i="2"/>
  <c r="J555" i="2"/>
  <c r="B556" i="2"/>
  <c r="J556" i="2"/>
  <c r="B557" i="2"/>
  <c r="J557" i="2"/>
  <c r="B528" i="2"/>
  <c r="J528" i="2"/>
  <c r="B529" i="2"/>
  <c r="J529" i="2"/>
  <c r="B530" i="2"/>
  <c r="J530" i="2"/>
  <c r="B531" i="2"/>
  <c r="J531" i="2"/>
  <c r="B532" i="2"/>
  <c r="J532" i="2"/>
  <c r="B533" i="2"/>
  <c r="J533" i="2"/>
  <c r="B534" i="2"/>
  <c r="J534" i="2"/>
  <c r="B535" i="2"/>
  <c r="J535" i="2"/>
  <c r="A548" i="2"/>
  <c r="A549" i="2"/>
  <c r="B549" i="2"/>
  <c r="J549" i="2"/>
  <c r="A570" i="2"/>
  <c r="A571" i="2"/>
  <c r="B571" i="2"/>
  <c r="J571" i="2"/>
  <c r="C569" i="5"/>
  <c r="C572" i="2" s="1"/>
  <c r="F569" i="5"/>
  <c r="G569" i="5"/>
  <c r="E572" i="2" s="1"/>
  <c r="H569" i="5"/>
  <c r="F572" i="2" s="1"/>
  <c r="I569" i="5"/>
  <c r="G572" i="2" s="1"/>
  <c r="J569" i="5"/>
  <c r="H572" i="2" s="1"/>
  <c r="K569" i="5"/>
  <c r="I572" i="2" s="1"/>
  <c r="M569" i="5"/>
  <c r="N572" i="2" s="1"/>
  <c r="N569" i="5"/>
  <c r="O569" i="5"/>
  <c r="P572" i="2" s="1"/>
  <c r="U569" i="5"/>
  <c r="S572" i="2" s="1"/>
  <c r="AB569" i="5"/>
  <c r="AI569" i="5"/>
  <c r="AP569" i="5"/>
  <c r="V572" i="2" s="1"/>
  <c r="AW569" i="5"/>
  <c r="BD569" i="5"/>
  <c r="X572" i="2" s="1"/>
  <c r="BK569" i="5"/>
  <c r="BR569" i="5"/>
  <c r="Z572" i="2" s="1"/>
  <c r="BY569" i="5"/>
  <c r="AA572" i="2" s="1"/>
  <c r="CF569" i="5"/>
  <c r="CM569" i="5"/>
  <c r="CT569" i="5"/>
  <c r="AD572" i="2" s="1"/>
  <c r="DA569" i="5"/>
  <c r="AE572" i="2" s="1"/>
  <c r="DH569" i="5"/>
  <c r="AF572" i="2" s="1"/>
  <c r="DN569" i="5"/>
  <c r="DR569" i="5"/>
  <c r="EB569" i="5"/>
  <c r="EC569" i="5"/>
  <c r="C570" i="5"/>
  <c r="C573" i="2" s="1"/>
  <c r="F570" i="5"/>
  <c r="D573" i="2" s="1"/>
  <c r="G570" i="5"/>
  <c r="E573" i="2" s="1"/>
  <c r="H570" i="5"/>
  <c r="F573" i="2" s="1"/>
  <c r="I570" i="5"/>
  <c r="G573" i="2" s="1"/>
  <c r="J570" i="5"/>
  <c r="H573" i="2" s="1"/>
  <c r="K570" i="5"/>
  <c r="I573" i="2" s="1"/>
  <c r="M570" i="5"/>
  <c r="N573" i="2" s="1"/>
  <c r="N570" i="5"/>
  <c r="O573" i="2" s="1"/>
  <c r="O570" i="5"/>
  <c r="P573" i="2" s="1"/>
  <c r="U570" i="5"/>
  <c r="AB570" i="5"/>
  <c r="T573" i="2" s="1"/>
  <c r="AI570" i="5"/>
  <c r="AP570" i="5"/>
  <c r="V573" i="2" s="1"/>
  <c r="AW570" i="5"/>
  <c r="W573" i="2" s="1"/>
  <c r="BD570" i="5"/>
  <c r="BK570" i="5"/>
  <c r="Y573" i="2" s="1"/>
  <c r="BR570" i="5"/>
  <c r="Z573" i="2" s="1"/>
  <c r="BY570" i="5"/>
  <c r="AA573" i="2" s="1"/>
  <c r="CF570" i="5"/>
  <c r="CM570" i="5"/>
  <c r="AC573" i="2" s="1"/>
  <c r="CT570" i="5"/>
  <c r="AD573" i="2" s="1"/>
  <c r="DA570" i="5"/>
  <c r="DH570" i="5"/>
  <c r="AF573" i="2" s="1"/>
  <c r="DN570" i="5"/>
  <c r="K573" i="2" s="1"/>
  <c r="DR570" i="5"/>
  <c r="EB570" i="5"/>
  <c r="EC570" i="5"/>
  <c r="C571" i="5"/>
  <c r="C574" i="2" s="1"/>
  <c r="F571" i="5"/>
  <c r="D574" i="2" s="1"/>
  <c r="G571" i="5"/>
  <c r="E574" i="2" s="1"/>
  <c r="H571" i="5"/>
  <c r="F574" i="2" s="1"/>
  <c r="I571" i="5"/>
  <c r="G574" i="2" s="1"/>
  <c r="J571" i="5"/>
  <c r="H574" i="2" s="1"/>
  <c r="K571" i="5"/>
  <c r="I574" i="2" s="1"/>
  <c r="M571" i="5"/>
  <c r="N571" i="5"/>
  <c r="O574" i="2" s="1"/>
  <c r="O571" i="5"/>
  <c r="P574" i="2" s="1"/>
  <c r="U571" i="5"/>
  <c r="AB571" i="5"/>
  <c r="T574" i="2" s="1"/>
  <c r="AI571" i="5"/>
  <c r="U574" i="2" s="1"/>
  <c r="AP571" i="5"/>
  <c r="V574" i="2" s="1"/>
  <c r="AW571" i="5"/>
  <c r="W574" i="2" s="1"/>
  <c r="BD571" i="5"/>
  <c r="X574" i="2" s="1"/>
  <c r="BK571" i="5"/>
  <c r="Y574" i="2" s="1"/>
  <c r="BR571" i="5"/>
  <c r="BY571" i="5"/>
  <c r="AA574" i="2" s="1"/>
  <c r="CF571" i="5"/>
  <c r="AB574" i="2" s="1"/>
  <c r="CM571" i="5"/>
  <c r="CT571" i="5"/>
  <c r="AD574" i="2" s="1"/>
  <c r="DA571" i="5"/>
  <c r="DH571" i="5"/>
  <c r="AF574" i="2" s="1"/>
  <c r="DN571" i="5"/>
  <c r="DR571" i="5"/>
  <c r="EB571" i="5"/>
  <c r="EC571" i="5"/>
  <c r="C572" i="5"/>
  <c r="C575" i="2" s="1"/>
  <c r="F572" i="5"/>
  <c r="D575" i="2" s="1"/>
  <c r="G572" i="5"/>
  <c r="E575" i="2" s="1"/>
  <c r="H572" i="5"/>
  <c r="F575" i="2" s="1"/>
  <c r="I572" i="5"/>
  <c r="G575" i="2" s="1"/>
  <c r="J572" i="5"/>
  <c r="H575" i="2" s="1"/>
  <c r="K572" i="5"/>
  <c r="I575" i="2" s="1"/>
  <c r="M572" i="5"/>
  <c r="N572" i="5"/>
  <c r="O575" i="2" s="1"/>
  <c r="O572" i="5"/>
  <c r="P575" i="2" s="1"/>
  <c r="U572" i="5"/>
  <c r="AB572" i="5"/>
  <c r="T575" i="2" s="1"/>
  <c r="AI572" i="5"/>
  <c r="U575" i="2" s="1"/>
  <c r="AP572" i="5"/>
  <c r="V575" i="2" s="1"/>
  <c r="AW572" i="5"/>
  <c r="W575" i="2" s="1"/>
  <c r="BD572" i="5"/>
  <c r="X575" i="2" s="1"/>
  <c r="BK572" i="5"/>
  <c r="BR572" i="5"/>
  <c r="Z575" i="2" s="1"/>
  <c r="BY572" i="5"/>
  <c r="AA575" i="2" s="1"/>
  <c r="CF572" i="5"/>
  <c r="CM572" i="5"/>
  <c r="AC575" i="2" s="1"/>
  <c r="CT572" i="5"/>
  <c r="DA572" i="5"/>
  <c r="DH572" i="5"/>
  <c r="AF575" i="2" s="1"/>
  <c r="DN572" i="5"/>
  <c r="K575" i="2" s="1"/>
  <c r="DR572" i="5"/>
  <c r="EB572" i="5"/>
  <c r="EC572" i="5"/>
  <c r="C573" i="5"/>
  <c r="C576" i="2" s="1"/>
  <c r="F573" i="5"/>
  <c r="G573" i="5"/>
  <c r="E576" i="2" s="1"/>
  <c r="H573" i="5"/>
  <c r="F576" i="2" s="1"/>
  <c r="I573" i="5"/>
  <c r="G576" i="2" s="1"/>
  <c r="J573" i="5"/>
  <c r="H576" i="2" s="1"/>
  <c r="K573" i="5"/>
  <c r="I576" i="2" s="1"/>
  <c r="M573" i="5"/>
  <c r="N576" i="2" s="1"/>
  <c r="N573" i="5"/>
  <c r="O576" i="2" s="1"/>
  <c r="O573" i="5"/>
  <c r="P576" i="2" s="1"/>
  <c r="U573" i="5"/>
  <c r="AB573" i="5"/>
  <c r="T576" i="2" s="1"/>
  <c r="AI573" i="5"/>
  <c r="U576" i="2" s="1"/>
  <c r="AP573" i="5"/>
  <c r="V576" i="2" s="1"/>
  <c r="AW573" i="5"/>
  <c r="W576" i="2" s="1"/>
  <c r="BD573" i="5"/>
  <c r="X576" i="2" s="1"/>
  <c r="BK573" i="5"/>
  <c r="BR573" i="5"/>
  <c r="Z576" i="2" s="1"/>
  <c r="BY573" i="5"/>
  <c r="AA576" i="2" s="1"/>
  <c r="CF573" i="5"/>
  <c r="AB576" i="2" s="1"/>
  <c r="CM573" i="5"/>
  <c r="CT573" i="5"/>
  <c r="AD576" i="2" s="1"/>
  <c r="DA573" i="5"/>
  <c r="DH573" i="5"/>
  <c r="AF576" i="2" s="1"/>
  <c r="DN573" i="5"/>
  <c r="DR573" i="5"/>
  <c r="EB573" i="5"/>
  <c r="EC573" i="5"/>
  <c r="C574" i="5"/>
  <c r="C577" i="2" s="1"/>
  <c r="F574" i="5"/>
  <c r="D577" i="2" s="1"/>
  <c r="G574" i="5"/>
  <c r="E577" i="2" s="1"/>
  <c r="H574" i="5"/>
  <c r="F577" i="2" s="1"/>
  <c r="I574" i="5"/>
  <c r="G577" i="2" s="1"/>
  <c r="J574" i="5"/>
  <c r="H577" i="2" s="1"/>
  <c r="K574" i="5"/>
  <c r="I577" i="2" s="1"/>
  <c r="M574" i="5"/>
  <c r="N574" i="5"/>
  <c r="O577" i="2" s="1"/>
  <c r="O574" i="5"/>
  <c r="P577" i="2" s="1"/>
  <c r="U574" i="5"/>
  <c r="S577" i="2" s="1"/>
  <c r="AB574" i="5"/>
  <c r="T577" i="2" s="1"/>
  <c r="AI574" i="5"/>
  <c r="U577" i="2" s="1"/>
  <c r="AP574" i="5"/>
  <c r="V577" i="2" s="1"/>
  <c r="AW574" i="5"/>
  <c r="BD574" i="5"/>
  <c r="X577" i="2" s="1"/>
  <c r="BK574" i="5"/>
  <c r="BR574" i="5"/>
  <c r="Z577" i="2" s="1"/>
  <c r="BY574" i="5"/>
  <c r="AA577" i="2" s="1"/>
  <c r="CF574" i="5"/>
  <c r="CM574" i="5"/>
  <c r="CT574" i="5"/>
  <c r="AD577" i="2" s="1"/>
  <c r="DA574" i="5"/>
  <c r="DH574" i="5"/>
  <c r="AF577" i="2" s="1"/>
  <c r="DN574" i="5"/>
  <c r="DR574" i="5"/>
  <c r="EB574" i="5"/>
  <c r="EC574" i="5"/>
  <c r="C575" i="5"/>
  <c r="C578" i="2" s="1"/>
  <c r="F575" i="5"/>
  <c r="D578" i="2" s="1"/>
  <c r="G575" i="5"/>
  <c r="E578" i="2" s="1"/>
  <c r="H575" i="5"/>
  <c r="F578" i="2" s="1"/>
  <c r="I575" i="5"/>
  <c r="G578" i="2" s="1"/>
  <c r="J575" i="5"/>
  <c r="H578" i="2" s="1"/>
  <c r="K575" i="5"/>
  <c r="I578" i="2" s="1"/>
  <c r="M575" i="5"/>
  <c r="N578" i="2" s="1"/>
  <c r="N575" i="5"/>
  <c r="O575" i="5"/>
  <c r="P578" i="2" s="1"/>
  <c r="U575" i="5"/>
  <c r="S578" i="2" s="1"/>
  <c r="AB575" i="5"/>
  <c r="T578" i="2" s="1"/>
  <c r="AI575" i="5"/>
  <c r="AP575" i="5"/>
  <c r="V578" i="2" s="1"/>
  <c r="AW575" i="5"/>
  <c r="BD575" i="5"/>
  <c r="X578" i="2" s="1"/>
  <c r="BK575" i="5"/>
  <c r="BR575" i="5"/>
  <c r="Z578" i="2" s="1"/>
  <c r="BY575" i="5"/>
  <c r="AA578" i="2" s="1"/>
  <c r="CF575" i="5"/>
  <c r="CM575" i="5"/>
  <c r="CT575" i="5"/>
  <c r="AD578" i="2" s="1"/>
  <c r="DA575" i="5"/>
  <c r="AE578" i="2" s="1"/>
  <c r="DH575" i="5"/>
  <c r="AF578" i="2" s="1"/>
  <c r="DN575" i="5"/>
  <c r="DR575" i="5"/>
  <c r="EB575" i="5"/>
  <c r="EC575" i="5"/>
  <c r="C576" i="5"/>
  <c r="C579" i="2" s="1"/>
  <c r="F576" i="5"/>
  <c r="D579" i="2" s="1"/>
  <c r="G576" i="5"/>
  <c r="H576" i="5"/>
  <c r="F579" i="2" s="1"/>
  <c r="I576" i="5"/>
  <c r="G579" i="2" s="1"/>
  <c r="J576" i="5"/>
  <c r="H579" i="2" s="1"/>
  <c r="K576" i="5"/>
  <c r="I579" i="2" s="1"/>
  <c r="M576" i="5"/>
  <c r="N576" i="5"/>
  <c r="O579" i="2" s="1"/>
  <c r="O576" i="5"/>
  <c r="P579" i="2" s="1"/>
  <c r="U576" i="5"/>
  <c r="AB576" i="5"/>
  <c r="T579" i="2" s="1"/>
  <c r="AI576" i="5"/>
  <c r="AP576" i="5"/>
  <c r="V579" i="2" s="1"/>
  <c r="AW576" i="5"/>
  <c r="W579" i="2" s="1"/>
  <c r="BD576" i="5"/>
  <c r="X579" i="2" s="1"/>
  <c r="BK576" i="5"/>
  <c r="Y579" i="2" s="1"/>
  <c r="BR576" i="5"/>
  <c r="Z579" i="2" s="1"/>
  <c r="BY576" i="5"/>
  <c r="AA579" i="2" s="1"/>
  <c r="CF576" i="5"/>
  <c r="CM576" i="5"/>
  <c r="CT576" i="5"/>
  <c r="AD579" i="2" s="1"/>
  <c r="DA576" i="5"/>
  <c r="DH576" i="5"/>
  <c r="AF579" i="2" s="1"/>
  <c r="DN576" i="5"/>
  <c r="K579" i="2" s="1"/>
  <c r="DR576" i="5"/>
  <c r="EB576" i="5"/>
  <c r="EC576" i="5"/>
  <c r="C577" i="5"/>
  <c r="C580" i="2" s="1"/>
  <c r="F577" i="5"/>
  <c r="D580" i="2" s="1"/>
  <c r="G577" i="5"/>
  <c r="E580" i="2" s="1"/>
  <c r="H577" i="5"/>
  <c r="F580" i="2" s="1"/>
  <c r="I577" i="5"/>
  <c r="G580" i="2" s="1"/>
  <c r="J577" i="5"/>
  <c r="H580" i="2" s="1"/>
  <c r="K577" i="5"/>
  <c r="I580" i="2" s="1"/>
  <c r="M577" i="5"/>
  <c r="N580" i="2" s="1"/>
  <c r="N577" i="5"/>
  <c r="O580" i="2" s="1"/>
  <c r="O577" i="5"/>
  <c r="P580" i="2" s="1"/>
  <c r="U577" i="5"/>
  <c r="S580" i="2" s="1"/>
  <c r="AB577" i="5"/>
  <c r="T580" i="2" s="1"/>
  <c r="AI577" i="5"/>
  <c r="U580" i="2" s="1"/>
  <c r="AP577" i="5"/>
  <c r="V580" i="2" s="1"/>
  <c r="AW577" i="5"/>
  <c r="W580" i="2" s="1"/>
  <c r="BD577" i="5"/>
  <c r="X580" i="2" s="1"/>
  <c r="BK577" i="5"/>
  <c r="Y580" i="2" s="1"/>
  <c r="BR577" i="5"/>
  <c r="Z580" i="2" s="1"/>
  <c r="BY577" i="5"/>
  <c r="AA580" i="2" s="1"/>
  <c r="CF577" i="5"/>
  <c r="AB580" i="2" s="1"/>
  <c r="CM577" i="5"/>
  <c r="AC580" i="2" s="1"/>
  <c r="CT577" i="5"/>
  <c r="AD580" i="2" s="1"/>
  <c r="DA577" i="5"/>
  <c r="AE580" i="2" s="1"/>
  <c r="DH577" i="5"/>
  <c r="AF580" i="2" s="1"/>
  <c r="DN577" i="5"/>
  <c r="K580" i="2" s="1"/>
  <c r="DR577" i="5"/>
  <c r="EB577" i="5"/>
  <c r="EC577" i="5"/>
  <c r="C578" i="5"/>
  <c r="C581" i="2" s="1"/>
  <c r="F578" i="5"/>
  <c r="D581" i="2" s="1"/>
  <c r="G578" i="5"/>
  <c r="E581" i="2" s="1"/>
  <c r="H578" i="5"/>
  <c r="F581" i="2" s="1"/>
  <c r="I578" i="5"/>
  <c r="G581" i="2" s="1"/>
  <c r="J578" i="5"/>
  <c r="H581" i="2" s="1"/>
  <c r="K578" i="5"/>
  <c r="I581" i="2" s="1"/>
  <c r="M578" i="5"/>
  <c r="N581" i="2" s="1"/>
  <c r="N578" i="5"/>
  <c r="O581" i="2" s="1"/>
  <c r="O578" i="5"/>
  <c r="P581" i="2" s="1"/>
  <c r="U578" i="5"/>
  <c r="S581" i="2" s="1"/>
  <c r="AB578" i="5"/>
  <c r="T581" i="2" s="1"/>
  <c r="AI578" i="5"/>
  <c r="U581" i="2" s="1"/>
  <c r="AP578" i="5"/>
  <c r="V581" i="2" s="1"/>
  <c r="AW578" i="5"/>
  <c r="W581" i="2" s="1"/>
  <c r="BD578" i="5"/>
  <c r="X581" i="2" s="1"/>
  <c r="BK578" i="5"/>
  <c r="Y581" i="2" s="1"/>
  <c r="BR578" i="5"/>
  <c r="Z581" i="2" s="1"/>
  <c r="BY578" i="5"/>
  <c r="AA581" i="2" s="1"/>
  <c r="CF578" i="5"/>
  <c r="AB581" i="2" s="1"/>
  <c r="CM578" i="5"/>
  <c r="AC581" i="2" s="1"/>
  <c r="CT578" i="5"/>
  <c r="AD581" i="2" s="1"/>
  <c r="DA578" i="5"/>
  <c r="AE581" i="2" s="1"/>
  <c r="DH578" i="5"/>
  <c r="AF581" i="2" s="1"/>
  <c r="DN578" i="5"/>
  <c r="DR578" i="5"/>
  <c r="EB578" i="5"/>
  <c r="EC578" i="5"/>
  <c r="C579" i="5"/>
  <c r="C582" i="2" s="1"/>
  <c r="F579" i="5"/>
  <c r="D582" i="2" s="1"/>
  <c r="G579" i="5"/>
  <c r="E582" i="2" s="1"/>
  <c r="H579" i="5"/>
  <c r="F582" i="2" s="1"/>
  <c r="I579" i="5"/>
  <c r="G582" i="2" s="1"/>
  <c r="J579" i="5"/>
  <c r="H582" i="2" s="1"/>
  <c r="K579" i="5"/>
  <c r="I582" i="2" s="1"/>
  <c r="M579" i="5"/>
  <c r="N582" i="2" s="1"/>
  <c r="N579" i="5"/>
  <c r="O582" i="2" s="1"/>
  <c r="O579" i="5"/>
  <c r="P582" i="2" s="1"/>
  <c r="U579" i="5"/>
  <c r="S582" i="2" s="1"/>
  <c r="AB579" i="5"/>
  <c r="T582" i="2" s="1"/>
  <c r="AI579" i="5"/>
  <c r="U582" i="2" s="1"/>
  <c r="AP579" i="5"/>
  <c r="V582" i="2" s="1"/>
  <c r="AW579" i="5"/>
  <c r="W582" i="2" s="1"/>
  <c r="BD579" i="5"/>
  <c r="X582" i="2" s="1"/>
  <c r="BK579" i="5"/>
  <c r="Y582" i="2" s="1"/>
  <c r="BR579" i="5"/>
  <c r="Z582" i="2" s="1"/>
  <c r="BY579" i="5"/>
  <c r="AA582" i="2" s="1"/>
  <c r="CF579" i="5"/>
  <c r="AB582" i="2" s="1"/>
  <c r="CM579" i="5"/>
  <c r="AC582" i="2" s="1"/>
  <c r="CT579" i="5"/>
  <c r="AD582" i="2" s="1"/>
  <c r="DA579" i="5"/>
  <c r="AE582" i="2" s="1"/>
  <c r="DH579" i="5"/>
  <c r="AF582" i="2" s="1"/>
  <c r="DN579" i="5"/>
  <c r="DR579" i="5"/>
  <c r="EB579" i="5"/>
  <c r="EC579" i="5"/>
  <c r="C580" i="5"/>
  <c r="C583" i="2" s="1"/>
  <c r="F580" i="5"/>
  <c r="D583" i="2" s="1"/>
  <c r="G580" i="5"/>
  <c r="E583" i="2" s="1"/>
  <c r="H580" i="5"/>
  <c r="F583" i="2" s="1"/>
  <c r="I580" i="5"/>
  <c r="G583" i="2" s="1"/>
  <c r="J580" i="5"/>
  <c r="H583" i="2" s="1"/>
  <c r="K580" i="5"/>
  <c r="I583" i="2" s="1"/>
  <c r="M580" i="5"/>
  <c r="N583" i="2" s="1"/>
  <c r="N580" i="5"/>
  <c r="O583" i="2" s="1"/>
  <c r="O580" i="5"/>
  <c r="P583" i="2" s="1"/>
  <c r="U580" i="5"/>
  <c r="S583" i="2" s="1"/>
  <c r="AB580" i="5"/>
  <c r="AI580" i="5"/>
  <c r="U583" i="2" s="1"/>
  <c r="AP580" i="5"/>
  <c r="V583" i="2" s="1"/>
  <c r="AW580" i="5"/>
  <c r="W583" i="2" s="1"/>
  <c r="BD580" i="5"/>
  <c r="X583" i="2" s="1"/>
  <c r="BK580" i="5"/>
  <c r="Y583" i="2" s="1"/>
  <c r="BR580" i="5"/>
  <c r="Z583" i="2" s="1"/>
  <c r="BY580" i="5"/>
  <c r="AA583" i="2" s="1"/>
  <c r="CF580" i="5"/>
  <c r="AB583" i="2" s="1"/>
  <c r="CM580" i="5"/>
  <c r="AC583" i="2" s="1"/>
  <c r="CT580" i="5"/>
  <c r="AD583" i="2" s="1"/>
  <c r="DA580" i="5"/>
  <c r="AE583" i="2" s="1"/>
  <c r="DH580" i="5"/>
  <c r="AF583" i="2" s="1"/>
  <c r="DN580" i="5"/>
  <c r="DR580" i="5"/>
  <c r="EB580" i="5"/>
  <c r="EC580" i="5"/>
  <c r="C581" i="5"/>
  <c r="C584" i="2" s="1"/>
  <c r="F581" i="5"/>
  <c r="D584" i="2" s="1"/>
  <c r="G581" i="5"/>
  <c r="E584" i="2" s="1"/>
  <c r="H581" i="5"/>
  <c r="F584" i="2" s="1"/>
  <c r="I581" i="5"/>
  <c r="G584" i="2" s="1"/>
  <c r="J581" i="5"/>
  <c r="H584" i="2" s="1"/>
  <c r="K581" i="5"/>
  <c r="I584" i="2" s="1"/>
  <c r="M581" i="5"/>
  <c r="N584" i="2" s="1"/>
  <c r="N581" i="5"/>
  <c r="O584" i="2" s="1"/>
  <c r="O581" i="5"/>
  <c r="P584" i="2" s="1"/>
  <c r="U581" i="5"/>
  <c r="S584" i="2" s="1"/>
  <c r="AB581" i="5"/>
  <c r="AI581" i="5"/>
  <c r="U584" i="2" s="1"/>
  <c r="AP581" i="5"/>
  <c r="V584" i="2" s="1"/>
  <c r="AW581" i="5"/>
  <c r="BD581" i="5"/>
  <c r="X584" i="2" s="1"/>
  <c r="BK581" i="5"/>
  <c r="Y584" i="2" s="1"/>
  <c r="BR581" i="5"/>
  <c r="Z584" i="2" s="1"/>
  <c r="BY581" i="5"/>
  <c r="AA584" i="2" s="1"/>
  <c r="CF581" i="5"/>
  <c r="AB584" i="2" s="1"/>
  <c r="CM581" i="5"/>
  <c r="CT581" i="5"/>
  <c r="AD584" i="2" s="1"/>
  <c r="DA581" i="5"/>
  <c r="AE584" i="2" s="1"/>
  <c r="DH581" i="5"/>
  <c r="AF584" i="2" s="1"/>
  <c r="DN581" i="5"/>
  <c r="DR581" i="5"/>
  <c r="EB581" i="5"/>
  <c r="EC581" i="5"/>
  <c r="C582" i="5"/>
  <c r="C585" i="2" s="1"/>
  <c r="F582" i="5"/>
  <c r="D585" i="2" s="1"/>
  <c r="G582" i="5"/>
  <c r="E585" i="2" s="1"/>
  <c r="H582" i="5"/>
  <c r="F585" i="2" s="1"/>
  <c r="I582" i="5"/>
  <c r="G585" i="2" s="1"/>
  <c r="J582" i="5"/>
  <c r="H585" i="2" s="1"/>
  <c r="K582" i="5"/>
  <c r="I585" i="2" s="1"/>
  <c r="M582" i="5"/>
  <c r="N585" i="2" s="1"/>
  <c r="N582" i="5"/>
  <c r="O585" i="2" s="1"/>
  <c r="O582" i="5"/>
  <c r="P585" i="2" s="1"/>
  <c r="U582" i="5"/>
  <c r="S585" i="2" s="1"/>
  <c r="AB582" i="5"/>
  <c r="T585" i="2" s="1"/>
  <c r="AI582" i="5"/>
  <c r="U585" i="2" s="1"/>
  <c r="AP582" i="5"/>
  <c r="V585" i="2" s="1"/>
  <c r="AW582" i="5"/>
  <c r="W585" i="2" s="1"/>
  <c r="BD582" i="5"/>
  <c r="X585" i="2" s="1"/>
  <c r="BK582" i="5"/>
  <c r="Y585" i="2" s="1"/>
  <c r="BR582" i="5"/>
  <c r="Z585" i="2" s="1"/>
  <c r="BY582" i="5"/>
  <c r="AA585" i="2" s="1"/>
  <c r="CF582" i="5"/>
  <c r="AB585" i="2" s="1"/>
  <c r="CM582" i="5"/>
  <c r="AC585" i="2" s="1"/>
  <c r="CT582" i="5"/>
  <c r="AD585" i="2" s="1"/>
  <c r="DA582" i="5"/>
  <c r="AE585" i="2" s="1"/>
  <c r="DH582" i="5"/>
  <c r="AF585" i="2" s="1"/>
  <c r="DN582" i="5"/>
  <c r="DR582" i="5"/>
  <c r="EB582" i="5"/>
  <c r="EC582" i="5"/>
  <c r="C547" i="5"/>
  <c r="C550" i="2" s="1"/>
  <c r="F547" i="5"/>
  <c r="D550" i="2" s="1"/>
  <c r="G547" i="5"/>
  <c r="H547" i="5"/>
  <c r="F550" i="2" s="1"/>
  <c r="I547" i="5"/>
  <c r="G550" i="2" s="1"/>
  <c r="J547" i="5"/>
  <c r="H550" i="2" s="1"/>
  <c r="K547" i="5"/>
  <c r="I550" i="2" s="1"/>
  <c r="M547" i="5"/>
  <c r="N547" i="5"/>
  <c r="O550" i="2" s="1"/>
  <c r="O547" i="5"/>
  <c r="P550" i="2" s="1"/>
  <c r="U547" i="5"/>
  <c r="S550" i="2" s="1"/>
  <c r="AB547" i="5"/>
  <c r="T550" i="2" s="1"/>
  <c r="AI547" i="5"/>
  <c r="AP547" i="5"/>
  <c r="V550" i="2" s="1"/>
  <c r="AW547" i="5"/>
  <c r="BD547" i="5"/>
  <c r="X550" i="2" s="1"/>
  <c r="BK547" i="5"/>
  <c r="Y550" i="2" s="1"/>
  <c r="BR547" i="5"/>
  <c r="Z550" i="2" s="1"/>
  <c r="BY547" i="5"/>
  <c r="AA550" i="2" s="1"/>
  <c r="CF547" i="5"/>
  <c r="CM547" i="5"/>
  <c r="CT547" i="5"/>
  <c r="AD550" i="2" s="1"/>
  <c r="DA547" i="5"/>
  <c r="AE550" i="2" s="1"/>
  <c r="DH547" i="5"/>
  <c r="AF550" i="2" s="1"/>
  <c r="DN547" i="5"/>
  <c r="DR547" i="5"/>
  <c r="EB547" i="5"/>
  <c r="EC547" i="5"/>
  <c r="C548" i="5"/>
  <c r="C551" i="2" s="1"/>
  <c r="F548" i="5"/>
  <c r="D551" i="2" s="1"/>
  <c r="G548" i="5"/>
  <c r="E551" i="2" s="1"/>
  <c r="H548" i="5"/>
  <c r="F551" i="2" s="1"/>
  <c r="I548" i="5"/>
  <c r="G551" i="2" s="1"/>
  <c r="J548" i="5"/>
  <c r="H551" i="2" s="1"/>
  <c r="K548" i="5"/>
  <c r="I551" i="2" s="1"/>
  <c r="M548" i="5"/>
  <c r="N551" i="2" s="1"/>
  <c r="N548" i="5"/>
  <c r="O551" i="2" s="1"/>
  <c r="O548" i="5"/>
  <c r="U548" i="5"/>
  <c r="AB548" i="5"/>
  <c r="T551" i="2" s="1"/>
  <c r="AI548" i="5"/>
  <c r="AP548" i="5"/>
  <c r="V551" i="2" s="1"/>
  <c r="AW548" i="5"/>
  <c r="W551" i="2" s="1"/>
  <c r="BD548" i="5"/>
  <c r="X551" i="2" s="1"/>
  <c r="BK548" i="5"/>
  <c r="BR548" i="5"/>
  <c r="Z551" i="2" s="1"/>
  <c r="BY548" i="5"/>
  <c r="AA551" i="2" s="1"/>
  <c r="CF548" i="5"/>
  <c r="CM548" i="5"/>
  <c r="AC551" i="2" s="1"/>
  <c r="CT548" i="5"/>
  <c r="AD551" i="2" s="1"/>
  <c r="DA548" i="5"/>
  <c r="DH548" i="5"/>
  <c r="AF551" i="2" s="1"/>
  <c r="DN548" i="5"/>
  <c r="DR548" i="5"/>
  <c r="EB548" i="5"/>
  <c r="EC548" i="5"/>
  <c r="C549" i="5"/>
  <c r="C552" i="2" s="1"/>
  <c r="F549" i="5"/>
  <c r="D552" i="2" s="1"/>
  <c r="G549" i="5"/>
  <c r="E552" i="2" s="1"/>
  <c r="H549" i="5"/>
  <c r="I549" i="5"/>
  <c r="G552" i="2" s="1"/>
  <c r="J549" i="5"/>
  <c r="H552" i="2" s="1"/>
  <c r="K549" i="5"/>
  <c r="I552" i="2" s="1"/>
  <c r="M549" i="5"/>
  <c r="N549" i="5"/>
  <c r="O552" i="2" s="1"/>
  <c r="O549" i="5"/>
  <c r="P552" i="2" s="1"/>
  <c r="U549" i="5"/>
  <c r="AB549" i="5"/>
  <c r="T552" i="2" s="1"/>
  <c r="AI549" i="5"/>
  <c r="AP549" i="5"/>
  <c r="V552" i="2" s="1"/>
  <c r="AW549" i="5"/>
  <c r="W552" i="2" s="1"/>
  <c r="BD549" i="5"/>
  <c r="BK549" i="5"/>
  <c r="Y552" i="2" s="1"/>
  <c r="BR549" i="5"/>
  <c r="Z552" i="2" s="1"/>
  <c r="BY549" i="5"/>
  <c r="CF549" i="5"/>
  <c r="AB552" i="2" s="1"/>
  <c r="CM549" i="5"/>
  <c r="CT549" i="5"/>
  <c r="AD552" i="2" s="1"/>
  <c r="DA549" i="5"/>
  <c r="DH549" i="5"/>
  <c r="AF552" i="2" s="1"/>
  <c r="DN549" i="5"/>
  <c r="DR549" i="5"/>
  <c r="EB549" i="5"/>
  <c r="EC549" i="5"/>
  <c r="C550" i="5"/>
  <c r="C553" i="2" s="1"/>
  <c r="F550" i="5"/>
  <c r="D553" i="2" s="1"/>
  <c r="G550" i="5"/>
  <c r="E553" i="2" s="1"/>
  <c r="H550" i="5"/>
  <c r="F553" i="2" s="1"/>
  <c r="I550" i="5"/>
  <c r="G553" i="2" s="1"/>
  <c r="J550" i="5"/>
  <c r="H553" i="2" s="1"/>
  <c r="K550" i="5"/>
  <c r="I553" i="2" s="1"/>
  <c r="M550" i="5"/>
  <c r="N553" i="2" s="1"/>
  <c r="N550" i="5"/>
  <c r="O553" i="2" s="1"/>
  <c r="O550" i="5"/>
  <c r="P553" i="2" s="1"/>
  <c r="U550" i="5"/>
  <c r="S553" i="2" s="1"/>
  <c r="AB550" i="5"/>
  <c r="AI550" i="5"/>
  <c r="U553" i="2" s="1"/>
  <c r="AP550" i="5"/>
  <c r="V553" i="2" s="1"/>
  <c r="AW550" i="5"/>
  <c r="W553" i="2" s="1"/>
  <c r="BD550" i="5"/>
  <c r="X553" i="2" s="1"/>
  <c r="BK550" i="5"/>
  <c r="BR550" i="5"/>
  <c r="Z553" i="2" s="1"/>
  <c r="BY550" i="5"/>
  <c r="AA553" i="2" s="1"/>
  <c r="CF550" i="5"/>
  <c r="CM550" i="5"/>
  <c r="CT550" i="5"/>
  <c r="AD553" i="2" s="1"/>
  <c r="DA550" i="5"/>
  <c r="AE553" i="2" s="1"/>
  <c r="DH550" i="5"/>
  <c r="AF553" i="2" s="1"/>
  <c r="DN550" i="5"/>
  <c r="DR550" i="5"/>
  <c r="EB550" i="5"/>
  <c r="EC550" i="5"/>
  <c r="C551" i="5"/>
  <c r="C554" i="2" s="1"/>
  <c r="F551" i="5"/>
  <c r="G551" i="5"/>
  <c r="E554" i="2" s="1"/>
  <c r="H551" i="5"/>
  <c r="F554" i="2" s="1"/>
  <c r="I551" i="5"/>
  <c r="G554" i="2" s="1"/>
  <c r="J551" i="5"/>
  <c r="H554" i="2" s="1"/>
  <c r="K551" i="5"/>
  <c r="I554" i="2" s="1"/>
  <c r="M551" i="5"/>
  <c r="N554" i="2" s="1"/>
  <c r="N551" i="5"/>
  <c r="O551" i="5"/>
  <c r="P554" i="2" s="1"/>
  <c r="U551" i="5"/>
  <c r="AB551" i="5"/>
  <c r="T554" i="2" s="1"/>
  <c r="AI551" i="5"/>
  <c r="U554" i="2" s="1"/>
  <c r="AP551" i="5"/>
  <c r="V554" i="2" s="1"/>
  <c r="AW551" i="5"/>
  <c r="W554" i="2" s="1"/>
  <c r="BD551" i="5"/>
  <c r="X554" i="2" s="1"/>
  <c r="BK551" i="5"/>
  <c r="BR551" i="5"/>
  <c r="Z554" i="2" s="1"/>
  <c r="BY551" i="5"/>
  <c r="AA554" i="2" s="1"/>
  <c r="CF551" i="5"/>
  <c r="CM551" i="5"/>
  <c r="CT551" i="5"/>
  <c r="AD554" i="2" s="1"/>
  <c r="DA551" i="5"/>
  <c r="DH551" i="5"/>
  <c r="AF554" i="2" s="1"/>
  <c r="DN551" i="5"/>
  <c r="K554" i="2" s="1"/>
  <c r="DR551" i="5"/>
  <c r="EB551" i="5"/>
  <c r="EC551" i="5"/>
  <c r="C552" i="5"/>
  <c r="C555" i="2" s="1"/>
  <c r="F552" i="5"/>
  <c r="D555" i="2" s="1"/>
  <c r="G552" i="5"/>
  <c r="E555" i="2" s="1"/>
  <c r="H552" i="5"/>
  <c r="F555" i="2" s="1"/>
  <c r="I552" i="5"/>
  <c r="G555" i="2" s="1"/>
  <c r="J552" i="5"/>
  <c r="H555" i="2" s="1"/>
  <c r="K552" i="5"/>
  <c r="I555" i="2" s="1"/>
  <c r="M552" i="5"/>
  <c r="N552" i="5"/>
  <c r="O555" i="2" s="1"/>
  <c r="O552" i="5"/>
  <c r="P555" i="2" s="1"/>
  <c r="U552" i="5"/>
  <c r="S555" i="2" s="1"/>
  <c r="AB552" i="5"/>
  <c r="T555" i="2" s="1"/>
  <c r="AI552" i="5"/>
  <c r="U555" i="2" s="1"/>
  <c r="AP552" i="5"/>
  <c r="AW552" i="5"/>
  <c r="BD552" i="5"/>
  <c r="X555" i="2" s="1"/>
  <c r="BK552" i="5"/>
  <c r="BR552" i="5"/>
  <c r="Z555" i="2" s="1"/>
  <c r="BY552" i="5"/>
  <c r="AA555" i="2" s="1"/>
  <c r="CF552" i="5"/>
  <c r="AB555" i="2" s="1"/>
  <c r="CM552" i="5"/>
  <c r="CT552" i="5"/>
  <c r="AD555" i="2" s="1"/>
  <c r="DA552" i="5"/>
  <c r="AE555" i="2" s="1"/>
  <c r="DH552" i="5"/>
  <c r="AF555" i="2" s="1"/>
  <c r="DN552" i="5"/>
  <c r="DM552" i="5" s="1"/>
  <c r="L555" i="2" s="1"/>
  <c r="R555" i="2" s="1"/>
  <c r="DR552" i="5"/>
  <c r="EB552" i="5"/>
  <c r="EC552" i="5"/>
  <c r="C553" i="5"/>
  <c r="C556" i="2" s="1"/>
  <c r="F553" i="5"/>
  <c r="D556" i="2" s="1"/>
  <c r="G553" i="5"/>
  <c r="E556" i="2" s="1"/>
  <c r="H553" i="5"/>
  <c r="F556" i="2" s="1"/>
  <c r="I553" i="5"/>
  <c r="G556" i="2" s="1"/>
  <c r="J553" i="5"/>
  <c r="H556" i="2" s="1"/>
  <c r="K553" i="5"/>
  <c r="I556" i="2" s="1"/>
  <c r="M553" i="5"/>
  <c r="N553" i="5"/>
  <c r="O556" i="2" s="1"/>
  <c r="O553" i="5"/>
  <c r="P556" i="2" s="1"/>
  <c r="U553" i="5"/>
  <c r="S556" i="2" s="1"/>
  <c r="AB553" i="5"/>
  <c r="T556" i="2" s="1"/>
  <c r="AI553" i="5"/>
  <c r="AP553" i="5"/>
  <c r="V556" i="2" s="1"/>
  <c r="AW553" i="5"/>
  <c r="W556" i="2" s="1"/>
  <c r="BD553" i="5"/>
  <c r="X556" i="2" s="1"/>
  <c r="BK553" i="5"/>
  <c r="Y556" i="2" s="1"/>
  <c r="BR553" i="5"/>
  <c r="Z556" i="2" s="1"/>
  <c r="BY553" i="5"/>
  <c r="AA556" i="2" s="1"/>
  <c r="CF553" i="5"/>
  <c r="CM553" i="5"/>
  <c r="CT553" i="5"/>
  <c r="AD556" i="2" s="1"/>
  <c r="DA553" i="5"/>
  <c r="DH553" i="5"/>
  <c r="AF556" i="2" s="1"/>
  <c r="DN553" i="5"/>
  <c r="DM553" i="5" s="1"/>
  <c r="L556" i="2" s="1"/>
  <c r="R556" i="2" s="1"/>
  <c r="DR553" i="5"/>
  <c r="EB553" i="5"/>
  <c r="EC553" i="5"/>
  <c r="C554" i="5"/>
  <c r="C557" i="2" s="1"/>
  <c r="F554" i="5"/>
  <c r="D557" i="2" s="1"/>
  <c r="G554" i="5"/>
  <c r="E557" i="2" s="1"/>
  <c r="H554" i="5"/>
  <c r="F557" i="2" s="1"/>
  <c r="I554" i="5"/>
  <c r="G557" i="2" s="1"/>
  <c r="J554" i="5"/>
  <c r="H557" i="2" s="1"/>
  <c r="K554" i="5"/>
  <c r="I557" i="2" s="1"/>
  <c r="M554" i="5"/>
  <c r="N557" i="2" s="1"/>
  <c r="N554" i="5"/>
  <c r="O557" i="2" s="1"/>
  <c r="O554" i="5"/>
  <c r="U554" i="5"/>
  <c r="AB554" i="5"/>
  <c r="T557" i="2" s="1"/>
  <c r="AI554" i="5"/>
  <c r="AP554" i="5"/>
  <c r="V557" i="2" s="1"/>
  <c r="AW554" i="5"/>
  <c r="W557" i="2" s="1"/>
  <c r="BD554" i="5"/>
  <c r="X557" i="2" s="1"/>
  <c r="BK554" i="5"/>
  <c r="BR554" i="5"/>
  <c r="Z557" i="2" s="1"/>
  <c r="BY554" i="5"/>
  <c r="AA557" i="2" s="1"/>
  <c r="CF554" i="5"/>
  <c r="AB557" i="2" s="1"/>
  <c r="CM554" i="5"/>
  <c r="AC557" i="2" s="1"/>
  <c r="CT554" i="5"/>
  <c r="AD557" i="2" s="1"/>
  <c r="DA554" i="5"/>
  <c r="DH554" i="5"/>
  <c r="AF557" i="2" s="1"/>
  <c r="DN554" i="5"/>
  <c r="K557" i="2" s="1"/>
  <c r="DR554" i="5"/>
  <c r="EB554" i="5"/>
  <c r="EC554" i="5"/>
  <c r="C555" i="5"/>
  <c r="C558" i="2" s="1"/>
  <c r="F555" i="5"/>
  <c r="D558" i="2" s="1"/>
  <c r="G555" i="5"/>
  <c r="E558" i="2" s="1"/>
  <c r="H555" i="5"/>
  <c r="F558" i="2" s="1"/>
  <c r="I555" i="5"/>
  <c r="G558" i="2" s="1"/>
  <c r="J555" i="5"/>
  <c r="H558" i="2" s="1"/>
  <c r="K555" i="5"/>
  <c r="I558" i="2" s="1"/>
  <c r="M555" i="5"/>
  <c r="N558" i="2" s="1"/>
  <c r="N555" i="5"/>
  <c r="O558" i="2" s="1"/>
  <c r="O555" i="5"/>
  <c r="P558" i="2" s="1"/>
  <c r="U555" i="5"/>
  <c r="S558" i="2" s="1"/>
  <c r="AB555" i="5"/>
  <c r="T558" i="2" s="1"/>
  <c r="AI555" i="5"/>
  <c r="U558" i="2" s="1"/>
  <c r="AP555" i="5"/>
  <c r="V558" i="2" s="1"/>
  <c r="AW555" i="5"/>
  <c r="W558" i="2" s="1"/>
  <c r="BD555" i="5"/>
  <c r="X558" i="2" s="1"/>
  <c r="BK555" i="5"/>
  <c r="Y558" i="2" s="1"/>
  <c r="BR555" i="5"/>
  <c r="Z558" i="2" s="1"/>
  <c r="BY555" i="5"/>
  <c r="AA558" i="2" s="1"/>
  <c r="CF555" i="5"/>
  <c r="AB558" i="2" s="1"/>
  <c r="CM555" i="5"/>
  <c r="AC558" i="2" s="1"/>
  <c r="CT555" i="5"/>
  <c r="AD558" i="2" s="1"/>
  <c r="DA555" i="5"/>
  <c r="AE558" i="2" s="1"/>
  <c r="DH555" i="5"/>
  <c r="AF558" i="2" s="1"/>
  <c r="DN555" i="5"/>
  <c r="K558" i="2" s="1"/>
  <c r="DR555" i="5"/>
  <c r="EB555" i="5"/>
  <c r="EC555" i="5"/>
  <c r="C556" i="5"/>
  <c r="C559" i="2" s="1"/>
  <c r="F556" i="5"/>
  <c r="D559" i="2" s="1"/>
  <c r="G556" i="5"/>
  <c r="E559" i="2" s="1"/>
  <c r="H556" i="5"/>
  <c r="F559" i="2" s="1"/>
  <c r="I556" i="5"/>
  <c r="G559" i="2" s="1"/>
  <c r="J556" i="5"/>
  <c r="H559" i="2" s="1"/>
  <c r="K556" i="5"/>
  <c r="I559" i="2" s="1"/>
  <c r="M556" i="5"/>
  <c r="N559" i="2" s="1"/>
  <c r="N556" i="5"/>
  <c r="O559" i="2" s="1"/>
  <c r="O556" i="5"/>
  <c r="P559" i="2" s="1"/>
  <c r="U556" i="5"/>
  <c r="S559" i="2" s="1"/>
  <c r="AB556" i="5"/>
  <c r="T559" i="2" s="1"/>
  <c r="AI556" i="5"/>
  <c r="U559" i="2" s="1"/>
  <c r="AP556" i="5"/>
  <c r="V559" i="2" s="1"/>
  <c r="AW556" i="5"/>
  <c r="W559" i="2" s="1"/>
  <c r="BD556" i="5"/>
  <c r="X559" i="2" s="1"/>
  <c r="BK556" i="5"/>
  <c r="Y559" i="2" s="1"/>
  <c r="BR556" i="5"/>
  <c r="Z559" i="2" s="1"/>
  <c r="BY556" i="5"/>
  <c r="AA559" i="2" s="1"/>
  <c r="CF556" i="5"/>
  <c r="AB559" i="2" s="1"/>
  <c r="CM556" i="5"/>
  <c r="AC559" i="2" s="1"/>
  <c r="CT556" i="5"/>
  <c r="AD559" i="2" s="1"/>
  <c r="DA556" i="5"/>
  <c r="AE559" i="2" s="1"/>
  <c r="DH556" i="5"/>
  <c r="AF559" i="2" s="1"/>
  <c r="DN556" i="5"/>
  <c r="DR556" i="5"/>
  <c r="EB556" i="5"/>
  <c r="EC556" i="5"/>
  <c r="C557" i="5"/>
  <c r="C560" i="2" s="1"/>
  <c r="F557" i="5"/>
  <c r="D560" i="2" s="1"/>
  <c r="G557" i="5"/>
  <c r="E560" i="2" s="1"/>
  <c r="H557" i="5"/>
  <c r="F560" i="2" s="1"/>
  <c r="I557" i="5"/>
  <c r="G560" i="2" s="1"/>
  <c r="J557" i="5"/>
  <c r="H560" i="2" s="1"/>
  <c r="K557" i="5"/>
  <c r="I560" i="2" s="1"/>
  <c r="M557" i="5"/>
  <c r="N560" i="2" s="1"/>
  <c r="N557" i="5"/>
  <c r="O560" i="2" s="1"/>
  <c r="O557" i="5"/>
  <c r="P560" i="2" s="1"/>
  <c r="U557" i="5"/>
  <c r="S560" i="2" s="1"/>
  <c r="AB557" i="5"/>
  <c r="T560" i="2" s="1"/>
  <c r="AI557" i="5"/>
  <c r="U560" i="2" s="1"/>
  <c r="AP557" i="5"/>
  <c r="V560" i="2" s="1"/>
  <c r="AW557" i="5"/>
  <c r="BD557" i="5"/>
  <c r="X560" i="2" s="1"/>
  <c r="BK557" i="5"/>
  <c r="Y560" i="2" s="1"/>
  <c r="BR557" i="5"/>
  <c r="Z560" i="2" s="1"/>
  <c r="BY557" i="5"/>
  <c r="AA560" i="2" s="1"/>
  <c r="CF557" i="5"/>
  <c r="AB560" i="2" s="1"/>
  <c r="CM557" i="5"/>
  <c r="AC560" i="2" s="1"/>
  <c r="CT557" i="5"/>
  <c r="AD560" i="2" s="1"/>
  <c r="DA557" i="5"/>
  <c r="AE560" i="2" s="1"/>
  <c r="DH557" i="5"/>
  <c r="AF560" i="2" s="1"/>
  <c r="DN557" i="5"/>
  <c r="DR557" i="5"/>
  <c r="EB557" i="5"/>
  <c r="EC557" i="5"/>
  <c r="C558" i="5"/>
  <c r="C561" i="2" s="1"/>
  <c r="F558" i="5"/>
  <c r="D561" i="2" s="1"/>
  <c r="G558" i="5"/>
  <c r="E561" i="2" s="1"/>
  <c r="H558" i="5"/>
  <c r="F561" i="2" s="1"/>
  <c r="I558" i="5"/>
  <c r="G561" i="2" s="1"/>
  <c r="J558" i="5"/>
  <c r="H561" i="2" s="1"/>
  <c r="K558" i="5"/>
  <c r="I561" i="2" s="1"/>
  <c r="M558" i="5"/>
  <c r="N561" i="2" s="1"/>
  <c r="N558" i="5"/>
  <c r="O561" i="2" s="1"/>
  <c r="O558" i="5"/>
  <c r="P561" i="2" s="1"/>
  <c r="U558" i="5"/>
  <c r="S561" i="2" s="1"/>
  <c r="AB558" i="5"/>
  <c r="T561" i="2" s="1"/>
  <c r="AI558" i="5"/>
  <c r="U561" i="2" s="1"/>
  <c r="AP558" i="5"/>
  <c r="V561" i="2" s="1"/>
  <c r="AW558" i="5"/>
  <c r="W561" i="2" s="1"/>
  <c r="BD558" i="5"/>
  <c r="X561" i="2" s="1"/>
  <c r="BK558" i="5"/>
  <c r="BR558" i="5"/>
  <c r="Z561" i="2" s="1"/>
  <c r="BY558" i="5"/>
  <c r="AA561" i="2" s="1"/>
  <c r="CF558" i="5"/>
  <c r="AB561" i="2" s="1"/>
  <c r="CM558" i="5"/>
  <c r="AC561" i="2" s="1"/>
  <c r="CT558" i="5"/>
  <c r="AD561" i="2" s="1"/>
  <c r="DA558" i="5"/>
  <c r="DH558" i="5"/>
  <c r="AF561" i="2" s="1"/>
  <c r="DN558" i="5"/>
  <c r="DR558" i="5"/>
  <c r="EB558" i="5"/>
  <c r="EC558" i="5"/>
  <c r="C559" i="5"/>
  <c r="C562" i="2" s="1"/>
  <c r="F559" i="5"/>
  <c r="D562" i="2" s="1"/>
  <c r="G559" i="5"/>
  <c r="E562" i="2" s="1"/>
  <c r="H559" i="5"/>
  <c r="F562" i="2" s="1"/>
  <c r="I559" i="5"/>
  <c r="G562" i="2" s="1"/>
  <c r="J559" i="5"/>
  <c r="H562" i="2" s="1"/>
  <c r="K559" i="5"/>
  <c r="I562" i="2" s="1"/>
  <c r="M559" i="5"/>
  <c r="N562" i="2" s="1"/>
  <c r="N559" i="5"/>
  <c r="O562" i="2" s="1"/>
  <c r="O559" i="5"/>
  <c r="P562" i="2" s="1"/>
  <c r="U559" i="5"/>
  <c r="S562" i="2" s="1"/>
  <c r="AB559" i="5"/>
  <c r="T562" i="2" s="1"/>
  <c r="AI559" i="5"/>
  <c r="U562" i="2" s="1"/>
  <c r="AP559" i="5"/>
  <c r="V562" i="2" s="1"/>
  <c r="AW559" i="5"/>
  <c r="W562" i="2" s="1"/>
  <c r="BD559" i="5"/>
  <c r="X562" i="2" s="1"/>
  <c r="BK559" i="5"/>
  <c r="Y562" i="2" s="1"/>
  <c r="BR559" i="5"/>
  <c r="Z562" i="2" s="1"/>
  <c r="BY559" i="5"/>
  <c r="AA562" i="2" s="1"/>
  <c r="CF559" i="5"/>
  <c r="AB562" i="2" s="1"/>
  <c r="CM559" i="5"/>
  <c r="AC562" i="2" s="1"/>
  <c r="CT559" i="5"/>
  <c r="AD562" i="2" s="1"/>
  <c r="DA559" i="5"/>
  <c r="AE562" i="2" s="1"/>
  <c r="DH559" i="5"/>
  <c r="DN559" i="5"/>
  <c r="DM559" i="5" s="1"/>
  <c r="L562" i="2" s="1"/>
  <c r="R562" i="2" s="1"/>
  <c r="DR559" i="5"/>
  <c r="EB559" i="5"/>
  <c r="EC559" i="5"/>
  <c r="C560" i="5"/>
  <c r="C563" i="2" s="1"/>
  <c r="F560" i="5"/>
  <c r="D563" i="2" s="1"/>
  <c r="G560" i="5"/>
  <c r="E563" i="2" s="1"/>
  <c r="H560" i="5"/>
  <c r="F563" i="2" s="1"/>
  <c r="I560" i="5"/>
  <c r="G563" i="2" s="1"/>
  <c r="J560" i="5"/>
  <c r="H563" i="2" s="1"/>
  <c r="K560" i="5"/>
  <c r="I563" i="2" s="1"/>
  <c r="M560" i="5"/>
  <c r="N563" i="2" s="1"/>
  <c r="N560" i="5"/>
  <c r="O563" i="2" s="1"/>
  <c r="O560" i="5"/>
  <c r="P563" i="2" s="1"/>
  <c r="U560" i="5"/>
  <c r="S563" i="2" s="1"/>
  <c r="AB560" i="5"/>
  <c r="T563" i="2" s="1"/>
  <c r="AI560" i="5"/>
  <c r="AP560" i="5"/>
  <c r="V563" i="2" s="1"/>
  <c r="AW560" i="5"/>
  <c r="W563" i="2" s="1"/>
  <c r="BD560" i="5"/>
  <c r="X563" i="2" s="1"/>
  <c r="BK560" i="5"/>
  <c r="Y563" i="2" s="1"/>
  <c r="BR560" i="5"/>
  <c r="Z563" i="2" s="1"/>
  <c r="BY560" i="5"/>
  <c r="AA563" i="2" s="1"/>
  <c r="CF560" i="5"/>
  <c r="AB563" i="2" s="1"/>
  <c r="CM560" i="5"/>
  <c r="AC563" i="2" s="1"/>
  <c r="CT560" i="5"/>
  <c r="AD563" i="2" s="1"/>
  <c r="DA560" i="5"/>
  <c r="AE563" i="2" s="1"/>
  <c r="DH560" i="5"/>
  <c r="AF563" i="2" s="1"/>
  <c r="DN560" i="5"/>
  <c r="K563" i="2" s="1"/>
  <c r="DR560" i="5"/>
  <c r="EB560" i="5"/>
  <c r="EC560" i="5"/>
  <c r="C525" i="5"/>
  <c r="C528" i="2" s="1"/>
  <c r="F525" i="5"/>
  <c r="D528" i="2" s="1"/>
  <c r="G525" i="5"/>
  <c r="E528" i="2" s="1"/>
  <c r="H525" i="5"/>
  <c r="F528" i="2" s="1"/>
  <c r="I525" i="5"/>
  <c r="G528" i="2" s="1"/>
  <c r="J525" i="5"/>
  <c r="H528" i="2" s="1"/>
  <c r="K525" i="5"/>
  <c r="I528" i="2" s="1"/>
  <c r="M525" i="5"/>
  <c r="N525" i="5"/>
  <c r="O528" i="2" s="1"/>
  <c r="O525" i="5"/>
  <c r="P528" i="2" s="1"/>
  <c r="U525" i="5"/>
  <c r="S528" i="2" s="1"/>
  <c r="AB525" i="5"/>
  <c r="T528" i="2" s="1"/>
  <c r="AI525" i="5"/>
  <c r="U528" i="2" s="1"/>
  <c r="AP525" i="5"/>
  <c r="AW525" i="5"/>
  <c r="BD525" i="5"/>
  <c r="X528" i="2" s="1"/>
  <c r="BK525" i="5"/>
  <c r="Y528" i="2" s="1"/>
  <c r="BR525" i="5"/>
  <c r="Z528" i="2" s="1"/>
  <c r="BY525" i="5"/>
  <c r="AA528" i="2" s="1"/>
  <c r="CF525" i="5"/>
  <c r="CM525" i="5"/>
  <c r="CT525" i="5"/>
  <c r="AD528" i="2" s="1"/>
  <c r="DA525" i="5"/>
  <c r="AE528" i="2" s="1"/>
  <c r="DH525" i="5"/>
  <c r="AF528" i="2" s="1"/>
  <c r="DN525" i="5"/>
  <c r="DR525" i="5"/>
  <c r="EB525" i="5"/>
  <c r="EC525" i="5"/>
  <c r="C526" i="5"/>
  <c r="C529" i="2" s="1"/>
  <c r="F526" i="5"/>
  <c r="G526" i="5"/>
  <c r="E529" i="2" s="1"/>
  <c r="H526" i="5"/>
  <c r="F529" i="2" s="1"/>
  <c r="I526" i="5"/>
  <c r="G529" i="2" s="1"/>
  <c r="J526" i="5"/>
  <c r="H529" i="2" s="1"/>
  <c r="K526" i="5"/>
  <c r="I529" i="2" s="1"/>
  <c r="M526" i="5"/>
  <c r="N529" i="2" s="1"/>
  <c r="N526" i="5"/>
  <c r="O529" i="2" s="1"/>
  <c r="O526" i="5"/>
  <c r="P529" i="2" s="1"/>
  <c r="U526" i="5"/>
  <c r="S529" i="2" s="1"/>
  <c r="AB526" i="5"/>
  <c r="T529" i="2" s="1"/>
  <c r="AI526" i="5"/>
  <c r="AP526" i="5"/>
  <c r="V529" i="2" s="1"/>
  <c r="AW526" i="5"/>
  <c r="BD526" i="5"/>
  <c r="X529" i="2" s="1"/>
  <c r="BK526" i="5"/>
  <c r="BR526" i="5"/>
  <c r="Z529" i="2" s="1"/>
  <c r="BY526" i="5"/>
  <c r="AA529" i="2" s="1"/>
  <c r="CF526" i="5"/>
  <c r="CM526" i="5"/>
  <c r="AC529" i="2" s="1"/>
  <c r="CT526" i="5"/>
  <c r="AD529" i="2" s="1"/>
  <c r="DA526" i="5"/>
  <c r="AE529" i="2" s="1"/>
  <c r="DH526" i="5"/>
  <c r="AF529" i="2" s="1"/>
  <c r="DN526" i="5"/>
  <c r="K529" i="2" s="1"/>
  <c r="DR526" i="5"/>
  <c r="EB526" i="5"/>
  <c r="EC526" i="5"/>
  <c r="C527" i="5"/>
  <c r="C530" i="2" s="1"/>
  <c r="F527" i="5"/>
  <c r="D530" i="2" s="1"/>
  <c r="G527" i="5"/>
  <c r="H527" i="5"/>
  <c r="F530" i="2" s="1"/>
  <c r="I527" i="5"/>
  <c r="G530" i="2" s="1"/>
  <c r="J527" i="5"/>
  <c r="H530" i="2" s="1"/>
  <c r="K527" i="5"/>
  <c r="I530" i="2" s="1"/>
  <c r="M527" i="5"/>
  <c r="N527" i="5"/>
  <c r="O530" i="2" s="1"/>
  <c r="O527" i="5"/>
  <c r="P530" i="2" s="1"/>
  <c r="U527" i="5"/>
  <c r="S530" i="2" s="1"/>
  <c r="AB527" i="5"/>
  <c r="AI527" i="5"/>
  <c r="AP527" i="5"/>
  <c r="V530" i="2" s="1"/>
  <c r="AW527" i="5"/>
  <c r="BD527" i="5"/>
  <c r="X530" i="2" s="1"/>
  <c r="BK527" i="5"/>
  <c r="Y530" i="2" s="1"/>
  <c r="BR527" i="5"/>
  <c r="Z530" i="2" s="1"/>
  <c r="BY527" i="5"/>
  <c r="AA530" i="2" s="1"/>
  <c r="CF527" i="5"/>
  <c r="AB530" i="2" s="1"/>
  <c r="CM527" i="5"/>
  <c r="AC530" i="2" s="1"/>
  <c r="CT527" i="5"/>
  <c r="AD530" i="2" s="1"/>
  <c r="DA527" i="5"/>
  <c r="AE530" i="2" s="1"/>
  <c r="DH527" i="5"/>
  <c r="DN527" i="5"/>
  <c r="K530" i="2" s="1"/>
  <c r="DR527" i="5"/>
  <c r="EB527" i="5"/>
  <c r="EC527" i="5"/>
  <c r="C528" i="5"/>
  <c r="C531" i="2" s="1"/>
  <c r="F528" i="5"/>
  <c r="D531" i="2" s="1"/>
  <c r="G528" i="5"/>
  <c r="E531" i="2" s="1"/>
  <c r="H528" i="5"/>
  <c r="F531" i="2" s="1"/>
  <c r="I528" i="5"/>
  <c r="G531" i="2" s="1"/>
  <c r="J528" i="5"/>
  <c r="H531" i="2" s="1"/>
  <c r="K528" i="5"/>
  <c r="I531" i="2" s="1"/>
  <c r="M528" i="5"/>
  <c r="N528" i="5"/>
  <c r="O531" i="2" s="1"/>
  <c r="O528" i="5"/>
  <c r="P531" i="2" s="1"/>
  <c r="U528" i="5"/>
  <c r="AB528" i="5"/>
  <c r="T531" i="2" s="1"/>
  <c r="AI528" i="5"/>
  <c r="AP528" i="5"/>
  <c r="V531" i="2" s="1"/>
  <c r="AW528" i="5"/>
  <c r="W531" i="2" s="1"/>
  <c r="BD528" i="5"/>
  <c r="X531" i="2" s="1"/>
  <c r="BK528" i="5"/>
  <c r="Y531" i="2" s="1"/>
  <c r="BR528" i="5"/>
  <c r="Z531" i="2" s="1"/>
  <c r="BY528" i="5"/>
  <c r="AA531" i="2" s="1"/>
  <c r="CF528" i="5"/>
  <c r="AB531" i="2" s="1"/>
  <c r="CM528" i="5"/>
  <c r="CT528" i="5"/>
  <c r="AD531" i="2" s="1"/>
  <c r="DA528" i="5"/>
  <c r="AE531" i="2" s="1"/>
  <c r="DH528" i="5"/>
  <c r="AF531" i="2" s="1"/>
  <c r="DN528" i="5"/>
  <c r="DR528" i="5"/>
  <c r="EB528" i="5"/>
  <c r="EC528" i="5"/>
  <c r="C529" i="5"/>
  <c r="C532" i="2" s="1"/>
  <c r="F529" i="5"/>
  <c r="G529" i="5"/>
  <c r="E532" i="2" s="1"/>
  <c r="H529" i="5"/>
  <c r="F532" i="2" s="1"/>
  <c r="I529" i="5"/>
  <c r="G532" i="2" s="1"/>
  <c r="J529" i="5"/>
  <c r="H532" i="2" s="1"/>
  <c r="K529" i="5"/>
  <c r="I532" i="2" s="1"/>
  <c r="M529" i="5"/>
  <c r="N532" i="2" s="1"/>
  <c r="N529" i="5"/>
  <c r="O532" i="2" s="1"/>
  <c r="O529" i="5"/>
  <c r="P532" i="2" s="1"/>
  <c r="U529" i="5"/>
  <c r="AB529" i="5"/>
  <c r="T532" i="2" s="1"/>
  <c r="AI529" i="5"/>
  <c r="U532" i="2" s="1"/>
  <c r="AP529" i="5"/>
  <c r="V532" i="2" s="1"/>
  <c r="AW529" i="5"/>
  <c r="W532" i="2" s="1"/>
  <c r="BD529" i="5"/>
  <c r="BK529" i="5"/>
  <c r="BR529" i="5"/>
  <c r="Z532" i="2" s="1"/>
  <c r="BY529" i="5"/>
  <c r="AA532" i="2" s="1"/>
  <c r="CF529" i="5"/>
  <c r="CM529" i="5"/>
  <c r="AC532" i="2" s="1"/>
  <c r="CT529" i="5"/>
  <c r="DA529" i="5"/>
  <c r="DH529" i="5"/>
  <c r="AF532" i="2" s="1"/>
  <c r="DN529" i="5"/>
  <c r="K532" i="2" s="1"/>
  <c r="DR529" i="5"/>
  <c r="EB529" i="5"/>
  <c r="EC529" i="5"/>
  <c r="C530" i="5"/>
  <c r="C533" i="2" s="1"/>
  <c r="F530" i="5"/>
  <c r="D533" i="2" s="1"/>
  <c r="G530" i="5"/>
  <c r="E533" i="2" s="1"/>
  <c r="H530" i="5"/>
  <c r="F533" i="2" s="1"/>
  <c r="I530" i="5"/>
  <c r="G533" i="2" s="1"/>
  <c r="J530" i="5"/>
  <c r="H533" i="2" s="1"/>
  <c r="K530" i="5"/>
  <c r="I533" i="2" s="1"/>
  <c r="M530" i="5"/>
  <c r="N533" i="2" s="1"/>
  <c r="N530" i="5"/>
  <c r="O533" i="2" s="1"/>
  <c r="O530" i="5"/>
  <c r="P533" i="2" s="1"/>
  <c r="U530" i="5"/>
  <c r="S533" i="2" s="1"/>
  <c r="AB530" i="5"/>
  <c r="T533" i="2" s="1"/>
  <c r="AI530" i="5"/>
  <c r="U533" i="2" s="1"/>
  <c r="AP530" i="5"/>
  <c r="V533" i="2" s="1"/>
  <c r="AW530" i="5"/>
  <c r="BD530" i="5"/>
  <c r="X533" i="2" s="1"/>
  <c r="BK530" i="5"/>
  <c r="BR530" i="5"/>
  <c r="Z533" i="2" s="1"/>
  <c r="BY530" i="5"/>
  <c r="AA533" i="2" s="1"/>
  <c r="CF530" i="5"/>
  <c r="AB533" i="2" s="1"/>
  <c r="CM530" i="5"/>
  <c r="CT530" i="5"/>
  <c r="AD533" i="2" s="1"/>
  <c r="DA530" i="5"/>
  <c r="AE533" i="2" s="1"/>
  <c r="DH530" i="5"/>
  <c r="AF533" i="2" s="1"/>
  <c r="DN530" i="5"/>
  <c r="DR530" i="5"/>
  <c r="EB530" i="5"/>
  <c r="EC530" i="5"/>
  <c r="C531" i="5"/>
  <c r="C534" i="2" s="1"/>
  <c r="F531" i="5"/>
  <c r="D534" i="2" s="1"/>
  <c r="G531" i="5"/>
  <c r="E534" i="2" s="1"/>
  <c r="H531" i="5"/>
  <c r="F534" i="2" s="1"/>
  <c r="I531" i="5"/>
  <c r="G534" i="2" s="1"/>
  <c r="J531" i="5"/>
  <c r="H534" i="2" s="1"/>
  <c r="K531" i="5"/>
  <c r="I534" i="2" s="1"/>
  <c r="M531" i="5"/>
  <c r="N531" i="5"/>
  <c r="O534" i="2" s="1"/>
  <c r="O531" i="5"/>
  <c r="P534" i="2" s="1"/>
  <c r="U531" i="5"/>
  <c r="S534" i="2" s="1"/>
  <c r="AB531" i="5"/>
  <c r="T534" i="2" s="1"/>
  <c r="AI531" i="5"/>
  <c r="U534" i="2" s="1"/>
  <c r="AP531" i="5"/>
  <c r="V534" i="2" s="1"/>
  <c r="AW531" i="5"/>
  <c r="BD531" i="5"/>
  <c r="X534" i="2" s="1"/>
  <c r="BK531" i="5"/>
  <c r="Y534" i="2" s="1"/>
  <c r="BR531" i="5"/>
  <c r="Z534" i="2" s="1"/>
  <c r="BY531" i="5"/>
  <c r="AA534" i="2" s="1"/>
  <c r="CF531" i="5"/>
  <c r="CM531" i="5"/>
  <c r="CT531" i="5"/>
  <c r="AD534" i="2" s="1"/>
  <c r="DA531" i="5"/>
  <c r="AE534" i="2" s="1"/>
  <c r="DH531" i="5"/>
  <c r="AF534" i="2" s="1"/>
  <c r="DN531" i="5"/>
  <c r="DR531" i="5"/>
  <c r="EB531" i="5"/>
  <c r="EC531" i="5"/>
  <c r="C532" i="5"/>
  <c r="C535" i="2" s="1"/>
  <c r="F532" i="5"/>
  <c r="D535" i="2" s="1"/>
  <c r="G532" i="5"/>
  <c r="E535" i="2" s="1"/>
  <c r="H532" i="5"/>
  <c r="F535" i="2" s="1"/>
  <c r="I532" i="5"/>
  <c r="G535" i="2" s="1"/>
  <c r="J532" i="5"/>
  <c r="H535" i="2" s="1"/>
  <c r="K532" i="5"/>
  <c r="I535" i="2" s="1"/>
  <c r="M532" i="5"/>
  <c r="N535" i="2" s="1"/>
  <c r="N532" i="5"/>
  <c r="O532" i="5"/>
  <c r="P535" i="2" s="1"/>
  <c r="U532" i="5"/>
  <c r="S535" i="2" s="1"/>
  <c r="AB532" i="5"/>
  <c r="T535" i="2" s="1"/>
  <c r="AI532" i="5"/>
  <c r="AP532" i="5"/>
  <c r="V535" i="2" s="1"/>
  <c r="AW532" i="5"/>
  <c r="BD532" i="5"/>
  <c r="X535" i="2" s="1"/>
  <c r="BK532" i="5"/>
  <c r="BR532" i="5"/>
  <c r="Z535" i="2" s="1"/>
  <c r="BY532" i="5"/>
  <c r="AA535" i="2" s="1"/>
  <c r="CF532" i="5"/>
  <c r="CM532" i="5"/>
  <c r="AC535" i="2" s="1"/>
  <c r="CT532" i="5"/>
  <c r="AD535" i="2" s="1"/>
  <c r="DA532" i="5"/>
  <c r="AE535" i="2" s="1"/>
  <c r="DH532" i="5"/>
  <c r="AF535" i="2" s="1"/>
  <c r="DN532" i="5"/>
  <c r="K535" i="2" s="1"/>
  <c r="DR532" i="5"/>
  <c r="EB532" i="5"/>
  <c r="EC532" i="5"/>
  <c r="C533" i="5"/>
  <c r="C536" i="2" s="1"/>
  <c r="F533" i="5"/>
  <c r="D536" i="2" s="1"/>
  <c r="G533" i="5"/>
  <c r="E536" i="2" s="1"/>
  <c r="H533" i="5"/>
  <c r="F536" i="2" s="1"/>
  <c r="I533" i="5"/>
  <c r="G536" i="2" s="1"/>
  <c r="J533" i="5"/>
  <c r="H536" i="2" s="1"/>
  <c r="K533" i="5"/>
  <c r="I536" i="2" s="1"/>
  <c r="M533" i="5"/>
  <c r="N536" i="2" s="1"/>
  <c r="N533" i="5"/>
  <c r="O536" i="2" s="1"/>
  <c r="O533" i="5"/>
  <c r="P536" i="2" s="1"/>
  <c r="U533" i="5"/>
  <c r="S536" i="2" s="1"/>
  <c r="AB533" i="5"/>
  <c r="T536" i="2" s="1"/>
  <c r="AI533" i="5"/>
  <c r="U536" i="2" s="1"/>
  <c r="AP533" i="5"/>
  <c r="V536" i="2" s="1"/>
  <c r="AW533" i="5"/>
  <c r="W536" i="2" s="1"/>
  <c r="BD533" i="5"/>
  <c r="X536" i="2" s="1"/>
  <c r="BK533" i="5"/>
  <c r="Y536" i="2" s="1"/>
  <c r="BR533" i="5"/>
  <c r="Z536" i="2" s="1"/>
  <c r="BY533" i="5"/>
  <c r="AA536" i="2" s="1"/>
  <c r="CF533" i="5"/>
  <c r="AB536" i="2" s="1"/>
  <c r="CM533" i="5"/>
  <c r="AC536" i="2" s="1"/>
  <c r="CT533" i="5"/>
  <c r="AD536" i="2" s="1"/>
  <c r="DA533" i="5"/>
  <c r="AE536" i="2" s="1"/>
  <c r="DH533" i="5"/>
  <c r="AF536" i="2" s="1"/>
  <c r="DN533" i="5"/>
  <c r="K536" i="2" s="1"/>
  <c r="DR533" i="5"/>
  <c r="EB533" i="5"/>
  <c r="EC533" i="5"/>
  <c r="C534" i="5"/>
  <c r="C537" i="2" s="1"/>
  <c r="F534" i="5"/>
  <c r="D537" i="2" s="1"/>
  <c r="G534" i="5"/>
  <c r="E537" i="2" s="1"/>
  <c r="H534" i="5"/>
  <c r="F537" i="2" s="1"/>
  <c r="I534" i="5"/>
  <c r="G537" i="2" s="1"/>
  <c r="J534" i="5"/>
  <c r="H537" i="2" s="1"/>
  <c r="K534" i="5"/>
  <c r="I537" i="2" s="1"/>
  <c r="M534" i="5"/>
  <c r="N537" i="2" s="1"/>
  <c r="N534" i="5"/>
  <c r="O537" i="2" s="1"/>
  <c r="O534" i="5"/>
  <c r="P537" i="2" s="1"/>
  <c r="U534" i="5"/>
  <c r="S537" i="2" s="1"/>
  <c r="AB534" i="5"/>
  <c r="T537" i="2" s="1"/>
  <c r="AI534" i="5"/>
  <c r="U537" i="2" s="1"/>
  <c r="AP534" i="5"/>
  <c r="V537" i="2" s="1"/>
  <c r="AW534" i="5"/>
  <c r="W537" i="2" s="1"/>
  <c r="BD534" i="5"/>
  <c r="X537" i="2" s="1"/>
  <c r="BK534" i="5"/>
  <c r="Y537" i="2" s="1"/>
  <c r="BR534" i="5"/>
  <c r="Z537" i="2" s="1"/>
  <c r="BY534" i="5"/>
  <c r="AA537" i="2" s="1"/>
  <c r="CF534" i="5"/>
  <c r="AB537" i="2" s="1"/>
  <c r="CM534" i="5"/>
  <c r="AC537" i="2" s="1"/>
  <c r="CT534" i="5"/>
  <c r="AD537" i="2" s="1"/>
  <c r="DA534" i="5"/>
  <c r="AE537" i="2" s="1"/>
  <c r="DH534" i="5"/>
  <c r="AF537" i="2" s="1"/>
  <c r="DN534" i="5"/>
  <c r="DR534" i="5"/>
  <c r="EB534" i="5"/>
  <c r="EC534" i="5"/>
  <c r="C535" i="5"/>
  <c r="C538" i="2" s="1"/>
  <c r="F535" i="5"/>
  <c r="D538" i="2" s="1"/>
  <c r="G535" i="5"/>
  <c r="E538" i="2" s="1"/>
  <c r="H535" i="5"/>
  <c r="F538" i="2" s="1"/>
  <c r="I535" i="5"/>
  <c r="G538" i="2" s="1"/>
  <c r="J535" i="5"/>
  <c r="H538" i="2" s="1"/>
  <c r="K535" i="5"/>
  <c r="I538" i="2" s="1"/>
  <c r="M535" i="5"/>
  <c r="N538" i="2" s="1"/>
  <c r="N535" i="5"/>
  <c r="O538" i="2" s="1"/>
  <c r="O535" i="5"/>
  <c r="P538" i="2" s="1"/>
  <c r="U535" i="5"/>
  <c r="S538" i="2" s="1"/>
  <c r="AB535" i="5"/>
  <c r="T538" i="2" s="1"/>
  <c r="AI535" i="5"/>
  <c r="U538" i="2" s="1"/>
  <c r="AP535" i="5"/>
  <c r="V538" i="2" s="1"/>
  <c r="AW535" i="5"/>
  <c r="W538" i="2" s="1"/>
  <c r="BD535" i="5"/>
  <c r="X538" i="2" s="1"/>
  <c r="BK535" i="5"/>
  <c r="Y538" i="2" s="1"/>
  <c r="BR535" i="5"/>
  <c r="Z538" i="2" s="1"/>
  <c r="BY535" i="5"/>
  <c r="AA538" i="2" s="1"/>
  <c r="CF535" i="5"/>
  <c r="AB538" i="2" s="1"/>
  <c r="CM535" i="5"/>
  <c r="AC538" i="2" s="1"/>
  <c r="CT535" i="5"/>
  <c r="AD538" i="2" s="1"/>
  <c r="DA535" i="5"/>
  <c r="AE538" i="2" s="1"/>
  <c r="DH535" i="5"/>
  <c r="AF538" i="2" s="1"/>
  <c r="DN535" i="5"/>
  <c r="DM535" i="5" s="1"/>
  <c r="L538" i="2" s="1"/>
  <c r="R538" i="2" s="1"/>
  <c r="DR535" i="5"/>
  <c r="EB535" i="5"/>
  <c r="EC535" i="5"/>
  <c r="C536" i="5"/>
  <c r="C539" i="2" s="1"/>
  <c r="F536" i="5"/>
  <c r="D539" i="2" s="1"/>
  <c r="G536" i="5"/>
  <c r="E539" i="2" s="1"/>
  <c r="H536" i="5"/>
  <c r="F539" i="2" s="1"/>
  <c r="I536" i="5"/>
  <c r="G539" i="2" s="1"/>
  <c r="J536" i="5"/>
  <c r="H539" i="2" s="1"/>
  <c r="K536" i="5"/>
  <c r="I539" i="2" s="1"/>
  <c r="M536" i="5"/>
  <c r="N539" i="2" s="1"/>
  <c r="N536" i="5"/>
  <c r="O539" i="2" s="1"/>
  <c r="O536" i="5"/>
  <c r="P539" i="2" s="1"/>
  <c r="U536" i="5"/>
  <c r="S539" i="2" s="1"/>
  <c r="AB536" i="5"/>
  <c r="AI536" i="5"/>
  <c r="U539" i="2" s="1"/>
  <c r="AP536" i="5"/>
  <c r="V539" i="2" s="1"/>
  <c r="AW536" i="5"/>
  <c r="W539" i="2" s="1"/>
  <c r="BD536" i="5"/>
  <c r="X539" i="2" s="1"/>
  <c r="BK536" i="5"/>
  <c r="Y539" i="2" s="1"/>
  <c r="BR536" i="5"/>
  <c r="Z539" i="2" s="1"/>
  <c r="BY536" i="5"/>
  <c r="AA539" i="2" s="1"/>
  <c r="CF536" i="5"/>
  <c r="AB539" i="2" s="1"/>
  <c r="CM536" i="5"/>
  <c r="AC539" i="2" s="1"/>
  <c r="CT536" i="5"/>
  <c r="AD539" i="2" s="1"/>
  <c r="DA536" i="5"/>
  <c r="AE539" i="2" s="1"/>
  <c r="DH536" i="5"/>
  <c r="AF539" i="2" s="1"/>
  <c r="DN536" i="5"/>
  <c r="DR536" i="5"/>
  <c r="EB536" i="5"/>
  <c r="EC536" i="5"/>
  <c r="C537" i="5"/>
  <c r="C540" i="2" s="1"/>
  <c r="F537" i="5"/>
  <c r="D540" i="2" s="1"/>
  <c r="G537" i="5"/>
  <c r="E540" i="2" s="1"/>
  <c r="H537" i="5"/>
  <c r="F540" i="2" s="1"/>
  <c r="I537" i="5"/>
  <c r="G540" i="2" s="1"/>
  <c r="J537" i="5"/>
  <c r="H540" i="2" s="1"/>
  <c r="K537" i="5"/>
  <c r="I540" i="2" s="1"/>
  <c r="M537" i="5"/>
  <c r="N540" i="2" s="1"/>
  <c r="N537" i="5"/>
  <c r="O540" i="2" s="1"/>
  <c r="O537" i="5"/>
  <c r="P540" i="2" s="1"/>
  <c r="U537" i="5"/>
  <c r="S540" i="2" s="1"/>
  <c r="AB537" i="5"/>
  <c r="T540" i="2" s="1"/>
  <c r="AI537" i="5"/>
  <c r="U540" i="2" s="1"/>
  <c r="AP537" i="5"/>
  <c r="V540" i="2" s="1"/>
  <c r="AW537" i="5"/>
  <c r="W540" i="2" s="1"/>
  <c r="BD537" i="5"/>
  <c r="X540" i="2" s="1"/>
  <c r="BK537" i="5"/>
  <c r="Y540" i="2" s="1"/>
  <c r="BR537" i="5"/>
  <c r="Z540" i="2" s="1"/>
  <c r="BY537" i="5"/>
  <c r="AA540" i="2" s="1"/>
  <c r="CF537" i="5"/>
  <c r="AB540" i="2" s="1"/>
  <c r="CM537" i="5"/>
  <c r="AC540" i="2" s="1"/>
  <c r="CT537" i="5"/>
  <c r="AD540" i="2" s="1"/>
  <c r="DA537" i="5"/>
  <c r="AE540" i="2" s="1"/>
  <c r="DH537" i="5"/>
  <c r="AF540" i="2" s="1"/>
  <c r="DN537" i="5"/>
  <c r="DM537" i="5" s="1"/>
  <c r="L540" i="2" s="1"/>
  <c r="R540" i="2" s="1"/>
  <c r="DR537" i="5"/>
  <c r="EB537" i="5"/>
  <c r="EC537" i="5"/>
  <c r="A569" i="5"/>
  <c r="A572" i="2" s="1"/>
  <c r="A547" i="5"/>
  <c r="A550" i="2" s="1"/>
  <c r="A525" i="5"/>
  <c r="A528" i="2" s="1"/>
  <c r="E588" i="5"/>
  <c r="M524" i="5"/>
  <c r="N524" i="5"/>
  <c r="E566" i="5"/>
  <c r="E544" i="5"/>
  <c r="A591" i="5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B474" i="2"/>
  <c r="J474" i="2"/>
  <c r="B475" i="2"/>
  <c r="J475" i="2"/>
  <c r="B476" i="2"/>
  <c r="J476" i="2"/>
  <c r="B477" i="2"/>
  <c r="J477" i="2"/>
  <c r="B478" i="2"/>
  <c r="J478" i="2"/>
  <c r="B479" i="2"/>
  <c r="J479" i="2"/>
  <c r="B480" i="2"/>
  <c r="J480" i="2"/>
  <c r="B481" i="2"/>
  <c r="J481" i="2"/>
  <c r="B482" i="2"/>
  <c r="J482" i="2"/>
  <c r="B483" i="2"/>
  <c r="J483" i="2"/>
  <c r="B484" i="2"/>
  <c r="J484" i="2"/>
  <c r="B485" i="2"/>
  <c r="J485" i="2"/>
  <c r="B486" i="2"/>
  <c r="J486" i="2"/>
  <c r="B487" i="2"/>
  <c r="J487" i="2"/>
  <c r="B488" i="2"/>
  <c r="J488" i="2"/>
  <c r="B489" i="2"/>
  <c r="J489" i="2"/>
  <c r="B490" i="2"/>
  <c r="J490" i="2"/>
  <c r="B491" i="2"/>
  <c r="J491" i="2"/>
  <c r="B492" i="2"/>
  <c r="J492" i="2"/>
  <c r="B493" i="2"/>
  <c r="J493" i="2"/>
  <c r="B494" i="2"/>
  <c r="J494" i="2"/>
  <c r="B495" i="2"/>
  <c r="J495" i="2"/>
  <c r="B496" i="2"/>
  <c r="J496" i="2"/>
  <c r="B497" i="2"/>
  <c r="J497" i="2"/>
  <c r="B498" i="2"/>
  <c r="J498" i="2"/>
  <c r="B499" i="2"/>
  <c r="J499" i="2"/>
  <c r="B500" i="2"/>
  <c r="J500" i="2"/>
  <c r="B501" i="2"/>
  <c r="J501" i="2"/>
  <c r="B502" i="2"/>
  <c r="J502" i="2"/>
  <c r="B503" i="2"/>
  <c r="J503" i="2"/>
  <c r="B504" i="2"/>
  <c r="J504" i="2"/>
  <c r="B505" i="2"/>
  <c r="J505" i="2"/>
  <c r="B506" i="2"/>
  <c r="J506" i="2"/>
  <c r="B507" i="2"/>
  <c r="J507" i="2"/>
  <c r="B508" i="2"/>
  <c r="J508" i="2"/>
  <c r="B509" i="2"/>
  <c r="J509" i="2"/>
  <c r="B510" i="2"/>
  <c r="J510" i="2"/>
  <c r="B511" i="2"/>
  <c r="J511" i="2"/>
  <c r="B512" i="2"/>
  <c r="J512" i="2"/>
  <c r="B513" i="2"/>
  <c r="J513" i="2"/>
  <c r="B514" i="2"/>
  <c r="J514" i="2"/>
  <c r="B515" i="2"/>
  <c r="J515" i="2"/>
  <c r="B516" i="2"/>
  <c r="J516" i="2"/>
  <c r="B517" i="2"/>
  <c r="J517" i="2"/>
  <c r="B518" i="2"/>
  <c r="J518" i="2"/>
  <c r="B519" i="2"/>
  <c r="J519" i="2"/>
  <c r="B520" i="2"/>
  <c r="J520" i="2"/>
  <c r="B521" i="2"/>
  <c r="J521" i="2"/>
  <c r="B522" i="2"/>
  <c r="J522" i="2"/>
  <c r="B523" i="2"/>
  <c r="J523" i="2"/>
  <c r="C471" i="5"/>
  <c r="C474" i="2" s="1"/>
  <c r="F471" i="5"/>
  <c r="D474" i="2" s="1"/>
  <c r="G471" i="5"/>
  <c r="E474" i="2" s="1"/>
  <c r="H471" i="5"/>
  <c r="F474" i="2" s="1"/>
  <c r="I471" i="5"/>
  <c r="G474" i="2" s="1"/>
  <c r="J471" i="5"/>
  <c r="H474" i="2" s="1"/>
  <c r="K471" i="5"/>
  <c r="I474" i="2" s="1"/>
  <c r="M471" i="5"/>
  <c r="N474" i="2" s="1"/>
  <c r="N471" i="5"/>
  <c r="O471" i="5"/>
  <c r="P474" i="2" s="1"/>
  <c r="U471" i="5"/>
  <c r="S474" i="2" s="1"/>
  <c r="AB471" i="5"/>
  <c r="T474" i="2" s="1"/>
  <c r="AI471" i="5"/>
  <c r="AP471" i="5"/>
  <c r="V474" i="2" s="1"/>
  <c r="AW471" i="5"/>
  <c r="BD471" i="5"/>
  <c r="X474" i="2" s="1"/>
  <c r="BK471" i="5"/>
  <c r="BR471" i="5"/>
  <c r="Z474" i="2" s="1"/>
  <c r="BY471" i="5"/>
  <c r="AA474" i="2" s="1"/>
  <c r="CF471" i="5"/>
  <c r="CM471" i="5"/>
  <c r="AC474" i="2" s="1"/>
  <c r="CT471" i="5"/>
  <c r="AD474" i="2" s="1"/>
  <c r="DA471" i="5"/>
  <c r="AE474" i="2" s="1"/>
  <c r="DH471" i="5"/>
  <c r="DN471" i="5"/>
  <c r="K474" i="2" s="1"/>
  <c r="DR471" i="5"/>
  <c r="EB471" i="5"/>
  <c r="EC471" i="5"/>
  <c r="C472" i="5"/>
  <c r="C475" i="2" s="1"/>
  <c r="F472" i="5"/>
  <c r="D475" i="2" s="1"/>
  <c r="G472" i="5"/>
  <c r="E475" i="2" s="1"/>
  <c r="H472" i="5"/>
  <c r="F475" i="2" s="1"/>
  <c r="I472" i="5"/>
  <c r="G475" i="2" s="1"/>
  <c r="J472" i="5"/>
  <c r="H475" i="2" s="1"/>
  <c r="K472" i="5"/>
  <c r="I475" i="2" s="1"/>
  <c r="M472" i="5"/>
  <c r="N472" i="5"/>
  <c r="O475" i="2" s="1"/>
  <c r="O472" i="5"/>
  <c r="P475" i="2" s="1"/>
  <c r="U472" i="5"/>
  <c r="AB472" i="5"/>
  <c r="T475" i="2" s="1"/>
  <c r="AI472" i="5"/>
  <c r="AP472" i="5"/>
  <c r="V475" i="2" s="1"/>
  <c r="AW472" i="5"/>
  <c r="W475" i="2" s="1"/>
  <c r="BD472" i="5"/>
  <c r="X475" i="2" s="1"/>
  <c r="BK472" i="5"/>
  <c r="BR472" i="5"/>
  <c r="Z475" i="2" s="1"/>
  <c r="BY472" i="5"/>
  <c r="AA475" i="2" s="1"/>
  <c r="CF472" i="5"/>
  <c r="AB475" i="2" s="1"/>
  <c r="CM472" i="5"/>
  <c r="CT472" i="5"/>
  <c r="AD475" i="2" s="1"/>
  <c r="DA472" i="5"/>
  <c r="DH472" i="5"/>
  <c r="AF475" i="2" s="1"/>
  <c r="DN472" i="5"/>
  <c r="DR472" i="5"/>
  <c r="EB472" i="5"/>
  <c r="EC472" i="5"/>
  <c r="C473" i="5"/>
  <c r="C476" i="2" s="1"/>
  <c r="F473" i="5"/>
  <c r="D476" i="2" s="1"/>
  <c r="G473" i="5"/>
  <c r="E476" i="2" s="1"/>
  <c r="H473" i="5"/>
  <c r="F476" i="2" s="1"/>
  <c r="I473" i="5"/>
  <c r="G476" i="2" s="1"/>
  <c r="J473" i="5"/>
  <c r="H476" i="2" s="1"/>
  <c r="K473" i="5"/>
  <c r="I476" i="2" s="1"/>
  <c r="M473" i="5"/>
  <c r="N473" i="5"/>
  <c r="O476" i="2" s="1"/>
  <c r="O473" i="5"/>
  <c r="P476" i="2" s="1"/>
  <c r="U473" i="5"/>
  <c r="AB473" i="5"/>
  <c r="T476" i="2" s="1"/>
  <c r="AI473" i="5"/>
  <c r="U476" i="2" s="1"/>
  <c r="AP473" i="5"/>
  <c r="V476" i="2" s="1"/>
  <c r="AW473" i="5"/>
  <c r="W476" i="2" s="1"/>
  <c r="BD473" i="5"/>
  <c r="BK473" i="5"/>
  <c r="BR473" i="5"/>
  <c r="Z476" i="2" s="1"/>
  <c r="BY473" i="5"/>
  <c r="AA476" i="2" s="1"/>
  <c r="CF473" i="5"/>
  <c r="CM473" i="5"/>
  <c r="AC476" i="2" s="1"/>
  <c r="CT473" i="5"/>
  <c r="AD476" i="2" s="1"/>
  <c r="DA473" i="5"/>
  <c r="DH473" i="5"/>
  <c r="AF476" i="2" s="1"/>
  <c r="DN473" i="5"/>
  <c r="DR473" i="5"/>
  <c r="EB473" i="5"/>
  <c r="EC473" i="5"/>
  <c r="C474" i="5"/>
  <c r="C477" i="2" s="1"/>
  <c r="F474" i="5"/>
  <c r="D477" i="2" s="1"/>
  <c r="G474" i="5"/>
  <c r="E477" i="2" s="1"/>
  <c r="H474" i="5"/>
  <c r="F477" i="2" s="1"/>
  <c r="I474" i="5"/>
  <c r="G477" i="2" s="1"/>
  <c r="J474" i="5"/>
  <c r="H477" i="2" s="1"/>
  <c r="K474" i="5"/>
  <c r="I477" i="2" s="1"/>
  <c r="M474" i="5"/>
  <c r="N477" i="2" s="1"/>
  <c r="N474" i="5"/>
  <c r="O477" i="2" s="1"/>
  <c r="O474" i="5"/>
  <c r="P477" i="2" s="1"/>
  <c r="U474" i="5"/>
  <c r="S477" i="2" s="1"/>
  <c r="AB474" i="5"/>
  <c r="T477" i="2" s="1"/>
  <c r="AI474" i="5"/>
  <c r="U477" i="2" s="1"/>
  <c r="AP474" i="5"/>
  <c r="V477" i="2" s="1"/>
  <c r="AW474" i="5"/>
  <c r="BD474" i="5"/>
  <c r="X477" i="2" s="1"/>
  <c r="BK474" i="5"/>
  <c r="BR474" i="5"/>
  <c r="Z477" i="2" s="1"/>
  <c r="BY474" i="5"/>
  <c r="AA477" i="2" s="1"/>
  <c r="CF474" i="5"/>
  <c r="CM474" i="5"/>
  <c r="AC477" i="2" s="1"/>
  <c r="CT474" i="5"/>
  <c r="AD477" i="2" s="1"/>
  <c r="DA474" i="5"/>
  <c r="AE477" i="2" s="1"/>
  <c r="DH474" i="5"/>
  <c r="DN474" i="5"/>
  <c r="K477" i="2" s="1"/>
  <c r="DR474" i="5"/>
  <c r="EB474" i="5"/>
  <c r="EC474" i="5"/>
  <c r="C475" i="5"/>
  <c r="C478" i="2" s="1"/>
  <c r="F475" i="5"/>
  <c r="D478" i="2" s="1"/>
  <c r="G475" i="5"/>
  <c r="E478" i="2" s="1"/>
  <c r="H475" i="5"/>
  <c r="F478" i="2" s="1"/>
  <c r="I475" i="5"/>
  <c r="G478" i="2" s="1"/>
  <c r="J475" i="5"/>
  <c r="H478" i="2" s="1"/>
  <c r="K475" i="5"/>
  <c r="I478" i="2" s="1"/>
  <c r="M475" i="5"/>
  <c r="N475" i="5"/>
  <c r="O478" i="2" s="1"/>
  <c r="O475" i="5"/>
  <c r="P478" i="2" s="1"/>
  <c r="U475" i="5"/>
  <c r="S478" i="2" s="1"/>
  <c r="AB475" i="5"/>
  <c r="T478" i="2" s="1"/>
  <c r="AI475" i="5"/>
  <c r="AP475" i="5"/>
  <c r="V478" i="2" s="1"/>
  <c r="AW475" i="5"/>
  <c r="W478" i="2" s="1"/>
  <c r="BD475" i="5"/>
  <c r="X478" i="2" s="1"/>
  <c r="BK475" i="5"/>
  <c r="BR475" i="5"/>
  <c r="Z478" i="2" s="1"/>
  <c r="BY475" i="5"/>
  <c r="AA478" i="2" s="1"/>
  <c r="CF475" i="5"/>
  <c r="AB478" i="2" s="1"/>
  <c r="CM475" i="5"/>
  <c r="CT475" i="5"/>
  <c r="AD478" i="2" s="1"/>
  <c r="DA475" i="5"/>
  <c r="AE478" i="2" s="1"/>
  <c r="DH475" i="5"/>
  <c r="AF478" i="2" s="1"/>
  <c r="DN475" i="5"/>
  <c r="DR475" i="5"/>
  <c r="EB475" i="5"/>
  <c r="EC475" i="5"/>
  <c r="C476" i="5"/>
  <c r="C479" i="2" s="1"/>
  <c r="F476" i="5"/>
  <c r="D479" i="2" s="1"/>
  <c r="G476" i="5"/>
  <c r="H476" i="5"/>
  <c r="F479" i="2" s="1"/>
  <c r="I476" i="5"/>
  <c r="G479" i="2" s="1"/>
  <c r="J476" i="5"/>
  <c r="H479" i="2" s="1"/>
  <c r="K476" i="5"/>
  <c r="I479" i="2" s="1"/>
  <c r="M476" i="5"/>
  <c r="N476" i="5"/>
  <c r="O479" i="2" s="1"/>
  <c r="O476" i="5"/>
  <c r="P479" i="2" s="1"/>
  <c r="U476" i="5"/>
  <c r="AB476" i="5"/>
  <c r="T479" i="2" s="1"/>
  <c r="AI476" i="5"/>
  <c r="U479" i="2" s="1"/>
  <c r="AP476" i="5"/>
  <c r="V479" i="2" s="1"/>
  <c r="AW476" i="5"/>
  <c r="W479" i="2" s="1"/>
  <c r="BD476" i="5"/>
  <c r="X479" i="2" s="1"/>
  <c r="BK476" i="5"/>
  <c r="BR476" i="5"/>
  <c r="Z479" i="2" s="1"/>
  <c r="BY476" i="5"/>
  <c r="AA479" i="2" s="1"/>
  <c r="CF476" i="5"/>
  <c r="AB479" i="2" s="1"/>
  <c r="CM476" i="5"/>
  <c r="CT476" i="5"/>
  <c r="AD479" i="2" s="1"/>
  <c r="DA476" i="5"/>
  <c r="DH476" i="5"/>
  <c r="AF479" i="2" s="1"/>
  <c r="DN476" i="5"/>
  <c r="DR476" i="5"/>
  <c r="EB476" i="5"/>
  <c r="EC476" i="5"/>
  <c r="C477" i="5"/>
  <c r="C480" i="2" s="1"/>
  <c r="F477" i="5"/>
  <c r="D480" i="2" s="1"/>
  <c r="G477" i="5"/>
  <c r="E480" i="2" s="1"/>
  <c r="H477" i="5"/>
  <c r="F480" i="2" s="1"/>
  <c r="I477" i="5"/>
  <c r="G480" i="2" s="1"/>
  <c r="J477" i="5"/>
  <c r="H480" i="2" s="1"/>
  <c r="K477" i="5"/>
  <c r="I480" i="2" s="1"/>
  <c r="M477" i="5"/>
  <c r="N480" i="2" s="1"/>
  <c r="N477" i="5"/>
  <c r="O477" i="5"/>
  <c r="P480" i="2" s="1"/>
  <c r="U477" i="5"/>
  <c r="AB477" i="5"/>
  <c r="T480" i="2" s="1"/>
  <c r="AI477" i="5"/>
  <c r="AP477" i="5"/>
  <c r="V480" i="2" s="1"/>
  <c r="AW477" i="5"/>
  <c r="BD477" i="5"/>
  <c r="X480" i="2" s="1"/>
  <c r="BK477" i="5"/>
  <c r="BR477" i="5"/>
  <c r="Z480" i="2" s="1"/>
  <c r="BY477" i="5"/>
  <c r="AA480" i="2" s="1"/>
  <c r="CF477" i="5"/>
  <c r="CM477" i="5"/>
  <c r="AC480" i="2" s="1"/>
  <c r="CT477" i="5"/>
  <c r="AD480" i="2" s="1"/>
  <c r="DA477" i="5"/>
  <c r="AE480" i="2" s="1"/>
  <c r="DH477" i="5"/>
  <c r="AF480" i="2" s="1"/>
  <c r="DN477" i="5"/>
  <c r="K480" i="2" s="1"/>
  <c r="DR477" i="5"/>
  <c r="EB477" i="5"/>
  <c r="EC477" i="5"/>
  <c r="C478" i="5"/>
  <c r="C481" i="2" s="1"/>
  <c r="F478" i="5"/>
  <c r="D481" i="2" s="1"/>
  <c r="G478" i="5"/>
  <c r="E481" i="2" s="1"/>
  <c r="H478" i="5"/>
  <c r="F481" i="2" s="1"/>
  <c r="I478" i="5"/>
  <c r="G481" i="2" s="1"/>
  <c r="J478" i="5"/>
  <c r="H481" i="2" s="1"/>
  <c r="K478" i="5"/>
  <c r="I481" i="2" s="1"/>
  <c r="M478" i="5"/>
  <c r="N478" i="5"/>
  <c r="O481" i="2" s="1"/>
  <c r="O478" i="5"/>
  <c r="P481" i="2" s="1"/>
  <c r="U478" i="5"/>
  <c r="AB478" i="5"/>
  <c r="T481" i="2" s="1"/>
  <c r="AI478" i="5"/>
  <c r="AP478" i="5"/>
  <c r="V481" i="2" s="1"/>
  <c r="AW478" i="5"/>
  <c r="W481" i="2" s="1"/>
  <c r="BD478" i="5"/>
  <c r="X481" i="2" s="1"/>
  <c r="BK478" i="5"/>
  <c r="Y481" i="2" s="1"/>
  <c r="BR478" i="5"/>
  <c r="Z481" i="2" s="1"/>
  <c r="BY478" i="5"/>
  <c r="AA481" i="2" s="1"/>
  <c r="CF478" i="5"/>
  <c r="AB481" i="2" s="1"/>
  <c r="CM478" i="5"/>
  <c r="CT478" i="5"/>
  <c r="AD481" i="2" s="1"/>
  <c r="DA478" i="5"/>
  <c r="DH478" i="5"/>
  <c r="AF481" i="2" s="1"/>
  <c r="DN478" i="5"/>
  <c r="DR478" i="5"/>
  <c r="EB478" i="5"/>
  <c r="EC478" i="5"/>
  <c r="C479" i="5"/>
  <c r="C482" i="2" s="1"/>
  <c r="F479" i="5"/>
  <c r="D482" i="2" s="1"/>
  <c r="G479" i="5"/>
  <c r="E482" i="2" s="1"/>
  <c r="H479" i="5"/>
  <c r="F482" i="2" s="1"/>
  <c r="I479" i="5"/>
  <c r="G482" i="2" s="1"/>
  <c r="J479" i="5"/>
  <c r="H482" i="2" s="1"/>
  <c r="K479" i="5"/>
  <c r="I482" i="2" s="1"/>
  <c r="M479" i="5"/>
  <c r="N482" i="2" s="1"/>
  <c r="N479" i="5"/>
  <c r="O482" i="2" s="1"/>
  <c r="O479" i="5"/>
  <c r="P482" i="2" s="1"/>
  <c r="U479" i="5"/>
  <c r="AB479" i="5"/>
  <c r="T482" i="2" s="1"/>
  <c r="AI479" i="5"/>
  <c r="U482" i="2" s="1"/>
  <c r="AP479" i="5"/>
  <c r="V482" i="2" s="1"/>
  <c r="AW479" i="5"/>
  <c r="W482" i="2" s="1"/>
  <c r="BD479" i="5"/>
  <c r="BK479" i="5"/>
  <c r="BR479" i="5"/>
  <c r="Z482" i="2" s="1"/>
  <c r="BY479" i="5"/>
  <c r="AA482" i="2" s="1"/>
  <c r="CF479" i="5"/>
  <c r="AB482" i="2" s="1"/>
  <c r="CM479" i="5"/>
  <c r="AC482" i="2" s="1"/>
  <c r="CT479" i="5"/>
  <c r="AD482" i="2" s="1"/>
  <c r="DA479" i="5"/>
  <c r="DH479" i="5"/>
  <c r="AF482" i="2" s="1"/>
  <c r="DN479" i="5"/>
  <c r="DR479" i="5"/>
  <c r="EB479" i="5"/>
  <c r="EC479" i="5"/>
  <c r="C480" i="5"/>
  <c r="C483" i="2" s="1"/>
  <c r="F480" i="5"/>
  <c r="D483" i="2" s="1"/>
  <c r="G480" i="5"/>
  <c r="E483" i="2" s="1"/>
  <c r="H480" i="5"/>
  <c r="F483" i="2" s="1"/>
  <c r="I480" i="5"/>
  <c r="G483" i="2" s="1"/>
  <c r="J480" i="5"/>
  <c r="H483" i="2" s="1"/>
  <c r="K480" i="5"/>
  <c r="I483" i="2" s="1"/>
  <c r="M480" i="5"/>
  <c r="N483" i="2" s="1"/>
  <c r="N480" i="5"/>
  <c r="O483" i="2" s="1"/>
  <c r="O480" i="5"/>
  <c r="P483" i="2" s="1"/>
  <c r="U480" i="5"/>
  <c r="S483" i="2" s="1"/>
  <c r="AB480" i="5"/>
  <c r="T483" i="2" s="1"/>
  <c r="AI480" i="5"/>
  <c r="U483" i="2" s="1"/>
  <c r="AP480" i="5"/>
  <c r="V483" i="2" s="1"/>
  <c r="AW480" i="5"/>
  <c r="BD480" i="5"/>
  <c r="X483" i="2" s="1"/>
  <c r="BK480" i="5"/>
  <c r="BR480" i="5"/>
  <c r="Z483" i="2" s="1"/>
  <c r="BY480" i="5"/>
  <c r="AA483" i="2" s="1"/>
  <c r="CF480" i="5"/>
  <c r="CM480" i="5"/>
  <c r="AC483" i="2" s="1"/>
  <c r="CT480" i="5"/>
  <c r="AD483" i="2" s="1"/>
  <c r="DA480" i="5"/>
  <c r="AE483" i="2" s="1"/>
  <c r="DH480" i="5"/>
  <c r="AF483" i="2" s="1"/>
  <c r="DN480" i="5"/>
  <c r="K483" i="2" s="1"/>
  <c r="DR480" i="5"/>
  <c r="EB480" i="5"/>
  <c r="EC480" i="5"/>
  <c r="C481" i="5"/>
  <c r="C484" i="2" s="1"/>
  <c r="F481" i="5"/>
  <c r="D484" i="2" s="1"/>
  <c r="G481" i="5"/>
  <c r="E484" i="2" s="1"/>
  <c r="H481" i="5"/>
  <c r="F484" i="2" s="1"/>
  <c r="I481" i="5"/>
  <c r="G484" i="2" s="1"/>
  <c r="J481" i="5"/>
  <c r="H484" i="2" s="1"/>
  <c r="K481" i="5"/>
  <c r="I484" i="2" s="1"/>
  <c r="M481" i="5"/>
  <c r="N481" i="5"/>
  <c r="O484" i="2" s="1"/>
  <c r="O481" i="5"/>
  <c r="P484" i="2" s="1"/>
  <c r="U481" i="5"/>
  <c r="S484" i="2" s="1"/>
  <c r="AB481" i="5"/>
  <c r="T484" i="2" s="1"/>
  <c r="AI481" i="5"/>
  <c r="AP481" i="5"/>
  <c r="V484" i="2" s="1"/>
  <c r="AW481" i="5"/>
  <c r="W484" i="2" s="1"/>
  <c r="BD481" i="5"/>
  <c r="X484" i="2" s="1"/>
  <c r="BK481" i="5"/>
  <c r="Y484" i="2" s="1"/>
  <c r="BR481" i="5"/>
  <c r="Z484" i="2" s="1"/>
  <c r="BY481" i="5"/>
  <c r="AA484" i="2" s="1"/>
  <c r="CF481" i="5"/>
  <c r="AB484" i="2" s="1"/>
  <c r="CM481" i="5"/>
  <c r="CT481" i="5"/>
  <c r="AD484" i="2" s="1"/>
  <c r="DA481" i="5"/>
  <c r="AE484" i="2" s="1"/>
  <c r="DH481" i="5"/>
  <c r="AF484" i="2" s="1"/>
  <c r="DN481" i="5"/>
  <c r="DR481" i="5"/>
  <c r="EB481" i="5"/>
  <c r="EC481" i="5"/>
  <c r="C482" i="5"/>
  <c r="C485" i="2" s="1"/>
  <c r="F482" i="5"/>
  <c r="D485" i="2" s="1"/>
  <c r="G482" i="5"/>
  <c r="E485" i="2" s="1"/>
  <c r="H482" i="5"/>
  <c r="F485" i="2" s="1"/>
  <c r="I482" i="5"/>
  <c r="G485" i="2" s="1"/>
  <c r="J482" i="5"/>
  <c r="H485" i="2" s="1"/>
  <c r="K482" i="5"/>
  <c r="I485" i="2" s="1"/>
  <c r="M482" i="5"/>
  <c r="N485" i="2" s="1"/>
  <c r="N482" i="5"/>
  <c r="O485" i="2" s="1"/>
  <c r="O482" i="5"/>
  <c r="P485" i="2" s="1"/>
  <c r="U482" i="5"/>
  <c r="AB482" i="5"/>
  <c r="T485" i="2" s="1"/>
  <c r="AI482" i="5"/>
  <c r="U485" i="2" s="1"/>
  <c r="AP482" i="5"/>
  <c r="V485" i="2" s="1"/>
  <c r="AW482" i="5"/>
  <c r="W485" i="2" s="1"/>
  <c r="BD482" i="5"/>
  <c r="BK482" i="5"/>
  <c r="BR482" i="5"/>
  <c r="Z485" i="2" s="1"/>
  <c r="BY482" i="5"/>
  <c r="AA485" i="2" s="1"/>
  <c r="CF482" i="5"/>
  <c r="AB485" i="2" s="1"/>
  <c r="CM482" i="5"/>
  <c r="CT482" i="5"/>
  <c r="AD485" i="2" s="1"/>
  <c r="DA482" i="5"/>
  <c r="DH482" i="5"/>
  <c r="AF485" i="2" s="1"/>
  <c r="DN482" i="5"/>
  <c r="DR482" i="5"/>
  <c r="EB482" i="5"/>
  <c r="EC482" i="5"/>
  <c r="C483" i="5"/>
  <c r="C486" i="2" s="1"/>
  <c r="F483" i="5"/>
  <c r="D486" i="2" s="1"/>
  <c r="G483" i="5"/>
  <c r="E486" i="2" s="1"/>
  <c r="H483" i="5"/>
  <c r="F486" i="2" s="1"/>
  <c r="I483" i="5"/>
  <c r="G486" i="2" s="1"/>
  <c r="J483" i="5"/>
  <c r="H486" i="2" s="1"/>
  <c r="K483" i="5"/>
  <c r="I486" i="2" s="1"/>
  <c r="M483" i="5"/>
  <c r="N486" i="2" s="1"/>
  <c r="N483" i="5"/>
  <c r="O486" i="2" s="1"/>
  <c r="O483" i="5"/>
  <c r="P486" i="2" s="1"/>
  <c r="U483" i="5"/>
  <c r="S486" i="2" s="1"/>
  <c r="AB483" i="5"/>
  <c r="T486" i="2" s="1"/>
  <c r="AI483" i="5"/>
  <c r="AP483" i="5"/>
  <c r="V486" i="2" s="1"/>
  <c r="AW483" i="5"/>
  <c r="BD483" i="5"/>
  <c r="X486" i="2" s="1"/>
  <c r="BK483" i="5"/>
  <c r="Y486" i="2" s="1"/>
  <c r="BR483" i="5"/>
  <c r="Z486" i="2" s="1"/>
  <c r="BY483" i="5"/>
  <c r="AA486" i="2" s="1"/>
  <c r="CF483" i="5"/>
  <c r="CM483" i="5"/>
  <c r="AC486" i="2" s="1"/>
  <c r="CT483" i="5"/>
  <c r="AD486" i="2" s="1"/>
  <c r="DA483" i="5"/>
  <c r="AE486" i="2" s="1"/>
  <c r="DH483" i="5"/>
  <c r="AF486" i="2" s="1"/>
  <c r="DN483" i="5"/>
  <c r="K486" i="2" s="1"/>
  <c r="DR483" i="5"/>
  <c r="EB483" i="5"/>
  <c r="EC483" i="5"/>
  <c r="C484" i="5"/>
  <c r="C487" i="2" s="1"/>
  <c r="F484" i="5"/>
  <c r="D487" i="2" s="1"/>
  <c r="G484" i="5"/>
  <c r="E487" i="2" s="1"/>
  <c r="H484" i="5"/>
  <c r="F487" i="2" s="1"/>
  <c r="I484" i="5"/>
  <c r="G487" i="2" s="1"/>
  <c r="J484" i="5"/>
  <c r="H487" i="2" s="1"/>
  <c r="K484" i="5"/>
  <c r="I487" i="2" s="1"/>
  <c r="M484" i="5"/>
  <c r="N484" i="5"/>
  <c r="O487" i="2" s="1"/>
  <c r="O484" i="5"/>
  <c r="P487" i="2" s="1"/>
  <c r="U484" i="5"/>
  <c r="S487" i="2" s="1"/>
  <c r="AB484" i="5"/>
  <c r="T487" i="2" s="1"/>
  <c r="AI484" i="5"/>
  <c r="AP484" i="5"/>
  <c r="V487" i="2" s="1"/>
  <c r="AW484" i="5"/>
  <c r="W487" i="2" s="1"/>
  <c r="BD484" i="5"/>
  <c r="X487" i="2" s="1"/>
  <c r="BK484" i="5"/>
  <c r="Y487" i="2" s="1"/>
  <c r="BR484" i="5"/>
  <c r="BY484" i="5"/>
  <c r="AA487" i="2" s="1"/>
  <c r="CF484" i="5"/>
  <c r="AB487" i="2" s="1"/>
  <c r="CM484" i="5"/>
  <c r="AC487" i="2" s="1"/>
  <c r="CT484" i="5"/>
  <c r="DA484" i="5"/>
  <c r="AE487" i="2" s="1"/>
  <c r="DH484" i="5"/>
  <c r="AF487" i="2" s="1"/>
  <c r="DN484" i="5"/>
  <c r="K487" i="2" s="1"/>
  <c r="DR484" i="5"/>
  <c r="EB484" i="5"/>
  <c r="EC484" i="5"/>
  <c r="C485" i="5"/>
  <c r="C488" i="2" s="1"/>
  <c r="F485" i="5"/>
  <c r="D488" i="2" s="1"/>
  <c r="G485" i="5"/>
  <c r="E488" i="2" s="1"/>
  <c r="H485" i="5"/>
  <c r="F488" i="2" s="1"/>
  <c r="I485" i="5"/>
  <c r="G488" i="2" s="1"/>
  <c r="J485" i="5"/>
  <c r="H488" i="2" s="1"/>
  <c r="K485" i="5"/>
  <c r="I488" i="2" s="1"/>
  <c r="M485" i="5"/>
  <c r="N488" i="2" s="1"/>
  <c r="N485" i="5"/>
  <c r="O488" i="2" s="1"/>
  <c r="O485" i="5"/>
  <c r="P488" i="2" s="1"/>
  <c r="U485" i="5"/>
  <c r="AB485" i="5"/>
  <c r="T488" i="2" s="1"/>
  <c r="AI485" i="5"/>
  <c r="U488" i="2" s="1"/>
  <c r="AP485" i="5"/>
  <c r="V488" i="2" s="1"/>
  <c r="AW485" i="5"/>
  <c r="W488" i="2" s="1"/>
  <c r="BD485" i="5"/>
  <c r="BK485" i="5"/>
  <c r="BR485" i="5"/>
  <c r="Z488" i="2" s="1"/>
  <c r="BY485" i="5"/>
  <c r="AA488" i="2" s="1"/>
  <c r="CF485" i="5"/>
  <c r="CM485" i="5"/>
  <c r="AC488" i="2" s="1"/>
  <c r="CT485" i="5"/>
  <c r="AD488" i="2" s="1"/>
  <c r="DA485" i="5"/>
  <c r="DH485" i="5"/>
  <c r="AF488" i="2" s="1"/>
  <c r="DN485" i="5"/>
  <c r="DR485" i="5"/>
  <c r="EB485" i="5"/>
  <c r="EC485" i="5"/>
  <c r="C486" i="5"/>
  <c r="C489" i="2" s="1"/>
  <c r="F486" i="5"/>
  <c r="D489" i="2" s="1"/>
  <c r="G486" i="5"/>
  <c r="E489" i="2" s="1"/>
  <c r="H486" i="5"/>
  <c r="F489" i="2" s="1"/>
  <c r="I486" i="5"/>
  <c r="G489" i="2" s="1"/>
  <c r="J486" i="5"/>
  <c r="H489" i="2" s="1"/>
  <c r="K486" i="5"/>
  <c r="I489" i="2" s="1"/>
  <c r="M486" i="5"/>
  <c r="N489" i="2" s="1"/>
  <c r="N486" i="5"/>
  <c r="O489" i="2" s="1"/>
  <c r="O486" i="5"/>
  <c r="P489" i="2" s="1"/>
  <c r="U486" i="5"/>
  <c r="S489" i="2" s="1"/>
  <c r="AB486" i="5"/>
  <c r="T489" i="2" s="1"/>
  <c r="AI486" i="5"/>
  <c r="AP486" i="5"/>
  <c r="V489" i="2" s="1"/>
  <c r="AW486" i="5"/>
  <c r="BD486" i="5"/>
  <c r="X489" i="2" s="1"/>
  <c r="BK486" i="5"/>
  <c r="Y489" i="2" s="1"/>
  <c r="BR486" i="5"/>
  <c r="Z489" i="2" s="1"/>
  <c r="BY486" i="5"/>
  <c r="AA489" i="2" s="1"/>
  <c r="CF486" i="5"/>
  <c r="CM486" i="5"/>
  <c r="AC489" i="2" s="1"/>
  <c r="CT486" i="5"/>
  <c r="AD489" i="2" s="1"/>
  <c r="DA486" i="5"/>
  <c r="AE489" i="2" s="1"/>
  <c r="DH486" i="5"/>
  <c r="AF489" i="2" s="1"/>
  <c r="DN486" i="5"/>
  <c r="K489" i="2" s="1"/>
  <c r="DR486" i="5"/>
  <c r="EB486" i="5"/>
  <c r="EC486" i="5"/>
  <c r="C487" i="5"/>
  <c r="C490" i="2" s="1"/>
  <c r="F487" i="5"/>
  <c r="D490" i="2" s="1"/>
  <c r="G487" i="5"/>
  <c r="E490" i="2" s="1"/>
  <c r="H487" i="5"/>
  <c r="F490" i="2" s="1"/>
  <c r="I487" i="5"/>
  <c r="G490" i="2" s="1"/>
  <c r="J487" i="5"/>
  <c r="H490" i="2" s="1"/>
  <c r="K487" i="5"/>
  <c r="I490" i="2" s="1"/>
  <c r="M487" i="5"/>
  <c r="N487" i="5"/>
  <c r="O490" i="2" s="1"/>
  <c r="O487" i="5"/>
  <c r="P490" i="2" s="1"/>
  <c r="U487" i="5"/>
  <c r="S490" i="2" s="1"/>
  <c r="AB487" i="5"/>
  <c r="T490" i="2" s="1"/>
  <c r="AI487" i="5"/>
  <c r="AP487" i="5"/>
  <c r="V490" i="2" s="1"/>
  <c r="AW487" i="5"/>
  <c r="W490" i="2" s="1"/>
  <c r="BD487" i="5"/>
  <c r="X490" i="2" s="1"/>
  <c r="BK487" i="5"/>
  <c r="Y490" i="2" s="1"/>
  <c r="BR487" i="5"/>
  <c r="BY487" i="5"/>
  <c r="CF487" i="5"/>
  <c r="AB490" i="2" s="1"/>
  <c r="CM487" i="5"/>
  <c r="AC490" i="2" s="1"/>
  <c r="CT487" i="5"/>
  <c r="DA487" i="5"/>
  <c r="AE490" i="2" s="1"/>
  <c r="DH487" i="5"/>
  <c r="AF490" i="2" s="1"/>
  <c r="DN487" i="5"/>
  <c r="K490" i="2" s="1"/>
  <c r="DR487" i="5"/>
  <c r="EB487" i="5"/>
  <c r="EC487" i="5"/>
  <c r="C488" i="5"/>
  <c r="C491" i="2" s="1"/>
  <c r="F488" i="5"/>
  <c r="D491" i="2" s="1"/>
  <c r="G488" i="5"/>
  <c r="E491" i="2" s="1"/>
  <c r="H488" i="5"/>
  <c r="F491" i="2" s="1"/>
  <c r="I488" i="5"/>
  <c r="G491" i="2" s="1"/>
  <c r="J488" i="5"/>
  <c r="H491" i="2" s="1"/>
  <c r="K488" i="5"/>
  <c r="I491" i="2" s="1"/>
  <c r="M488" i="5"/>
  <c r="N491" i="2" s="1"/>
  <c r="N488" i="5"/>
  <c r="O491" i="2" s="1"/>
  <c r="O488" i="5"/>
  <c r="P491" i="2" s="1"/>
  <c r="U488" i="5"/>
  <c r="AB488" i="5"/>
  <c r="T491" i="2" s="1"/>
  <c r="AI488" i="5"/>
  <c r="U491" i="2" s="1"/>
  <c r="AP488" i="5"/>
  <c r="V491" i="2" s="1"/>
  <c r="AW488" i="5"/>
  <c r="W491" i="2" s="1"/>
  <c r="BD488" i="5"/>
  <c r="X491" i="2" s="1"/>
  <c r="BK488" i="5"/>
  <c r="BR488" i="5"/>
  <c r="Z491" i="2" s="1"/>
  <c r="BY488" i="5"/>
  <c r="AA491" i="2" s="1"/>
  <c r="CF488" i="5"/>
  <c r="CM488" i="5"/>
  <c r="CT488" i="5"/>
  <c r="AD491" i="2" s="1"/>
  <c r="DA488" i="5"/>
  <c r="DH488" i="5"/>
  <c r="AF491" i="2" s="1"/>
  <c r="DN488" i="5"/>
  <c r="DR488" i="5"/>
  <c r="EB488" i="5"/>
  <c r="EC488" i="5"/>
  <c r="C489" i="5"/>
  <c r="C492" i="2" s="1"/>
  <c r="F489" i="5"/>
  <c r="D492" i="2" s="1"/>
  <c r="G489" i="5"/>
  <c r="E492" i="2" s="1"/>
  <c r="H489" i="5"/>
  <c r="F492" i="2" s="1"/>
  <c r="I489" i="5"/>
  <c r="G492" i="2" s="1"/>
  <c r="J489" i="5"/>
  <c r="H492" i="2" s="1"/>
  <c r="K489" i="5"/>
  <c r="I492" i="2" s="1"/>
  <c r="M489" i="5"/>
  <c r="N492" i="2" s="1"/>
  <c r="N489" i="5"/>
  <c r="O492" i="2" s="1"/>
  <c r="O489" i="5"/>
  <c r="P492" i="2" s="1"/>
  <c r="U489" i="5"/>
  <c r="S492" i="2" s="1"/>
  <c r="AB489" i="5"/>
  <c r="T492" i="2" s="1"/>
  <c r="AI489" i="5"/>
  <c r="U492" i="2" s="1"/>
  <c r="AP489" i="5"/>
  <c r="V492" i="2" s="1"/>
  <c r="AW489" i="5"/>
  <c r="BD489" i="5"/>
  <c r="X492" i="2" s="1"/>
  <c r="BK489" i="5"/>
  <c r="Y492" i="2" s="1"/>
  <c r="BR489" i="5"/>
  <c r="Z492" i="2" s="1"/>
  <c r="BY489" i="5"/>
  <c r="AA492" i="2" s="1"/>
  <c r="CF489" i="5"/>
  <c r="CM489" i="5"/>
  <c r="AC492" i="2" s="1"/>
  <c r="CT489" i="5"/>
  <c r="AD492" i="2" s="1"/>
  <c r="DA489" i="5"/>
  <c r="AE492" i="2" s="1"/>
  <c r="DH489" i="5"/>
  <c r="AF492" i="2" s="1"/>
  <c r="DN489" i="5"/>
  <c r="DM489" i="5" s="1"/>
  <c r="L492" i="2" s="1"/>
  <c r="R492" i="2" s="1"/>
  <c r="DR489" i="5"/>
  <c r="EB489" i="5"/>
  <c r="EC489" i="5"/>
  <c r="C490" i="5"/>
  <c r="C493" i="2" s="1"/>
  <c r="F490" i="5"/>
  <c r="D493" i="2" s="1"/>
  <c r="G490" i="5"/>
  <c r="E493" i="2" s="1"/>
  <c r="H490" i="5"/>
  <c r="F493" i="2" s="1"/>
  <c r="I490" i="5"/>
  <c r="G493" i="2" s="1"/>
  <c r="J490" i="5"/>
  <c r="H493" i="2" s="1"/>
  <c r="K490" i="5"/>
  <c r="I493" i="2" s="1"/>
  <c r="M490" i="5"/>
  <c r="N490" i="5"/>
  <c r="O493" i="2" s="1"/>
  <c r="O490" i="5"/>
  <c r="P493" i="2" s="1"/>
  <c r="U490" i="5"/>
  <c r="AB490" i="5"/>
  <c r="T493" i="2" s="1"/>
  <c r="AI490" i="5"/>
  <c r="AP490" i="5"/>
  <c r="V493" i="2" s="1"/>
  <c r="AW490" i="5"/>
  <c r="W493" i="2" s="1"/>
  <c r="BD490" i="5"/>
  <c r="X493" i="2" s="1"/>
  <c r="BK490" i="5"/>
  <c r="Y493" i="2" s="1"/>
  <c r="BR490" i="5"/>
  <c r="Z493" i="2" s="1"/>
  <c r="BY490" i="5"/>
  <c r="AA493" i="2" s="1"/>
  <c r="CF490" i="5"/>
  <c r="AB493" i="2" s="1"/>
  <c r="CM490" i="5"/>
  <c r="AC493" i="2" s="1"/>
  <c r="CT490" i="5"/>
  <c r="DA490" i="5"/>
  <c r="DH490" i="5"/>
  <c r="AF493" i="2" s="1"/>
  <c r="DN490" i="5"/>
  <c r="K493" i="2" s="1"/>
  <c r="DR490" i="5"/>
  <c r="EB490" i="5"/>
  <c r="EC490" i="5"/>
  <c r="C491" i="5"/>
  <c r="C494" i="2" s="1"/>
  <c r="F491" i="5"/>
  <c r="D494" i="2" s="1"/>
  <c r="G491" i="5"/>
  <c r="E494" i="2" s="1"/>
  <c r="H491" i="5"/>
  <c r="F494" i="2" s="1"/>
  <c r="I491" i="5"/>
  <c r="G494" i="2" s="1"/>
  <c r="J491" i="5"/>
  <c r="H494" i="2" s="1"/>
  <c r="K491" i="5"/>
  <c r="I494" i="2" s="1"/>
  <c r="M491" i="5"/>
  <c r="N494" i="2" s="1"/>
  <c r="N491" i="5"/>
  <c r="O494" i="2" s="1"/>
  <c r="O491" i="5"/>
  <c r="P494" i="2" s="1"/>
  <c r="U491" i="5"/>
  <c r="AB491" i="5"/>
  <c r="T494" i="2" s="1"/>
  <c r="AI491" i="5"/>
  <c r="U494" i="2" s="1"/>
  <c r="AP491" i="5"/>
  <c r="V494" i="2" s="1"/>
  <c r="AW491" i="5"/>
  <c r="W494" i="2" s="1"/>
  <c r="BD491" i="5"/>
  <c r="X494" i="2" s="1"/>
  <c r="BK491" i="5"/>
  <c r="BR491" i="5"/>
  <c r="Z494" i="2" s="1"/>
  <c r="BY491" i="5"/>
  <c r="AA494" i="2" s="1"/>
  <c r="CF491" i="5"/>
  <c r="CM491" i="5"/>
  <c r="CT491" i="5"/>
  <c r="AD494" i="2" s="1"/>
  <c r="DA491" i="5"/>
  <c r="DH491" i="5"/>
  <c r="AF494" i="2" s="1"/>
  <c r="DN491" i="5"/>
  <c r="DR491" i="5"/>
  <c r="EB491" i="5"/>
  <c r="EC491" i="5"/>
  <c r="C492" i="5"/>
  <c r="C495" i="2" s="1"/>
  <c r="F492" i="5"/>
  <c r="D495" i="2" s="1"/>
  <c r="G492" i="5"/>
  <c r="E495" i="2" s="1"/>
  <c r="H492" i="5"/>
  <c r="F495" i="2" s="1"/>
  <c r="I492" i="5"/>
  <c r="G495" i="2" s="1"/>
  <c r="J492" i="5"/>
  <c r="H495" i="2" s="1"/>
  <c r="K492" i="5"/>
  <c r="I495" i="2" s="1"/>
  <c r="M492" i="5"/>
  <c r="N492" i="5"/>
  <c r="O495" i="2" s="1"/>
  <c r="O492" i="5"/>
  <c r="P495" i="2" s="1"/>
  <c r="U492" i="5"/>
  <c r="S495" i="2" s="1"/>
  <c r="AB492" i="5"/>
  <c r="T495" i="2" s="1"/>
  <c r="AI492" i="5"/>
  <c r="AP492" i="5"/>
  <c r="V495" i="2" s="1"/>
  <c r="AW492" i="5"/>
  <c r="BD492" i="5"/>
  <c r="X495" i="2" s="1"/>
  <c r="BK492" i="5"/>
  <c r="Y495" i="2" s="1"/>
  <c r="BR492" i="5"/>
  <c r="Z495" i="2" s="1"/>
  <c r="BY492" i="5"/>
  <c r="CF492" i="5"/>
  <c r="AB495" i="2" s="1"/>
  <c r="CM492" i="5"/>
  <c r="AC495" i="2" s="1"/>
  <c r="CT492" i="5"/>
  <c r="AD495" i="2" s="1"/>
  <c r="DA492" i="5"/>
  <c r="AE495" i="2" s="1"/>
  <c r="DH492" i="5"/>
  <c r="AF495" i="2" s="1"/>
  <c r="DN492" i="5"/>
  <c r="K495" i="2" s="1"/>
  <c r="DR492" i="5"/>
  <c r="EB492" i="5"/>
  <c r="EC492" i="5"/>
  <c r="C493" i="5"/>
  <c r="C496" i="2" s="1"/>
  <c r="F493" i="5"/>
  <c r="D496" i="2" s="1"/>
  <c r="G493" i="5"/>
  <c r="E496" i="2" s="1"/>
  <c r="H493" i="5"/>
  <c r="F496" i="2" s="1"/>
  <c r="I493" i="5"/>
  <c r="G496" i="2" s="1"/>
  <c r="J493" i="5"/>
  <c r="H496" i="2" s="1"/>
  <c r="K493" i="5"/>
  <c r="I496" i="2" s="1"/>
  <c r="M493" i="5"/>
  <c r="N496" i="2" s="1"/>
  <c r="N493" i="5"/>
  <c r="O496" i="2" s="1"/>
  <c r="O493" i="5"/>
  <c r="P496" i="2" s="1"/>
  <c r="U493" i="5"/>
  <c r="S496" i="2" s="1"/>
  <c r="AB493" i="5"/>
  <c r="T496" i="2" s="1"/>
  <c r="AI493" i="5"/>
  <c r="U496" i="2" s="1"/>
  <c r="AP493" i="5"/>
  <c r="V496" i="2" s="1"/>
  <c r="AW493" i="5"/>
  <c r="W496" i="2" s="1"/>
  <c r="BD493" i="5"/>
  <c r="X496" i="2" s="1"/>
  <c r="BK493" i="5"/>
  <c r="Y496" i="2" s="1"/>
  <c r="BR493" i="5"/>
  <c r="BY493" i="5"/>
  <c r="AA496" i="2" s="1"/>
  <c r="CF493" i="5"/>
  <c r="AB496" i="2" s="1"/>
  <c r="CM493" i="5"/>
  <c r="AC496" i="2" s="1"/>
  <c r="CT493" i="5"/>
  <c r="DA493" i="5"/>
  <c r="AE496" i="2" s="1"/>
  <c r="DH493" i="5"/>
  <c r="AF496" i="2" s="1"/>
  <c r="DN493" i="5"/>
  <c r="K496" i="2" s="1"/>
  <c r="DR493" i="5"/>
  <c r="EB493" i="5"/>
  <c r="EC493" i="5"/>
  <c r="C494" i="5"/>
  <c r="C497" i="2" s="1"/>
  <c r="F494" i="5"/>
  <c r="D497" i="2" s="1"/>
  <c r="G494" i="5"/>
  <c r="E497" i="2" s="1"/>
  <c r="H494" i="5"/>
  <c r="F497" i="2" s="1"/>
  <c r="I494" i="5"/>
  <c r="G497" i="2" s="1"/>
  <c r="J494" i="5"/>
  <c r="H497" i="2" s="1"/>
  <c r="K494" i="5"/>
  <c r="I497" i="2" s="1"/>
  <c r="M494" i="5"/>
  <c r="N497" i="2" s="1"/>
  <c r="N494" i="5"/>
  <c r="O497" i="2" s="1"/>
  <c r="O494" i="5"/>
  <c r="U494" i="5"/>
  <c r="S497" i="2" s="1"/>
  <c r="AB494" i="5"/>
  <c r="T497" i="2" s="1"/>
  <c r="AI494" i="5"/>
  <c r="U497" i="2" s="1"/>
  <c r="AP494" i="5"/>
  <c r="AW494" i="5"/>
  <c r="W497" i="2" s="1"/>
  <c r="BD494" i="5"/>
  <c r="X497" i="2" s="1"/>
  <c r="BK494" i="5"/>
  <c r="Y497" i="2" s="1"/>
  <c r="BR494" i="5"/>
  <c r="BY494" i="5"/>
  <c r="AA497" i="2" s="1"/>
  <c r="CF494" i="5"/>
  <c r="AB497" i="2" s="1"/>
  <c r="CM494" i="5"/>
  <c r="AC497" i="2" s="1"/>
  <c r="CT494" i="5"/>
  <c r="DA494" i="5"/>
  <c r="AE497" i="2" s="1"/>
  <c r="DH494" i="5"/>
  <c r="AF497" i="2" s="1"/>
  <c r="DN494" i="5"/>
  <c r="DR494" i="5"/>
  <c r="EB494" i="5"/>
  <c r="EC494" i="5"/>
  <c r="C495" i="5"/>
  <c r="C498" i="2" s="1"/>
  <c r="F495" i="5"/>
  <c r="D498" i="2" s="1"/>
  <c r="G495" i="5"/>
  <c r="E498" i="2" s="1"/>
  <c r="H495" i="5"/>
  <c r="F498" i="2" s="1"/>
  <c r="I495" i="5"/>
  <c r="G498" i="2" s="1"/>
  <c r="J495" i="5"/>
  <c r="H498" i="2" s="1"/>
  <c r="K495" i="5"/>
  <c r="I498" i="2" s="1"/>
  <c r="M495" i="5"/>
  <c r="N498" i="2" s="1"/>
  <c r="N495" i="5"/>
  <c r="O498" i="2" s="1"/>
  <c r="O495" i="5"/>
  <c r="P498" i="2" s="1"/>
  <c r="U495" i="5"/>
  <c r="S498" i="2" s="1"/>
  <c r="AB495" i="5"/>
  <c r="T498" i="2" s="1"/>
  <c r="AI495" i="5"/>
  <c r="U498" i="2" s="1"/>
  <c r="AP495" i="5"/>
  <c r="V498" i="2" s="1"/>
  <c r="AW495" i="5"/>
  <c r="BD495" i="5"/>
  <c r="X498" i="2" s="1"/>
  <c r="BK495" i="5"/>
  <c r="Y498" i="2" s="1"/>
  <c r="BR495" i="5"/>
  <c r="BY495" i="5"/>
  <c r="AA498" i="2" s="1"/>
  <c r="CF495" i="5"/>
  <c r="AB498" i="2" s="1"/>
  <c r="CM495" i="5"/>
  <c r="CT495" i="5"/>
  <c r="AD498" i="2" s="1"/>
  <c r="DA495" i="5"/>
  <c r="AE498" i="2" s="1"/>
  <c r="DH495" i="5"/>
  <c r="AF498" i="2" s="1"/>
  <c r="DN495" i="5"/>
  <c r="DR495" i="5"/>
  <c r="EB495" i="5"/>
  <c r="EC495" i="5"/>
  <c r="C496" i="5"/>
  <c r="C499" i="2" s="1"/>
  <c r="F496" i="5"/>
  <c r="D499" i="2" s="1"/>
  <c r="G496" i="5"/>
  <c r="E499" i="2" s="1"/>
  <c r="H496" i="5"/>
  <c r="F499" i="2" s="1"/>
  <c r="I496" i="5"/>
  <c r="G499" i="2" s="1"/>
  <c r="J496" i="5"/>
  <c r="H499" i="2" s="1"/>
  <c r="K496" i="5"/>
  <c r="I499" i="2" s="1"/>
  <c r="M496" i="5"/>
  <c r="N496" i="5"/>
  <c r="O499" i="2" s="1"/>
  <c r="O496" i="5"/>
  <c r="P499" i="2" s="1"/>
  <c r="U496" i="5"/>
  <c r="AB496" i="5"/>
  <c r="T499" i="2" s="1"/>
  <c r="AI496" i="5"/>
  <c r="AP496" i="5"/>
  <c r="V499" i="2" s="1"/>
  <c r="AW496" i="5"/>
  <c r="W499" i="2" s="1"/>
  <c r="BD496" i="5"/>
  <c r="X499" i="2" s="1"/>
  <c r="BK496" i="5"/>
  <c r="Y499" i="2" s="1"/>
  <c r="BR496" i="5"/>
  <c r="Z499" i="2" s="1"/>
  <c r="BY496" i="5"/>
  <c r="CF496" i="5"/>
  <c r="AB499" i="2" s="1"/>
  <c r="CM496" i="5"/>
  <c r="AC499" i="2" s="1"/>
  <c r="CT496" i="5"/>
  <c r="AD499" i="2" s="1"/>
  <c r="DA496" i="5"/>
  <c r="DH496" i="5"/>
  <c r="AF499" i="2" s="1"/>
  <c r="DN496" i="5"/>
  <c r="K499" i="2" s="1"/>
  <c r="DR496" i="5"/>
  <c r="EB496" i="5"/>
  <c r="EC496" i="5"/>
  <c r="C497" i="5"/>
  <c r="C500" i="2" s="1"/>
  <c r="F497" i="5"/>
  <c r="G497" i="5"/>
  <c r="E500" i="2" s="1"/>
  <c r="H497" i="5"/>
  <c r="F500" i="2" s="1"/>
  <c r="I497" i="5"/>
  <c r="G500" i="2" s="1"/>
  <c r="J497" i="5"/>
  <c r="H500" i="2" s="1"/>
  <c r="K497" i="5"/>
  <c r="I500" i="2" s="1"/>
  <c r="M497" i="5"/>
  <c r="N500" i="2" s="1"/>
  <c r="N497" i="5"/>
  <c r="O500" i="2" s="1"/>
  <c r="O497" i="5"/>
  <c r="P500" i="2" s="1"/>
  <c r="U497" i="5"/>
  <c r="AB497" i="5"/>
  <c r="T500" i="2" s="1"/>
  <c r="AI497" i="5"/>
  <c r="U500" i="2" s="1"/>
  <c r="AP497" i="5"/>
  <c r="V500" i="2" s="1"/>
  <c r="AW497" i="5"/>
  <c r="W500" i="2" s="1"/>
  <c r="BD497" i="5"/>
  <c r="X500" i="2" s="1"/>
  <c r="BK497" i="5"/>
  <c r="Y500" i="2" s="1"/>
  <c r="BR497" i="5"/>
  <c r="Z500" i="2" s="1"/>
  <c r="BY497" i="5"/>
  <c r="AA500" i="2" s="1"/>
  <c r="CF497" i="5"/>
  <c r="CM497" i="5"/>
  <c r="CT497" i="5"/>
  <c r="AD500" i="2" s="1"/>
  <c r="DA497" i="5"/>
  <c r="AE500" i="2" s="1"/>
  <c r="DH497" i="5"/>
  <c r="AF500" i="2" s="1"/>
  <c r="DN497" i="5"/>
  <c r="K500" i="2" s="1"/>
  <c r="DR497" i="5"/>
  <c r="EB497" i="5"/>
  <c r="EC497" i="5"/>
  <c r="C498" i="5"/>
  <c r="C501" i="2" s="1"/>
  <c r="F498" i="5"/>
  <c r="D501" i="2" s="1"/>
  <c r="G498" i="5"/>
  <c r="E501" i="2" s="1"/>
  <c r="H498" i="5"/>
  <c r="F501" i="2" s="1"/>
  <c r="I498" i="5"/>
  <c r="G501" i="2" s="1"/>
  <c r="J498" i="5"/>
  <c r="H501" i="2" s="1"/>
  <c r="K498" i="5"/>
  <c r="I501" i="2" s="1"/>
  <c r="M498" i="5"/>
  <c r="N501" i="2" s="1"/>
  <c r="N498" i="5"/>
  <c r="O501" i="2" s="1"/>
  <c r="O498" i="5"/>
  <c r="P501" i="2" s="1"/>
  <c r="U498" i="5"/>
  <c r="S501" i="2" s="1"/>
  <c r="AB498" i="5"/>
  <c r="T501" i="2" s="1"/>
  <c r="AI498" i="5"/>
  <c r="U501" i="2" s="1"/>
  <c r="AP498" i="5"/>
  <c r="AW498" i="5"/>
  <c r="W501" i="2" s="1"/>
  <c r="BD498" i="5"/>
  <c r="X501" i="2" s="1"/>
  <c r="BK498" i="5"/>
  <c r="Y501" i="2" s="1"/>
  <c r="BR498" i="5"/>
  <c r="BY498" i="5"/>
  <c r="AA501" i="2" s="1"/>
  <c r="CF498" i="5"/>
  <c r="CM498" i="5"/>
  <c r="AC501" i="2" s="1"/>
  <c r="CT498" i="5"/>
  <c r="AD501" i="2" s="1"/>
  <c r="DA498" i="5"/>
  <c r="AE501" i="2" s="1"/>
  <c r="DH498" i="5"/>
  <c r="DN498" i="5"/>
  <c r="K501" i="2" s="1"/>
  <c r="DR498" i="5"/>
  <c r="EB498" i="5"/>
  <c r="EC498" i="5"/>
  <c r="C499" i="5"/>
  <c r="C502" i="2" s="1"/>
  <c r="F499" i="5"/>
  <c r="D502" i="2" s="1"/>
  <c r="G499" i="5"/>
  <c r="E502" i="2" s="1"/>
  <c r="H499" i="5"/>
  <c r="F502" i="2" s="1"/>
  <c r="I499" i="5"/>
  <c r="G502" i="2" s="1"/>
  <c r="J499" i="5"/>
  <c r="H502" i="2" s="1"/>
  <c r="K499" i="5"/>
  <c r="I502" i="2" s="1"/>
  <c r="M499" i="5"/>
  <c r="N499" i="5"/>
  <c r="O502" i="2" s="1"/>
  <c r="O499" i="5"/>
  <c r="P502" i="2" s="1"/>
  <c r="U499" i="5"/>
  <c r="S502" i="2" s="1"/>
  <c r="AB499" i="5"/>
  <c r="T502" i="2" s="1"/>
  <c r="AI499" i="5"/>
  <c r="AP499" i="5"/>
  <c r="V502" i="2" s="1"/>
  <c r="AW499" i="5"/>
  <c r="W502" i="2" s="1"/>
  <c r="BD499" i="5"/>
  <c r="BK499" i="5"/>
  <c r="Y502" i="2" s="1"/>
  <c r="BR499" i="5"/>
  <c r="BY499" i="5"/>
  <c r="CF499" i="5"/>
  <c r="AB502" i="2" s="1"/>
  <c r="CM499" i="5"/>
  <c r="AC502" i="2" s="1"/>
  <c r="CT499" i="5"/>
  <c r="DA499" i="5"/>
  <c r="AE502" i="2" s="1"/>
  <c r="DH499" i="5"/>
  <c r="AF502" i="2" s="1"/>
  <c r="DN499" i="5"/>
  <c r="K502" i="2" s="1"/>
  <c r="DR499" i="5"/>
  <c r="EB499" i="5"/>
  <c r="EC499" i="5"/>
  <c r="C500" i="5"/>
  <c r="C503" i="2" s="1"/>
  <c r="F500" i="5"/>
  <c r="D503" i="2" s="1"/>
  <c r="G500" i="5"/>
  <c r="E503" i="2" s="1"/>
  <c r="H500" i="5"/>
  <c r="F503" i="2" s="1"/>
  <c r="I500" i="5"/>
  <c r="G503" i="2" s="1"/>
  <c r="J500" i="5"/>
  <c r="H503" i="2" s="1"/>
  <c r="K500" i="5"/>
  <c r="I503" i="2" s="1"/>
  <c r="M500" i="5"/>
  <c r="N500" i="5"/>
  <c r="O503" i="2" s="1"/>
  <c r="O500" i="5"/>
  <c r="P503" i="2" s="1"/>
  <c r="U500" i="5"/>
  <c r="S503" i="2" s="1"/>
  <c r="AB500" i="5"/>
  <c r="T503" i="2" s="1"/>
  <c r="AI500" i="5"/>
  <c r="U503" i="2" s="1"/>
  <c r="AP500" i="5"/>
  <c r="AW500" i="5"/>
  <c r="W503" i="2" s="1"/>
  <c r="BD500" i="5"/>
  <c r="BK500" i="5"/>
  <c r="Y503" i="2" s="1"/>
  <c r="BR500" i="5"/>
  <c r="BY500" i="5"/>
  <c r="AA503" i="2" s="1"/>
  <c r="CF500" i="5"/>
  <c r="AB503" i="2" s="1"/>
  <c r="CM500" i="5"/>
  <c r="AC503" i="2" s="1"/>
  <c r="CT500" i="5"/>
  <c r="DA500" i="5"/>
  <c r="AE503" i="2" s="1"/>
  <c r="DH500" i="5"/>
  <c r="AF503" i="2" s="1"/>
  <c r="DN500" i="5"/>
  <c r="DR500" i="5"/>
  <c r="EB500" i="5"/>
  <c r="EC500" i="5"/>
  <c r="C501" i="5"/>
  <c r="C504" i="2" s="1"/>
  <c r="F501" i="5"/>
  <c r="D504" i="2" s="1"/>
  <c r="G501" i="5"/>
  <c r="E504" i="2" s="1"/>
  <c r="H501" i="5"/>
  <c r="F504" i="2" s="1"/>
  <c r="I501" i="5"/>
  <c r="G504" i="2" s="1"/>
  <c r="J501" i="5"/>
  <c r="H504" i="2" s="1"/>
  <c r="K501" i="5"/>
  <c r="I504" i="2" s="1"/>
  <c r="M501" i="5"/>
  <c r="N501" i="5"/>
  <c r="O504" i="2" s="1"/>
  <c r="O501" i="5"/>
  <c r="P504" i="2" s="1"/>
  <c r="U501" i="5"/>
  <c r="S504" i="2" s="1"/>
  <c r="AB501" i="5"/>
  <c r="T504" i="2" s="1"/>
  <c r="AI501" i="5"/>
  <c r="AP501" i="5"/>
  <c r="V504" i="2" s="1"/>
  <c r="AW501" i="5"/>
  <c r="BD501" i="5"/>
  <c r="X504" i="2" s="1"/>
  <c r="BK501" i="5"/>
  <c r="Y504" i="2" s="1"/>
  <c r="BR501" i="5"/>
  <c r="Z504" i="2" s="1"/>
  <c r="BY501" i="5"/>
  <c r="AA504" i="2" s="1"/>
  <c r="CF501" i="5"/>
  <c r="AB504" i="2" s="1"/>
  <c r="CM501" i="5"/>
  <c r="CT501" i="5"/>
  <c r="AD504" i="2" s="1"/>
  <c r="DA501" i="5"/>
  <c r="AE504" i="2" s="1"/>
  <c r="DH501" i="5"/>
  <c r="AF504" i="2" s="1"/>
  <c r="DN501" i="5"/>
  <c r="DR501" i="5"/>
  <c r="EB501" i="5"/>
  <c r="EC501" i="5"/>
  <c r="C502" i="5"/>
  <c r="C505" i="2" s="1"/>
  <c r="F502" i="5"/>
  <c r="G502" i="5"/>
  <c r="E505" i="2" s="1"/>
  <c r="H502" i="5"/>
  <c r="F505" i="2" s="1"/>
  <c r="I502" i="5"/>
  <c r="G505" i="2" s="1"/>
  <c r="J502" i="5"/>
  <c r="H505" i="2" s="1"/>
  <c r="K502" i="5"/>
  <c r="I505" i="2" s="1"/>
  <c r="M502" i="5"/>
  <c r="N505" i="2" s="1"/>
  <c r="N502" i="5"/>
  <c r="O502" i="5"/>
  <c r="P505" i="2" s="1"/>
  <c r="U502" i="5"/>
  <c r="AB502" i="5"/>
  <c r="T505" i="2" s="1"/>
  <c r="AI502" i="5"/>
  <c r="AP502" i="5"/>
  <c r="V505" i="2" s="1"/>
  <c r="AW502" i="5"/>
  <c r="W505" i="2" s="1"/>
  <c r="BD502" i="5"/>
  <c r="X505" i="2" s="1"/>
  <c r="BK502" i="5"/>
  <c r="BR502" i="5"/>
  <c r="Z505" i="2" s="1"/>
  <c r="BY502" i="5"/>
  <c r="AA505" i="2" s="1"/>
  <c r="CF502" i="5"/>
  <c r="AB505" i="2" s="1"/>
  <c r="CM502" i="5"/>
  <c r="CT502" i="5"/>
  <c r="AD505" i="2" s="1"/>
  <c r="DA502" i="5"/>
  <c r="DH502" i="5"/>
  <c r="AF505" i="2" s="1"/>
  <c r="DN502" i="5"/>
  <c r="DR502" i="5"/>
  <c r="EB502" i="5"/>
  <c r="EC502" i="5"/>
  <c r="C503" i="5"/>
  <c r="C506" i="2" s="1"/>
  <c r="F503" i="5"/>
  <c r="D506" i="2" s="1"/>
  <c r="G503" i="5"/>
  <c r="E506" i="2" s="1"/>
  <c r="H503" i="5"/>
  <c r="F506" i="2" s="1"/>
  <c r="I503" i="5"/>
  <c r="G506" i="2" s="1"/>
  <c r="J503" i="5"/>
  <c r="H506" i="2" s="1"/>
  <c r="K503" i="5"/>
  <c r="I506" i="2" s="1"/>
  <c r="M503" i="5"/>
  <c r="N506" i="2" s="1"/>
  <c r="N503" i="5"/>
  <c r="O506" i="2" s="1"/>
  <c r="O503" i="5"/>
  <c r="P506" i="2" s="1"/>
  <c r="U503" i="5"/>
  <c r="AB503" i="5"/>
  <c r="T506" i="2" s="1"/>
  <c r="AI503" i="5"/>
  <c r="AP503" i="5"/>
  <c r="V506" i="2" s="1"/>
  <c r="AW503" i="5"/>
  <c r="W506" i="2" s="1"/>
  <c r="BD503" i="5"/>
  <c r="X506" i="2" s="1"/>
  <c r="BK503" i="5"/>
  <c r="BR503" i="5"/>
  <c r="Z506" i="2" s="1"/>
  <c r="BY503" i="5"/>
  <c r="AA506" i="2" s="1"/>
  <c r="CF503" i="5"/>
  <c r="CM503" i="5"/>
  <c r="CT503" i="5"/>
  <c r="AD506" i="2" s="1"/>
  <c r="DA503" i="5"/>
  <c r="DH503" i="5"/>
  <c r="AF506" i="2" s="1"/>
  <c r="DN503" i="5"/>
  <c r="DR503" i="5"/>
  <c r="EB503" i="5"/>
  <c r="EC503" i="5"/>
  <c r="C504" i="5"/>
  <c r="C507" i="2" s="1"/>
  <c r="F504" i="5"/>
  <c r="D507" i="2" s="1"/>
  <c r="G504" i="5"/>
  <c r="E507" i="2" s="1"/>
  <c r="H504" i="5"/>
  <c r="F507" i="2" s="1"/>
  <c r="I504" i="5"/>
  <c r="G507" i="2" s="1"/>
  <c r="J504" i="5"/>
  <c r="H507" i="2" s="1"/>
  <c r="K504" i="5"/>
  <c r="I507" i="2" s="1"/>
  <c r="M504" i="5"/>
  <c r="N504" i="5"/>
  <c r="O507" i="2" s="1"/>
  <c r="O504" i="5"/>
  <c r="P507" i="2" s="1"/>
  <c r="U504" i="5"/>
  <c r="S507" i="2" s="1"/>
  <c r="AB504" i="5"/>
  <c r="T507" i="2" s="1"/>
  <c r="AI504" i="5"/>
  <c r="AP504" i="5"/>
  <c r="V507" i="2" s="1"/>
  <c r="AW504" i="5"/>
  <c r="BD504" i="5"/>
  <c r="X507" i="2" s="1"/>
  <c r="BK504" i="5"/>
  <c r="Y507" i="2" s="1"/>
  <c r="BR504" i="5"/>
  <c r="Z507" i="2" s="1"/>
  <c r="BY504" i="5"/>
  <c r="AA507" i="2" s="1"/>
  <c r="CF504" i="5"/>
  <c r="AB507" i="2" s="1"/>
  <c r="CM504" i="5"/>
  <c r="CT504" i="5"/>
  <c r="AD507" i="2" s="1"/>
  <c r="DA504" i="5"/>
  <c r="AE507" i="2" s="1"/>
  <c r="DH504" i="5"/>
  <c r="AF507" i="2" s="1"/>
  <c r="DN504" i="5"/>
  <c r="DR504" i="5"/>
  <c r="EB504" i="5"/>
  <c r="EC504" i="5"/>
  <c r="C505" i="5"/>
  <c r="C508" i="2" s="1"/>
  <c r="F505" i="5"/>
  <c r="D508" i="2" s="1"/>
  <c r="G505" i="5"/>
  <c r="E508" i="2" s="1"/>
  <c r="H505" i="5"/>
  <c r="F508" i="2" s="1"/>
  <c r="I505" i="5"/>
  <c r="G508" i="2" s="1"/>
  <c r="J505" i="5"/>
  <c r="H508" i="2" s="1"/>
  <c r="K505" i="5"/>
  <c r="I508" i="2" s="1"/>
  <c r="M505" i="5"/>
  <c r="N508" i="2" s="1"/>
  <c r="N505" i="5"/>
  <c r="O505" i="5"/>
  <c r="P508" i="2" s="1"/>
  <c r="U505" i="5"/>
  <c r="AB505" i="5"/>
  <c r="T508" i="2" s="1"/>
  <c r="AI505" i="5"/>
  <c r="AP505" i="5"/>
  <c r="V508" i="2" s="1"/>
  <c r="AW505" i="5"/>
  <c r="W508" i="2" s="1"/>
  <c r="BD505" i="5"/>
  <c r="X508" i="2" s="1"/>
  <c r="BK505" i="5"/>
  <c r="BR505" i="5"/>
  <c r="Z508" i="2" s="1"/>
  <c r="BY505" i="5"/>
  <c r="AA508" i="2" s="1"/>
  <c r="CF505" i="5"/>
  <c r="AB508" i="2" s="1"/>
  <c r="CM505" i="5"/>
  <c r="AC508" i="2" s="1"/>
  <c r="CT505" i="5"/>
  <c r="DA505" i="5"/>
  <c r="DH505" i="5"/>
  <c r="AF508" i="2" s="1"/>
  <c r="DN505" i="5"/>
  <c r="K508" i="2" s="1"/>
  <c r="DR505" i="5"/>
  <c r="EB505" i="5"/>
  <c r="EC505" i="5"/>
  <c r="C506" i="5"/>
  <c r="C509" i="2" s="1"/>
  <c r="F506" i="5"/>
  <c r="D509" i="2" s="1"/>
  <c r="G506" i="5"/>
  <c r="E509" i="2" s="1"/>
  <c r="H506" i="5"/>
  <c r="F509" i="2" s="1"/>
  <c r="I506" i="5"/>
  <c r="G509" i="2" s="1"/>
  <c r="J506" i="5"/>
  <c r="H509" i="2" s="1"/>
  <c r="K506" i="5"/>
  <c r="I509" i="2" s="1"/>
  <c r="M506" i="5"/>
  <c r="N509" i="2" s="1"/>
  <c r="N506" i="5"/>
  <c r="O509" i="2" s="1"/>
  <c r="O506" i="5"/>
  <c r="P509" i="2" s="1"/>
  <c r="U506" i="5"/>
  <c r="AB506" i="5"/>
  <c r="T509" i="2" s="1"/>
  <c r="AI506" i="5"/>
  <c r="AP506" i="5"/>
  <c r="V509" i="2" s="1"/>
  <c r="AW506" i="5"/>
  <c r="W509" i="2" s="1"/>
  <c r="BD506" i="5"/>
  <c r="X509" i="2" s="1"/>
  <c r="BK506" i="5"/>
  <c r="BR506" i="5"/>
  <c r="Z509" i="2" s="1"/>
  <c r="BY506" i="5"/>
  <c r="AA509" i="2" s="1"/>
  <c r="CF506" i="5"/>
  <c r="CM506" i="5"/>
  <c r="CT506" i="5"/>
  <c r="AD509" i="2" s="1"/>
  <c r="DA506" i="5"/>
  <c r="DH506" i="5"/>
  <c r="AF509" i="2" s="1"/>
  <c r="DN506" i="5"/>
  <c r="DM506" i="5" s="1"/>
  <c r="L509" i="2" s="1"/>
  <c r="R509" i="2" s="1"/>
  <c r="DR506" i="5"/>
  <c r="EB506" i="5"/>
  <c r="EC506" i="5"/>
  <c r="C507" i="5"/>
  <c r="C510" i="2" s="1"/>
  <c r="F507" i="5"/>
  <c r="D510" i="2" s="1"/>
  <c r="G507" i="5"/>
  <c r="E510" i="2" s="1"/>
  <c r="H507" i="5"/>
  <c r="F510" i="2" s="1"/>
  <c r="I507" i="5"/>
  <c r="G510" i="2" s="1"/>
  <c r="J507" i="5"/>
  <c r="H510" i="2" s="1"/>
  <c r="K507" i="5"/>
  <c r="I510" i="2" s="1"/>
  <c r="M507" i="5"/>
  <c r="N507" i="5"/>
  <c r="O510" i="2" s="1"/>
  <c r="O507" i="5"/>
  <c r="P510" i="2" s="1"/>
  <c r="U507" i="5"/>
  <c r="S510" i="2" s="1"/>
  <c r="AB507" i="5"/>
  <c r="T510" i="2" s="1"/>
  <c r="AI507" i="5"/>
  <c r="AP507" i="5"/>
  <c r="V510" i="2" s="1"/>
  <c r="AW507" i="5"/>
  <c r="BD507" i="5"/>
  <c r="X510" i="2" s="1"/>
  <c r="BK507" i="5"/>
  <c r="Y510" i="2" s="1"/>
  <c r="BR507" i="5"/>
  <c r="Z510" i="2" s="1"/>
  <c r="BY507" i="5"/>
  <c r="AA510" i="2" s="1"/>
  <c r="CF507" i="5"/>
  <c r="AB510" i="2" s="1"/>
  <c r="CM507" i="5"/>
  <c r="CT507" i="5"/>
  <c r="AD510" i="2" s="1"/>
  <c r="DA507" i="5"/>
  <c r="AE510" i="2" s="1"/>
  <c r="DH507" i="5"/>
  <c r="AF510" i="2" s="1"/>
  <c r="DN507" i="5"/>
  <c r="DR507" i="5"/>
  <c r="EB507" i="5"/>
  <c r="EC507" i="5"/>
  <c r="C508" i="5"/>
  <c r="C511" i="2" s="1"/>
  <c r="F508" i="5"/>
  <c r="D511" i="2" s="1"/>
  <c r="G508" i="5"/>
  <c r="E511" i="2" s="1"/>
  <c r="H508" i="5"/>
  <c r="F511" i="2" s="1"/>
  <c r="I508" i="5"/>
  <c r="G511" i="2" s="1"/>
  <c r="J508" i="5"/>
  <c r="H511" i="2" s="1"/>
  <c r="K508" i="5"/>
  <c r="I511" i="2" s="1"/>
  <c r="M508" i="5"/>
  <c r="N511" i="2" s="1"/>
  <c r="N508" i="5"/>
  <c r="O508" i="5"/>
  <c r="P511" i="2" s="1"/>
  <c r="U508" i="5"/>
  <c r="AB508" i="5"/>
  <c r="T511" i="2" s="1"/>
  <c r="AI508" i="5"/>
  <c r="AP508" i="5"/>
  <c r="V511" i="2" s="1"/>
  <c r="AW508" i="5"/>
  <c r="W511" i="2" s="1"/>
  <c r="BD508" i="5"/>
  <c r="X511" i="2" s="1"/>
  <c r="BK508" i="5"/>
  <c r="BR508" i="5"/>
  <c r="Z511" i="2" s="1"/>
  <c r="BY508" i="5"/>
  <c r="AA511" i="2" s="1"/>
  <c r="CF508" i="5"/>
  <c r="AB511" i="2" s="1"/>
  <c r="CM508" i="5"/>
  <c r="AC511" i="2" s="1"/>
  <c r="CT508" i="5"/>
  <c r="DA508" i="5"/>
  <c r="DH508" i="5"/>
  <c r="AF511" i="2" s="1"/>
  <c r="DN508" i="5"/>
  <c r="K511" i="2" s="1"/>
  <c r="DR508" i="5"/>
  <c r="EB508" i="5"/>
  <c r="EC508" i="5"/>
  <c r="C509" i="5"/>
  <c r="C512" i="2" s="1"/>
  <c r="F509" i="5"/>
  <c r="G509" i="5"/>
  <c r="E512" i="2" s="1"/>
  <c r="H509" i="5"/>
  <c r="F512" i="2" s="1"/>
  <c r="I509" i="5"/>
  <c r="G512" i="2" s="1"/>
  <c r="J509" i="5"/>
  <c r="H512" i="2" s="1"/>
  <c r="K509" i="5"/>
  <c r="I512" i="2" s="1"/>
  <c r="M509" i="5"/>
  <c r="N512" i="2" s="1"/>
  <c r="N509" i="5"/>
  <c r="O512" i="2" s="1"/>
  <c r="O509" i="5"/>
  <c r="P512" i="2" s="1"/>
  <c r="U509" i="5"/>
  <c r="AB509" i="5"/>
  <c r="T512" i="2" s="1"/>
  <c r="AI509" i="5"/>
  <c r="AP509" i="5"/>
  <c r="V512" i="2" s="1"/>
  <c r="AW509" i="5"/>
  <c r="W512" i="2" s="1"/>
  <c r="BD509" i="5"/>
  <c r="X512" i="2" s="1"/>
  <c r="BK509" i="5"/>
  <c r="BR509" i="5"/>
  <c r="Z512" i="2" s="1"/>
  <c r="BY509" i="5"/>
  <c r="AA512" i="2" s="1"/>
  <c r="CF509" i="5"/>
  <c r="CM509" i="5"/>
  <c r="AC512" i="2" s="1"/>
  <c r="CT509" i="5"/>
  <c r="AD512" i="2" s="1"/>
  <c r="DA509" i="5"/>
  <c r="DH509" i="5"/>
  <c r="AF512" i="2" s="1"/>
  <c r="DN509" i="5"/>
  <c r="K512" i="2" s="1"/>
  <c r="DR509" i="5"/>
  <c r="EB509" i="5"/>
  <c r="EC509" i="5"/>
  <c r="C510" i="5"/>
  <c r="C513" i="2" s="1"/>
  <c r="F510" i="5"/>
  <c r="D513" i="2" s="1"/>
  <c r="G510" i="5"/>
  <c r="E513" i="2" s="1"/>
  <c r="H510" i="5"/>
  <c r="F513" i="2" s="1"/>
  <c r="I510" i="5"/>
  <c r="G513" i="2" s="1"/>
  <c r="J510" i="5"/>
  <c r="K510" i="5"/>
  <c r="I513" i="2" s="1"/>
  <c r="M510" i="5"/>
  <c r="N510" i="5"/>
  <c r="O513" i="2" s="1"/>
  <c r="O510" i="5"/>
  <c r="P513" i="2" s="1"/>
  <c r="U510" i="5"/>
  <c r="S513" i="2" s="1"/>
  <c r="AB510" i="5"/>
  <c r="T513" i="2" s="1"/>
  <c r="AI510" i="5"/>
  <c r="U513" i="2" s="1"/>
  <c r="AP510" i="5"/>
  <c r="V513" i="2" s="1"/>
  <c r="AW510" i="5"/>
  <c r="W513" i="2" s="1"/>
  <c r="BD510" i="5"/>
  <c r="X513" i="2" s="1"/>
  <c r="BK510" i="5"/>
  <c r="Y513" i="2" s="1"/>
  <c r="BR510" i="5"/>
  <c r="Z513" i="2" s="1"/>
  <c r="BY510" i="5"/>
  <c r="CF510" i="5"/>
  <c r="AB513" i="2" s="1"/>
  <c r="CM510" i="5"/>
  <c r="AC513" i="2" s="1"/>
  <c r="CT510" i="5"/>
  <c r="AD513" i="2" s="1"/>
  <c r="DA510" i="5"/>
  <c r="AE513" i="2" s="1"/>
  <c r="DH510" i="5"/>
  <c r="AF513" i="2" s="1"/>
  <c r="DN510" i="5"/>
  <c r="DR510" i="5"/>
  <c r="EB510" i="5"/>
  <c r="EC510" i="5"/>
  <c r="C511" i="5"/>
  <c r="C514" i="2" s="1"/>
  <c r="F511" i="5"/>
  <c r="D514" i="2" s="1"/>
  <c r="G511" i="5"/>
  <c r="E514" i="2" s="1"/>
  <c r="H511" i="5"/>
  <c r="F514" i="2" s="1"/>
  <c r="I511" i="5"/>
  <c r="G514" i="2" s="1"/>
  <c r="J511" i="5"/>
  <c r="H514" i="2" s="1"/>
  <c r="K511" i="5"/>
  <c r="I514" i="2" s="1"/>
  <c r="M511" i="5"/>
  <c r="N514" i="2" s="1"/>
  <c r="N511" i="5"/>
  <c r="O514" i="2" s="1"/>
  <c r="O511" i="5"/>
  <c r="P514" i="2" s="1"/>
  <c r="U511" i="5"/>
  <c r="AB511" i="5"/>
  <c r="T514" i="2" s="1"/>
  <c r="AI511" i="5"/>
  <c r="AP511" i="5"/>
  <c r="V514" i="2" s="1"/>
  <c r="AW511" i="5"/>
  <c r="W514" i="2" s="1"/>
  <c r="BD511" i="5"/>
  <c r="X514" i="2" s="1"/>
  <c r="BK511" i="5"/>
  <c r="BR511" i="5"/>
  <c r="Z514" i="2" s="1"/>
  <c r="BY511" i="5"/>
  <c r="CF511" i="5"/>
  <c r="AB514" i="2" s="1"/>
  <c r="CM511" i="5"/>
  <c r="AC514" i="2" s="1"/>
  <c r="CT511" i="5"/>
  <c r="DA511" i="5"/>
  <c r="AE514" i="2" s="1"/>
  <c r="DH511" i="5"/>
  <c r="AF514" i="2" s="1"/>
  <c r="DN511" i="5"/>
  <c r="K514" i="2" s="1"/>
  <c r="DR511" i="5"/>
  <c r="EB511" i="5"/>
  <c r="EC511" i="5"/>
  <c r="C512" i="5"/>
  <c r="C515" i="2" s="1"/>
  <c r="F512" i="5"/>
  <c r="D515" i="2" s="1"/>
  <c r="G512" i="5"/>
  <c r="E515" i="2" s="1"/>
  <c r="H512" i="5"/>
  <c r="F515" i="2" s="1"/>
  <c r="I512" i="5"/>
  <c r="G515" i="2" s="1"/>
  <c r="J512" i="5"/>
  <c r="H515" i="2" s="1"/>
  <c r="K512" i="5"/>
  <c r="I515" i="2" s="1"/>
  <c r="M512" i="5"/>
  <c r="N515" i="2" s="1"/>
  <c r="N512" i="5"/>
  <c r="O515" i="2" s="1"/>
  <c r="O512" i="5"/>
  <c r="U512" i="5"/>
  <c r="S515" i="2" s="1"/>
  <c r="AB512" i="5"/>
  <c r="AI512" i="5"/>
  <c r="U515" i="2" s="1"/>
  <c r="AP512" i="5"/>
  <c r="V515" i="2" s="1"/>
  <c r="AW512" i="5"/>
  <c r="BD512" i="5"/>
  <c r="X515" i="2" s="1"/>
  <c r="BK512" i="5"/>
  <c r="Y515" i="2" s="1"/>
  <c r="BR512" i="5"/>
  <c r="Z515" i="2" s="1"/>
  <c r="BY512" i="5"/>
  <c r="AA515" i="2" s="1"/>
  <c r="CF512" i="5"/>
  <c r="CM512" i="5"/>
  <c r="CT512" i="5"/>
  <c r="AD515" i="2" s="1"/>
  <c r="DA512" i="5"/>
  <c r="AE515" i="2" s="1"/>
  <c r="DH512" i="5"/>
  <c r="DN512" i="5"/>
  <c r="K515" i="2" s="1"/>
  <c r="DR512" i="5"/>
  <c r="EB512" i="5"/>
  <c r="EC512" i="5"/>
  <c r="C513" i="5"/>
  <c r="C516" i="2" s="1"/>
  <c r="F513" i="5"/>
  <c r="D516" i="2" s="1"/>
  <c r="G513" i="5"/>
  <c r="E516" i="2" s="1"/>
  <c r="H513" i="5"/>
  <c r="F516" i="2" s="1"/>
  <c r="I513" i="5"/>
  <c r="G516" i="2" s="1"/>
  <c r="J513" i="5"/>
  <c r="H516" i="2" s="1"/>
  <c r="K513" i="5"/>
  <c r="I516" i="2" s="1"/>
  <c r="M513" i="5"/>
  <c r="N516" i="2" s="1"/>
  <c r="N513" i="5"/>
  <c r="O516" i="2" s="1"/>
  <c r="O513" i="5"/>
  <c r="P516" i="2" s="1"/>
  <c r="U513" i="5"/>
  <c r="S516" i="2" s="1"/>
  <c r="AB513" i="5"/>
  <c r="T516" i="2" s="1"/>
  <c r="AI513" i="5"/>
  <c r="AP513" i="5"/>
  <c r="V516" i="2" s="1"/>
  <c r="AW513" i="5"/>
  <c r="W516" i="2" s="1"/>
  <c r="BD513" i="5"/>
  <c r="X516" i="2" s="1"/>
  <c r="BK513" i="5"/>
  <c r="Y516" i="2" s="1"/>
  <c r="BR513" i="5"/>
  <c r="Z516" i="2" s="1"/>
  <c r="BY513" i="5"/>
  <c r="AA516" i="2" s="1"/>
  <c r="CF513" i="5"/>
  <c r="AB516" i="2" s="1"/>
  <c r="CM513" i="5"/>
  <c r="AC516" i="2" s="1"/>
  <c r="CT513" i="5"/>
  <c r="AD516" i="2" s="1"/>
  <c r="DA513" i="5"/>
  <c r="AE516" i="2" s="1"/>
  <c r="DH513" i="5"/>
  <c r="AF516" i="2" s="1"/>
  <c r="DN513" i="5"/>
  <c r="DM513" i="5" s="1"/>
  <c r="L516" i="2" s="1"/>
  <c r="R516" i="2" s="1"/>
  <c r="DR513" i="5"/>
  <c r="EB513" i="5"/>
  <c r="EC513" i="5"/>
  <c r="C514" i="5"/>
  <c r="C517" i="2" s="1"/>
  <c r="F514" i="5"/>
  <c r="D517" i="2" s="1"/>
  <c r="G514" i="5"/>
  <c r="E517" i="2" s="1"/>
  <c r="H514" i="5"/>
  <c r="I514" i="5"/>
  <c r="G517" i="2" s="1"/>
  <c r="J514" i="5"/>
  <c r="H517" i="2" s="1"/>
  <c r="K514" i="5"/>
  <c r="I517" i="2" s="1"/>
  <c r="M514" i="5"/>
  <c r="N517" i="2" s="1"/>
  <c r="N514" i="5"/>
  <c r="O517" i="2" s="1"/>
  <c r="O514" i="5"/>
  <c r="P517" i="2" s="1"/>
  <c r="U514" i="5"/>
  <c r="AB514" i="5"/>
  <c r="T517" i="2" s="1"/>
  <c r="AI514" i="5"/>
  <c r="U517" i="2" s="1"/>
  <c r="AP514" i="5"/>
  <c r="AW514" i="5"/>
  <c r="BD514" i="5"/>
  <c r="X517" i="2" s="1"/>
  <c r="BK514" i="5"/>
  <c r="BR514" i="5"/>
  <c r="Z517" i="2" s="1"/>
  <c r="BY514" i="5"/>
  <c r="AA517" i="2" s="1"/>
  <c r="CF514" i="5"/>
  <c r="AB517" i="2" s="1"/>
  <c r="CM514" i="5"/>
  <c r="AC517" i="2" s="1"/>
  <c r="CT514" i="5"/>
  <c r="AD517" i="2" s="1"/>
  <c r="DA514" i="5"/>
  <c r="DH514" i="5"/>
  <c r="AF517" i="2" s="1"/>
  <c r="DN514" i="5"/>
  <c r="K517" i="2" s="1"/>
  <c r="DR514" i="5"/>
  <c r="EB514" i="5"/>
  <c r="EC514" i="5"/>
  <c r="C515" i="5"/>
  <c r="C518" i="2" s="1"/>
  <c r="F515" i="5"/>
  <c r="D518" i="2" s="1"/>
  <c r="G515" i="5"/>
  <c r="E518" i="2" s="1"/>
  <c r="H515" i="5"/>
  <c r="F518" i="2" s="1"/>
  <c r="I515" i="5"/>
  <c r="G518" i="2" s="1"/>
  <c r="J515" i="5"/>
  <c r="H518" i="2" s="1"/>
  <c r="K515" i="5"/>
  <c r="I518" i="2" s="1"/>
  <c r="M515" i="5"/>
  <c r="N515" i="5"/>
  <c r="O518" i="2" s="1"/>
  <c r="O515" i="5"/>
  <c r="P518" i="2" s="1"/>
  <c r="U515" i="5"/>
  <c r="S518" i="2" s="1"/>
  <c r="AB515" i="5"/>
  <c r="T518" i="2" s="1"/>
  <c r="AI515" i="5"/>
  <c r="AP515" i="5"/>
  <c r="V518" i="2" s="1"/>
  <c r="AW515" i="5"/>
  <c r="BD515" i="5"/>
  <c r="X518" i="2" s="1"/>
  <c r="BK515" i="5"/>
  <c r="BR515" i="5"/>
  <c r="Z518" i="2" s="1"/>
  <c r="BY515" i="5"/>
  <c r="AA518" i="2" s="1"/>
  <c r="CF515" i="5"/>
  <c r="CM515" i="5"/>
  <c r="AC518" i="2" s="1"/>
  <c r="CT515" i="5"/>
  <c r="AD518" i="2" s="1"/>
  <c r="DA515" i="5"/>
  <c r="AE518" i="2" s="1"/>
  <c r="DH515" i="5"/>
  <c r="AF518" i="2" s="1"/>
  <c r="DN515" i="5"/>
  <c r="DM515" i="5" s="1"/>
  <c r="DR515" i="5"/>
  <c r="EB515" i="5"/>
  <c r="EC515" i="5"/>
  <c r="C516" i="5"/>
  <c r="C519" i="2" s="1"/>
  <c r="F516" i="5"/>
  <c r="D519" i="2" s="1"/>
  <c r="G516" i="5"/>
  <c r="E519" i="2" s="1"/>
  <c r="H516" i="5"/>
  <c r="F519" i="2" s="1"/>
  <c r="I516" i="5"/>
  <c r="G519" i="2" s="1"/>
  <c r="J516" i="5"/>
  <c r="H519" i="2" s="1"/>
  <c r="K516" i="5"/>
  <c r="I519" i="2" s="1"/>
  <c r="M516" i="5"/>
  <c r="N519" i="2" s="1"/>
  <c r="N516" i="5"/>
  <c r="O519" i="2" s="1"/>
  <c r="O516" i="5"/>
  <c r="P519" i="2" s="1"/>
  <c r="U516" i="5"/>
  <c r="S519" i="2" s="1"/>
  <c r="AB516" i="5"/>
  <c r="T519" i="2" s="1"/>
  <c r="AI516" i="5"/>
  <c r="U519" i="2" s="1"/>
  <c r="AP516" i="5"/>
  <c r="V519" i="2" s="1"/>
  <c r="AW516" i="5"/>
  <c r="BD516" i="5"/>
  <c r="X519" i="2" s="1"/>
  <c r="BK516" i="5"/>
  <c r="Y519" i="2" s="1"/>
  <c r="BR516" i="5"/>
  <c r="Z519" i="2" s="1"/>
  <c r="BY516" i="5"/>
  <c r="CF516" i="5"/>
  <c r="AB519" i="2" s="1"/>
  <c r="CM516" i="5"/>
  <c r="CT516" i="5"/>
  <c r="AD519" i="2" s="1"/>
  <c r="DA516" i="5"/>
  <c r="AE519" i="2" s="1"/>
  <c r="DH516" i="5"/>
  <c r="AF519" i="2" s="1"/>
  <c r="DN516" i="5"/>
  <c r="DR516" i="5"/>
  <c r="EB516" i="5"/>
  <c r="EC516" i="5"/>
  <c r="C517" i="5"/>
  <c r="C520" i="2" s="1"/>
  <c r="F517" i="5"/>
  <c r="D520" i="2" s="1"/>
  <c r="G517" i="5"/>
  <c r="E520" i="2" s="1"/>
  <c r="H517" i="5"/>
  <c r="F520" i="2" s="1"/>
  <c r="I517" i="5"/>
  <c r="G520" i="2" s="1"/>
  <c r="J517" i="5"/>
  <c r="H520" i="2" s="1"/>
  <c r="K517" i="5"/>
  <c r="I520" i="2" s="1"/>
  <c r="M517" i="5"/>
  <c r="N520" i="2" s="1"/>
  <c r="N517" i="5"/>
  <c r="O520" i="2" s="1"/>
  <c r="O517" i="5"/>
  <c r="U517" i="5"/>
  <c r="AB517" i="5"/>
  <c r="T520" i="2" s="1"/>
  <c r="AI517" i="5"/>
  <c r="U520" i="2" s="1"/>
  <c r="AP517" i="5"/>
  <c r="V520" i="2" s="1"/>
  <c r="AW517" i="5"/>
  <c r="W520" i="2" s="1"/>
  <c r="BD517" i="5"/>
  <c r="X520" i="2" s="1"/>
  <c r="BK517" i="5"/>
  <c r="Y520" i="2" s="1"/>
  <c r="BR517" i="5"/>
  <c r="Z520" i="2" s="1"/>
  <c r="BY517" i="5"/>
  <c r="CF517" i="5"/>
  <c r="AB520" i="2" s="1"/>
  <c r="CM517" i="5"/>
  <c r="AC520" i="2" s="1"/>
  <c r="CT517" i="5"/>
  <c r="AD520" i="2" s="1"/>
  <c r="DA517" i="5"/>
  <c r="AE520" i="2" s="1"/>
  <c r="DH517" i="5"/>
  <c r="AF520" i="2" s="1"/>
  <c r="DN517" i="5"/>
  <c r="K520" i="2" s="1"/>
  <c r="DR517" i="5"/>
  <c r="EB517" i="5"/>
  <c r="EC517" i="5"/>
  <c r="C518" i="5"/>
  <c r="C521" i="2" s="1"/>
  <c r="F518" i="5"/>
  <c r="D521" i="2" s="1"/>
  <c r="G518" i="5"/>
  <c r="E521" i="2" s="1"/>
  <c r="H518" i="5"/>
  <c r="F521" i="2" s="1"/>
  <c r="I518" i="5"/>
  <c r="G521" i="2" s="1"/>
  <c r="J518" i="5"/>
  <c r="H521" i="2" s="1"/>
  <c r="K518" i="5"/>
  <c r="I521" i="2" s="1"/>
  <c r="M518" i="5"/>
  <c r="N518" i="5"/>
  <c r="O521" i="2" s="1"/>
  <c r="O518" i="5"/>
  <c r="P521" i="2" s="1"/>
  <c r="U518" i="5"/>
  <c r="AB518" i="5"/>
  <c r="T521" i="2" s="1"/>
  <c r="AI518" i="5"/>
  <c r="U521" i="2" s="1"/>
  <c r="AP518" i="5"/>
  <c r="V521" i="2" s="1"/>
  <c r="AW518" i="5"/>
  <c r="W521" i="2" s="1"/>
  <c r="BD518" i="5"/>
  <c r="X521" i="2" s="1"/>
  <c r="BK518" i="5"/>
  <c r="BR518" i="5"/>
  <c r="Z521" i="2" s="1"/>
  <c r="BY518" i="5"/>
  <c r="AA521" i="2" s="1"/>
  <c r="CF518" i="5"/>
  <c r="CM518" i="5"/>
  <c r="CT518" i="5"/>
  <c r="AD521" i="2" s="1"/>
  <c r="DA518" i="5"/>
  <c r="AE521" i="2" s="1"/>
  <c r="DH518" i="5"/>
  <c r="AF521" i="2" s="1"/>
  <c r="DN518" i="5"/>
  <c r="DM518" i="5" s="1"/>
  <c r="L521" i="2" s="1"/>
  <c r="R521" i="2" s="1"/>
  <c r="DR518" i="5"/>
  <c r="EB518" i="5"/>
  <c r="EC518" i="5"/>
  <c r="C519" i="5"/>
  <c r="C522" i="2" s="1"/>
  <c r="F519" i="5"/>
  <c r="D522" i="2" s="1"/>
  <c r="G519" i="5"/>
  <c r="E522" i="2" s="1"/>
  <c r="H519" i="5"/>
  <c r="F522" i="2" s="1"/>
  <c r="I519" i="5"/>
  <c r="G522" i="2" s="1"/>
  <c r="J519" i="5"/>
  <c r="H522" i="2" s="1"/>
  <c r="K519" i="5"/>
  <c r="I522" i="2" s="1"/>
  <c r="M519" i="5"/>
  <c r="N522" i="2" s="1"/>
  <c r="N519" i="5"/>
  <c r="O522" i="2" s="1"/>
  <c r="O519" i="5"/>
  <c r="P522" i="2" s="1"/>
  <c r="U519" i="5"/>
  <c r="S522" i="2" s="1"/>
  <c r="AB519" i="5"/>
  <c r="AI519" i="5"/>
  <c r="U522" i="2" s="1"/>
  <c r="AP519" i="5"/>
  <c r="V522" i="2" s="1"/>
  <c r="AW519" i="5"/>
  <c r="BD519" i="5"/>
  <c r="X522" i="2" s="1"/>
  <c r="BK519" i="5"/>
  <c r="Y522" i="2" s="1"/>
  <c r="BR519" i="5"/>
  <c r="BY519" i="5"/>
  <c r="AA522" i="2" s="1"/>
  <c r="CF519" i="5"/>
  <c r="AB522" i="2" s="1"/>
  <c r="CM519" i="5"/>
  <c r="CT519" i="5"/>
  <c r="AD522" i="2" s="1"/>
  <c r="DA519" i="5"/>
  <c r="AE522" i="2" s="1"/>
  <c r="DH519" i="5"/>
  <c r="DN519" i="5"/>
  <c r="DM519" i="5" s="1"/>
  <c r="L522" i="2" s="1"/>
  <c r="R522" i="2" s="1"/>
  <c r="DR519" i="5"/>
  <c r="EB519" i="5"/>
  <c r="EC519" i="5"/>
  <c r="C520" i="5"/>
  <c r="C523" i="2" s="1"/>
  <c r="F520" i="5"/>
  <c r="G520" i="5"/>
  <c r="E523" i="2" s="1"/>
  <c r="H520" i="5"/>
  <c r="F523" i="2" s="1"/>
  <c r="I520" i="5"/>
  <c r="G523" i="2" s="1"/>
  <c r="J520" i="5"/>
  <c r="H523" i="2" s="1"/>
  <c r="K520" i="5"/>
  <c r="I523" i="2" s="1"/>
  <c r="M520" i="5"/>
  <c r="N523" i="2" s="1"/>
  <c r="N520" i="5"/>
  <c r="O523" i="2" s="1"/>
  <c r="O520" i="5"/>
  <c r="U520" i="5"/>
  <c r="AB520" i="5"/>
  <c r="T523" i="2" s="1"/>
  <c r="AI520" i="5"/>
  <c r="U523" i="2" s="1"/>
  <c r="AP520" i="5"/>
  <c r="AW520" i="5"/>
  <c r="W523" i="2" s="1"/>
  <c r="BD520" i="5"/>
  <c r="X523" i="2" s="1"/>
  <c r="BK520" i="5"/>
  <c r="BR520" i="5"/>
  <c r="Z523" i="2" s="1"/>
  <c r="BY520" i="5"/>
  <c r="AA523" i="2" s="1"/>
  <c r="CF520" i="5"/>
  <c r="CM520" i="5"/>
  <c r="AC523" i="2" s="1"/>
  <c r="CT520" i="5"/>
  <c r="AD523" i="2" s="1"/>
  <c r="DA520" i="5"/>
  <c r="DH520" i="5"/>
  <c r="AF523" i="2" s="1"/>
  <c r="DN520" i="5"/>
  <c r="K523" i="2" s="1"/>
  <c r="DR520" i="5"/>
  <c r="EB520" i="5"/>
  <c r="EC520" i="5"/>
  <c r="A423" i="5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B372" i="2"/>
  <c r="J372" i="2"/>
  <c r="B373" i="2"/>
  <c r="J373" i="2"/>
  <c r="B374" i="2"/>
  <c r="J374" i="2"/>
  <c r="B375" i="2"/>
  <c r="J375" i="2"/>
  <c r="B376" i="2"/>
  <c r="J376" i="2"/>
  <c r="B377" i="2"/>
  <c r="J377" i="2"/>
  <c r="B378" i="2"/>
  <c r="J378" i="2"/>
  <c r="B379" i="2"/>
  <c r="J379" i="2"/>
  <c r="B380" i="2"/>
  <c r="J380" i="2"/>
  <c r="B381" i="2"/>
  <c r="J381" i="2"/>
  <c r="B382" i="2"/>
  <c r="J382" i="2"/>
  <c r="B383" i="2"/>
  <c r="J383" i="2"/>
  <c r="B384" i="2"/>
  <c r="J384" i="2"/>
  <c r="B385" i="2"/>
  <c r="J385" i="2"/>
  <c r="B386" i="2"/>
  <c r="J386" i="2"/>
  <c r="B387" i="2"/>
  <c r="J387" i="2"/>
  <c r="B388" i="2"/>
  <c r="J388" i="2"/>
  <c r="B389" i="2"/>
  <c r="J389" i="2"/>
  <c r="B390" i="2"/>
  <c r="J390" i="2"/>
  <c r="B391" i="2"/>
  <c r="J391" i="2"/>
  <c r="B392" i="2"/>
  <c r="J392" i="2"/>
  <c r="B393" i="2"/>
  <c r="J393" i="2"/>
  <c r="B394" i="2"/>
  <c r="J394" i="2"/>
  <c r="B395" i="2"/>
  <c r="J395" i="2"/>
  <c r="B396" i="2"/>
  <c r="J396" i="2"/>
  <c r="B397" i="2"/>
  <c r="J397" i="2"/>
  <c r="B398" i="2"/>
  <c r="J398" i="2"/>
  <c r="B399" i="2"/>
  <c r="J399" i="2"/>
  <c r="B400" i="2"/>
  <c r="J400" i="2"/>
  <c r="B401" i="2"/>
  <c r="J401" i="2"/>
  <c r="B402" i="2"/>
  <c r="J402" i="2"/>
  <c r="B403" i="2"/>
  <c r="J403" i="2"/>
  <c r="B404" i="2"/>
  <c r="J404" i="2"/>
  <c r="B405" i="2"/>
  <c r="J405" i="2"/>
  <c r="B406" i="2"/>
  <c r="J406" i="2"/>
  <c r="B407" i="2"/>
  <c r="J407" i="2"/>
  <c r="B408" i="2"/>
  <c r="J408" i="2"/>
  <c r="B409" i="2"/>
  <c r="J409" i="2"/>
  <c r="B410" i="2"/>
  <c r="J410" i="2"/>
  <c r="B411" i="2"/>
  <c r="J411" i="2"/>
  <c r="B412" i="2"/>
  <c r="J412" i="2"/>
  <c r="B413" i="2"/>
  <c r="J413" i="2"/>
  <c r="B414" i="2"/>
  <c r="J414" i="2"/>
  <c r="B415" i="2"/>
  <c r="J415" i="2"/>
  <c r="B416" i="2"/>
  <c r="J416" i="2"/>
  <c r="B417" i="2"/>
  <c r="J417" i="2"/>
  <c r="B418" i="2"/>
  <c r="J418" i="2"/>
  <c r="B419" i="2"/>
  <c r="J419" i="2"/>
  <c r="B420" i="2"/>
  <c r="J420" i="2"/>
  <c r="B421" i="2"/>
  <c r="J421" i="2"/>
  <c r="E420" i="5"/>
  <c r="C369" i="5"/>
  <c r="C372" i="2" s="1"/>
  <c r="F369" i="5"/>
  <c r="D372" i="2" s="1"/>
  <c r="G369" i="5"/>
  <c r="E372" i="2" s="1"/>
  <c r="H369" i="5"/>
  <c r="F372" i="2" s="1"/>
  <c r="I369" i="5"/>
  <c r="G372" i="2" s="1"/>
  <c r="J369" i="5"/>
  <c r="H372" i="2" s="1"/>
  <c r="K369" i="5"/>
  <c r="I372" i="2" s="1"/>
  <c r="M369" i="5"/>
  <c r="N369" i="5"/>
  <c r="O372" i="2" s="1"/>
  <c r="O369" i="5"/>
  <c r="P372" i="2" s="1"/>
  <c r="U369" i="5"/>
  <c r="S372" i="2" s="1"/>
  <c r="AB369" i="5"/>
  <c r="T372" i="2" s="1"/>
  <c r="AI369" i="5"/>
  <c r="U372" i="2" s="1"/>
  <c r="AP369" i="5"/>
  <c r="V372" i="2" s="1"/>
  <c r="AW369" i="5"/>
  <c r="BD369" i="5"/>
  <c r="X372" i="2" s="1"/>
  <c r="BK369" i="5"/>
  <c r="Y372" i="2" s="1"/>
  <c r="BR369" i="5"/>
  <c r="Z372" i="2" s="1"/>
  <c r="BY369" i="5"/>
  <c r="AA372" i="2" s="1"/>
  <c r="CF369" i="5"/>
  <c r="CM369" i="5"/>
  <c r="AC372" i="2" s="1"/>
  <c r="CT369" i="5"/>
  <c r="AD372" i="2" s="1"/>
  <c r="DA369" i="5"/>
  <c r="AE372" i="2" s="1"/>
  <c r="DH369" i="5"/>
  <c r="AF372" i="2" s="1"/>
  <c r="DN369" i="5"/>
  <c r="DR369" i="5"/>
  <c r="EC369" i="5"/>
  <c r="C370" i="5"/>
  <c r="C373" i="2" s="1"/>
  <c r="F370" i="5"/>
  <c r="D373" i="2" s="1"/>
  <c r="G370" i="5"/>
  <c r="E373" i="2" s="1"/>
  <c r="H370" i="5"/>
  <c r="F373" i="2" s="1"/>
  <c r="I370" i="5"/>
  <c r="G373" i="2" s="1"/>
  <c r="J370" i="5"/>
  <c r="H373" i="2" s="1"/>
  <c r="K370" i="5"/>
  <c r="I373" i="2" s="1"/>
  <c r="M370" i="5"/>
  <c r="N370" i="5"/>
  <c r="O373" i="2" s="1"/>
  <c r="O370" i="5"/>
  <c r="P373" i="2" s="1"/>
  <c r="U370" i="5"/>
  <c r="S373" i="2" s="1"/>
  <c r="AB370" i="5"/>
  <c r="T373" i="2" s="1"/>
  <c r="AI370" i="5"/>
  <c r="AP370" i="5"/>
  <c r="V373" i="2" s="1"/>
  <c r="AW370" i="5"/>
  <c r="W373" i="2" s="1"/>
  <c r="BD370" i="5"/>
  <c r="X373" i="2" s="1"/>
  <c r="BK370" i="5"/>
  <c r="Y373" i="2" s="1"/>
  <c r="BR370" i="5"/>
  <c r="BY370" i="5"/>
  <c r="AA373" i="2" s="1"/>
  <c r="CF370" i="5"/>
  <c r="CM370" i="5"/>
  <c r="CT370" i="5"/>
  <c r="AD373" i="2" s="1"/>
  <c r="DA370" i="5"/>
  <c r="AE373" i="2" s="1"/>
  <c r="DH370" i="5"/>
  <c r="AF373" i="2" s="1"/>
  <c r="DN370" i="5"/>
  <c r="K373" i="2" s="1"/>
  <c r="DR370" i="5"/>
  <c r="EC370" i="5"/>
  <c r="C371" i="5"/>
  <c r="C374" i="2" s="1"/>
  <c r="F371" i="5"/>
  <c r="D374" i="2" s="1"/>
  <c r="G371" i="5"/>
  <c r="E374" i="2" s="1"/>
  <c r="H371" i="5"/>
  <c r="F374" i="2" s="1"/>
  <c r="I371" i="5"/>
  <c r="G374" i="2" s="1"/>
  <c r="J371" i="5"/>
  <c r="H374" i="2" s="1"/>
  <c r="K371" i="5"/>
  <c r="I374" i="2" s="1"/>
  <c r="M371" i="5"/>
  <c r="N371" i="5"/>
  <c r="O374" i="2" s="1"/>
  <c r="O371" i="5"/>
  <c r="P374" i="2" s="1"/>
  <c r="U371" i="5"/>
  <c r="AB371" i="5"/>
  <c r="T374" i="2" s="1"/>
  <c r="AI371" i="5"/>
  <c r="U374" i="2" s="1"/>
  <c r="AP371" i="5"/>
  <c r="AW371" i="5"/>
  <c r="BD371" i="5"/>
  <c r="X374" i="2" s="1"/>
  <c r="BK371" i="5"/>
  <c r="Y374" i="2" s="1"/>
  <c r="BR371" i="5"/>
  <c r="Z374" i="2" s="1"/>
  <c r="BY371" i="5"/>
  <c r="AA374" i="2" s="1"/>
  <c r="CF371" i="5"/>
  <c r="CM371" i="5"/>
  <c r="CT371" i="5"/>
  <c r="AD374" i="2" s="1"/>
  <c r="DA371" i="5"/>
  <c r="DH371" i="5"/>
  <c r="AF374" i="2" s="1"/>
  <c r="DN371" i="5"/>
  <c r="DR371" i="5"/>
  <c r="EC371" i="5"/>
  <c r="C372" i="5"/>
  <c r="C375" i="2" s="1"/>
  <c r="F372" i="5"/>
  <c r="D375" i="2" s="1"/>
  <c r="G372" i="5"/>
  <c r="E375" i="2" s="1"/>
  <c r="H372" i="5"/>
  <c r="F375" i="2" s="1"/>
  <c r="I372" i="5"/>
  <c r="G375" i="2" s="1"/>
  <c r="J372" i="5"/>
  <c r="H375" i="2" s="1"/>
  <c r="K372" i="5"/>
  <c r="I375" i="2" s="1"/>
  <c r="M372" i="5"/>
  <c r="N375" i="2" s="1"/>
  <c r="N372" i="5"/>
  <c r="O375" i="2" s="1"/>
  <c r="O372" i="5"/>
  <c r="P375" i="2" s="1"/>
  <c r="U372" i="5"/>
  <c r="S375" i="2" s="1"/>
  <c r="AB372" i="5"/>
  <c r="T375" i="2" s="1"/>
  <c r="AI372" i="5"/>
  <c r="AP372" i="5"/>
  <c r="V375" i="2" s="1"/>
  <c r="AW372" i="5"/>
  <c r="BD372" i="5"/>
  <c r="X375" i="2" s="1"/>
  <c r="BK372" i="5"/>
  <c r="Y375" i="2" s="1"/>
  <c r="BR372" i="5"/>
  <c r="Z375" i="2" s="1"/>
  <c r="BY372" i="5"/>
  <c r="AA375" i="2" s="1"/>
  <c r="CF372" i="5"/>
  <c r="CM372" i="5"/>
  <c r="CT372" i="5"/>
  <c r="AD375" i="2" s="1"/>
  <c r="DA372" i="5"/>
  <c r="AE375" i="2" s="1"/>
  <c r="DH372" i="5"/>
  <c r="AF375" i="2" s="1"/>
  <c r="DN372" i="5"/>
  <c r="K375" i="2" s="1"/>
  <c r="DR372" i="5"/>
  <c r="EC372" i="5"/>
  <c r="C373" i="5"/>
  <c r="C376" i="2" s="1"/>
  <c r="F373" i="5"/>
  <c r="D376" i="2" s="1"/>
  <c r="G373" i="5"/>
  <c r="E376" i="2" s="1"/>
  <c r="H373" i="5"/>
  <c r="F376" i="2" s="1"/>
  <c r="I373" i="5"/>
  <c r="G376" i="2" s="1"/>
  <c r="J373" i="5"/>
  <c r="H376" i="2" s="1"/>
  <c r="K373" i="5"/>
  <c r="I376" i="2" s="1"/>
  <c r="M373" i="5"/>
  <c r="N373" i="5"/>
  <c r="O376" i="2" s="1"/>
  <c r="O373" i="5"/>
  <c r="P376" i="2" s="1"/>
  <c r="U373" i="5"/>
  <c r="AB373" i="5"/>
  <c r="T376" i="2" s="1"/>
  <c r="AI373" i="5"/>
  <c r="AP373" i="5"/>
  <c r="V376" i="2" s="1"/>
  <c r="AW373" i="5"/>
  <c r="W376" i="2" s="1"/>
  <c r="BD373" i="5"/>
  <c r="X376" i="2" s="1"/>
  <c r="BK373" i="5"/>
  <c r="Y376" i="2" s="1"/>
  <c r="BR373" i="5"/>
  <c r="Z376" i="2" s="1"/>
  <c r="BY373" i="5"/>
  <c r="AA376" i="2" s="1"/>
  <c r="CF373" i="5"/>
  <c r="CM373" i="5"/>
  <c r="CT373" i="5"/>
  <c r="AD376" i="2" s="1"/>
  <c r="DA373" i="5"/>
  <c r="DH373" i="5"/>
  <c r="AF376" i="2" s="1"/>
  <c r="DN373" i="5"/>
  <c r="K376" i="2" s="1"/>
  <c r="DR373" i="5"/>
  <c r="EC373" i="5"/>
  <c r="C374" i="5"/>
  <c r="C377" i="2" s="1"/>
  <c r="F374" i="5"/>
  <c r="D377" i="2" s="1"/>
  <c r="G374" i="5"/>
  <c r="E377" i="2" s="1"/>
  <c r="H374" i="5"/>
  <c r="F377" i="2" s="1"/>
  <c r="I374" i="5"/>
  <c r="G377" i="2" s="1"/>
  <c r="J374" i="5"/>
  <c r="H377" i="2" s="1"/>
  <c r="K374" i="5"/>
  <c r="I377" i="2" s="1"/>
  <c r="M374" i="5"/>
  <c r="N374" i="5"/>
  <c r="O377" i="2" s="1"/>
  <c r="O374" i="5"/>
  <c r="P377" i="2" s="1"/>
  <c r="U374" i="5"/>
  <c r="S377" i="2" s="1"/>
  <c r="AB374" i="5"/>
  <c r="T377" i="2" s="1"/>
  <c r="AI374" i="5"/>
  <c r="AP374" i="5"/>
  <c r="V377" i="2" s="1"/>
  <c r="AW374" i="5"/>
  <c r="W377" i="2" s="1"/>
  <c r="BD374" i="5"/>
  <c r="X377" i="2" s="1"/>
  <c r="BK374" i="5"/>
  <c r="Y377" i="2" s="1"/>
  <c r="BR374" i="5"/>
  <c r="Z377" i="2" s="1"/>
  <c r="BY374" i="5"/>
  <c r="AA377" i="2" s="1"/>
  <c r="CF374" i="5"/>
  <c r="CM374" i="5"/>
  <c r="AC377" i="2" s="1"/>
  <c r="CT374" i="5"/>
  <c r="AD377" i="2" s="1"/>
  <c r="DA374" i="5"/>
  <c r="AE377" i="2" s="1"/>
  <c r="DH374" i="5"/>
  <c r="AF377" i="2" s="1"/>
  <c r="DN374" i="5"/>
  <c r="DR374" i="5"/>
  <c r="EC374" i="5"/>
  <c r="C375" i="5"/>
  <c r="C378" i="2" s="1"/>
  <c r="F375" i="5"/>
  <c r="D378" i="2" s="1"/>
  <c r="G375" i="5"/>
  <c r="E378" i="2" s="1"/>
  <c r="H375" i="5"/>
  <c r="F378" i="2" s="1"/>
  <c r="I375" i="5"/>
  <c r="G378" i="2" s="1"/>
  <c r="J375" i="5"/>
  <c r="H378" i="2" s="1"/>
  <c r="K375" i="5"/>
  <c r="I378" i="2" s="1"/>
  <c r="M375" i="5"/>
  <c r="N375" i="5"/>
  <c r="O378" i="2" s="1"/>
  <c r="O375" i="5"/>
  <c r="P378" i="2" s="1"/>
  <c r="U375" i="5"/>
  <c r="S378" i="2" s="1"/>
  <c r="AB375" i="5"/>
  <c r="T378" i="2" s="1"/>
  <c r="AI375" i="5"/>
  <c r="AP375" i="5"/>
  <c r="V378" i="2" s="1"/>
  <c r="AW375" i="5"/>
  <c r="BD375" i="5"/>
  <c r="X378" i="2" s="1"/>
  <c r="BK375" i="5"/>
  <c r="Y378" i="2" s="1"/>
  <c r="BR375" i="5"/>
  <c r="Z378" i="2" s="1"/>
  <c r="BY375" i="5"/>
  <c r="AA378" i="2" s="1"/>
  <c r="CF375" i="5"/>
  <c r="CM375" i="5"/>
  <c r="AC378" i="2" s="1"/>
  <c r="CT375" i="5"/>
  <c r="AD378" i="2" s="1"/>
  <c r="DA375" i="5"/>
  <c r="AE378" i="2" s="1"/>
  <c r="DH375" i="5"/>
  <c r="AF378" i="2" s="1"/>
  <c r="DN375" i="5"/>
  <c r="K378" i="2" s="1"/>
  <c r="DR375" i="5"/>
  <c r="EC375" i="5"/>
  <c r="C376" i="5"/>
  <c r="C379" i="2" s="1"/>
  <c r="F376" i="5"/>
  <c r="D379" i="2" s="1"/>
  <c r="G376" i="5"/>
  <c r="E379" i="2" s="1"/>
  <c r="H376" i="5"/>
  <c r="F379" i="2" s="1"/>
  <c r="I376" i="5"/>
  <c r="G379" i="2" s="1"/>
  <c r="J376" i="5"/>
  <c r="H379" i="2" s="1"/>
  <c r="K376" i="5"/>
  <c r="I379" i="2" s="1"/>
  <c r="M376" i="5"/>
  <c r="N376" i="5"/>
  <c r="O379" i="2" s="1"/>
  <c r="O376" i="5"/>
  <c r="P379" i="2" s="1"/>
  <c r="U376" i="5"/>
  <c r="S379" i="2" s="1"/>
  <c r="AB376" i="5"/>
  <c r="T379" i="2" s="1"/>
  <c r="AI376" i="5"/>
  <c r="AP376" i="5"/>
  <c r="V379" i="2" s="1"/>
  <c r="AW376" i="5"/>
  <c r="W379" i="2" s="1"/>
  <c r="BD376" i="5"/>
  <c r="X379" i="2" s="1"/>
  <c r="BK376" i="5"/>
  <c r="Y379" i="2" s="1"/>
  <c r="BR376" i="5"/>
  <c r="BY376" i="5"/>
  <c r="AA379" i="2" s="1"/>
  <c r="CF376" i="5"/>
  <c r="CM376" i="5"/>
  <c r="CT376" i="5"/>
  <c r="AD379" i="2" s="1"/>
  <c r="DA376" i="5"/>
  <c r="AE379" i="2" s="1"/>
  <c r="DH376" i="5"/>
  <c r="AF379" i="2" s="1"/>
  <c r="DN376" i="5"/>
  <c r="DR376" i="5"/>
  <c r="EC376" i="5"/>
  <c r="C377" i="5"/>
  <c r="C380" i="2" s="1"/>
  <c r="F377" i="5"/>
  <c r="D380" i="2" s="1"/>
  <c r="G377" i="5"/>
  <c r="E380" i="2" s="1"/>
  <c r="H377" i="5"/>
  <c r="F380" i="2" s="1"/>
  <c r="I377" i="5"/>
  <c r="G380" i="2" s="1"/>
  <c r="J377" i="5"/>
  <c r="H380" i="2" s="1"/>
  <c r="K377" i="5"/>
  <c r="I380" i="2" s="1"/>
  <c r="M377" i="5"/>
  <c r="N377" i="5"/>
  <c r="O380" i="2" s="1"/>
  <c r="O377" i="5"/>
  <c r="P380" i="2" s="1"/>
  <c r="U377" i="5"/>
  <c r="S380" i="2" s="1"/>
  <c r="AB377" i="5"/>
  <c r="T380" i="2" s="1"/>
  <c r="AI377" i="5"/>
  <c r="AP377" i="5"/>
  <c r="V380" i="2" s="1"/>
  <c r="AW377" i="5"/>
  <c r="BD377" i="5"/>
  <c r="X380" i="2" s="1"/>
  <c r="BK377" i="5"/>
  <c r="Y380" i="2" s="1"/>
  <c r="BR377" i="5"/>
  <c r="Z380" i="2" s="1"/>
  <c r="BY377" i="5"/>
  <c r="AA380" i="2" s="1"/>
  <c r="CF377" i="5"/>
  <c r="CM377" i="5"/>
  <c r="CT377" i="5"/>
  <c r="AD380" i="2" s="1"/>
  <c r="DA377" i="5"/>
  <c r="AE380" i="2" s="1"/>
  <c r="DH377" i="5"/>
  <c r="AF380" i="2" s="1"/>
  <c r="DN377" i="5"/>
  <c r="DR377" i="5"/>
  <c r="EC377" i="5"/>
  <c r="C378" i="5"/>
  <c r="C381" i="2" s="1"/>
  <c r="F378" i="5"/>
  <c r="D381" i="2" s="1"/>
  <c r="G378" i="5"/>
  <c r="E381" i="2" s="1"/>
  <c r="H378" i="5"/>
  <c r="F381" i="2" s="1"/>
  <c r="I378" i="5"/>
  <c r="G381" i="2" s="1"/>
  <c r="J378" i="5"/>
  <c r="H381" i="2" s="1"/>
  <c r="K378" i="5"/>
  <c r="I381" i="2" s="1"/>
  <c r="M378" i="5"/>
  <c r="N381" i="2" s="1"/>
  <c r="N378" i="5"/>
  <c r="O381" i="2" s="1"/>
  <c r="O378" i="5"/>
  <c r="P381" i="2" s="1"/>
  <c r="U378" i="5"/>
  <c r="S381" i="2" s="1"/>
  <c r="AB378" i="5"/>
  <c r="T381" i="2" s="1"/>
  <c r="AI378" i="5"/>
  <c r="U381" i="2" s="1"/>
  <c r="AP378" i="5"/>
  <c r="V381" i="2" s="1"/>
  <c r="AW378" i="5"/>
  <c r="BD378" i="5"/>
  <c r="X381" i="2" s="1"/>
  <c r="BK378" i="5"/>
  <c r="Y381" i="2" s="1"/>
  <c r="BR378" i="5"/>
  <c r="Z381" i="2" s="1"/>
  <c r="BY378" i="5"/>
  <c r="AA381" i="2" s="1"/>
  <c r="CF378" i="5"/>
  <c r="AB381" i="2" s="1"/>
  <c r="CM378" i="5"/>
  <c r="AC381" i="2" s="1"/>
  <c r="CT378" i="5"/>
  <c r="AD381" i="2" s="1"/>
  <c r="DA378" i="5"/>
  <c r="DH378" i="5"/>
  <c r="AF381" i="2" s="1"/>
  <c r="DN378" i="5"/>
  <c r="K381" i="2" s="1"/>
  <c r="DR378" i="5"/>
  <c r="EC378" i="5"/>
  <c r="C379" i="5"/>
  <c r="C382" i="2" s="1"/>
  <c r="F379" i="5"/>
  <c r="D382" i="2" s="1"/>
  <c r="G379" i="5"/>
  <c r="E382" i="2" s="1"/>
  <c r="H379" i="5"/>
  <c r="F382" i="2" s="1"/>
  <c r="I379" i="5"/>
  <c r="G382" i="2" s="1"/>
  <c r="J379" i="5"/>
  <c r="H382" i="2" s="1"/>
  <c r="K379" i="5"/>
  <c r="I382" i="2" s="1"/>
  <c r="M379" i="5"/>
  <c r="N379" i="5"/>
  <c r="O382" i="2" s="1"/>
  <c r="O379" i="5"/>
  <c r="P382" i="2" s="1"/>
  <c r="U379" i="5"/>
  <c r="AB379" i="5"/>
  <c r="T382" i="2" s="1"/>
  <c r="AI379" i="5"/>
  <c r="AP379" i="5"/>
  <c r="V382" i="2" s="1"/>
  <c r="AW379" i="5"/>
  <c r="BD379" i="5"/>
  <c r="X382" i="2" s="1"/>
  <c r="BK379" i="5"/>
  <c r="BR379" i="5"/>
  <c r="Z382" i="2" s="1"/>
  <c r="BY379" i="5"/>
  <c r="AA382" i="2" s="1"/>
  <c r="CF379" i="5"/>
  <c r="CM379" i="5"/>
  <c r="AC382" i="2" s="1"/>
  <c r="CT379" i="5"/>
  <c r="AD382" i="2" s="1"/>
  <c r="DA379" i="5"/>
  <c r="DH379" i="5"/>
  <c r="AF382" i="2" s="1"/>
  <c r="DN379" i="5"/>
  <c r="K382" i="2" s="1"/>
  <c r="DR379" i="5"/>
  <c r="EC379" i="5"/>
  <c r="C380" i="5"/>
  <c r="C383" i="2" s="1"/>
  <c r="F380" i="5"/>
  <c r="D383" i="2" s="1"/>
  <c r="G380" i="5"/>
  <c r="E383" i="2" s="1"/>
  <c r="H380" i="5"/>
  <c r="F383" i="2" s="1"/>
  <c r="I380" i="5"/>
  <c r="G383" i="2" s="1"/>
  <c r="J380" i="5"/>
  <c r="H383" i="2" s="1"/>
  <c r="K380" i="5"/>
  <c r="I383" i="2" s="1"/>
  <c r="M380" i="5"/>
  <c r="N380" i="5"/>
  <c r="O383" i="2" s="1"/>
  <c r="O380" i="5"/>
  <c r="P383" i="2" s="1"/>
  <c r="U380" i="5"/>
  <c r="S383" i="2" s="1"/>
  <c r="AB380" i="5"/>
  <c r="T383" i="2" s="1"/>
  <c r="AI380" i="5"/>
  <c r="U383" i="2" s="1"/>
  <c r="AP380" i="5"/>
  <c r="V383" i="2" s="1"/>
  <c r="AW380" i="5"/>
  <c r="BD380" i="5"/>
  <c r="X383" i="2" s="1"/>
  <c r="BK380" i="5"/>
  <c r="Y383" i="2" s="1"/>
  <c r="BR380" i="5"/>
  <c r="Z383" i="2" s="1"/>
  <c r="BY380" i="5"/>
  <c r="AA383" i="2" s="1"/>
  <c r="CF380" i="5"/>
  <c r="CM380" i="5"/>
  <c r="CT380" i="5"/>
  <c r="AD383" i="2" s="1"/>
  <c r="DA380" i="5"/>
  <c r="DH380" i="5"/>
  <c r="AF383" i="2" s="1"/>
  <c r="DN380" i="5"/>
  <c r="DR380" i="5"/>
  <c r="EC380" i="5"/>
  <c r="C381" i="5"/>
  <c r="C384" i="2" s="1"/>
  <c r="F381" i="5"/>
  <c r="D384" i="2" s="1"/>
  <c r="G381" i="5"/>
  <c r="E384" i="2" s="1"/>
  <c r="H381" i="5"/>
  <c r="F384" i="2" s="1"/>
  <c r="I381" i="5"/>
  <c r="G384" i="2" s="1"/>
  <c r="J381" i="5"/>
  <c r="H384" i="2" s="1"/>
  <c r="K381" i="5"/>
  <c r="I384" i="2" s="1"/>
  <c r="M381" i="5"/>
  <c r="N384" i="2" s="1"/>
  <c r="N381" i="5"/>
  <c r="O384" i="2" s="1"/>
  <c r="O381" i="5"/>
  <c r="P384" i="2" s="1"/>
  <c r="U381" i="5"/>
  <c r="S384" i="2" s="1"/>
  <c r="AB381" i="5"/>
  <c r="AI381" i="5"/>
  <c r="AP381" i="5"/>
  <c r="V384" i="2" s="1"/>
  <c r="AW381" i="5"/>
  <c r="W384" i="2" s="1"/>
  <c r="BD381" i="5"/>
  <c r="X384" i="2" s="1"/>
  <c r="BK381" i="5"/>
  <c r="Y384" i="2" s="1"/>
  <c r="BR381" i="5"/>
  <c r="Z384" i="2" s="1"/>
  <c r="BY381" i="5"/>
  <c r="AA384" i="2" s="1"/>
  <c r="CF381" i="5"/>
  <c r="AB384" i="2" s="1"/>
  <c r="CM381" i="5"/>
  <c r="AC384" i="2" s="1"/>
  <c r="CT381" i="5"/>
  <c r="DA381" i="5"/>
  <c r="AE384" i="2" s="1"/>
  <c r="DH381" i="5"/>
  <c r="DN381" i="5"/>
  <c r="K384" i="2" s="1"/>
  <c r="DR381" i="5"/>
  <c r="EC381" i="5"/>
  <c r="C382" i="5"/>
  <c r="C385" i="2" s="1"/>
  <c r="F382" i="5"/>
  <c r="D385" i="2" s="1"/>
  <c r="G382" i="5"/>
  <c r="E385" i="2" s="1"/>
  <c r="H382" i="5"/>
  <c r="F385" i="2" s="1"/>
  <c r="I382" i="5"/>
  <c r="G385" i="2" s="1"/>
  <c r="J382" i="5"/>
  <c r="H385" i="2" s="1"/>
  <c r="K382" i="5"/>
  <c r="I385" i="2" s="1"/>
  <c r="M382" i="5"/>
  <c r="N382" i="5"/>
  <c r="O385" i="2" s="1"/>
  <c r="O382" i="5"/>
  <c r="P385" i="2" s="1"/>
  <c r="U382" i="5"/>
  <c r="AB382" i="5"/>
  <c r="T385" i="2" s="1"/>
  <c r="AI382" i="5"/>
  <c r="U385" i="2" s="1"/>
  <c r="AP382" i="5"/>
  <c r="AW382" i="5"/>
  <c r="W385" i="2" s="1"/>
  <c r="BD382" i="5"/>
  <c r="X385" i="2" s="1"/>
  <c r="BK382" i="5"/>
  <c r="BR382" i="5"/>
  <c r="Z385" i="2" s="1"/>
  <c r="BY382" i="5"/>
  <c r="AA385" i="2" s="1"/>
  <c r="CF382" i="5"/>
  <c r="CM382" i="5"/>
  <c r="AC385" i="2" s="1"/>
  <c r="CT382" i="5"/>
  <c r="AD385" i="2" s="1"/>
  <c r="DA382" i="5"/>
  <c r="DH382" i="5"/>
  <c r="AF385" i="2" s="1"/>
  <c r="DN382" i="5"/>
  <c r="K385" i="2" s="1"/>
  <c r="DR382" i="5"/>
  <c r="EC382" i="5"/>
  <c r="C383" i="5"/>
  <c r="C386" i="2" s="1"/>
  <c r="F383" i="5"/>
  <c r="D386" i="2" s="1"/>
  <c r="G383" i="5"/>
  <c r="E386" i="2" s="1"/>
  <c r="H383" i="5"/>
  <c r="F386" i="2" s="1"/>
  <c r="I383" i="5"/>
  <c r="G386" i="2" s="1"/>
  <c r="J383" i="5"/>
  <c r="H386" i="2" s="1"/>
  <c r="K383" i="5"/>
  <c r="I386" i="2" s="1"/>
  <c r="M383" i="5"/>
  <c r="N383" i="5"/>
  <c r="O386" i="2" s="1"/>
  <c r="O383" i="5"/>
  <c r="P386" i="2" s="1"/>
  <c r="U383" i="5"/>
  <c r="S386" i="2" s="1"/>
  <c r="AB383" i="5"/>
  <c r="T386" i="2" s="1"/>
  <c r="AI383" i="5"/>
  <c r="U386" i="2" s="1"/>
  <c r="AP383" i="5"/>
  <c r="V386" i="2" s="1"/>
  <c r="AW383" i="5"/>
  <c r="BD383" i="5"/>
  <c r="X386" i="2" s="1"/>
  <c r="BK383" i="5"/>
  <c r="Y386" i="2" s="1"/>
  <c r="BR383" i="5"/>
  <c r="Z386" i="2" s="1"/>
  <c r="BY383" i="5"/>
  <c r="AA386" i="2" s="1"/>
  <c r="CF383" i="5"/>
  <c r="CM383" i="5"/>
  <c r="CT383" i="5"/>
  <c r="AD386" i="2" s="1"/>
  <c r="DA383" i="5"/>
  <c r="AE386" i="2" s="1"/>
  <c r="DH383" i="5"/>
  <c r="AF386" i="2" s="1"/>
  <c r="DN383" i="5"/>
  <c r="DR383" i="5"/>
  <c r="EC383" i="5"/>
  <c r="C384" i="5"/>
  <c r="C387" i="2" s="1"/>
  <c r="F384" i="5"/>
  <c r="D387" i="2" s="1"/>
  <c r="G384" i="5"/>
  <c r="E387" i="2" s="1"/>
  <c r="H384" i="5"/>
  <c r="F387" i="2" s="1"/>
  <c r="I384" i="5"/>
  <c r="G387" i="2" s="1"/>
  <c r="J384" i="5"/>
  <c r="H387" i="2" s="1"/>
  <c r="K384" i="5"/>
  <c r="I387" i="2" s="1"/>
  <c r="M384" i="5"/>
  <c r="N387" i="2" s="1"/>
  <c r="N384" i="5"/>
  <c r="O387" i="2" s="1"/>
  <c r="O384" i="5"/>
  <c r="P387" i="2" s="1"/>
  <c r="U384" i="5"/>
  <c r="S387" i="2" s="1"/>
  <c r="AB384" i="5"/>
  <c r="AI384" i="5"/>
  <c r="U387" i="2" s="1"/>
  <c r="AP384" i="5"/>
  <c r="V387" i="2" s="1"/>
  <c r="AW384" i="5"/>
  <c r="W387" i="2" s="1"/>
  <c r="BD384" i="5"/>
  <c r="X387" i="2" s="1"/>
  <c r="BK384" i="5"/>
  <c r="Y387" i="2" s="1"/>
  <c r="BR384" i="5"/>
  <c r="Z387" i="2" s="1"/>
  <c r="BY384" i="5"/>
  <c r="AA387" i="2" s="1"/>
  <c r="CF384" i="5"/>
  <c r="AB387" i="2" s="1"/>
  <c r="CM384" i="5"/>
  <c r="AC387" i="2" s="1"/>
  <c r="CT384" i="5"/>
  <c r="DA384" i="5"/>
  <c r="AE387" i="2" s="1"/>
  <c r="DH384" i="5"/>
  <c r="DN384" i="5"/>
  <c r="K387" i="2" s="1"/>
  <c r="DR384" i="5"/>
  <c r="EC384" i="5"/>
  <c r="C385" i="5"/>
  <c r="C388" i="2" s="1"/>
  <c r="F385" i="5"/>
  <c r="D388" i="2" s="1"/>
  <c r="G385" i="5"/>
  <c r="H385" i="5"/>
  <c r="F388" i="2" s="1"/>
  <c r="I385" i="5"/>
  <c r="G388" i="2" s="1"/>
  <c r="J385" i="5"/>
  <c r="H388" i="2" s="1"/>
  <c r="K385" i="5"/>
  <c r="I388" i="2" s="1"/>
  <c r="M385" i="5"/>
  <c r="N385" i="5"/>
  <c r="O388" i="2" s="1"/>
  <c r="O385" i="5"/>
  <c r="P388" i="2" s="1"/>
  <c r="U385" i="5"/>
  <c r="S388" i="2" s="1"/>
  <c r="AB385" i="5"/>
  <c r="T388" i="2" s="1"/>
  <c r="AI385" i="5"/>
  <c r="U388" i="2" s="1"/>
  <c r="AP385" i="5"/>
  <c r="V388" i="2" s="1"/>
  <c r="AW385" i="5"/>
  <c r="W388" i="2" s="1"/>
  <c r="BD385" i="5"/>
  <c r="BK385" i="5"/>
  <c r="Y388" i="2" s="1"/>
  <c r="BR385" i="5"/>
  <c r="Z388" i="2" s="1"/>
  <c r="BY385" i="5"/>
  <c r="AA388" i="2" s="1"/>
  <c r="CF385" i="5"/>
  <c r="CM385" i="5"/>
  <c r="AC388" i="2" s="1"/>
  <c r="CT385" i="5"/>
  <c r="DA385" i="5"/>
  <c r="AE388" i="2" s="1"/>
  <c r="DH385" i="5"/>
  <c r="AF388" i="2" s="1"/>
  <c r="DN385" i="5"/>
  <c r="K388" i="2" s="1"/>
  <c r="DR385" i="5"/>
  <c r="EC385" i="5"/>
  <c r="C386" i="5"/>
  <c r="C389" i="2" s="1"/>
  <c r="F386" i="5"/>
  <c r="D389" i="2" s="1"/>
  <c r="G386" i="5"/>
  <c r="H386" i="5"/>
  <c r="F389" i="2" s="1"/>
  <c r="I386" i="5"/>
  <c r="G389" i="2" s="1"/>
  <c r="J386" i="5"/>
  <c r="H389" i="2" s="1"/>
  <c r="K386" i="5"/>
  <c r="I389" i="2" s="1"/>
  <c r="M386" i="5"/>
  <c r="N386" i="5"/>
  <c r="O389" i="2" s="1"/>
  <c r="O386" i="5"/>
  <c r="P389" i="2" s="1"/>
  <c r="U386" i="5"/>
  <c r="S389" i="2" s="1"/>
  <c r="AB386" i="5"/>
  <c r="T389" i="2" s="1"/>
  <c r="AI386" i="5"/>
  <c r="U389" i="2" s="1"/>
  <c r="AP386" i="5"/>
  <c r="V389" i="2" s="1"/>
  <c r="AW386" i="5"/>
  <c r="W389" i="2" s="1"/>
  <c r="BD386" i="5"/>
  <c r="X389" i="2" s="1"/>
  <c r="BK386" i="5"/>
  <c r="Y389" i="2" s="1"/>
  <c r="BR386" i="5"/>
  <c r="BY386" i="5"/>
  <c r="AA389" i="2" s="1"/>
  <c r="CF386" i="5"/>
  <c r="CM386" i="5"/>
  <c r="AC389" i="2" s="1"/>
  <c r="CT386" i="5"/>
  <c r="AD389" i="2" s="1"/>
  <c r="DA386" i="5"/>
  <c r="AE389" i="2" s="1"/>
  <c r="DH386" i="5"/>
  <c r="AF389" i="2" s="1"/>
  <c r="DN386" i="5"/>
  <c r="K389" i="2" s="1"/>
  <c r="DR386" i="5"/>
  <c r="EC386" i="5"/>
  <c r="C387" i="5"/>
  <c r="C390" i="2" s="1"/>
  <c r="F387" i="5"/>
  <c r="D390" i="2" s="1"/>
  <c r="G387" i="5"/>
  <c r="E390" i="2" s="1"/>
  <c r="H387" i="5"/>
  <c r="F390" i="2" s="1"/>
  <c r="I387" i="5"/>
  <c r="G390" i="2" s="1"/>
  <c r="J387" i="5"/>
  <c r="H390" i="2" s="1"/>
  <c r="K387" i="5"/>
  <c r="I390" i="2" s="1"/>
  <c r="M387" i="5"/>
  <c r="N390" i="2" s="1"/>
  <c r="N387" i="5"/>
  <c r="O390" i="2" s="1"/>
  <c r="O387" i="5"/>
  <c r="P390" i="2" s="1"/>
  <c r="U387" i="5"/>
  <c r="S390" i="2" s="1"/>
  <c r="AB387" i="5"/>
  <c r="AI387" i="5"/>
  <c r="U390" i="2" s="1"/>
  <c r="AP387" i="5"/>
  <c r="V390" i="2" s="1"/>
  <c r="AW387" i="5"/>
  <c r="W390" i="2" s="1"/>
  <c r="BD387" i="5"/>
  <c r="X390" i="2" s="1"/>
  <c r="BK387" i="5"/>
  <c r="Y390" i="2" s="1"/>
  <c r="BR387" i="5"/>
  <c r="BY387" i="5"/>
  <c r="AA390" i="2" s="1"/>
  <c r="CF387" i="5"/>
  <c r="AB390" i="2" s="1"/>
  <c r="CM387" i="5"/>
  <c r="AC390" i="2" s="1"/>
  <c r="CT387" i="5"/>
  <c r="DA387" i="5"/>
  <c r="AE390" i="2" s="1"/>
  <c r="DH387" i="5"/>
  <c r="DN387" i="5"/>
  <c r="K390" i="2" s="1"/>
  <c r="DR387" i="5"/>
  <c r="EC387" i="5"/>
  <c r="C388" i="5"/>
  <c r="C391" i="2" s="1"/>
  <c r="F388" i="5"/>
  <c r="D391" i="2" s="1"/>
  <c r="G388" i="5"/>
  <c r="H388" i="5"/>
  <c r="F391" i="2" s="1"/>
  <c r="I388" i="5"/>
  <c r="G391" i="2" s="1"/>
  <c r="J388" i="5"/>
  <c r="H391" i="2" s="1"/>
  <c r="K388" i="5"/>
  <c r="I391" i="2" s="1"/>
  <c r="M388" i="5"/>
  <c r="N388" i="5"/>
  <c r="O391" i="2" s="1"/>
  <c r="O388" i="5"/>
  <c r="P391" i="2" s="1"/>
  <c r="U388" i="5"/>
  <c r="S391" i="2" s="1"/>
  <c r="AB388" i="5"/>
  <c r="T391" i="2" s="1"/>
  <c r="AI388" i="5"/>
  <c r="U391" i="2" s="1"/>
  <c r="AP388" i="5"/>
  <c r="V391" i="2" s="1"/>
  <c r="AW388" i="5"/>
  <c r="W391" i="2" s="1"/>
  <c r="BD388" i="5"/>
  <c r="X391" i="2" s="1"/>
  <c r="BK388" i="5"/>
  <c r="Y391" i="2" s="1"/>
  <c r="BR388" i="5"/>
  <c r="BY388" i="5"/>
  <c r="CF388" i="5"/>
  <c r="AB391" i="2" s="1"/>
  <c r="CM388" i="5"/>
  <c r="AC391" i="2" s="1"/>
  <c r="CT388" i="5"/>
  <c r="DA388" i="5"/>
  <c r="AE391" i="2" s="1"/>
  <c r="DH388" i="5"/>
  <c r="AF391" i="2" s="1"/>
  <c r="DN388" i="5"/>
  <c r="K391" i="2" s="1"/>
  <c r="DR388" i="5"/>
  <c r="EC388" i="5"/>
  <c r="C389" i="5"/>
  <c r="C392" i="2" s="1"/>
  <c r="F389" i="5"/>
  <c r="D392" i="2" s="1"/>
  <c r="G389" i="5"/>
  <c r="E392" i="2" s="1"/>
  <c r="H389" i="5"/>
  <c r="F392" i="2" s="1"/>
  <c r="I389" i="5"/>
  <c r="G392" i="2" s="1"/>
  <c r="J389" i="5"/>
  <c r="H392" i="2" s="1"/>
  <c r="K389" i="5"/>
  <c r="I392" i="2" s="1"/>
  <c r="M389" i="5"/>
  <c r="N389" i="5"/>
  <c r="O392" i="2" s="1"/>
  <c r="O389" i="5"/>
  <c r="P392" i="2" s="1"/>
  <c r="U389" i="5"/>
  <c r="S392" i="2" s="1"/>
  <c r="AB389" i="5"/>
  <c r="T392" i="2" s="1"/>
  <c r="AI389" i="5"/>
  <c r="U392" i="2" s="1"/>
  <c r="AP389" i="5"/>
  <c r="AW389" i="5"/>
  <c r="W392" i="2" s="1"/>
  <c r="BD389" i="5"/>
  <c r="X392" i="2" s="1"/>
  <c r="BK389" i="5"/>
  <c r="Y392" i="2" s="1"/>
  <c r="BR389" i="5"/>
  <c r="BY389" i="5"/>
  <c r="AA392" i="2" s="1"/>
  <c r="CF389" i="5"/>
  <c r="CM389" i="5"/>
  <c r="AC392" i="2" s="1"/>
  <c r="CT389" i="5"/>
  <c r="DA389" i="5"/>
  <c r="AE392" i="2" s="1"/>
  <c r="DH389" i="5"/>
  <c r="DN389" i="5"/>
  <c r="K392" i="2" s="1"/>
  <c r="DR389" i="5"/>
  <c r="EC389" i="5"/>
  <c r="C390" i="5"/>
  <c r="C393" i="2" s="1"/>
  <c r="F390" i="5"/>
  <c r="D393" i="2" s="1"/>
  <c r="G390" i="5"/>
  <c r="E393" i="2" s="1"/>
  <c r="H390" i="5"/>
  <c r="F393" i="2" s="1"/>
  <c r="I390" i="5"/>
  <c r="G393" i="2" s="1"/>
  <c r="J390" i="5"/>
  <c r="H393" i="2" s="1"/>
  <c r="K390" i="5"/>
  <c r="I393" i="2" s="1"/>
  <c r="M390" i="5"/>
  <c r="N393" i="2" s="1"/>
  <c r="N390" i="5"/>
  <c r="O393" i="2" s="1"/>
  <c r="O390" i="5"/>
  <c r="P393" i="2" s="1"/>
  <c r="U390" i="5"/>
  <c r="S393" i="2" s="1"/>
  <c r="AB390" i="5"/>
  <c r="T393" i="2" s="1"/>
  <c r="AI390" i="5"/>
  <c r="U393" i="2" s="1"/>
  <c r="AP390" i="5"/>
  <c r="AW390" i="5"/>
  <c r="BD390" i="5"/>
  <c r="X393" i="2" s="1"/>
  <c r="BK390" i="5"/>
  <c r="Y393" i="2" s="1"/>
  <c r="BR390" i="5"/>
  <c r="Z393" i="2" s="1"/>
  <c r="BY390" i="5"/>
  <c r="AA393" i="2" s="1"/>
  <c r="CF390" i="5"/>
  <c r="AB393" i="2" s="1"/>
  <c r="CM390" i="5"/>
  <c r="CT390" i="5"/>
  <c r="AD393" i="2" s="1"/>
  <c r="DA390" i="5"/>
  <c r="DH390" i="5"/>
  <c r="AF393" i="2" s="1"/>
  <c r="DN390" i="5"/>
  <c r="K393" i="2" s="1"/>
  <c r="DR390" i="5"/>
  <c r="EC390" i="5"/>
  <c r="C391" i="5"/>
  <c r="C394" i="2" s="1"/>
  <c r="F391" i="5"/>
  <c r="D394" i="2" s="1"/>
  <c r="G391" i="5"/>
  <c r="E394" i="2" s="1"/>
  <c r="H391" i="5"/>
  <c r="F394" i="2" s="1"/>
  <c r="I391" i="5"/>
  <c r="G394" i="2" s="1"/>
  <c r="J391" i="5"/>
  <c r="H394" i="2" s="1"/>
  <c r="K391" i="5"/>
  <c r="I394" i="2" s="1"/>
  <c r="M391" i="5"/>
  <c r="N391" i="5"/>
  <c r="O394" i="2" s="1"/>
  <c r="O391" i="5"/>
  <c r="P394" i="2" s="1"/>
  <c r="U391" i="5"/>
  <c r="S394" i="2" s="1"/>
  <c r="AB391" i="5"/>
  <c r="T394" i="2" s="1"/>
  <c r="AI391" i="5"/>
  <c r="AP391" i="5"/>
  <c r="V394" i="2" s="1"/>
  <c r="AW391" i="5"/>
  <c r="W394" i="2" s="1"/>
  <c r="BD391" i="5"/>
  <c r="X394" i="2" s="1"/>
  <c r="BK391" i="5"/>
  <c r="Y394" i="2" s="1"/>
  <c r="BR391" i="5"/>
  <c r="Z394" i="2" s="1"/>
  <c r="BY391" i="5"/>
  <c r="CF391" i="5"/>
  <c r="AB394" i="2" s="1"/>
  <c r="CM391" i="5"/>
  <c r="AC394" i="2" s="1"/>
  <c r="CT391" i="5"/>
  <c r="AD394" i="2" s="1"/>
  <c r="DA391" i="5"/>
  <c r="DH391" i="5"/>
  <c r="AF394" i="2" s="1"/>
  <c r="DN391" i="5"/>
  <c r="K394" i="2" s="1"/>
  <c r="DR391" i="5"/>
  <c r="EC391" i="5"/>
  <c r="C392" i="5"/>
  <c r="C395" i="2" s="1"/>
  <c r="F392" i="5"/>
  <c r="G392" i="5"/>
  <c r="E395" i="2" s="1"/>
  <c r="H392" i="5"/>
  <c r="F395" i="2" s="1"/>
  <c r="I392" i="5"/>
  <c r="G395" i="2" s="1"/>
  <c r="J392" i="5"/>
  <c r="H395" i="2" s="1"/>
  <c r="K392" i="5"/>
  <c r="I395" i="2" s="1"/>
  <c r="M392" i="5"/>
  <c r="N395" i="2" s="1"/>
  <c r="N392" i="5"/>
  <c r="O395" i="2" s="1"/>
  <c r="O392" i="5"/>
  <c r="P395" i="2" s="1"/>
  <c r="U392" i="5"/>
  <c r="AB392" i="5"/>
  <c r="T395" i="2" s="1"/>
  <c r="AI392" i="5"/>
  <c r="U395" i="2" s="1"/>
  <c r="AP392" i="5"/>
  <c r="V395" i="2" s="1"/>
  <c r="AW392" i="5"/>
  <c r="W395" i="2" s="1"/>
  <c r="BD392" i="5"/>
  <c r="X395" i="2" s="1"/>
  <c r="BK392" i="5"/>
  <c r="Y395" i="2" s="1"/>
  <c r="BR392" i="5"/>
  <c r="Z395" i="2" s="1"/>
  <c r="BY392" i="5"/>
  <c r="AA395" i="2" s="1"/>
  <c r="CF392" i="5"/>
  <c r="CM392" i="5"/>
  <c r="CT392" i="5"/>
  <c r="AD395" i="2" s="1"/>
  <c r="DA392" i="5"/>
  <c r="AE395" i="2" s="1"/>
  <c r="DH392" i="5"/>
  <c r="AF395" i="2" s="1"/>
  <c r="DN392" i="5"/>
  <c r="K395" i="2" s="1"/>
  <c r="DR392" i="5"/>
  <c r="EC392" i="5"/>
  <c r="C393" i="5"/>
  <c r="C396" i="2" s="1"/>
  <c r="F393" i="5"/>
  <c r="D396" i="2" s="1"/>
  <c r="G393" i="5"/>
  <c r="E396" i="2" s="1"/>
  <c r="H393" i="5"/>
  <c r="F396" i="2" s="1"/>
  <c r="I393" i="5"/>
  <c r="G396" i="2" s="1"/>
  <c r="J393" i="5"/>
  <c r="H396" i="2" s="1"/>
  <c r="K393" i="5"/>
  <c r="I396" i="2" s="1"/>
  <c r="M393" i="5"/>
  <c r="N396" i="2" s="1"/>
  <c r="N393" i="5"/>
  <c r="O396" i="2" s="1"/>
  <c r="O393" i="5"/>
  <c r="P396" i="2" s="1"/>
  <c r="U393" i="5"/>
  <c r="S396" i="2" s="1"/>
  <c r="AB393" i="5"/>
  <c r="T396" i="2" s="1"/>
  <c r="AI393" i="5"/>
  <c r="U396" i="2" s="1"/>
  <c r="AP393" i="5"/>
  <c r="V396" i="2" s="1"/>
  <c r="AW393" i="5"/>
  <c r="W396" i="2" s="1"/>
  <c r="BD393" i="5"/>
  <c r="X396" i="2" s="1"/>
  <c r="BK393" i="5"/>
  <c r="Y396" i="2" s="1"/>
  <c r="BR393" i="5"/>
  <c r="BY393" i="5"/>
  <c r="AA396" i="2" s="1"/>
  <c r="CF393" i="5"/>
  <c r="CM393" i="5"/>
  <c r="AC396" i="2" s="1"/>
  <c r="CT393" i="5"/>
  <c r="AD396" i="2" s="1"/>
  <c r="DA393" i="5"/>
  <c r="AE396" i="2" s="1"/>
  <c r="DH393" i="5"/>
  <c r="DN393" i="5"/>
  <c r="K396" i="2" s="1"/>
  <c r="DR393" i="5"/>
  <c r="EC393" i="5"/>
  <c r="C394" i="5"/>
  <c r="C397" i="2" s="1"/>
  <c r="F394" i="5"/>
  <c r="D397" i="2" s="1"/>
  <c r="G394" i="5"/>
  <c r="E397" i="2" s="1"/>
  <c r="H394" i="5"/>
  <c r="F397" i="2" s="1"/>
  <c r="I394" i="5"/>
  <c r="G397" i="2" s="1"/>
  <c r="J394" i="5"/>
  <c r="H397" i="2" s="1"/>
  <c r="K394" i="5"/>
  <c r="I397" i="2" s="1"/>
  <c r="M394" i="5"/>
  <c r="N394" i="5"/>
  <c r="O397" i="2" s="1"/>
  <c r="O394" i="5"/>
  <c r="P397" i="2" s="1"/>
  <c r="U394" i="5"/>
  <c r="S397" i="2" s="1"/>
  <c r="AB394" i="5"/>
  <c r="T397" i="2" s="1"/>
  <c r="AI394" i="5"/>
  <c r="AP394" i="5"/>
  <c r="V397" i="2" s="1"/>
  <c r="AW394" i="5"/>
  <c r="W397" i="2" s="1"/>
  <c r="BD394" i="5"/>
  <c r="BK394" i="5"/>
  <c r="Y397" i="2" s="1"/>
  <c r="BR394" i="5"/>
  <c r="BY394" i="5"/>
  <c r="CF394" i="5"/>
  <c r="AB397" i="2" s="1"/>
  <c r="CM394" i="5"/>
  <c r="AC397" i="2" s="1"/>
  <c r="CT394" i="5"/>
  <c r="DA394" i="5"/>
  <c r="AE397" i="2" s="1"/>
  <c r="DH394" i="5"/>
  <c r="AF397" i="2" s="1"/>
  <c r="DN394" i="5"/>
  <c r="K397" i="2" s="1"/>
  <c r="DR394" i="5"/>
  <c r="EC394" i="5"/>
  <c r="C395" i="5"/>
  <c r="C398" i="2" s="1"/>
  <c r="F395" i="5"/>
  <c r="D398" i="2" s="1"/>
  <c r="G395" i="5"/>
  <c r="E398" i="2" s="1"/>
  <c r="H395" i="5"/>
  <c r="F398" i="2" s="1"/>
  <c r="I395" i="5"/>
  <c r="G398" i="2" s="1"/>
  <c r="J395" i="5"/>
  <c r="H398" i="2" s="1"/>
  <c r="K395" i="5"/>
  <c r="I398" i="2" s="1"/>
  <c r="M395" i="5"/>
  <c r="N395" i="5"/>
  <c r="O398" i="2" s="1"/>
  <c r="O395" i="5"/>
  <c r="P398" i="2" s="1"/>
  <c r="U395" i="5"/>
  <c r="S398" i="2" s="1"/>
  <c r="AB395" i="5"/>
  <c r="T398" i="2" s="1"/>
  <c r="AI395" i="5"/>
  <c r="U398" i="2" s="1"/>
  <c r="AP395" i="5"/>
  <c r="AW395" i="5"/>
  <c r="W398" i="2" s="1"/>
  <c r="BD395" i="5"/>
  <c r="BK395" i="5"/>
  <c r="Y398" i="2" s="1"/>
  <c r="BR395" i="5"/>
  <c r="BY395" i="5"/>
  <c r="AA398" i="2" s="1"/>
  <c r="CF395" i="5"/>
  <c r="CM395" i="5"/>
  <c r="AC398" i="2" s="1"/>
  <c r="CT395" i="5"/>
  <c r="DA395" i="5"/>
  <c r="AE398" i="2" s="1"/>
  <c r="DH395" i="5"/>
  <c r="AF398" i="2" s="1"/>
  <c r="DN395" i="5"/>
  <c r="DR395" i="5"/>
  <c r="EC395" i="5"/>
  <c r="C396" i="5"/>
  <c r="C399" i="2" s="1"/>
  <c r="F396" i="5"/>
  <c r="D399" i="2" s="1"/>
  <c r="G396" i="5"/>
  <c r="E399" i="2" s="1"/>
  <c r="H396" i="5"/>
  <c r="F399" i="2" s="1"/>
  <c r="I396" i="5"/>
  <c r="G399" i="2" s="1"/>
  <c r="J396" i="5"/>
  <c r="H399" i="2" s="1"/>
  <c r="K396" i="5"/>
  <c r="I399" i="2" s="1"/>
  <c r="M396" i="5"/>
  <c r="N399" i="2" s="1"/>
  <c r="N396" i="5"/>
  <c r="O399" i="2" s="1"/>
  <c r="O396" i="5"/>
  <c r="P399" i="2" s="1"/>
  <c r="U396" i="5"/>
  <c r="S399" i="2" s="1"/>
  <c r="AB396" i="5"/>
  <c r="T399" i="2" s="1"/>
  <c r="AI396" i="5"/>
  <c r="U399" i="2" s="1"/>
  <c r="AP396" i="5"/>
  <c r="V399" i="2" s="1"/>
  <c r="AW396" i="5"/>
  <c r="BD396" i="5"/>
  <c r="X399" i="2" s="1"/>
  <c r="BK396" i="5"/>
  <c r="Y399" i="2" s="1"/>
  <c r="BR396" i="5"/>
  <c r="Z399" i="2" s="1"/>
  <c r="BY396" i="5"/>
  <c r="AA399" i="2" s="1"/>
  <c r="CF396" i="5"/>
  <c r="AB399" i="2" s="1"/>
  <c r="CM396" i="5"/>
  <c r="CT396" i="5"/>
  <c r="AD399" i="2" s="1"/>
  <c r="DA396" i="5"/>
  <c r="AE399" i="2" s="1"/>
  <c r="DH396" i="5"/>
  <c r="AF399" i="2" s="1"/>
  <c r="DN396" i="5"/>
  <c r="DR396" i="5"/>
  <c r="EC396" i="5"/>
  <c r="C397" i="5"/>
  <c r="C400" i="2" s="1"/>
  <c r="F397" i="5"/>
  <c r="D400" i="2" s="1"/>
  <c r="G397" i="5"/>
  <c r="E400" i="2" s="1"/>
  <c r="H397" i="5"/>
  <c r="F400" i="2" s="1"/>
  <c r="I397" i="5"/>
  <c r="G400" i="2" s="1"/>
  <c r="J397" i="5"/>
  <c r="H400" i="2" s="1"/>
  <c r="K397" i="5"/>
  <c r="I400" i="2" s="1"/>
  <c r="M397" i="5"/>
  <c r="N397" i="5"/>
  <c r="O400" i="2" s="1"/>
  <c r="O397" i="5"/>
  <c r="P400" i="2" s="1"/>
  <c r="U397" i="5"/>
  <c r="S400" i="2" s="1"/>
  <c r="AB397" i="5"/>
  <c r="T400" i="2" s="1"/>
  <c r="AI397" i="5"/>
  <c r="U400" i="2" s="1"/>
  <c r="AP397" i="5"/>
  <c r="V400" i="2" s="1"/>
  <c r="AW397" i="5"/>
  <c r="W400" i="2" s="1"/>
  <c r="BD397" i="5"/>
  <c r="X400" i="2" s="1"/>
  <c r="BK397" i="5"/>
  <c r="Y400" i="2" s="1"/>
  <c r="BR397" i="5"/>
  <c r="Z400" i="2" s="1"/>
  <c r="BY397" i="5"/>
  <c r="AA400" i="2" s="1"/>
  <c r="CF397" i="5"/>
  <c r="CM397" i="5"/>
  <c r="AC400" i="2" s="1"/>
  <c r="CT397" i="5"/>
  <c r="AD400" i="2" s="1"/>
  <c r="DA397" i="5"/>
  <c r="AE400" i="2" s="1"/>
  <c r="DH397" i="5"/>
  <c r="DN397" i="5"/>
  <c r="DM397" i="5" s="1"/>
  <c r="DR397" i="5"/>
  <c r="EC397" i="5"/>
  <c r="C398" i="5"/>
  <c r="C401" i="2" s="1"/>
  <c r="F398" i="5"/>
  <c r="D401" i="2" s="1"/>
  <c r="G398" i="5"/>
  <c r="E401" i="2" s="1"/>
  <c r="H398" i="5"/>
  <c r="F401" i="2" s="1"/>
  <c r="I398" i="5"/>
  <c r="G401" i="2" s="1"/>
  <c r="J398" i="5"/>
  <c r="H401" i="2" s="1"/>
  <c r="K398" i="5"/>
  <c r="I401" i="2" s="1"/>
  <c r="M398" i="5"/>
  <c r="N401" i="2" s="1"/>
  <c r="N398" i="5"/>
  <c r="O401" i="2" s="1"/>
  <c r="O398" i="5"/>
  <c r="P401" i="2" s="1"/>
  <c r="U398" i="5"/>
  <c r="S401" i="2" s="1"/>
  <c r="AB398" i="5"/>
  <c r="AI398" i="5"/>
  <c r="AP398" i="5"/>
  <c r="V401" i="2" s="1"/>
  <c r="AW398" i="5"/>
  <c r="BD398" i="5"/>
  <c r="X401" i="2" s="1"/>
  <c r="BK398" i="5"/>
  <c r="Y401" i="2" s="1"/>
  <c r="BR398" i="5"/>
  <c r="Z401" i="2" s="1"/>
  <c r="BY398" i="5"/>
  <c r="CF398" i="5"/>
  <c r="AB401" i="2" s="1"/>
  <c r="CM398" i="5"/>
  <c r="AC401" i="2" s="1"/>
  <c r="CT398" i="5"/>
  <c r="AD401" i="2" s="1"/>
  <c r="DA398" i="5"/>
  <c r="AE401" i="2" s="1"/>
  <c r="DH398" i="5"/>
  <c r="DN398" i="5"/>
  <c r="K401" i="2" s="1"/>
  <c r="DR398" i="5"/>
  <c r="EC398" i="5"/>
  <c r="C399" i="5"/>
  <c r="C402" i="2" s="1"/>
  <c r="F399" i="5"/>
  <c r="D402" i="2" s="1"/>
  <c r="G399" i="5"/>
  <c r="E402" i="2" s="1"/>
  <c r="H399" i="5"/>
  <c r="F402" i="2" s="1"/>
  <c r="I399" i="5"/>
  <c r="G402" i="2" s="1"/>
  <c r="J399" i="5"/>
  <c r="H402" i="2" s="1"/>
  <c r="K399" i="5"/>
  <c r="I402" i="2" s="1"/>
  <c r="M399" i="5"/>
  <c r="N402" i="2" s="1"/>
  <c r="N399" i="5"/>
  <c r="O402" i="2" s="1"/>
  <c r="O399" i="5"/>
  <c r="U399" i="5"/>
  <c r="S402" i="2" s="1"/>
  <c r="AB399" i="5"/>
  <c r="T402" i="2" s="1"/>
  <c r="AI399" i="5"/>
  <c r="U402" i="2" s="1"/>
  <c r="AP399" i="5"/>
  <c r="V402" i="2" s="1"/>
  <c r="AW399" i="5"/>
  <c r="W402" i="2" s="1"/>
  <c r="BD399" i="5"/>
  <c r="X402" i="2" s="1"/>
  <c r="BK399" i="5"/>
  <c r="Y402" i="2" s="1"/>
  <c r="BR399" i="5"/>
  <c r="Z402" i="2" s="1"/>
  <c r="BY399" i="5"/>
  <c r="AA402" i="2" s="1"/>
  <c r="CF399" i="5"/>
  <c r="CM399" i="5"/>
  <c r="AC402" i="2" s="1"/>
  <c r="CT399" i="5"/>
  <c r="AD402" i="2" s="1"/>
  <c r="DA399" i="5"/>
  <c r="AE402" i="2" s="1"/>
  <c r="DH399" i="5"/>
  <c r="AF402" i="2" s="1"/>
  <c r="DN399" i="5"/>
  <c r="K402" i="2" s="1"/>
  <c r="DR399" i="5"/>
  <c r="EC399" i="5"/>
  <c r="C400" i="5"/>
  <c r="C403" i="2" s="1"/>
  <c r="F400" i="5"/>
  <c r="D403" i="2" s="1"/>
  <c r="G400" i="5"/>
  <c r="E403" i="2" s="1"/>
  <c r="H400" i="5"/>
  <c r="F403" i="2" s="1"/>
  <c r="I400" i="5"/>
  <c r="G403" i="2" s="1"/>
  <c r="J400" i="5"/>
  <c r="H403" i="2" s="1"/>
  <c r="K400" i="5"/>
  <c r="I403" i="2" s="1"/>
  <c r="M400" i="5"/>
  <c r="N403" i="2" s="1"/>
  <c r="N400" i="5"/>
  <c r="O403" i="2" s="1"/>
  <c r="O400" i="5"/>
  <c r="P403" i="2" s="1"/>
  <c r="U400" i="5"/>
  <c r="S403" i="2" s="1"/>
  <c r="AB400" i="5"/>
  <c r="T403" i="2" s="1"/>
  <c r="AI400" i="5"/>
  <c r="U403" i="2" s="1"/>
  <c r="AP400" i="5"/>
  <c r="V403" i="2" s="1"/>
  <c r="AW400" i="5"/>
  <c r="W403" i="2" s="1"/>
  <c r="BD400" i="5"/>
  <c r="X403" i="2" s="1"/>
  <c r="BK400" i="5"/>
  <c r="Y403" i="2" s="1"/>
  <c r="BR400" i="5"/>
  <c r="Z403" i="2" s="1"/>
  <c r="BY400" i="5"/>
  <c r="AA403" i="2" s="1"/>
  <c r="CF400" i="5"/>
  <c r="CM400" i="5"/>
  <c r="AC403" i="2" s="1"/>
  <c r="CT400" i="5"/>
  <c r="AD403" i="2" s="1"/>
  <c r="DA400" i="5"/>
  <c r="AE403" i="2" s="1"/>
  <c r="DH400" i="5"/>
  <c r="DN400" i="5"/>
  <c r="DR400" i="5"/>
  <c r="EC400" i="5"/>
  <c r="C401" i="5"/>
  <c r="C404" i="2" s="1"/>
  <c r="F401" i="5"/>
  <c r="D404" i="2" s="1"/>
  <c r="G401" i="5"/>
  <c r="E404" i="2" s="1"/>
  <c r="H401" i="5"/>
  <c r="F404" i="2" s="1"/>
  <c r="I401" i="5"/>
  <c r="G404" i="2" s="1"/>
  <c r="J401" i="5"/>
  <c r="H404" i="2" s="1"/>
  <c r="K401" i="5"/>
  <c r="I404" i="2" s="1"/>
  <c r="M401" i="5"/>
  <c r="N404" i="2" s="1"/>
  <c r="N401" i="5"/>
  <c r="O404" i="2" s="1"/>
  <c r="O401" i="5"/>
  <c r="P404" i="2" s="1"/>
  <c r="U401" i="5"/>
  <c r="S404" i="2" s="1"/>
  <c r="AB401" i="5"/>
  <c r="AI401" i="5"/>
  <c r="U404" i="2" s="1"/>
  <c r="AP401" i="5"/>
  <c r="V404" i="2" s="1"/>
  <c r="AW401" i="5"/>
  <c r="BD401" i="5"/>
  <c r="X404" i="2" s="1"/>
  <c r="BK401" i="5"/>
  <c r="Y404" i="2" s="1"/>
  <c r="BR401" i="5"/>
  <c r="Z404" i="2" s="1"/>
  <c r="BY401" i="5"/>
  <c r="AA404" i="2" s="1"/>
  <c r="CF401" i="5"/>
  <c r="AB404" i="2" s="1"/>
  <c r="CM401" i="5"/>
  <c r="AC404" i="2" s="1"/>
  <c r="CT401" i="5"/>
  <c r="AD404" i="2" s="1"/>
  <c r="DA401" i="5"/>
  <c r="AE404" i="2" s="1"/>
  <c r="DH401" i="5"/>
  <c r="DN401" i="5"/>
  <c r="K404" i="2" s="1"/>
  <c r="DR401" i="5"/>
  <c r="EC401" i="5"/>
  <c r="C402" i="5"/>
  <c r="C405" i="2" s="1"/>
  <c r="F402" i="5"/>
  <c r="D405" i="2" s="1"/>
  <c r="G402" i="5"/>
  <c r="E405" i="2" s="1"/>
  <c r="H402" i="5"/>
  <c r="F405" i="2" s="1"/>
  <c r="I402" i="5"/>
  <c r="G405" i="2" s="1"/>
  <c r="J402" i="5"/>
  <c r="H405" i="2" s="1"/>
  <c r="K402" i="5"/>
  <c r="I405" i="2" s="1"/>
  <c r="M402" i="5"/>
  <c r="N405" i="2" s="1"/>
  <c r="N402" i="5"/>
  <c r="O405" i="2" s="1"/>
  <c r="O402" i="5"/>
  <c r="U402" i="5"/>
  <c r="S405" i="2" s="1"/>
  <c r="AB402" i="5"/>
  <c r="T405" i="2" s="1"/>
  <c r="AI402" i="5"/>
  <c r="U405" i="2" s="1"/>
  <c r="AP402" i="5"/>
  <c r="AW402" i="5"/>
  <c r="W405" i="2" s="1"/>
  <c r="BD402" i="5"/>
  <c r="X405" i="2" s="1"/>
  <c r="BK402" i="5"/>
  <c r="Y405" i="2" s="1"/>
  <c r="BR402" i="5"/>
  <c r="Z405" i="2" s="1"/>
  <c r="BY402" i="5"/>
  <c r="AA405" i="2" s="1"/>
  <c r="CF402" i="5"/>
  <c r="CM402" i="5"/>
  <c r="AC405" i="2" s="1"/>
  <c r="CT402" i="5"/>
  <c r="AD405" i="2" s="1"/>
  <c r="DA402" i="5"/>
  <c r="AE405" i="2" s="1"/>
  <c r="DH402" i="5"/>
  <c r="AF405" i="2" s="1"/>
  <c r="DN402" i="5"/>
  <c r="K405" i="2" s="1"/>
  <c r="DR402" i="5"/>
  <c r="EC402" i="5"/>
  <c r="C403" i="5"/>
  <c r="C406" i="2" s="1"/>
  <c r="F403" i="5"/>
  <c r="D406" i="2" s="1"/>
  <c r="G403" i="5"/>
  <c r="E406" i="2" s="1"/>
  <c r="H403" i="5"/>
  <c r="F406" i="2" s="1"/>
  <c r="I403" i="5"/>
  <c r="G406" i="2" s="1"/>
  <c r="J403" i="5"/>
  <c r="H406" i="2" s="1"/>
  <c r="K403" i="5"/>
  <c r="I406" i="2" s="1"/>
  <c r="M403" i="5"/>
  <c r="N403" i="5"/>
  <c r="O406" i="2" s="1"/>
  <c r="O403" i="5"/>
  <c r="P406" i="2" s="1"/>
  <c r="U403" i="5"/>
  <c r="S406" i="2" s="1"/>
  <c r="AB403" i="5"/>
  <c r="T406" i="2" s="1"/>
  <c r="AI403" i="5"/>
  <c r="U406" i="2" s="1"/>
  <c r="AP403" i="5"/>
  <c r="V406" i="2" s="1"/>
  <c r="AW403" i="5"/>
  <c r="W406" i="2" s="1"/>
  <c r="BD403" i="5"/>
  <c r="X406" i="2" s="1"/>
  <c r="BK403" i="5"/>
  <c r="Y406" i="2" s="1"/>
  <c r="BR403" i="5"/>
  <c r="Z406" i="2" s="1"/>
  <c r="BY403" i="5"/>
  <c r="AA406" i="2" s="1"/>
  <c r="CF403" i="5"/>
  <c r="CM403" i="5"/>
  <c r="AC406" i="2" s="1"/>
  <c r="CT403" i="5"/>
  <c r="AD406" i="2" s="1"/>
  <c r="DA403" i="5"/>
  <c r="AE406" i="2" s="1"/>
  <c r="DH403" i="5"/>
  <c r="DN403" i="5"/>
  <c r="DR403" i="5"/>
  <c r="EC403" i="5"/>
  <c r="C404" i="5"/>
  <c r="C407" i="2" s="1"/>
  <c r="F404" i="5"/>
  <c r="D407" i="2" s="1"/>
  <c r="G404" i="5"/>
  <c r="E407" i="2" s="1"/>
  <c r="H404" i="5"/>
  <c r="F407" i="2" s="1"/>
  <c r="I404" i="5"/>
  <c r="G407" i="2" s="1"/>
  <c r="J404" i="5"/>
  <c r="H407" i="2" s="1"/>
  <c r="K404" i="5"/>
  <c r="I407" i="2" s="1"/>
  <c r="M404" i="5"/>
  <c r="N407" i="2" s="1"/>
  <c r="N404" i="5"/>
  <c r="O407" i="2" s="1"/>
  <c r="O404" i="5"/>
  <c r="P407" i="2" s="1"/>
  <c r="U404" i="5"/>
  <c r="S407" i="2" s="1"/>
  <c r="AB404" i="5"/>
  <c r="AI404" i="5"/>
  <c r="U407" i="2" s="1"/>
  <c r="AP404" i="5"/>
  <c r="V407" i="2" s="1"/>
  <c r="AW404" i="5"/>
  <c r="BD404" i="5"/>
  <c r="X407" i="2" s="1"/>
  <c r="BK404" i="5"/>
  <c r="Y407" i="2" s="1"/>
  <c r="BR404" i="5"/>
  <c r="Z407" i="2" s="1"/>
  <c r="BY404" i="5"/>
  <c r="CF404" i="5"/>
  <c r="AB407" i="2" s="1"/>
  <c r="CM404" i="5"/>
  <c r="AC407" i="2" s="1"/>
  <c r="CT404" i="5"/>
  <c r="AD407" i="2" s="1"/>
  <c r="DA404" i="5"/>
  <c r="AE407" i="2" s="1"/>
  <c r="DH404" i="5"/>
  <c r="DN404" i="5"/>
  <c r="K407" i="2" s="1"/>
  <c r="DR404" i="5"/>
  <c r="EC404" i="5"/>
  <c r="C405" i="5"/>
  <c r="C408" i="2" s="1"/>
  <c r="F405" i="5"/>
  <c r="D408" i="2" s="1"/>
  <c r="G405" i="5"/>
  <c r="E408" i="2" s="1"/>
  <c r="H405" i="5"/>
  <c r="F408" i="2" s="1"/>
  <c r="I405" i="5"/>
  <c r="J405" i="5"/>
  <c r="H408" i="2" s="1"/>
  <c r="K405" i="5"/>
  <c r="I408" i="2" s="1"/>
  <c r="M405" i="5"/>
  <c r="N408" i="2" s="1"/>
  <c r="N405" i="5"/>
  <c r="O408" i="2" s="1"/>
  <c r="O405" i="5"/>
  <c r="U405" i="5"/>
  <c r="S408" i="2" s="1"/>
  <c r="AB405" i="5"/>
  <c r="T408" i="2" s="1"/>
  <c r="AI405" i="5"/>
  <c r="U408" i="2" s="1"/>
  <c r="AP405" i="5"/>
  <c r="V408" i="2" s="1"/>
  <c r="AW405" i="5"/>
  <c r="W408" i="2" s="1"/>
  <c r="BD405" i="5"/>
  <c r="X408" i="2" s="1"/>
  <c r="BK405" i="5"/>
  <c r="BR405" i="5"/>
  <c r="Z408" i="2" s="1"/>
  <c r="BY405" i="5"/>
  <c r="AA408" i="2" s="1"/>
  <c r="CF405" i="5"/>
  <c r="CM405" i="5"/>
  <c r="AC408" i="2" s="1"/>
  <c r="CT405" i="5"/>
  <c r="AD408" i="2" s="1"/>
  <c r="DA405" i="5"/>
  <c r="AE408" i="2" s="1"/>
  <c r="DH405" i="5"/>
  <c r="AF408" i="2" s="1"/>
  <c r="DN405" i="5"/>
  <c r="DM405" i="5" s="1"/>
  <c r="DR405" i="5"/>
  <c r="EC405" i="5"/>
  <c r="C406" i="5"/>
  <c r="C409" i="2" s="1"/>
  <c r="F406" i="5"/>
  <c r="D409" i="2" s="1"/>
  <c r="G406" i="5"/>
  <c r="E409" i="2" s="1"/>
  <c r="H406" i="5"/>
  <c r="F409" i="2" s="1"/>
  <c r="I406" i="5"/>
  <c r="G409" i="2" s="1"/>
  <c r="J406" i="5"/>
  <c r="H409" i="2" s="1"/>
  <c r="K406" i="5"/>
  <c r="I409" i="2" s="1"/>
  <c r="M406" i="5"/>
  <c r="N406" i="5"/>
  <c r="O409" i="2" s="1"/>
  <c r="O406" i="5"/>
  <c r="P409" i="2" s="1"/>
  <c r="U406" i="5"/>
  <c r="S409" i="2" s="1"/>
  <c r="AB406" i="5"/>
  <c r="AI406" i="5"/>
  <c r="U409" i="2" s="1"/>
  <c r="AP406" i="5"/>
  <c r="V409" i="2" s="1"/>
  <c r="AW406" i="5"/>
  <c r="BD406" i="5"/>
  <c r="X409" i="2" s="1"/>
  <c r="BK406" i="5"/>
  <c r="Y409" i="2" s="1"/>
  <c r="BR406" i="5"/>
  <c r="BY406" i="5"/>
  <c r="AA409" i="2" s="1"/>
  <c r="CF406" i="5"/>
  <c r="CM406" i="5"/>
  <c r="CT406" i="5"/>
  <c r="AD409" i="2" s="1"/>
  <c r="DA406" i="5"/>
  <c r="AE409" i="2" s="1"/>
  <c r="DH406" i="5"/>
  <c r="DN406" i="5"/>
  <c r="DM406" i="5" s="1"/>
  <c r="L409" i="2" s="1"/>
  <c r="R409" i="2" s="1"/>
  <c r="DR406" i="5"/>
  <c r="EC406" i="5"/>
  <c r="C407" i="5"/>
  <c r="C410" i="2" s="1"/>
  <c r="F407" i="5"/>
  <c r="D410" i="2" s="1"/>
  <c r="G407" i="5"/>
  <c r="E410" i="2" s="1"/>
  <c r="H407" i="5"/>
  <c r="F410" i="2" s="1"/>
  <c r="I407" i="5"/>
  <c r="G410" i="2" s="1"/>
  <c r="J407" i="5"/>
  <c r="H410" i="2" s="1"/>
  <c r="K407" i="5"/>
  <c r="I410" i="2" s="1"/>
  <c r="M407" i="5"/>
  <c r="N410" i="2" s="1"/>
  <c r="N407" i="5"/>
  <c r="O410" i="2" s="1"/>
  <c r="O407" i="5"/>
  <c r="P410" i="2" s="1"/>
  <c r="U407" i="5"/>
  <c r="S410" i="2" s="1"/>
  <c r="AB407" i="5"/>
  <c r="AI407" i="5"/>
  <c r="U410" i="2" s="1"/>
  <c r="AP407" i="5"/>
  <c r="V410" i="2" s="1"/>
  <c r="AW407" i="5"/>
  <c r="BD407" i="5"/>
  <c r="X410" i="2" s="1"/>
  <c r="BK407" i="5"/>
  <c r="Y410" i="2" s="1"/>
  <c r="BR407" i="5"/>
  <c r="Z410" i="2" s="1"/>
  <c r="BY407" i="5"/>
  <c r="AA410" i="2" s="1"/>
  <c r="CF407" i="5"/>
  <c r="AB410" i="2" s="1"/>
  <c r="CM407" i="5"/>
  <c r="AC410" i="2" s="1"/>
  <c r="CT407" i="5"/>
  <c r="AD410" i="2" s="1"/>
  <c r="DA407" i="5"/>
  <c r="AE410" i="2" s="1"/>
  <c r="DH407" i="5"/>
  <c r="DN407" i="5"/>
  <c r="K410" i="2" s="1"/>
  <c r="DR407" i="5"/>
  <c r="EC407" i="5"/>
  <c r="C408" i="5"/>
  <c r="C411" i="2" s="1"/>
  <c r="F408" i="5"/>
  <c r="D411" i="2" s="1"/>
  <c r="G408" i="5"/>
  <c r="E411" i="2" s="1"/>
  <c r="H408" i="5"/>
  <c r="F411" i="2" s="1"/>
  <c r="I408" i="5"/>
  <c r="G411" i="2" s="1"/>
  <c r="J408" i="5"/>
  <c r="H411" i="2" s="1"/>
  <c r="K408" i="5"/>
  <c r="I411" i="2" s="1"/>
  <c r="M408" i="5"/>
  <c r="N408" i="5"/>
  <c r="O411" i="2" s="1"/>
  <c r="O408" i="5"/>
  <c r="P411" i="2" s="1"/>
  <c r="U408" i="5"/>
  <c r="S411" i="2" s="1"/>
  <c r="AB408" i="5"/>
  <c r="T411" i="2" s="1"/>
  <c r="AI408" i="5"/>
  <c r="U411" i="2" s="1"/>
  <c r="AP408" i="5"/>
  <c r="V411" i="2" s="1"/>
  <c r="AW408" i="5"/>
  <c r="W411" i="2" s="1"/>
  <c r="BD408" i="5"/>
  <c r="X411" i="2" s="1"/>
  <c r="BK408" i="5"/>
  <c r="BR408" i="5"/>
  <c r="Z411" i="2" s="1"/>
  <c r="BY408" i="5"/>
  <c r="AA411" i="2" s="1"/>
  <c r="CF408" i="5"/>
  <c r="CM408" i="5"/>
  <c r="AC411" i="2" s="1"/>
  <c r="CT408" i="5"/>
  <c r="DA408" i="5"/>
  <c r="AE411" i="2" s="1"/>
  <c r="DH408" i="5"/>
  <c r="AF411" i="2" s="1"/>
  <c r="DN408" i="5"/>
  <c r="K411" i="2" s="1"/>
  <c r="DR408" i="5"/>
  <c r="EC408" i="5"/>
  <c r="C409" i="5"/>
  <c r="C412" i="2" s="1"/>
  <c r="F409" i="5"/>
  <c r="D412" i="2" s="1"/>
  <c r="G409" i="5"/>
  <c r="E412" i="2" s="1"/>
  <c r="H409" i="5"/>
  <c r="F412" i="2" s="1"/>
  <c r="I409" i="5"/>
  <c r="G412" i="2" s="1"/>
  <c r="J409" i="5"/>
  <c r="H412" i="2" s="1"/>
  <c r="K409" i="5"/>
  <c r="I412" i="2" s="1"/>
  <c r="M409" i="5"/>
  <c r="N409" i="5"/>
  <c r="O412" i="2" s="1"/>
  <c r="O409" i="5"/>
  <c r="P412" i="2" s="1"/>
  <c r="U409" i="5"/>
  <c r="S412" i="2" s="1"/>
  <c r="AB409" i="5"/>
  <c r="AI409" i="5"/>
  <c r="U412" i="2" s="1"/>
  <c r="AP409" i="5"/>
  <c r="V412" i="2" s="1"/>
  <c r="AW409" i="5"/>
  <c r="W412" i="2" s="1"/>
  <c r="BD409" i="5"/>
  <c r="X412" i="2" s="1"/>
  <c r="BK409" i="5"/>
  <c r="Y412" i="2" s="1"/>
  <c r="BR409" i="5"/>
  <c r="BY409" i="5"/>
  <c r="AA412" i="2" s="1"/>
  <c r="CF409" i="5"/>
  <c r="CM409" i="5"/>
  <c r="AC412" i="2" s="1"/>
  <c r="CT409" i="5"/>
  <c r="AD412" i="2" s="1"/>
  <c r="DA409" i="5"/>
  <c r="AE412" i="2" s="1"/>
  <c r="DH409" i="5"/>
  <c r="DN409" i="5"/>
  <c r="DR409" i="5"/>
  <c r="EC409" i="5"/>
  <c r="C410" i="5"/>
  <c r="C413" i="2" s="1"/>
  <c r="F410" i="5"/>
  <c r="D413" i="2" s="1"/>
  <c r="G410" i="5"/>
  <c r="E413" i="2" s="1"/>
  <c r="H410" i="5"/>
  <c r="F413" i="2" s="1"/>
  <c r="I410" i="5"/>
  <c r="G413" i="2" s="1"/>
  <c r="J410" i="5"/>
  <c r="H413" i="2" s="1"/>
  <c r="K410" i="5"/>
  <c r="I413" i="2" s="1"/>
  <c r="M410" i="5"/>
  <c r="N413" i="2" s="1"/>
  <c r="N410" i="5"/>
  <c r="O413" i="2" s="1"/>
  <c r="O410" i="5"/>
  <c r="P413" i="2" s="1"/>
  <c r="U410" i="5"/>
  <c r="S413" i="2" s="1"/>
  <c r="AB410" i="5"/>
  <c r="AI410" i="5"/>
  <c r="U413" i="2" s="1"/>
  <c r="AP410" i="5"/>
  <c r="V413" i="2" s="1"/>
  <c r="AW410" i="5"/>
  <c r="BD410" i="5"/>
  <c r="X413" i="2" s="1"/>
  <c r="BK410" i="5"/>
  <c r="Y413" i="2" s="1"/>
  <c r="BR410" i="5"/>
  <c r="Z413" i="2" s="1"/>
  <c r="BY410" i="5"/>
  <c r="CF410" i="5"/>
  <c r="AB413" i="2" s="1"/>
  <c r="CM410" i="5"/>
  <c r="AC413" i="2" s="1"/>
  <c r="CT410" i="5"/>
  <c r="AD413" i="2" s="1"/>
  <c r="DA410" i="5"/>
  <c r="AE413" i="2" s="1"/>
  <c r="DH410" i="5"/>
  <c r="DN410" i="5"/>
  <c r="K413" i="2" s="1"/>
  <c r="DR410" i="5"/>
  <c r="EC410" i="5"/>
  <c r="C411" i="5"/>
  <c r="C414" i="2" s="1"/>
  <c r="F411" i="5"/>
  <c r="D414" i="2" s="1"/>
  <c r="G411" i="5"/>
  <c r="E414" i="2" s="1"/>
  <c r="H411" i="5"/>
  <c r="F414" i="2" s="1"/>
  <c r="I411" i="5"/>
  <c r="G414" i="2" s="1"/>
  <c r="J411" i="5"/>
  <c r="H414" i="2" s="1"/>
  <c r="K411" i="5"/>
  <c r="I414" i="2" s="1"/>
  <c r="M411" i="5"/>
  <c r="N414" i="2" s="1"/>
  <c r="N411" i="5"/>
  <c r="O414" i="2" s="1"/>
  <c r="O411" i="5"/>
  <c r="P414" i="2" s="1"/>
  <c r="U411" i="5"/>
  <c r="S414" i="2" s="1"/>
  <c r="AB411" i="5"/>
  <c r="T414" i="2" s="1"/>
  <c r="AI411" i="5"/>
  <c r="U414" i="2" s="1"/>
  <c r="AP411" i="5"/>
  <c r="V414" i="2" s="1"/>
  <c r="AW411" i="5"/>
  <c r="W414" i="2" s="1"/>
  <c r="BD411" i="5"/>
  <c r="X414" i="2" s="1"/>
  <c r="BK411" i="5"/>
  <c r="Y414" i="2" s="1"/>
  <c r="BR411" i="5"/>
  <c r="BY411" i="5"/>
  <c r="CF411" i="5"/>
  <c r="AB414" i="2" s="1"/>
  <c r="CM411" i="5"/>
  <c r="AC414" i="2" s="1"/>
  <c r="CT411" i="5"/>
  <c r="AD414" i="2" s="1"/>
  <c r="DA411" i="5"/>
  <c r="AE414" i="2" s="1"/>
  <c r="DH411" i="5"/>
  <c r="AF414" i="2" s="1"/>
  <c r="DN411" i="5"/>
  <c r="K414" i="2" s="1"/>
  <c r="DR411" i="5"/>
  <c r="EC411" i="5"/>
  <c r="C412" i="5"/>
  <c r="C415" i="2" s="1"/>
  <c r="F412" i="5"/>
  <c r="G412" i="5"/>
  <c r="E415" i="2" s="1"/>
  <c r="H412" i="5"/>
  <c r="F415" i="2" s="1"/>
  <c r="I412" i="5"/>
  <c r="G415" i="2" s="1"/>
  <c r="J412" i="5"/>
  <c r="H415" i="2" s="1"/>
  <c r="K412" i="5"/>
  <c r="I415" i="2" s="1"/>
  <c r="M412" i="5"/>
  <c r="N412" i="5"/>
  <c r="O415" i="2" s="1"/>
  <c r="O412" i="5"/>
  <c r="P415" i="2" s="1"/>
  <c r="U412" i="5"/>
  <c r="AB412" i="5"/>
  <c r="T415" i="2" s="1"/>
  <c r="AI412" i="5"/>
  <c r="U415" i="2" s="1"/>
  <c r="AP412" i="5"/>
  <c r="V415" i="2" s="1"/>
  <c r="AW412" i="5"/>
  <c r="BD412" i="5"/>
  <c r="X415" i="2" s="1"/>
  <c r="BK412" i="5"/>
  <c r="Y415" i="2" s="1"/>
  <c r="BR412" i="5"/>
  <c r="BY412" i="5"/>
  <c r="AA415" i="2" s="1"/>
  <c r="CF412" i="5"/>
  <c r="CM412" i="5"/>
  <c r="AC415" i="2" s="1"/>
  <c r="CT412" i="5"/>
  <c r="AD415" i="2" s="1"/>
  <c r="DA412" i="5"/>
  <c r="AE415" i="2" s="1"/>
  <c r="DH412" i="5"/>
  <c r="AF415" i="2" s="1"/>
  <c r="DN412" i="5"/>
  <c r="K415" i="2" s="1"/>
  <c r="DR412" i="5"/>
  <c r="EC412" i="5"/>
  <c r="C413" i="5"/>
  <c r="C416" i="2" s="1"/>
  <c r="F413" i="5"/>
  <c r="D416" i="2" s="1"/>
  <c r="G413" i="5"/>
  <c r="E416" i="2" s="1"/>
  <c r="H413" i="5"/>
  <c r="F416" i="2" s="1"/>
  <c r="I413" i="5"/>
  <c r="G416" i="2" s="1"/>
  <c r="J413" i="5"/>
  <c r="H416" i="2" s="1"/>
  <c r="K413" i="5"/>
  <c r="I416" i="2" s="1"/>
  <c r="M413" i="5"/>
  <c r="N416" i="2" s="1"/>
  <c r="N413" i="5"/>
  <c r="O416" i="2" s="1"/>
  <c r="O413" i="5"/>
  <c r="P416" i="2" s="1"/>
  <c r="U413" i="5"/>
  <c r="AB413" i="5"/>
  <c r="T416" i="2" s="1"/>
  <c r="AI413" i="5"/>
  <c r="U416" i="2" s="1"/>
  <c r="AP413" i="5"/>
  <c r="V416" i="2" s="1"/>
  <c r="AW413" i="5"/>
  <c r="W416" i="2" s="1"/>
  <c r="BD413" i="5"/>
  <c r="BK413" i="5"/>
  <c r="Y416" i="2" s="1"/>
  <c r="BR413" i="5"/>
  <c r="Z416" i="2" s="1"/>
  <c r="BY413" i="5"/>
  <c r="AA416" i="2" s="1"/>
  <c r="CF413" i="5"/>
  <c r="CM413" i="5"/>
  <c r="AC416" i="2" s="1"/>
  <c r="CT413" i="5"/>
  <c r="DA413" i="5"/>
  <c r="DH413" i="5"/>
  <c r="AF416" i="2" s="1"/>
  <c r="DN413" i="5"/>
  <c r="K416" i="2" s="1"/>
  <c r="DR413" i="5"/>
  <c r="EC413" i="5"/>
  <c r="C414" i="5"/>
  <c r="C417" i="2" s="1"/>
  <c r="F414" i="5"/>
  <c r="D417" i="2" s="1"/>
  <c r="G414" i="5"/>
  <c r="E417" i="2" s="1"/>
  <c r="H414" i="5"/>
  <c r="F417" i="2" s="1"/>
  <c r="I414" i="5"/>
  <c r="G417" i="2" s="1"/>
  <c r="J414" i="5"/>
  <c r="H417" i="2" s="1"/>
  <c r="K414" i="5"/>
  <c r="I417" i="2" s="1"/>
  <c r="M414" i="5"/>
  <c r="N414" i="5"/>
  <c r="O417" i="2" s="1"/>
  <c r="O414" i="5"/>
  <c r="P417" i="2" s="1"/>
  <c r="U414" i="5"/>
  <c r="AB414" i="5"/>
  <c r="T417" i="2" s="1"/>
  <c r="AI414" i="5"/>
  <c r="U417" i="2" s="1"/>
  <c r="AP414" i="5"/>
  <c r="AW414" i="5"/>
  <c r="W417" i="2" s="1"/>
  <c r="BD414" i="5"/>
  <c r="X417" i="2" s="1"/>
  <c r="BK414" i="5"/>
  <c r="Y417" i="2" s="1"/>
  <c r="BR414" i="5"/>
  <c r="Z417" i="2" s="1"/>
  <c r="BY414" i="5"/>
  <c r="AA417" i="2" s="1"/>
  <c r="CF414" i="5"/>
  <c r="CM414" i="5"/>
  <c r="AC417" i="2" s="1"/>
  <c r="CT414" i="5"/>
  <c r="AD417" i="2" s="1"/>
  <c r="DA414" i="5"/>
  <c r="DH414" i="5"/>
  <c r="AF417" i="2" s="1"/>
  <c r="DN414" i="5"/>
  <c r="K417" i="2" s="1"/>
  <c r="DR414" i="5"/>
  <c r="EC414" i="5"/>
  <c r="C415" i="5"/>
  <c r="C418" i="2" s="1"/>
  <c r="F415" i="5"/>
  <c r="D418" i="2" s="1"/>
  <c r="G415" i="5"/>
  <c r="H415" i="5"/>
  <c r="F418" i="2" s="1"/>
  <c r="I415" i="5"/>
  <c r="G418" i="2" s="1"/>
  <c r="J415" i="5"/>
  <c r="H418" i="2" s="1"/>
  <c r="K415" i="5"/>
  <c r="I418" i="2" s="1"/>
  <c r="M415" i="5"/>
  <c r="N415" i="5"/>
  <c r="O418" i="2" s="1"/>
  <c r="O415" i="5"/>
  <c r="P418" i="2" s="1"/>
  <c r="U415" i="5"/>
  <c r="S418" i="2" s="1"/>
  <c r="AB415" i="5"/>
  <c r="AI415" i="5"/>
  <c r="U418" i="2" s="1"/>
  <c r="AP415" i="5"/>
  <c r="V418" i="2" s="1"/>
  <c r="AW415" i="5"/>
  <c r="BD415" i="5"/>
  <c r="X418" i="2" s="1"/>
  <c r="BK415" i="5"/>
  <c r="Y418" i="2" s="1"/>
  <c r="BR415" i="5"/>
  <c r="Z418" i="2" s="1"/>
  <c r="BY415" i="5"/>
  <c r="AA418" i="2" s="1"/>
  <c r="CF415" i="5"/>
  <c r="CM415" i="5"/>
  <c r="CT415" i="5"/>
  <c r="AD418" i="2" s="1"/>
  <c r="DA415" i="5"/>
  <c r="AE418" i="2" s="1"/>
  <c r="DH415" i="5"/>
  <c r="DN415" i="5"/>
  <c r="DR415" i="5"/>
  <c r="EC415" i="5"/>
  <c r="C416" i="5"/>
  <c r="C419" i="2" s="1"/>
  <c r="F416" i="5"/>
  <c r="D419" i="2" s="1"/>
  <c r="G416" i="5"/>
  <c r="E419" i="2" s="1"/>
  <c r="H416" i="5"/>
  <c r="F419" i="2" s="1"/>
  <c r="I416" i="5"/>
  <c r="G419" i="2" s="1"/>
  <c r="J416" i="5"/>
  <c r="H419" i="2" s="1"/>
  <c r="K416" i="5"/>
  <c r="I419" i="2" s="1"/>
  <c r="M416" i="5"/>
  <c r="N416" i="5"/>
  <c r="O419" i="2" s="1"/>
  <c r="O416" i="5"/>
  <c r="P419" i="2" s="1"/>
  <c r="U416" i="5"/>
  <c r="AB416" i="5"/>
  <c r="T419" i="2" s="1"/>
  <c r="AI416" i="5"/>
  <c r="U419" i="2" s="1"/>
  <c r="AP416" i="5"/>
  <c r="V419" i="2" s="1"/>
  <c r="AW416" i="5"/>
  <c r="W419" i="2" s="1"/>
  <c r="BD416" i="5"/>
  <c r="BK416" i="5"/>
  <c r="Y419" i="2" s="1"/>
  <c r="BR416" i="5"/>
  <c r="Z419" i="2" s="1"/>
  <c r="BY416" i="5"/>
  <c r="AA419" i="2" s="1"/>
  <c r="CF416" i="5"/>
  <c r="AB419" i="2" s="1"/>
  <c r="CM416" i="5"/>
  <c r="AC419" i="2" s="1"/>
  <c r="CT416" i="5"/>
  <c r="DA416" i="5"/>
  <c r="DH416" i="5"/>
  <c r="AF419" i="2" s="1"/>
  <c r="DN416" i="5"/>
  <c r="K419" i="2" s="1"/>
  <c r="DR416" i="5"/>
  <c r="EC416" i="5"/>
  <c r="C417" i="5"/>
  <c r="C420" i="2" s="1"/>
  <c r="F417" i="5"/>
  <c r="D420" i="2" s="1"/>
  <c r="G417" i="5"/>
  <c r="E420" i="2" s="1"/>
  <c r="H417" i="5"/>
  <c r="F420" i="2" s="1"/>
  <c r="I417" i="5"/>
  <c r="G420" i="2" s="1"/>
  <c r="J417" i="5"/>
  <c r="H420" i="2" s="1"/>
  <c r="K417" i="5"/>
  <c r="I420" i="2" s="1"/>
  <c r="M417" i="5"/>
  <c r="N417" i="5"/>
  <c r="O420" i="2" s="1"/>
  <c r="O417" i="5"/>
  <c r="P420" i="2" s="1"/>
  <c r="U417" i="5"/>
  <c r="AB417" i="5"/>
  <c r="T420" i="2" s="1"/>
  <c r="AI417" i="5"/>
  <c r="U420" i="2" s="1"/>
  <c r="AP417" i="5"/>
  <c r="AW417" i="5"/>
  <c r="W420" i="2" s="1"/>
  <c r="BD417" i="5"/>
  <c r="X420" i="2" s="1"/>
  <c r="BK417" i="5"/>
  <c r="BR417" i="5"/>
  <c r="Z420" i="2" s="1"/>
  <c r="BY417" i="5"/>
  <c r="AA420" i="2" s="1"/>
  <c r="CF417" i="5"/>
  <c r="CM417" i="5"/>
  <c r="AC420" i="2" s="1"/>
  <c r="CT417" i="5"/>
  <c r="AD420" i="2" s="1"/>
  <c r="DA417" i="5"/>
  <c r="DH417" i="5"/>
  <c r="AF420" i="2" s="1"/>
  <c r="DN417" i="5"/>
  <c r="K420" i="2" s="1"/>
  <c r="DR417" i="5"/>
  <c r="EC417" i="5"/>
  <c r="C418" i="5"/>
  <c r="C421" i="2" s="1"/>
  <c r="F418" i="5"/>
  <c r="D421" i="2" s="1"/>
  <c r="G418" i="5"/>
  <c r="H418" i="5"/>
  <c r="F421" i="2" s="1"/>
  <c r="I418" i="5"/>
  <c r="G421" i="2" s="1"/>
  <c r="J418" i="5"/>
  <c r="H421" i="2" s="1"/>
  <c r="K418" i="5"/>
  <c r="I421" i="2" s="1"/>
  <c r="M418" i="5"/>
  <c r="N421" i="2" s="1"/>
  <c r="N418" i="5"/>
  <c r="O421" i="2" s="1"/>
  <c r="O418" i="5"/>
  <c r="P421" i="2" s="1"/>
  <c r="U418" i="5"/>
  <c r="S421" i="2" s="1"/>
  <c r="AB418" i="5"/>
  <c r="AI418" i="5"/>
  <c r="U421" i="2" s="1"/>
  <c r="AP418" i="5"/>
  <c r="V421" i="2" s="1"/>
  <c r="AW418" i="5"/>
  <c r="BD418" i="5"/>
  <c r="X421" i="2" s="1"/>
  <c r="BK418" i="5"/>
  <c r="Y421" i="2" s="1"/>
  <c r="BR418" i="5"/>
  <c r="Z421" i="2" s="1"/>
  <c r="BY418" i="5"/>
  <c r="AA421" i="2" s="1"/>
  <c r="CF418" i="5"/>
  <c r="CM418" i="5"/>
  <c r="CT418" i="5"/>
  <c r="AD421" i="2" s="1"/>
  <c r="DA418" i="5"/>
  <c r="AE421" i="2" s="1"/>
  <c r="DH418" i="5"/>
  <c r="DN418" i="5"/>
  <c r="DM418" i="5" s="1"/>
  <c r="L421" i="2" s="1"/>
  <c r="R421" i="2" s="1"/>
  <c r="DR418" i="5"/>
  <c r="EC418" i="5"/>
  <c r="EG540" i="5" l="1"/>
  <c r="EJ542" i="5"/>
  <c r="EI541" i="5"/>
  <c r="K545" i="2"/>
  <c r="Z543" i="2"/>
  <c r="EG587" i="5"/>
  <c r="EI543" i="5"/>
  <c r="EF543" i="5"/>
  <c r="EI565" i="5"/>
  <c r="EH564" i="5"/>
  <c r="EE564" i="5"/>
  <c r="EG563" i="5"/>
  <c r="EE542" i="5"/>
  <c r="AC568" i="2"/>
  <c r="ED542" i="5"/>
  <c r="EF541" i="5"/>
  <c r="L587" i="2"/>
  <c r="R587" i="2" s="1"/>
  <c r="EE541" i="5"/>
  <c r="K546" i="2"/>
  <c r="EJ565" i="5"/>
  <c r="ED565" i="5"/>
  <c r="EG564" i="5"/>
  <c r="K543" i="2"/>
  <c r="L585" i="5"/>
  <c r="M588" i="2" s="1"/>
  <c r="EG565" i="5"/>
  <c r="EG543" i="5"/>
  <c r="EG542" i="5"/>
  <c r="Z590" i="2"/>
  <c r="K587" i="2"/>
  <c r="EG562" i="5"/>
  <c r="EI540" i="5"/>
  <c r="EF540" i="5"/>
  <c r="K568" i="2"/>
  <c r="K588" i="2"/>
  <c r="EH543" i="5"/>
  <c r="EH541" i="5"/>
  <c r="EI583" i="5"/>
  <c r="EJ586" i="5"/>
  <c r="EH584" i="5"/>
  <c r="EH562" i="5"/>
  <c r="EE562" i="5"/>
  <c r="Z566" i="2"/>
  <c r="P565" i="5"/>
  <c r="Q565" i="5" s="1"/>
  <c r="L568" i="2"/>
  <c r="R568" i="2" s="1"/>
  <c r="AB565" i="2"/>
  <c r="V565" i="2"/>
  <c r="AC546" i="2"/>
  <c r="W546" i="2"/>
  <c r="EG584" i="5"/>
  <c r="EI563" i="5"/>
  <c r="L543" i="5"/>
  <c r="M546" i="2" s="1"/>
  <c r="EI542" i="5"/>
  <c r="EF542" i="5"/>
  <c r="EJ541" i="5"/>
  <c r="EG541" i="5"/>
  <c r="ED541" i="5"/>
  <c r="L540" i="5"/>
  <c r="M543" i="2" s="1"/>
  <c r="AB546" i="2"/>
  <c r="AC545" i="2"/>
  <c r="W545" i="2"/>
  <c r="EH586" i="5"/>
  <c r="EE586" i="5"/>
  <c r="EF564" i="5"/>
  <c r="EH563" i="5"/>
  <c r="EE563" i="5"/>
  <c r="EE543" i="5"/>
  <c r="EH542" i="5"/>
  <c r="L542" i="5"/>
  <c r="M545" i="2" s="1"/>
  <c r="EH540" i="5"/>
  <c r="EE540" i="5"/>
  <c r="L567" i="2"/>
  <c r="R567" i="2" s="1"/>
  <c r="U546" i="2"/>
  <c r="AB545" i="2"/>
  <c r="AC544" i="2"/>
  <c r="K544" i="2"/>
  <c r="AF589" i="2"/>
  <c r="AB587" i="2"/>
  <c r="L564" i="5"/>
  <c r="W567" i="2"/>
  <c r="K567" i="2"/>
  <c r="Y565" i="2"/>
  <c r="N546" i="2"/>
  <c r="U545" i="2"/>
  <c r="AB544" i="2"/>
  <c r="AC543" i="2"/>
  <c r="W543" i="2"/>
  <c r="L590" i="2"/>
  <c r="R590" i="2" s="1"/>
  <c r="N588" i="2"/>
  <c r="EJ543" i="5"/>
  <c r="ED543" i="5"/>
  <c r="EJ540" i="5"/>
  <c r="ED540" i="5"/>
  <c r="AF568" i="2"/>
  <c r="T568" i="2"/>
  <c r="AB567" i="2"/>
  <c r="V567" i="2"/>
  <c r="AC566" i="2"/>
  <c r="K566" i="2"/>
  <c r="L565" i="2"/>
  <c r="R565" i="2" s="1"/>
  <c r="AE546" i="2"/>
  <c r="S546" i="2"/>
  <c r="T545" i="2"/>
  <c r="N545" i="2"/>
  <c r="K590" i="2"/>
  <c r="EJ559" i="5"/>
  <c r="EJ564" i="5"/>
  <c r="ED564" i="5"/>
  <c r="EI562" i="5"/>
  <c r="L541" i="5"/>
  <c r="M544" i="2" s="1"/>
  <c r="AB566" i="2"/>
  <c r="V566" i="2"/>
  <c r="AC565" i="2"/>
  <c r="K565" i="2"/>
  <c r="U543" i="2"/>
  <c r="K589" i="2"/>
  <c r="L588" i="2"/>
  <c r="R588" i="2" s="1"/>
  <c r="Y587" i="2"/>
  <c r="P543" i="5"/>
  <c r="Q543" i="5" s="1"/>
  <c r="DO543" i="5"/>
  <c r="DP543" i="5" s="1"/>
  <c r="P540" i="5"/>
  <c r="Q540" i="5" s="1"/>
  <c r="DO540" i="5"/>
  <c r="DP540" i="5" s="1"/>
  <c r="P541" i="5"/>
  <c r="Q541" i="5" s="1"/>
  <c r="DO541" i="5"/>
  <c r="DP541" i="5" s="1"/>
  <c r="P542" i="5"/>
  <c r="Q542" i="5" s="1"/>
  <c r="DO542" i="5"/>
  <c r="DP542" i="5" s="1"/>
  <c r="EJ587" i="5"/>
  <c r="ED587" i="5"/>
  <c r="EI585" i="5"/>
  <c r="EF585" i="5"/>
  <c r="EJ584" i="5"/>
  <c r="ED584" i="5"/>
  <c r="EF563" i="5"/>
  <c r="EI586" i="5"/>
  <c r="EF586" i="5"/>
  <c r="L563" i="5"/>
  <c r="EL563" i="5" s="1"/>
  <c r="EF562" i="5"/>
  <c r="EF587" i="5"/>
  <c r="EH585" i="5"/>
  <c r="EE585" i="5"/>
  <c r="EI584" i="5"/>
  <c r="L562" i="5"/>
  <c r="EF565" i="5"/>
  <c r="ED586" i="5"/>
  <c r="EE584" i="5"/>
  <c r="EE565" i="5"/>
  <c r="L565" i="5"/>
  <c r="M568" i="2" s="1"/>
  <c r="EI564" i="5"/>
  <c r="EJ563" i="5"/>
  <c r="ED563" i="5"/>
  <c r="EJ562" i="5"/>
  <c r="ED562" i="5"/>
  <c r="EH565" i="5"/>
  <c r="P564" i="5"/>
  <c r="Q564" i="5" s="1"/>
  <c r="DO563" i="5"/>
  <c r="DP563" i="5" s="1"/>
  <c r="P563" i="5"/>
  <c r="Q563" i="5" s="1"/>
  <c r="DO565" i="5"/>
  <c r="DP565" i="5" s="1"/>
  <c r="DO562" i="5"/>
  <c r="DP562" i="5" s="1"/>
  <c r="L586" i="5"/>
  <c r="DM539" i="5"/>
  <c r="P539" i="5" s="1"/>
  <c r="Q539" i="5" s="1"/>
  <c r="EI587" i="5"/>
  <c r="L587" i="5"/>
  <c r="EF584" i="5"/>
  <c r="EG539" i="5"/>
  <c r="EH587" i="5"/>
  <c r="EE587" i="5"/>
  <c r="EJ585" i="5"/>
  <c r="EG585" i="5"/>
  <c r="ED585" i="5"/>
  <c r="L584" i="5"/>
  <c r="EL584" i="5" s="1"/>
  <c r="EG586" i="5"/>
  <c r="DO585" i="5"/>
  <c r="DP585" i="5" s="1"/>
  <c r="P586" i="5"/>
  <c r="Q586" i="5" s="1"/>
  <c r="DO586" i="5"/>
  <c r="DP586" i="5" s="1"/>
  <c r="DO587" i="5"/>
  <c r="DP587" i="5" s="1"/>
  <c r="DO584" i="5"/>
  <c r="DP584" i="5" s="1"/>
  <c r="ED558" i="5"/>
  <c r="EG570" i="5"/>
  <c r="EH538" i="5"/>
  <c r="EG533" i="5"/>
  <c r="EJ558" i="5"/>
  <c r="AE561" i="2"/>
  <c r="EG558" i="5"/>
  <c r="Y561" i="2"/>
  <c r="EF557" i="5"/>
  <c r="W560" i="2"/>
  <c r="DM556" i="5"/>
  <c r="L559" i="2" s="1"/>
  <c r="R559" i="2" s="1"/>
  <c r="K559" i="2"/>
  <c r="EJ583" i="5"/>
  <c r="AE586" i="2"/>
  <c r="EG583" i="5"/>
  <c r="Y586" i="2"/>
  <c r="ED583" i="5"/>
  <c r="S586" i="2"/>
  <c r="EI561" i="5"/>
  <c r="AC564" i="2"/>
  <c r="U542" i="2"/>
  <c r="EE539" i="5"/>
  <c r="EJ538" i="5"/>
  <c r="AF541" i="2"/>
  <c r="DM534" i="5"/>
  <c r="L537" i="2" s="1"/>
  <c r="R537" i="2" s="1"/>
  <c r="K537" i="2"/>
  <c r="DM560" i="5"/>
  <c r="DO560" i="5" s="1"/>
  <c r="DP560" i="5" s="1"/>
  <c r="EE560" i="5"/>
  <c r="U563" i="2"/>
  <c r="ED552" i="5"/>
  <c r="EI581" i="5"/>
  <c r="AC584" i="2"/>
  <c r="EF581" i="5"/>
  <c r="W584" i="2"/>
  <c r="DM580" i="5"/>
  <c r="L583" i="2" s="1"/>
  <c r="R583" i="2" s="1"/>
  <c r="K583" i="2"/>
  <c r="EH561" i="5"/>
  <c r="AB564" i="2"/>
  <c r="EG538" i="5"/>
  <c r="ED536" i="5"/>
  <c r="T539" i="2"/>
  <c r="DM557" i="5"/>
  <c r="L560" i="2" s="1"/>
  <c r="R560" i="2" s="1"/>
  <c r="K560" i="2"/>
  <c r="ED580" i="5"/>
  <c r="T583" i="2"/>
  <c r="EJ539" i="5"/>
  <c r="AE542" i="2"/>
  <c r="ED539" i="5"/>
  <c r="S542" i="2"/>
  <c r="AF562" i="2"/>
  <c r="DM581" i="5"/>
  <c r="L584" i="2" s="1"/>
  <c r="R584" i="2" s="1"/>
  <c r="K584" i="2"/>
  <c r="DM578" i="5"/>
  <c r="L581" i="2" s="1"/>
  <c r="R581" i="2" s="1"/>
  <c r="K581" i="2"/>
  <c r="EH539" i="5"/>
  <c r="EI539" i="5"/>
  <c r="AD542" i="2"/>
  <c r="AB541" i="2"/>
  <c r="K540" i="2"/>
  <c r="DM558" i="5"/>
  <c r="L561" i="2" s="1"/>
  <c r="R561" i="2" s="1"/>
  <c r="K561" i="2"/>
  <c r="ED581" i="5"/>
  <c r="T584" i="2"/>
  <c r="DM583" i="5"/>
  <c r="K586" i="2"/>
  <c r="EF561" i="5"/>
  <c r="L538" i="5"/>
  <c r="M541" i="2" s="1"/>
  <c r="N541" i="2"/>
  <c r="K538" i="2"/>
  <c r="K562" i="2"/>
  <c r="DM536" i="5"/>
  <c r="L539" i="2" s="1"/>
  <c r="R539" i="2" s="1"/>
  <c r="K539" i="2"/>
  <c r="DM582" i="5"/>
  <c r="DO582" i="5" s="1"/>
  <c r="DP582" i="5" s="1"/>
  <c r="K585" i="2"/>
  <c r="DM579" i="5"/>
  <c r="L582" i="2" s="1"/>
  <c r="R582" i="2" s="1"/>
  <c r="K582" i="2"/>
  <c r="EF539" i="5"/>
  <c r="K541" i="2"/>
  <c r="DM538" i="5"/>
  <c r="DO538" i="5" s="1"/>
  <c r="DP538" i="5" s="1"/>
  <c r="DM561" i="5"/>
  <c r="K564" i="2"/>
  <c r="EI538" i="5"/>
  <c r="EE538" i="5"/>
  <c r="ED538" i="5"/>
  <c r="T541" i="2"/>
  <c r="L539" i="5"/>
  <c r="EL539" i="5" s="1"/>
  <c r="EF538" i="5"/>
  <c r="EJ554" i="5"/>
  <c r="EJ580" i="5"/>
  <c r="EG580" i="5"/>
  <c r="EJ561" i="5"/>
  <c r="EG561" i="5"/>
  <c r="ED561" i="5"/>
  <c r="EF583" i="5"/>
  <c r="L561" i="5"/>
  <c r="M564" i="2" s="1"/>
  <c r="EG572" i="5"/>
  <c r="EH583" i="5"/>
  <c r="L581" i="5"/>
  <c r="M584" i="2" s="1"/>
  <c r="EH581" i="5"/>
  <c r="EJ569" i="5"/>
  <c r="EE561" i="5"/>
  <c r="DM576" i="5"/>
  <c r="P576" i="5" s="1"/>
  <c r="Q576" i="5" s="1"/>
  <c r="EE576" i="5"/>
  <c r="EE583" i="5"/>
  <c r="EH536" i="5"/>
  <c r="EH558" i="5"/>
  <c r="EE572" i="5"/>
  <c r="EJ536" i="5"/>
  <c r="EG536" i="5"/>
  <c r="EF535" i="5"/>
  <c r="EH534" i="5"/>
  <c r="EF529" i="5"/>
  <c r="EI526" i="5"/>
  <c r="EG577" i="5"/>
  <c r="EF573" i="5"/>
  <c r="EH535" i="5"/>
  <c r="EE535" i="5"/>
  <c r="L583" i="5"/>
  <c r="M586" i="2" s="1"/>
  <c r="EJ534" i="5"/>
  <c r="EG534" i="5"/>
  <c r="ED534" i="5"/>
  <c r="EH530" i="5"/>
  <c r="EI557" i="5"/>
  <c r="EE556" i="5"/>
  <c r="EJ547" i="5"/>
  <c r="L536" i="5"/>
  <c r="EF534" i="5"/>
  <c r="EE530" i="5"/>
  <c r="ED525" i="5"/>
  <c r="L557" i="5"/>
  <c r="EF548" i="5"/>
  <c r="EF579" i="5"/>
  <c r="ED574" i="5"/>
  <c r="DM570" i="5"/>
  <c r="P570" i="5" s="1"/>
  <c r="Q570" i="5" s="1"/>
  <c r="A548" i="5"/>
  <c r="A551" i="2" s="1"/>
  <c r="ED537" i="5"/>
  <c r="L534" i="5"/>
  <c r="M537" i="2" s="1"/>
  <c r="EI527" i="5"/>
  <c r="EE559" i="5"/>
  <c r="EE558" i="5"/>
  <c r="ED553" i="5"/>
  <c r="EJ581" i="5"/>
  <c r="EG581" i="5"/>
  <c r="EH579" i="5"/>
  <c r="EE579" i="5"/>
  <c r="L579" i="5"/>
  <c r="M582" i="2" s="1"/>
  <c r="EE578" i="5"/>
  <c r="EG576" i="5"/>
  <c r="EH528" i="5"/>
  <c r="ED559" i="5"/>
  <c r="EE536" i="5"/>
  <c r="L535" i="5"/>
  <c r="EL535" i="5" s="1"/>
  <c r="EE534" i="5"/>
  <c r="EG531" i="5"/>
  <c r="EG528" i="5"/>
  <c r="EI560" i="5"/>
  <c r="EF560" i="5"/>
  <c r="EI559" i="5"/>
  <c r="EF559" i="5"/>
  <c r="EG547" i="5"/>
  <c r="EI582" i="5"/>
  <c r="EJ575" i="5"/>
  <c r="EJ537" i="5"/>
  <c r="EG537" i="5"/>
  <c r="EH533" i="5"/>
  <c r="DM533" i="5"/>
  <c r="EI556" i="5"/>
  <c r="EF556" i="5"/>
  <c r="EE554" i="5"/>
  <c r="EJ552" i="5"/>
  <c r="DM551" i="5"/>
  <c r="L554" i="2" s="1"/>
  <c r="R554" i="2" s="1"/>
  <c r="EG549" i="5"/>
  <c r="EH582" i="5"/>
  <c r="EE580" i="5"/>
  <c r="EJ578" i="5"/>
  <c r="EG578" i="5"/>
  <c r="ED578" i="5"/>
  <c r="EF577" i="5"/>
  <c r="EE525" i="5"/>
  <c r="L558" i="5"/>
  <c r="M561" i="2" s="1"/>
  <c r="EH552" i="5"/>
  <c r="EF551" i="5"/>
  <c r="EE550" i="5"/>
  <c r="EI578" i="5"/>
  <c r="EF578" i="5"/>
  <c r="X532" i="2"/>
  <c r="EJ535" i="5"/>
  <c r="EG535" i="5"/>
  <c r="ED535" i="5"/>
  <c r="DM529" i="5"/>
  <c r="DO529" i="5" s="1"/>
  <c r="DP529" i="5" s="1"/>
  <c r="L529" i="5"/>
  <c r="M532" i="2" s="1"/>
  <c r="EI554" i="5"/>
  <c r="EJ526" i="5"/>
  <c r="DM526" i="5"/>
  <c r="P526" i="5" s="1"/>
  <c r="Q526" i="5" s="1"/>
  <c r="EG559" i="5"/>
  <c r="EJ556" i="5"/>
  <c r="EG556" i="5"/>
  <c r="ED556" i="5"/>
  <c r="EH555" i="5"/>
  <c r="EI553" i="5"/>
  <c r="EF553" i="5"/>
  <c r="EJ582" i="5"/>
  <c r="EG582" i="5"/>
  <c r="ED582" i="5"/>
  <c r="EI579" i="5"/>
  <c r="EH573" i="5"/>
  <c r="EF572" i="5"/>
  <c r="EF571" i="5"/>
  <c r="DO535" i="5"/>
  <c r="DP535" i="5" s="1"/>
  <c r="EF533" i="5"/>
  <c r="EI530" i="5"/>
  <c r="AC533" i="2"/>
  <c r="EF530" i="5"/>
  <c r="W533" i="2"/>
  <c r="E550" i="2"/>
  <c r="L577" i="5"/>
  <c r="M580" i="2" s="1"/>
  <c r="EJ571" i="5"/>
  <c r="AE574" i="2"/>
  <c r="EI537" i="5"/>
  <c r="EF537" i="5"/>
  <c r="EI535" i="5"/>
  <c r="EI533" i="5"/>
  <c r="L533" i="5"/>
  <c r="ED531" i="5"/>
  <c r="EJ530" i="5"/>
  <c r="L528" i="5"/>
  <c r="M531" i="2" s="1"/>
  <c r="N531" i="2"/>
  <c r="ED526" i="5"/>
  <c r="EJ525" i="5"/>
  <c r="DM525" i="5"/>
  <c r="L528" i="2" s="1"/>
  <c r="R528" i="2" s="1"/>
  <c r="K528" i="2"/>
  <c r="EH560" i="5"/>
  <c r="EH559" i="5"/>
  <c r="L559" i="5"/>
  <c r="EJ557" i="5"/>
  <c r="EG557" i="5"/>
  <c r="ED557" i="5"/>
  <c r="EF555" i="5"/>
  <c r="L554" i="5"/>
  <c r="M557" i="2" s="1"/>
  <c r="P557" i="2"/>
  <c r="Y555" i="2"/>
  <c r="EG552" i="5"/>
  <c r="EH548" i="5"/>
  <c r="AB551" i="2"/>
  <c r="AE577" i="2"/>
  <c r="EJ574" i="5"/>
  <c r="Y577" i="2"/>
  <c r="EG574" i="5"/>
  <c r="EJ572" i="5"/>
  <c r="AE575" i="2"/>
  <c r="ED572" i="5"/>
  <c r="S575" i="2"/>
  <c r="Y553" i="2"/>
  <c r="EG550" i="5"/>
  <c r="EF549" i="5"/>
  <c r="X552" i="2"/>
  <c r="EI547" i="5"/>
  <c r="AC550" i="2"/>
  <c r="A526" i="5"/>
  <c r="A570" i="5"/>
  <c r="EH537" i="5"/>
  <c r="EE537" i="5"/>
  <c r="L537" i="5"/>
  <c r="EE533" i="5"/>
  <c r="EF532" i="5"/>
  <c r="W535" i="2"/>
  <c r="L532" i="5"/>
  <c r="M535" i="2" s="1"/>
  <c r="DM530" i="5"/>
  <c r="L533" i="2" s="1"/>
  <c r="R533" i="2" s="1"/>
  <c r="K533" i="2"/>
  <c r="L530" i="5"/>
  <c r="M533" i="2" s="1"/>
  <c r="EJ529" i="5"/>
  <c r="AE532" i="2"/>
  <c r="EG529" i="5"/>
  <c r="Y532" i="2"/>
  <c r="ED529" i="5"/>
  <c r="S532" i="2"/>
  <c r="DM528" i="5"/>
  <c r="L531" i="2" s="1"/>
  <c r="R531" i="2" s="1"/>
  <c r="K531" i="2"/>
  <c r="EE528" i="5"/>
  <c r="U531" i="2"/>
  <c r="EF527" i="5"/>
  <c r="W530" i="2"/>
  <c r="E530" i="2"/>
  <c r="EG526" i="5"/>
  <c r="Y529" i="2"/>
  <c r="EG525" i="5"/>
  <c r="EI555" i="5"/>
  <c r="K551" i="2"/>
  <c r="DM548" i="5"/>
  <c r="DO548" i="5" s="1"/>
  <c r="DP548" i="5" s="1"/>
  <c r="DM547" i="5"/>
  <c r="L550" i="2" s="1"/>
  <c r="R550" i="2" s="1"/>
  <c r="K550" i="2"/>
  <c r="EE547" i="5"/>
  <c r="U550" i="2"/>
  <c r="O535" i="2"/>
  <c r="EG532" i="5"/>
  <c r="Y535" i="2"/>
  <c r="EE526" i="5"/>
  <c r="U529" i="2"/>
  <c r="EH525" i="5"/>
  <c r="AB528" i="2"/>
  <c r="L525" i="5"/>
  <c r="M528" i="2" s="1"/>
  <c r="N528" i="2"/>
  <c r="ED571" i="5"/>
  <c r="S574" i="2"/>
  <c r="EJ533" i="5"/>
  <c r="ED533" i="5"/>
  <c r="EJ532" i="5"/>
  <c r="EH532" i="5"/>
  <c r="AB535" i="2"/>
  <c r="EI531" i="5"/>
  <c r="AC534" i="2"/>
  <c r="EF531" i="5"/>
  <c r="W534" i="2"/>
  <c r="EI529" i="5"/>
  <c r="AD532" i="2"/>
  <c r="L527" i="5"/>
  <c r="N530" i="2"/>
  <c r="EH553" i="5"/>
  <c r="AB556" i="2"/>
  <c r="L553" i="5"/>
  <c r="M556" i="2" s="1"/>
  <c r="N556" i="2"/>
  <c r="EI552" i="5"/>
  <c r="AC555" i="2"/>
  <c r="EF552" i="5"/>
  <c r="W555" i="2"/>
  <c r="AC554" i="2"/>
  <c r="EI551" i="5"/>
  <c r="O554" i="2"/>
  <c r="L551" i="5"/>
  <c r="M554" i="2" s="1"/>
  <c r="DM549" i="5"/>
  <c r="L552" i="2" s="1"/>
  <c r="R552" i="2" s="1"/>
  <c r="K552" i="2"/>
  <c r="AA552" i="2"/>
  <c r="EH549" i="5"/>
  <c r="EE549" i="5"/>
  <c r="U552" i="2"/>
  <c r="AE557" i="2"/>
  <c r="D532" i="2"/>
  <c r="EI528" i="5"/>
  <c r="AC531" i="2"/>
  <c r="EG554" i="5"/>
  <c r="Y557" i="2"/>
  <c r="ED554" i="5"/>
  <c r="S557" i="2"/>
  <c r="AE556" i="2"/>
  <c r="EJ553" i="5"/>
  <c r="EF547" i="5"/>
  <c r="W550" i="2"/>
  <c r="EH577" i="5"/>
  <c r="EI536" i="5"/>
  <c r="EF536" i="5"/>
  <c r="EI534" i="5"/>
  <c r="EI532" i="5"/>
  <c r="DM532" i="5"/>
  <c r="DO532" i="5" s="1"/>
  <c r="DP532" i="5" s="1"/>
  <c r="EE532" i="5"/>
  <c r="U535" i="2"/>
  <c r="EH531" i="5"/>
  <c r="AB534" i="2"/>
  <c r="EE531" i="5"/>
  <c r="L531" i="5"/>
  <c r="M534" i="2" s="1"/>
  <c r="N534" i="2"/>
  <c r="ED530" i="5"/>
  <c r="EG530" i="5"/>
  <c r="Y533" i="2"/>
  <c r="EF528" i="5"/>
  <c r="EJ528" i="5"/>
  <c r="ED528" i="5"/>
  <c r="S531" i="2"/>
  <c r="EH527" i="5"/>
  <c r="DM527" i="5"/>
  <c r="DO527" i="5" s="1"/>
  <c r="DP527" i="5" s="1"/>
  <c r="EE527" i="5"/>
  <c r="U530" i="2"/>
  <c r="EF526" i="5"/>
  <c r="W529" i="2"/>
  <c r="L526" i="5"/>
  <c r="M529" i="2" s="1"/>
  <c r="EH557" i="5"/>
  <c r="EE557" i="5"/>
  <c r="EH556" i="5"/>
  <c r="L556" i="5"/>
  <c r="DM555" i="5"/>
  <c r="L558" i="2" s="1"/>
  <c r="R558" i="2" s="1"/>
  <c r="EE555" i="5"/>
  <c r="DM554" i="5"/>
  <c r="EE552" i="5"/>
  <c r="V555" i="2"/>
  <c r="L552" i="5"/>
  <c r="DL552" i="5" s="1"/>
  <c r="Q555" i="2" s="1"/>
  <c r="N555" i="2"/>
  <c r="DM550" i="5"/>
  <c r="L553" i="2" s="1"/>
  <c r="R553" i="2" s="1"/>
  <c r="K553" i="2"/>
  <c r="EI575" i="5"/>
  <c r="AC578" i="2"/>
  <c r="EF575" i="5"/>
  <c r="W578" i="2"/>
  <c r="L575" i="5"/>
  <c r="M578" i="2" s="1"/>
  <c r="O578" i="2"/>
  <c r="T572" i="2"/>
  <c r="ED569" i="5"/>
  <c r="U557" i="2"/>
  <c r="Y575" i="2"/>
  <c r="ED532" i="5"/>
  <c r="EJ531" i="5"/>
  <c r="DM531" i="5"/>
  <c r="L534" i="2" s="1"/>
  <c r="R534" i="2" s="1"/>
  <c r="K534" i="2"/>
  <c r="EE529" i="5"/>
  <c r="EH529" i="5"/>
  <c r="AB532" i="2"/>
  <c r="EG527" i="5"/>
  <c r="EJ527" i="5"/>
  <c r="AF530" i="2"/>
  <c r="ED527" i="5"/>
  <c r="T530" i="2"/>
  <c r="EH526" i="5"/>
  <c r="AB529" i="2"/>
  <c r="D529" i="2"/>
  <c r="EI525" i="5"/>
  <c r="AC528" i="2"/>
  <c r="EF525" i="5"/>
  <c r="W528" i="2"/>
  <c r="L560" i="5"/>
  <c r="EL557" i="5"/>
  <c r="EG555" i="5"/>
  <c r="EG553" i="5"/>
  <c r="EJ549" i="5"/>
  <c r="AE552" i="2"/>
  <c r="ED549" i="5"/>
  <c r="S552" i="2"/>
  <c r="AC579" i="2"/>
  <c r="EI576" i="5"/>
  <c r="E579" i="2"/>
  <c r="V528" i="2"/>
  <c r="EJ560" i="5"/>
  <c r="EG560" i="5"/>
  <c r="ED560" i="5"/>
  <c r="EI558" i="5"/>
  <c r="EF558" i="5"/>
  <c r="EJ555" i="5"/>
  <c r="ED555" i="5"/>
  <c r="EF554" i="5"/>
  <c r="EE553" i="5"/>
  <c r="EJ551" i="5"/>
  <c r="AE554" i="2"/>
  <c r="EG551" i="5"/>
  <c r="ED551" i="5"/>
  <c r="S554" i="2"/>
  <c r="EJ550" i="5"/>
  <c r="ED550" i="5"/>
  <c r="T553" i="2"/>
  <c r="EI548" i="5"/>
  <c r="EE548" i="5"/>
  <c r="EH547" i="5"/>
  <c r="AB550" i="2"/>
  <c r="L547" i="5"/>
  <c r="M550" i="2" s="1"/>
  <c r="EF582" i="5"/>
  <c r="DM577" i="5"/>
  <c r="L580" i="2" s="1"/>
  <c r="R580" i="2" s="1"/>
  <c r="EE577" i="5"/>
  <c r="EH576" i="5"/>
  <c r="AB579" i="2"/>
  <c r="L576" i="5"/>
  <c r="M579" i="2" s="1"/>
  <c r="N579" i="2"/>
  <c r="EH575" i="5"/>
  <c r="AB578" i="2"/>
  <c r="EE573" i="5"/>
  <c r="EJ573" i="5"/>
  <c r="AE576" i="2"/>
  <c r="EG573" i="5"/>
  <c r="Y576" i="2"/>
  <c r="ED573" i="5"/>
  <c r="S576" i="2"/>
  <c r="EI572" i="5"/>
  <c r="AD575" i="2"/>
  <c r="EJ570" i="5"/>
  <c r="AE573" i="2"/>
  <c r="ED570" i="5"/>
  <c r="S573" i="2"/>
  <c r="EG569" i="5"/>
  <c r="U556" i="2"/>
  <c r="K556" i="2"/>
  <c r="Y554" i="2"/>
  <c r="N550" i="2"/>
  <c r="DM575" i="5"/>
  <c r="L578" i="2" s="1"/>
  <c r="R578" i="2" s="1"/>
  <c r="K578" i="2"/>
  <c r="EE575" i="5"/>
  <c r="U578" i="2"/>
  <c r="EI574" i="5"/>
  <c r="AC577" i="2"/>
  <c r="EF574" i="5"/>
  <c r="W577" i="2"/>
  <c r="EI571" i="5"/>
  <c r="AC574" i="2"/>
  <c r="EF570" i="5"/>
  <c r="X573" i="2"/>
  <c r="K555" i="2"/>
  <c r="U551" i="2"/>
  <c r="F552" i="2"/>
  <c r="EJ548" i="5"/>
  <c r="AE551" i="2"/>
  <c r="EG548" i="5"/>
  <c r="Y551" i="2"/>
  <c r="ED548" i="5"/>
  <c r="S551" i="2"/>
  <c r="L582" i="5"/>
  <c r="EJ579" i="5"/>
  <c r="EG579" i="5"/>
  <c r="ED579" i="5"/>
  <c r="EJ577" i="5"/>
  <c r="ED577" i="5"/>
  <c r="EH574" i="5"/>
  <c r="AB577" i="2"/>
  <c r="L574" i="5"/>
  <c r="N577" i="2"/>
  <c r="EI573" i="5"/>
  <c r="AC576" i="2"/>
  <c r="EH572" i="5"/>
  <c r="AB575" i="2"/>
  <c r="L572" i="5"/>
  <c r="M575" i="2" s="1"/>
  <c r="N575" i="2"/>
  <c r="L571" i="5"/>
  <c r="M574" i="2" s="1"/>
  <c r="N574" i="2"/>
  <c r="EI569" i="5"/>
  <c r="AC572" i="2"/>
  <c r="EF569" i="5"/>
  <c r="W572" i="2"/>
  <c r="L569" i="5"/>
  <c r="M572" i="2" s="1"/>
  <c r="O572" i="2"/>
  <c r="AC556" i="2"/>
  <c r="L555" i="5"/>
  <c r="M558" i="2" s="1"/>
  <c r="EH551" i="5"/>
  <c r="AB554" i="2"/>
  <c r="EE551" i="5"/>
  <c r="EI550" i="5"/>
  <c r="AC553" i="2"/>
  <c r="EF550" i="5"/>
  <c r="EI549" i="5"/>
  <c r="AC552" i="2"/>
  <c r="L548" i="5"/>
  <c r="M551" i="2" s="1"/>
  <c r="P551" i="2"/>
  <c r="ED547" i="5"/>
  <c r="EE582" i="5"/>
  <c r="EE581" i="5"/>
  <c r="EI580" i="5"/>
  <c r="EF580" i="5"/>
  <c r="EJ576" i="5"/>
  <c r="AE579" i="2"/>
  <c r="ED576" i="5"/>
  <c r="S579" i="2"/>
  <c r="ED575" i="5"/>
  <c r="EG575" i="5"/>
  <c r="Y578" i="2"/>
  <c r="DM574" i="5"/>
  <c r="L577" i="2" s="1"/>
  <c r="R577" i="2" s="1"/>
  <c r="K577" i="2"/>
  <c r="DM572" i="5"/>
  <c r="P572" i="5" s="1"/>
  <c r="Q572" i="5" s="1"/>
  <c r="DM571" i="5"/>
  <c r="L574" i="2" s="1"/>
  <c r="R574" i="2" s="1"/>
  <c r="K574" i="2"/>
  <c r="EE571" i="5"/>
  <c r="EH570" i="5"/>
  <c r="AB573" i="2"/>
  <c r="L570" i="5"/>
  <c r="M573" i="2" s="1"/>
  <c r="EH569" i="5"/>
  <c r="AB572" i="2"/>
  <c r="D572" i="2"/>
  <c r="EH554" i="5"/>
  <c r="D554" i="2"/>
  <c r="EH550" i="5"/>
  <c r="AB553" i="2"/>
  <c r="L550" i="5"/>
  <c r="M553" i="2" s="1"/>
  <c r="L549" i="5"/>
  <c r="M552" i="2" s="1"/>
  <c r="N552" i="2"/>
  <c r="EH580" i="5"/>
  <c r="L580" i="5"/>
  <c r="EH578" i="5"/>
  <c r="L578" i="5"/>
  <c r="EI577" i="5"/>
  <c r="EF576" i="5"/>
  <c r="EE574" i="5"/>
  <c r="DM573" i="5"/>
  <c r="L576" i="2" s="1"/>
  <c r="R576" i="2" s="1"/>
  <c r="K576" i="2"/>
  <c r="L573" i="5"/>
  <c r="M576" i="2" s="1"/>
  <c r="D576" i="2"/>
  <c r="EH571" i="5"/>
  <c r="EG571" i="5"/>
  <c r="Z574" i="2"/>
  <c r="EI570" i="5"/>
  <c r="EE570" i="5"/>
  <c r="U573" i="2"/>
  <c r="DM569" i="5"/>
  <c r="L572" i="2" s="1"/>
  <c r="R572" i="2" s="1"/>
  <c r="K572" i="2"/>
  <c r="EE569" i="5"/>
  <c r="U572" i="2"/>
  <c r="U579" i="2"/>
  <c r="Y572" i="2"/>
  <c r="J569" i="2"/>
  <c r="P552" i="5"/>
  <c r="Q552" i="5" s="1"/>
  <c r="DO552" i="5"/>
  <c r="DP552" i="5" s="1"/>
  <c r="DO559" i="5"/>
  <c r="DP559" i="5" s="1"/>
  <c r="P559" i="5"/>
  <c r="Q559" i="5" s="1"/>
  <c r="DO553" i="5"/>
  <c r="DP553" i="5" s="1"/>
  <c r="P553" i="5"/>
  <c r="Q553" i="5" s="1"/>
  <c r="DO537" i="5"/>
  <c r="DP537" i="5" s="1"/>
  <c r="P537" i="5"/>
  <c r="Q537" i="5" s="1"/>
  <c r="P535" i="5"/>
  <c r="Q535" i="5" s="1"/>
  <c r="EG495" i="5"/>
  <c r="EJ494" i="5"/>
  <c r="EH518" i="5"/>
  <c r="M544" i="5"/>
  <c r="N544" i="5"/>
  <c r="EJ369" i="5"/>
  <c r="ED513" i="5"/>
  <c r="EE398" i="5"/>
  <c r="ED486" i="5"/>
  <c r="DM480" i="5"/>
  <c r="L483" i="2" s="1"/>
  <c r="R483" i="2" s="1"/>
  <c r="EJ389" i="5"/>
  <c r="EE493" i="5"/>
  <c r="ED480" i="5"/>
  <c r="EH497" i="5"/>
  <c r="EE495" i="5"/>
  <c r="EF493" i="5"/>
  <c r="EI480" i="5"/>
  <c r="EF376" i="5"/>
  <c r="ED518" i="5"/>
  <c r="EF503" i="5"/>
  <c r="EF494" i="5"/>
  <c r="EI492" i="5"/>
  <c r="EF481" i="5"/>
  <c r="EJ410" i="5"/>
  <c r="ED396" i="5"/>
  <c r="ED383" i="5"/>
  <c r="EH520" i="5"/>
  <c r="EJ515" i="5"/>
  <c r="EG489" i="5"/>
  <c r="EI488" i="5"/>
  <c r="EI401" i="5"/>
  <c r="EG374" i="5"/>
  <c r="EE507" i="5"/>
  <c r="EH505" i="5"/>
  <c r="EG501" i="5"/>
  <c r="EG497" i="5"/>
  <c r="EG483" i="5"/>
  <c r="EI471" i="5"/>
  <c r="DM471" i="5"/>
  <c r="L474" i="2" s="1"/>
  <c r="R474" i="2" s="1"/>
  <c r="DM399" i="5"/>
  <c r="L402" i="2" s="1"/>
  <c r="R402" i="2" s="1"/>
  <c r="EG391" i="5"/>
  <c r="EJ520" i="5"/>
  <c r="ED520" i="5"/>
  <c r="EI516" i="5"/>
  <c r="EF516" i="5"/>
  <c r="DM514" i="5"/>
  <c r="L517" i="2" s="1"/>
  <c r="R517" i="2" s="1"/>
  <c r="EF506" i="5"/>
  <c r="ED498" i="5"/>
  <c r="L493" i="5"/>
  <c r="M496" i="2" s="1"/>
  <c r="EF472" i="5"/>
  <c r="ED471" i="5"/>
  <c r="EF388" i="5"/>
  <c r="DM381" i="5"/>
  <c r="DO381" i="5" s="1"/>
  <c r="DP381" i="5" s="1"/>
  <c r="EH514" i="5"/>
  <c r="EH507" i="5"/>
  <c r="DM505" i="5"/>
  <c r="DO505" i="5" s="1"/>
  <c r="DP505" i="5" s="1"/>
  <c r="K521" i="2"/>
  <c r="EG413" i="5"/>
  <c r="EF406" i="5"/>
  <c r="ED400" i="5"/>
  <c r="ED395" i="5"/>
  <c r="DM391" i="5"/>
  <c r="DO391" i="5" s="1"/>
  <c r="DP391" i="5" s="1"/>
  <c r="ED389" i="5"/>
  <c r="DM382" i="5"/>
  <c r="L385" i="2" s="1"/>
  <c r="R385" i="2" s="1"/>
  <c r="EG377" i="5"/>
  <c r="DM373" i="5"/>
  <c r="L376" i="2" s="1"/>
  <c r="R376" i="2" s="1"/>
  <c r="DM372" i="5"/>
  <c r="L375" i="2" s="1"/>
  <c r="R375" i="2" s="1"/>
  <c r="EJ519" i="5"/>
  <c r="EF517" i="5"/>
  <c r="EE516" i="5"/>
  <c r="EI515" i="5"/>
  <c r="ED515" i="5"/>
  <c r="EH510" i="5"/>
  <c r="EH508" i="5"/>
  <c r="EJ508" i="5"/>
  <c r="EG507" i="5"/>
  <c r="EG504" i="5"/>
  <c r="DM499" i="5"/>
  <c r="DO499" i="5" s="1"/>
  <c r="DP499" i="5" s="1"/>
  <c r="EH499" i="5"/>
  <c r="EG498" i="5"/>
  <c r="EJ497" i="5"/>
  <c r="EF496" i="5"/>
  <c r="EF488" i="5"/>
  <c r="L485" i="5"/>
  <c r="M488" i="2" s="1"/>
  <c r="EI483" i="5"/>
  <c r="EH476" i="5"/>
  <c r="EH475" i="5"/>
  <c r="EI474" i="5"/>
  <c r="DM474" i="5"/>
  <c r="L477" i="2" s="1"/>
  <c r="R477" i="2" s="1"/>
  <c r="EH390" i="5"/>
  <c r="EG373" i="5"/>
  <c r="ED372" i="5"/>
  <c r="EH519" i="5"/>
  <c r="EF518" i="5"/>
  <c r="EE517" i="5"/>
  <c r="P513" i="5"/>
  <c r="Q513" i="5" s="1"/>
  <c r="EI509" i="5"/>
  <c r="EE488" i="5"/>
  <c r="EI477" i="5"/>
  <c r="EE476" i="5"/>
  <c r="EF475" i="5"/>
  <c r="ED474" i="5"/>
  <c r="W519" i="2"/>
  <c r="EJ418" i="5"/>
  <c r="ED418" i="5"/>
  <c r="EG405" i="5"/>
  <c r="EJ398" i="5"/>
  <c r="ED398" i="5"/>
  <c r="ED397" i="5"/>
  <c r="EG392" i="5"/>
  <c r="ED386" i="5"/>
  <c r="EI520" i="5"/>
  <c r="P519" i="5"/>
  <c r="Q519" i="5" s="1"/>
  <c r="EF514" i="5"/>
  <c r="EH512" i="5"/>
  <c r="EG510" i="5"/>
  <c r="EH503" i="5"/>
  <c r="EJ501" i="5"/>
  <c r="EJ500" i="5"/>
  <c r="EF490" i="5"/>
  <c r="ED490" i="5"/>
  <c r="EF478" i="5"/>
  <c r="EH413" i="5"/>
  <c r="EI408" i="5"/>
  <c r="EI393" i="5"/>
  <c r="EF520" i="5"/>
  <c r="DO513" i="5"/>
  <c r="DP513" i="5" s="1"/>
  <c r="AF522" i="2"/>
  <c r="A472" i="5"/>
  <c r="A474" i="2"/>
  <c r="P515" i="5"/>
  <c r="Q515" i="5" s="1"/>
  <c r="L518" i="2"/>
  <c r="R518" i="2" s="1"/>
  <c r="EE520" i="5"/>
  <c r="V523" i="2"/>
  <c r="L515" i="5"/>
  <c r="M518" i="2" s="1"/>
  <c r="N518" i="2"/>
  <c r="ED508" i="5"/>
  <c r="S511" i="2"/>
  <c r="EE502" i="5"/>
  <c r="U505" i="2"/>
  <c r="DM494" i="5"/>
  <c r="L497" i="2" s="1"/>
  <c r="R497" i="2" s="1"/>
  <c r="K497" i="2"/>
  <c r="ED478" i="5"/>
  <c r="S481" i="2"/>
  <c r="L472" i="5"/>
  <c r="M475" i="2" s="1"/>
  <c r="N475" i="2"/>
  <c r="DM404" i="5"/>
  <c r="P404" i="5" s="1"/>
  <c r="Q404" i="5" s="1"/>
  <c r="EJ390" i="5"/>
  <c r="EI519" i="5"/>
  <c r="EE515" i="5"/>
  <c r="U518" i="2"/>
  <c r="L514" i="5"/>
  <c r="M517" i="2" s="1"/>
  <c r="EJ506" i="5"/>
  <c r="AE509" i="2"/>
  <c r="ED504" i="5"/>
  <c r="EJ503" i="5"/>
  <c r="EG503" i="5"/>
  <c r="Y506" i="2"/>
  <c r="EH502" i="5"/>
  <c r="DM496" i="5"/>
  <c r="EG494" i="5"/>
  <c r="Z497" i="2"/>
  <c r="DM491" i="5"/>
  <c r="P491" i="5" s="1"/>
  <c r="Q491" i="5" s="1"/>
  <c r="K494" i="2"/>
  <c r="L491" i="5"/>
  <c r="M494" i="2" s="1"/>
  <c r="DM490" i="5"/>
  <c r="EE490" i="5"/>
  <c r="EF489" i="5"/>
  <c r="W492" i="2"/>
  <c r="EJ488" i="5"/>
  <c r="AE491" i="2"/>
  <c r="EG488" i="5"/>
  <c r="Y491" i="2"/>
  <c r="ED488" i="5"/>
  <c r="S491" i="2"/>
  <c r="EF487" i="5"/>
  <c r="L487" i="5"/>
  <c r="EL487" i="5" s="1"/>
  <c r="N490" i="2"/>
  <c r="EE485" i="5"/>
  <c r="EI484" i="5"/>
  <c r="AD487" i="2"/>
  <c r="DM483" i="5"/>
  <c r="L486" i="2" s="1"/>
  <c r="R486" i="2" s="1"/>
  <c r="EE483" i="5"/>
  <c r="U486" i="2"/>
  <c r="EG477" i="5"/>
  <c r="Y480" i="2"/>
  <c r="S480" i="2"/>
  <c r="ED477" i="5"/>
  <c r="EJ476" i="5"/>
  <c r="AE479" i="2"/>
  <c r="EG476" i="5"/>
  <c r="Y479" i="2"/>
  <c r="ED476" i="5"/>
  <c r="S479" i="2"/>
  <c r="Y478" i="2"/>
  <c r="EG475" i="5"/>
  <c r="EJ474" i="5"/>
  <c r="AF477" i="2"/>
  <c r="DM472" i="5"/>
  <c r="L475" i="2" s="1"/>
  <c r="R475" i="2" s="1"/>
  <c r="K475" i="2"/>
  <c r="EE472" i="5"/>
  <c r="U475" i="2"/>
  <c r="AA513" i="2"/>
  <c r="U510" i="2"/>
  <c r="EH417" i="5"/>
  <c r="EE417" i="5"/>
  <c r="L417" i="5"/>
  <c r="EJ412" i="5"/>
  <c r="DM412" i="5"/>
  <c r="EG404" i="5"/>
  <c r="EE403" i="5"/>
  <c r="EI378" i="5"/>
  <c r="EJ377" i="5"/>
  <c r="EI375" i="5"/>
  <c r="ED374" i="5"/>
  <c r="AD411" i="2"/>
  <c r="U401" i="2"/>
  <c r="DO519" i="5"/>
  <c r="DP519" i="5" s="1"/>
  <c r="EI518" i="5"/>
  <c r="DM517" i="5"/>
  <c r="EH517" i="5"/>
  <c r="AA520" i="2"/>
  <c r="EI514" i="5"/>
  <c r="EE514" i="5"/>
  <c r="EG512" i="5"/>
  <c r="EJ512" i="5"/>
  <c r="AF515" i="2"/>
  <c r="ED512" i="5"/>
  <c r="T515" i="2"/>
  <c r="EF511" i="5"/>
  <c r="DM511" i="5"/>
  <c r="EH511" i="5"/>
  <c r="AA514" i="2"/>
  <c r="EE511" i="5"/>
  <c r="U514" i="2"/>
  <c r="ED510" i="5"/>
  <c r="EF509" i="5"/>
  <c r="L508" i="5"/>
  <c r="EL508" i="5" s="1"/>
  <c r="O511" i="2"/>
  <c r="ED507" i="5"/>
  <c r="EF505" i="5"/>
  <c r="EF502" i="5"/>
  <c r="EJ502" i="5"/>
  <c r="AE505" i="2"/>
  <c r="EG502" i="5"/>
  <c r="Y505" i="2"/>
  <c r="ED502" i="5"/>
  <c r="S505" i="2"/>
  <c r="EH501" i="5"/>
  <c r="DM501" i="5"/>
  <c r="DO501" i="5" s="1"/>
  <c r="DP501" i="5" s="1"/>
  <c r="K504" i="2"/>
  <c r="EE501" i="5"/>
  <c r="U504" i="2"/>
  <c r="L501" i="5"/>
  <c r="M504" i="2" s="1"/>
  <c r="N504" i="2"/>
  <c r="EH500" i="5"/>
  <c r="EE500" i="5"/>
  <c r="V503" i="2"/>
  <c r="L500" i="5"/>
  <c r="M503" i="2" s="1"/>
  <c r="N503" i="2"/>
  <c r="EF497" i="5"/>
  <c r="DM497" i="5"/>
  <c r="L500" i="2" s="1"/>
  <c r="R500" i="2" s="1"/>
  <c r="L497" i="5"/>
  <c r="M500" i="2" s="1"/>
  <c r="D500" i="2"/>
  <c r="EH496" i="5"/>
  <c r="EE496" i="5"/>
  <c r="U499" i="2"/>
  <c r="L496" i="5"/>
  <c r="M499" i="2" s="1"/>
  <c r="N499" i="2"/>
  <c r="ED494" i="5"/>
  <c r="EH493" i="5"/>
  <c r="EI493" i="5"/>
  <c r="AD496" i="2"/>
  <c r="EJ492" i="5"/>
  <c r="EF491" i="5"/>
  <c r="EJ489" i="5"/>
  <c r="EH489" i="5"/>
  <c r="AB492" i="2"/>
  <c r="DM487" i="5"/>
  <c r="EH487" i="5"/>
  <c r="AA490" i="2"/>
  <c r="EE487" i="5"/>
  <c r="U490" i="2"/>
  <c r="EJ485" i="5"/>
  <c r="AE488" i="2"/>
  <c r="EG485" i="5"/>
  <c r="Y488" i="2"/>
  <c r="ED485" i="5"/>
  <c r="S488" i="2"/>
  <c r="EH484" i="5"/>
  <c r="ED483" i="5"/>
  <c r="DM482" i="5"/>
  <c r="K485" i="2"/>
  <c r="L482" i="5"/>
  <c r="M485" i="2" s="1"/>
  <c r="EI481" i="5"/>
  <c r="AC484" i="2"/>
  <c r="EG480" i="5"/>
  <c r="Y483" i="2"/>
  <c r="EH479" i="5"/>
  <c r="DM479" i="5"/>
  <c r="P479" i="5" s="1"/>
  <c r="Q479" i="5" s="1"/>
  <c r="K482" i="2"/>
  <c r="L479" i="5"/>
  <c r="M482" i="2" s="1"/>
  <c r="EI478" i="5"/>
  <c r="AC481" i="2"/>
  <c r="EE473" i="5"/>
  <c r="EH472" i="5"/>
  <c r="EE471" i="5"/>
  <c r="U474" i="2"/>
  <c r="AC522" i="2"/>
  <c r="K518" i="2"/>
  <c r="AE506" i="2"/>
  <c r="AA499" i="2"/>
  <c r="U493" i="2"/>
  <c r="K492" i="2"/>
  <c r="EG518" i="5"/>
  <c r="Y521" i="2"/>
  <c r="F517" i="2"/>
  <c r="DM510" i="5"/>
  <c r="DO510" i="5" s="1"/>
  <c r="DP510" i="5" s="1"/>
  <c r="K513" i="2"/>
  <c r="EI499" i="5"/>
  <c r="AD502" i="2"/>
  <c r="EF499" i="5"/>
  <c r="X502" i="2"/>
  <c r="EJ498" i="5"/>
  <c r="AF501" i="2"/>
  <c r="EG493" i="5"/>
  <c r="Z496" i="2"/>
  <c r="EH491" i="5"/>
  <c r="AB494" i="2"/>
  <c r="EI482" i="5"/>
  <c r="AC485" i="2"/>
  <c r="EJ478" i="5"/>
  <c r="AE481" i="2"/>
  <c r="N476" i="2"/>
  <c r="L473" i="5"/>
  <c r="DM520" i="5"/>
  <c r="DO520" i="5" s="1"/>
  <c r="DP520" i="5" s="1"/>
  <c r="EE510" i="5"/>
  <c r="EE509" i="5"/>
  <c r="U512" i="2"/>
  <c r="EI508" i="5"/>
  <c r="AD511" i="2"/>
  <c r="ED495" i="5"/>
  <c r="EE412" i="5"/>
  <c r="EF405" i="5"/>
  <c r="EH396" i="5"/>
  <c r="EH378" i="5"/>
  <c r="EG520" i="5"/>
  <c r="Y523" i="2"/>
  <c r="L519" i="5"/>
  <c r="EL519" i="5" s="1"/>
  <c r="L518" i="5"/>
  <c r="M521" i="2" s="1"/>
  <c r="EG515" i="5"/>
  <c r="Y518" i="2"/>
  <c r="EJ509" i="5"/>
  <c r="AE512" i="2"/>
  <c r="EG509" i="5"/>
  <c r="Y512" i="2"/>
  <c r="ED509" i="5"/>
  <c r="S512" i="2"/>
  <c r="EI506" i="5"/>
  <c r="AC509" i="2"/>
  <c r="EE505" i="5"/>
  <c r="U508" i="2"/>
  <c r="EI504" i="5"/>
  <c r="AC507" i="2"/>
  <c r="EF504" i="5"/>
  <c r="W507" i="2"/>
  <c r="EI503" i="5"/>
  <c r="AC506" i="2"/>
  <c r="DM500" i="5"/>
  <c r="L503" i="2" s="1"/>
  <c r="R503" i="2" s="1"/>
  <c r="K503" i="2"/>
  <c r="EE499" i="5"/>
  <c r="U502" i="2"/>
  <c r="L499" i="5"/>
  <c r="N502" i="2"/>
  <c r="EE497" i="5"/>
  <c r="EI495" i="5"/>
  <c r="AC498" i="2"/>
  <c r="EF495" i="5"/>
  <c r="W498" i="2"/>
  <c r="EI494" i="5"/>
  <c r="AD497" i="2"/>
  <c r="L494" i="5"/>
  <c r="P497" i="2"/>
  <c r="EF492" i="5"/>
  <c r="W495" i="2"/>
  <c r="EE491" i="5"/>
  <c r="EJ491" i="5"/>
  <c r="AE494" i="2"/>
  <c r="EG491" i="5"/>
  <c r="Y494" i="2"/>
  <c r="ED491" i="5"/>
  <c r="S494" i="2"/>
  <c r="EJ490" i="5"/>
  <c r="AE493" i="2"/>
  <c r="EI489" i="5"/>
  <c r="EG487" i="5"/>
  <c r="Z490" i="2"/>
  <c r="EJ486" i="5"/>
  <c r="EF486" i="5"/>
  <c r="W489" i="2"/>
  <c r="EF485" i="5"/>
  <c r="X488" i="2"/>
  <c r="EF484" i="5"/>
  <c r="L484" i="5"/>
  <c r="EL484" i="5" s="1"/>
  <c r="N487" i="2"/>
  <c r="EH482" i="5"/>
  <c r="L481" i="5"/>
  <c r="M484" i="2" s="1"/>
  <c r="N484" i="2"/>
  <c r="EE479" i="5"/>
  <c r="L478" i="5"/>
  <c r="M481" i="2" s="1"/>
  <c r="N481" i="2"/>
  <c r="EF477" i="5"/>
  <c r="W480" i="2"/>
  <c r="L477" i="5"/>
  <c r="M480" i="2" s="1"/>
  <c r="O480" i="2"/>
  <c r="EI476" i="5"/>
  <c r="AC479" i="2"/>
  <c r="E479" i="2"/>
  <c r="EJ473" i="5"/>
  <c r="AE476" i="2"/>
  <c r="EG473" i="5"/>
  <c r="Y476" i="2"/>
  <c r="ED473" i="5"/>
  <c r="S476" i="2"/>
  <c r="EJ472" i="5"/>
  <c r="AE475" i="2"/>
  <c r="Y475" i="2"/>
  <c r="EG472" i="5"/>
  <c r="ED472" i="5"/>
  <c r="S475" i="2"/>
  <c r="AF474" i="2"/>
  <c r="EJ471" i="5"/>
  <c r="S523" i="2"/>
  <c r="K522" i="2"/>
  <c r="S521" i="2"/>
  <c r="W517" i="2"/>
  <c r="AB506" i="2"/>
  <c r="Z501" i="2"/>
  <c r="AB500" i="2"/>
  <c r="S493" i="2"/>
  <c r="L517" i="5"/>
  <c r="P520" i="2"/>
  <c r="EG508" i="5"/>
  <c r="Y511" i="2"/>
  <c r="EI501" i="5"/>
  <c r="AC504" i="2"/>
  <c r="EF501" i="5"/>
  <c r="W504" i="2"/>
  <c r="EI500" i="5"/>
  <c r="AD503" i="2"/>
  <c r="EF500" i="5"/>
  <c r="X503" i="2"/>
  <c r="DM485" i="5"/>
  <c r="K488" i="2"/>
  <c r="Z498" i="2"/>
  <c r="EF519" i="5"/>
  <c r="W522" i="2"/>
  <c r="ED516" i="5"/>
  <c r="DM512" i="5"/>
  <c r="L515" i="2" s="1"/>
  <c r="R515" i="2" s="1"/>
  <c r="EE512" i="5"/>
  <c r="H513" i="2"/>
  <c r="DM509" i="5"/>
  <c r="P509" i="5" s="1"/>
  <c r="Q509" i="5" s="1"/>
  <c r="L509" i="5"/>
  <c r="M512" i="2" s="1"/>
  <c r="EG506" i="5"/>
  <c r="Y509" i="2"/>
  <c r="ED506" i="5"/>
  <c r="S509" i="2"/>
  <c r="L505" i="5"/>
  <c r="EL505" i="5" s="1"/>
  <c r="O508" i="2"/>
  <c r="EI417" i="5"/>
  <c r="EF414" i="5"/>
  <c r="DM411" i="5"/>
  <c r="DO411" i="5" s="1"/>
  <c r="DP411" i="5" s="1"/>
  <c r="EI409" i="5"/>
  <c r="EE408" i="5"/>
  <c r="EE406" i="5"/>
  <c r="ED377" i="5"/>
  <c r="L520" i="5"/>
  <c r="M523" i="2" s="1"/>
  <c r="P523" i="2"/>
  <c r="EE519" i="5"/>
  <c r="EG519" i="5"/>
  <c r="Z522" i="2"/>
  <c r="ED519" i="5"/>
  <c r="T522" i="2"/>
  <c r="EJ517" i="5"/>
  <c r="EG517" i="5"/>
  <c r="ED517" i="5"/>
  <c r="S520" i="2"/>
  <c r="EJ516" i="5"/>
  <c r="EJ513" i="5"/>
  <c r="L512" i="5"/>
  <c r="M515" i="2" s="1"/>
  <c r="P515" i="2"/>
  <c r="EJ511" i="5"/>
  <c r="EG511" i="5"/>
  <c r="Y514" i="2"/>
  <c r="ED511" i="5"/>
  <c r="S514" i="2"/>
  <c r="EJ510" i="5"/>
  <c r="EF508" i="5"/>
  <c r="DM508" i="5"/>
  <c r="EE508" i="5"/>
  <c r="U511" i="2"/>
  <c r="EI507" i="5"/>
  <c r="AC510" i="2"/>
  <c r="EF507" i="5"/>
  <c r="W510" i="2"/>
  <c r="EH506" i="5"/>
  <c r="AB509" i="2"/>
  <c r="EJ504" i="5"/>
  <c r="EI502" i="5"/>
  <c r="AC505" i="2"/>
  <c r="L502" i="5"/>
  <c r="M505" i="2" s="1"/>
  <c r="O505" i="2"/>
  <c r="ED501" i="5"/>
  <c r="EG500" i="5"/>
  <c r="Z503" i="2"/>
  <c r="EG499" i="5"/>
  <c r="Z502" i="2"/>
  <c r="EH498" i="5"/>
  <c r="AB501" i="2"/>
  <c r="EE498" i="5"/>
  <c r="V501" i="2"/>
  <c r="ED497" i="5"/>
  <c r="S500" i="2"/>
  <c r="EI496" i="5"/>
  <c r="EJ496" i="5"/>
  <c r="AE499" i="2"/>
  <c r="ED496" i="5"/>
  <c r="S499" i="2"/>
  <c r="EJ495" i="5"/>
  <c r="EG492" i="5"/>
  <c r="DM492" i="5"/>
  <c r="EH490" i="5"/>
  <c r="EI490" i="5"/>
  <c r="AD493" i="2"/>
  <c r="EH488" i="5"/>
  <c r="AB491" i="2"/>
  <c r="EI486" i="5"/>
  <c r="EH486" i="5"/>
  <c r="AB489" i="2"/>
  <c r="DM484" i="5"/>
  <c r="EE484" i="5"/>
  <c r="U487" i="2"/>
  <c r="EE482" i="5"/>
  <c r="EJ482" i="5"/>
  <c r="AE485" i="2"/>
  <c r="EG482" i="5"/>
  <c r="Y485" i="2"/>
  <c r="ED482" i="5"/>
  <c r="S485" i="2"/>
  <c r="EH481" i="5"/>
  <c r="DM481" i="5"/>
  <c r="L484" i="2" s="1"/>
  <c r="R484" i="2" s="1"/>
  <c r="K484" i="2"/>
  <c r="EE481" i="5"/>
  <c r="U484" i="2"/>
  <c r="EF480" i="5"/>
  <c r="W483" i="2"/>
  <c r="EJ479" i="5"/>
  <c r="AE482" i="2"/>
  <c r="EG479" i="5"/>
  <c r="Y482" i="2"/>
  <c r="ED479" i="5"/>
  <c r="S482" i="2"/>
  <c r="EH478" i="5"/>
  <c r="DM478" i="5"/>
  <c r="L481" i="2" s="1"/>
  <c r="R481" i="2" s="1"/>
  <c r="K481" i="2"/>
  <c r="EE478" i="5"/>
  <c r="U481" i="2"/>
  <c r="EH477" i="5"/>
  <c r="AB480" i="2"/>
  <c r="N479" i="2"/>
  <c r="L476" i="5"/>
  <c r="M479" i="2" s="1"/>
  <c r="L475" i="5"/>
  <c r="M478" i="2" s="1"/>
  <c r="N478" i="2"/>
  <c r="EF474" i="5"/>
  <c r="W477" i="2"/>
  <c r="AE523" i="2"/>
  <c r="AC521" i="2"/>
  <c r="V517" i="2"/>
  <c r="AE511" i="2"/>
  <c r="K509" i="2"/>
  <c r="D523" i="2"/>
  <c r="EH515" i="5"/>
  <c r="AB518" i="2"/>
  <c r="EH509" i="5"/>
  <c r="AB512" i="2"/>
  <c r="DM507" i="5"/>
  <c r="L510" i="2" s="1"/>
  <c r="R510" i="2" s="1"/>
  <c r="K510" i="2"/>
  <c r="EI505" i="5"/>
  <c r="AD508" i="2"/>
  <c r="DM502" i="5"/>
  <c r="DO502" i="5" s="1"/>
  <c r="DP502" i="5" s="1"/>
  <c r="K505" i="2"/>
  <c r="EI497" i="5"/>
  <c r="AC500" i="2"/>
  <c r="L490" i="5"/>
  <c r="N493" i="2"/>
  <c r="EH483" i="5"/>
  <c r="AB486" i="2"/>
  <c r="AB476" i="2"/>
  <c r="EH473" i="5"/>
  <c r="EI418" i="5"/>
  <c r="EF418" i="5"/>
  <c r="D512" i="2"/>
  <c r="ED503" i="5"/>
  <c r="S506" i="2"/>
  <c r="EG416" i="5"/>
  <c r="DM416" i="5"/>
  <c r="L419" i="2" s="1"/>
  <c r="R419" i="2" s="1"/>
  <c r="EF411" i="5"/>
  <c r="DM408" i="5"/>
  <c r="P408" i="5" s="1"/>
  <c r="Q408" i="5" s="1"/>
  <c r="EG418" i="5"/>
  <c r="EF417" i="5"/>
  <c r="EJ417" i="5"/>
  <c r="EG417" i="5"/>
  <c r="ED417" i="5"/>
  <c r="EE416" i="5"/>
  <c r="EG415" i="5"/>
  <c r="EG411" i="5"/>
  <c r="EE410" i="5"/>
  <c r="EI407" i="5"/>
  <c r="DM402" i="5"/>
  <c r="L405" i="2" s="1"/>
  <c r="R405" i="2" s="1"/>
  <c r="EG400" i="5"/>
  <c r="EG399" i="5"/>
  <c r="DM393" i="5"/>
  <c r="L396" i="2" s="1"/>
  <c r="R396" i="2" s="1"/>
  <c r="DM392" i="5"/>
  <c r="L395" i="2" s="1"/>
  <c r="R395" i="2" s="1"/>
  <c r="DM389" i="5"/>
  <c r="L392" i="2" s="1"/>
  <c r="R392" i="2" s="1"/>
  <c r="EH387" i="5"/>
  <c r="EE383" i="5"/>
  <c r="EI382" i="5"/>
  <c r="ED380" i="5"/>
  <c r="EJ518" i="5"/>
  <c r="EI517" i="5"/>
  <c r="EG516" i="5"/>
  <c r="DM516" i="5"/>
  <c r="L519" i="2" s="1"/>
  <c r="R519" i="2" s="1"/>
  <c r="K519" i="2"/>
  <c r="EH516" i="5"/>
  <c r="AA519" i="2"/>
  <c r="EF515" i="5"/>
  <c r="W518" i="2"/>
  <c r="EJ514" i="5"/>
  <c r="AE517" i="2"/>
  <c r="EG514" i="5"/>
  <c r="Y517" i="2"/>
  <c r="ED514" i="5"/>
  <c r="S517" i="2"/>
  <c r="EG513" i="5"/>
  <c r="EH513" i="5"/>
  <c r="EE513" i="5"/>
  <c r="U516" i="2"/>
  <c r="EI512" i="5"/>
  <c r="AC515" i="2"/>
  <c r="EF512" i="5"/>
  <c r="W515" i="2"/>
  <c r="EI511" i="5"/>
  <c r="AD514" i="2"/>
  <c r="L510" i="5"/>
  <c r="M513" i="2" s="1"/>
  <c r="N513" i="2"/>
  <c r="EJ507" i="5"/>
  <c r="L507" i="5"/>
  <c r="M510" i="2" s="1"/>
  <c r="N510" i="2"/>
  <c r="EE506" i="5"/>
  <c r="U509" i="2"/>
  <c r="L506" i="5"/>
  <c r="M509" i="2" s="1"/>
  <c r="EJ505" i="5"/>
  <c r="AE508" i="2"/>
  <c r="EG505" i="5"/>
  <c r="Y508" i="2"/>
  <c r="ED505" i="5"/>
  <c r="S508" i="2"/>
  <c r="EH504" i="5"/>
  <c r="DM504" i="5"/>
  <c r="DO504" i="5" s="1"/>
  <c r="DP504" i="5" s="1"/>
  <c r="K507" i="2"/>
  <c r="EE504" i="5"/>
  <c r="U507" i="2"/>
  <c r="L504" i="5"/>
  <c r="M507" i="2" s="1"/>
  <c r="N507" i="2"/>
  <c r="DM503" i="5"/>
  <c r="L506" i="2" s="1"/>
  <c r="R506" i="2" s="1"/>
  <c r="K506" i="2"/>
  <c r="EE503" i="5"/>
  <c r="U506" i="2"/>
  <c r="L503" i="5"/>
  <c r="M506" i="2" s="1"/>
  <c r="D505" i="2"/>
  <c r="ED500" i="5"/>
  <c r="EI498" i="5"/>
  <c r="DM498" i="5"/>
  <c r="L501" i="2" s="1"/>
  <c r="R501" i="2" s="1"/>
  <c r="EG496" i="5"/>
  <c r="EH495" i="5"/>
  <c r="DM495" i="5"/>
  <c r="L498" i="2" s="1"/>
  <c r="R498" i="2" s="1"/>
  <c r="K498" i="2"/>
  <c r="EH494" i="5"/>
  <c r="EE494" i="5"/>
  <c r="V497" i="2"/>
  <c r="DM493" i="5"/>
  <c r="ED492" i="5"/>
  <c r="EH492" i="5"/>
  <c r="AA495" i="2"/>
  <c r="EE492" i="5"/>
  <c r="U495" i="2"/>
  <c r="L492" i="5"/>
  <c r="M495" i="2" s="1"/>
  <c r="N495" i="2"/>
  <c r="EI491" i="5"/>
  <c r="AC494" i="2"/>
  <c r="EG490" i="5"/>
  <c r="ED489" i="5"/>
  <c r="DM488" i="5"/>
  <c r="P488" i="5" s="1"/>
  <c r="Q488" i="5" s="1"/>
  <c r="K491" i="2"/>
  <c r="L488" i="5"/>
  <c r="M491" i="2" s="1"/>
  <c r="EI487" i="5"/>
  <c r="AD490" i="2"/>
  <c r="EG486" i="5"/>
  <c r="DM486" i="5"/>
  <c r="L489" i="2" s="1"/>
  <c r="R489" i="2" s="1"/>
  <c r="EE486" i="5"/>
  <c r="U489" i="2"/>
  <c r="EH485" i="5"/>
  <c r="AB488" i="2"/>
  <c r="EG484" i="5"/>
  <c r="Z487" i="2"/>
  <c r="EJ483" i="5"/>
  <c r="EF483" i="5"/>
  <c r="W486" i="2"/>
  <c r="EF482" i="5"/>
  <c r="X485" i="2"/>
  <c r="EG481" i="5"/>
  <c r="EJ480" i="5"/>
  <c r="EH480" i="5"/>
  <c r="AB483" i="2"/>
  <c r="EF479" i="5"/>
  <c r="X482" i="2"/>
  <c r="EG478" i="5"/>
  <c r="EJ477" i="5"/>
  <c r="DM477" i="5"/>
  <c r="L480" i="2" s="1"/>
  <c r="R480" i="2" s="1"/>
  <c r="EE477" i="5"/>
  <c r="U480" i="2"/>
  <c r="DM475" i="5"/>
  <c r="L478" i="2" s="1"/>
  <c r="R478" i="2" s="1"/>
  <c r="K478" i="2"/>
  <c r="EE475" i="5"/>
  <c r="U478" i="2"/>
  <c r="AB523" i="2"/>
  <c r="AB521" i="2"/>
  <c r="N521" i="2"/>
  <c r="AC519" i="2"/>
  <c r="K516" i="2"/>
  <c r="AB515" i="2"/>
  <c r="AA502" i="2"/>
  <c r="AC491" i="2"/>
  <c r="DM476" i="5"/>
  <c r="P476" i="5" s="1"/>
  <c r="Q476" i="5" s="1"/>
  <c r="K479" i="2"/>
  <c r="EI475" i="5"/>
  <c r="AC478" i="2"/>
  <c r="EG474" i="5"/>
  <c r="Y477" i="2"/>
  <c r="DM473" i="5"/>
  <c r="P473" i="5" s="1"/>
  <c r="Q473" i="5" s="1"/>
  <c r="K476" i="2"/>
  <c r="EI472" i="5"/>
  <c r="AC475" i="2"/>
  <c r="EG471" i="5"/>
  <c r="Y474" i="2"/>
  <c r="EF471" i="5"/>
  <c r="W474" i="2"/>
  <c r="L471" i="5"/>
  <c r="M474" i="2" s="1"/>
  <c r="O474" i="2"/>
  <c r="EF476" i="5"/>
  <c r="EH474" i="5"/>
  <c r="AB477" i="2"/>
  <c r="EF473" i="5"/>
  <c r="X476" i="2"/>
  <c r="EH471" i="5"/>
  <c r="AB474" i="2"/>
  <c r="DO518" i="5"/>
  <c r="DP518" i="5" s="1"/>
  <c r="P518" i="5"/>
  <c r="Q518" i="5" s="1"/>
  <c r="DO489" i="5"/>
  <c r="DP489" i="5" s="1"/>
  <c r="P489" i="5"/>
  <c r="Q489" i="5" s="1"/>
  <c r="L513" i="5"/>
  <c r="EL513" i="5" s="1"/>
  <c r="P506" i="5"/>
  <c r="Q506" i="5" s="1"/>
  <c r="DO506" i="5"/>
  <c r="DP506" i="5" s="1"/>
  <c r="EE518" i="5"/>
  <c r="EI513" i="5"/>
  <c r="EF513" i="5"/>
  <c r="EI510" i="5"/>
  <c r="EF510" i="5"/>
  <c r="DO515" i="5"/>
  <c r="DP515" i="5" s="1"/>
  <c r="L516" i="5"/>
  <c r="L511" i="5"/>
  <c r="M514" i="2" s="1"/>
  <c r="EJ487" i="5"/>
  <c r="ED487" i="5"/>
  <c r="L486" i="5"/>
  <c r="M489" i="2" s="1"/>
  <c r="EI485" i="5"/>
  <c r="EJ481" i="5"/>
  <c r="ED481" i="5"/>
  <c r="EE480" i="5"/>
  <c r="EI479" i="5"/>
  <c r="L474" i="5"/>
  <c r="L498" i="5"/>
  <c r="EJ475" i="5"/>
  <c r="ED475" i="5"/>
  <c r="EE474" i="5"/>
  <c r="EI473" i="5"/>
  <c r="EJ493" i="5"/>
  <c r="ED493" i="5"/>
  <c r="EJ499" i="5"/>
  <c r="ED499" i="5"/>
  <c r="EF498" i="5"/>
  <c r="L495" i="5"/>
  <c r="EE489" i="5"/>
  <c r="L489" i="5"/>
  <c r="EJ484" i="5"/>
  <c r="ED484" i="5"/>
  <c r="L483" i="5"/>
  <c r="M486" i="2" s="1"/>
  <c r="L480" i="5"/>
  <c r="L408" i="2"/>
  <c r="R408" i="2" s="1"/>
  <c r="DO405" i="5"/>
  <c r="DP405" i="5" s="1"/>
  <c r="EF416" i="5"/>
  <c r="X419" i="2"/>
  <c r="DM415" i="5"/>
  <c r="L418" i="2" s="1"/>
  <c r="R418" i="2" s="1"/>
  <c r="K418" i="2"/>
  <c r="EJ413" i="5"/>
  <c r="AE416" i="2"/>
  <c r="ED413" i="5"/>
  <c r="S416" i="2"/>
  <c r="L412" i="5"/>
  <c r="N415" i="2"/>
  <c r="EH406" i="5"/>
  <c r="AB409" i="2"/>
  <c r="L406" i="5"/>
  <c r="N409" i="2"/>
  <c r="EH404" i="5"/>
  <c r="AA407" i="2"/>
  <c r="EH395" i="5"/>
  <c r="AB398" i="2"/>
  <c r="EE395" i="5"/>
  <c r="V398" i="2"/>
  <c r="EF392" i="5"/>
  <c r="D395" i="2"/>
  <c r="EH391" i="5"/>
  <c r="AA394" i="2"/>
  <c r="L391" i="5"/>
  <c r="EB391" i="5" s="1"/>
  <c r="N394" i="2"/>
  <c r="EJ386" i="5"/>
  <c r="EG384" i="5"/>
  <c r="L383" i="5"/>
  <c r="EB383" i="5" s="1"/>
  <c r="N386" i="2"/>
  <c r="ED381" i="5"/>
  <c r="T384" i="2"/>
  <c r="EJ379" i="5"/>
  <c r="AE382" i="2"/>
  <c r="EG379" i="5"/>
  <c r="Y382" i="2"/>
  <c r="ED379" i="5"/>
  <c r="S382" i="2"/>
  <c r="EH376" i="5"/>
  <c r="AB379" i="2"/>
  <c r="EF372" i="5"/>
  <c r="W375" i="2"/>
  <c r="AC373" i="2"/>
  <c r="EI370" i="5"/>
  <c r="T421" i="2"/>
  <c r="AE393" i="2"/>
  <c r="EH418" i="5"/>
  <c r="AB421" i="2"/>
  <c r="L418" i="5"/>
  <c r="ED415" i="5"/>
  <c r="T418" i="2"/>
  <c r="EI414" i="5"/>
  <c r="EH414" i="5"/>
  <c r="AB417" i="2"/>
  <c r="L414" i="5"/>
  <c r="EI413" i="5"/>
  <c r="AD416" i="2"/>
  <c r="EF413" i="5"/>
  <c r="X416" i="2"/>
  <c r="EG412" i="5"/>
  <c r="Z415" i="2"/>
  <c r="EI410" i="5"/>
  <c r="EH409" i="5"/>
  <c r="AB412" i="2"/>
  <c r="L409" i="5"/>
  <c r="EB409" i="5" s="1"/>
  <c r="N412" i="2"/>
  <c r="EG408" i="5"/>
  <c r="Y411" i="2"/>
  <c r="EG407" i="5"/>
  <c r="DM407" i="5"/>
  <c r="DO407" i="5" s="1"/>
  <c r="DP407" i="5" s="1"/>
  <c r="EH407" i="5"/>
  <c r="L405" i="5"/>
  <c r="P408" i="2"/>
  <c r="EE404" i="5"/>
  <c r="EJ404" i="5"/>
  <c r="AF407" i="2"/>
  <c r="ED404" i="5"/>
  <c r="T407" i="2"/>
  <c r="EH403" i="5"/>
  <c r="AB406" i="2"/>
  <c r="L403" i="5"/>
  <c r="N406" i="2"/>
  <c r="EG401" i="5"/>
  <c r="DM401" i="5"/>
  <c r="EH401" i="5"/>
  <c r="EF399" i="5"/>
  <c r="EI398" i="5"/>
  <c r="EG396" i="5"/>
  <c r="DM396" i="5"/>
  <c r="L399" i="2" s="1"/>
  <c r="R399" i="2" s="1"/>
  <c r="K399" i="2"/>
  <c r="DM395" i="5"/>
  <c r="L398" i="2" s="1"/>
  <c r="R398" i="2" s="1"/>
  <c r="K398" i="2"/>
  <c r="DM394" i="5"/>
  <c r="EH394" i="5"/>
  <c r="AA397" i="2"/>
  <c r="EE394" i="5"/>
  <c r="U397" i="2"/>
  <c r="L394" i="5"/>
  <c r="EB394" i="5" s="1"/>
  <c r="N397" i="2"/>
  <c r="EE392" i="5"/>
  <c r="EG389" i="5"/>
  <c r="Z392" i="2"/>
  <c r="DM388" i="5"/>
  <c r="EH388" i="5"/>
  <c r="AA391" i="2"/>
  <c r="EE388" i="5"/>
  <c r="L388" i="5"/>
  <c r="EB388" i="5" s="1"/>
  <c r="N391" i="2"/>
  <c r="EI387" i="5"/>
  <c r="AD390" i="2"/>
  <c r="EI386" i="5"/>
  <c r="EH386" i="5"/>
  <c r="AB389" i="2"/>
  <c r="L386" i="5"/>
  <c r="N389" i="2"/>
  <c r="EI385" i="5"/>
  <c r="AD388" i="2"/>
  <c r="EF385" i="5"/>
  <c r="X388" i="2"/>
  <c r="EE384" i="5"/>
  <c r="DM384" i="5"/>
  <c r="EG380" i="5"/>
  <c r="EH380" i="5"/>
  <c r="AB383" i="2"/>
  <c r="EG378" i="5"/>
  <c r="DM378" i="5"/>
  <c r="L381" i="2" s="1"/>
  <c r="R381" i="2" s="1"/>
  <c r="EH377" i="5"/>
  <c r="AB380" i="2"/>
  <c r="L377" i="5"/>
  <c r="EB377" i="5" s="1"/>
  <c r="N380" i="2"/>
  <c r="K379" i="2"/>
  <c r="DM376" i="5"/>
  <c r="DO376" i="5" s="1"/>
  <c r="DP376" i="5" s="1"/>
  <c r="EF373" i="5"/>
  <c r="EJ372" i="5"/>
  <c r="EF369" i="5"/>
  <c r="W372" i="2"/>
  <c r="AB420" i="2"/>
  <c r="N417" i="2"/>
  <c r="AF413" i="2"/>
  <c r="K409" i="2"/>
  <c r="T401" i="2"/>
  <c r="K400" i="2"/>
  <c r="D415" i="2"/>
  <c r="EF410" i="5"/>
  <c r="W413" i="2"/>
  <c r="G408" i="2"/>
  <c r="EF402" i="5"/>
  <c r="EF398" i="5"/>
  <c r="W401" i="2"/>
  <c r="L395" i="5"/>
  <c r="EB395" i="5" s="1"/>
  <c r="N398" i="2"/>
  <c r="L392" i="5"/>
  <c r="EE391" i="5"/>
  <c r="U394" i="2"/>
  <c r="EF389" i="5"/>
  <c r="E391" i="2"/>
  <c r="E389" i="2"/>
  <c r="DM383" i="5"/>
  <c r="K386" i="2"/>
  <c r="EJ381" i="5"/>
  <c r="AF384" i="2"/>
  <c r="EI377" i="5"/>
  <c r="AC380" i="2"/>
  <c r="EF377" i="5"/>
  <c r="W380" i="2"/>
  <c r="L376" i="5"/>
  <c r="N379" i="2"/>
  <c r="EE373" i="5"/>
  <c r="U376" i="2"/>
  <c r="AC375" i="2"/>
  <c r="EI372" i="5"/>
  <c r="AF421" i="2"/>
  <c r="AE420" i="2"/>
  <c r="S420" i="2"/>
  <c r="EJ415" i="5"/>
  <c r="AF418" i="2"/>
  <c r="EE414" i="5"/>
  <c r="V417" i="2"/>
  <c r="EJ416" i="5"/>
  <c r="AE419" i="2"/>
  <c r="ED416" i="5"/>
  <c r="S419" i="2"/>
  <c r="EE415" i="5"/>
  <c r="EG414" i="5"/>
  <c r="DM414" i="5"/>
  <c r="ED412" i="5"/>
  <c r="S415" i="2"/>
  <c r="EI411" i="5"/>
  <c r="EG410" i="5"/>
  <c r="DM410" i="5"/>
  <c r="DO410" i="5" s="1"/>
  <c r="DP410" i="5" s="1"/>
  <c r="EH410" i="5"/>
  <c r="AA413" i="2"/>
  <c r="DM409" i="5"/>
  <c r="L412" i="2" s="1"/>
  <c r="R412" i="2" s="1"/>
  <c r="K412" i="2"/>
  <c r="EE407" i="5"/>
  <c r="EJ407" i="5"/>
  <c r="AF410" i="2"/>
  <c r="ED407" i="5"/>
  <c r="T410" i="2"/>
  <c r="EJ406" i="5"/>
  <c r="AF409" i="2"/>
  <c r="EG406" i="5"/>
  <c r="Z409" i="2"/>
  <c r="ED406" i="5"/>
  <c r="T409" i="2"/>
  <c r="EI405" i="5"/>
  <c r="EG403" i="5"/>
  <c r="DM403" i="5"/>
  <c r="DO403" i="5" s="1"/>
  <c r="DP403" i="5" s="1"/>
  <c r="K406" i="2"/>
  <c r="L402" i="5"/>
  <c r="P405" i="2"/>
  <c r="EE401" i="5"/>
  <c r="EJ401" i="5"/>
  <c r="AF404" i="2"/>
  <c r="ED401" i="5"/>
  <c r="T404" i="2"/>
  <c r="EH400" i="5"/>
  <c r="L400" i="5"/>
  <c r="EG398" i="5"/>
  <c r="DM398" i="5"/>
  <c r="DO398" i="5" s="1"/>
  <c r="DP398" i="5" s="1"/>
  <c r="EH398" i="5"/>
  <c r="AA401" i="2"/>
  <c r="EE396" i="5"/>
  <c r="EJ395" i="5"/>
  <c r="EG395" i="5"/>
  <c r="Z398" i="2"/>
  <c r="EG394" i="5"/>
  <c r="Z397" i="2"/>
  <c r="EH393" i="5"/>
  <c r="AB396" i="2"/>
  <c r="ED392" i="5"/>
  <c r="S395" i="2"/>
  <c r="EI391" i="5"/>
  <c r="EJ391" i="5"/>
  <c r="AE394" i="2"/>
  <c r="ED391" i="5"/>
  <c r="EI390" i="5"/>
  <c r="AC393" i="2"/>
  <c r="EF390" i="5"/>
  <c r="W393" i="2"/>
  <c r="EG388" i="5"/>
  <c r="Z391" i="2"/>
  <c r="EF387" i="5"/>
  <c r="EE386" i="5"/>
  <c r="DM386" i="5"/>
  <c r="L389" i="2" s="1"/>
  <c r="R389" i="2" s="1"/>
  <c r="E388" i="2"/>
  <c r="EJ384" i="5"/>
  <c r="AF387" i="2"/>
  <c r="ED384" i="5"/>
  <c r="T387" i="2"/>
  <c r="EH382" i="5"/>
  <c r="AB385" i="2"/>
  <c r="EE382" i="5"/>
  <c r="V385" i="2"/>
  <c r="L382" i="5"/>
  <c r="N385" i="2"/>
  <c r="EI381" i="5"/>
  <c r="AD384" i="2"/>
  <c r="EE380" i="5"/>
  <c r="DM380" i="5"/>
  <c r="K383" i="2"/>
  <c r="L380" i="5"/>
  <c r="EB380" i="5" s="1"/>
  <c r="N383" i="2"/>
  <c r="W382" i="2"/>
  <c r="EF379" i="5"/>
  <c r="ED378" i="5"/>
  <c r="DM377" i="5"/>
  <c r="P377" i="5" s="1"/>
  <c r="Q377" i="5" s="1"/>
  <c r="K380" i="2"/>
  <c r="U380" i="2"/>
  <c r="EE377" i="5"/>
  <c r="EG376" i="5"/>
  <c r="Z379" i="2"/>
  <c r="EJ375" i="5"/>
  <c r="EF375" i="5"/>
  <c r="W378" i="2"/>
  <c r="EG372" i="5"/>
  <c r="EE372" i="5"/>
  <c r="U375" i="2"/>
  <c r="EH371" i="5"/>
  <c r="AB374" i="2"/>
  <c r="V374" i="2"/>
  <c r="EE371" i="5"/>
  <c r="L371" i="5"/>
  <c r="N374" i="2"/>
  <c r="EH369" i="5"/>
  <c r="AB372" i="2"/>
  <c r="L369" i="5"/>
  <c r="N372" i="2"/>
  <c r="AC421" i="2"/>
  <c r="N420" i="2"/>
  <c r="AB416" i="2"/>
  <c r="K408" i="2"/>
  <c r="EI416" i="5"/>
  <c r="AD419" i="2"/>
  <c r="ED410" i="5"/>
  <c r="T413" i="2"/>
  <c r="EG409" i="5"/>
  <c r="Z412" i="2"/>
  <c r="ED409" i="5"/>
  <c r="T412" i="2"/>
  <c r="EH405" i="5"/>
  <c r="AB408" i="2"/>
  <c r="EJ403" i="5"/>
  <c r="AF406" i="2"/>
  <c r="DM400" i="5"/>
  <c r="P400" i="5" s="1"/>
  <c r="Q400" i="5" s="1"/>
  <c r="K403" i="2"/>
  <c r="EH397" i="5"/>
  <c r="AB400" i="2"/>
  <c r="L397" i="5"/>
  <c r="N400" i="2"/>
  <c r="EE390" i="5"/>
  <c r="V393" i="2"/>
  <c r="EG386" i="5"/>
  <c r="Z389" i="2"/>
  <c r="EH385" i="5"/>
  <c r="AB388" i="2"/>
  <c r="EH379" i="5"/>
  <c r="AB382" i="2"/>
  <c r="L379" i="5"/>
  <c r="N382" i="2"/>
  <c r="AE381" i="2"/>
  <c r="EJ378" i="5"/>
  <c r="EH375" i="5"/>
  <c r="AB378" i="2"/>
  <c r="L375" i="5"/>
  <c r="N378" i="2"/>
  <c r="EG370" i="5"/>
  <c r="Z373" i="2"/>
  <c r="K372" i="2"/>
  <c r="DM369" i="5"/>
  <c r="L372" i="2" s="1"/>
  <c r="R372" i="2" s="1"/>
  <c r="E421" i="2"/>
  <c r="Y420" i="2"/>
  <c r="Z414" i="2"/>
  <c r="EE418" i="5"/>
  <c r="DM417" i="5"/>
  <c r="EI415" i="5"/>
  <c r="AC418" i="2"/>
  <c r="EF415" i="5"/>
  <c r="W418" i="2"/>
  <c r="E418" i="2"/>
  <c r="EJ414" i="5"/>
  <c r="AE417" i="2"/>
  <c r="ED414" i="5"/>
  <c r="S417" i="2"/>
  <c r="EE413" i="5"/>
  <c r="DM413" i="5"/>
  <c r="P413" i="5" s="1"/>
  <c r="Q413" i="5" s="1"/>
  <c r="EI412" i="5"/>
  <c r="EF412" i="5"/>
  <c r="EE411" i="5"/>
  <c r="EE409" i="5"/>
  <c r="EF408" i="5"/>
  <c r="EH408" i="5"/>
  <c r="AB411" i="2"/>
  <c r="L408" i="5"/>
  <c r="N411" i="2"/>
  <c r="EE405" i="5"/>
  <c r="EF404" i="5"/>
  <c r="W407" i="2"/>
  <c r="ED403" i="5"/>
  <c r="EI402" i="5"/>
  <c r="EH402" i="5"/>
  <c r="AB405" i="2"/>
  <c r="EE402" i="5"/>
  <c r="V405" i="2"/>
  <c r="EE400" i="5"/>
  <c r="EJ400" i="5"/>
  <c r="AF403" i="2"/>
  <c r="EG397" i="5"/>
  <c r="L400" i="2"/>
  <c r="R400" i="2" s="1"/>
  <c r="EI395" i="5"/>
  <c r="AD398" i="2"/>
  <c r="EF395" i="5"/>
  <c r="X398" i="2"/>
  <c r="EI394" i="5"/>
  <c r="AD397" i="2"/>
  <c r="EF394" i="5"/>
  <c r="X397" i="2"/>
  <c r="ED393" i="5"/>
  <c r="EJ393" i="5"/>
  <c r="AF396" i="2"/>
  <c r="EG393" i="5"/>
  <c r="Z396" i="2"/>
  <c r="EJ392" i="5"/>
  <c r="EI392" i="5"/>
  <c r="AC395" i="2"/>
  <c r="EF391" i="5"/>
  <c r="EG390" i="5"/>
  <c r="DM390" i="5"/>
  <c r="L393" i="2" s="1"/>
  <c r="R393" i="2" s="1"/>
  <c r="EI388" i="5"/>
  <c r="AD391" i="2"/>
  <c r="EE387" i="5"/>
  <c r="DM387" i="5"/>
  <c r="EG385" i="5"/>
  <c r="DM385" i="5"/>
  <c r="P385" i="5" s="1"/>
  <c r="Q385" i="5" s="1"/>
  <c r="EI384" i="5"/>
  <c r="AD387" i="2"/>
  <c r="EJ383" i="5"/>
  <c r="EI383" i="5"/>
  <c r="AC386" i="2"/>
  <c r="EF383" i="5"/>
  <c r="W386" i="2"/>
  <c r="EF382" i="5"/>
  <c r="EH381" i="5"/>
  <c r="AE383" i="2"/>
  <c r="EJ380" i="5"/>
  <c r="DM379" i="5"/>
  <c r="L382" i="2" s="1"/>
  <c r="R382" i="2" s="1"/>
  <c r="EE379" i="5"/>
  <c r="U382" i="2"/>
  <c r="EG375" i="5"/>
  <c r="DM375" i="5"/>
  <c r="L378" i="2" s="1"/>
  <c r="R378" i="2" s="1"/>
  <c r="EE375" i="5"/>
  <c r="U378" i="2"/>
  <c r="EH374" i="5"/>
  <c r="AB377" i="2"/>
  <c r="L374" i="5"/>
  <c r="EB374" i="5" s="1"/>
  <c r="N377" i="2"/>
  <c r="AC376" i="2"/>
  <c r="EI373" i="5"/>
  <c r="EG371" i="5"/>
  <c r="EF370" i="5"/>
  <c r="EI369" i="5"/>
  <c r="V420" i="2"/>
  <c r="W415" i="2"/>
  <c r="W409" i="2"/>
  <c r="AB403" i="2"/>
  <c r="AF392" i="2"/>
  <c r="EJ409" i="5"/>
  <c r="AF412" i="2"/>
  <c r="L399" i="5"/>
  <c r="P402" i="2"/>
  <c r="EI389" i="5"/>
  <c r="AD392" i="2"/>
  <c r="L385" i="5"/>
  <c r="N388" i="2"/>
  <c r="EH416" i="5"/>
  <c r="L416" i="5"/>
  <c r="EB416" i="5" s="1"/>
  <c r="N419" i="2"/>
  <c r="EH415" i="5"/>
  <c r="AB418" i="2"/>
  <c r="L415" i="5"/>
  <c r="N418" i="2"/>
  <c r="EH412" i="5"/>
  <c r="AB415" i="2"/>
  <c r="EH411" i="5"/>
  <c r="AA414" i="2"/>
  <c r="L411" i="5"/>
  <c r="EF407" i="5"/>
  <c r="W410" i="2"/>
  <c r="EI406" i="5"/>
  <c r="AC409" i="2"/>
  <c r="EI404" i="5"/>
  <c r="EG402" i="5"/>
  <c r="EF401" i="5"/>
  <c r="W404" i="2"/>
  <c r="EI399" i="5"/>
  <c r="EH399" i="5"/>
  <c r="AB402" i="2"/>
  <c r="EE399" i="5"/>
  <c r="EE397" i="5"/>
  <c r="EJ397" i="5"/>
  <c r="EJ396" i="5"/>
  <c r="EI396" i="5"/>
  <c r="AC399" i="2"/>
  <c r="EF396" i="5"/>
  <c r="W399" i="2"/>
  <c r="EH392" i="5"/>
  <c r="AB395" i="2"/>
  <c r="ED390" i="5"/>
  <c r="EH389" i="5"/>
  <c r="AB392" i="2"/>
  <c r="EE389" i="5"/>
  <c r="V392" i="2"/>
  <c r="L389" i="5"/>
  <c r="EB389" i="5" s="1"/>
  <c r="N392" i="2"/>
  <c r="EJ387" i="5"/>
  <c r="AF390" i="2"/>
  <c r="EG387" i="5"/>
  <c r="Z390" i="2"/>
  <c r="ED387" i="5"/>
  <c r="T390" i="2"/>
  <c r="EE385" i="5"/>
  <c r="EH384" i="5"/>
  <c r="EG383" i="5"/>
  <c r="EH383" i="5"/>
  <c r="AB386" i="2"/>
  <c r="EJ382" i="5"/>
  <c r="AE385" i="2"/>
  <c r="EG382" i="5"/>
  <c r="Y385" i="2"/>
  <c r="ED382" i="5"/>
  <c r="S385" i="2"/>
  <c r="EG381" i="5"/>
  <c r="EE381" i="5"/>
  <c r="U384" i="2"/>
  <c r="EI379" i="5"/>
  <c r="EF378" i="5"/>
  <c r="W381" i="2"/>
  <c r="AC379" i="2"/>
  <c r="EI376" i="5"/>
  <c r="ED375" i="5"/>
  <c r="EJ374" i="5"/>
  <c r="DM374" i="5"/>
  <c r="L377" i="2" s="1"/>
  <c r="R377" i="2" s="1"/>
  <c r="K377" i="2"/>
  <c r="U377" i="2"/>
  <c r="EE374" i="5"/>
  <c r="AE374" i="2"/>
  <c r="EJ371" i="5"/>
  <c r="S374" i="2"/>
  <c r="ED371" i="5"/>
  <c r="ED369" i="5"/>
  <c r="W421" i="2"/>
  <c r="K421" i="2"/>
  <c r="Y408" i="2"/>
  <c r="AF401" i="2"/>
  <c r="AF400" i="2"/>
  <c r="EI380" i="5"/>
  <c r="AC383" i="2"/>
  <c r="EF380" i="5"/>
  <c r="W383" i="2"/>
  <c r="EE376" i="5"/>
  <c r="U379" i="2"/>
  <c r="EH373" i="5"/>
  <c r="AB376" i="2"/>
  <c r="L373" i="5"/>
  <c r="N376" i="2"/>
  <c r="EI371" i="5"/>
  <c r="AC374" i="2"/>
  <c r="EF371" i="5"/>
  <c r="W374" i="2"/>
  <c r="EG369" i="5"/>
  <c r="DM371" i="5"/>
  <c r="P371" i="5" s="1"/>
  <c r="Q371" i="5" s="1"/>
  <c r="K374" i="2"/>
  <c r="EH370" i="5"/>
  <c r="AB373" i="2"/>
  <c r="L370" i="5"/>
  <c r="N373" i="2"/>
  <c r="EJ373" i="5"/>
  <c r="AE376" i="2"/>
  <c r="ED373" i="5"/>
  <c r="S376" i="2"/>
  <c r="EH372" i="5"/>
  <c r="AB375" i="2"/>
  <c r="DM370" i="5"/>
  <c r="L373" i="2" s="1"/>
  <c r="R373" i="2" s="1"/>
  <c r="EE370" i="5"/>
  <c r="U373" i="2"/>
  <c r="P406" i="5"/>
  <c r="Q406" i="5" s="1"/>
  <c r="DO406" i="5"/>
  <c r="DP406" i="5" s="1"/>
  <c r="P418" i="5"/>
  <c r="Q418" i="5" s="1"/>
  <c r="DO418" i="5"/>
  <c r="DP418" i="5" s="1"/>
  <c r="EI403" i="5"/>
  <c r="EF403" i="5"/>
  <c r="EI400" i="5"/>
  <c r="EF400" i="5"/>
  <c r="EI397" i="5"/>
  <c r="EF397" i="5"/>
  <c r="P397" i="5"/>
  <c r="Q397" i="5" s="1"/>
  <c r="P405" i="5"/>
  <c r="Q405" i="5" s="1"/>
  <c r="DO397" i="5"/>
  <c r="DP397" i="5" s="1"/>
  <c r="EF409" i="5"/>
  <c r="L413" i="5"/>
  <c r="EB413" i="5" s="1"/>
  <c r="EJ411" i="5"/>
  <c r="ED411" i="5"/>
  <c r="L410" i="5"/>
  <c r="EB410" i="5" s="1"/>
  <c r="EJ408" i="5"/>
  <c r="ED408" i="5"/>
  <c r="L407" i="5"/>
  <c r="EB407" i="5" s="1"/>
  <c r="EJ405" i="5"/>
  <c r="ED405" i="5"/>
  <c r="L404" i="5"/>
  <c r="EB404" i="5" s="1"/>
  <c r="L401" i="5"/>
  <c r="EB401" i="5" s="1"/>
  <c r="L398" i="5"/>
  <c r="EB398" i="5" s="1"/>
  <c r="EE393" i="5"/>
  <c r="EJ402" i="5"/>
  <c r="ED402" i="5"/>
  <c r="EJ399" i="5"/>
  <c r="ED399" i="5"/>
  <c r="EJ376" i="5"/>
  <c r="ED376" i="5"/>
  <c r="L393" i="5"/>
  <c r="EB393" i="5" s="1"/>
  <c r="EF384" i="5"/>
  <c r="EF381" i="5"/>
  <c r="L378" i="5"/>
  <c r="EB378" i="5" s="1"/>
  <c r="EJ370" i="5"/>
  <c r="ED370" i="5"/>
  <c r="EF386" i="5"/>
  <c r="EE378" i="5"/>
  <c r="EI374" i="5"/>
  <c r="EF374" i="5"/>
  <c r="EE369" i="5"/>
  <c r="L396" i="5"/>
  <c r="EJ394" i="5"/>
  <c r="ED394" i="5"/>
  <c r="EF393" i="5"/>
  <c r="L390" i="5"/>
  <c r="EB390" i="5" s="1"/>
  <c r="EJ388" i="5"/>
  <c r="ED388" i="5"/>
  <c r="L387" i="5"/>
  <c r="EB387" i="5" s="1"/>
  <c r="EJ385" i="5"/>
  <c r="ED385" i="5"/>
  <c r="L384" i="5"/>
  <c r="EB384" i="5" s="1"/>
  <c r="L381" i="5"/>
  <c r="L372" i="5"/>
  <c r="B268" i="2"/>
  <c r="J268" i="2"/>
  <c r="B269" i="2"/>
  <c r="J269" i="2"/>
  <c r="B270" i="2"/>
  <c r="J270" i="2"/>
  <c r="B271" i="2"/>
  <c r="J271" i="2"/>
  <c r="B272" i="2"/>
  <c r="J272" i="2"/>
  <c r="B273" i="2"/>
  <c r="J273" i="2"/>
  <c r="B274" i="2"/>
  <c r="J274" i="2"/>
  <c r="B275" i="2"/>
  <c r="J275" i="2"/>
  <c r="B276" i="2"/>
  <c r="J276" i="2"/>
  <c r="B277" i="2"/>
  <c r="J277" i="2"/>
  <c r="B278" i="2"/>
  <c r="J278" i="2"/>
  <c r="B279" i="2"/>
  <c r="J279" i="2"/>
  <c r="B280" i="2"/>
  <c r="J280" i="2"/>
  <c r="B281" i="2"/>
  <c r="J281" i="2"/>
  <c r="B282" i="2"/>
  <c r="J282" i="2"/>
  <c r="B283" i="2"/>
  <c r="J283" i="2"/>
  <c r="B284" i="2"/>
  <c r="J284" i="2"/>
  <c r="B285" i="2"/>
  <c r="J285" i="2"/>
  <c r="B286" i="2"/>
  <c r="J286" i="2"/>
  <c r="B287" i="2"/>
  <c r="J287" i="2"/>
  <c r="B288" i="2"/>
  <c r="J288" i="2"/>
  <c r="B289" i="2"/>
  <c r="J289" i="2"/>
  <c r="B290" i="2"/>
  <c r="J290" i="2"/>
  <c r="B291" i="2"/>
  <c r="J291" i="2"/>
  <c r="B292" i="2"/>
  <c r="J292" i="2"/>
  <c r="B293" i="2"/>
  <c r="J293" i="2"/>
  <c r="B294" i="2"/>
  <c r="J294" i="2"/>
  <c r="B295" i="2"/>
  <c r="J295" i="2"/>
  <c r="B296" i="2"/>
  <c r="J296" i="2"/>
  <c r="B297" i="2"/>
  <c r="J297" i="2"/>
  <c r="B298" i="2"/>
  <c r="J298" i="2"/>
  <c r="B299" i="2"/>
  <c r="J299" i="2"/>
  <c r="B300" i="2"/>
  <c r="J300" i="2"/>
  <c r="B301" i="2"/>
  <c r="J301" i="2"/>
  <c r="B302" i="2"/>
  <c r="J302" i="2"/>
  <c r="B303" i="2"/>
  <c r="J303" i="2"/>
  <c r="B304" i="2"/>
  <c r="J304" i="2"/>
  <c r="B305" i="2"/>
  <c r="J305" i="2"/>
  <c r="B306" i="2"/>
  <c r="J306" i="2"/>
  <c r="B307" i="2"/>
  <c r="J307" i="2"/>
  <c r="B308" i="2"/>
  <c r="J308" i="2"/>
  <c r="B309" i="2"/>
  <c r="J309" i="2"/>
  <c r="B310" i="2"/>
  <c r="J310" i="2"/>
  <c r="B311" i="2"/>
  <c r="J311" i="2"/>
  <c r="B312" i="2"/>
  <c r="J312" i="2"/>
  <c r="B313" i="2"/>
  <c r="J313" i="2"/>
  <c r="B314" i="2"/>
  <c r="J314" i="2"/>
  <c r="B315" i="2"/>
  <c r="J315" i="2"/>
  <c r="B316" i="2"/>
  <c r="J316" i="2"/>
  <c r="B317" i="2"/>
  <c r="J317" i="2"/>
  <c r="C265" i="5"/>
  <c r="C268" i="2" s="1"/>
  <c r="F265" i="5"/>
  <c r="D268" i="2" s="1"/>
  <c r="G265" i="5"/>
  <c r="E268" i="2" s="1"/>
  <c r="H265" i="5"/>
  <c r="F268" i="2" s="1"/>
  <c r="I265" i="5"/>
  <c r="G268" i="2" s="1"/>
  <c r="J265" i="5"/>
  <c r="H268" i="2" s="1"/>
  <c r="K265" i="5"/>
  <c r="I268" i="2" s="1"/>
  <c r="M265" i="5"/>
  <c r="N268" i="2" s="1"/>
  <c r="N265" i="5"/>
  <c r="O268" i="2" s="1"/>
  <c r="O265" i="5"/>
  <c r="U265" i="5"/>
  <c r="AB265" i="5"/>
  <c r="T268" i="2" s="1"/>
  <c r="AI265" i="5"/>
  <c r="U268" i="2" s="1"/>
  <c r="AP265" i="5"/>
  <c r="AW265" i="5"/>
  <c r="W268" i="2" s="1"/>
  <c r="BD265" i="5"/>
  <c r="BK265" i="5"/>
  <c r="BR265" i="5"/>
  <c r="Z268" i="2" s="1"/>
  <c r="BY265" i="5"/>
  <c r="AA268" i="2" s="1"/>
  <c r="CF265" i="5"/>
  <c r="CM265" i="5"/>
  <c r="AC268" i="2" s="1"/>
  <c r="CT265" i="5"/>
  <c r="DA265" i="5"/>
  <c r="DH265" i="5"/>
  <c r="AF268" i="2" s="1"/>
  <c r="DN265" i="5"/>
  <c r="K268" i="2" s="1"/>
  <c r="DR265" i="5"/>
  <c r="C266" i="5"/>
  <c r="C269" i="2" s="1"/>
  <c r="F266" i="5"/>
  <c r="D269" i="2" s="1"/>
  <c r="G266" i="5"/>
  <c r="E269" i="2" s="1"/>
  <c r="H266" i="5"/>
  <c r="F269" i="2" s="1"/>
  <c r="I266" i="5"/>
  <c r="G269" i="2" s="1"/>
  <c r="J266" i="5"/>
  <c r="H269" i="2" s="1"/>
  <c r="K266" i="5"/>
  <c r="I269" i="2" s="1"/>
  <c r="M266" i="5"/>
  <c r="N269" i="2" s="1"/>
  <c r="N266" i="5"/>
  <c r="O269" i="2" s="1"/>
  <c r="O266" i="5"/>
  <c r="U266" i="5"/>
  <c r="AB266" i="5"/>
  <c r="T269" i="2" s="1"/>
  <c r="AI266" i="5"/>
  <c r="U269" i="2" s="1"/>
  <c r="AP266" i="5"/>
  <c r="AW266" i="5"/>
  <c r="W269" i="2" s="1"/>
  <c r="BD266" i="5"/>
  <c r="BK266" i="5"/>
  <c r="BR266" i="5"/>
  <c r="Z269" i="2" s="1"/>
  <c r="BY266" i="5"/>
  <c r="AA269" i="2" s="1"/>
  <c r="CF266" i="5"/>
  <c r="CM266" i="5"/>
  <c r="AC269" i="2" s="1"/>
  <c r="CT266" i="5"/>
  <c r="DA266" i="5"/>
  <c r="DH266" i="5"/>
  <c r="AF269" i="2" s="1"/>
  <c r="DN266" i="5"/>
  <c r="K269" i="2" s="1"/>
  <c r="DR266" i="5"/>
  <c r="C267" i="5"/>
  <c r="C270" i="2" s="1"/>
  <c r="F267" i="5"/>
  <c r="D270" i="2" s="1"/>
  <c r="G267" i="5"/>
  <c r="E270" i="2" s="1"/>
  <c r="H267" i="5"/>
  <c r="F270" i="2" s="1"/>
  <c r="I267" i="5"/>
  <c r="G270" i="2" s="1"/>
  <c r="J267" i="5"/>
  <c r="H270" i="2" s="1"/>
  <c r="K267" i="5"/>
  <c r="I270" i="2" s="1"/>
  <c r="M267" i="5"/>
  <c r="N270" i="2" s="1"/>
  <c r="N267" i="5"/>
  <c r="O270" i="2" s="1"/>
  <c r="O267" i="5"/>
  <c r="U267" i="5"/>
  <c r="AB267" i="5"/>
  <c r="T270" i="2" s="1"/>
  <c r="AI267" i="5"/>
  <c r="U270" i="2" s="1"/>
  <c r="AP267" i="5"/>
  <c r="AW267" i="5"/>
  <c r="W270" i="2" s="1"/>
  <c r="BD267" i="5"/>
  <c r="BK267" i="5"/>
  <c r="BR267" i="5"/>
  <c r="Z270" i="2" s="1"/>
  <c r="BY267" i="5"/>
  <c r="AA270" i="2" s="1"/>
  <c r="CF267" i="5"/>
  <c r="CM267" i="5"/>
  <c r="AC270" i="2" s="1"/>
  <c r="CT267" i="5"/>
  <c r="DA267" i="5"/>
  <c r="DH267" i="5"/>
  <c r="AF270" i="2" s="1"/>
  <c r="DN267" i="5"/>
  <c r="DR267" i="5"/>
  <c r="C268" i="5"/>
  <c r="C271" i="2" s="1"/>
  <c r="F268" i="5"/>
  <c r="D271" i="2" s="1"/>
  <c r="G268" i="5"/>
  <c r="E271" i="2" s="1"/>
  <c r="H268" i="5"/>
  <c r="F271" i="2" s="1"/>
  <c r="I268" i="5"/>
  <c r="G271" i="2" s="1"/>
  <c r="J268" i="5"/>
  <c r="H271" i="2" s="1"/>
  <c r="K268" i="5"/>
  <c r="I271" i="2" s="1"/>
  <c r="M268" i="5"/>
  <c r="N271" i="2" s="1"/>
  <c r="N268" i="5"/>
  <c r="O271" i="2" s="1"/>
  <c r="O268" i="5"/>
  <c r="U268" i="5"/>
  <c r="AB268" i="5"/>
  <c r="T271" i="2" s="1"/>
  <c r="AI268" i="5"/>
  <c r="U271" i="2" s="1"/>
  <c r="AP268" i="5"/>
  <c r="AW268" i="5"/>
  <c r="W271" i="2" s="1"/>
  <c r="BD268" i="5"/>
  <c r="BK268" i="5"/>
  <c r="BR268" i="5"/>
  <c r="Z271" i="2" s="1"/>
  <c r="BY268" i="5"/>
  <c r="AA271" i="2" s="1"/>
  <c r="CF268" i="5"/>
  <c r="CM268" i="5"/>
  <c r="AC271" i="2" s="1"/>
  <c r="CT268" i="5"/>
  <c r="DA268" i="5"/>
  <c r="DH268" i="5"/>
  <c r="AF271" i="2" s="1"/>
  <c r="DN268" i="5"/>
  <c r="K271" i="2" s="1"/>
  <c r="DR268" i="5"/>
  <c r="C269" i="5"/>
  <c r="C272" i="2" s="1"/>
  <c r="F269" i="5"/>
  <c r="D272" i="2" s="1"/>
  <c r="G269" i="5"/>
  <c r="E272" i="2" s="1"/>
  <c r="H269" i="5"/>
  <c r="F272" i="2" s="1"/>
  <c r="I269" i="5"/>
  <c r="J269" i="5"/>
  <c r="H272" i="2" s="1"/>
  <c r="K269" i="5"/>
  <c r="I272" i="2" s="1"/>
  <c r="M269" i="5"/>
  <c r="N272" i="2" s="1"/>
  <c r="N269" i="5"/>
  <c r="O272" i="2" s="1"/>
  <c r="O269" i="5"/>
  <c r="U269" i="5"/>
  <c r="AB269" i="5"/>
  <c r="T272" i="2" s="1"/>
  <c r="AI269" i="5"/>
  <c r="U272" i="2" s="1"/>
  <c r="AP269" i="5"/>
  <c r="AW269" i="5"/>
  <c r="W272" i="2" s="1"/>
  <c r="BD269" i="5"/>
  <c r="BK269" i="5"/>
  <c r="BR269" i="5"/>
  <c r="Z272" i="2" s="1"/>
  <c r="BY269" i="5"/>
  <c r="AA272" i="2" s="1"/>
  <c r="CF269" i="5"/>
  <c r="CM269" i="5"/>
  <c r="AC272" i="2" s="1"/>
  <c r="CT269" i="5"/>
  <c r="AD272" i="2" s="1"/>
  <c r="DA269" i="5"/>
  <c r="DH269" i="5"/>
  <c r="AF272" i="2" s="1"/>
  <c r="DN269" i="5"/>
  <c r="K272" i="2" s="1"/>
  <c r="DR269" i="5"/>
  <c r="C270" i="5"/>
  <c r="C273" i="2" s="1"/>
  <c r="F270" i="5"/>
  <c r="D273" i="2" s="1"/>
  <c r="G270" i="5"/>
  <c r="E273" i="2" s="1"/>
  <c r="H270" i="5"/>
  <c r="F273" i="2" s="1"/>
  <c r="I270" i="5"/>
  <c r="G273" i="2" s="1"/>
  <c r="J270" i="5"/>
  <c r="H273" i="2" s="1"/>
  <c r="K270" i="5"/>
  <c r="I273" i="2" s="1"/>
  <c r="M270" i="5"/>
  <c r="N273" i="2" s="1"/>
  <c r="N270" i="5"/>
  <c r="O273" i="2" s="1"/>
  <c r="O270" i="5"/>
  <c r="U270" i="5"/>
  <c r="AB270" i="5"/>
  <c r="T273" i="2" s="1"/>
  <c r="AI270" i="5"/>
  <c r="U273" i="2" s="1"/>
  <c r="AP270" i="5"/>
  <c r="V273" i="2" s="1"/>
  <c r="AW270" i="5"/>
  <c r="W273" i="2" s="1"/>
  <c r="BD270" i="5"/>
  <c r="BK270" i="5"/>
  <c r="BR270" i="5"/>
  <c r="Z273" i="2" s="1"/>
  <c r="BY270" i="5"/>
  <c r="AA273" i="2" s="1"/>
  <c r="CF270" i="5"/>
  <c r="CM270" i="5"/>
  <c r="AC273" i="2" s="1"/>
  <c r="CT270" i="5"/>
  <c r="AD273" i="2" s="1"/>
  <c r="DA270" i="5"/>
  <c r="DH270" i="5"/>
  <c r="AF273" i="2" s="1"/>
  <c r="DN270" i="5"/>
  <c r="K273" i="2" s="1"/>
  <c r="DR270" i="5"/>
  <c r="C271" i="5"/>
  <c r="C274" i="2" s="1"/>
  <c r="F271" i="5"/>
  <c r="D274" i="2" s="1"/>
  <c r="G271" i="5"/>
  <c r="E274" i="2" s="1"/>
  <c r="H271" i="5"/>
  <c r="F274" i="2" s="1"/>
  <c r="I271" i="5"/>
  <c r="J271" i="5"/>
  <c r="H274" i="2" s="1"/>
  <c r="K271" i="5"/>
  <c r="I274" i="2" s="1"/>
  <c r="M271" i="5"/>
  <c r="N274" i="2" s="1"/>
  <c r="N271" i="5"/>
  <c r="O274" i="2" s="1"/>
  <c r="O271" i="5"/>
  <c r="U271" i="5"/>
  <c r="AB271" i="5"/>
  <c r="T274" i="2" s="1"/>
  <c r="AI271" i="5"/>
  <c r="U274" i="2" s="1"/>
  <c r="AP271" i="5"/>
  <c r="AW271" i="5"/>
  <c r="W274" i="2" s="1"/>
  <c r="BD271" i="5"/>
  <c r="BK271" i="5"/>
  <c r="BR271" i="5"/>
  <c r="Z274" i="2" s="1"/>
  <c r="BY271" i="5"/>
  <c r="AA274" i="2" s="1"/>
  <c r="CF271" i="5"/>
  <c r="CM271" i="5"/>
  <c r="AC274" i="2" s="1"/>
  <c r="CT271" i="5"/>
  <c r="AD274" i="2" s="1"/>
  <c r="DA271" i="5"/>
  <c r="DH271" i="5"/>
  <c r="AF274" i="2" s="1"/>
  <c r="DN271" i="5"/>
  <c r="K274" i="2" s="1"/>
  <c r="DR271" i="5"/>
  <c r="C272" i="5"/>
  <c r="C275" i="2" s="1"/>
  <c r="F272" i="5"/>
  <c r="D275" i="2" s="1"/>
  <c r="G272" i="5"/>
  <c r="E275" i="2" s="1"/>
  <c r="H272" i="5"/>
  <c r="F275" i="2" s="1"/>
  <c r="I272" i="5"/>
  <c r="G275" i="2" s="1"/>
  <c r="J272" i="5"/>
  <c r="H275" i="2" s="1"/>
  <c r="K272" i="5"/>
  <c r="I275" i="2" s="1"/>
  <c r="M272" i="5"/>
  <c r="N275" i="2" s="1"/>
  <c r="N272" i="5"/>
  <c r="O275" i="2" s="1"/>
  <c r="O272" i="5"/>
  <c r="P275" i="2" s="1"/>
  <c r="U272" i="5"/>
  <c r="AB272" i="5"/>
  <c r="T275" i="2" s="1"/>
  <c r="AI272" i="5"/>
  <c r="U275" i="2" s="1"/>
  <c r="AP272" i="5"/>
  <c r="V275" i="2" s="1"/>
  <c r="AW272" i="5"/>
  <c r="W275" i="2" s="1"/>
  <c r="BD272" i="5"/>
  <c r="BK272" i="5"/>
  <c r="BR272" i="5"/>
  <c r="Z275" i="2" s="1"/>
  <c r="BY272" i="5"/>
  <c r="AA275" i="2" s="1"/>
  <c r="CF272" i="5"/>
  <c r="CM272" i="5"/>
  <c r="AC275" i="2" s="1"/>
  <c r="CT272" i="5"/>
  <c r="AD275" i="2" s="1"/>
  <c r="DA272" i="5"/>
  <c r="DH272" i="5"/>
  <c r="AF275" i="2" s="1"/>
  <c r="DN272" i="5"/>
  <c r="K275" i="2" s="1"/>
  <c r="DR272" i="5"/>
  <c r="C273" i="5"/>
  <c r="C276" i="2" s="1"/>
  <c r="F273" i="5"/>
  <c r="D276" i="2" s="1"/>
  <c r="G273" i="5"/>
  <c r="E276" i="2" s="1"/>
  <c r="H273" i="5"/>
  <c r="F276" i="2" s="1"/>
  <c r="I273" i="5"/>
  <c r="G276" i="2" s="1"/>
  <c r="J273" i="5"/>
  <c r="H276" i="2" s="1"/>
  <c r="K273" i="5"/>
  <c r="I276" i="2" s="1"/>
  <c r="M273" i="5"/>
  <c r="N276" i="2" s="1"/>
  <c r="N273" i="5"/>
  <c r="O276" i="2" s="1"/>
  <c r="O273" i="5"/>
  <c r="P276" i="2" s="1"/>
  <c r="U273" i="5"/>
  <c r="AB273" i="5"/>
  <c r="T276" i="2" s="1"/>
  <c r="AI273" i="5"/>
  <c r="U276" i="2" s="1"/>
  <c r="AP273" i="5"/>
  <c r="V276" i="2" s="1"/>
  <c r="AW273" i="5"/>
  <c r="W276" i="2" s="1"/>
  <c r="BD273" i="5"/>
  <c r="BK273" i="5"/>
  <c r="BR273" i="5"/>
  <c r="Z276" i="2" s="1"/>
  <c r="BY273" i="5"/>
  <c r="AA276" i="2" s="1"/>
  <c r="CF273" i="5"/>
  <c r="CM273" i="5"/>
  <c r="AC276" i="2" s="1"/>
  <c r="CT273" i="5"/>
  <c r="AD276" i="2" s="1"/>
  <c r="DA273" i="5"/>
  <c r="DH273" i="5"/>
  <c r="AF276" i="2" s="1"/>
  <c r="DN273" i="5"/>
  <c r="K276" i="2" s="1"/>
  <c r="DR273" i="5"/>
  <c r="C274" i="5"/>
  <c r="C277" i="2" s="1"/>
  <c r="F274" i="5"/>
  <c r="D277" i="2" s="1"/>
  <c r="G274" i="5"/>
  <c r="E277" i="2" s="1"/>
  <c r="H274" i="5"/>
  <c r="F277" i="2" s="1"/>
  <c r="I274" i="5"/>
  <c r="G277" i="2" s="1"/>
  <c r="J274" i="5"/>
  <c r="H277" i="2" s="1"/>
  <c r="K274" i="5"/>
  <c r="I277" i="2" s="1"/>
  <c r="M274" i="5"/>
  <c r="N274" i="5"/>
  <c r="O277" i="2" s="1"/>
  <c r="O274" i="5"/>
  <c r="P277" i="2" s="1"/>
  <c r="U274" i="5"/>
  <c r="AB274" i="5"/>
  <c r="T277" i="2" s="1"/>
  <c r="AI274" i="5"/>
  <c r="U277" i="2" s="1"/>
  <c r="AP274" i="5"/>
  <c r="AW274" i="5"/>
  <c r="W277" i="2" s="1"/>
  <c r="BD274" i="5"/>
  <c r="BK274" i="5"/>
  <c r="BR274" i="5"/>
  <c r="Z277" i="2" s="1"/>
  <c r="BY274" i="5"/>
  <c r="AA277" i="2" s="1"/>
  <c r="CF274" i="5"/>
  <c r="CM274" i="5"/>
  <c r="AC277" i="2" s="1"/>
  <c r="CT274" i="5"/>
  <c r="AD277" i="2" s="1"/>
  <c r="DA274" i="5"/>
  <c r="DH274" i="5"/>
  <c r="AF277" i="2" s="1"/>
  <c r="DN274" i="5"/>
  <c r="K277" i="2" s="1"/>
  <c r="DR274" i="5"/>
  <c r="C275" i="5"/>
  <c r="C278" i="2" s="1"/>
  <c r="F275" i="5"/>
  <c r="D278" i="2" s="1"/>
  <c r="G275" i="5"/>
  <c r="E278" i="2" s="1"/>
  <c r="H275" i="5"/>
  <c r="F278" i="2" s="1"/>
  <c r="I275" i="5"/>
  <c r="J275" i="5"/>
  <c r="H278" i="2" s="1"/>
  <c r="K275" i="5"/>
  <c r="I278" i="2" s="1"/>
  <c r="M275" i="5"/>
  <c r="N275" i="5"/>
  <c r="O278" i="2" s="1"/>
  <c r="O275" i="5"/>
  <c r="P278" i="2" s="1"/>
  <c r="U275" i="5"/>
  <c r="AB275" i="5"/>
  <c r="T278" i="2" s="1"/>
  <c r="AI275" i="5"/>
  <c r="U278" i="2" s="1"/>
  <c r="AP275" i="5"/>
  <c r="AW275" i="5"/>
  <c r="W278" i="2" s="1"/>
  <c r="BD275" i="5"/>
  <c r="BK275" i="5"/>
  <c r="BR275" i="5"/>
  <c r="Z278" i="2" s="1"/>
  <c r="BY275" i="5"/>
  <c r="AA278" i="2" s="1"/>
  <c r="CF275" i="5"/>
  <c r="CM275" i="5"/>
  <c r="AC278" i="2" s="1"/>
  <c r="CT275" i="5"/>
  <c r="AD278" i="2" s="1"/>
  <c r="DA275" i="5"/>
  <c r="DH275" i="5"/>
  <c r="AF278" i="2" s="1"/>
  <c r="DN275" i="5"/>
  <c r="K278" i="2" s="1"/>
  <c r="DR275" i="5"/>
  <c r="C276" i="5"/>
  <c r="C279" i="2" s="1"/>
  <c r="F276" i="5"/>
  <c r="D279" i="2" s="1"/>
  <c r="G276" i="5"/>
  <c r="E279" i="2" s="1"/>
  <c r="H276" i="5"/>
  <c r="F279" i="2" s="1"/>
  <c r="I276" i="5"/>
  <c r="G279" i="2" s="1"/>
  <c r="J276" i="5"/>
  <c r="H279" i="2" s="1"/>
  <c r="K276" i="5"/>
  <c r="I279" i="2" s="1"/>
  <c r="M276" i="5"/>
  <c r="N279" i="2" s="1"/>
  <c r="N276" i="5"/>
  <c r="O279" i="2" s="1"/>
  <c r="O276" i="5"/>
  <c r="P279" i="2" s="1"/>
  <c r="U276" i="5"/>
  <c r="S279" i="2" s="1"/>
  <c r="AB276" i="5"/>
  <c r="T279" i="2" s="1"/>
  <c r="AI276" i="5"/>
  <c r="U279" i="2" s="1"/>
  <c r="AP276" i="5"/>
  <c r="V279" i="2" s="1"/>
  <c r="AW276" i="5"/>
  <c r="W279" i="2" s="1"/>
  <c r="BD276" i="5"/>
  <c r="BK276" i="5"/>
  <c r="Y279" i="2" s="1"/>
  <c r="BR276" i="5"/>
  <c r="Z279" i="2" s="1"/>
  <c r="BY276" i="5"/>
  <c r="AA279" i="2" s="1"/>
  <c r="CF276" i="5"/>
  <c r="CM276" i="5"/>
  <c r="AC279" i="2" s="1"/>
  <c r="CT276" i="5"/>
  <c r="AD279" i="2" s="1"/>
  <c r="DA276" i="5"/>
  <c r="AE279" i="2" s="1"/>
  <c r="DH276" i="5"/>
  <c r="AF279" i="2" s="1"/>
  <c r="DN276" i="5"/>
  <c r="K279" i="2" s="1"/>
  <c r="DR276" i="5"/>
  <c r="C277" i="5"/>
  <c r="C280" i="2" s="1"/>
  <c r="F277" i="5"/>
  <c r="D280" i="2" s="1"/>
  <c r="G277" i="5"/>
  <c r="E280" i="2" s="1"/>
  <c r="H277" i="5"/>
  <c r="F280" i="2" s="1"/>
  <c r="I277" i="5"/>
  <c r="G280" i="2" s="1"/>
  <c r="J277" i="5"/>
  <c r="H280" i="2" s="1"/>
  <c r="K277" i="5"/>
  <c r="I280" i="2" s="1"/>
  <c r="M277" i="5"/>
  <c r="N277" i="5"/>
  <c r="O280" i="2" s="1"/>
  <c r="O277" i="5"/>
  <c r="P280" i="2" s="1"/>
  <c r="U277" i="5"/>
  <c r="AB277" i="5"/>
  <c r="T280" i="2" s="1"/>
  <c r="AI277" i="5"/>
  <c r="U280" i="2" s="1"/>
  <c r="AP277" i="5"/>
  <c r="AW277" i="5"/>
  <c r="W280" i="2" s="1"/>
  <c r="BD277" i="5"/>
  <c r="BK277" i="5"/>
  <c r="BR277" i="5"/>
  <c r="Z280" i="2" s="1"/>
  <c r="BY277" i="5"/>
  <c r="AA280" i="2" s="1"/>
  <c r="CF277" i="5"/>
  <c r="CM277" i="5"/>
  <c r="AC280" i="2" s="1"/>
  <c r="CT277" i="5"/>
  <c r="AD280" i="2" s="1"/>
  <c r="DA277" i="5"/>
  <c r="DH277" i="5"/>
  <c r="AF280" i="2" s="1"/>
  <c r="DN277" i="5"/>
  <c r="K280" i="2" s="1"/>
  <c r="DR277" i="5"/>
  <c r="C278" i="5"/>
  <c r="C281" i="2" s="1"/>
  <c r="F278" i="5"/>
  <c r="D281" i="2" s="1"/>
  <c r="G278" i="5"/>
  <c r="E281" i="2" s="1"/>
  <c r="H278" i="5"/>
  <c r="F281" i="2" s="1"/>
  <c r="I278" i="5"/>
  <c r="G281" i="2" s="1"/>
  <c r="J278" i="5"/>
  <c r="H281" i="2" s="1"/>
  <c r="K278" i="5"/>
  <c r="I281" i="2" s="1"/>
  <c r="M278" i="5"/>
  <c r="N281" i="2" s="1"/>
  <c r="N278" i="5"/>
  <c r="O281" i="2" s="1"/>
  <c r="O278" i="5"/>
  <c r="P281" i="2" s="1"/>
  <c r="U278" i="5"/>
  <c r="AB278" i="5"/>
  <c r="T281" i="2" s="1"/>
  <c r="AI278" i="5"/>
  <c r="U281" i="2" s="1"/>
  <c r="AP278" i="5"/>
  <c r="V281" i="2" s="1"/>
  <c r="AW278" i="5"/>
  <c r="W281" i="2" s="1"/>
  <c r="BD278" i="5"/>
  <c r="BK278" i="5"/>
  <c r="BR278" i="5"/>
  <c r="Z281" i="2" s="1"/>
  <c r="BY278" i="5"/>
  <c r="AA281" i="2" s="1"/>
  <c r="CF278" i="5"/>
  <c r="CM278" i="5"/>
  <c r="AC281" i="2" s="1"/>
  <c r="CT278" i="5"/>
  <c r="AD281" i="2" s="1"/>
  <c r="DA278" i="5"/>
  <c r="DH278" i="5"/>
  <c r="AF281" i="2" s="1"/>
  <c r="DN278" i="5"/>
  <c r="K281" i="2" s="1"/>
  <c r="DR278" i="5"/>
  <c r="C279" i="5"/>
  <c r="C282" i="2" s="1"/>
  <c r="F279" i="5"/>
  <c r="D282" i="2" s="1"/>
  <c r="G279" i="5"/>
  <c r="E282" i="2" s="1"/>
  <c r="H279" i="5"/>
  <c r="F282" i="2" s="1"/>
  <c r="I279" i="5"/>
  <c r="G282" i="2" s="1"/>
  <c r="J279" i="5"/>
  <c r="H282" i="2" s="1"/>
  <c r="K279" i="5"/>
  <c r="I282" i="2" s="1"/>
  <c r="M279" i="5"/>
  <c r="N282" i="2" s="1"/>
  <c r="N279" i="5"/>
  <c r="O282" i="2" s="1"/>
  <c r="O279" i="5"/>
  <c r="P282" i="2" s="1"/>
  <c r="U279" i="5"/>
  <c r="S282" i="2" s="1"/>
  <c r="AB279" i="5"/>
  <c r="T282" i="2" s="1"/>
  <c r="AI279" i="5"/>
  <c r="U282" i="2" s="1"/>
  <c r="AP279" i="5"/>
  <c r="V282" i="2" s="1"/>
  <c r="AW279" i="5"/>
  <c r="W282" i="2" s="1"/>
  <c r="BD279" i="5"/>
  <c r="BK279" i="5"/>
  <c r="Y282" i="2" s="1"/>
  <c r="BR279" i="5"/>
  <c r="Z282" i="2" s="1"/>
  <c r="BY279" i="5"/>
  <c r="AA282" i="2" s="1"/>
  <c r="CF279" i="5"/>
  <c r="CM279" i="5"/>
  <c r="AC282" i="2" s="1"/>
  <c r="CT279" i="5"/>
  <c r="AD282" i="2" s="1"/>
  <c r="DA279" i="5"/>
  <c r="AE282" i="2" s="1"/>
  <c r="DH279" i="5"/>
  <c r="AF282" i="2" s="1"/>
  <c r="DN279" i="5"/>
  <c r="K282" i="2" s="1"/>
  <c r="DR279" i="5"/>
  <c r="C280" i="5"/>
  <c r="C283" i="2" s="1"/>
  <c r="F280" i="5"/>
  <c r="D283" i="2" s="1"/>
  <c r="G280" i="5"/>
  <c r="E283" i="2" s="1"/>
  <c r="H280" i="5"/>
  <c r="F283" i="2" s="1"/>
  <c r="I280" i="5"/>
  <c r="G283" i="2" s="1"/>
  <c r="J280" i="5"/>
  <c r="H283" i="2" s="1"/>
  <c r="K280" i="5"/>
  <c r="I283" i="2" s="1"/>
  <c r="M280" i="5"/>
  <c r="N283" i="2" s="1"/>
  <c r="N280" i="5"/>
  <c r="O283" i="2" s="1"/>
  <c r="O280" i="5"/>
  <c r="P283" i="2" s="1"/>
  <c r="U280" i="5"/>
  <c r="AB280" i="5"/>
  <c r="T283" i="2" s="1"/>
  <c r="AI280" i="5"/>
  <c r="U283" i="2" s="1"/>
  <c r="AP280" i="5"/>
  <c r="V283" i="2" s="1"/>
  <c r="AW280" i="5"/>
  <c r="W283" i="2" s="1"/>
  <c r="BD280" i="5"/>
  <c r="BK280" i="5"/>
  <c r="BR280" i="5"/>
  <c r="Z283" i="2" s="1"/>
  <c r="BY280" i="5"/>
  <c r="AA283" i="2" s="1"/>
  <c r="CF280" i="5"/>
  <c r="CM280" i="5"/>
  <c r="AC283" i="2" s="1"/>
  <c r="CT280" i="5"/>
  <c r="AD283" i="2" s="1"/>
  <c r="DA280" i="5"/>
  <c r="DH280" i="5"/>
  <c r="AF283" i="2" s="1"/>
  <c r="DN280" i="5"/>
  <c r="K283" i="2" s="1"/>
  <c r="DR280" i="5"/>
  <c r="C281" i="5"/>
  <c r="C284" i="2" s="1"/>
  <c r="F281" i="5"/>
  <c r="G281" i="5"/>
  <c r="E284" i="2" s="1"/>
  <c r="H281" i="5"/>
  <c r="F284" i="2" s="1"/>
  <c r="I281" i="5"/>
  <c r="G284" i="2" s="1"/>
  <c r="J281" i="5"/>
  <c r="H284" i="2" s="1"/>
  <c r="K281" i="5"/>
  <c r="I284" i="2" s="1"/>
  <c r="M281" i="5"/>
  <c r="N284" i="2" s="1"/>
  <c r="N281" i="5"/>
  <c r="O284" i="2" s="1"/>
  <c r="O281" i="5"/>
  <c r="P284" i="2" s="1"/>
  <c r="U281" i="5"/>
  <c r="S284" i="2" s="1"/>
  <c r="AB281" i="5"/>
  <c r="T284" i="2" s="1"/>
  <c r="AI281" i="5"/>
  <c r="U284" i="2" s="1"/>
  <c r="AP281" i="5"/>
  <c r="AW281" i="5"/>
  <c r="W284" i="2" s="1"/>
  <c r="BD281" i="5"/>
  <c r="BK281" i="5"/>
  <c r="Y284" i="2" s="1"/>
  <c r="BR281" i="5"/>
  <c r="Z284" i="2" s="1"/>
  <c r="BY281" i="5"/>
  <c r="AA284" i="2" s="1"/>
  <c r="CF281" i="5"/>
  <c r="AB284" i="2" s="1"/>
  <c r="CM281" i="5"/>
  <c r="AC284" i="2" s="1"/>
  <c r="CT281" i="5"/>
  <c r="AD284" i="2" s="1"/>
  <c r="DA281" i="5"/>
  <c r="AE284" i="2" s="1"/>
  <c r="DH281" i="5"/>
  <c r="AF284" i="2" s="1"/>
  <c r="DN281" i="5"/>
  <c r="K284" i="2" s="1"/>
  <c r="DR281" i="5"/>
  <c r="C282" i="5"/>
  <c r="C285" i="2" s="1"/>
  <c r="F282" i="5"/>
  <c r="D285" i="2" s="1"/>
  <c r="G282" i="5"/>
  <c r="E285" i="2" s="1"/>
  <c r="H282" i="5"/>
  <c r="F285" i="2" s="1"/>
  <c r="I282" i="5"/>
  <c r="G285" i="2" s="1"/>
  <c r="J282" i="5"/>
  <c r="H285" i="2" s="1"/>
  <c r="K282" i="5"/>
  <c r="I285" i="2" s="1"/>
  <c r="M282" i="5"/>
  <c r="N282" i="5"/>
  <c r="O285" i="2" s="1"/>
  <c r="O282" i="5"/>
  <c r="P285" i="2" s="1"/>
  <c r="U282" i="5"/>
  <c r="AB282" i="5"/>
  <c r="T285" i="2" s="1"/>
  <c r="AI282" i="5"/>
  <c r="U285" i="2" s="1"/>
  <c r="AP282" i="5"/>
  <c r="V285" i="2" s="1"/>
  <c r="AW282" i="5"/>
  <c r="W285" i="2" s="1"/>
  <c r="BD282" i="5"/>
  <c r="BK282" i="5"/>
  <c r="BR282" i="5"/>
  <c r="Z285" i="2" s="1"/>
  <c r="BY282" i="5"/>
  <c r="AA285" i="2" s="1"/>
  <c r="CF282" i="5"/>
  <c r="AB285" i="2" s="1"/>
  <c r="CM282" i="5"/>
  <c r="AC285" i="2" s="1"/>
  <c r="CT282" i="5"/>
  <c r="AD285" i="2" s="1"/>
  <c r="DA282" i="5"/>
  <c r="DH282" i="5"/>
  <c r="AF285" i="2" s="1"/>
  <c r="DN282" i="5"/>
  <c r="K285" i="2" s="1"/>
  <c r="DR282" i="5"/>
  <c r="C283" i="5"/>
  <c r="C286" i="2" s="1"/>
  <c r="F283" i="5"/>
  <c r="D286" i="2" s="1"/>
  <c r="G283" i="5"/>
  <c r="E286" i="2" s="1"/>
  <c r="H283" i="5"/>
  <c r="F286" i="2" s="1"/>
  <c r="I283" i="5"/>
  <c r="G286" i="2" s="1"/>
  <c r="J283" i="5"/>
  <c r="H286" i="2" s="1"/>
  <c r="K283" i="5"/>
  <c r="I286" i="2" s="1"/>
  <c r="M283" i="5"/>
  <c r="N286" i="2" s="1"/>
  <c r="N283" i="5"/>
  <c r="O286" i="2" s="1"/>
  <c r="O283" i="5"/>
  <c r="P286" i="2" s="1"/>
  <c r="U283" i="5"/>
  <c r="AB283" i="5"/>
  <c r="T286" i="2" s="1"/>
  <c r="AI283" i="5"/>
  <c r="U286" i="2" s="1"/>
  <c r="AP283" i="5"/>
  <c r="V286" i="2" s="1"/>
  <c r="AW283" i="5"/>
  <c r="W286" i="2" s="1"/>
  <c r="BD283" i="5"/>
  <c r="BK283" i="5"/>
  <c r="BR283" i="5"/>
  <c r="Z286" i="2" s="1"/>
  <c r="BY283" i="5"/>
  <c r="AA286" i="2" s="1"/>
  <c r="CF283" i="5"/>
  <c r="CM283" i="5"/>
  <c r="AC286" i="2" s="1"/>
  <c r="CT283" i="5"/>
  <c r="AD286" i="2" s="1"/>
  <c r="DA283" i="5"/>
  <c r="DH283" i="5"/>
  <c r="AF286" i="2" s="1"/>
  <c r="DN283" i="5"/>
  <c r="K286" i="2" s="1"/>
  <c r="DR283" i="5"/>
  <c r="C284" i="5"/>
  <c r="C287" i="2" s="1"/>
  <c r="F284" i="5"/>
  <c r="G284" i="5"/>
  <c r="E287" i="2" s="1"/>
  <c r="H284" i="5"/>
  <c r="F287" i="2" s="1"/>
  <c r="I284" i="5"/>
  <c r="G287" i="2" s="1"/>
  <c r="J284" i="5"/>
  <c r="H287" i="2" s="1"/>
  <c r="K284" i="5"/>
  <c r="I287" i="2" s="1"/>
  <c r="M284" i="5"/>
  <c r="N287" i="2" s="1"/>
  <c r="N284" i="5"/>
  <c r="O287" i="2" s="1"/>
  <c r="O284" i="5"/>
  <c r="P287" i="2" s="1"/>
  <c r="U284" i="5"/>
  <c r="S287" i="2" s="1"/>
  <c r="AB284" i="5"/>
  <c r="T287" i="2" s="1"/>
  <c r="AI284" i="5"/>
  <c r="U287" i="2" s="1"/>
  <c r="AP284" i="5"/>
  <c r="V287" i="2" s="1"/>
  <c r="AW284" i="5"/>
  <c r="W287" i="2" s="1"/>
  <c r="BD284" i="5"/>
  <c r="BK284" i="5"/>
  <c r="Y287" i="2" s="1"/>
  <c r="BR284" i="5"/>
  <c r="Z287" i="2" s="1"/>
  <c r="BY284" i="5"/>
  <c r="CF284" i="5"/>
  <c r="AB287" i="2" s="1"/>
  <c r="CM284" i="5"/>
  <c r="AC287" i="2" s="1"/>
  <c r="CT284" i="5"/>
  <c r="AD287" i="2" s="1"/>
  <c r="DA284" i="5"/>
  <c r="AE287" i="2" s="1"/>
  <c r="DH284" i="5"/>
  <c r="AF287" i="2" s="1"/>
  <c r="DN284" i="5"/>
  <c r="K287" i="2" s="1"/>
  <c r="DR284" i="5"/>
  <c r="C285" i="5"/>
  <c r="C288" i="2" s="1"/>
  <c r="F285" i="5"/>
  <c r="D288" i="2" s="1"/>
  <c r="G285" i="5"/>
  <c r="E288" i="2" s="1"/>
  <c r="H285" i="5"/>
  <c r="F288" i="2" s="1"/>
  <c r="I285" i="5"/>
  <c r="G288" i="2" s="1"/>
  <c r="J285" i="5"/>
  <c r="H288" i="2" s="1"/>
  <c r="K285" i="5"/>
  <c r="I288" i="2" s="1"/>
  <c r="M285" i="5"/>
  <c r="N285" i="5"/>
  <c r="O288" i="2" s="1"/>
  <c r="O285" i="5"/>
  <c r="P288" i="2" s="1"/>
  <c r="U285" i="5"/>
  <c r="S288" i="2" s="1"/>
  <c r="AB285" i="5"/>
  <c r="T288" i="2" s="1"/>
  <c r="AI285" i="5"/>
  <c r="AP285" i="5"/>
  <c r="V288" i="2" s="1"/>
  <c r="AW285" i="5"/>
  <c r="W288" i="2" s="1"/>
  <c r="BD285" i="5"/>
  <c r="BK285" i="5"/>
  <c r="BR285" i="5"/>
  <c r="Z288" i="2" s="1"/>
  <c r="BY285" i="5"/>
  <c r="CF285" i="5"/>
  <c r="AB288" i="2" s="1"/>
  <c r="CM285" i="5"/>
  <c r="AC288" i="2" s="1"/>
  <c r="CT285" i="5"/>
  <c r="AD288" i="2" s="1"/>
  <c r="DA285" i="5"/>
  <c r="DH285" i="5"/>
  <c r="AF288" i="2" s="1"/>
  <c r="DN285" i="5"/>
  <c r="K288" i="2" s="1"/>
  <c r="DR285" i="5"/>
  <c r="C286" i="5"/>
  <c r="C289" i="2" s="1"/>
  <c r="F286" i="5"/>
  <c r="D289" i="2" s="1"/>
  <c r="G286" i="5"/>
  <c r="E289" i="2" s="1"/>
  <c r="H286" i="5"/>
  <c r="F289" i="2" s="1"/>
  <c r="I286" i="5"/>
  <c r="G289" i="2" s="1"/>
  <c r="J286" i="5"/>
  <c r="H289" i="2" s="1"/>
  <c r="K286" i="5"/>
  <c r="I289" i="2" s="1"/>
  <c r="M286" i="5"/>
  <c r="N289" i="2" s="1"/>
  <c r="N286" i="5"/>
  <c r="O289" i="2" s="1"/>
  <c r="O286" i="5"/>
  <c r="P289" i="2" s="1"/>
  <c r="U286" i="5"/>
  <c r="S289" i="2" s="1"/>
  <c r="AB286" i="5"/>
  <c r="T289" i="2" s="1"/>
  <c r="AI286" i="5"/>
  <c r="AP286" i="5"/>
  <c r="V289" i="2" s="1"/>
  <c r="AW286" i="5"/>
  <c r="W289" i="2" s="1"/>
  <c r="BD286" i="5"/>
  <c r="BK286" i="5"/>
  <c r="Y289" i="2" s="1"/>
  <c r="BR286" i="5"/>
  <c r="Z289" i="2" s="1"/>
  <c r="BY286" i="5"/>
  <c r="CF286" i="5"/>
  <c r="AB289" i="2" s="1"/>
  <c r="CM286" i="5"/>
  <c r="AC289" i="2" s="1"/>
  <c r="CT286" i="5"/>
  <c r="DA286" i="5"/>
  <c r="AE289" i="2" s="1"/>
  <c r="DH286" i="5"/>
  <c r="AF289" i="2" s="1"/>
  <c r="DN286" i="5"/>
  <c r="K289" i="2" s="1"/>
  <c r="DR286" i="5"/>
  <c r="C287" i="5"/>
  <c r="C290" i="2" s="1"/>
  <c r="F287" i="5"/>
  <c r="D290" i="2" s="1"/>
  <c r="G287" i="5"/>
  <c r="E290" i="2" s="1"/>
  <c r="H287" i="5"/>
  <c r="F290" i="2" s="1"/>
  <c r="I287" i="5"/>
  <c r="G290" i="2" s="1"/>
  <c r="J287" i="5"/>
  <c r="H290" i="2" s="1"/>
  <c r="K287" i="5"/>
  <c r="I290" i="2" s="1"/>
  <c r="M287" i="5"/>
  <c r="N290" i="2" s="1"/>
  <c r="N287" i="5"/>
  <c r="O290" i="2" s="1"/>
  <c r="O287" i="5"/>
  <c r="U287" i="5"/>
  <c r="AB287" i="5"/>
  <c r="T290" i="2" s="1"/>
  <c r="AI287" i="5"/>
  <c r="U290" i="2" s="1"/>
  <c r="AP287" i="5"/>
  <c r="V290" i="2" s="1"/>
  <c r="AW287" i="5"/>
  <c r="W290" i="2" s="1"/>
  <c r="BD287" i="5"/>
  <c r="BK287" i="5"/>
  <c r="BR287" i="5"/>
  <c r="Z290" i="2" s="1"/>
  <c r="BY287" i="5"/>
  <c r="AA290" i="2" s="1"/>
  <c r="CF287" i="5"/>
  <c r="AB290" i="2" s="1"/>
  <c r="CM287" i="5"/>
  <c r="AC290" i="2" s="1"/>
  <c r="CT287" i="5"/>
  <c r="AD290" i="2" s="1"/>
  <c r="DA287" i="5"/>
  <c r="DH287" i="5"/>
  <c r="AF290" i="2" s="1"/>
  <c r="DN287" i="5"/>
  <c r="K290" i="2" s="1"/>
  <c r="DR287" i="5"/>
  <c r="C288" i="5"/>
  <c r="C291" i="2" s="1"/>
  <c r="F288" i="5"/>
  <c r="D291" i="2" s="1"/>
  <c r="G288" i="5"/>
  <c r="H288" i="5"/>
  <c r="F291" i="2" s="1"/>
  <c r="I288" i="5"/>
  <c r="G291" i="2" s="1"/>
  <c r="J288" i="5"/>
  <c r="H291" i="2" s="1"/>
  <c r="K288" i="5"/>
  <c r="I291" i="2" s="1"/>
  <c r="M288" i="5"/>
  <c r="N288" i="5"/>
  <c r="O291" i="2" s="1"/>
  <c r="O288" i="5"/>
  <c r="P291" i="2" s="1"/>
  <c r="U288" i="5"/>
  <c r="S291" i="2" s="1"/>
  <c r="AB288" i="5"/>
  <c r="T291" i="2" s="1"/>
  <c r="AI288" i="5"/>
  <c r="AP288" i="5"/>
  <c r="V291" i="2" s="1"/>
  <c r="AW288" i="5"/>
  <c r="W291" i="2" s="1"/>
  <c r="BD288" i="5"/>
  <c r="BK288" i="5"/>
  <c r="BR288" i="5"/>
  <c r="Z291" i="2" s="1"/>
  <c r="BY288" i="5"/>
  <c r="CF288" i="5"/>
  <c r="AB291" i="2" s="1"/>
  <c r="CM288" i="5"/>
  <c r="AC291" i="2" s="1"/>
  <c r="CT288" i="5"/>
  <c r="AD291" i="2" s="1"/>
  <c r="DA288" i="5"/>
  <c r="DH288" i="5"/>
  <c r="AF291" i="2" s="1"/>
  <c r="DN288" i="5"/>
  <c r="K291" i="2" s="1"/>
  <c r="DR288" i="5"/>
  <c r="C289" i="5"/>
  <c r="C292" i="2" s="1"/>
  <c r="F289" i="5"/>
  <c r="D292" i="2" s="1"/>
  <c r="G289" i="5"/>
  <c r="E292" i="2" s="1"/>
  <c r="H289" i="5"/>
  <c r="F292" i="2" s="1"/>
  <c r="I289" i="5"/>
  <c r="G292" i="2" s="1"/>
  <c r="J289" i="5"/>
  <c r="H292" i="2" s="1"/>
  <c r="K289" i="5"/>
  <c r="I292" i="2" s="1"/>
  <c r="M289" i="5"/>
  <c r="N292" i="2" s="1"/>
  <c r="N289" i="5"/>
  <c r="O292" i="2" s="1"/>
  <c r="O289" i="5"/>
  <c r="P292" i="2" s="1"/>
  <c r="U289" i="5"/>
  <c r="S292" i="2" s="1"/>
  <c r="AB289" i="5"/>
  <c r="T292" i="2" s="1"/>
  <c r="AI289" i="5"/>
  <c r="AP289" i="5"/>
  <c r="V292" i="2" s="1"/>
  <c r="AW289" i="5"/>
  <c r="W292" i="2" s="1"/>
  <c r="BD289" i="5"/>
  <c r="BK289" i="5"/>
  <c r="Y292" i="2" s="1"/>
  <c r="BR289" i="5"/>
  <c r="Z292" i="2" s="1"/>
  <c r="BY289" i="5"/>
  <c r="CF289" i="5"/>
  <c r="AB292" i="2" s="1"/>
  <c r="CM289" i="5"/>
  <c r="AC292" i="2" s="1"/>
  <c r="CT289" i="5"/>
  <c r="DA289" i="5"/>
  <c r="AE292" i="2" s="1"/>
  <c r="DH289" i="5"/>
  <c r="AF292" i="2" s="1"/>
  <c r="DN289" i="5"/>
  <c r="K292" i="2" s="1"/>
  <c r="DR289" i="5"/>
  <c r="C290" i="5"/>
  <c r="C293" i="2" s="1"/>
  <c r="F290" i="5"/>
  <c r="D293" i="2" s="1"/>
  <c r="G290" i="5"/>
  <c r="E293" i="2" s="1"/>
  <c r="H290" i="5"/>
  <c r="F293" i="2" s="1"/>
  <c r="I290" i="5"/>
  <c r="G293" i="2" s="1"/>
  <c r="J290" i="5"/>
  <c r="H293" i="2" s="1"/>
  <c r="K290" i="5"/>
  <c r="I293" i="2" s="1"/>
  <c r="M290" i="5"/>
  <c r="N293" i="2" s="1"/>
  <c r="N290" i="5"/>
  <c r="O293" i="2" s="1"/>
  <c r="O290" i="5"/>
  <c r="U290" i="5"/>
  <c r="AB290" i="5"/>
  <c r="T293" i="2" s="1"/>
  <c r="AI290" i="5"/>
  <c r="U293" i="2" s="1"/>
  <c r="AP290" i="5"/>
  <c r="V293" i="2" s="1"/>
  <c r="AW290" i="5"/>
  <c r="W293" i="2" s="1"/>
  <c r="BD290" i="5"/>
  <c r="BK290" i="5"/>
  <c r="BR290" i="5"/>
  <c r="Z293" i="2" s="1"/>
  <c r="BY290" i="5"/>
  <c r="AA293" i="2" s="1"/>
  <c r="CF290" i="5"/>
  <c r="AB293" i="2" s="1"/>
  <c r="CM290" i="5"/>
  <c r="AC293" i="2" s="1"/>
  <c r="CT290" i="5"/>
  <c r="AD293" i="2" s="1"/>
  <c r="DA290" i="5"/>
  <c r="DH290" i="5"/>
  <c r="AF293" i="2" s="1"/>
  <c r="DN290" i="5"/>
  <c r="K293" i="2" s="1"/>
  <c r="DR290" i="5"/>
  <c r="C291" i="5"/>
  <c r="C294" i="2" s="1"/>
  <c r="F291" i="5"/>
  <c r="D294" i="2" s="1"/>
  <c r="G291" i="5"/>
  <c r="H291" i="5"/>
  <c r="F294" i="2" s="1"/>
  <c r="I291" i="5"/>
  <c r="G294" i="2" s="1"/>
  <c r="J291" i="5"/>
  <c r="H294" i="2" s="1"/>
  <c r="K291" i="5"/>
  <c r="I294" i="2" s="1"/>
  <c r="M291" i="5"/>
  <c r="N291" i="5"/>
  <c r="O294" i="2" s="1"/>
  <c r="O291" i="5"/>
  <c r="P294" i="2" s="1"/>
  <c r="U291" i="5"/>
  <c r="S294" i="2" s="1"/>
  <c r="AB291" i="5"/>
  <c r="T294" i="2" s="1"/>
  <c r="AI291" i="5"/>
  <c r="AP291" i="5"/>
  <c r="V294" i="2" s="1"/>
  <c r="AW291" i="5"/>
  <c r="W294" i="2" s="1"/>
  <c r="BD291" i="5"/>
  <c r="BK291" i="5"/>
  <c r="BR291" i="5"/>
  <c r="Z294" i="2" s="1"/>
  <c r="BY291" i="5"/>
  <c r="CF291" i="5"/>
  <c r="AB294" i="2" s="1"/>
  <c r="CM291" i="5"/>
  <c r="AC294" i="2" s="1"/>
  <c r="CT291" i="5"/>
  <c r="AD294" i="2" s="1"/>
  <c r="DA291" i="5"/>
  <c r="DH291" i="5"/>
  <c r="AF294" i="2" s="1"/>
  <c r="DN291" i="5"/>
  <c r="K294" i="2" s="1"/>
  <c r="DR291" i="5"/>
  <c r="C292" i="5"/>
  <c r="C295" i="2" s="1"/>
  <c r="F292" i="5"/>
  <c r="D295" i="2" s="1"/>
  <c r="G292" i="5"/>
  <c r="E295" i="2" s="1"/>
  <c r="H292" i="5"/>
  <c r="F295" i="2" s="1"/>
  <c r="I292" i="5"/>
  <c r="G295" i="2" s="1"/>
  <c r="J292" i="5"/>
  <c r="H295" i="2" s="1"/>
  <c r="K292" i="5"/>
  <c r="I295" i="2" s="1"/>
  <c r="M292" i="5"/>
  <c r="N295" i="2" s="1"/>
  <c r="N292" i="5"/>
  <c r="O295" i="2" s="1"/>
  <c r="O292" i="5"/>
  <c r="P295" i="2" s="1"/>
  <c r="U292" i="5"/>
  <c r="S295" i="2" s="1"/>
  <c r="AB292" i="5"/>
  <c r="T295" i="2" s="1"/>
  <c r="AI292" i="5"/>
  <c r="AP292" i="5"/>
  <c r="V295" i="2" s="1"/>
  <c r="AW292" i="5"/>
  <c r="W295" i="2" s="1"/>
  <c r="BD292" i="5"/>
  <c r="BK292" i="5"/>
  <c r="Y295" i="2" s="1"/>
  <c r="BR292" i="5"/>
  <c r="Z295" i="2" s="1"/>
  <c r="BY292" i="5"/>
  <c r="CF292" i="5"/>
  <c r="AB295" i="2" s="1"/>
  <c r="CM292" i="5"/>
  <c r="AC295" i="2" s="1"/>
  <c r="CT292" i="5"/>
  <c r="DA292" i="5"/>
  <c r="AE295" i="2" s="1"/>
  <c r="DH292" i="5"/>
  <c r="AF295" i="2" s="1"/>
  <c r="DN292" i="5"/>
  <c r="K295" i="2" s="1"/>
  <c r="DR292" i="5"/>
  <c r="C293" i="5"/>
  <c r="C296" i="2" s="1"/>
  <c r="F293" i="5"/>
  <c r="G293" i="5"/>
  <c r="E296" i="2" s="1"/>
  <c r="H293" i="5"/>
  <c r="F296" i="2" s="1"/>
  <c r="I293" i="5"/>
  <c r="G296" i="2" s="1"/>
  <c r="J293" i="5"/>
  <c r="H296" i="2" s="1"/>
  <c r="K293" i="5"/>
  <c r="I296" i="2" s="1"/>
  <c r="M293" i="5"/>
  <c r="N296" i="2" s="1"/>
  <c r="N293" i="5"/>
  <c r="O296" i="2" s="1"/>
  <c r="O293" i="5"/>
  <c r="P296" i="2" s="1"/>
  <c r="U293" i="5"/>
  <c r="AB293" i="5"/>
  <c r="T296" i="2" s="1"/>
  <c r="AI293" i="5"/>
  <c r="U296" i="2" s="1"/>
  <c r="AP293" i="5"/>
  <c r="V296" i="2" s="1"/>
  <c r="AW293" i="5"/>
  <c r="W296" i="2" s="1"/>
  <c r="BD293" i="5"/>
  <c r="BK293" i="5"/>
  <c r="Y296" i="2" s="1"/>
  <c r="BR293" i="5"/>
  <c r="Z296" i="2" s="1"/>
  <c r="BY293" i="5"/>
  <c r="AA296" i="2" s="1"/>
  <c r="CF293" i="5"/>
  <c r="AB296" i="2" s="1"/>
  <c r="CM293" i="5"/>
  <c r="AC296" i="2" s="1"/>
  <c r="CT293" i="5"/>
  <c r="AD296" i="2" s="1"/>
  <c r="DA293" i="5"/>
  <c r="DH293" i="5"/>
  <c r="AF296" i="2" s="1"/>
  <c r="DN293" i="5"/>
  <c r="K296" i="2" s="1"/>
  <c r="DR293" i="5"/>
  <c r="C294" i="5"/>
  <c r="C297" i="2" s="1"/>
  <c r="F294" i="5"/>
  <c r="D297" i="2" s="1"/>
  <c r="G294" i="5"/>
  <c r="H294" i="5"/>
  <c r="F297" i="2" s="1"/>
  <c r="I294" i="5"/>
  <c r="G297" i="2" s="1"/>
  <c r="J294" i="5"/>
  <c r="H297" i="2" s="1"/>
  <c r="K294" i="5"/>
  <c r="I297" i="2" s="1"/>
  <c r="M294" i="5"/>
  <c r="N294" i="5"/>
  <c r="O297" i="2" s="1"/>
  <c r="O294" i="5"/>
  <c r="P297" i="2" s="1"/>
  <c r="U294" i="5"/>
  <c r="S297" i="2" s="1"/>
  <c r="AB294" i="5"/>
  <c r="T297" i="2" s="1"/>
  <c r="AI294" i="5"/>
  <c r="AP294" i="5"/>
  <c r="V297" i="2" s="1"/>
  <c r="AW294" i="5"/>
  <c r="W297" i="2" s="1"/>
  <c r="BD294" i="5"/>
  <c r="BK294" i="5"/>
  <c r="Y297" i="2" s="1"/>
  <c r="BR294" i="5"/>
  <c r="Z297" i="2" s="1"/>
  <c r="BY294" i="5"/>
  <c r="CF294" i="5"/>
  <c r="AB297" i="2" s="1"/>
  <c r="CM294" i="5"/>
  <c r="AC297" i="2" s="1"/>
  <c r="CT294" i="5"/>
  <c r="AD297" i="2" s="1"/>
  <c r="DA294" i="5"/>
  <c r="DH294" i="5"/>
  <c r="AF297" i="2" s="1"/>
  <c r="DN294" i="5"/>
  <c r="K297" i="2" s="1"/>
  <c r="DR294" i="5"/>
  <c r="C295" i="5"/>
  <c r="C298" i="2" s="1"/>
  <c r="F295" i="5"/>
  <c r="D298" i="2" s="1"/>
  <c r="G295" i="5"/>
  <c r="E298" i="2" s="1"/>
  <c r="H295" i="5"/>
  <c r="F298" i="2" s="1"/>
  <c r="I295" i="5"/>
  <c r="G298" i="2" s="1"/>
  <c r="J295" i="5"/>
  <c r="H298" i="2" s="1"/>
  <c r="K295" i="5"/>
  <c r="I298" i="2" s="1"/>
  <c r="M295" i="5"/>
  <c r="N298" i="2" s="1"/>
  <c r="N295" i="5"/>
  <c r="O298" i="2" s="1"/>
  <c r="O295" i="5"/>
  <c r="P298" i="2" s="1"/>
  <c r="U295" i="5"/>
  <c r="S298" i="2" s="1"/>
  <c r="AB295" i="5"/>
  <c r="T298" i="2" s="1"/>
  <c r="AI295" i="5"/>
  <c r="AP295" i="5"/>
  <c r="V298" i="2" s="1"/>
  <c r="AW295" i="5"/>
  <c r="W298" i="2" s="1"/>
  <c r="BD295" i="5"/>
  <c r="BK295" i="5"/>
  <c r="Y298" i="2" s="1"/>
  <c r="BR295" i="5"/>
  <c r="Z298" i="2" s="1"/>
  <c r="BY295" i="5"/>
  <c r="CF295" i="5"/>
  <c r="AB298" i="2" s="1"/>
  <c r="CM295" i="5"/>
  <c r="AC298" i="2" s="1"/>
  <c r="CT295" i="5"/>
  <c r="DA295" i="5"/>
  <c r="AE298" i="2" s="1"/>
  <c r="DH295" i="5"/>
  <c r="AF298" i="2" s="1"/>
  <c r="DN295" i="5"/>
  <c r="K298" i="2" s="1"/>
  <c r="DR295" i="5"/>
  <c r="C296" i="5"/>
  <c r="C299" i="2" s="1"/>
  <c r="F296" i="5"/>
  <c r="D299" i="2" s="1"/>
  <c r="G296" i="5"/>
  <c r="E299" i="2" s="1"/>
  <c r="H296" i="5"/>
  <c r="F299" i="2" s="1"/>
  <c r="I296" i="5"/>
  <c r="G299" i="2" s="1"/>
  <c r="J296" i="5"/>
  <c r="H299" i="2" s="1"/>
  <c r="K296" i="5"/>
  <c r="I299" i="2" s="1"/>
  <c r="M296" i="5"/>
  <c r="N299" i="2" s="1"/>
  <c r="N296" i="5"/>
  <c r="O299" i="2" s="1"/>
  <c r="O296" i="5"/>
  <c r="U296" i="5"/>
  <c r="AB296" i="5"/>
  <c r="T299" i="2" s="1"/>
  <c r="AI296" i="5"/>
  <c r="U299" i="2" s="1"/>
  <c r="AP296" i="5"/>
  <c r="V299" i="2" s="1"/>
  <c r="AW296" i="5"/>
  <c r="W299" i="2" s="1"/>
  <c r="BD296" i="5"/>
  <c r="BK296" i="5"/>
  <c r="BR296" i="5"/>
  <c r="Z299" i="2" s="1"/>
  <c r="BY296" i="5"/>
  <c r="AA299" i="2" s="1"/>
  <c r="CF296" i="5"/>
  <c r="AB299" i="2" s="1"/>
  <c r="CM296" i="5"/>
  <c r="AC299" i="2" s="1"/>
  <c r="CT296" i="5"/>
  <c r="AD299" i="2" s="1"/>
  <c r="DA296" i="5"/>
  <c r="DH296" i="5"/>
  <c r="AF299" i="2" s="1"/>
  <c r="DN296" i="5"/>
  <c r="K299" i="2" s="1"/>
  <c r="DR296" i="5"/>
  <c r="C297" i="5"/>
  <c r="C300" i="2" s="1"/>
  <c r="F297" i="5"/>
  <c r="D300" i="2" s="1"/>
  <c r="G297" i="5"/>
  <c r="E300" i="2" s="1"/>
  <c r="H297" i="5"/>
  <c r="F300" i="2" s="1"/>
  <c r="I297" i="5"/>
  <c r="G300" i="2" s="1"/>
  <c r="J297" i="5"/>
  <c r="H300" i="2" s="1"/>
  <c r="K297" i="5"/>
  <c r="I300" i="2" s="1"/>
  <c r="M297" i="5"/>
  <c r="N297" i="5"/>
  <c r="O300" i="2" s="1"/>
  <c r="O297" i="5"/>
  <c r="P300" i="2" s="1"/>
  <c r="U297" i="5"/>
  <c r="S300" i="2" s="1"/>
  <c r="AB297" i="5"/>
  <c r="T300" i="2" s="1"/>
  <c r="AI297" i="5"/>
  <c r="AP297" i="5"/>
  <c r="V300" i="2" s="1"/>
  <c r="AW297" i="5"/>
  <c r="W300" i="2" s="1"/>
  <c r="BD297" i="5"/>
  <c r="BK297" i="5"/>
  <c r="BR297" i="5"/>
  <c r="Z300" i="2" s="1"/>
  <c r="BY297" i="5"/>
  <c r="CF297" i="5"/>
  <c r="AB300" i="2" s="1"/>
  <c r="CM297" i="5"/>
  <c r="AC300" i="2" s="1"/>
  <c r="CT297" i="5"/>
  <c r="AD300" i="2" s="1"/>
  <c r="DA297" i="5"/>
  <c r="DH297" i="5"/>
  <c r="AF300" i="2" s="1"/>
  <c r="DN297" i="5"/>
  <c r="K300" i="2" s="1"/>
  <c r="DR297" i="5"/>
  <c r="C298" i="5"/>
  <c r="C301" i="2" s="1"/>
  <c r="F298" i="5"/>
  <c r="D301" i="2" s="1"/>
  <c r="G298" i="5"/>
  <c r="H298" i="5"/>
  <c r="F301" i="2" s="1"/>
  <c r="I298" i="5"/>
  <c r="G301" i="2" s="1"/>
  <c r="J298" i="5"/>
  <c r="H301" i="2" s="1"/>
  <c r="K298" i="5"/>
  <c r="I301" i="2" s="1"/>
  <c r="M298" i="5"/>
  <c r="N298" i="5"/>
  <c r="O301" i="2" s="1"/>
  <c r="O298" i="5"/>
  <c r="P301" i="2" s="1"/>
  <c r="U298" i="5"/>
  <c r="S301" i="2" s="1"/>
  <c r="AB298" i="5"/>
  <c r="T301" i="2" s="1"/>
  <c r="AI298" i="5"/>
  <c r="AP298" i="5"/>
  <c r="V301" i="2" s="1"/>
  <c r="AW298" i="5"/>
  <c r="W301" i="2" s="1"/>
  <c r="BD298" i="5"/>
  <c r="BK298" i="5"/>
  <c r="Y301" i="2" s="1"/>
  <c r="BR298" i="5"/>
  <c r="Z301" i="2" s="1"/>
  <c r="BY298" i="5"/>
  <c r="CF298" i="5"/>
  <c r="AB301" i="2" s="1"/>
  <c r="CM298" i="5"/>
  <c r="AC301" i="2" s="1"/>
  <c r="CT298" i="5"/>
  <c r="DA298" i="5"/>
  <c r="AE301" i="2" s="1"/>
  <c r="DH298" i="5"/>
  <c r="AF301" i="2" s="1"/>
  <c r="DN298" i="5"/>
  <c r="K301" i="2" s="1"/>
  <c r="DR298" i="5"/>
  <c r="C299" i="5"/>
  <c r="C302" i="2" s="1"/>
  <c r="F299" i="5"/>
  <c r="D302" i="2" s="1"/>
  <c r="G299" i="5"/>
  <c r="E302" i="2" s="1"/>
  <c r="H299" i="5"/>
  <c r="F302" i="2" s="1"/>
  <c r="I299" i="5"/>
  <c r="G302" i="2" s="1"/>
  <c r="J299" i="5"/>
  <c r="H302" i="2" s="1"/>
  <c r="K299" i="5"/>
  <c r="I302" i="2" s="1"/>
  <c r="M299" i="5"/>
  <c r="N302" i="2" s="1"/>
  <c r="N299" i="5"/>
  <c r="O302" i="2" s="1"/>
  <c r="O299" i="5"/>
  <c r="U299" i="5"/>
  <c r="AB299" i="5"/>
  <c r="T302" i="2" s="1"/>
  <c r="AI299" i="5"/>
  <c r="U302" i="2" s="1"/>
  <c r="AP299" i="5"/>
  <c r="V302" i="2" s="1"/>
  <c r="AW299" i="5"/>
  <c r="W302" i="2" s="1"/>
  <c r="BD299" i="5"/>
  <c r="BK299" i="5"/>
  <c r="BR299" i="5"/>
  <c r="Z302" i="2" s="1"/>
  <c r="BY299" i="5"/>
  <c r="AA302" i="2" s="1"/>
  <c r="CF299" i="5"/>
  <c r="AB302" i="2" s="1"/>
  <c r="CM299" i="5"/>
  <c r="AC302" i="2" s="1"/>
  <c r="CT299" i="5"/>
  <c r="AD302" i="2" s="1"/>
  <c r="DA299" i="5"/>
  <c r="DH299" i="5"/>
  <c r="AF302" i="2" s="1"/>
  <c r="DN299" i="5"/>
  <c r="K302" i="2" s="1"/>
  <c r="DR299" i="5"/>
  <c r="C300" i="5"/>
  <c r="C303" i="2" s="1"/>
  <c r="F300" i="5"/>
  <c r="D303" i="2" s="1"/>
  <c r="G300" i="5"/>
  <c r="H300" i="5"/>
  <c r="F303" i="2" s="1"/>
  <c r="I300" i="5"/>
  <c r="G303" i="2" s="1"/>
  <c r="J300" i="5"/>
  <c r="H303" i="2" s="1"/>
  <c r="K300" i="5"/>
  <c r="I303" i="2" s="1"/>
  <c r="M300" i="5"/>
  <c r="N300" i="5"/>
  <c r="O303" i="2" s="1"/>
  <c r="O300" i="5"/>
  <c r="P303" i="2" s="1"/>
  <c r="U300" i="5"/>
  <c r="AB300" i="5"/>
  <c r="T303" i="2" s="1"/>
  <c r="AI300" i="5"/>
  <c r="AP300" i="5"/>
  <c r="V303" i="2" s="1"/>
  <c r="AW300" i="5"/>
  <c r="W303" i="2" s="1"/>
  <c r="BD300" i="5"/>
  <c r="BK300" i="5"/>
  <c r="BR300" i="5"/>
  <c r="Z303" i="2" s="1"/>
  <c r="BY300" i="5"/>
  <c r="CF300" i="5"/>
  <c r="AB303" i="2" s="1"/>
  <c r="CM300" i="5"/>
  <c r="AC303" i="2" s="1"/>
  <c r="CT300" i="5"/>
  <c r="AD303" i="2" s="1"/>
  <c r="DA300" i="5"/>
  <c r="DH300" i="5"/>
  <c r="AF303" i="2" s="1"/>
  <c r="DN300" i="5"/>
  <c r="K303" i="2" s="1"/>
  <c r="DR300" i="5"/>
  <c r="C301" i="5"/>
  <c r="C304" i="2" s="1"/>
  <c r="F301" i="5"/>
  <c r="D304" i="2" s="1"/>
  <c r="G301" i="5"/>
  <c r="E304" i="2" s="1"/>
  <c r="H301" i="5"/>
  <c r="F304" i="2" s="1"/>
  <c r="I301" i="5"/>
  <c r="G304" i="2" s="1"/>
  <c r="J301" i="5"/>
  <c r="H304" i="2" s="1"/>
  <c r="K301" i="5"/>
  <c r="I304" i="2" s="1"/>
  <c r="M301" i="5"/>
  <c r="N304" i="2" s="1"/>
  <c r="N301" i="5"/>
  <c r="O304" i="2" s="1"/>
  <c r="O301" i="5"/>
  <c r="P304" i="2" s="1"/>
  <c r="U301" i="5"/>
  <c r="S304" i="2" s="1"/>
  <c r="AB301" i="5"/>
  <c r="T304" i="2" s="1"/>
  <c r="AI301" i="5"/>
  <c r="AP301" i="5"/>
  <c r="V304" i="2" s="1"/>
  <c r="AW301" i="5"/>
  <c r="W304" i="2" s="1"/>
  <c r="BD301" i="5"/>
  <c r="BK301" i="5"/>
  <c r="Y304" i="2" s="1"/>
  <c r="BR301" i="5"/>
  <c r="Z304" i="2" s="1"/>
  <c r="BY301" i="5"/>
  <c r="CF301" i="5"/>
  <c r="AB304" i="2" s="1"/>
  <c r="CM301" i="5"/>
  <c r="AC304" i="2" s="1"/>
  <c r="CT301" i="5"/>
  <c r="DA301" i="5"/>
  <c r="AE304" i="2" s="1"/>
  <c r="DH301" i="5"/>
  <c r="AF304" i="2" s="1"/>
  <c r="DN301" i="5"/>
  <c r="K304" i="2" s="1"/>
  <c r="DR301" i="5"/>
  <c r="C302" i="5"/>
  <c r="C305" i="2" s="1"/>
  <c r="F302" i="5"/>
  <c r="D305" i="2" s="1"/>
  <c r="G302" i="5"/>
  <c r="E305" i="2" s="1"/>
  <c r="H302" i="5"/>
  <c r="F305" i="2" s="1"/>
  <c r="I302" i="5"/>
  <c r="G305" i="2" s="1"/>
  <c r="J302" i="5"/>
  <c r="H305" i="2" s="1"/>
  <c r="K302" i="5"/>
  <c r="I305" i="2" s="1"/>
  <c r="M302" i="5"/>
  <c r="N305" i="2" s="1"/>
  <c r="N302" i="5"/>
  <c r="O305" i="2" s="1"/>
  <c r="O302" i="5"/>
  <c r="P305" i="2" s="1"/>
  <c r="U302" i="5"/>
  <c r="S305" i="2" s="1"/>
  <c r="AB302" i="5"/>
  <c r="T305" i="2" s="1"/>
  <c r="AI302" i="5"/>
  <c r="U305" i="2" s="1"/>
  <c r="AP302" i="5"/>
  <c r="V305" i="2" s="1"/>
  <c r="AW302" i="5"/>
  <c r="W305" i="2" s="1"/>
  <c r="BD302" i="5"/>
  <c r="BK302" i="5"/>
  <c r="BR302" i="5"/>
  <c r="Z305" i="2" s="1"/>
  <c r="BY302" i="5"/>
  <c r="AA305" i="2" s="1"/>
  <c r="CF302" i="5"/>
  <c r="AB305" i="2" s="1"/>
  <c r="CM302" i="5"/>
  <c r="AC305" i="2" s="1"/>
  <c r="CT302" i="5"/>
  <c r="AD305" i="2" s="1"/>
  <c r="DA302" i="5"/>
  <c r="DH302" i="5"/>
  <c r="AF305" i="2" s="1"/>
  <c r="DN302" i="5"/>
  <c r="K305" i="2" s="1"/>
  <c r="DR302" i="5"/>
  <c r="C303" i="5"/>
  <c r="C306" i="2" s="1"/>
  <c r="F303" i="5"/>
  <c r="D306" i="2" s="1"/>
  <c r="G303" i="5"/>
  <c r="E306" i="2" s="1"/>
  <c r="H303" i="5"/>
  <c r="F306" i="2" s="1"/>
  <c r="I303" i="5"/>
  <c r="G306" i="2" s="1"/>
  <c r="J303" i="5"/>
  <c r="H306" i="2" s="1"/>
  <c r="K303" i="5"/>
  <c r="I306" i="2" s="1"/>
  <c r="M303" i="5"/>
  <c r="N306" i="2" s="1"/>
  <c r="N303" i="5"/>
  <c r="O306" i="2" s="1"/>
  <c r="O303" i="5"/>
  <c r="P306" i="2" s="1"/>
  <c r="U303" i="5"/>
  <c r="AB303" i="5"/>
  <c r="T306" i="2" s="1"/>
  <c r="AI303" i="5"/>
  <c r="AP303" i="5"/>
  <c r="V306" i="2" s="1"/>
  <c r="AW303" i="5"/>
  <c r="W306" i="2" s="1"/>
  <c r="BD303" i="5"/>
  <c r="X306" i="2" s="1"/>
  <c r="BK303" i="5"/>
  <c r="Y306" i="2" s="1"/>
  <c r="BR303" i="5"/>
  <c r="Z306" i="2" s="1"/>
  <c r="BY303" i="5"/>
  <c r="CF303" i="5"/>
  <c r="AB306" i="2" s="1"/>
  <c r="CM303" i="5"/>
  <c r="AC306" i="2" s="1"/>
  <c r="CT303" i="5"/>
  <c r="AD306" i="2" s="1"/>
  <c r="DA303" i="5"/>
  <c r="DH303" i="5"/>
  <c r="AF306" i="2" s="1"/>
  <c r="DN303" i="5"/>
  <c r="K306" i="2" s="1"/>
  <c r="DR303" i="5"/>
  <c r="C304" i="5"/>
  <c r="C307" i="2" s="1"/>
  <c r="F304" i="5"/>
  <c r="G304" i="5"/>
  <c r="E307" i="2" s="1"/>
  <c r="H304" i="5"/>
  <c r="F307" i="2" s="1"/>
  <c r="I304" i="5"/>
  <c r="G307" i="2" s="1"/>
  <c r="J304" i="5"/>
  <c r="H307" i="2" s="1"/>
  <c r="K304" i="5"/>
  <c r="I307" i="2" s="1"/>
  <c r="M304" i="5"/>
  <c r="N304" i="5"/>
  <c r="O307" i="2" s="1"/>
  <c r="O304" i="5"/>
  <c r="P307" i="2" s="1"/>
  <c r="U304" i="5"/>
  <c r="S307" i="2" s="1"/>
  <c r="AB304" i="5"/>
  <c r="T307" i="2" s="1"/>
  <c r="AI304" i="5"/>
  <c r="AP304" i="5"/>
  <c r="V307" i="2" s="1"/>
  <c r="AW304" i="5"/>
  <c r="W307" i="2" s="1"/>
  <c r="BD304" i="5"/>
  <c r="BK304" i="5"/>
  <c r="Y307" i="2" s="1"/>
  <c r="BR304" i="5"/>
  <c r="Z307" i="2" s="1"/>
  <c r="BY304" i="5"/>
  <c r="AA307" i="2" s="1"/>
  <c r="CF304" i="5"/>
  <c r="AB307" i="2" s="1"/>
  <c r="CM304" i="5"/>
  <c r="AC307" i="2" s="1"/>
  <c r="CT304" i="5"/>
  <c r="DA304" i="5"/>
  <c r="AE307" i="2" s="1"/>
  <c r="DH304" i="5"/>
  <c r="AF307" i="2" s="1"/>
  <c r="DN304" i="5"/>
  <c r="K307" i="2" s="1"/>
  <c r="DR304" i="5"/>
  <c r="C305" i="5"/>
  <c r="C308" i="2" s="1"/>
  <c r="F305" i="5"/>
  <c r="D308" i="2" s="1"/>
  <c r="G305" i="5"/>
  <c r="E308" i="2" s="1"/>
  <c r="H305" i="5"/>
  <c r="F308" i="2" s="1"/>
  <c r="I305" i="5"/>
  <c r="G308" i="2" s="1"/>
  <c r="J305" i="5"/>
  <c r="H308" i="2" s="1"/>
  <c r="K305" i="5"/>
  <c r="I308" i="2" s="1"/>
  <c r="M305" i="5"/>
  <c r="N308" i="2" s="1"/>
  <c r="N305" i="5"/>
  <c r="O308" i="2" s="1"/>
  <c r="O305" i="5"/>
  <c r="U305" i="5"/>
  <c r="S308" i="2" s="1"/>
  <c r="AB305" i="5"/>
  <c r="T308" i="2" s="1"/>
  <c r="AI305" i="5"/>
  <c r="U308" i="2" s="1"/>
  <c r="AP305" i="5"/>
  <c r="V308" i="2" s="1"/>
  <c r="AW305" i="5"/>
  <c r="W308" i="2" s="1"/>
  <c r="BD305" i="5"/>
  <c r="BK305" i="5"/>
  <c r="Y308" i="2" s="1"/>
  <c r="BR305" i="5"/>
  <c r="Z308" i="2" s="1"/>
  <c r="BY305" i="5"/>
  <c r="CF305" i="5"/>
  <c r="AB308" i="2" s="1"/>
  <c r="CM305" i="5"/>
  <c r="AC308" i="2" s="1"/>
  <c r="CT305" i="5"/>
  <c r="AD308" i="2" s="1"/>
  <c r="DA305" i="5"/>
  <c r="DH305" i="5"/>
  <c r="AF308" i="2" s="1"/>
  <c r="DN305" i="5"/>
  <c r="K308" i="2" s="1"/>
  <c r="DR305" i="5"/>
  <c r="C306" i="5"/>
  <c r="C309" i="2" s="1"/>
  <c r="F306" i="5"/>
  <c r="D309" i="2" s="1"/>
  <c r="G306" i="5"/>
  <c r="E309" i="2" s="1"/>
  <c r="H306" i="5"/>
  <c r="I306" i="5"/>
  <c r="G309" i="2" s="1"/>
  <c r="J306" i="5"/>
  <c r="H309" i="2" s="1"/>
  <c r="K306" i="5"/>
  <c r="I309" i="2" s="1"/>
  <c r="M306" i="5"/>
  <c r="N306" i="5"/>
  <c r="O309" i="2" s="1"/>
  <c r="O306" i="5"/>
  <c r="P309" i="2" s="1"/>
  <c r="U306" i="5"/>
  <c r="S309" i="2" s="1"/>
  <c r="AB306" i="5"/>
  <c r="T309" i="2" s="1"/>
  <c r="AI306" i="5"/>
  <c r="U309" i="2" s="1"/>
  <c r="AP306" i="5"/>
  <c r="AW306" i="5"/>
  <c r="W309" i="2" s="1"/>
  <c r="BD306" i="5"/>
  <c r="BK306" i="5"/>
  <c r="Y309" i="2" s="1"/>
  <c r="BR306" i="5"/>
  <c r="Z309" i="2" s="1"/>
  <c r="BY306" i="5"/>
  <c r="AA309" i="2" s="1"/>
  <c r="CF306" i="5"/>
  <c r="AB309" i="2" s="1"/>
  <c r="CM306" i="5"/>
  <c r="AC309" i="2" s="1"/>
  <c r="CT306" i="5"/>
  <c r="AD309" i="2" s="1"/>
  <c r="DA306" i="5"/>
  <c r="AE309" i="2" s="1"/>
  <c r="DH306" i="5"/>
  <c r="AF309" i="2" s="1"/>
  <c r="DN306" i="5"/>
  <c r="K309" i="2" s="1"/>
  <c r="DR306" i="5"/>
  <c r="C307" i="5"/>
  <c r="C310" i="2" s="1"/>
  <c r="F307" i="5"/>
  <c r="D310" i="2" s="1"/>
  <c r="G307" i="5"/>
  <c r="E310" i="2" s="1"/>
  <c r="H307" i="5"/>
  <c r="F310" i="2" s="1"/>
  <c r="I307" i="5"/>
  <c r="G310" i="2" s="1"/>
  <c r="J307" i="5"/>
  <c r="H310" i="2" s="1"/>
  <c r="K307" i="5"/>
  <c r="I310" i="2" s="1"/>
  <c r="M307" i="5"/>
  <c r="N310" i="2" s="1"/>
  <c r="N307" i="5"/>
  <c r="O310" i="2" s="1"/>
  <c r="O307" i="5"/>
  <c r="P310" i="2" s="1"/>
  <c r="U307" i="5"/>
  <c r="S310" i="2" s="1"/>
  <c r="AB307" i="5"/>
  <c r="T310" i="2" s="1"/>
  <c r="AI307" i="5"/>
  <c r="AP307" i="5"/>
  <c r="V310" i="2" s="1"/>
  <c r="AW307" i="5"/>
  <c r="BD307" i="5"/>
  <c r="X310" i="2" s="1"/>
  <c r="BK307" i="5"/>
  <c r="Y310" i="2" s="1"/>
  <c r="BR307" i="5"/>
  <c r="Z310" i="2" s="1"/>
  <c r="BY307" i="5"/>
  <c r="CF307" i="5"/>
  <c r="AB310" i="2" s="1"/>
  <c r="CM307" i="5"/>
  <c r="CT307" i="5"/>
  <c r="AD310" i="2" s="1"/>
  <c r="DA307" i="5"/>
  <c r="AE310" i="2" s="1"/>
  <c r="DH307" i="5"/>
  <c r="AF310" i="2" s="1"/>
  <c r="DN307" i="5"/>
  <c r="DM307" i="5" s="1"/>
  <c r="P307" i="5" s="1"/>
  <c r="Q307" i="5" s="1"/>
  <c r="DR307" i="5"/>
  <c r="C308" i="5"/>
  <c r="C311" i="2" s="1"/>
  <c r="F308" i="5"/>
  <c r="D311" i="2" s="1"/>
  <c r="G308" i="5"/>
  <c r="E311" i="2" s="1"/>
  <c r="H308" i="5"/>
  <c r="F311" i="2" s="1"/>
  <c r="I308" i="5"/>
  <c r="G311" i="2" s="1"/>
  <c r="J308" i="5"/>
  <c r="K308" i="5"/>
  <c r="I311" i="2" s="1"/>
  <c r="M308" i="5"/>
  <c r="N308" i="5"/>
  <c r="O311" i="2" s="1"/>
  <c r="O308" i="5"/>
  <c r="P311" i="2" s="1"/>
  <c r="U308" i="5"/>
  <c r="S311" i="2" s="1"/>
  <c r="AB308" i="5"/>
  <c r="T311" i="2" s="1"/>
  <c r="AI308" i="5"/>
  <c r="U311" i="2" s="1"/>
  <c r="AP308" i="5"/>
  <c r="AW308" i="5"/>
  <c r="BD308" i="5"/>
  <c r="X311" i="2" s="1"/>
  <c r="BK308" i="5"/>
  <c r="Y311" i="2" s="1"/>
  <c r="BR308" i="5"/>
  <c r="Z311" i="2" s="1"/>
  <c r="BY308" i="5"/>
  <c r="AA311" i="2" s="1"/>
  <c r="CF308" i="5"/>
  <c r="AB311" i="2" s="1"/>
  <c r="CM308" i="5"/>
  <c r="AC311" i="2" s="1"/>
  <c r="CT308" i="5"/>
  <c r="AD311" i="2" s="1"/>
  <c r="DA308" i="5"/>
  <c r="AE311" i="2" s="1"/>
  <c r="DH308" i="5"/>
  <c r="DN308" i="5"/>
  <c r="DM308" i="5" s="1"/>
  <c r="L311" i="2" s="1"/>
  <c r="R311" i="2" s="1"/>
  <c r="DR308" i="5"/>
  <c r="C309" i="5"/>
  <c r="C312" i="2" s="1"/>
  <c r="F309" i="5"/>
  <c r="D312" i="2" s="1"/>
  <c r="G309" i="5"/>
  <c r="E312" i="2" s="1"/>
  <c r="H309" i="5"/>
  <c r="F312" i="2" s="1"/>
  <c r="I309" i="5"/>
  <c r="G312" i="2" s="1"/>
  <c r="J309" i="5"/>
  <c r="H312" i="2" s="1"/>
  <c r="K309" i="5"/>
  <c r="I312" i="2" s="1"/>
  <c r="M309" i="5"/>
  <c r="N312" i="2" s="1"/>
  <c r="N309" i="5"/>
  <c r="O312" i="2" s="1"/>
  <c r="O309" i="5"/>
  <c r="P312" i="2" s="1"/>
  <c r="U309" i="5"/>
  <c r="S312" i="2" s="1"/>
  <c r="AB309" i="5"/>
  <c r="T312" i="2" s="1"/>
  <c r="AI309" i="5"/>
  <c r="U312" i="2" s="1"/>
  <c r="AP309" i="5"/>
  <c r="AW309" i="5"/>
  <c r="W312" i="2" s="1"/>
  <c r="BD309" i="5"/>
  <c r="X312" i="2" s="1"/>
  <c r="BK309" i="5"/>
  <c r="Y312" i="2" s="1"/>
  <c r="BR309" i="5"/>
  <c r="Z312" i="2" s="1"/>
  <c r="BY309" i="5"/>
  <c r="AA312" i="2" s="1"/>
  <c r="CF309" i="5"/>
  <c r="AB312" i="2" s="1"/>
  <c r="CM309" i="5"/>
  <c r="AC312" i="2" s="1"/>
  <c r="CT309" i="5"/>
  <c r="AD312" i="2" s="1"/>
  <c r="DA309" i="5"/>
  <c r="AE312" i="2" s="1"/>
  <c r="DH309" i="5"/>
  <c r="AF312" i="2" s="1"/>
  <c r="DN309" i="5"/>
  <c r="K312" i="2" s="1"/>
  <c r="DR309" i="5"/>
  <c r="C310" i="5"/>
  <c r="C313" i="2" s="1"/>
  <c r="F310" i="5"/>
  <c r="D313" i="2" s="1"/>
  <c r="G310" i="5"/>
  <c r="E313" i="2" s="1"/>
  <c r="H310" i="5"/>
  <c r="F313" i="2" s="1"/>
  <c r="I310" i="5"/>
  <c r="G313" i="2" s="1"/>
  <c r="J310" i="5"/>
  <c r="H313" i="2" s="1"/>
  <c r="K310" i="5"/>
  <c r="I313" i="2" s="1"/>
  <c r="M310" i="5"/>
  <c r="N313" i="2" s="1"/>
  <c r="N310" i="5"/>
  <c r="O313" i="2" s="1"/>
  <c r="O310" i="5"/>
  <c r="P313" i="2" s="1"/>
  <c r="U310" i="5"/>
  <c r="AB310" i="5"/>
  <c r="T313" i="2" s="1"/>
  <c r="AI310" i="5"/>
  <c r="U313" i="2" s="1"/>
  <c r="AP310" i="5"/>
  <c r="V313" i="2" s="1"/>
  <c r="AW310" i="5"/>
  <c r="W313" i="2" s="1"/>
  <c r="BD310" i="5"/>
  <c r="X313" i="2" s="1"/>
  <c r="BK310" i="5"/>
  <c r="Y313" i="2" s="1"/>
  <c r="BR310" i="5"/>
  <c r="Z313" i="2" s="1"/>
  <c r="BY310" i="5"/>
  <c r="AA313" i="2" s="1"/>
  <c r="CF310" i="5"/>
  <c r="AB313" i="2" s="1"/>
  <c r="CM310" i="5"/>
  <c r="AC313" i="2" s="1"/>
  <c r="CT310" i="5"/>
  <c r="AD313" i="2" s="1"/>
  <c r="DA310" i="5"/>
  <c r="AE313" i="2" s="1"/>
  <c r="DH310" i="5"/>
  <c r="AF313" i="2" s="1"/>
  <c r="DN310" i="5"/>
  <c r="K313" i="2" s="1"/>
  <c r="DR310" i="5"/>
  <c r="C311" i="5"/>
  <c r="C314" i="2" s="1"/>
  <c r="F311" i="5"/>
  <c r="D314" i="2" s="1"/>
  <c r="G311" i="5"/>
  <c r="E314" i="2" s="1"/>
  <c r="H311" i="5"/>
  <c r="F314" i="2" s="1"/>
  <c r="I311" i="5"/>
  <c r="J311" i="5"/>
  <c r="H314" i="2" s="1"/>
  <c r="K311" i="5"/>
  <c r="I314" i="2" s="1"/>
  <c r="M311" i="5"/>
  <c r="N314" i="2" s="1"/>
  <c r="N311" i="5"/>
  <c r="O314" i="2" s="1"/>
  <c r="O311" i="5"/>
  <c r="P314" i="2" s="1"/>
  <c r="U311" i="5"/>
  <c r="S314" i="2" s="1"/>
  <c r="AB311" i="5"/>
  <c r="T314" i="2" s="1"/>
  <c r="AI311" i="5"/>
  <c r="U314" i="2" s="1"/>
  <c r="AP311" i="5"/>
  <c r="AW311" i="5"/>
  <c r="W314" i="2" s="1"/>
  <c r="BD311" i="5"/>
  <c r="X314" i="2" s="1"/>
  <c r="BK311" i="5"/>
  <c r="Y314" i="2" s="1"/>
  <c r="BR311" i="5"/>
  <c r="Z314" i="2" s="1"/>
  <c r="BY311" i="5"/>
  <c r="AA314" i="2" s="1"/>
  <c r="CF311" i="5"/>
  <c r="AB314" i="2" s="1"/>
  <c r="CM311" i="5"/>
  <c r="AC314" i="2" s="1"/>
  <c r="CT311" i="5"/>
  <c r="AD314" i="2" s="1"/>
  <c r="DA311" i="5"/>
  <c r="AE314" i="2" s="1"/>
  <c r="DH311" i="5"/>
  <c r="AF314" i="2" s="1"/>
  <c r="DN311" i="5"/>
  <c r="DM311" i="5" s="1"/>
  <c r="L314" i="2" s="1"/>
  <c r="R314" i="2" s="1"/>
  <c r="DR311" i="5"/>
  <c r="C312" i="5"/>
  <c r="C315" i="2" s="1"/>
  <c r="F312" i="5"/>
  <c r="D315" i="2" s="1"/>
  <c r="G312" i="5"/>
  <c r="E315" i="2" s="1"/>
  <c r="H312" i="5"/>
  <c r="F315" i="2" s="1"/>
  <c r="I312" i="5"/>
  <c r="G315" i="2" s="1"/>
  <c r="J312" i="5"/>
  <c r="H315" i="2" s="1"/>
  <c r="K312" i="5"/>
  <c r="I315" i="2" s="1"/>
  <c r="M312" i="5"/>
  <c r="N315" i="2" s="1"/>
  <c r="N312" i="5"/>
  <c r="O315" i="2" s="1"/>
  <c r="O312" i="5"/>
  <c r="P315" i="2" s="1"/>
  <c r="U312" i="5"/>
  <c r="S315" i="2" s="1"/>
  <c r="AB312" i="5"/>
  <c r="T315" i="2" s="1"/>
  <c r="AI312" i="5"/>
  <c r="U315" i="2" s="1"/>
  <c r="AP312" i="5"/>
  <c r="V315" i="2" s="1"/>
  <c r="AW312" i="5"/>
  <c r="W315" i="2" s="1"/>
  <c r="BD312" i="5"/>
  <c r="BK312" i="5"/>
  <c r="Y315" i="2" s="1"/>
  <c r="BR312" i="5"/>
  <c r="Z315" i="2" s="1"/>
  <c r="BY312" i="5"/>
  <c r="AA315" i="2" s="1"/>
  <c r="CF312" i="5"/>
  <c r="AB315" i="2" s="1"/>
  <c r="CM312" i="5"/>
  <c r="AC315" i="2" s="1"/>
  <c r="CT312" i="5"/>
  <c r="AD315" i="2" s="1"/>
  <c r="DA312" i="5"/>
  <c r="AE315" i="2" s="1"/>
  <c r="DH312" i="5"/>
  <c r="DN312" i="5"/>
  <c r="K315" i="2" s="1"/>
  <c r="DR312" i="5"/>
  <c r="C313" i="5"/>
  <c r="C316" i="2" s="1"/>
  <c r="F313" i="5"/>
  <c r="D316" i="2" s="1"/>
  <c r="G313" i="5"/>
  <c r="E316" i="2" s="1"/>
  <c r="H313" i="5"/>
  <c r="F316" i="2" s="1"/>
  <c r="I313" i="5"/>
  <c r="G316" i="2" s="1"/>
  <c r="J313" i="5"/>
  <c r="H316" i="2" s="1"/>
  <c r="K313" i="5"/>
  <c r="I316" i="2" s="1"/>
  <c r="M313" i="5"/>
  <c r="N316" i="2" s="1"/>
  <c r="N313" i="5"/>
  <c r="O316" i="2" s="1"/>
  <c r="O313" i="5"/>
  <c r="P316" i="2" s="1"/>
  <c r="U313" i="5"/>
  <c r="S316" i="2" s="1"/>
  <c r="AB313" i="5"/>
  <c r="AI313" i="5"/>
  <c r="AP313" i="5"/>
  <c r="V316" i="2" s="1"/>
  <c r="AW313" i="5"/>
  <c r="W316" i="2" s="1"/>
  <c r="BD313" i="5"/>
  <c r="X316" i="2" s="1"/>
  <c r="BK313" i="5"/>
  <c r="Y316" i="2" s="1"/>
  <c r="BR313" i="5"/>
  <c r="BY313" i="5"/>
  <c r="CF313" i="5"/>
  <c r="AB316" i="2" s="1"/>
  <c r="CM313" i="5"/>
  <c r="AC316" i="2" s="1"/>
  <c r="CT313" i="5"/>
  <c r="AD316" i="2" s="1"/>
  <c r="DA313" i="5"/>
  <c r="AE316" i="2" s="1"/>
  <c r="DH313" i="5"/>
  <c r="AF316" i="2" s="1"/>
  <c r="DN313" i="5"/>
  <c r="DM313" i="5" s="1"/>
  <c r="L316" i="2" s="1"/>
  <c r="R316" i="2" s="1"/>
  <c r="DR313" i="5"/>
  <c r="C314" i="5"/>
  <c r="C317" i="2" s="1"/>
  <c r="F314" i="5"/>
  <c r="D317" i="2" s="1"/>
  <c r="G314" i="5"/>
  <c r="E317" i="2" s="1"/>
  <c r="H314" i="5"/>
  <c r="F317" i="2" s="1"/>
  <c r="I314" i="5"/>
  <c r="G317" i="2" s="1"/>
  <c r="J314" i="5"/>
  <c r="H317" i="2" s="1"/>
  <c r="K314" i="5"/>
  <c r="I317" i="2" s="1"/>
  <c r="M314" i="5"/>
  <c r="N317" i="2" s="1"/>
  <c r="N314" i="5"/>
  <c r="O317" i="2" s="1"/>
  <c r="O314" i="5"/>
  <c r="P317" i="2" s="1"/>
  <c r="U314" i="5"/>
  <c r="S317" i="2" s="1"/>
  <c r="AB314" i="5"/>
  <c r="T317" i="2" s="1"/>
  <c r="AI314" i="5"/>
  <c r="U317" i="2" s="1"/>
  <c r="AP314" i="5"/>
  <c r="V317" i="2" s="1"/>
  <c r="AW314" i="5"/>
  <c r="W317" i="2" s="1"/>
  <c r="BD314" i="5"/>
  <c r="BK314" i="5"/>
  <c r="Y317" i="2" s="1"/>
  <c r="BR314" i="5"/>
  <c r="Z317" i="2" s="1"/>
  <c r="BY314" i="5"/>
  <c r="AA317" i="2" s="1"/>
  <c r="CF314" i="5"/>
  <c r="AB317" i="2" s="1"/>
  <c r="CM314" i="5"/>
  <c r="AC317" i="2" s="1"/>
  <c r="CT314" i="5"/>
  <c r="AD317" i="2" s="1"/>
  <c r="DA314" i="5"/>
  <c r="AE317" i="2" s="1"/>
  <c r="DH314" i="5"/>
  <c r="DN314" i="5"/>
  <c r="K317" i="2" s="1"/>
  <c r="DR314" i="5"/>
  <c r="DL582" i="5" l="1"/>
  <c r="Q585" i="2" s="1"/>
  <c r="M375" i="2"/>
  <c r="EB372" i="5"/>
  <c r="M384" i="2"/>
  <c r="EB381" i="5"/>
  <c r="EL396" i="5"/>
  <c r="EB396" i="5"/>
  <c r="M373" i="2"/>
  <c r="EB370" i="5"/>
  <c r="M376" i="2"/>
  <c r="EB373" i="5"/>
  <c r="EL411" i="5"/>
  <c r="EB411" i="5"/>
  <c r="M418" i="2"/>
  <c r="EB415" i="5"/>
  <c r="M388" i="2"/>
  <c r="EB385" i="5"/>
  <c r="M402" i="2"/>
  <c r="EB399" i="5"/>
  <c r="M411" i="2"/>
  <c r="EB408" i="5"/>
  <c r="M378" i="2"/>
  <c r="EB375" i="5"/>
  <c r="M382" i="2"/>
  <c r="EB379" i="5"/>
  <c r="DL397" i="5"/>
  <c r="Q400" i="2" s="1"/>
  <c r="EB397" i="5"/>
  <c r="M372" i="2"/>
  <c r="EB369" i="5"/>
  <c r="M374" i="2"/>
  <c r="EB371" i="5"/>
  <c r="M385" i="2"/>
  <c r="EB382" i="5"/>
  <c r="M403" i="2"/>
  <c r="EB400" i="5"/>
  <c r="M405" i="2"/>
  <c r="EB402" i="5"/>
  <c r="M379" i="2"/>
  <c r="EB376" i="5"/>
  <c r="M395" i="2"/>
  <c r="EB392" i="5"/>
  <c r="M389" i="2"/>
  <c r="EB386" i="5"/>
  <c r="M406" i="2"/>
  <c r="EB403" i="5"/>
  <c r="M408" i="2"/>
  <c r="EB405" i="5"/>
  <c r="M417" i="2"/>
  <c r="EB414" i="5"/>
  <c r="M421" i="2"/>
  <c r="EB418" i="5"/>
  <c r="M409" i="2"/>
  <c r="EB406" i="5"/>
  <c r="M415" i="2"/>
  <c r="EB412" i="5"/>
  <c r="M420" i="2"/>
  <c r="EB417" i="5"/>
  <c r="EL534" i="5"/>
  <c r="DO576" i="5"/>
  <c r="DP576" i="5" s="1"/>
  <c r="DO580" i="5"/>
  <c r="DP580" i="5" s="1"/>
  <c r="P580" i="5"/>
  <c r="Q580" i="5" s="1"/>
  <c r="DO556" i="5"/>
  <c r="DP556" i="5" s="1"/>
  <c r="DL565" i="5"/>
  <c r="Q568" i="2" s="1"/>
  <c r="EL543" i="5"/>
  <c r="DL541" i="5"/>
  <c r="Q544" i="2" s="1"/>
  <c r="DL542" i="5"/>
  <c r="Q545" i="2" s="1"/>
  <c r="EL565" i="5"/>
  <c r="DL585" i="5"/>
  <c r="Q588" i="2" s="1"/>
  <c r="EL585" i="5"/>
  <c r="DL543" i="5"/>
  <c r="Q546" i="2" s="1"/>
  <c r="EL553" i="5"/>
  <c r="DO570" i="5"/>
  <c r="DP570" i="5" s="1"/>
  <c r="EL581" i="5"/>
  <c r="L573" i="2"/>
  <c r="R573" i="2" s="1"/>
  <c r="EL541" i="5"/>
  <c r="DO526" i="5"/>
  <c r="DP526" i="5" s="1"/>
  <c r="DO528" i="5"/>
  <c r="DP528" i="5" s="1"/>
  <c r="EL538" i="5"/>
  <c r="DL540" i="5"/>
  <c r="Q543" i="2" s="1"/>
  <c r="EL540" i="5"/>
  <c r="DL587" i="5"/>
  <c r="Q590" i="2" s="1"/>
  <c r="M590" i="2"/>
  <c r="EL564" i="5"/>
  <c r="M567" i="2"/>
  <c r="EL542" i="5"/>
  <c r="EL586" i="5"/>
  <c r="M589" i="2"/>
  <c r="DL584" i="5"/>
  <c r="Q587" i="2" s="1"/>
  <c r="M587" i="2"/>
  <c r="EL562" i="5"/>
  <c r="M565" i="2"/>
  <c r="DL564" i="5"/>
  <c r="Q567" i="2" s="1"/>
  <c r="DL563" i="5"/>
  <c r="Q566" i="2" s="1"/>
  <c r="M566" i="2"/>
  <c r="P536" i="5"/>
  <c r="Q536" i="5" s="1"/>
  <c r="EL572" i="5"/>
  <c r="EL579" i="5"/>
  <c r="DL586" i="5"/>
  <c r="Q589" i="2" s="1"/>
  <c r="DL581" i="5"/>
  <c r="Q584" i="2" s="1"/>
  <c r="P525" i="5"/>
  <c r="Q525" i="5" s="1"/>
  <c r="P581" i="5"/>
  <c r="Q581" i="5" s="1"/>
  <c r="DO525" i="5"/>
  <c r="DP525" i="5" s="1"/>
  <c r="DO581" i="5"/>
  <c r="DP581" i="5" s="1"/>
  <c r="DL562" i="5"/>
  <c r="Q565" i="2" s="1"/>
  <c r="DL551" i="5"/>
  <c r="Q554" i="2" s="1"/>
  <c r="P528" i="5"/>
  <c r="Q528" i="5" s="1"/>
  <c r="DO539" i="5"/>
  <c r="DP539" i="5" s="1"/>
  <c r="DL561" i="5"/>
  <c r="Q564" i="2" s="1"/>
  <c r="L542" i="2"/>
  <c r="R542" i="2" s="1"/>
  <c r="EL587" i="5"/>
  <c r="P557" i="5"/>
  <c r="Q557" i="5" s="1"/>
  <c r="DL549" i="5"/>
  <c r="Q552" i="2" s="1"/>
  <c r="P578" i="5"/>
  <c r="Q578" i="5" s="1"/>
  <c r="DO534" i="5"/>
  <c r="DP534" i="5" s="1"/>
  <c r="DO557" i="5"/>
  <c r="DP557" i="5" s="1"/>
  <c r="DO549" i="5"/>
  <c r="DP549" i="5" s="1"/>
  <c r="DO561" i="5"/>
  <c r="DP561" i="5" s="1"/>
  <c r="EL561" i="5"/>
  <c r="DL538" i="5"/>
  <c r="Q541" i="2" s="1"/>
  <c r="P556" i="5"/>
  <c r="Q556" i="5" s="1"/>
  <c r="DO578" i="5"/>
  <c r="DP578" i="5" s="1"/>
  <c r="P534" i="5"/>
  <c r="Q534" i="5" s="1"/>
  <c r="DO558" i="5"/>
  <c r="DP558" i="5" s="1"/>
  <c r="DO536" i="5"/>
  <c r="DP536" i="5" s="1"/>
  <c r="DL534" i="5"/>
  <c r="Q537" i="2" s="1"/>
  <c r="P558" i="5"/>
  <c r="Q558" i="5" s="1"/>
  <c r="L579" i="2"/>
  <c r="R579" i="2" s="1"/>
  <c r="A549" i="5"/>
  <c r="A550" i="5" s="1"/>
  <c r="P583" i="5"/>
  <c r="Q583" i="5" s="1"/>
  <c r="L586" i="2"/>
  <c r="R586" i="2" s="1"/>
  <c r="DL558" i="5"/>
  <c r="Q561" i="2" s="1"/>
  <c r="DO550" i="5"/>
  <c r="DP550" i="5" s="1"/>
  <c r="EL575" i="5"/>
  <c r="EL580" i="5"/>
  <c r="M583" i="2"/>
  <c r="EL556" i="5"/>
  <c r="M559" i="2"/>
  <c r="DO533" i="5"/>
  <c r="DP533" i="5" s="1"/>
  <c r="L536" i="2"/>
  <c r="R536" i="2" s="1"/>
  <c r="DO583" i="5"/>
  <c r="DP583" i="5" s="1"/>
  <c r="DL583" i="5"/>
  <c r="Q586" i="2" s="1"/>
  <c r="EL536" i="5"/>
  <c r="M539" i="2"/>
  <c r="P579" i="5"/>
  <c r="Q579" i="5" s="1"/>
  <c r="DL557" i="5"/>
  <c r="Q560" i="2" s="1"/>
  <c r="M560" i="2"/>
  <c r="P582" i="5"/>
  <c r="Q582" i="5" s="1"/>
  <c r="L585" i="2"/>
  <c r="R585" i="2" s="1"/>
  <c r="DL548" i="5"/>
  <c r="Q551" i="2" s="1"/>
  <c r="DO579" i="5"/>
  <c r="DP579" i="5" s="1"/>
  <c r="DL535" i="5"/>
  <c r="Q538" i="2" s="1"/>
  <c r="M538" i="2"/>
  <c r="EL583" i="5"/>
  <c r="P560" i="5"/>
  <c r="Q560" i="5" s="1"/>
  <c r="L563" i="2"/>
  <c r="R563" i="2" s="1"/>
  <c r="EL548" i="5"/>
  <c r="DL579" i="5"/>
  <c r="Q582" i="2" s="1"/>
  <c r="EL582" i="5"/>
  <c r="M585" i="2"/>
  <c r="DL560" i="5"/>
  <c r="Q563" i="2" s="1"/>
  <c r="M563" i="2"/>
  <c r="EL558" i="5"/>
  <c r="EL533" i="5"/>
  <c r="M536" i="2"/>
  <c r="DL539" i="5"/>
  <c r="Q542" i="2" s="1"/>
  <c r="M542" i="2"/>
  <c r="P561" i="5"/>
  <c r="Q561" i="5" s="1"/>
  <c r="L564" i="2"/>
  <c r="R564" i="2" s="1"/>
  <c r="DL578" i="5"/>
  <c r="Q581" i="2" s="1"/>
  <c r="M581" i="2"/>
  <c r="EL537" i="5"/>
  <c r="M540" i="2"/>
  <c r="EL559" i="5"/>
  <c r="M562" i="2"/>
  <c r="P538" i="5"/>
  <c r="Q538" i="5" s="1"/>
  <c r="L541" i="2"/>
  <c r="R541" i="2" s="1"/>
  <c r="EL532" i="5"/>
  <c r="DL532" i="5"/>
  <c r="Q535" i="2" s="1"/>
  <c r="DO577" i="5"/>
  <c r="DP577" i="5" s="1"/>
  <c r="DO551" i="5"/>
  <c r="DP551" i="5" s="1"/>
  <c r="P531" i="5"/>
  <c r="Q531" i="5" s="1"/>
  <c r="EL531" i="5"/>
  <c r="DL536" i="5"/>
  <c r="Q539" i="2" s="1"/>
  <c r="EL554" i="5"/>
  <c r="DL569" i="5"/>
  <c r="Q572" i="2" s="1"/>
  <c r="DL531" i="5"/>
  <c r="Q534" i="2" s="1"/>
  <c r="EL578" i="5"/>
  <c r="EL529" i="5"/>
  <c r="EL560" i="5"/>
  <c r="DL574" i="5"/>
  <c r="Q577" i="2" s="1"/>
  <c r="DL525" i="5"/>
  <c r="Q528" i="2" s="1"/>
  <c r="DL556" i="5"/>
  <c r="Q559" i="2" s="1"/>
  <c r="DO574" i="5"/>
  <c r="DP574" i="5" s="1"/>
  <c r="EL573" i="5"/>
  <c r="EL551" i="5"/>
  <c r="EL525" i="5"/>
  <c r="DO547" i="5"/>
  <c r="DP547" i="5" s="1"/>
  <c r="DL559" i="5"/>
  <c r="Q562" i="2" s="1"/>
  <c r="DL550" i="5"/>
  <c r="Q553" i="2" s="1"/>
  <c r="DO573" i="5"/>
  <c r="DP573" i="5" s="1"/>
  <c r="EL571" i="5"/>
  <c r="DL580" i="5"/>
  <c r="Q583" i="2" s="1"/>
  <c r="DO530" i="5"/>
  <c r="DP530" i="5" s="1"/>
  <c r="DL576" i="5"/>
  <c r="Q579" i="2" s="1"/>
  <c r="P577" i="5"/>
  <c r="Q577" i="5" s="1"/>
  <c r="P533" i="5"/>
  <c r="Q533" i="5" s="1"/>
  <c r="L532" i="2"/>
  <c r="R532" i="2" s="1"/>
  <c r="P530" i="5"/>
  <c r="Q530" i="5" s="1"/>
  <c r="DL529" i="5"/>
  <c r="Q532" i="2" s="1"/>
  <c r="P402" i="5"/>
  <c r="Q402" i="5" s="1"/>
  <c r="DO531" i="5"/>
  <c r="DP531" i="5" s="1"/>
  <c r="DL537" i="5"/>
  <c r="Q540" i="2" s="1"/>
  <c r="DL570" i="5"/>
  <c r="Q573" i="2" s="1"/>
  <c r="DL575" i="5"/>
  <c r="Q578" i="2" s="1"/>
  <c r="DL554" i="5"/>
  <c r="Q557" i="2" s="1"/>
  <c r="P575" i="5"/>
  <c r="Q575" i="5" s="1"/>
  <c r="L529" i="2"/>
  <c r="R529" i="2" s="1"/>
  <c r="P529" i="5"/>
  <c r="Q529" i="5" s="1"/>
  <c r="EL528" i="5"/>
  <c r="P551" i="5"/>
  <c r="Q551" i="5" s="1"/>
  <c r="P547" i="5"/>
  <c r="Q547" i="5" s="1"/>
  <c r="DL553" i="5"/>
  <c r="Q556" i="2" s="1"/>
  <c r="P571" i="5"/>
  <c r="Q571" i="5" s="1"/>
  <c r="EL570" i="5"/>
  <c r="DL527" i="5"/>
  <c r="Q530" i="2" s="1"/>
  <c r="M530" i="2"/>
  <c r="DL526" i="5"/>
  <c r="Q529" i="2" s="1"/>
  <c r="DO554" i="5"/>
  <c r="DP554" i="5" s="1"/>
  <c r="EL555" i="5"/>
  <c r="P550" i="5"/>
  <c r="Q550" i="5" s="1"/>
  <c r="EL550" i="5"/>
  <c r="P573" i="5"/>
  <c r="Q573" i="5" s="1"/>
  <c r="P574" i="5"/>
  <c r="Q574" i="5" s="1"/>
  <c r="DL577" i="5"/>
  <c r="Q580" i="2" s="1"/>
  <c r="DL572" i="5"/>
  <c r="Q575" i="2" s="1"/>
  <c r="L575" i="2"/>
  <c r="R575" i="2" s="1"/>
  <c r="DO572" i="5"/>
  <c r="DP572" i="5" s="1"/>
  <c r="EL574" i="5"/>
  <c r="M577" i="2"/>
  <c r="EL549" i="5"/>
  <c r="EL526" i="5"/>
  <c r="A573" i="2"/>
  <c r="A571" i="5"/>
  <c r="EL530" i="5"/>
  <c r="DL528" i="5"/>
  <c r="Q531" i="2" s="1"/>
  <c r="DL573" i="5"/>
  <c r="Q576" i="2" s="1"/>
  <c r="EL576" i="5"/>
  <c r="P554" i="5"/>
  <c r="Q554" i="5" s="1"/>
  <c r="L557" i="2"/>
  <c r="R557" i="2" s="1"/>
  <c r="A529" i="2"/>
  <c r="A527" i="5"/>
  <c r="EL547" i="5"/>
  <c r="DL555" i="5"/>
  <c r="Q558" i="2" s="1"/>
  <c r="P548" i="5"/>
  <c r="Q548" i="5" s="1"/>
  <c r="L551" i="2"/>
  <c r="R551" i="2" s="1"/>
  <c r="EL577" i="5"/>
  <c r="P549" i="5"/>
  <c r="Q549" i="5" s="1"/>
  <c r="P555" i="5"/>
  <c r="Q555" i="5" s="1"/>
  <c r="P569" i="5"/>
  <c r="Q569" i="5" s="1"/>
  <c r="DL571" i="5"/>
  <c r="Q574" i="2" s="1"/>
  <c r="DO575" i="5"/>
  <c r="DP575" i="5" s="1"/>
  <c r="EL569" i="5"/>
  <c r="P532" i="5"/>
  <c r="Q532" i="5" s="1"/>
  <c r="L535" i="2"/>
  <c r="R535" i="2" s="1"/>
  <c r="DL533" i="5"/>
  <c r="Q536" i="2" s="1"/>
  <c r="DL530" i="5"/>
  <c r="Q533" i="2" s="1"/>
  <c r="DL547" i="5"/>
  <c r="Q550" i="2" s="1"/>
  <c r="DO555" i="5"/>
  <c r="DP555" i="5" s="1"/>
  <c r="DO569" i="5"/>
  <c r="DP569" i="5" s="1"/>
  <c r="DO571" i="5"/>
  <c r="DP571" i="5" s="1"/>
  <c r="EL552" i="5"/>
  <c r="M555" i="2"/>
  <c r="P527" i="5"/>
  <c r="Q527" i="5" s="1"/>
  <c r="L530" i="2"/>
  <c r="R530" i="2" s="1"/>
  <c r="EL527" i="5"/>
  <c r="P502" i="5"/>
  <c r="Q502" i="5" s="1"/>
  <c r="P495" i="5"/>
  <c r="Q495" i="5" s="1"/>
  <c r="DL495" i="5"/>
  <c r="Q498" i="2" s="1"/>
  <c r="DL518" i="5"/>
  <c r="Q521" i="2" s="1"/>
  <c r="DO495" i="5"/>
  <c r="DP495" i="5" s="1"/>
  <c r="L384" i="2"/>
  <c r="R384" i="2" s="1"/>
  <c r="DO474" i="5"/>
  <c r="DP474" i="5" s="1"/>
  <c r="P381" i="5"/>
  <c r="Q381" i="5" s="1"/>
  <c r="P474" i="5"/>
  <c r="Q474" i="5" s="1"/>
  <c r="P516" i="5"/>
  <c r="Q516" i="5" s="1"/>
  <c r="P382" i="5"/>
  <c r="Q382" i="5" s="1"/>
  <c r="DL417" i="5"/>
  <c r="Q420" i="2" s="1"/>
  <c r="DO500" i="5"/>
  <c r="DP500" i="5" s="1"/>
  <c r="DO399" i="5"/>
  <c r="DP399" i="5" s="1"/>
  <c r="DO415" i="5"/>
  <c r="DP415" i="5" s="1"/>
  <c r="P415" i="5"/>
  <c r="Q415" i="5" s="1"/>
  <c r="EL412" i="5"/>
  <c r="P375" i="5"/>
  <c r="Q375" i="5" s="1"/>
  <c r="L414" i="2"/>
  <c r="R414" i="2" s="1"/>
  <c r="EL496" i="5"/>
  <c r="P411" i="5"/>
  <c r="Q411" i="5" s="1"/>
  <c r="EL493" i="5"/>
  <c r="EL375" i="5"/>
  <c r="DO409" i="5"/>
  <c r="DP409" i="5" s="1"/>
  <c r="P499" i="5"/>
  <c r="Q499" i="5" s="1"/>
  <c r="DL485" i="5"/>
  <c r="Q488" i="2" s="1"/>
  <c r="P373" i="5"/>
  <c r="Q373" i="5" s="1"/>
  <c r="EL382" i="5"/>
  <c r="DO372" i="5"/>
  <c r="DP372" i="5" s="1"/>
  <c r="EL472" i="5"/>
  <c r="DO509" i="5"/>
  <c r="DP509" i="5" s="1"/>
  <c r="P478" i="5"/>
  <c r="Q478" i="5" s="1"/>
  <c r="EL520" i="5"/>
  <c r="DO382" i="5"/>
  <c r="DP382" i="5" s="1"/>
  <c r="EL399" i="5"/>
  <c r="P372" i="5"/>
  <c r="Q372" i="5" s="1"/>
  <c r="DL415" i="5"/>
  <c r="Q418" i="2" s="1"/>
  <c r="P389" i="5"/>
  <c r="Q389" i="5" s="1"/>
  <c r="DL499" i="5"/>
  <c r="Q502" i="2" s="1"/>
  <c r="EL501" i="5"/>
  <c r="P500" i="5"/>
  <c r="Q500" i="5" s="1"/>
  <c r="L502" i="2"/>
  <c r="R502" i="2" s="1"/>
  <c r="P505" i="5"/>
  <c r="Q505" i="5" s="1"/>
  <c r="DL382" i="5"/>
  <c r="Q385" i="2" s="1"/>
  <c r="DO395" i="5"/>
  <c r="DP395" i="5" s="1"/>
  <c r="DO514" i="5"/>
  <c r="DP514" i="5" s="1"/>
  <c r="P480" i="5"/>
  <c r="Q480" i="5" s="1"/>
  <c r="P472" i="5"/>
  <c r="Q472" i="5" s="1"/>
  <c r="DO417" i="5"/>
  <c r="DP417" i="5" s="1"/>
  <c r="P399" i="5"/>
  <c r="Q399" i="5" s="1"/>
  <c r="DO486" i="5"/>
  <c r="DP486" i="5" s="1"/>
  <c r="DO373" i="5"/>
  <c r="DP373" i="5" s="1"/>
  <c r="EL376" i="5"/>
  <c r="DO375" i="5"/>
  <c r="DP375" i="5" s="1"/>
  <c r="P395" i="5"/>
  <c r="Q395" i="5" s="1"/>
  <c r="DL412" i="5"/>
  <c r="Q415" i="2" s="1"/>
  <c r="DO402" i="5"/>
  <c r="DP402" i="5" s="1"/>
  <c r="DL405" i="5"/>
  <c r="Q408" i="2" s="1"/>
  <c r="EL417" i="5"/>
  <c r="EL414" i="5"/>
  <c r="EL406" i="5"/>
  <c r="EL418" i="5"/>
  <c r="EL492" i="5"/>
  <c r="DO480" i="5"/>
  <c r="DP480" i="5" s="1"/>
  <c r="P514" i="5"/>
  <c r="Q514" i="5" s="1"/>
  <c r="EL485" i="5"/>
  <c r="EL373" i="5"/>
  <c r="EL405" i="5"/>
  <c r="DO471" i="5"/>
  <c r="DP471" i="5" s="1"/>
  <c r="P486" i="5"/>
  <c r="Q486" i="5" s="1"/>
  <c r="P475" i="5"/>
  <c r="Q475" i="5" s="1"/>
  <c r="DL483" i="5"/>
  <c r="Q486" i="2" s="1"/>
  <c r="EL504" i="5"/>
  <c r="DL506" i="5"/>
  <c r="Q509" i="2" s="1"/>
  <c r="DL500" i="5"/>
  <c r="Q503" i="2" s="1"/>
  <c r="EL497" i="5"/>
  <c r="P481" i="5"/>
  <c r="Q481" i="5" s="1"/>
  <c r="P471" i="5"/>
  <c r="Q471" i="5" s="1"/>
  <c r="DO503" i="5"/>
  <c r="DP503" i="5" s="1"/>
  <c r="DL515" i="5"/>
  <c r="Q518" i="2" s="1"/>
  <c r="P507" i="5"/>
  <c r="Q507" i="5" s="1"/>
  <c r="DL482" i="5"/>
  <c r="Q485" i="2" s="1"/>
  <c r="EL491" i="5"/>
  <c r="DL373" i="5"/>
  <c r="Q376" i="2" s="1"/>
  <c r="DL481" i="5"/>
  <c r="Q484" i="2" s="1"/>
  <c r="EL481" i="5"/>
  <c r="EL507" i="5"/>
  <c r="DL507" i="5"/>
  <c r="Q510" i="2" s="1"/>
  <c r="P370" i="5"/>
  <c r="Q370" i="5" s="1"/>
  <c r="DO478" i="5"/>
  <c r="DP478" i="5" s="1"/>
  <c r="EL506" i="5"/>
  <c r="EL500" i="5"/>
  <c r="DL520" i="5"/>
  <c r="Q523" i="2" s="1"/>
  <c r="DL408" i="5"/>
  <c r="Q411" i="2" s="1"/>
  <c r="DO477" i="5"/>
  <c r="DP477" i="5" s="1"/>
  <c r="DO483" i="5"/>
  <c r="DP483" i="5" s="1"/>
  <c r="EL379" i="5"/>
  <c r="P392" i="5"/>
  <c r="Q392" i="5" s="1"/>
  <c r="P416" i="5"/>
  <c r="Q416" i="5" s="1"/>
  <c r="DO416" i="5"/>
  <c r="DP416" i="5" s="1"/>
  <c r="EL400" i="5"/>
  <c r="DL473" i="5"/>
  <c r="Q476" i="2" s="1"/>
  <c r="P482" i="5"/>
  <c r="Q482" i="5" s="1"/>
  <c r="DL498" i="5"/>
  <c r="Q501" i="2" s="1"/>
  <c r="P483" i="5"/>
  <c r="Q483" i="5" s="1"/>
  <c r="DO507" i="5"/>
  <c r="DP507" i="5" s="1"/>
  <c r="DO498" i="5"/>
  <c r="DP498" i="5" s="1"/>
  <c r="DL371" i="5"/>
  <c r="Q374" i="2" s="1"/>
  <c r="DL375" i="5"/>
  <c r="Q378" i="2" s="1"/>
  <c r="DL416" i="5"/>
  <c r="Q419" i="2" s="1"/>
  <c r="EL478" i="5"/>
  <c r="EL518" i="5"/>
  <c r="EL515" i="5"/>
  <c r="P498" i="5"/>
  <c r="Q498" i="5" s="1"/>
  <c r="P396" i="5"/>
  <c r="Q396" i="5" s="1"/>
  <c r="DO396" i="5"/>
  <c r="DP396" i="5" s="1"/>
  <c r="DO389" i="5"/>
  <c r="DP389" i="5" s="1"/>
  <c r="DL372" i="5"/>
  <c r="Q375" i="2" s="1"/>
  <c r="EL408" i="5"/>
  <c r="DL389" i="5"/>
  <c r="Q392" i="2" s="1"/>
  <c r="L394" i="2"/>
  <c r="R394" i="2" s="1"/>
  <c r="L407" i="2"/>
  <c r="R407" i="2" s="1"/>
  <c r="P503" i="5"/>
  <c r="Q503" i="5" s="1"/>
  <c r="DL478" i="5"/>
  <c r="Q481" i="2" s="1"/>
  <c r="DO494" i="5"/>
  <c r="DP494" i="5" s="1"/>
  <c r="EL510" i="5"/>
  <c r="EF310" i="5"/>
  <c r="DL399" i="5"/>
  <c r="Q402" i="2" s="1"/>
  <c r="DO404" i="5"/>
  <c r="DP404" i="5" s="1"/>
  <c r="P391" i="5"/>
  <c r="Q391" i="5" s="1"/>
  <c r="DL414" i="5"/>
  <c r="Q417" i="2" s="1"/>
  <c r="DO481" i="5"/>
  <c r="DP481" i="5" s="1"/>
  <c r="DL471" i="5"/>
  <c r="Q474" i="2" s="1"/>
  <c r="DO472" i="5"/>
  <c r="DP472" i="5" s="1"/>
  <c r="DL503" i="5"/>
  <c r="Q506" i="2" s="1"/>
  <c r="DL497" i="5"/>
  <c r="Q500" i="2" s="1"/>
  <c r="P494" i="5"/>
  <c r="Q494" i="5" s="1"/>
  <c r="DL512" i="5"/>
  <c r="Q515" i="2" s="1"/>
  <c r="L508" i="2"/>
  <c r="R508" i="2" s="1"/>
  <c r="DL517" i="5"/>
  <c r="Q520" i="2" s="1"/>
  <c r="M520" i="2"/>
  <c r="EL494" i="5"/>
  <c r="M497" i="2"/>
  <c r="EL474" i="5"/>
  <c r="M477" i="2"/>
  <c r="P508" i="5"/>
  <c r="Q508" i="5" s="1"/>
  <c r="L511" i="2"/>
  <c r="R511" i="2" s="1"/>
  <c r="DO508" i="5"/>
  <c r="DP508" i="5" s="1"/>
  <c r="DO412" i="5"/>
  <c r="DP412" i="5" s="1"/>
  <c r="P412" i="5"/>
  <c r="Q412" i="5" s="1"/>
  <c r="DL369" i="5"/>
  <c r="Q372" i="2" s="1"/>
  <c r="EL471" i="5"/>
  <c r="DO475" i="5"/>
  <c r="DP475" i="5" s="1"/>
  <c r="DL501" i="5"/>
  <c r="Q504" i="2" s="1"/>
  <c r="EL512" i="5"/>
  <c r="DO516" i="5"/>
  <c r="DP516" i="5" s="1"/>
  <c r="DO488" i="5"/>
  <c r="DP488" i="5" s="1"/>
  <c r="L491" i="2"/>
  <c r="R491" i="2" s="1"/>
  <c r="L507" i="2"/>
  <c r="R507" i="2" s="1"/>
  <c r="P504" i="5"/>
  <c r="Q504" i="5" s="1"/>
  <c r="P484" i="5"/>
  <c r="Q484" i="5" s="1"/>
  <c r="L487" i="2"/>
  <c r="R487" i="2" s="1"/>
  <c r="DO484" i="5"/>
  <c r="DP484" i="5" s="1"/>
  <c r="DL505" i="5"/>
  <c r="Q508" i="2" s="1"/>
  <c r="M508" i="2"/>
  <c r="DL509" i="5"/>
  <c r="Q512" i="2" s="1"/>
  <c r="L512" i="2"/>
  <c r="R512" i="2" s="1"/>
  <c r="DL484" i="5"/>
  <c r="Q487" i="2" s="1"/>
  <c r="M487" i="2"/>
  <c r="L482" i="2"/>
  <c r="R482" i="2" s="1"/>
  <c r="DO479" i="5"/>
  <c r="DP479" i="5" s="1"/>
  <c r="P511" i="5"/>
  <c r="Q511" i="5" s="1"/>
  <c r="L514" i="2"/>
  <c r="R514" i="2" s="1"/>
  <c r="DO511" i="5"/>
  <c r="DP511" i="5" s="1"/>
  <c r="EL479" i="5"/>
  <c r="DL392" i="5"/>
  <c r="Q395" i="2" s="1"/>
  <c r="DL490" i="5"/>
  <c r="Q493" i="2" s="1"/>
  <c r="M493" i="2"/>
  <c r="DO370" i="5"/>
  <c r="DP370" i="5" s="1"/>
  <c r="DO369" i="5"/>
  <c r="DP369" i="5" s="1"/>
  <c r="DO393" i="5"/>
  <c r="DP393" i="5" s="1"/>
  <c r="L415" i="2"/>
  <c r="R415" i="2" s="1"/>
  <c r="EL483" i="5"/>
  <c r="EL495" i="5"/>
  <c r="M498" i="2"/>
  <c r="DL488" i="5"/>
  <c r="Q491" i="2" s="1"/>
  <c r="EL503" i="5"/>
  <c r="DL514" i="5"/>
  <c r="Q517" i="2" s="1"/>
  <c r="EL486" i="5"/>
  <c r="L476" i="2"/>
  <c r="R476" i="2" s="1"/>
  <c r="DO473" i="5"/>
  <c r="DP473" i="5" s="1"/>
  <c r="DO476" i="5"/>
  <c r="DP476" i="5" s="1"/>
  <c r="L479" i="2"/>
  <c r="R479" i="2" s="1"/>
  <c r="EL488" i="5"/>
  <c r="P493" i="5"/>
  <c r="Q493" i="5" s="1"/>
  <c r="L496" i="2"/>
  <c r="R496" i="2" s="1"/>
  <c r="DO493" i="5"/>
  <c r="DP493" i="5" s="1"/>
  <c r="EL502" i="5"/>
  <c r="L411" i="2"/>
  <c r="R411" i="2" s="1"/>
  <c r="DO408" i="5"/>
  <c r="DP408" i="5" s="1"/>
  <c r="EL499" i="5"/>
  <c r="M502" i="2"/>
  <c r="DL519" i="5"/>
  <c r="Q522" i="2" s="1"/>
  <c r="M522" i="2"/>
  <c r="DL493" i="5"/>
  <c r="Q496" i="2" s="1"/>
  <c r="EL514" i="5"/>
  <c r="P490" i="5"/>
  <c r="Q490" i="5" s="1"/>
  <c r="L493" i="2"/>
  <c r="R493" i="2" s="1"/>
  <c r="DO490" i="5"/>
  <c r="DP490" i="5" s="1"/>
  <c r="L488" i="2"/>
  <c r="R488" i="2" s="1"/>
  <c r="DO485" i="5"/>
  <c r="DP485" i="5" s="1"/>
  <c r="DL489" i="5"/>
  <c r="Q492" i="2" s="1"/>
  <c r="M492" i="2"/>
  <c r="P477" i="5"/>
  <c r="Q477" i="5" s="1"/>
  <c r="DL510" i="5"/>
  <c r="Q513" i="2" s="1"/>
  <c r="L513" i="2"/>
  <c r="R513" i="2" s="1"/>
  <c r="P369" i="5"/>
  <c r="Q369" i="5" s="1"/>
  <c r="P393" i="5"/>
  <c r="Q393" i="5" s="1"/>
  <c r="DL402" i="5"/>
  <c r="Q405" i="2" s="1"/>
  <c r="EL403" i="5"/>
  <c r="EL489" i="5"/>
  <c r="DL479" i="5"/>
  <c r="Q482" i="2" s="1"/>
  <c r="DL472" i="5"/>
  <c r="Q475" i="2" s="1"/>
  <c r="EL498" i="5"/>
  <c r="M501" i="2"/>
  <c r="DL475" i="5"/>
  <c r="Q478" i="2" s="1"/>
  <c r="EL490" i="5"/>
  <c r="P512" i="5"/>
  <c r="Q512" i="5" s="1"/>
  <c r="P510" i="5"/>
  <c r="Q510" i="5" s="1"/>
  <c r="DO497" i="5"/>
  <c r="DP497" i="5" s="1"/>
  <c r="EL517" i="5"/>
  <c r="P520" i="5"/>
  <c r="Q520" i="5" s="1"/>
  <c r="L523" i="2"/>
  <c r="R523" i="2" s="1"/>
  <c r="DO482" i="5"/>
  <c r="DP482" i="5" s="1"/>
  <c r="L485" i="2"/>
  <c r="R485" i="2" s="1"/>
  <c r="DL487" i="5"/>
  <c r="Q490" i="2" s="1"/>
  <c r="M490" i="2"/>
  <c r="P496" i="5"/>
  <c r="Q496" i="5" s="1"/>
  <c r="L499" i="2"/>
  <c r="R499" i="2" s="1"/>
  <c r="DO496" i="5"/>
  <c r="DP496" i="5" s="1"/>
  <c r="DL496" i="5"/>
  <c r="Q499" i="2" s="1"/>
  <c r="P487" i="5"/>
  <c r="Q487" i="5" s="1"/>
  <c r="L490" i="2"/>
  <c r="R490" i="2" s="1"/>
  <c r="DO487" i="5"/>
  <c r="DP487" i="5" s="1"/>
  <c r="L504" i="2"/>
  <c r="R504" i="2" s="1"/>
  <c r="P501" i="5"/>
  <c r="Q501" i="5" s="1"/>
  <c r="DO491" i="5"/>
  <c r="DP491" i="5" s="1"/>
  <c r="L494" i="2"/>
  <c r="R494" i="2" s="1"/>
  <c r="DL508" i="5"/>
  <c r="Q511" i="2" s="1"/>
  <c r="M511" i="2"/>
  <c r="P517" i="5"/>
  <c r="Q517" i="5" s="1"/>
  <c r="L520" i="2"/>
  <c r="R520" i="2" s="1"/>
  <c r="DO517" i="5"/>
  <c r="DP517" i="5" s="1"/>
  <c r="P390" i="5"/>
  <c r="Q390" i="5" s="1"/>
  <c r="DO392" i="5"/>
  <c r="DP392" i="5" s="1"/>
  <c r="DL386" i="5"/>
  <c r="Q389" i="2" s="1"/>
  <c r="EL480" i="5"/>
  <c r="M483" i="2"/>
  <c r="DL476" i="5"/>
  <c r="Q479" i="2" s="1"/>
  <c r="DL491" i="5"/>
  <c r="Q494" i="2" s="1"/>
  <c r="P485" i="5"/>
  <c r="Q485" i="5" s="1"/>
  <c r="DL477" i="5"/>
  <c r="Q480" i="2" s="1"/>
  <c r="DL486" i="5"/>
  <c r="Q489" i="2" s="1"/>
  <c r="EL477" i="5"/>
  <c r="DL516" i="5"/>
  <c r="Q519" i="2" s="1"/>
  <c r="M519" i="2"/>
  <c r="P497" i="5"/>
  <c r="Q497" i="5" s="1"/>
  <c r="DL504" i="5"/>
  <c r="Q507" i="2" s="1"/>
  <c r="DL494" i="5"/>
  <c r="Q497" i="2" s="1"/>
  <c r="DO512" i="5"/>
  <c r="DP512" i="5" s="1"/>
  <c r="EL475" i="5"/>
  <c r="DL513" i="5"/>
  <c r="Q516" i="2" s="1"/>
  <c r="M516" i="2"/>
  <c r="EL509" i="5"/>
  <c r="DL502" i="5"/>
  <c r="Q505" i="2" s="1"/>
  <c r="L505" i="2"/>
  <c r="R505" i="2" s="1"/>
  <c r="DO492" i="5"/>
  <c r="DP492" i="5" s="1"/>
  <c r="L495" i="2"/>
  <c r="R495" i="2" s="1"/>
  <c r="DL492" i="5"/>
  <c r="Q495" i="2" s="1"/>
  <c r="P492" i="5"/>
  <c r="Q492" i="5" s="1"/>
  <c r="EL476" i="5"/>
  <c r="M476" i="2"/>
  <c r="EL473" i="5"/>
  <c r="EL482" i="5"/>
  <c r="A473" i="5"/>
  <c r="A475" i="2"/>
  <c r="DL480" i="5"/>
  <c r="Q483" i="2" s="1"/>
  <c r="DL474" i="5"/>
  <c r="Q477" i="2" s="1"/>
  <c r="EL516" i="5"/>
  <c r="DL511" i="5"/>
  <c r="Q514" i="2" s="1"/>
  <c r="EL511" i="5"/>
  <c r="EL390" i="5"/>
  <c r="M393" i="2"/>
  <c r="EL372" i="5"/>
  <c r="EL393" i="5"/>
  <c r="M396" i="2"/>
  <c r="DO390" i="5"/>
  <c r="DP390" i="5" s="1"/>
  <c r="DL404" i="5"/>
  <c r="Q407" i="2" s="1"/>
  <c r="M407" i="2"/>
  <c r="EL410" i="5"/>
  <c r="M413" i="2"/>
  <c r="DO374" i="5"/>
  <c r="DP374" i="5" s="1"/>
  <c r="EL404" i="5"/>
  <c r="M383" i="2"/>
  <c r="EL380" i="5"/>
  <c r="DL388" i="5"/>
  <c r="Q391" i="2" s="1"/>
  <c r="M391" i="2"/>
  <c r="EL384" i="5"/>
  <c r="M387" i="2"/>
  <c r="DL401" i="5"/>
  <c r="Q404" i="2" s="1"/>
  <c r="M404" i="2"/>
  <c r="EL374" i="5"/>
  <c r="M377" i="2"/>
  <c r="DL400" i="5"/>
  <c r="Q403" i="2" s="1"/>
  <c r="L403" i="2"/>
  <c r="R403" i="2" s="1"/>
  <c r="EL385" i="5"/>
  <c r="DL383" i="5"/>
  <c r="Q386" i="2" s="1"/>
  <c r="L386" i="2"/>
  <c r="R386" i="2" s="1"/>
  <c r="DO383" i="5"/>
  <c r="DP383" i="5" s="1"/>
  <c r="P383" i="5"/>
  <c r="Q383" i="5" s="1"/>
  <c r="EL395" i="5"/>
  <c r="M398" i="2"/>
  <c r="DL376" i="5"/>
  <c r="Q379" i="2" s="1"/>
  <c r="L379" i="2"/>
  <c r="R379" i="2" s="1"/>
  <c r="P401" i="5"/>
  <c r="Q401" i="5" s="1"/>
  <c r="L404" i="2"/>
  <c r="R404" i="2" s="1"/>
  <c r="M394" i="2"/>
  <c r="DL391" i="5"/>
  <c r="Q394" i="2" s="1"/>
  <c r="DO379" i="5"/>
  <c r="DP379" i="5" s="1"/>
  <c r="EL369" i="5"/>
  <c r="DL390" i="5"/>
  <c r="Q393" i="2" s="1"/>
  <c r="P374" i="5"/>
  <c r="Q374" i="5" s="1"/>
  <c r="EL402" i="5"/>
  <c r="DL418" i="5"/>
  <c r="Q421" i="2" s="1"/>
  <c r="EL401" i="5"/>
  <c r="EL371" i="5"/>
  <c r="M400" i="2"/>
  <c r="EL397" i="5"/>
  <c r="DO377" i="5"/>
  <c r="DP377" i="5" s="1"/>
  <c r="L380" i="2"/>
  <c r="R380" i="2" s="1"/>
  <c r="P398" i="5"/>
  <c r="Q398" i="5" s="1"/>
  <c r="L401" i="2"/>
  <c r="R401" i="2" s="1"/>
  <c r="EL386" i="5"/>
  <c r="EL409" i="5"/>
  <c r="M412" i="2"/>
  <c r="M386" i="2"/>
  <c r="EL383" i="5"/>
  <c r="EL387" i="5"/>
  <c r="M390" i="2"/>
  <c r="DL385" i="5"/>
  <c r="Q388" i="2" s="1"/>
  <c r="EL370" i="5"/>
  <c r="DO385" i="5"/>
  <c r="DP385" i="5" s="1"/>
  <c r="L388" i="2"/>
  <c r="R388" i="2" s="1"/>
  <c r="L383" i="2"/>
  <c r="R383" i="2" s="1"/>
  <c r="P380" i="5"/>
  <c r="Q380" i="5" s="1"/>
  <c r="DO380" i="5"/>
  <c r="DP380" i="5" s="1"/>
  <c r="P414" i="5"/>
  <c r="Q414" i="5" s="1"/>
  <c r="L417" i="2"/>
  <c r="R417" i="2" s="1"/>
  <c r="EL377" i="5"/>
  <c r="M380" i="2"/>
  <c r="P394" i="5"/>
  <c r="Q394" i="5" s="1"/>
  <c r="L397" i="2"/>
  <c r="R397" i="2" s="1"/>
  <c r="DO394" i="5"/>
  <c r="DP394" i="5" s="1"/>
  <c r="P379" i="5"/>
  <c r="Q379" i="5" s="1"/>
  <c r="DL396" i="5"/>
  <c r="Q399" i="2" s="1"/>
  <c r="M399" i="2"/>
  <c r="DL379" i="5"/>
  <c r="Q382" i="2" s="1"/>
  <c r="DO378" i="5"/>
  <c r="DP378" i="5" s="1"/>
  <c r="EL407" i="5"/>
  <c r="M410" i="2"/>
  <c r="EL413" i="5"/>
  <c r="M416" i="2"/>
  <c r="DO401" i="5"/>
  <c r="DP401" i="5" s="1"/>
  <c r="DO386" i="5"/>
  <c r="DP386" i="5" s="1"/>
  <c r="P409" i="5"/>
  <c r="Q409" i="5" s="1"/>
  <c r="DL413" i="5"/>
  <c r="Q416" i="2" s="1"/>
  <c r="L374" i="2"/>
  <c r="R374" i="2" s="1"/>
  <c r="DO371" i="5"/>
  <c r="DP371" i="5" s="1"/>
  <c r="EL389" i="5"/>
  <c r="M392" i="2"/>
  <c r="L416" i="2"/>
  <c r="R416" i="2" s="1"/>
  <c r="DO413" i="5"/>
  <c r="DP413" i="5" s="1"/>
  <c r="P410" i="5"/>
  <c r="Q410" i="5" s="1"/>
  <c r="L413" i="2"/>
  <c r="R413" i="2" s="1"/>
  <c r="EL388" i="5"/>
  <c r="EL394" i="5"/>
  <c r="M397" i="2"/>
  <c r="EL392" i="5"/>
  <c r="P376" i="5"/>
  <c r="Q376" i="5" s="1"/>
  <c r="EL378" i="5"/>
  <c r="M381" i="2"/>
  <c r="DL370" i="5"/>
  <c r="Q373" i="2" s="1"/>
  <c r="DL374" i="5"/>
  <c r="Q377" i="2" s="1"/>
  <c r="DL411" i="5"/>
  <c r="Q414" i="2" s="1"/>
  <c r="M414" i="2"/>
  <c r="EL416" i="5"/>
  <c r="M419" i="2"/>
  <c r="DL403" i="5"/>
  <c r="Q406" i="2" s="1"/>
  <c r="L406" i="2"/>
  <c r="R406" i="2" s="1"/>
  <c r="P407" i="5"/>
  <c r="Q407" i="5" s="1"/>
  <c r="L410" i="2"/>
  <c r="R410" i="2" s="1"/>
  <c r="DL380" i="5"/>
  <c r="Q383" i="2" s="1"/>
  <c r="P378" i="5"/>
  <c r="Q378" i="5" s="1"/>
  <c r="DL394" i="5"/>
  <c r="Q397" i="2" s="1"/>
  <c r="DL377" i="5"/>
  <c r="Q380" i="2" s="1"/>
  <c r="DL395" i="5"/>
  <c r="Q398" i="2" s="1"/>
  <c r="EL398" i="5"/>
  <c r="M401" i="2"/>
  <c r="DO414" i="5"/>
  <c r="DP414" i="5" s="1"/>
  <c r="DO400" i="5"/>
  <c r="DP400" i="5" s="1"/>
  <c r="EL391" i="5"/>
  <c r="P403" i="5"/>
  <c r="Q403" i="5" s="1"/>
  <c r="P386" i="5"/>
  <c r="Q386" i="5" s="1"/>
  <c r="DL409" i="5"/>
  <c r="Q412" i="2" s="1"/>
  <c r="DL406" i="5"/>
  <c r="Q409" i="2" s="1"/>
  <c r="P387" i="5"/>
  <c r="Q387" i="5" s="1"/>
  <c r="L390" i="2"/>
  <c r="R390" i="2" s="1"/>
  <c r="DO387" i="5"/>
  <c r="DP387" i="5" s="1"/>
  <c r="EL415" i="5"/>
  <c r="P417" i="5"/>
  <c r="Q417" i="5" s="1"/>
  <c r="L420" i="2"/>
  <c r="R420" i="2" s="1"/>
  <c r="P384" i="5"/>
  <c r="Q384" i="5" s="1"/>
  <c r="L387" i="2"/>
  <c r="R387" i="2" s="1"/>
  <c r="DO384" i="5"/>
  <c r="DP384" i="5" s="1"/>
  <c r="P388" i="5"/>
  <c r="Q388" i="5" s="1"/>
  <c r="L391" i="2"/>
  <c r="R391" i="2" s="1"/>
  <c r="DO388" i="5"/>
  <c r="DP388" i="5" s="1"/>
  <c r="DL381" i="5"/>
  <c r="Q384" i="2" s="1"/>
  <c r="EL381" i="5"/>
  <c r="DL387" i="5"/>
  <c r="Q390" i="2" s="1"/>
  <c r="DL378" i="5"/>
  <c r="Q381" i="2" s="1"/>
  <c r="DL398" i="5"/>
  <c r="Q401" i="2" s="1"/>
  <c r="DL410" i="5"/>
  <c r="Q413" i="2" s="1"/>
  <c r="DL384" i="5"/>
  <c r="Q387" i="2" s="1"/>
  <c r="DL393" i="5"/>
  <c r="Q396" i="2" s="1"/>
  <c r="DL407" i="5"/>
  <c r="Q410" i="2" s="1"/>
  <c r="EI297" i="5"/>
  <c r="EJ308" i="5"/>
  <c r="DM305" i="5"/>
  <c r="DO305" i="5" s="1"/>
  <c r="DP305" i="5" s="1"/>
  <c r="EH305" i="5"/>
  <c r="EF314" i="5"/>
  <c r="EG313" i="5"/>
  <c r="ED313" i="5"/>
  <c r="L290" i="5"/>
  <c r="M293" i="2" s="1"/>
  <c r="EI277" i="5"/>
  <c r="DM310" i="5"/>
  <c r="P310" i="5" s="1"/>
  <c r="Q310" i="5" s="1"/>
  <c r="EG301" i="5"/>
  <c r="EJ300" i="5"/>
  <c r="EG300" i="5"/>
  <c r="ED300" i="5"/>
  <c r="EF300" i="5"/>
  <c r="EI284" i="5"/>
  <c r="ED286" i="5"/>
  <c r="EE284" i="5"/>
  <c r="EE276" i="5"/>
  <c r="ED287" i="5"/>
  <c r="EI312" i="5"/>
  <c r="DM282" i="5"/>
  <c r="L285" i="2" s="1"/>
  <c r="R285" i="2" s="1"/>
  <c r="EI279" i="5"/>
  <c r="DM268" i="5"/>
  <c r="L271" i="2" s="1"/>
  <c r="R271" i="2" s="1"/>
  <c r="EH313" i="5"/>
  <c r="DM297" i="5"/>
  <c r="P297" i="5" s="1"/>
  <c r="Q297" i="5" s="1"/>
  <c r="EG314" i="5"/>
  <c r="EI304" i="5"/>
  <c r="EF304" i="5"/>
  <c r="EE302" i="5"/>
  <c r="DM286" i="5"/>
  <c r="P286" i="5" s="1"/>
  <c r="Q286" i="5" s="1"/>
  <c r="EH281" i="5"/>
  <c r="EE313" i="5"/>
  <c r="EJ295" i="5"/>
  <c r="DM299" i="5"/>
  <c r="P299" i="5" s="1"/>
  <c r="Q299" i="5" s="1"/>
  <c r="DM314" i="5"/>
  <c r="DO314" i="5" s="1"/>
  <c r="DP314" i="5" s="1"/>
  <c r="EG309" i="5"/>
  <c r="DM290" i="5"/>
  <c r="DO290" i="5" s="1"/>
  <c r="DP290" i="5" s="1"/>
  <c r="EI278" i="5"/>
  <c r="DM277" i="5"/>
  <c r="L280" i="2" s="1"/>
  <c r="R280" i="2" s="1"/>
  <c r="EI271" i="5"/>
  <c r="DM275" i="5"/>
  <c r="L278" i="2" s="1"/>
  <c r="R278" i="2" s="1"/>
  <c r="EI272" i="5"/>
  <c r="DM271" i="5"/>
  <c r="L274" i="2" s="1"/>
  <c r="R274" i="2" s="1"/>
  <c r="DM265" i="5"/>
  <c r="L268" i="2" s="1"/>
  <c r="R268" i="2" s="1"/>
  <c r="K311" i="2"/>
  <c r="ED312" i="5"/>
  <c r="EF312" i="5"/>
  <c r="EJ310" i="5"/>
  <c r="ED310" i="5"/>
  <c r="ED307" i="5"/>
  <c r="DM306" i="5"/>
  <c r="DO306" i="5" s="1"/>
  <c r="DP306" i="5" s="1"/>
  <c r="ED303" i="5"/>
  <c r="EI299" i="5"/>
  <c r="EJ297" i="5"/>
  <c r="ED292" i="5"/>
  <c r="EH290" i="5"/>
  <c r="DM288" i="5"/>
  <c r="P288" i="5" s="1"/>
  <c r="Q288" i="5" s="1"/>
  <c r="DM280" i="5"/>
  <c r="L283" i="2" s="1"/>
  <c r="R283" i="2" s="1"/>
  <c r="EI270" i="5"/>
  <c r="DM269" i="5"/>
  <c r="L272" i="2" s="1"/>
  <c r="R272" i="2" s="1"/>
  <c r="DM283" i="5"/>
  <c r="L286" i="2" s="1"/>
  <c r="R286" i="2" s="1"/>
  <c r="L283" i="5"/>
  <c r="M286" i="2" s="1"/>
  <c r="L284" i="5"/>
  <c r="M287" i="2" s="1"/>
  <c r="EE282" i="5"/>
  <c r="DM300" i="5"/>
  <c r="P300" i="5" s="1"/>
  <c r="Q300" i="5" s="1"/>
  <c r="DM295" i="5"/>
  <c r="DO295" i="5" s="1"/>
  <c r="DP295" i="5" s="1"/>
  <c r="DM293" i="5"/>
  <c r="L296" i="2" s="1"/>
  <c r="R296" i="2" s="1"/>
  <c r="EG289" i="5"/>
  <c r="L302" i="5"/>
  <c r="M305" i="2" s="1"/>
  <c r="EJ313" i="5"/>
  <c r="ED308" i="5"/>
  <c r="EF308" i="5"/>
  <c r="DM304" i="5"/>
  <c r="DO304" i="5" s="1"/>
  <c r="DP304" i="5" s="1"/>
  <c r="DM301" i="5"/>
  <c r="DO301" i="5" s="1"/>
  <c r="DP301" i="5" s="1"/>
  <c r="ED295" i="5"/>
  <c r="EG293" i="5"/>
  <c r="DM289" i="5"/>
  <c r="DO289" i="5" s="1"/>
  <c r="DP289" i="5" s="1"/>
  <c r="DM281" i="5"/>
  <c r="L284" i="2" s="1"/>
  <c r="R284" i="2" s="1"/>
  <c r="DM276" i="5"/>
  <c r="L279" i="2" s="1"/>
  <c r="R279" i="2" s="1"/>
  <c r="EI273" i="5"/>
  <c r="DM266" i="5"/>
  <c r="L269" i="2" s="1"/>
  <c r="R269" i="2" s="1"/>
  <c r="K310" i="2"/>
  <c r="EJ307" i="5"/>
  <c r="EG304" i="5"/>
  <c r="EG305" i="5"/>
  <c r="EH299" i="5"/>
  <c r="EI314" i="5"/>
  <c r="DM312" i="5"/>
  <c r="L315" i="2" s="1"/>
  <c r="R315" i="2" s="1"/>
  <c r="EE308" i="5"/>
  <c r="ED306" i="5"/>
  <c r="EJ301" i="5"/>
  <c r="EI291" i="5"/>
  <c r="EI288" i="5"/>
  <c r="EJ286" i="5"/>
  <c r="EE280" i="5"/>
  <c r="EI269" i="5"/>
  <c r="EE309" i="5"/>
  <c r="V312" i="2"/>
  <c r="EJ302" i="5"/>
  <c r="AE305" i="2"/>
  <c r="EH297" i="5"/>
  <c r="AA300" i="2"/>
  <c r="EE297" i="5"/>
  <c r="U300" i="2"/>
  <c r="EH295" i="5"/>
  <c r="AA298" i="2"/>
  <c r="EE295" i="5"/>
  <c r="U298" i="2"/>
  <c r="D296" i="2"/>
  <c r="EF292" i="5"/>
  <c r="X295" i="2"/>
  <c r="EF287" i="5"/>
  <c r="X290" i="2"/>
  <c r="EJ278" i="5"/>
  <c r="AE281" i="2"/>
  <c r="EH274" i="5"/>
  <c r="AB277" i="2"/>
  <c r="EE274" i="5"/>
  <c r="V277" i="2"/>
  <c r="EH270" i="5"/>
  <c r="AB273" i="2"/>
  <c r="EI267" i="5"/>
  <c r="AD270" i="2"/>
  <c r="EF267" i="5"/>
  <c r="X270" i="2"/>
  <c r="L267" i="5"/>
  <c r="M270" i="2" s="1"/>
  <c r="P270" i="2"/>
  <c r="W311" i="2"/>
  <c r="Y303" i="2"/>
  <c r="ED314" i="5"/>
  <c r="EI313" i="5"/>
  <c r="EG312" i="5"/>
  <c r="EJ312" i="5"/>
  <c r="AF315" i="2"/>
  <c r="EJ311" i="5"/>
  <c r="G314" i="2"/>
  <c r="EG310" i="5"/>
  <c r="EJ309" i="5"/>
  <c r="DM309" i="5"/>
  <c r="P309" i="5" s="1"/>
  <c r="Q309" i="5" s="1"/>
  <c r="DO307" i="5"/>
  <c r="DP307" i="5" s="1"/>
  <c r="EE306" i="5"/>
  <c r="V309" i="2"/>
  <c r="L306" i="5"/>
  <c r="M309" i="2" s="1"/>
  <c r="EE305" i="5"/>
  <c r="ED304" i="5"/>
  <c r="DM303" i="5"/>
  <c r="L306" i="2" s="1"/>
  <c r="R306" i="2" s="1"/>
  <c r="EH303" i="5"/>
  <c r="AA306" i="2"/>
  <c r="EE303" i="5"/>
  <c r="U306" i="2"/>
  <c r="EF302" i="5"/>
  <c r="X305" i="2"/>
  <c r="E303" i="2"/>
  <c r="EE299" i="5"/>
  <c r="EI298" i="5"/>
  <c r="AD301" i="2"/>
  <c r="EF298" i="5"/>
  <c r="X301" i="2"/>
  <c r="L296" i="5"/>
  <c r="M299" i="2" s="1"/>
  <c r="P299" i="2"/>
  <c r="EG295" i="5"/>
  <c r="DM294" i="5"/>
  <c r="DO294" i="5" s="1"/>
  <c r="DP294" i="5" s="1"/>
  <c r="L294" i="5"/>
  <c r="M297" i="2" s="1"/>
  <c r="N297" i="2"/>
  <c r="EE293" i="5"/>
  <c r="ED291" i="5"/>
  <c r="EJ291" i="5"/>
  <c r="AE294" i="2"/>
  <c r="EG291" i="5"/>
  <c r="Y294" i="2"/>
  <c r="EI290" i="5"/>
  <c r="ED289" i="5"/>
  <c r="L287" i="5"/>
  <c r="M290" i="2" s="1"/>
  <c r="P290" i="2"/>
  <c r="EG286" i="5"/>
  <c r="DM285" i="5"/>
  <c r="DO285" i="5" s="1"/>
  <c r="DP285" i="5" s="1"/>
  <c r="L285" i="5"/>
  <c r="M288" i="2" s="1"/>
  <c r="N288" i="2"/>
  <c r="ED284" i="5"/>
  <c r="L282" i="5"/>
  <c r="N285" i="2"/>
  <c r="EE281" i="5"/>
  <c r="V284" i="2"/>
  <c r="EE279" i="5"/>
  <c r="EF279" i="5"/>
  <c r="X282" i="2"/>
  <c r="EE278" i="5"/>
  <c r="EF278" i="5"/>
  <c r="X281" i="2"/>
  <c r="EH275" i="5"/>
  <c r="AB278" i="2"/>
  <c r="EE275" i="5"/>
  <c r="V278" i="2"/>
  <c r="L275" i="5"/>
  <c r="M278" i="2" s="1"/>
  <c r="N278" i="2"/>
  <c r="DM274" i="5"/>
  <c r="L277" i="2" s="1"/>
  <c r="R277" i="2" s="1"/>
  <c r="DM273" i="5"/>
  <c r="L276" i="2" s="1"/>
  <c r="R276" i="2" s="1"/>
  <c r="DM272" i="5"/>
  <c r="L275" i="2" s="1"/>
  <c r="R275" i="2" s="1"/>
  <c r="DM270" i="5"/>
  <c r="L273" i="2" s="1"/>
  <c r="R273" i="2" s="1"/>
  <c r="EJ268" i="5"/>
  <c r="AE271" i="2"/>
  <c r="EG268" i="5"/>
  <c r="Y271" i="2"/>
  <c r="ED268" i="5"/>
  <c r="S271" i="2"/>
  <c r="EH266" i="5"/>
  <c r="AB269" i="2"/>
  <c r="EE266" i="5"/>
  <c r="V269" i="2"/>
  <c r="X317" i="2"/>
  <c r="U316" i="2"/>
  <c r="K316" i="2"/>
  <c r="AF311" i="2"/>
  <c r="V311" i="2"/>
  <c r="AA308" i="2"/>
  <c r="X307" i="2"/>
  <c r="X303" i="2"/>
  <c r="AE300" i="2"/>
  <c r="L308" i="5"/>
  <c r="M311" i="2" s="1"/>
  <c r="N311" i="2"/>
  <c r="EE304" i="5"/>
  <c r="U307" i="2"/>
  <c r="EG302" i="5"/>
  <c r="Y305" i="2"/>
  <c r="E297" i="2"/>
  <c r="EE288" i="5"/>
  <c r="U291" i="2"/>
  <c r="EH286" i="5"/>
  <c r="AA289" i="2"/>
  <c r="EE286" i="5"/>
  <c r="U289" i="2"/>
  <c r="EG278" i="5"/>
  <c r="Y281" i="2"/>
  <c r="ED278" i="5"/>
  <c r="S281" i="2"/>
  <c r="EF277" i="5"/>
  <c r="X280" i="2"/>
  <c r="L274" i="5"/>
  <c r="N277" i="2"/>
  <c r="EG311" i="5"/>
  <c r="H311" i="2"/>
  <c r="EH307" i="5"/>
  <c r="AA310" i="2"/>
  <c r="EE307" i="5"/>
  <c r="U310" i="2"/>
  <c r="EJ305" i="5"/>
  <c r="AE308" i="2"/>
  <c r="EH301" i="5"/>
  <c r="AA304" i="2"/>
  <c r="EE301" i="5"/>
  <c r="U304" i="2"/>
  <c r="L300" i="5"/>
  <c r="M303" i="2" s="1"/>
  <c r="N303" i="2"/>
  <c r="EJ299" i="5"/>
  <c r="AE302" i="2"/>
  <c r="EG299" i="5"/>
  <c r="Y302" i="2"/>
  <c r="ED299" i="5"/>
  <c r="S302" i="2"/>
  <c r="EG297" i="5"/>
  <c r="Y300" i="2"/>
  <c r="EI296" i="5"/>
  <c r="EH294" i="5"/>
  <c r="AA297" i="2"/>
  <c r="EE294" i="5"/>
  <c r="U297" i="2"/>
  <c r="EJ293" i="5"/>
  <c r="AE296" i="2"/>
  <c r="ED293" i="5"/>
  <c r="S296" i="2"/>
  <c r="EF291" i="5"/>
  <c r="X294" i="2"/>
  <c r="EI289" i="5"/>
  <c r="AD292" i="2"/>
  <c r="EF289" i="5"/>
  <c r="X292" i="2"/>
  <c r="EJ288" i="5"/>
  <c r="AE291" i="2"/>
  <c r="EG288" i="5"/>
  <c r="Y291" i="2"/>
  <c r="EI287" i="5"/>
  <c r="EH285" i="5"/>
  <c r="AA288" i="2"/>
  <c r="EE285" i="5"/>
  <c r="U288" i="2"/>
  <c r="EF284" i="5"/>
  <c r="X287" i="2"/>
  <c r="EI283" i="5"/>
  <c r="EJ283" i="5"/>
  <c r="AE286" i="2"/>
  <c r="EG283" i="5"/>
  <c r="Y286" i="2"/>
  <c r="ED283" i="5"/>
  <c r="S286" i="2"/>
  <c r="L281" i="5"/>
  <c r="M284" i="2" s="1"/>
  <c r="D284" i="2"/>
  <c r="EH280" i="5"/>
  <c r="AB283" i="2"/>
  <c r="EH277" i="5"/>
  <c r="AB280" i="2"/>
  <c r="EE277" i="5"/>
  <c r="V280" i="2"/>
  <c r="L277" i="5"/>
  <c r="M280" i="2" s="1"/>
  <c r="N280" i="2"/>
  <c r="EH276" i="5"/>
  <c r="AB279" i="2"/>
  <c r="EJ271" i="5"/>
  <c r="AE274" i="2"/>
  <c r="EG271" i="5"/>
  <c r="Y274" i="2"/>
  <c r="ED271" i="5"/>
  <c r="S274" i="2"/>
  <c r="G274" i="2"/>
  <c r="EJ269" i="5"/>
  <c r="AE272" i="2"/>
  <c r="EG269" i="5"/>
  <c r="Y272" i="2"/>
  <c r="ED269" i="5"/>
  <c r="S272" i="2"/>
  <c r="G272" i="2"/>
  <c r="EI268" i="5"/>
  <c r="AD271" i="2"/>
  <c r="EF268" i="5"/>
  <c r="X271" i="2"/>
  <c r="L268" i="5"/>
  <c r="M271" i="2" s="1"/>
  <c r="P271" i="2"/>
  <c r="EH267" i="5"/>
  <c r="AB270" i="2"/>
  <c r="EE267" i="5"/>
  <c r="V270" i="2"/>
  <c r="T316" i="2"/>
  <c r="X315" i="2"/>
  <c r="S313" i="2"/>
  <c r="D307" i="2"/>
  <c r="S306" i="2"/>
  <c r="S303" i="2"/>
  <c r="EJ314" i="5"/>
  <c r="AF317" i="2"/>
  <c r="EI307" i="5"/>
  <c r="AC310" i="2"/>
  <c r="L304" i="5"/>
  <c r="N307" i="2"/>
  <c r="EH288" i="5"/>
  <c r="AA291" i="2"/>
  <c r="EF276" i="5"/>
  <c r="X279" i="2"/>
  <c r="EH273" i="5"/>
  <c r="AB276" i="2"/>
  <c r="EF313" i="5"/>
  <c r="ED311" i="5"/>
  <c r="EF311" i="5"/>
  <c r="ED309" i="5"/>
  <c r="EF305" i="5"/>
  <c r="X308" i="2"/>
  <c r="EI303" i="5"/>
  <c r="EJ303" i="5"/>
  <c r="EG303" i="5"/>
  <c r="EI302" i="5"/>
  <c r="EH300" i="5"/>
  <c r="AA303" i="2"/>
  <c r="EE300" i="5"/>
  <c r="U303" i="2"/>
  <c r="EF299" i="5"/>
  <c r="X302" i="2"/>
  <c r="EJ298" i="5"/>
  <c r="DM298" i="5"/>
  <c r="E301" i="2"/>
  <c r="ED297" i="5"/>
  <c r="EF297" i="5"/>
  <c r="X300" i="2"/>
  <c r="EH296" i="5"/>
  <c r="DM296" i="5"/>
  <c r="EI295" i="5"/>
  <c r="AD298" i="2"/>
  <c r="EF295" i="5"/>
  <c r="X298" i="2"/>
  <c r="EI294" i="5"/>
  <c r="EF293" i="5"/>
  <c r="X296" i="2"/>
  <c r="EJ292" i="5"/>
  <c r="DM292" i="5"/>
  <c r="EH292" i="5"/>
  <c r="AA295" i="2"/>
  <c r="EE292" i="5"/>
  <c r="U295" i="2"/>
  <c r="E294" i="2"/>
  <c r="EE290" i="5"/>
  <c r="ED288" i="5"/>
  <c r="EF288" i="5"/>
  <c r="X291" i="2"/>
  <c r="EH287" i="5"/>
  <c r="DM287" i="5"/>
  <c r="EI286" i="5"/>
  <c r="AD289" i="2"/>
  <c r="EF286" i="5"/>
  <c r="X289" i="2"/>
  <c r="EI285" i="5"/>
  <c r="EE283" i="5"/>
  <c r="EF283" i="5"/>
  <c r="X286" i="2"/>
  <c r="EI282" i="5"/>
  <c r="L280" i="5"/>
  <c r="EH279" i="5"/>
  <c r="AB282" i="2"/>
  <c r="EH278" i="5"/>
  <c r="AB281" i="2"/>
  <c r="EJ274" i="5"/>
  <c r="AE277" i="2"/>
  <c r="EG274" i="5"/>
  <c r="Y277" i="2"/>
  <c r="ED274" i="5"/>
  <c r="S277" i="2"/>
  <c r="EJ273" i="5"/>
  <c r="AE276" i="2"/>
  <c r="EG273" i="5"/>
  <c r="Y276" i="2"/>
  <c r="ED273" i="5"/>
  <c r="S276" i="2"/>
  <c r="EJ272" i="5"/>
  <c r="AE275" i="2"/>
  <c r="EG272" i="5"/>
  <c r="Y275" i="2"/>
  <c r="ED272" i="5"/>
  <c r="S275" i="2"/>
  <c r="EF271" i="5"/>
  <c r="X274" i="2"/>
  <c r="L271" i="5"/>
  <c r="M274" i="2" s="1"/>
  <c r="P274" i="2"/>
  <c r="EJ270" i="5"/>
  <c r="AE273" i="2"/>
  <c r="EG270" i="5"/>
  <c r="Y273" i="2"/>
  <c r="ED270" i="5"/>
  <c r="S273" i="2"/>
  <c r="EF269" i="5"/>
  <c r="X272" i="2"/>
  <c r="L269" i="5"/>
  <c r="M272" i="2" s="1"/>
  <c r="P272" i="2"/>
  <c r="K270" i="2"/>
  <c r="DM267" i="5"/>
  <c r="L270" i="2" s="1"/>
  <c r="R270" i="2" s="1"/>
  <c r="EI265" i="5"/>
  <c r="AD268" i="2"/>
  <c r="EF265" i="5"/>
  <c r="X268" i="2"/>
  <c r="L265" i="5"/>
  <c r="P268" i="2"/>
  <c r="AA316" i="2"/>
  <c r="K314" i="2"/>
  <c r="EF307" i="5"/>
  <c r="W310" i="2"/>
  <c r="EF296" i="5"/>
  <c r="X299" i="2"/>
  <c r="EI292" i="5"/>
  <c r="AD295" i="2"/>
  <c r="EF280" i="5"/>
  <c r="X283" i="2"/>
  <c r="EH272" i="5"/>
  <c r="AB275" i="2"/>
  <c r="EE314" i="5"/>
  <c r="EE311" i="5"/>
  <c r="V314" i="2"/>
  <c r="L311" i="5"/>
  <c r="M314" i="2" s="1"/>
  <c r="EF309" i="5"/>
  <c r="EG308" i="5"/>
  <c r="EG307" i="5"/>
  <c r="EI306" i="5"/>
  <c r="EJ306" i="5"/>
  <c r="EG306" i="5"/>
  <c r="EI305" i="5"/>
  <c r="L305" i="5"/>
  <c r="M308" i="2" s="1"/>
  <c r="EJ304" i="5"/>
  <c r="EF303" i="5"/>
  <c r="EH302" i="5"/>
  <c r="DM302" i="5"/>
  <c r="ED301" i="5"/>
  <c r="L299" i="5"/>
  <c r="M302" i="2" s="1"/>
  <c r="P302" i="2"/>
  <c r="EG298" i="5"/>
  <c r="EH298" i="5"/>
  <c r="AA301" i="2"/>
  <c r="EE298" i="5"/>
  <c r="U301" i="2"/>
  <c r="L298" i="5"/>
  <c r="M301" i="2" s="1"/>
  <c r="N301" i="2"/>
  <c r="EE296" i="5"/>
  <c r="ED294" i="5"/>
  <c r="EJ294" i="5"/>
  <c r="AE297" i="2"/>
  <c r="EG294" i="5"/>
  <c r="EI293" i="5"/>
  <c r="L293" i="5"/>
  <c r="M296" i="2" s="1"/>
  <c r="EG292" i="5"/>
  <c r="DM291" i="5"/>
  <c r="DO291" i="5" s="1"/>
  <c r="DP291" i="5" s="1"/>
  <c r="L291" i="5"/>
  <c r="M294" i="2" s="1"/>
  <c r="N294" i="2"/>
  <c r="EJ290" i="5"/>
  <c r="AE293" i="2"/>
  <c r="EG290" i="5"/>
  <c r="Y293" i="2"/>
  <c r="ED290" i="5"/>
  <c r="S293" i="2"/>
  <c r="E291" i="2"/>
  <c r="EE287" i="5"/>
  <c r="ED285" i="5"/>
  <c r="EJ285" i="5"/>
  <c r="AE288" i="2"/>
  <c r="EG285" i="5"/>
  <c r="Y288" i="2"/>
  <c r="EJ284" i="5"/>
  <c r="DM284" i="5"/>
  <c r="P284" i="5" s="1"/>
  <c r="Q284" i="5" s="1"/>
  <c r="EH282" i="5"/>
  <c r="EJ282" i="5"/>
  <c r="AE285" i="2"/>
  <c r="EG282" i="5"/>
  <c r="Y285" i="2"/>
  <c r="ED282" i="5"/>
  <c r="S285" i="2"/>
  <c r="EI281" i="5"/>
  <c r="DM279" i="5"/>
  <c r="L282" i="2" s="1"/>
  <c r="R282" i="2" s="1"/>
  <c r="DM278" i="5"/>
  <c r="L281" i="2" s="1"/>
  <c r="R281" i="2" s="1"/>
  <c r="EJ275" i="5"/>
  <c r="EG275" i="5"/>
  <c r="Y278" i="2"/>
  <c r="ED275" i="5"/>
  <c r="S278" i="2"/>
  <c r="G278" i="2"/>
  <c r="EI274" i="5"/>
  <c r="EF274" i="5"/>
  <c r="X277" i="2"/>
  <c r="EE273" i="5"/>
  <c r="EF273" i="5"/>
  <c r="X276" i="2"/>
  <c r="EE272" i="5"/>
  <c r="EF272" i="5"/>
  <c r="X275" i="2"/>
  <c r="EE270" i="5"/>
  <c r="EF270" i="5"/>
  <c r="X273" i="2"/>
  <c r="L270" i="5"/>
  <c r="M273" i="2" s="1"/>
  <c r="P273" i="2"/>
  <c r="EH268" i="5"/>
  <c r="AB271" i="2"/>
  <c r="EE268" i="5"/>
  <c r="V271" i="2"/>
  <c r="EJ266" i="5"/>
  <c r="AE269" i="2"/>
  <c r="EG266" i="5"/>
  <c r="Y269" i="2"/>
  <c r="ED266" i="5"/>
  <c r="S269" i="2"/>
  <c r="Z316" i="2"/>
  <c r="P308" i="2"/>
  <c r="AE306" i="2"/>
  <c r="AE303" i="2"/>
  <c r="S290" i="2"/>
  <c r="AE278" i="2"/>
  <c r="EE312" i="5"/>
  <c r="EE310" i="5"/>
  <c r="EF306" i="5"/>
  <c r="X309" i="2"/>
  <c r="F309" i="2"/>
  <c r="EH304" i="5"/>
  <c r="EI301" i="5"/>
  <c r="AD304" i="2"/>
  <c r="EF301" i="5"/>
  <c r="X304" i="2"/>
  <c r="EI300" i="5"/>
  <c r="ED298" i="5"/>
  <c r="L297" i="5"/>
  <c r="EL297" i="5" s="1"/>
  <c r="N300" i="2"/>
  <c r="EJ296" i="5"/>
  <c r="AE299" i="2"/>
  <c r="EG296" i="5"/>
  <c r="Y299" i="2"/>
  <c r="ED296" i="5"/>
  <c r="S299" i="2"/>
  <c r="EF294" i="5"/>
  <c r="X297" i="2"/>
  <c r="EH293" i="5"/>
  <c r="EH291" i="5"/>
  <c r="AA294" i="2"/>
  <c r="EE291" i="5"/>
  <c r="U294" i="2"/>
  <c r="EF290" i="5"/>
  <c r="X293" i="2"/>
  <c r="EJ289" i="5"/>
  <c r="EH289" i="5"/>
  <c r="AA292" i="2"/>
  <c r="EE289" i="5"/>
  <c r="U292" i="2"/>
  <c r="L288" i="5"/>
  <c r="EL288" i="5" s="1"/>
  <c r="N291" i="2"/>
  <c r="EJ287" i="5"/>
  <c r="AE290" i="2"/>
  <c r="EG287" i="5"/>
  <c r="Y290" i="2"/>
  <c r="EF285" i="5"/>
  <c r="X288" i="2"/>
  <c r="EH284" i="5"/>
  <c r="AA287" i="2"/>
  <c r="D287" i="2"/>
  <c r="EH283" i="5"/>
  <c r="AB286" i="2"/>
  <c r="EF282" i="5"/>
  <c r="X285" i="2"/>
  <c r="EF281" i="5"/>
  <c r="X284" i="2"/>
  <c r="EI280" i="5"/>
  <c r="EJ280" i="5"/>
  <c r="AE283" i="2"/>
  <c r="EG280" i="5"/>
  <c r="Y283" i="2"/>
  <c r="ED280" i="5"/>
  <c r="S283" i="2"/>
  <c r="EJ277" i="5"/>
  <c r="AE280" i="2"/>
  <c r="EG277" i="5"/>
  <c r="Y280" i="2"/>
  <c r="ED277" i="5"/>
  <c r="S280" i="2"/>
  <c r="EI276" i="5"/>
  <c r="EI275" i="5"/>
  <c r="EF275" i="5"/>
  <c r="X278" i="2"/>
  <c r="EH271" i="5"/>
  <c r="AB274" i="2"/>
  <c r="EE271" i="5"/>
  <c r="V274" i="2"/>
  <c r="EH269" i="5"/>
  <c r="AB272" i="2"/>
  <c r="EE269" i="5"/>
  <c r="V272" i="2"/>
  <c r="EJ267" i="5"/>
  <c r="AE270" i="2"/>
  <c r="EG267" i="5"/>
  <c r="Y270" i="2"/>
  <c r="ED267" i="5"/>
  <c r="S270" i="2"/>
  <c r="EI266" i="5"/>
  <c r="AD269" i="2"/>
  <c r="EF266" i="5"/>
  <c r="X269" i="2"/>
  <c r="L266" i="5"/>
  <c r="P269" i="2"/>
  <c r="L310" i="2"/>
  <c r="R310" i="2" s="1"/>
  <c r="N309" i="2"/>
  <c r="AD307" i="2"/>
  <c r="P293" i="2"/>
  <c r="EH265" i="5"/>
  <c r="AB268" i="2"/>
  <c r="EE265" i="5"/>
  <c r="V268" i="2"/>
  <c r="EJ265" i="5"/>
  <c r="AE268" i="2"/>
  <c r="EG265" i="5"/>
  <c r="Y268" i="2"/>
  <c r="ED265" i="5"/>
  <c r="S268" i="2"/>
  <c r="P313" i="5"/>
  <c r="Q313" i="5" s="1"/>
  <c r="DO313" i="5"/>
  <c r="DP313" i="5" s="1"/>
  <c r="DO311" i="5"/>
  <c r="DP311" i="5" s="1"/>
  <c r="P311" i="5"/>
  <c r="Q311" i="5" s="1"/>
  <c r="DL308" i="5"/>
  <c r="Q311" i="2" s="1"/>
  <c r="P308" i="5"/>
  <c r="Q308" i="5" s="1"/>
  <c r="DO308" i="5"/>
  <c r="DP308" i="5" s="1"/>
  <c r="L313" i="5"/>
  <c r="EH310" i="5"/>
  <c r="EI309" i="5"/>
  <c r="L303" i="5"/>
  <c r="L301" i="5"/>
  <c r="L289" i="5"/>
  <c r="EL289" i="5" s="1"/>
  <c r="L310" i="5"/>
  <c r="ED302" i="5"/>
  <c r="EI311" i="5"/>
  <c r="L314" i="5"/>
  <c r="L312" i="5"/>
  <c r="L309" i="5"/>
  <c r="L307" i="5"/>
  <c r="ED305" i="5"/>
  <c r="L295" i="5"/>
  <c r="M298" i="2" s="1"/>
  <c r="EH314" i="5"/>
  <c r="EH312" i="5"/>
  <c r="EH309" i="5"/>
  <c r="EI308" i="5"/>
  <c r="EH306" i="5"/>
  <c r="EH311" i="5"/>
  <c r="EI310" i="5"/>
  <c r="EH308" i="5"/>
  <c r="L292" i="5"/>
  <c r="EL292" i="5" s="1"/>
  <c r="L286" i="5"/>
  <c r="L278" i="5"/>
  <c r="L272" i="5"/>
  <c r="M275" i="2" s="1"/>
  <c r="EG284" i="5"/>
  <c r="EJ281" i="5"/>
  <c r="EG281" i="5"/>
  <c r="ED281" i="5"/>
  <c r="EJ279" i="5"/>
  <c r="EG279" i="5"/>
  <c r="ED279" i="5"/>
  <c r="L276" i="5"/>
  <c r="L279" i="5"/>
  <c r="EJ276" i="5"/>
  <c r="EG276" i="5"/>
  <c r="ED276" i="5"/>
  <c r="L273" i="5"/>
  <c r="ED589" i="5"/>
  <c r="EE589" i="5"/>
  <c r="EF589" i="5"/>
  <c r="EG589" i="5"/>
  <c r="EH589" i="5"/>
  <c r="EI589" i="5"/>
  <c r="EJ589" i="5"/>
  <c r="EL589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590" i="5"/>
  <c r="C568" i="5"/>
  <c r="C571" i="2" s="1"/>
  <c r="C546" i="5"/>
  <c r="C549" i="2" s="1"/>
  <c r="C524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521" i="5"/>
  <c r="C422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419" i="5"/>
  <c r="C320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315" i="5"/>
  <c r="C216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112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0" i="5"/>
  <c r="A552" i="2" l="1"/>
  <c r="DO277" i="5"/>
  <c r="DP277" i="5" s="1"/>
  <c r="P277" i="5"/>
  <c r="Q277" i="5" s="1"/>
  <c r="A551" i="5"/>
  <c r="A553" i="2"/>
  <c r="A572" i="5"/>
  <c r="A574" i="2"/>
  <c r="A528" i="5"/>
  <c r="A530" i="2"/>
  <c r="P265" i="5"/>
  <c r="Q265" i="5" s="1"/>
  <c r="P303" i="5"/>
  <c r="Q303" i="5" s="1"/>
  <c r="P282" i="5"/>
  <c r="Q282" i="5" s="1"/>
  <c r="DO310" i="5"/>
  <c r="DP310" i="5" s="1"/>
  <c r="EL290" i="5"/>
  <c r="DO274" i="5"/>
  <c r="DP274" i="5" s="1"/>
  <c r="DO269" i="5"/>
  <c r="DP269" i="5" s="1"/>
  <c r="P274" i="5"/>
  <c r="Q274" i="5" s="1"/>
  <c r="L313" i="2"/>
  <c r="R313" i="2" s="1"/>
  <c r="DO286" i="5"/>
  <c r="DP286" i="5" s="1"/>
  <c r="DO276" i="5"/>
  <c r="DP276" i="5" s="1"/>
  <c r="DO297" i="5"/>
  <c r="DP297" i="5" s="1"/>
  <c r="L308" i="2"/>
  <c r="R308" i="2" s="1"/>
  <c r="DL287" i="5"/>
  <c r="Q290" i="2" s="1"/>
  <c r="EL283" i="5"/>
  <c r="P305" i="5"/>
  <c r="Q305" i="5" s="1"/>
  <c r="DL265" i="5"/>
  <c r="Q268" i="2" s="1"/>
  <c r="EL267" i="5"/>
  <c r="A474" i="5"/>
  <c r="A476" i="2"/>
  <c r="DO265" i="5"/>
  <c r="DP265" i="5" s="1"/>
  <c r="L298" i="2"/>
  <c r="R298" i="2" s="1"/>
  <c r="L307" i="2"/>
  <c r="R307" i="2" s="1"/>
  <c r="P270" i="5"/>
  <c r="Q270" i="5" s="1"/>
  <c r="DO282" i="5"/>
  <c r="DP282" i="5" s="1"/>
  <c r="DO300" i="5"/>
  <c r="DP300" i="5" s="1"/>
  <c r="EL299" i="5"/>
  <c r="EL287" i="5"/>
  <c r="DL302" i="5"/>
  <c r="Q305" i="2" s="1"/>
  <c r="DL282" i="5"/>
  <c r="Q285" i="2" s="1"/>
  <c r="P271" i="5"/>
  <c r="Q271" i="5" s="1"/>
  <c r="P273" i="5"/>
  <c r="Q273" i="5" s="1"/>
  <c r="P306" i="5"/>
  <c r="Q306" i="5" s="1"/>
  <c r="EL306" i="5"/>
  <c r="L293" i="2"/>
  <c r="R293" i="2" s="1"/>
  <c r="DL276" i="5"/>
  <c r="Q279" i="2" s="1"/>
  <c r="DL290" i="5"/>
  <c r="Q293" i="2" s="1"/>
  <c r="P283" i="5"/>
  <c r="Q283" i="5" s="1"/>
  <c r="P293" i="5"/>
  <c r="Q293" i="5" s="1"/>
  <c r="DO270" i="5"/>
  <c r="DP270" i="5" s="1"/>
  <c r="DO303" i="5"/>
  <c r="DP303" i="5" s="1"/>
  <c r="DL274" i="5"/>
  <c r="Q277" i="2" s="1"/>
  <c r="DO275" i="5"/>
  <c r="DP275" i="5" s="1"/>
  <c r="DL268" i="5"/>
  <c r="Q271" i="2" s="1"/>
  <c r="L303" i="2"/>
  <c r="R303" i="2" s="1"/>
  <c r="L309" i="2"/>
  <c r="R309" i="2" s="1"/>
  <c r="P275" i="5"/>
  <c r="Q275" i="5" s="1"/>
  <c r="DO268" i="5"/>
  <c r="DP268" i="5" s="1"/>
  <c r="P268" i="5"/>
  <c r="Q268" i="5" s="1"/>
  <c r="L292" i="2"/>
  <c r="R292" i="2" s="1"/>
  <c r="P279" i="5"/>
  <c r="Q279" i="5" s="1"/>
  <c r="P314" i="5"/>
  <c r="Q314" i="5" s="1"/>
  <c r="P289" i="5"/>
  <c r="Q289" i="5" s="1"/>
  <c r="L304" i="2"/>
  <c r="R304" i="2" s="1"/>
  <c r="EL294" i="5"/>
  <c r="P276" i="5"/>
  <c r="Q276" i="5" s="1"/>
  <c r="DL305" i="5"/>
  <c r="Q308" i="2" s="1"/>
  <c r="DO280" i="5"/>
  <c r="DP280" i="5" s="1"/>
  <c r="DL283" i="5"/>
  <c r="Q286" i="2" s="1"/>
  <c r="P290" i="5"/>
  <c r="Q290" i="5" s="1"/>
  <c r="L300" i="2"/>
  <c r="R300" i="2" s="1"/>
  <c r="DO271" i="5"/>
  <c r="DP271" i="5" s="1"/>
  <c r="DO283" i="5"/>
  <c r="DP283" i="5" s="1"/>
  <c r="L302" i="2"/>
  <c r="R302" i="2" s="1"/>
  <c r="DO293" i="5"/>
  <c r="DP293" i="5" s="1"/>
  <c r="DO267" i="5"/>
  <c r="DP267" i="5" s="1"/>
  <c r="P304" i="5"/>
  <c r="Q304" i="5" s="1"/>
  <c r="P301" i="5"/>
  <c r="Q301" i="5" s="1"/>
  <c r="P267" i="5"/>
  <c r="Q267" i="5" s="1"/>
  <c r="EL268" i="5"/>
  <c r="DO299" i="5"/>
  <c r="DP299" i="5" s="1"/>
  <c r="P269" i="5"/>
  <c r="Q269" i="5" s="1"/>
  <c r="P295" i="5"/>
  <c r="Q295" i="5" s="1"/>
  <c r="DO272" i="5"/>
  <c r="DP272" i="5" s="1"/>
  <c r="L289" i="2"/>
  <c r="R289" i="2" s="1"/>
  <c r="P272" i="5"/>
  <c r="Q272" i="5" s="1"/>
  <c r="DO281" i="5"/>
  <c r="DP281" i="5" s="1"/>
  <c r="DL271" i="5"/>
  <c r="Q274" i="2" s="1"/>
  <c r="DL293" i="5"/>
  <c r="Q296" i="2" s="1"/>
  <c r="DO278" i="5"/>
  <c r="DP278" i="5" s="1"/>
  <c r="P281" i="5"/>
  <c r="Q281" i="5" s="1"/>
  <c r="EL305" i="5"/>
  <c r="L317" i="2"/>
  <c r="R317" i="2" s="1"/>
  <c r="DL299" i="5"/>
  <c r="Q302" i="2" s="1"/>
  <c r="P278" i="5"/>
  <c r="Q278" i="5" s="1"/>
  <c r="DO273" i="5"/>
  <c r="DP273" i="5" s="1"/>
  <c r="P280" i="5"/>
  <c r="Q280" i="5" s="1"/>
  <c r="DO288" i="5"/>
  <c r="DP288" i="5" s="1"/>
  <c r="DL266" i="5"/>
  <c r="Q269" i="2" s="1"/>
  <c r="P312" i="5"/>
  <c r="Q312" i="5" s="1"/>
  <c r="DO284" i="5"/>
  <c r="DP284" i="5" s="1"/>
  <c r="DO266" i="5"/>
  <c r="DP266" i="5" s="1"/>
  <c r="EL296" i="5"/>
  <c r="EL302" i="5"/>
  <c r="DO312" i="5"/>
  <c r="DP312" i="5" s="1"/>
  <c r="L291" i="2"/>
  <c r="R291" i="2" s="1"/>
  <c r="EL270" i="5"/>
  <c r="P266" i="5"/>
  <c r="Q266" i="5" s="1"/>
  <c r="EL285" i="5"/>
  <c r="DL270" i="5"/>
  <c r="Q273" i="2" s="1"/>
  <c r="DL281" i="5"/>
  <c r="Q284" i="2" s="1"/>
  <c r="DL280" i="5"/>
  <c r="Q283" i="2" s="1"/>
  <c r="EL284" i="5"/>
  <c r="EL271" i="5"/>
  <c r="EL281" i="5"/>
  <c r="EL293" i="5"/>
  <c r="P296" i="5"/>
  <c r="Q296" i="5" s="1"/>
  <c r="L299" i="2"/>
  <c r="R299" i="2" s="1"/>
  <c r="DO296" i="5"/>
  <c r="DP296" i="5" s="1"/>
  <c r="M307" i="2"/>
  <c r="DL304" i="5"/>
  <c r="Q307" i="2" s="1"/>
  <c r="P285" i="5"/>
  <c r="Q285" i="5" s="1"/>
  <c r="L288" i="2"/>
  <c r="R288" i="2" s="1"/>
  <c r="DL285" i="5"/>
  <c r="Q288" i="2" s="1"/>
  <c r="DL272" i="5"/>
  <c r="Q275" i="2" s="1"/>
  <c r="DL286" i="5"/>
  <c r="Q289" i="2" s="1"/>
  <c r="M289" i="2"/>
  <c r="DL310" i="5"/>
  <c r="Q313" i="2" s="1"/>
  <c r="M313" i="2"/>
  <c r="DL289" i="5"/>
  <c r="Q292" i="2" s="1"/>
  <c r="M292" i="2"/>
  <c r="DL303" i="5"/>
  <c r="Q306" i="2" s="1"/>
  <c r="M306" i="2"/>
  <c r="DL311" i="5"/>
  <c r="Q314" i="2" s="1"/>
  <c r="DL288" i="5"/>
  <c r="Q291" i="2" s="1"/>
  <c r="M291" i="2"/>
  <c r="DL297" i="5"/>
  <c r="Q300" i="2" s="1"/>
  <c r="M300" i="2"/>
  <c r="EL275" i="5"/>
  <c r="P298" i="5"/>
  <c r="Q298" i="5" s="1"/>
  <c r="L301" i="2"/>
  <c r="R301" i="2" s="1"/>
  <c r="DL298" i="5"/>
  <c r="Q301" i="2" s="1"/>
  <c r="DO298" i="5"/>
  <c r="DP298" i="5" s="1"/>
  <c r="EL274" i="5"/>
  <c r="M277" i="2"/>
  <c r="EL300" i="5"/>
  <c r="EL311" i="5"/>
  <c r="DL314" i="5"/>
  <c r="Q317" i="2" s="1"/>
  <c r="M317" i="2"/>
  <c r="EL307" i="5"/>
  <c r="M310" i="2"/>
  <c r="DL269" i="5"/>
  <c r="Q272" i="2" s="1"/>
  <c r="DL301" i="5"/>
  <c r="Q304" i="2" s="1"/>
  <c r="M304" i="2"/>
  <c r="EL313" i="5"/>
  <c r="M316" i="2"/>
  <c r="M269" i="2"/>
  <c r="EL266" i="5"/>
  <c r="EL282" i="5"/>
  <c r="M285" i="2"/>
  <c r="P294" i="5"/>
  <c r="Q294" i="5" s="1"/>
  <c r="L297" i="2"/>
  <c r="R297" i="2" s="1"/>
  <c r="DL294" i="5"/>
  <c r="Q297" i="2" s="1"/>
  <c r="EL298" i="5"/>
  <c r="EL273" i="5"/>
  <c r="M276" i="2"/>
  <c r="DL296" i="5"/>
  <c r="Q299" i="2" s="1"/>
  <c r="EL278" i="5"/>
  <c r="M281" i="2"/>
  <c r="DL309" i="5"/>
  <c r="Q312" i="2" s="1"/>
  <c r="M312" i="2"/>
  <c r="P287" i="5"/>
  <c r="Q287" i="5" s="1"/>
  <c r="L290" i="2"/>
  <c r="R290" i="2" s="1"/>
  <c r="DO287" i="5"/>
  <c r="DP287" i="5" s="1"/>
  <c r="P292" i="5"/>
  <c r="Q292" i="5" s="1"/>
  <c r="L295" i="2"/>
  <c r="R295" i="2" s="1"/>
  <c r="DO292" i="5"/>
  <c r="DP292" i="5" s="1"/>
  <c r="DL300" i="5"/>
  <c r="Q303" i="2" s="1"/>
  <c r="DO309" i="5"/>
  <c r="DP309" i="5" s="1"/>
  <c r="L312" i="2"/>
  <c r="R312" i="2" s="1"/>
  <c r="P291" i="5"/>
  <c r="Q291" i="5" s="1"/>
  <c r="L294" i="2"/>
  <c r="R294" i="2" s="1"/>
  <c r="DL291" i="5"/>
  <c r="Q294" i="2" s="1"/>
  <c r="DL279" i="5"/>
  <c r="Q282" i="2" s="1"/>
  <c r="M282" i="2"/>
  <c r="EL276" i="5"/>
  <c r="M279" i="2"/>
  <c r="DO279" i="5"/>
  <c r="DP279" i="5" s="1"/>
  <c r="DL292" i="5"/>
  <c r="Q295" i="2" s="1"/>
  <c r="M295" i="2"/>
  <c r="EL279" i="5"/>
  <c r="DL267" i="5"/>
  <c r="Q270" i="2" s="1"/>
  <c r="EL303" i="5"/>
  <c r="P302" i="5"/>
  <c r="Q302" i="5" s="1"/>
  <c r="L305" i="2"/>
  <c r="R305" i="2" s="1"/>
  <c r="DO302" i="5"/>
  <c r="DP302" i="5" s="1"/>
  <c r="M268" i="2"/>
  <c r="EL265" i="5"/>
  <c r="EL291" i="5"/>
  <c r="DL306" i="5"/>
  <c r="Q309" i="2" s="1"/>
  <c r="EL308" i="5"/>
  <c r="EL272" i="5"/>
  <c r="DL277" i="5"/>
  <c r="Q280" i="2" s="1"/>
  <c r="DL275" i="5"/>
  <c r="Q278" i="2" s="1"/>
  <c r="EL312" i="5"/>
  <c r="M315" i="2"/>
  <c r="EL277" i="5"/>
  <c r="EL314" i="5"/>
  <c r="L287" i="2"/>
  <c r="R287" i="2" s="1"/>
  <c r="DL284" i="5"/>
  <c r="Q287" i="2" s="1"/>
  <c r="EL280" i="5"/>
  <c r="M283" i="2"/>
  <c r="EL269" i="5"/>
  <c r="EL304" i="5"/>
  <c r="DL278" i="5"/>
  <c r="Q281" i="2" s="1"/>
  <c r="EL301" i="5"/>
  <c r="DL312" i="5"/>
  <c r="Q315" i="2" s="1"/>
  <c r="DL313" i="5"/>
  <c r="Q316" i="2" s="1"/>
  <c r="DL307" i="5"/>
  <c r="Q310" i="2" s="1"/>
  <c r="EL286" i="5"/>
  <c r="EL310" i="5"/>
  <c r="EL309" i="5"/>
  <c r="DL273" i="5"/>
  <c r="Q276" i="2" s="1"/>
  <c r="DL295" i="5"/>
  <c r="Q298" i="2" s="1"/>
  <c r="EL295" i="5"/>
  <c r="A529" i="5" l="1"/>
  <c r="A531" i="2"/>
  <c r="A573" i="5"/>
  <c r="A575" i="2"/>
  <c r="A552" i="5"/>
  <c r="A554" i="2"/>
  <c r="A475" i="5"/>
  <c r="A477" i="2"/>
  <c r="B165" i="2"/>
  <c r="J165" i="2"/>
  <c r="B166" i="2"/>
  <c r="J166" i="2"/>
  <c r="B167" i="2"/>
  <c r="J167" i="2"/>
  <c r="B168" i="2"/>
  <c r="J168" i="2"/>
  <c r="B169" i="2"/>
  <c r="J169" i="2"/>
  <c r="B170" i="2"/>
  <c r="J170" i="2"/>
  <c r="B171" i="2"/>
  <c r="J171" i="2"/>
  <c r="B172" i="2"/>
  <c r="J172" i="2"/>
  <c r="B173" i="2"/>
  <c r="J173" i="2"/>
  <c r="B174" i="2"/>
  <c r="J174" i="2"/>
  <c r="B175" i="2"/>
  <c r="J175" i="2"/>
  <c r="B176" i="2"/>
  <c r="J176" i="2"/>
  <c r="B177" i="2"/>
  <c r="J177" i="2"/>
  <c r="B178" i="2"/>
  <c r="J178" i="2"/>
  <c r="B179" i="2"/>
  <c r="J179" i="2"/>
  <c r="B180" i="2"/>
  <c r="J180" i="2"/>
  <c r="B181" i="2"/>
  <c r="J181" i="2"/>
  <c r="B182" i="2"/>
  <c r="J182" i="2"/>
  <c r="B183" i="2"/>
  <c r="J183" i="2"/>
  <c r="B184" i="2"/>
  <c r="J184" i="2"/>
  <c r="B185" i="2"/>
  <c r="J185" i="2"/>
  <c r="B186" i="2"/>
  <c r="J186" i="2"/>
  <c r="B187" i="2"/>
  <c r="J187" i="2"/>
  <c r="B188" i="2"/>
  <c r="J188" i="2"/>
  <c r="B189" i="2"/>
  <c r="J189" i="2"/>
  <c r="B190" i="2"/>
  <c r="J190" i="2"/>
  <c r="B191" i="2"/>
  <c r="J191" i="2"/>
  <c r="B192" i="2"/>
  <c r="J192" i="2"/>
  <c r="B193" i="2"/>
  <c r="J193" i="2"/>
  <c r="B194" i="2"/>
  <c r="J194" i="2"/>
  <c r="B195" i="2"/>
  <c r="J195" i="2"/>
  <c r="B196" i="2"/>
  <c r="J196" i="2"/>
  <c r="B197" i="2"/>
  <c r="J197" i="2"/>
  <c r="B198" i="2"/>
  <c r="J198" i="2"/>
  <c r="B199" i="2"/>
  <c r="J199" i="2"/>
  <c r="B200" i="2"/>
  <c r="J200" i="2"/>
  <c r="B201" i="2"/>
  <c r="J201" i="2"/>
  <c r="B202" i="2"/>
  <c r="J202" i="2"/>
  <c r="B203" i="2"/>
  <c r="J203" i="2"/>
  <c r="B204" i="2"/>
  <c r="J204" i="2"/>
  <c r="B205" i="2"/>
  <c r="J205" i="2"/>
  <c r="B206" i="2"/>
  <c r="J206" i="2"/>
  <c r="B207" i="2"/>
  <c r="J207" i="2"/>
  <c r="B208" i="2"/>
  <c r="J208" i="2"/>
  <c r="B209" i="2"/>
  <c r="J209" i="2"/>
  <c r="B210" i="2"/>
  <c r="J210" i="2"/>
  <c r="B211" i="2"/>
  <c r="J211" i="2"/>
  <c r="B212" i="2"/>
  <c r="J212" i="2"/>
  <c r="B213" i="2"/>
  <c r="J213" i="2"/>
  <c r="B214" i="2"/>
  <c r="J214" i="2"/>
  <c r="B63" i="2"/>
  <c r="J63" i="2"/>
  <c r="B64" i="2"/>
  <c r="J64" i="2"/>
  <c r="B65" i="2"/>
  <c r="J65" i="2"/>
  <c r="B66" i="2"/>
  <c r="J66" i="2"/>
  <c r="B67" i="2"/>
  <c r="J67" i="2"/>
  <c r="B68" i="2"/>
  <c r="J68" i="2"/>
  <c r="B69" i="2"/>
  <c r="J69" i="2"/>
  <c r="B70" i="2"/>
  <c r="J70" i="2"/>
  <c r="B71" i="2"/>
  <c r="J71" i="2"/>
  <c r="B72" i="2"/>
  <c r="J72" i="2"/>
  <c r="B73" i="2"/>
  <c r="J73" i="2"/>
  <c r="B74" i="2"/>
  <c r="J74" i="2"/>
  <c r="B75" i="2"/>
  <c r="J75" i="2"/>
  <c r="B76" i="2"/>
  <c r="J76" i="2"/>
  <c r="B77" i="2"/>
  <c r="J77" i="2"/>
  <c r="B78" i="2"/>
  <c r="J78" i="2"/>
  <c r="B79" i="2"/>
  <c r="J79" i="2"/>
  <c r="B80" i="2"/>
  <c r="J80" i="2"/>
  <c r="B81" i="2"/>
  <c r="J81" i="2"/>
  <c r="B82" i="2"/>
  <c r="J82" i="2"/>
  <c r="B83" i="2"/>
  <c r="J83" i="2"/>
  <c r="B84" i="2"/>
  <c r="J84" i="2"/>
  <c r="B85" i="2"/>
  <c r="J85" i="2"/>
  <c r="B86" i="2"/>
  <c r="J86" i="2"/>
  <c r="B87" i="2"/>
  <c r="J87" i="2"/>
  <c r="B88" i="2"/>
  <c r="J88" i="2"/>
  <c r="B89" i="2"/>
  <c r="J89" i="2"/>
  <c r="B90" i="2"/>
  <c r="J90" i="2"/>
  <c r="B91" i="2"/>
  <c r="J91" i="2"/>
  <c r="B92" i="2"/>
  <c r="J92" i="2"/>
  <c r="B93" i="2"/>
  <c r="J93" i="2"/>
  <c r="B94" i="2"/>
  <c r="J94" i="2"/>
  <c r="B95" i="2"/>
  <c r="J95" i="2"/>
  <c r="B96" i="2"/>
  <c r="J96" i="2"/>
  <c r="B97" i="2"/>
  <c r="J97" i="2"/>
  <c r="B98" i="2"/>
  <c r="J98" i="2"/>
  <c r="B99" i="2"/>
  <c r="J99" i="2"/>
  <c r="B100" i="2"/>
  <c r="J100" i="2"/>
  <c r="B101" i="2"/>
  <c r="J101" i="2"/>
  <c r="B102" i="2"/>
  <c r="J102" i="2"/>
  <c r="B103" i="2"/>
  <c r="J103" i="2"/>
  <c r="B104" i="2"/>
  <c r="J104" i="2"/>
  <c r="B105" i="2"/>
  <c r="J105" i="2"/>
  <c r="B106" i="2"/>
  <c r="J106" i="2"/>
  <c r="B107" i="2"/>
  <c r="J107" i="2"/>
  <c r="B108" i="2"/>
  <c r="J108" i="2"/>
  <c r="B109" i="2"/>
  <c r="J109" i="2"/>
  <c r="B110" i="2"/>
  <c r="J110" i="2"/>
  <c r="B111" i="2"/>
  <c r="J111" i="2"/>
  <c r="B112" i="2"/>
  <c r="J112" i="2"/>
  <c r="A553" i="5" l="1"/>
  <c r="A555" i="2"/>
  <c r="A574" i="5"/>
  <c r="A576" i="2"/>
  <c r="A530" i="5"/>
  <c r="A532" i="2"/>
  <c r="A476" i="5"/>
  <c r="A478" i="2"/>
  <c r="E212" i="5"/>
  <c r="F115" i="5"/>
  <c r="G115" i="5"/>
  <c r="H115" i="5"/>
  <c r="I115" i="5"/>
  <c r="J115" i="5"/>
  <c r="K115" i="5"/>
  <c r="M115" i="5"/>
  <c r="N115" i="5"/>
  <c r="O115" i="5"/>
  <c r="U115" i="5"/>
  <c r="AB115" i="5"/>
  <c r="AI115" i="5"/>
  <c r="AP115" i="5"/>
  <c r="AW115" i="5"/>
  <c r="BD115" i="5"/>
  <c r="BK115" i="5"/>
  <c r="BR115" i="5"/>
  <c r="BY115" i="5"/>
  <c r="CF115" i="5"/>
  <c r="CM115" i="5"/>
  <c r="CT115" i="5"/>
  <c r="DA115" i="5"/>
  <c r="DH115" i="5"/>
  <c r="DN115" i="5"/>
  <c r="DM115" i="5" s="1"/>
  <c r="DR115" i="5"/>
  <c r="F116" i="5"/>
  <c r="G116" i="5"/>
  <c r="H116" i="5"/>
  <c r="I116" i="5"/>
  <c r="J116" i="5"/>
  <c r="K116" i="5"/>
  <c r="M116" i="5"/>
  <c r="N116" i="5"/>
  <c r="O116" i="5"/>
  <c r="U116" i="5"/>
  <c r="AB116" i="5"/>
  <c r="AI116" i="5"/>
  <c r="AP116" i="5"/>
  <c r="AW116" i="5"/>
  <c r="BD116" i="5"/>
  <c r="BK116" i="5"/>
  <c r="BR116" i="5"/>
  <c r="BY116" i="5"/>
  <c r="CF116" i="5"/>
  <c r="CM116" i="5"/>
  <c r="CT116" i="5"/>
  <c r="DA116" i="5"/>
  <c r="DH116" i="5"/>
  <c r="DN116" i="5"/>
  <c r="DM116" i="5" s="1"/>
  <c r="DR116" i="5"/>
  <c r="F117" i="5"/>
  <c r="G117" i="5"/>
  <c r="H117" i="5"/>
  <c r="I117" i="5"/>
  <c r="J117" i="5"/>
  <c r="K117" i="5"/>
  <c r="M117" i="5"/>
  <c r="N117" i="5"/>
  <c r="O117" i="5"/>
  <c r="U117" i="5"/>
  <c r="AB117" i="5"/>
  <c r="AI117" i="5"/>
  <c r="AP117" i="5"/>
  <c r="AW117" i="5"/>
  <c r="BD117" i="5"/>
  <c r="BK117" i="5"/>
  <c r="BR117" i="5"/>
  <c r="BY117" i="5"/>
  <c r="CF117" i="5"/>
  <c r="CM117" i="5"/>
  <c r="CT117" i="5"/>
  <c r="DA117" i="5"/>
  <c r="DH117" i="5"/>
  <c r="DN117" i="5"/>
  <c r="DM117" i="5" s="1"/>
  <c r="DR117" i="5"/>
  <c r="F118" i="5"/>
  <c r="G118" i="5"/>
  <c r="H118" i="5"/>
  <c r="I118" i="5"/>
  <c r="J118" i="5"/>
  <c r="K118" i="5"/>
  <c r="M118" i="5"/>
  <c r="N118" i="5"/>
  <c r="O118" i="5"/>
  <c r="U118" i="5"/>
  <c r="AB118" i="5"/>
  <c r="AI118" i="5"/>
  <c r="AP118" i="5"/>
  <c r="AW118" i="5"/>
  <c r="BD118" i="5"/>
  <c r="BK118" i="5"/>
  <c r="BR118" i="5"/>
  <c r="BY118" i="5"/>
  <c r="CF118" i="5"/>
  <c r="CM118" i="5"/>
  <c r="CT118" i="5"/>
  <c r="DA118" i="5"/>
  <c r="DH118" i="5"/>
  <c r="DN118" i="5"/>
  <c r="DM118" i="5" s="1"/>
  <c r="DR118" i="5"/>
  <c r="F119" i="5"/>
  <c r="G119" i="5"/>
  <c r="H119" i="5"/>
  <c r="I119" i="5"/>
  <c r="J119" i="5"/>
  <c r="K119" i="5"/>
  <c r="M119" i="5"/>
  <c r="N119" i="5"/>
  <c r="O119" i="5"/>
  <c r="U119" i="5"/>
  <c r="AB119" i="5"/>
  <c r="AI119" i="5"/>
  <c r="AP119" i="5"/>
  <c r="AW119" i="5"/>
  <c r="BD119" i="5"/>
  <c r="BK119" i="5"/>
  <c r="BR119" i="5"/>
  <c r="BY119" i="5"/>
  <c r="CF119" i="5"/>
  <c r="CM119" i="5"/>
  <c r="CT119" i="5"/>
  <c r="DA119" i="5"/>
  <c r="DH119" i="5"/>
  <c r="DN119" i="5"/>
  <c r="DM119" i="5" s="1"/>
  <c r="DR119" i="5"/>
  <c r="F120" i="5"/>
  <c r="G120" i="5"/>
  <c r="H120" i="5"/>
  <c r="I120" i="5"/>
  <c r="J120" i="5"/>
  <c r="K120" i="5"/>
  <c r="M120" i="5"/>
  <c r="N120" i="5"/>
  <c r="O120" i="5"/>
  <c r="U120" i="5"/>
  <c r="AB120" i="5"/>
  <c r="AI120" i="5"/>
  <c r="AP120" i="5"/>
  <c r="AW120" i="5"/>
  <c r="BD120" i="5"/>
  <c r="BK120" i="5"/>
  <c r="BR120" i="5"/>
  <c r="BY120" i="5"/>
  <c r="CF120" i="5"/>
  <c r="CM120" i="5"/>
  <c r="CT120" i="5"/>
  <c r="DA120" i="5"/>
  <c r="DH120" i="5"/>
  <c r="DN120" i="5"/>
  <c r="DM120" i="5" s="1"/>
  <c r="DR120" i="5"/>
  <c r="F121" i="5"/>
  <c r="G121" i="5"/>
  <c r="H121" i="5"/>
  <c r="I121" i="5"/>
  <c r="J121" i="5"/>
  <c r="K121" i="5"/>
  <c r="M121" i="5"/>
  <c r="N121" i="5"/>
  <c r="O121" i="5"/>
  <c r="U121" i="5"/>
  <c r="AB121" i="5"/>
  <c r="AI121" i="5"/>
  <c r="AP121" i="5"/>
  <c r="AW121" i="5"/>
  <c r="BD121" i="5"/>
  <c r="BK121" i="5"/>
  <c r="BR121" i="5"/>
  <c r="BY121" i="5"/>
  <c r="CF121" i="5"/>
  <c r="CM121" i="5"/>
  <c r="CT121" i="5"/>
  <c r="DA121" i="5"/>
  <c r="DH121" i="5"/>
  <c r="DN121" i="5"/>
  <c r="DM121" i="5" s="1"/>
  <c r="DR121" i="5"/>
  <c r="F122" i="5"/>
  <c r="G122" i="5"/>
  <c r="H122" i="5"/>
  <c r="I122" i="5"/>
  <c r="J122" i="5"/>
  <c r="K122" i="5"/>
  <c r="M122" i="5"/>
  <c r="N122" i="5"/>
  <c r="O122" i="5"/>
  <c r="U122" i="5"/>
  <c r="AB122" i="5"/>
  <c r="AI122" i="5"/>
  <c r="AP122" i="5"/>
  <c r="AW122" i="5"/>
  <c r="BD122" i="5"/>
  <c r="BK122" i="5"/>
  <c r="BR122" i="5"/>
  <c r="BY122" i="5"/>
  <c r="CF122" i="5"/>
  <c r="CM122" i="5"/>
  <c r="CT122" i="5"/>
  <c r="DA122" i="5"/>
  <c r="DH122" i="5"/>
  <c r="DN122" i="5"/>
  <c r="DM122" i="5" s="1"/>
  <c r="DR122" i="5"/>
  <c r="F123" i="5"/>
  <c r="G123" i="5"/>
  <c r="H123" i="5"/>
  <c r="I123" i="5"/>
  <c r="J123" i="5"/>
  <c r="K123" i="5"/>
  <c r="M123" i="5"/>
  <c r="N123" i="5"/>
  <c r="O123" i="5"/>
  <c r="U123" i="5"/>
  <c r="AB123" i="5"/>
  <c r="AI123" i="5"/>
  <c r="AP123" i="5"/>
  <c r="AW123" i="5"/>
  <c r="BD123" i="5"/>
  <c r="BK123" i="5"/>
  <c r="BR123" i="5"/>
  <c r="BY123" i="5"/>
  <c r="CF123" i="5"/>
  <c r="CM123" i="5"/>
  <c r="CT123" i="5"/>
  <c r="DA123" i="5"/>
  <c r="DH123" i="5"/>
  <c r="DN123" i="5"/>
  <c r="DM123" i="5" s="1"/>
  <c r="DR123" i="5"/>
  <c r="F124" i="5"/>
  <c r="G124" i="5"/>
  <c r="H124" i="5"/>
  <c r="I124" i="5"/>
  <c r="J124" i="5"/>
  <c r="K124" i="5"/>
  <c r="M124" i="5"/>
  <c r="N124" i="5"/>
  <c r="O124" i="5"/>
  <c r="U124" i="5"/>
  <c r="AB124" i="5"/>
  <c r="AI124" i="5"/>
  <c r="AP124" i="5"/>
  <c r="AW124" i="5"/>
  <c r="BD124" i="5"/>
  <c r="BK124" i="5"/>
  <c r="BR124" i="5"/>
  <c r="BY124" i="5"/>
  <c r="CF124" i="5"/>
  <c r="CM124" i="5"/>
  <c r="CT124" i="5"/>
  <c r="DA124" i="5"/>
  <c r="DH124" i="5"/>
  <c r="DN124" i="5"/>
  <c r="DM124" i="5" s="1"/>
  <c r="DR124" i="5"/>
  <c r="F125" i="5"/>
  <c r="G125" i="5"/>
  <c r="H125" i="5"/>
  <c r="I125" i="5"/>
  <c r="J125" i="5"/>
  <c r="K125" i="5"/>
  <c r="M125" i="5"/>
  <c r="N125" i="5"/>
  <c r="O125" i="5"/>
  <c r="U125" i="5"/>
  <c r="AB125" i="5"/>
  <c r="AI125" i="5"/>
  <c r="AP125" i="5"/>
  <c r="AW125" i="5"/>
  <c r="BD125" i="5"/>
  <c r="BK125" i="5"/>
  <c r="BR125" i="5"/>
  <c r="BY125" i="5"/>
  <c r="CF125" i="5"/>
  <c r="CM125" i="5"/>
  <c r="CT125" i="5"/>
  <c r="DA125" i="5"/>
  <c r="DH125" i="5"/>
  <c r="DN125" i="5"/>
  <c r="DM125" i="5" s="1"/>
  <c r="DR125" i="5"/>
  <c r="F126" i="5"/>
  <c r="G126" i="5"/>
  <c r="H126" i="5"/>
  <c r="I126" i="5"/>
  <c r="J126" i="5"/>
  <c r="K126" i="5"/>
  <c r="M126" i="5"/>
  <c r="N126" i="5"/>
  <c r="O126" i="5"/>
  <c r="U126" i="5"/>
  <c r="AB126" i="5"/>
  <c r="AI126" i="5"/>
  <c r="AP126" i="5"/>
  <c r="AW126" i="5"/>
  <c r="BD126" i="5"/>
  <c r="BK126" i="5"/>
  <c r="BR126" i="5"/>
  <c r="BY126" i="5"/>
  <c r="CF126" i="5"/>
  <c r="CM126" i="5"/>
  <c r="CT126" i="5"/>
  <c r="DA126" i="5"/>
  <c r="DH126" i="5"/>
  <c r="DN126" i="5"/>
  <c r="DM126" i="5" s="1"/>
  <c r="DR126" i="5"/>
  <c r="F127" i="5"/>
  <c r="G127" i="5"/>
  <c r="H127" i="5"/>
  <c r="I127" i="5"/>
  <c r="J127" i="5"/>
  <c r="K127" i="5"/>
  <c r="M127" i="5"/>
  <c r="N127" i="5"/>
  <c r="O127" i="5"/>
  <c r="U127" i="5"/>
  <c r="AB127" i="5"/>
  <c r="AI127" i="5"/>
  <c r="AP127" i="5"/>
  <c r="AW127" i="5"/>
  <c r="BD127" i="5"/>
  <c r="BK127" i="5"/>
  <c r="BR127" i="5"/>
  <c r="BY127" i="5"/>
  <c r="CF127" i="5"/>
  <c r="CM127" i="5"/>
  <c r="CT127" i="5"/>
  <c r="DA127" i="5"/>
  <c r="DH127" i="5"/>
  <c r="DN127" i="5"/>
  <c r="DM127" i="5" s="1"/>
  <c r="DR127" i="5"/>
  <c r="F128" i="5"/>
  <c r="G128" i="5"/>
  <c r="H128" i="5"/>
  <c r="I128" i="5"/>
  <c r="J128" i="5"/>
  <c r="K128" i="5"/>
  <c r="M128" i="5"/>
  <c r="N128" i="5"/>
  <c r="O128" i="5"/>
  <c r="U128" i="5"/>
  <c r="AB128" i="5"/>
  <c r="AI128" i="5"/>
  <c r="AP128" i="5"/>
  <c r="AW128" i="5"/>
  <c r="BD128" i="5"/>
  <c r="BK128" i="5"/>
  <c r="BR128" i="5"/>
  <c r="BY128" i="5"/>
  <c r="CF128" i="5"/>
  <c r="CM128" i="5"/>
  <c r="CT128" i="5"/>
  <c r="DA128" i="5"/>
  <c r="DH128" i="5"/>
  <c r="DN128" i="5"/>
  <c r="DM128" i="5" s="1"/>
  <c r="DR128" i="5"/>
  <c r="F129" i="5"/>
  <c r="G129" i="5"/>
  <c r="H129" i="5"/>
  <c r="I129" i="5"/>
  <c r="J129" i="5"/>
  <c r="K129" i="5"/>
  <c r="M129" i="5"/>
  <c r="N129" i="5"/>
  <c r="O129" i="5"/>
  <c r="U129" i="5"/>
  <c r="AB129" i="5"/>
  <c r="AI129" i="5"/>
  <c r="AP129" i="5"/>
  <c r="AW129" i="5"/>
  <c r="BD129" i="5"/>
  <c r="BK129" i="5"/>
  <c r="BR129" i="5"/>
  <c r="BY129" i="5"/>
  <c r="CF129" i="5"/>
  <c r="CM129" i="5"/>
  <c r="CT129" i="5"/>
  <c r="DA129" i="5"/>
  <c r="DH129" i="5"/>
  <c r="DN129" i="5"/>
  <c r="DM129" i="5" s="1"/>
  <c r="DR129" i="5"/>
  <c r="F130" i="5"/>
  <c r="G130" i="5"/>
  <c r="H130" i="5"/>
  <c r="I130" i="5"/>
  <c r="J130" i="5"/>
  <c r="K130" i="5"/>
  <c r="M130" i="5"/>
  <c r="N130" i="5"/>
  <c r="O130" i="5"/>
  <c r="U130" i="5"/>
  <c r="AB130" i="5"/>
  <c r="AI130" i="5"/>
  <c r="AP130" i="5"/>
  <c r="AW130" i="5"/>
  <c r="BD130" i="5"/>
  <c r="BK130" i="5"/>
  <c r="BR130" i="5"/>
  <c r="BY130" i="5"/>
  <c r="CF130" i="5"/>
  <c r="CM130" i="5"/>
  <c r="CT130" i="5"/>
  <c r="DA130" i="5"/>
  <c r="DH130" i="5"/>
  <c r="DN130" i="5"/>
  <c r="DM130" i="5" s="1"/>
  <c r="DR130" i="5"/>
  <c r="F131" i="5"/>
  <c r="G131" i="5"/>
  <c r="H131" i="5"/>
  <c r="I131" i="5"/>
  <c r="J131" i="5"/>
  <c r="K131" i="5"/>
  <c r="M131" i="5"/>
  <c r="N131" i="5"/>
  <c r="O131" i="5"/>
  <c r="U131" i="5"/>
  <c r="AB131" i="5"/>
  <c r="AI131" i="5"/>
  <c r="AP131" i="5"/>
  <c r="AW131" i="5"/>
  <c r="BD131" i="5"/>
  <c r="BK131" i="5"/>
  <c r="BR131" i="5"/>
  <c r="BY131" i="5"/>
  <c r="CF131" i="5"/>
  <c r="CM131" i="5"/>
  <c r="CT131" i="5"/>
  <c r="DA131" i="5"/>
  <c r="DH131" i="5"/>
  <c r="DN131" i="5"/>
  <c r="DM131" i="5" s="1"/>
  <c r="DR131" i="5"/>
  <c r="F132" i="5"/>
  <c r="G132" i="5"/>
  <c r="H132" i="5"/>
  <c r="I132" i="5"/>
  <c r="J132" i="5"/>
  <c r="K132" i="5"/>
  <c r="M132" i="5"/>
  <c r="N132" i="5"/>
  <c r="O132" i="5"/>
  <c r="U132" i="5"/>
  <c r="AB132" i="5"/>
  <c r="AI132" i="5"/>
  <c r="AP132" i="5"/>
  <c r="AW132" i="5"/>
  <c r="BD132" i="5"/>
  <c r="BK132" i="5"/>
  <c r="BR132" i="5"/>
  <c r="BY132" i="5"/>
  <c r="CF132" i="5"/>
  <c r="CM132" i="5"/>
  <c r="CT132" i="5"/>
  <c r="DA132" i="5"/>
  <c r="DH132" i="5"/>
  <c r="DN132" i="5"/>
  <c r="DM132" i="5" s="1"/>
  <c r="DR132" i="5"/>
  <c r="F133" i="5"/>
  <c r="G133" i="5"/>
  <c r="H133" i="5"/>
  <c r="I133" i="5"/>
  <c r="J133" i="5"/>
  <c r="K133" i="5"/>
  <c r="M133" i="5"/>
  <c r="N133" i="5"/>
  <c r="O133" i="5"/>
  <c r="U133" i="5"/>
  <c r="AB133" i="5"/>
  <c r="AI133" i="5"/>
  <c r="AP133" i="5"/>
  <c r="AW133" i="5"/>
  <c r="BD133" i="5"/>
  <c r="BK133" i="5"/>
  <c r="BR133" i="5"/>
  <c r="BY133" i="5"/>
  <c r="CF133" i="5"/>
  <c r="CM133" i="5"/>
  <c r="CT133" i="5"/>
  <c r="DA133" i="5"/>
  <c r="DH133" i="5"/>
  <c r="DN133" i="5"/>
  <c r="DM133" i="5" s="1"/>
  <c r="DR133" i="5"/>
  <c r="F134" i="5"/>
  <c r="G134" i="5"/>
  <c r="H134" i="5"/>
  <c r="I134" i="5"/>
  <c r="J134" i="5"/>
  <c r="K134" i="5"/>
  <c r="M134" i="5"/>
  <c r="N134" i="5"/>
  <c r="O134" i="5"/>
  <c r="U134" i="5"/>
  <c r="AB134" i="5"/>
  <c r="AI134" i="5"/>
  <c r="AP134" i="5"/>
  <c r="AW134" i="5"/>
  <c r="BD134" i="5"/>
  <c r="BK134" i="5"/>
  <c r="BR134" i="5"/>
  <c r="BY134" i="5"/>
  <c r="CF134" i="5"/>
  <c r="CM134" i="5"/>
  <c r="CT134" i="5"/>
  <c r="DA134" i="5"/>
  <c r="DH134" i="5"/>
  <c r="DN134" i="5"/>
  <c r="DM134" i="5" s="1"/>
  <c r="DR134" i="5"/>
  <c r="F135" i="5"/>
  <c r="G135" i="5"/>
  <c r="H135" i="5"/>
  <c r="I135" i="5"/>
  <c r="J135" i="5"/>
  <c r="K135" i="5"/>
  <c r="M135" i="5"/>
  <c r="N135" i="5"/>
  <c r="O135" i="5"/>
  <c r="U135" i="5"/>
  <c r="AB135" i="5"/>
  <c r="AI135" i="5"/>
  <c r="AP135" i="5"/>
  <c r="AW135" i="5"/>
  <c r="BD135" i="5"/>
  <c r="BK135" i="5"/>
  <c r="BR135" i="5"/>
  <c r="BY135" i="5"/>
  <c r="CF135" i="5"/>
  <c r="CM135" i="5"/>
  <c r="CT135" i="5"/>
  <c r="DA135" i="5"/>
  <c r="DH135" i="5"/>
  <c r="DN135" i="5"/>
  <c r="DM135" i="5" s="1"/>
  <c r="DR135" i="5"/>
  <c r="F136" i="5"/>
  <c r="G136" i="5"/>
  <c r="H136" i="5"/>
  <c r="I136" i="5"/>
  <c r="J136" i="5"/>
  <c r="K136" i="5"/>
  <c r="M136" i="5"/>
  <c r="N136" i="5"/>
  <c r="O136" i="5"/>
  <c r="U136" i="5"/>
  <c r="AB136" i="5"/>
  <c r="AI136" i="5"/>
  <c r="AP136" i="5"/>
  <c r="AW136" i="5"/>
  <c r="BD136" i="5"/>
  <c r="BK136" i="5"/>
  <c r="BR136" i="5"/>
  <c r="BY136" i="5"/>
  <c r="CF136" i="5"/>
  <c r="CM136" i="5"/>
  <c r="CT136" i="5"/>
  <c r="DA136" i="5"/>
  <c r="DH136" i="5"/>
  <c r="DN136" i="5"/>
  <c r="DM136" i="5" s="1"/>
  <c r="DR136" i="5"/>
  <c r="F137" i="5"/>
  <c r="G137" i="5"/>
  <c r="H137" i="5"/>
  <c r="I137" i="5"/>
  <c r="J137" i="5"/>
  <c r="K137" i="5"/>
  <c r="M137" i="5"/>
  <c r="N137" i="5"/>
  <c r="O137" i="5"/>
  <c r="U137" i="5"/>
  <c r="AB137" i="5"/>
  <c r="AI137" i="5"/>
  <c r="AP137" i="5"/>
  <c r="AW137" i="5"/>
  <c r="BD137" i="5"/>
  <c r="BK137" i="5"/>
  <c r="BR137" i="5"/>
  <c r="BY137" i="5"/>
  <c r="CF137" i="5"/>
  <c r="CM137" i="5"/>
  <c r="CT137" i="5"/>
  <c r="DA137" i="5"/>
  <c r="DH137" i="5"/>
  <c r="DN137" i="5"/>
  <c r="DM137" i="5" s="1"/>
  <c r="DR137" i="5"/>
  <c r="F138" i="5"/>
  <c r="G138" i="5"/>
  <c r="H138" i="5"/>
  <c r="I138" i="5"/>
  <c r="J138" i="5"/>
  <c r="K138" i="5"/>
  <c r="M138" i="5"/>
  <c r="N138" i="5"/>
  <c r="O138" i="5"/>
  <c r="U138" i="5"/>
  <c r="AB138" i="5"/>
  <c r="AI138" i="5"/>
  <c r="AP138" i="5"/>
  <c r="AW138" i="5"/>
  <c r="BD138" i="5"/>
  <c r="BK138" i="5"/>
  <c r="BR138" i="5"/>
  <c r="BY138" i="5"/>
  <c r="CF138" i="5"/>
  <c r="CM138" i="5"/>
  <c r="CT138" i="5"/>
  <c r="DA138" i="5"/>
  <c r="DH138" i="5"/>
  <c r="DN138" i="5"/>
  <c r="DM138" i="5" s="1"/>
  <c r="DR138" i="5"/>
  <c r="F139" i="5"/>
  <c r="G139" i="5"/>
  <c r="H139" i="5"/>
  <c r="I139" i="5"/>
  <c r="J139" i="5"/>
  <c r="K139" i="5"/>
  <c r="M139" i="5"/>
  <c r="N139" i="5"/>
  <c r="O139" i="5"/>
  <c r="U139" i="5"/>
  <c r="AB139" i="5"/>
  <c r="AI139" i="5"/>
  <c r="AP139" i="5"/>
  <c r="AW139" i="5"/>
  <c r="BD139" i="5"/>
  <c r="BK139" i="5"/>
  <c r="BR139" i="5"/>
  <c r="BY139" i="5"/>
  <c r="CF139" i="5"/>
  <c r="CM139" i="5"/>
  <c r="CT139" i="5"/>
  <c r="DA139" i="5"/>
  <c r="DH139" i="5"/>
  <c r="DN139" i="5"/>
  <c r="DM139" i="5" s="1"/>
  <c r="DO139" i="5" s="1"/>
  <c r="DP139" i="5" s="1"/>
  <c r="DR139" i="5"/>
  <c r="F140" i="5"/>
  <c r="G140" i="5"/>
  <c r="H140" i="5"/>
  <c r="I140" i="5"/>
  <c r="J140" i="5"/>
  <c r="K140" i="5"/>
  <c r="M140" i="5"/>
  <c r="N140" i="5"/>
  <c r="O140" i="5"/>
  <c r="U140" i="5"/>
  <c r="AB140" i="5"/>
  <c r="AI140" i="5"/>
  <c r="AP140" i="5"/>
  <c r="AW140" i="5"/>
  <c r="BD140" i="5"/>
  <c r="BK140" i="5"/>
  <c r="BR140" i="5"/>
  <c r="BY140" i="5"/>
  <c r="CF140" i="5"/>
  <c r="CM140" i="5"/>
  <c r="CT140" i="5"/>
  <c r="DA140" i="5"/>
  <c r="DH140" i="5"/>
  <c r="DN140" i="5"/>
  <c r="DM140" i="5" s="1"/>
  <c r="DO140" i="5" s="1"/>
  <c r="DP140" i="5" s="1"/>
  <c r="DR140" i="5"/>
  <c r="F141" i="5"/>
  <c r="G141" i="5"/>
  <c r="H141" i="5"/>
  <c r="I141" i="5"/>
  <c r="J141" i="5"/>
  <c r="K141" i="5"/>
  <c r="M141" i="5"/>
  <c r="N141" i="5"/>
  <c r="O141" i="5"/>
  <c r="U141" i="5"/>
  <c r="AB141" i="5"/>
  <c r="AI141" i="5"/>
  <c r="AP141" i="5"/>
  <c r="AW141" i="5"/>
  <c r="BD141" i="5"/>
  <c r="BK141" i="5"/>
  <c r="BR141" i="5"/>
  <c r="BY141" i="5"/>
  <c r="CF141" i="5"/>
  <c r="CM141" i="5"/>
  <c r="CT141" i="5"/>
  <c r="DA141" i="5"/>
  <c r="DH141" i="5"/>
  <c r="DN141" i="5"/>
  <c r="DM141" i="5" s="1"/>
  <c r="DR141" i="5"/>
  <c r="F142" i="5"/>
  <c r="G142" i="5"/>
  <c r="H142" i="5"/>
  <c r="I142" i="5"/>
  <c r="J142" i="5"/>
  <c r="K142" i="5"/>
  <c r="M142" i="5"/>
  <c r="N142" i="5"/>
  <c r="O142" i="5"/>
  <c r="U142" i="5"/>
  <c r="AB142" i="5"/>
  <c r="AI142" i="5"/>
  <c r="AP142" i="5"/>
  <c r="AW142" i="5"/>
  <c r="BD142" i="5"/>
  <c r="BK142" i="5"/>
  <c r="BR142" i="5"/>
  <c r="BY142" i="5"/>
  <c r="CF142" i="5"/>
  <c r="CM142" i="5"/>
  <c r="CT142" i="5"/>
  <c r="DA142" i="5"/>
  <c r="DH142" i="5"/>
  <c r="DN142" i="5"/>
  <c r="DM142" i="5" s="1"/>
  <c r="DR142" i="5"/>
  <c r="F143" i="5"/>
  <c r="G143" i="5"/>
  <c r="H143" i="5"/>
  <c r="I143" i="5"/>
  <c r="J143" i="5"/>
  <c r="K143" i="5"/>
  <c r="M143" i="5"/>
  <c r="N143" i="5"/>
  <c r="O143" i="5"/>
  <c r="U143" i="5"/>
  <c r="AB143" i="5"/>
  <c r="AI143" i="5"/>
  <c r="AP143" i="5"/>
  <c r="AW143" i="5"/>
  <c r="BD143" i="5"/>
  <c r="BK143" i="5"/>
  <c r="BR143" i="5"/>
  <c r="BY143" i="5"/>
  <c r="CF143" i="5"/>
  <c r="CM143" i="5"/>
  <c r="CT143" i="5"/>
  <c r="DA143" i="5"/>
  <c r="DH143" i="5"/>
  <c r="DN143" i="5"/>
  <c r="DM143" i="5" s="1"/>
  <c r="DR143" i="5"/>
  <c r="F144" i="5"/>
  <c r="G144" i="5"/>
  <c r="H144" i="5"/>
  <c r="I144" i="5"/>
  <c r="J144" i="5"/>
  <c r="K144" i="5"/>
  <c r="M144" i="5"/>
  <c r="N144" i="5"/>
  <c r="O144" i="5"/>
  <c r="U144" i="5"/>
  <c r="AB144" i="5"/>
  <c r="AI144" i="5"/>
  <c r="AP144" i="5"/>
  <c r="AW144" i="5"/>
  <c r="BD144" i="5"/>
  <c r="BK144" i="5"/>
  <c r="BR144" i="5"/>
  <c r="BY144" i="5"/>
  <c r="CF144" i="5"/>
  <c r="CM144" i="5"/>
  <c r="CT144" i="5"/>
  <c r="DA144" i="5"/>
  <c r="DH144" i="5"/>
  <c r="DN144" i="5"/>
  <c r="DM144" i="5" s="1"/>
  <c r="DR144" i="5"/>
  <c r="F145" i="5"/>
  <c r="G145" i="5"/>
  <c r="H145" i="5"/>
  <c r="I145" i="5"/>
  <c r="J145" i="5"/>
  <c r="K145" i="5"/>
  <c r="M145" i="5"/>
  <c r="N145" i="5"/>
  <c r="O145" i="5"/>
  <c r="U145" i="5"/>
  <c r="AB145" i="5"/>
  <c r="AI145" i="5"/>
  <c r="AP145" i="5"/>
  <c r="AW145" i="5"/>
  <c r="BD145" i="5"/>
  <c r="BK145" i="5"/>
  <c r="BR145" i="5"/>
  <c r="BY145" i="5"/>
  <c r="CF145" i="5"/>
  <c r="CM145" i="5"/>
  <c r="CT145" i="5"/>
  <c r="DA145" i="5"/>
  <c r="DH145" i="5"/>
  <c r="DN145" i="5"/>
  <c r="DM145" i="5" s="1"/>
  <c r="DR145" i="5"/>
  <c r="F146" i="5"/>
  <c r="G146" i="5"/>
  <c r="H146" i="5"/>
  <c r="I146" i="5"/>
  <c r="J146" i="5"/>
  <c r="K146" i="5"/>
  <c r="M146" i="5"/>
  <c r="N146" i="5"/>
  <c r="O146" i="5"/>
  <c r="U146" i="5"/>
  <c r="AB146" i="5"/>
  <c r="AI146" i="5"/>
  <c r="AP146" i="5"/>
  <c r="AW146" i="5"/>
  <c r="BD146" i="5"/>
  <c r="BK146" i="5"/>
  <c r="BR146" i="5"/>
  <c r="BY146" i="5"/>
  <c r="CF146" i="5"/>
  <c r="CM146" i="5"/>
  <c r="CT146" i="5"/>
  <c r="DA146" i="5"/>
  <c r="DH146" i="5"/>
  <c r="DN146" i="5"/>
  <c r="DM146" i="5" s="1"/>
  <c r="DR146" i="5"/>
  <c r="F147" i="5"/>
  <c r="G147" i="5"/>
  <c r="H147" i="5"/>
  <c r="I147" i="5"/>
  <c r="J147" i="5"/>
  <c r="K147" i="5"/>
  <c r="M147" i="5"/>
  <c r="N147" i="5"/>
  <c r="O147" i="5"/>
  <c r="U147" i="5"/>
  <c r="AB147" i="5"/>
  <c r="AI147" i="5"/>
  <c r="AP147" i="5"/>
  <c r="AW147" i="5"/>
  <c r="BD147" i="5"/>
  <c r="BK147" i="5"/>
  <c r="BR147" i="5"/>
  <c r="BY147" i="5"/>
  <c r="CF147" i="5"/>
  <c r="CM147" i="5"/>
  <c r="CT147" i="5"/>
  <c r="DA147" i="5"/>
  <c r="DH147" i="5"/>
  <c r="DN147" i="5"/>
  <c r="DM147" i="5" s="1"/>
  <c r="DR147" i="5"/>
  <c r="F148" i="5"/>
  <c r="G148" i="5"/>
  <c r="H148" i="5"/>
  <c r="I148" i="5"/>
  <c r="J148" i="5"/>
  <c r="K148" i="5"/>
  <c r="M148" i="5"/>
  <c r="N148" i="5"/>
  <c r="O148" i="5"/>
  <c r="U148" i="5"/>
  <c r="AB148" i="5"/>
  <c r="AI148" i="5"/>
  <c r="AP148" i="5"/>
  <c r="AW148" i="5"/>
  <c r="BD148" i="5"/>
  <c r="BK148" i="5"/>
  <c r="BR148" i="5"/>
  <c r="BY148" i="5"/>
  <c r="CF148" i="5"/>
  <c r="CM148" i="5"/>
  <c r="CT148" i="5"/>
  <c r="DA148" i="5"/>
  <c r="DH148" i="5"/>
  <c r="DN148" i="5"/>
  <c r="DM148" i="5" s="1"/>
  <c r="DR148" i="5"/>
  <c r="F149" i="5"/>
  <c r="G149" i="5"/>
  <c r="H149" i="5"/>
  <c r="I149" i="5"/>
  <c r="J149" i="5"/>
  <c r="K149" i="5"/>
  <c r="M149" i="5"/>
  <c r="N149" i="5"/>
  <c r="O149" i="5"/>
  <c r="U149" i="5"/>
  <c r="AB149" i="5"/>
  <c r="AI149" i="5"/>
  <c r="AP149" i="5"/>
  <c r="AW149" i="5"/>
  <c r="BD149" i="5"/>
  <c r="BK149" i="5"/>
  <c r="BR149" i="5"/>
  <c r="BY149" i="5"/>
  <c r="CF149" i="5"/>
  <c r="CM149" i="5"/>
  <c r="CT149" i="5"/>
  <c r="DA149" i="5"/>
  <c r="DH149" i="5"/>
  <c r="DN149" i="5"/>
  <c r="DM149" i="5" s="1"/>
  <c r="DR149" i="5"/>
  <c r="F150" i="5"/>
  <c r="G150" i="5"/>
  <c r="H150" i="5"/>
  <c r="I150" i="5"/>
  <c r="J150" i="5"/>
  <c r="K150" i="5"/>
  <c r="M150" i="5"/>
  <c r="N150" i="5"/>
  <c r="O150" i="5"/>
  <c r="U150" i="5"/>
  <c r="AB150" i="5"/>
  <c r="AI150" i="5"/>
  <c r="AP150" i="5"/>
  <c r="AW150" i="5"/>
  <c r="BD150" i="5"/>
  <c r="BK150" i="5"/>
  <c r="BR150" i="5"/>
  <c r="BY150" i="5"/>
  <c r="CF150" i="5"/>
  <c r="CM150" i="5"/>
  <c r="CT150" i="5"/>
  <c r="DA150" i="5"/>
  <c r="DH150" i="5"/>
  <c r="DN150" i="5"/>
  <c r="DM150" i="5" s="1"/>
  <c r="DR150" i="5"/>
  <c r="F151" i="5"/>
  <c r="G151" i="5"/>
  <c r="H151" i="5"/>
  <c r="I151" i="5"/>
  <c r="J151" i="5"/>
  <c r="K151" i="5"/>
  <c r="M151" i="5"/>
  <c r="N151" i="5"/>
  <c r="O151" i="5"/>
  <c r="U151" i="5"/>
  <c r="AB151" i="5"/>
  <c r="AI151" i="5"/>
  <c r="AP151" i="5"/>
  <c r="AW151" i="5"/>
  <c r="BD151" i="5"/>
  <c r="BK151" i="5"/>
  <c r="BR151" i="5"/>
  <c r="BY151" i="5"/>
  <c r="CF151" i="5"/>
  <c r="CM151" i="5"/>
  <c r="CT151" i="5"/>
  <c r="DA151" i="5"/>
  <c r="DH151" i="5"/>
  <c r="DN151" i="5"/>
  <c r="DM151" i="5" s="1"/>
  <c r="DR151" i="5"/>
  <c r="F152" i="5"/>
  <c r="G152" i="5"/>
  <c r="H152" i="5"/>
  <c r="I152" i="5"/>
  <c r="J152" i="5"/>
  <c r="K152" i="5"/>
  <c r="M152" i="5"/>
  <c r="N152" i="5"/>
  <c r="O152" i="5"/>
  <c r="U152" i="5"/>
  <c r="AB152" i="5"/>
  <c r="AI152" i="5"/>
  <c r="AP152" i="5"/>
  <c r="AW152" i="5"/>
  <c r="BD152" i="5"/>
  <c r="BK152" i="5"/>
  <c r="BR152" i="5"/>
  <c r="BY152" i="5"/>
  <c r="CF152" i="5"/>
  <c r="CM152" i="5"/>
  <c r="CT152" i="5"/>
  <c r="DA152" i="5"/>
  <c r="DH152" i="5"/>
  <c r="DN152" i="5"/>
  <c r="DM152" i="5" s="1"/>
  <c r="DR152" i="5"/>
  <c r="F153" i="5"/>
  <c r="G153" i="5"/>
  <c r="H153" i="5"/>
  <c r="I153" i="5"/>
  <c r="J153" i="5"/>
  <c r="K153" i="5"/>
  <c r="M153" i="5"/>
  <c r="N153" i="5"/>
  <c r="O153" i="5"/>
  <c r="U153" i="5"/>
  <c r="AB153" i="5"/>
  <c r="AI153" i="5"/>
  <c r="AP153" i="5"/>
  <c r="AW153" i="5"/>
  <c r="BD153" i="5"/>
  <c r="BK153" i="5"/>
  <c r="BR153" i="5"/>
  <c r="BY153" i="5"/>
  <c r="CF153" i="5"/>
  <c r="CM153" i="5"/>
  <c r="CT153" i="5"/>
  <c r="DA153" i="5"/>
  <c r="DH153" i="5"/>
  <c r="DN153" i="5"/>
  <c r="DM153" i="5" s="1"/>
  <c r="DO153" i="5" s="1"/>
  <c r="DP153" i="5" s="1"/>
  <c r="DR153" i="5"/>
  <c r="F154" i="5"/>
  <c r="G154" i="5"/>
  <c r="H154" i="5"/>
  <c r="I154" i="5"/>
  <c r="J154" i="5"/>
  <c r="K154" i="5"/>
  <c r="M154" i="5"/>
  <c r="N154" i="5"/>
  <c r="O154" i="5"/>
  <c r="U154" i="5"/>
  <c r="AB154" i="5"/>
  <c r="AI154" i="5"/>
  <c r="AP154" i="5"/>
  <c r="AW154" i="5"/>
  <c r="BD154" i="5"/>
  <c r="BK154" i="5"/>
  <c r="BR154" i="5"/>
  <c r="BY154" i="5"/>
  <c r="CF154" i="5"/>
  <c r="CM154" i="5"/>
  <c r="CT154" i="5"/>
  <c r="DA154" i="5"/>
  <c r="DH154" i="5"/>
  <c r="DN154" i="5"/>
  <c r="DM154" i="5" s="1"/>
  <c r="DO154" i="5" s="1"/>
  <c r="DP154" i="5" s="1"/>
  <c r="DR154" i="5"/>
  <c r="F155" i="5"/>
  <c r="G155" i="5"/>
  <c r="H155" i="5"/>
  <c r="I155" i="5"/>
  <c r="J155" i="5"/>
  <c r="K155" i="5"/>
  <c r="M155" i="5"/>
  <c r="N155" i="5"/>
  <c r="O155" i="5"/>
  <c r="U155" i="5"/>
  <c r="AB155" i="5"/>
  <c r="AI155" i="5"/>
  <c r="AP155" i="5"/>
  <c r="AW155" i="5"/>
  <c r="BD155" i="5"/>
  <c r="BK155" i="5"/>
  <c r="BR155" i="5"/>
  <c r="BY155" i="5"/>
  <c r="CF155" i="5"/>
  <c r="CM155" i="5"/>
  <c r="CT155" i="5"/>
  <c r="DA155" i="5"/>
  <c r="DH155" i="5"/>
  <c r="DN155" i="5"/>
  <c r="DM155" i="5" s="1"/>
  <c r="DO155" i="5" s="1"/>
  <c r="DP155" i="5" s="1"/>
  <c r="DR155" i="5"/>
  <c r="F156" i="5"/>
  <c r="G156" i="5"/>
  <c r="H156" i="5"/>
  <c r="I156" i="5"/>
  <c r="J156" i="5"/>
  <c r="K156" i="5"/>
  <c r="M156" i="5"/>
  <c r="N156" i="5"/>
  <c r="O156" i="5"/>
  <c r="U156" i="5"/>
  <c r="AB156" i="5"/>
  <c r="AI156" i="5"/>
  <c r="AP156" i="5"/>
  <c r="AW156" i="5"/>
  <c r="BD156" i="5"/>
  <c r="BK156" i="5"/>
  <c r="BR156" i="5"/>
  <c r="BY156" i="5"/>
  <c r="CF156" i="5"/>
  <c r="CM156" i="5"/>
  <c r="CT156" i="5"/>
  <c r="DA156" i="5"/>
  <c r="DH156" i="5"/>
  <c r="DN156" i="5"/>
  <c r="DM156" i="5" s="1"/>
  <c r="DO156" i="5" s="1"/>
  <c r="DP156" i="5" s="1"/>
  <c r="DR156" i="5"/>
  <c r="F157" i="5"/>
  <c r="G157" i="5"/>
  <c r="H157" i="5"/>
  <c r="I157" i="5"/>
  <c r="J157" i="5"/>
  <c r="K157" i="5"/>
  <c r="M157" i="5"/>
  <c r="N157" i="5"/>
  <c r="O157" i="5"/>
  <c r="U157" i="5"/>
  <c r="AB157" i="5"/>
  <c r="AI157" i="5"/>
  <c r="AP157" i="5"/>
  <c r="AW157" i="5"/>
  <c r="BD157" i="5"/>
  <c r="BK157" i="5"/>
  <c r="BR157" i="5"/>
  <c r="BY157" i="5"/>
  <c r="CF157" i="5"/>
  <c r="CM157" i="5"/>
  <c r="CT157" i="5"/>
  <c r="DA157" i="5"/>
  <c r="DH157" i="5"/>
  <c r="DN157" i="5"/>
  <c r="DM157" i="5" s="1"/>
  <c r="DO157" i="5" s="1"/>
  <c r="DP157" i="5" s="1"/>
  <c r="DR157" i="5"/>
  <c r="F158" i="5"/>
  <c r="G158" i="5"/>
  <c r="H158" i="5"/>
  <c r="I158" i="5"/>
  <c r="J158" i="5"/>
  <c r="K158" i="5"/>
  <c r="M158" i="5"/>
  <c r="N158" i="5"/>
  <c r="O158" i="5"/>
  <c r="U158" i="5"/>
  <c r="AB158" i="5"/>
  <c r="AI158" i="5"/>
  <c r="AP158" i="5"/>
  <c r="AW158" i="5"/>
  <c r="BD158" i="5"/>
  <c r="BK158" i="5"/>
  <c r="BR158" i="5"/>
  <c r="BY158" i="5"/>
  <c r="CF158" i="5"/>
  <c r="CM158" i="5"/>
  <c r="CT158" i="5"/>
  <c r="DA158" i="5"/>
  <c r="DH158" i="5"/>
  <c r="DN158" i="5"/>
  <c r="DM158" i="5" s="1"/>
  <c r="DO158" i="5" s="1"/>
  <c r="DP158" i="5" s="1"/>
  <c r="DR158" i="5"/>
  <c r="F159" i="5"/>
  <c r="G159" i="5"/>
  <c r="H159" i="5"/>
  <c r="I159" i="5"/>
  <c r="J159" i="5"/>
  <c r="K159" i="5"/>
  <c r="M159" i="5"/>
  <c r="N159" i="5"/>
  <c r="O159" i="5"/>
  <c r="U159" i="5"/>
  <c r="AB159" i="5"/>
  <c r="AI159" i="5"/>
  <c r="AP159" i="5"/>
  <c r="AW159" i="5"/>
  <c r="BD159" i="5"/>
  <c r="BK159" i="5"/>
  <c r="BR159" i="5"/>
  <c r="BY159" i="5"/>
  <c r="CF159" i="5"/>
  <c r="CM159" i="5"/>
  <c r="CT159" i="5"/>
  <c r="DA159" i="5"/>
  <c r="DH159" i="5"/>
  <c r="DN159" i="5"/>
  <c r="DM159" i="5" s="1"/>
  <c r="DO159" i="5" s="1"/>
  <c r="DP159" i="5" s="1"/>
  <c r="DR159" i="5"/>
  <c r="F160" i="5"/>
  <c r="G160" i="5"/>
  <c r="H160" i="5"/>
  <c r="I160" i="5"/>
  <c r="J160" i="5"/>
  <c r="K160" i="5"/>
  <c r="M160" i="5"/>
  <c r="N160" i="5"/>
  <c r="O160" i="5"/>
  <c r="U160" i="5"/>
  <c r="AB160" i="5"/>
  <c r="AI160" i="5"/>
  <c r="AP160" i="5"/>
  <c r="AW160" i="5"/>
  <c r="BD160" i="5"/>
  <c r="BK160" i="5"/>
  <c r="BR160" i="5"/>
  <c r="BY160" i="5"/>
  <c r="CF160" i="5"/>
  <c r="CM160" i="5"/>
  <c r="CT160" i="5"/>
  <c r="DA160" i="5"/>
  <c r="DH160" i="5"/>
  <c r="DN160" i="5"/>
  <c r="DM160" i="5" s="1"/>
  <c r="DO160" i="5" s="1"/>
  <c r="DP160" i="5" s="1"/>
  <c r="DR160" i="5"/>
  <c r="F161" i="5"/>
  <c r="G161" i="5"/>
  <c r="H161" i="5"/>
  <c r="I161" i="5"/>
  <c r="J161" i="5"/>
  <c r="K161" i="5"/>
  <c r="M161" i="5"/>
  <c r="N161" i="5"/>
  <c r="O161" i="5"/>
  <c r="U161" i="5"/>
  <c r="AB161" i="5"/>
  <c r="AI161" i="5"/>
  <c r="AP161" i="5"/>
  <c r="AW161" i="5"/>
  <c r="BD161" i="5"/>
  <c r="BK161" i="5"/>
  <c r="BR161" i="5"/>
  <c r="BY161" i="5"/>
  <c r="CF161" i="5"/>
  <c r="CM161" i="5"/>
  <c r="CT161" i="5"/>
  <c r="DA161" i="5"/>
  <c r="DH161" i="5"/>
  <c r="DN161" i="5"/>
  <c r="DM161" i="5" s="1"/>
  <c r="DO161" i="5" s="1"/>
  <c r="DP161" i="5" s="1"/>
  <c r="DR161" i="5"/>
  <c r="C165" i="2"/>
  <c r="F162" i="5"/>
  <c r="D165" i="2" s="1"/>
  <c r="G162" i="5"/>
  <c r="E165" i="2" s="1"/>
  <c r="H162" i="5"/>
  <c r="F165" i="2" s="1"/>
  <c r="I162" i="5"/>
  <c r="G165" i="2" s="1"/>
  <c r="J162" i="5"/>
  <c r="H165" i="2" s="1"/>
  <c r="K162" i="5"/>
  <c r="I165" i="2" s="1"/>
  <c r="M162" i="5"/>
  <c r="N165" i="2" s="1"/>
  <c r="N162" i="5"/>
  <c r="O165" i="2" s="1"/>
  <c r="O162" i="5"/>
  <c r="P165" i="2" s="1"/>
  <c r="U162" i="5"/>
  <c r="S165" i="2" s="1"/>
  <c r="AB162" i="5"/>
  <c r="T165" i="2" s="1"/>
  <c r="AI162" i="5"/>
  <c r="U165" i="2" s="1"/>
  <c r="AP162" i="5"/>
  <c r="V165" i="2" s="1"/>
  <c r="AW162" i="5"/>
  <c r="W165" i="2" s="1"/>
  <c r="BD162" i="5"/>
  <c r="X165" i="2" s="1"/>
  <c r="BK162" i="5"/>
  <c r="BR162" i="5"/>
  <c r="Z165" i="2" s="1"/>
  <c r="BY162" i="5"/>
  <c r="AA165" i="2" s="1"/>
  <c r="CF162" i="5"/>
  <c r="AB165" i="2" s="1"/>
  <c r="CM162" i="5"/>
  <c r="AC165" i="2" s="1"/>
  <c r="CT162" i="5"/>
  <c r="AD165" i="2" s="1"/>
  <c r="DA162" i="5"/>
  <c r="AE165" i="2" s="1"/>
  <c r="DH162" i="5"/>
  <c r="AF165" i="2" s="1"/>
  <c r="DN162" i="5"/>
  <c r="DR162" i="5"/>
  <c r="C166" i="2"/>
  <c r="F163" i="5"/>
  <c r="D166" i="2" s="1"/>
  <c r="G163" i="5"/>
  <c r="E166" i="2" s="1"/>
  <c r="H163" i="5"/>
  <c r="F166" i="2" s="1"/>
  <c r="I163" i="5"/>
  <c r="G166" i="2" s="1"/>
  <c r="J163" i="5"/>
  <c r="H166" i="2" s="1"/>
  <c r="K163" i="5"/>
  <c r="I166" i="2" s="1"/>
  <c r="M163" i="5"/>
  <c r="N166" i="2" s="1"/>
  <c r="N163" i="5"/>
  <c r="O166" i="2" s="1"/>
  <c r="O163" i="5"/>
  <c r="P166" i="2" s="1"/>
  <c r="U163" i="5"/>
  <c r="S166" i="2" s="1"/>
  <c r="AB163" i="5"/>
  <c r="T166" i="2" s="1"/>
  <c r="AI163" i="5"/>
  <c r="U166" i="2" s="1"/>
  <c r="AP163" i="5"/>
  <c r="V166" i="2" s="1"/>
  <c r="AW163" i="5"/>
  <c r="W166" i="2" s="1"/>
  <c r="BD163" i="5"/>
  <c r="X166" i="2" s="1"/>
  <c r="BK163" i="5"/>
  <c r="BR163" i="5"/>
  <c r="Z166" i="2" s="1"/>
  <c r="BY163" i="5"/>
  <c r="AA166" i="2" s="1"/>
  <c r="CF163" i="5"/>
  <c r="AB166" i="2" s="1"/>
  <c r="CM163" i="5"/>
  <c r="AC166" i="2" s="1"/>
  <c r="CT163" i="5"/>
  <c r="AD166" i="2" s="1"/>
  <c r="DA163" i="5"/>
  <c r="AE166" i="2" s="1"/>
  <c r="DH163" i="5"/>
  <c r="AF166" i="2" s="1"/>
  <c r="DN163" i="5"/>
  <c r="K166" i="2" s="1"/>
  <c r="DR163" i="5"/>
  <c r="C167" i="2"/>
  <c r="F164" i="5"/>
  <c r="D167" i="2" s="1"/>
  <c r="G164" i="5"/>
  <c r="E167" i="2" s="1"/>
  <c r="H164" i="5"/>
  <c r="F167" i="2" s="1"/>
  <c r="I164" i="5"/>
  <c r="G167" i="2" s="1"/>
  <c r="J164" i="5"/>
  <c r="H167" i="2" s="1"/>
  <c r="K164" i="5"/>
  <c r="I167" i="2" s="1"/>
  <c r="M164" i="5"/>
  <c r="N167" i="2" s="1"/>
  <c r="N164" i="5"/>
  <c r="O167" i="2" s="1"/>
  <c r="O164" i="5"/>
  <c r="P167" i="2" s="1"/>
  <c r="U164" i="5"/>
  <c r="S167" i="2" s="1"/>
  <c r="AB164" i="5"/>
  <c r="T167" i="2" s="1"/>
  <c r="AI164" i="5"/>
  <c r="U167" i="2" s="1"/>
  <c r="AP164" i="5"/>
  <c r="V167" i="2" s="1"/>
  <c r="AW164" i="5"/>
  <c r="W167" i="2" s="1"/>
  <c r="BD164" i="5"/>
  <c r="X167" i="2" s="1"/>
  <c r="BK164" i="5"/>
  <c r="BR164" i="5"/>
  <c r="Z167" i="2" s="1"/>
  <c r="BY164" i="5"/>
  <c r="AA167" i="2" s="1"/>
  <c r="CF164" i="5"/>
  <c r="AB167" i="2" s="1"/>
  <c r="CM164" i="5"/>
  <c r="AC167" i="2" s="1"/>
  <c r="CT164" i="5"/>
  <c r="AD167" i="2" s="1"/>
  <c r="DA164" i="5"/>
  <c r="AE167" i="2" s="1"/>
  <c r="DH164" i="5"/>
  <c r="AF167" i="2" s="1"/>
  <c r="DN164" i="5"/>
  <c r="DR164" i="5"/>
  <c r="C168" i="2"/>
  <c r="F165" i="5"/>
  <c r="D168" i="2" s="1"/>
  <c r="G165" i="5"/>
  <c r="E168" i="2" s="1"/>
  <c r="H165" i="5"/>
  <c r="F168" i="2" s="1"/>
  <c r="I165" i="5"/>
  <c r="G168" i="2" s="1"/>
  <c r="J165" i="5"/>
  <c r="H168" i="2" s="1"/>
  <c r="K165" i="5"/>
  <c r="I168" i="2" s="1"/>
  <c r="M165" i="5"/>
  <c r="N168" i="2" s="1"/>
  <c r="N165" i="5"/>
  <c r="O168" i="2" s="1"/>
  <c r="O165" i="5"/>
  <c r="P168" i="2" s="1"/>
  <c r="U165" i="5"/>
  <c r="S168" i="2" s="1"/>
  <c r="AB165" i="5"/>
  <c r="T168" i="2" s="1"/>
  <c r="AI165" i="5"/>
  <c r="U168" i="2" s="1"/>
  <c r="AP165" i="5"/>
  <c r="V168" i="2" s="1"/>
  <c r="AW165" i="5"/>
  <c r="W168" i="2" s="1"/>
  <c r="BD165" i="5"/>
  <c r="X168" i="2" s="1"/>
  <c r="BK165" i="5"/>
  <c r="BR165" i="5"/>
  <c r="Z168" i="2" s="1"/>
  <c r="BY165" i="5"/>
  <c r="AA168" i="2" s="1"/>
  <c r="CF165" i="5"/>
  <c r="AB168" i="2" s="1"/>
  <c r="CM165" i="5"/>
  <c r="AC168" i="2" s="1"/>
  <c r="CT165" i="5"/>
  <c r="AD168" i="2" s="1"/>
  <c r="DA165" i="5"/>
  <c r="AE168" i="2" s="1"/>
  <c r="DH165" i="5"/>
  <c r="AF168" i="2" s="1"/>
  <c r="DN165" i="5"/>
  <c r="K168" i="2" s="1"/>
  <c r="DR165" i="5"/>
  <c r="C169" i="2"/>
  <c r="F166" i="5"/>
  <c r="D169" i="2" s="1"/>
  <c r="G166" i="5"/>
  <c r="E169" i="2" s="1"/>
  <c r="H166" i="5"/>
  <c r="F169" i="2" s="1"/>
  <c r="I166" i="5"/>
  <c r="G169" i="2" s="1"/>
  <c r="J166" i="5"/>
  <c r="H169" i="2" s="1"/>
  <c r="K166" i="5"/>
  <c r="I169" i="2" s="1"/>
  <c r="M166" i="5"/>
  <c r="N169" i="2" s="1"/>
  <c r="N166" i="5"/>
  <c r="O169" i="2" s="1"/>
  <c r="O166" i="5"/>
  <c r="P169" i="2" s="1"/>
  <c r="U166" i="5"/>
  <c r="S169" i="2" s="1"/>
  <c r="AB166" i="5"/>
  <c r="T169" i="2" s="1"/>
  <c r="AI166" i="5"/>
  <c r="U169" i="2" s="1"/>
  <c r="AP166" i="5"/>
  <c r="V169" i="2" s="1"/>
  <c r="AW166" i="5"/>
  <c r="W169" i="2" s="1"/>
  <c r="BD166" i="5"/>
  <c r="X169" i="2" s="1"/>
  <c r="BK166" i="5"/>
  <c r="BR166" i="5"/>
  <c r="Z169" i="2" s="1"/>
  <c r="BY166" i="5"/>
  <c r="AA169" i="2" s="1"/>
  <c r="CF166" i="5"/>
  <c r="AB169" i="2" s="1"/>
  <c r="CM166" i="5"/>
  <c r="AC169" i="2" s="1"/>
  <c r="CT166" i="5"/>
  <c r="AD169" i="2" s="1"/>
  <c r="DA166" i="5"/>
  <c r="AE169" i="2" s="1"/>
  <c r="DH166" i="5"/>
  <c r="AF169" i="2" s="1"/>
  <c r="DN166" i="5"/>
  <c r="DR166" i="5"/>
  <c r="C170" i="2"/>
  <c r="F167" i="5"/>
  <c r="D170" i="2" s="1"/>
  <c r="G167" i="5"/>
  <c r="E170" i="2" s="1"/>
  <c r="H167" i="5"/>
  <c r="F170" i="2" s="1"/>
  <c r="I167" i="5"/>
  <c r="G170" i="2" s="1"/>
  <c r="J167" i="5"/>
  <c r="H170" i="2" s="1"/>
  <c r="K167" i="5"/>
  <c r="I170" i="2" s="1"/>
  <c r="M167" i="5"/>
  <c r="N170" i="2" s="1"/>
  <c r="N167" i="5"/>
  <c r="O170" i="2" s="1"/>
  <c r="O167" i="5"/>
  <c r="P170" i="2" s="1"/>
  <c r="U167" i="5"/>
  <c r="S170" i="2" s="1"/>
  <c r="AB167" i="5"/>
  <c r="T170" i="2" s="1"/>
  <c r="AI167" i="5"/>
  <c r="U170" i="2" s="1"/>
  <c r="AP167" i="5"/>
  <c r="V170" i="2" s="1"/>
  <c r="AW167" i="5"/>
  <c r="W170" i="2" s="1"/>
  <c r="BD167" i="5"/>
  <c r="X170" i="2" s="1"/>
  <c r="BK167" i="5"/>
  <c r="BR167" i="5"/>
  <c r="Z170" i="2" s="1"/>
  <c r="BY167" i="5"/>
  <c r="AA170" i="2" s="1"/>
  <c r="CF167" i="5"/>
  <c r="AB170" i="2" s="1"/>
  <c r="CM167" i="5"/>
  <c r="AC170" i="2" s="1"/>
  <c r="CT167" i="5"/>
  <c r="AD170" i="2" s="1"/>
  <c r="DA167" i="5"/>
  <c r="AE170" i="2" s="1"/>
  <c r="DH167" i="5"/>
  <c r="AF170" i="2" s="1"/>
  <c r="DN167" i="5"/>
  <c r="K170" i="2" s="1"/>
  <c r="DR167" i="5"/>
  <c r="C171" i="2"/>
  <c r="F168" i="5"/>
  <c r="D171" i="2" s="1"/>
  <c r="G168" i="5"/>
  <c r="E171" i="2" s="1"/>
  <c r="H168" i="5"/>
  <c r="F171" i="2" s="1"/>
  <c r="I168" i="5"/>
  <c r="G171" i="2" s="1"/>
  <c r="J168" i="5"/>
  <c r="H171" i="2" s="1"/>
  <c r="K168" i="5"/>
  <c r="I171" i="2" s="1"/>
  <c r="M168" i="5"/>
  <c r="N171" i="2" s="1"/>
  <c r="N168" i="5"/>
  <c r="O171" i="2" s="1"/>
  <c r="O168" i="5"/>
  <c r="P171" i="2" s="1"/>
  <c r="U168" i="5"/>
  <c r="S171" i="2" s="1"/>
  <c r="AB168" i="5"/>
  <c r="T171" i="2" s="1"/>
  <c r="AI168" i="5"/>
  <c r="U171" i="2" s="1"/>
  <c r="AP168" i="5"/>
  <c r="V171" i="2" s="1"/>
  <c r="AW168" i="5"/>
  <c r="W171" i="2" s="1"/>
  <c r="BD168" i="5"/>
  <c r="X171" i="2" s="1"/>
  <c r="BK168" i="5"/>
  <c r="BR168" i="5"/>
  <c r="Z171" i="2" s="1"/>
  <c r="BY168" i="5"/>
  <c r="AA171" i="2" s="1"/>
  <c r="CF168" i="5"/>
  <c r="AB171" i="2" s="1"/>
  <c r="CM168" i="5"/>
  <c r="AC171" i="2" s="1"/>
  <c r="CT168" i="5"/>
  <c r="AD171" i="2" s="1"/>
  <c r="DA168" i="5"/>
  <c r="AE171" i="2" s="1"/>
  <c r="DH168" i="5"/>
  <c r="AF171" i="2" s="1"/>
  <c r="DN168" i="5"/>
  <c r="DR168" i="5"/>
  <c r="C172" i="2"/>
  <c r="F169" i="5"/>
  <c r="D172" i="2" s="1"/>
  <c r="G169" i="5"/>
  <c r="E172" i="2" s="1"/>
  <c r="H169" i="5"/>
  <c r="F172" i="2" s="1"/>
  <c r="I169" i="5"/>
  <c r="G172" i="2" s="1"/>
  <c r="J169" i="5"/>
  <c r="H172" i="2" s="1"/>
  <c r="K169" i="5"/>
  <c r="I172" i="2" s="1"/>
  <c r="M169" i="5"/>
  <c r="N172" i="2" s="1"/>
  <c r="N169" i="5"/>
  <c r="O172" i="2" s="1"/>
  <c r="O169" i="5"/>
  <c r="P172" i="2" s="1"/>
  <c r="U169" i="5"/>
  <c r="S172" i="2" s="1"/>
  <c r="AB169" i="5"/>
  <c r="T172" i="2" s="1"/>
  <c r="AI169" i="5"/>
  <c r="U172" i="2" s="1"/>
  <c r="AP169" i="5"/>
  <c r="V172" i="2" s="1"/>
  <c r="AW169" i="5"/>
  <c r="W172" i="2" s="1"/>
  <c r="BD169" i="5"/>
  <c r="X172" i="2" s="1"/>
  <c r="BK169" i="5"/>
  <c r="BR169" i="5"/>
  <c r="Z172" i="2" s="1"/>
  <c r="BY169" i="5"/>
  <c r="AA172" i="2" s="1"/>
  <c r="CF169" i="5"/>
  <c r="AB172" i="2" s="1"/>
  <c r="CM169" i="5"/>
  <c r="CT169" i="5"/>
  <c r="AD172" i="2" s="1"/>
  <c r="DA169" i="5"/>
  <c r="AE172" i="2" s="1"/>
  <c r="DH169" i="5"/>
  <c r="AF172" i="2" s="1"/>
  <c r="DN169" i="5"/>
  <c r="K172" i="2" s="1"/>
  <c r="DR169" i="5"/>
  <c r="C173" i="2"/>
  <c r="F170" i="5"/>
  <c r="D173" i="2" s="1"/>
  <c r="G170" i="5"/>
  <c r="E173" i="2" s="1"/>
  <c r="H170" i="5"/>
  <c r="F173" i="2" s="1"/>
  <c r="I170" i="5"/>
  <c r="G173" i="2" s="1"/>
  <c r="J170" i="5"/>
  <c r="H173" i="2" s="1"/>
  <c r="K170" i="5"/>
  <c r="I173" i="2" s="1"/>
  <c r="M170" i="5"/>
  <c r="N173" i="2" s="1"/>
  <c r="N170" i="5"/>
  <c r="O173" i="2" s="1"/>
  <c r="O170" i="5"/>
  <c r="P173" i="2" s="1"/>
  <c r="U170" i="5"/>
  <c r="S173" i="2" s="1"/>
  <c r="AB170" i="5"/>
  <c r="T173" i="2" s="1"/>
  <c r="AI170" i="5"/>
  <c r="U173" i="2" s="1"/>
  <c r="AP170" i="5"/>
  <c r="AW170" i="5"/>
  <c r="W173" i="2" s="1"/>
  <c r="BD170" i="5"/>
  <c r="X173" i="2" s="1"/>
  <c r="BK170" i="5"/>
  <c r="BR170" i="5"/>
  <c r="Z173" i="2" s="1"/>
  <c r="BY170" i="5"/>
  <c r="AA173" i="2" s="1"/>
  <c r="CF170" i="5"/>
  <c r="AB173" i="2" s="1"/>
  <c r="CM170" i="5"/>
  <c r="CT170" i="5"/>
  <c r="AD173" i="2" s="1"/>
  <c r="DA170" i="5"/>
  <c r="AE173" i="2" s="1"/>
  <c r="DH170" i="5"/>
  <c r="AF173" i="2" s="1"/>
  <c r="DN170" i="5"/>
  <c r="K173" i="2" s="1"/>
  <c r="DR170" i="5"/>
  <c r="C174" i="2"/>
  <c r="F171" i="5"/>
  <c r="D174" i="2" s="1"/>
  <c r="G171" i="5"/>
  <c r="E174" i="2" s="1"/>
  <c r="H171" i="5"/>
  <c r="F174" i="2" s="1"/>
  <c r="I171" i="5"/>
  <c r="G174" i="2" s="1"/>
  <c r="J171" i="5"/>
  <c r="H174" i="2" s="1"/>
  <c r="K171" i="5"/>
  <c r="I174" i="2" s="1"/>
  <c r="M171" i="5"/>
  <c r="N174" i="2" s="1"/>
  <c r="N171" i="5"/>
  <c r="O174" i="2" s="1"/>
  <c r="O171" i="5"/>
  <c r="P174" i="2" s="1"/>
  <c r="U171" i="5"/>
  <c r="S174" i="2" s="1"/>
  <c r="AB171" i="5"/>
  <c r="T174" i="2" s="1"/>
  <c r="AI171" i="5"/>
  <c r="U174" i="2" s="1"/>
  <c r="AP171" i="5"/>
  <c r="V174" i="2" s="1"/>
  <c r="AW171" i="5"/>
  <c r="W174" i="2" s="1"/>
  <c r="BD171" i="5"/>
  <c r="X174" i="2" s="1"/>
  <c r="BK171" i="5"/>
  <c r="BR171" i="5"/>
  <c r="Z174" i="2" s="1"/>
  <c r="BY171" i="5"/>
  <c r="AA174" i="2" s="1"/>
  <c r="CF171" i="5"/>
  <c r="AB174" i="2" s="1"/>
  <c r="CM171" i="5"/>
  <c r="CT171" i="5"/>
  <c r="AD174" i="2" s="1"/>
  <c r="DA171" i="5"/>
  <c r="AE174" i="2" s="1"/>
  <c r="DH171" i="5"/>
  <c r="AF174" i="2" s="1"/>
  <c r="DN171" i="5"/>
  <c r="K174" i="2" s="1"/>
  <c r="DR171" i="5"/>
  <c r="C175" i="2"/>
  <c r="F172" i="5"/>
  <c r="D175" i="2" s="1"/>
  <c r="G172" i="5"/>
  <c r="E175" i="2" s="1"/>
  <c r="H172" i="5"/>
  <c r="F175" i="2" s="1"/>
  <c r="I172" i="5"/>
  <c r="G175" i="2" s="1"/>
  <c r="J172" i="5"/>
  <c r="H175" i="2" s="1"/>
  <c r="K172" i="5"/>
  <c r="I175" i="2" s="1"/>
  <c r="M172" i="5"/>
  <c r="N175" i="2" s="1"/>
  <c r="N172" i="5"/>
  <c r="O175" i="2" s="1"/>
  <c r="O172" i="5"/>
  <c r="P175" i="2" s="1"/>
  <c r="U172" i="5"/>
  <c r="S175" i="2" s="1"/>
  <c r="AB172" i="5"/>
  <c r="T175" i="2" s="1"/>
  <c r="AI172" i="5"/>
  <c r="U175" i="2" s="1"/>
  <c r="AP172" i="5"/>
  <c r="V175" i="2" s="1"/>
  <c r="AW172" i="5"/>
  <c r="W175" i="2" s="1"/>
  <c r="BD172" i="5"/>
  <c r="X175" i="2" s="1"/>
  <c r="BK172" i="5"/>
  <c r="BR172" i="5"/>
  <c r="Z175" i="2" s="1"/>
  <c r="BY172" i="5"/>
  <c r="AA175" i="2" s="1"/>
  <c r="CF172" i="5"/>
  <c r="AB175" i="2" s="1"/>
  <c r="CM172" i="5"/>
  <c r="CT172" i="5"/>
  <c r="AD175" i="2" s="1"/>
  <c r="DA172" i="5"/>
  <c r="AE175" i="2" s="1"/>
  <c r="DH172" i="5"/>
  <c r="AF175" i="2" s="1"/>
  <c r="DN172" i="5"/>
  <c r="DR172" i="5"/>
  <c r="C176" i="2"/>
  <c r="F173" i="5"/>
  <c r="D176" i="2" s="1"/>
  <c r="G173" i="5"/>
  <c r="E176" i="2" s="1"/>
  <c r="H173" i="5"/>
  <c r="F176" i="2" s="1"/>
  <c r="I173" i="5"/>
  <c r="G176" i="2" s="1"/>
  <c r="J173" i="5"/>
  <c r="H176" i="2" s="1"/>
  <c r="K173" i="5"/>
  <c r="I176" i="2" s="1"/>
  <c r="M173" i="5"/>
  <c r="N176" i="2" s="1"/>
  <c r="N173" i="5"/>
  <c r="O176" i="2" s="1"/>
  <c r="O173" i="5"/>
  <c r="P176" i="2" s="1"/>
  <c r="U173" i="5"/>
  <c r="S176" i="2" s="1"/>
  <c r="AB173" i="5"/>
  <c r="T176" i="2" s="1"/>
  <c r="AI173" i="5"/>
  <c r="U176" i="2" s="1"/>
  <c r="AP173" i="5"/>
  <c r="V176" i="2" s="1"/>
  <c r="AW173" i="5"/>
  <c r="W176" i="2" s="1"/>
  <c r="BD173" i="5"/>
  <c r="X176" i="2" s="1"/>
  <c r="BK173" i="5"/>
  <c r="BR173" i="5"/>
  <c r="Z176" i="2" s="1"/>
  <c r="BY173" i="5"/>
  <c r="AA176" i="2" s="1"/>
  <c r="CF173" i="5"/>
  <c r="AB176" i="2" s="1"/>
  <c r="CM173" i="5"/>
  <c r="CT173" i="5"/>
  <c r="AD176" i="2" s="1"/>
  <c r="DA173" i="5"/>
  <c r="AE176" i="2" s="1"/>
  <c r="DH173" i="5"/>
  <c r="AF176" i="2" s="1"/>
  <c r="DN173" i="5"/>
  <c r="K176" i="2" s="1"/>
  <c r="DR173" i="5"/>
  <c r="C177" i="2"/>
  <c r="F174" i="5"/>
  <c r="D177" i="2" s="1"/>
  <c r="G174" i="5"/>
  <c r="E177" i="2" s="1"/>
  <c r="H174" i="5"/>
  <c r="F177" i="2" s="1"/>
  <c r="I174" i="5"/>
  <c r="G177" i="2" s="1"/>
  <c r="J174" i="5"/>
  <c r="H177" i="2" s="1"/>
  <c r="K174" i="5"/>
  <c r="I177" i="2" s="1"/>
  <c r="M174" i="5"/>
  <c r="N177" i="2" s="1"/>
  <c r="N174" i="5"/>
  <c r="O177" i="2" s="1"/>
  <c r="O174" i="5"/>
  <c r="P177" i="2" s="1"/>
  <c r="U174" i="5"/>
  <c r="S177" i="2" s="1"/>
  <c r="AB174" i="5"/>
  <c r="T177" i="2" s="1"/>
  <c r="AI174" i="5"/>
  <c r="U177" i="2" s="1"/>
  <c r="AP174" i="5"/>
  <c r="V177" i="2" s="1"/>
  <c r="AW174" i="5"/>
  <c r="W177" i="2" s="1"/>
  <c r="BD174" i="5"/>
  <c r="X177" i="2" s="1"/>
  <c r="BK174" i="5"/>
  <c r="BR174" i="5"/>
  <c r="Z177" i="2" s="1"/>
  <c r="BY174" i="5"/>
  <c r="AA177" i="2" s="1"/>
  <c r="CF174" i="5"/>
  <c r="AB177" i="2" s="1"/>
  <c r="CM174" i="5"/>
  <c r="CT174" i="5"/>
  <c r="AD177" i="2" s="1"/>
  <c r="DA174" i="5"/>
  <c r="AE177" i="2" s="1"/>
  <c r="DH174" i="5"/>
  <c r="AF177" i="2" s="1"/>
  <c r="DN174" i="5"/>
  <c r="K177" i="2" s="1"/>
  <c r="DR174" i="5"/>
  <c r="C178" i="2"/>
  <c r="F175" i="5"/>
  <c r="D178" i="2" s="1"/>
  <c r="G175" i="5"/>
  <c r="E178" i="2" s="1"/>
  <c r="H175" i="5"/>
  <c r="F178" i="2" s="1"/>
  <c r="I175" i="5"/>
  <c r="G178" i="2" s="1"/>
  <c r="J175" i="5"/>
  <c r="H178" i="2" s="1"/>
  <c r="K175" i="5"/>
  <c r="I178" i="2" s="1"/>
  <c r="M175" i="5"/>
  <c r="N178" i="2" s="1"/>
  <c r="N175" i="5"/>
  <c r="O178" i="2" s="1"/>
  <c r="O175" i="5"/>
  <c r="P178" i="2" s="1"/>
  <c r="U175" i="5"/>
  <c r="S178" i="2" s="1"/>
  <c r="AB175" i="5"/>
  <c r="T178" i="2" s="1"/>
  <c r="AI175" i="5"/>
  <c r="U178" i="2" s="1"/>
  <c r="AP175" i="5"/>
  <c r="V178" i="2" s="1"/>
  <c r="AW175" i="5"/>
  <c r="W178" i="2" s="1"/>
  <c r="BD175" i="5"/>
  <c r="X178" i="2" s="1"/>
  <c r="BK175" i="5"/>
  <c r="BR175" i="5"/>
  <c r="Z178" i="2" s="1"/>
  <c r="BY175" i="5"/>
  <c r="AA178" i="2" s="1"/>
  <c r="CF175" i="5"/>
  <c r="AB178" i="2" s="1"/>
  <c r="CM175" i="5"/>
  <c r="CT175" i="5"/>
  <c r="AD178" i="2" s="1"/>
  <c r="DA175" i="5"/>
  <c r="AE178" i="2" s="1"/>
  <c r="DH175" i="5"/>
  <c r="AF178" i="2" s="1"/>
  <c r="DN175" i="5"/>
  <c r="K178" i="2" s="1"/>
  <c r="DR175" i="5"/>
  <c r="C179" i="2"/>
  <c r="F176" i="5"/>
  <c r="D179" i="2" s="1"/>
  <c r="G176" i="5"/>
  <c r="E179" i="2" s="1"/>
  <c r="H176" i="5"/>
  <c r="F179" i="2" s="1"/>
  <c r="I176" i="5"/>
  <c r="G179" i="2" s="1"/>
  <c r="J176" i="5"/>
  <c r="H179" i="2" s="1"/>
  <c r="K176" i="5"/>
  <c r="I179" i="2" s="1"/>
  <c r="M176" i="5"/>
  <c r="N179" i="2" s="1"/>
  <c r="N176" i="5"/>
  <c r="O179" i="2" s="1"/>
  <c r="O176" i="5"/>
  <c r="P179" i="2" s="1"/>
  <c r="U176" i="5"/>
  <c r="S179" i="2" s="1"/>
  <c r="AB176" i="5"/>
  <c r="T179" i="2" s="1"/>
  <c r="AI176" i="5"/>
  <c r="U179" i="2" s="1"/>
  <c r="AP176" i="5"/>
  <c r="V179" i="2" s="1"/>
  <c r="AW176" i="5"/>
  <c r="W179" i="2" s="1"/>
  <c r="BD176" i="5"/>
  <c r="X179" i="2" s="1"/>
  <c r="BK176" i="5"/>
  <c r="BR176" i="5"/>
  <c r="Z179" i="2" s="1"/>
  <c r="BY176" i="5"/>
  <c r="AA179" i="2" s="1"/>
  <c r="CF176" i="5"/>
  <c r="AB179" i="2" s="1"/>
  <c r="CM176" i="5"/>
  <c r="CT176" i="5"/>
  <c r="AD179" i="2" s="1"/>
  <c r="DA176" i="5"/>
  <c r="AE179" i="2" s="1"/>
  <c r="DH176" i="5"/>
  <c r="AF179" i="2" s="1"/>
  <c r="DN176" i="5"/>
  <c r="K179" i="2" s="1"/>
  <c r="DR176" i="5"/>
  <c r="C180" i="2"/>
  <c r="F177" i="5"/>
  <c r="D180" i="2" s="1"/>
  <c r="G177" i="5"/>
  <c r="E180" i="2" s="1"/>
  <c r="H177" i="5"/>
  <c r="F180" i="2" s="1"/>
  <c r="I177" i="5"/>
  <c r="G180" i="2" s="1"/>
  <c r="J177" i="5"/>
  <c r="H180" i="2" s="1"/>
  <c r="K177" i="5"/>
  <c r="I180" i="2" s="1"/>
  <c r="M177" i="5"/>
  <c r="N180" i="2" s="1"/>
  <c r="N177" i="5"/>
  <c r="O180" i="2" s="1"/>
  <c r="O177" i="5"/>
  <c r="P180" i="2" s="1"/>
  <c r="U177" i="5"/>
  <c r="S180" i="2" s="1"/>
  <c r="AB177" i="5"/>
  <c r="T180" i="2" s="1"/>
  <c r="AI177" i="5"/>
  <c r="U180" i="2" s="1"/>
  <c r="AP177" i="5"/>
  <c r="V180" i="2" s="1"/>
  <c r="AW177" i="5"/>
  <c r="W180" i="2" s="1"/>
  <c r="BD177" i="5"/>
  <c r="X180" i="2" s="1"/>
  <c r="BK177" i="5"/>
  <c r="BR177" i="5"/>
  <c r="Z180" i="2" s="1"/>
  <c r="BY177" i="5"/>
  <c r="AA180" i="2" s="1"/>
  <c r="CF177" i="5"/>
  <c r="AB180" i="2" s="1"/>
  <c r="CM177" i="5"/>
  <c r="AC180" i="2" s="1"/>
  <c r="CT177" i="5"/>
  <c r="AD180" i="2" s="1"/>
  <c r="DA177" i="5"/>
  <c r="AE180" i="2" s="1"/>
  <c r="DH177" i="5"/>
  <c r="AF180" i="2" s="1"/>
  <c r="DN177" i="5"/>
  <c r="K180" i="2" s="1"/>
  <c r="DR177" i="5"/>
  <c r="C181" i="2"/>
  <c r="F178" i="5"/>
  <c r="D181" i="2" s="1"/>
  <c r="G178" i="5"/>
  <c r="E181" i="2" s="1"/>
  <c r="H178" i="5"/>
  <c r="F181" i="2" s="1"/>
  <c r="I178" i="5"/>
  <c r="G181" i="2" s="1"/>
  <c r="J178" i="5"/>
  <c r="H181" i="2" s="1"/>
  <c r="K178" i="5"/>
  <c r="I181" i="2" s="1"/>
  <c r="M178" i="5"/>
  <c r="N181" i="2" s="1"/>
  <c r="N178" i="5"/>
  <c r="O181" i="2" s="1"/>
  <c r="O178" i="5"/>
  <c r="P181" i="2" s="1"/>
  <c r="U178" i="5"/>
  <c r="S181" i="2" s="1"/>
  <c r="AB178" i="5"/>
  <c r="T181" i="2" s="1"/>
  <c r="AI178" i="5"/>
  <c r="U181" i="2" s="1"/>
  <c r="AP178" i="5"/>
  <c r="V181" i="2" s="1"/>
  <c r="AW178" i="5"/>
  <c r="W181" i="2" s="1"/>
  <c r="BD178" i="5"/>
  <c r="X181" i="2" s="1"/>
  <c r="BK178" i="5"/>
  <c r="BR178" i="5"/>
  <c r="Z181" i="2" s="1"/>
  <c r="BY178" i="5"/>
  <c r="AA181" i="2" s="1"/>
  <c r="CF178" i="5"/>
  <c r="AB181" i="2" s="1"/>
  <c r="CM178" i="5"/>
  <c r="AC181" i="2" s="1"/>
  <c r="CT178" i="5"/>
  <c r="AD181" i="2" s="1"/>
  <c r="DA178" i="5"/>
  <c r="AE181" i="2" s="1"/>
  <c r="DH178" i="5"/>
  <c r="AF181" i="2" s="1"/>
  <c r="DN178" i="5"/>
  <c r="K181" i="2" s="1"/>
  <c r="DR178" i="5"/>
  <c r="C182" i="2"/>
  <c r="F179" i="5"/>
  <c r="D182" i="2" s="1"/>
  <c r="G179" i="5"/>
  <c r="E182" i="2" s="1"/>
  <c r="H179" i="5"/>
  <c r="F182" i="2" s="1"/>
  <c r="I179" i="5"/>
  <c r="G182" i="2" s="1"/>
  <c r="J179" i="5"/>
  <c r="H182" i="2" s="1"/>
  <c r="K179" i="5"/>
  <c r="I182" i="2" s="1"/>
  <c r="M179" i="5"/>
  <c r="N182" i="2" s="1"/>
  <c r="N179" i="5"/>
  <c r="O182" i="2" s="1"/>
  <c r="O179" i="5"/>
  <c r="P182" i="2" s="1"/>
  <c r="U179" i="5"/>
  <c r="S182" i="2" s="1"/>
  <c r="AB179" i="5"/>
  <c r="T182" i="2" s="1"/>
  <c r="AI179" i="5"/>
  <c r="U182" i="2" s="1"/>
  <c r="AP179" i="5"/>
  <c r="V182" i="2" s="1"/>
  <c r="AW179" i="5"/>
  <c r="W182" i="2" s="1"/>
  <c r="BD179" i="5"/>
  <c r="X182" i="2" s="1"/>
  <c r="BK179" i="5"/>
  <c r="BR179" i="5"/>
  <c r="Z182" i="2" s="1"/>
  <c r="BY179" i="5"/>
  <c r="AA182" i="2" s="1"/>
  <c r="CF179" i="5"/>
  <c r="AB182" i="2" s="1"/>
  <c r="CM179" i="5"/>
  <c r="AC182" i="2" s="1"/>
  <c r="CT179" i="5"/>
  <c r="AD182" i="2" s="1"/>
  <c r="DA179" i="5"/>
  <c r="AE182" i="2" s="1"/>
  <c r="DH179" i="5"/>
  <c r="AF182" i="2" s="1"/>
  <c r="DN179" i="5"/>
  <c r="K182" i="2" s="1"/>
  <c r="DR179" i="5"/>
  <c r="C183" i="2"/>
  <c r="F180" i="5"/>
  <c r="D183" i="2" s="1"/>
  <c r="G180" i="5"/>
  <c r="E183" i="2" s="1"/>
  <c r="H180" i="5"/>
  <c r="F183" i="2" s="1"/>
  <c r="I180" i="5"/>
  <c r="G183" i="2" s="1"/>
  <c r="J180" i="5"/>
  <c r="H183" i="2" s="1"/>
  <c r="K180" i="5"/>
  <c r="I183" i="2" s="1"/>
  <c r="M180" i="5"/>
  <c r="N183" i="2" s="1"/>
  <c r="N180" i="5"/>
  <c r="O183" i="2" s="1"/>
  <c r="O180" i="5"/>
  <c r="P183" i="2" s="1"/>
  <c r="U180" i="5"/>
  <c r="S183" i="2" s="1"/>
  <c r="AB180" i="5"/>
  <c r="AI180" i="5"/>
  <c r="U183" i="2" s="1"/>
  <c r="AP180" i="5"/>
  <c r="AW180" i="5"/>
  <c r="W183" i="2" s="1"/>
  <c r="BD180" i="5"/>
  <c r="BK180" i="5"/>
  <c r="Y183" i="2" s="1"/>
  <c r="BR180" i="5"/>
  <c r="BY180" i="5"/>
  <c r="AA183" i="2" s="1"/>
  <c r="CF180" i="5"/>
  <c r="CM180" i="5"/>
  <c r="AC183" i="2" s="1"/>
  <c r="CT180" i="5"/>
  <c r="DA180" i="5"/>
  <c r="AE183" i="2" s="1"/>
  <c r="DH180" i="5"/>
  <c r="DN180" i="5"/>
  <c r="DR180" i="5"/>
  <c r="C184" i="2"/>
  <c r="F181" i="5"/>
  <c r="D184" i="2" s="1"/>
  <c r="G181" i="5"/>
  <c r="E184" i="2" s="1"/>
  <c r="H181" i="5"/>
  <c r="F184" i="2" s="1"/>
  <c r="I181" i="5"/>
  <c r="G184" i="2" s="1"/>
  <c r="J181" i="5"/>
  <c r="H184" i="2" s="1"/>
  <c r="K181" i="5"/>
  <c r="I184" i="2" s="1"/>
  <c r="M181" i="5"/>
  <c r="N184" i="2" s="1"/>
  <c r="N181" i="5"/>
  <c r="O184" i="2" s="1"/>
  <c r="O181" i="5"/>
  <c r="P184" i="2" s="1"/>
  <c r="U181" i="5"/>
  <c r="S184" i="2" s="1"/>
  <c r="AB181" i="5"/>
  <c r="AI181" i="5"/>
  <c r="U184" i="2" s="1"/>
  <c r="AP181" i="5"/>
  <c r="AW181" i="5"/>
  <c r="W184" i="2" s="1"/>
  <c r="BD181" i="5"/>
  <c r="BK181" i="5"/>
  <c r="Y184" i="2" s="1"/>
  <c r="BR181" i="5"/>
  <c r="BY181" i="5"/>
  <c r="AA184" i="2" s="1"/>
  <c r="CF181" i="5"/>
  <c r="CM181" i="5"/>
  <c r="AC184" i="2" s="1"/>
  <c r="CT181" i="5"/>
  <c r="DA181" i="5"/>
  <c r="AE184" i="2" s="1"/>
  <c r="DH181" i="5"/>
  <c r="DN181" i="5"/>
  <c r="DR181" i="5"/>
  <c r="C185" i="2"/>
  <c r="F182" i="5"/>
  <c r="D185" i="2" s="1"/>
  <c r="G182" i="5"/>
  <c r="E185" i="2" s="1"/>
  <c r="H182" i="5"/>
  <c r="F185" i="2" s="1"/>
  <c r="I182" i="5"/>
  <c r="G185" i="2" s="1"/>
  <c r="J182" i="5"/>
  <c r="H185" i="2" s="1"/>
  <c r="K182" i="5"/>
  <c r="I185" i="2" s="1"/>
  <c r="M182" i="5"/>
  <c r="N185" i="2" s="1"/>
  <c r="N182" i="5"/>
  <c r="O185" i="2" s="1"/>
  <c r="O182" i="5"/>
  <c r="P185" i="2" s="1"/>
  <c r="U182" i="5"/>
  <c r="S185" i="2" s="1"/>
  <c r="AB182" i="5"/>
  <c r="AI182" i="5"/>
  <c r="U185" i="2" s="1"/>
  <c r="AP182" i="5"/>
  <c r="AW182" i="5"/>
  <c r="W185" i="2" s="1"/>
  <c r="BD182" i="5"/>
  <c r="BK182" i="5"/>
  <c r="Y185" i="2" s="1"/>
  <c r="BR182" i="5"/>
  <c r="BY182" i="5"/>
  <c r="AA185" i="2" s="1"/>
  <c r="CF182" i="5"/>
  <c r="CM182" i="5"/>
  <c r="AC185" i="2" s="1"/>
  <c r="CT182" i="5"/>
  <c r="DA182" i="5"/>
  <c r="AE185" i="2" s="1"/>
  <c r="DH182" i="5"/>
  <c r="DN182" i="5"/>
  <c r="DR182" i="5"/>
  <c r="C186" i="2"/>
  <c r="F183" i="5"/>
  <c r="D186" i="2" s="1"/>
  <c r="G183" i="5"/>
  <c r="E186" i="2" s="1"/>
  <c r="H183" i="5"/>
  <c r="F186" i="2" s="1"/>
  <c r="I183" i="5"/>
  <c r="G186" i="2" s="1"/>
  <c r="J183" i="5"/>
  <c r="H186" i="2" s="1"/>
  <c r="K183" i="5"/>
  <c r="I186" i="2" s="1"/>
  <c r="M183" i="5"/>
  <c r="N186" i="2" s="1"/>
  <c r="N183" i="5"/>
  <c r="O186" i="2" s="1"/>
  <c r="O183" i="5"/>
  <c r="P186" i="2" s="1"/>
  <c r="U183" i="5"/>
  <c r="S186" i="2" s="1"/>
  <c r="AB183" i="5"/>
  <c r="AI183" i="5"/>
  <c r="U186" i="2" s="1"/>
  <c r="AP183" i="5"/>
  <c r="AW183" i="5"/>
  <c r="W186" i="2" s="1"/>
  <c r="BD183" i="5"/>
  <c r="BK183" i="5"/>
  <c r="Y186" i="2" s="1"/>
  <c r="BR183" i="5"/>
  <c r="BY183" i="5"/>
  <c r="AA186" i="2" s="1"/>
  <c r="CF183" i="5"/>
  <c r="CM183" i="5"/>
  <c r="AC186" i="2" s="1"/>
  <c r="CT183" i="5"/>
  <c r="DA183" i="5"/>
  <c r="AE186" i="2" s="1"/>
  <c r="DH183" i="5"/>
  <c r="DN183" i="5"/>
  <c r="DR183" i="5"/>
  <c r="C187" i="2"/>
  <c r="F184" i="5"/>
  <c r="D187" i="2" s="1"/>
  <c r="G184" i="5"/>
  <c r="E187" i="2" s="1"/>
  <c r="H184" i="5"/>
  <c r="F187" i="2" s="1"/>
  <c r="I184" i="5"/>
  <c r="G187" i="2" s="1"/>
  <c r="J184" i="5"/>
  <c r="H187" i="2" s="1"/>
  <c r="K184" i="5"/>
  <c r="I187" i="2" s="1"/>
  <c r="M184" i="5"/>
  <c r="N187" i="2" s="1"/>
  <c r="N184" i="5"/>
  <c r="O187" i="2" s="1"/>
  <c r="O184" i="5"/>
  <c r="P187" i="2" s="1"/>
  <c r="U184" i="5"/>
  <c r="S187" i="2" s="1"/>
  <c r="AB184" i="5"/>
  <c r="AI184" i="5"/>
  <c r="U187" i="2" s="1"/>
  <c r="AP184" i="5"/>
  <c r="AW184" i="5"/>
  <c r="W187" i="2" s="1"/>
  <c r="BD184" i="5"/>
  <c r="BK184" i="5"/>
  <c r="Y187" i="2" s="1"/>
  <c r="BR184" i="5"/>
  <c r="BY184" i="5"/>
  <c r="AA187" i="2" s="1"/>
  <c r="CF184" i="5"/>
  <c r="CM184" i="5"/>
  <c r="AC187" i="2" s="1"/>
  <c r="CT184" i="5"/>
  <c r="DA184" i="5"/>
  <c r="AE187" i="2" s="1"/>
  <c r="DH184" i="5"/>
  <c r="DN184" i="5"/>
  <c r="DR184" i="5"/>
  <c r="C188" i="2"/>
  <c r="F185" i="5"/>
  <c r="D188" i="2" s="1"/>
  <c r="G185" i="5"/>
  <c r="E188" i="2" s="1"/>
  <c r="H185" i="5"/>
  <c r="F188" i="2" s="1"/>
  <c r="I185" i="5"/>
  <c r="G188" i="2" s="1"/>
  <c r="J185" i="5"/>
  <c r="H188" i="2" s="1"/>
  <c r="K185" i="5"/>
  <c r="I188" i="2" s="1"/>
  <c r="M185" i="5"/>
  <c r="N188" i="2" s="1"/>
  <c r="N185" i="5"/>
  <c r="O188" i="2" s="1"/>
  <c r="O185" i="5"/>
  <c r="P188" i="2" s="1"/>
  <c r="U185" i="5"/>
  <c r="S188" i="2" s="1"/>
  <c r="AB185" i="5"/>
  <c r="AI185" i="5"/>
  <c r="U188" i="2" s="1"/>
  <c r="AP185" i="5"/>
  <c r="AW185" i="5"/>
  <c r="W188" i="2" s="1"/>
  <c r="BD185" i="5"/>
  <c r="BK185" i="5"/>
  <c r="Y188" i="2" s="1"/>
  <c r="BR185" i="5"/>
  <c r="BY185" i="5"/>
  <c r="AA188" i="2" s="1"/>
  <c r="CF185" i="5"/>
  <c r="CM185" i="5"/>
  <c r="AC188" i="2" s="1"/>
  <c r="CT185" i="5"/>
  <c r="DA185" i="5"/>
  <c r="AE188" i="2" s="1"/>
  <c r="DH185" i="5"/>
  <c r="DN185" i="5"/>
  <c r="DR185" i="5"/>
  <c r="C189" i="2"/>
  <c r="F186" i="5"/>
  <c r="D189" i="2" s="1"/>
  <c r="G186" i="5"/>
  <c r="E189" i="2" s="1"/>
  <c r="H186" i="5"/>
  <c r="F189" i="2" s="1"/>
  <c r="I186" i="5"/>
  <c r="G189" i="2" s="1"/>
  <c r="J186" i="5"/>
  <c r="H189" i="2" s="1"/>
  <c r="K186" i="5"/>
  <c r="I189" i="2" s="1"/>
  <c r="M186" i="5"/>
  <c r="N189" i="2" s="1"/>
  <c r="N186" i="5"/>
  <c r="O189" i="2" s="1"/>
  <c r="O186" i="5"/>
  <c r="P189" i="2" s="1"/>
  <c r="U186" i="5"/>
  <c r="S189" i="2" s="1"/>
  <c r="AB186" i="5"/>
  <c r="AI186" i="5"/>
  <c r="U189" i="2" s="1"/>
  <c r="AP186" i="5"/>
  <c r="AW186" i="5"/>
  <c r="W189" i="2" s="1"/>
  <c r="BD186" i="5"/>
  <c r="BK186" i="5"/>
  <c r="Y189" i="2" s="1"/>
  <c r="BR186" i="5"/>
  <c r="BY186" i="5"/>
  <c r="AA189" i="2" s="1"/>
  <c r="CF186" i="5"/>
  <c r="CM186" i="5"/>
  <c r="AC189" i="2" s="1"/>
  <c r="CT186" i="5"/>
  <c r="DA186" i="5"/>
  <c r="AE189" i="2" s="1"/>
  <c r="DH186" i="5"/>
  <c r="DN186" i="5"/>
  <c r="DR186" i="5"/>
  <c r="C190" i="2"/>
  <c r="F187" i="5"/>
  <c r="D190" i="2" s="1"/>
  <c r="G187" i="5"/>
  <c r="E190" i="2" s="1"/>
  <c r="H187" i="5"/>
  <c r="F190" i="2" s="1"/>
  <c r="I187" i="5"/>
  <c r="G190" i="2" s="1"/>
  <c r="J187" i="5"/>
  <c r="H190" i="2" s="1"/>
  <c r="K187" i="5"/>
  <c r="I190" i="2" s="1"/>
  <c r="M187" i="5"/>
  <c r="N190" i="2" s="1"/>
  <c r="N187" i="5"/>
  <c r="O190" i="2" s="1"/>
  <c r="O187" i="5"/>
  <c r="P190" i="2" s="1"/>
  <c r="U187" i="5"/>
  <c r="S190" i="2" s="1"/>
  <c r="AB187" i="5"/>
  <c r="AI187" i="5"/>
  <c r="U190" i="2" s="1"/>
  <c r="AP187" i="5"/>
  <c r="AW187" i="5"/>
  <c r="W190" i="2" s="1"/>
  <c r="BD187" i="5"/>
  <c r="BK187" i="5"/>
  <c r="Y190" i="2" s="1"/>
  <c r="BR187" i="5"/>
  <c r="BY187" i="5"/>
  <c r="AA190" i="2" s="1"/>
  <c r="CF187" i="5"/>
  <c r="CM187" i="5"/>
  <c r="AC190" i="2" s="1"/>
  <c r="CT187" i="5"/>
  <c r="DA187" i="5"/>
  <c r="AE190" i="2" s="1"/>
  <c r="DH187" i="5"/>
  <c r="DN187" i="5"/>
  <c r="DR187" i="5"/>
  <c r="C191" i="2"/>
  <c r="F188" i="5"/>
  <c r="D191" i="2" s="1"/>
  <c r="G188" i="5"/>
  <c r="E191" i="2" s="1"/>
  <c r="H188" i="5"/>
  <c r="F191" i="2" s="1"/>
  <c r="I188" i="5"/>
  <c r="G191" i="2" s="1"/>
  <c r="J188" i="5"/>
  <c r="H191" i="2" s="1"/>
  <c r="K188" i="5"/>
  <c r="I191" i="2" s="1"/>
  <c r="M188" i="5"/>
  <c r="N191" i="2" s="1"/>
  <c r="N188" i="5"/>
  <c r="O191" i="2" s="1"/>
  <c r="O188" i="5"/>
  <c r="P191" i="2" s="1"/>
  <c r="U188" i="5"/>
  <c r="S191" i="2" s="1"/>
  <c r="AB188" i="5"/>
  <c r="AI188" i="5"/>
  <c r="U191" i="2" s="1"/>
  <c r="AP188" i="5"/>
  <c r="AW188" i="5"/>
  <c r="W191" i="2" s="1"/>
  <c r="BD188" i="5"/>
  <c r="BK188" i="5"/>
  <c r="Y191" i="2" s="1"/>
  <c r="BR188" i="5"/>
  <c r="BY188" i="5"/>
  <c r="AA191" i="2" s="1"/>
  <c r="CF188" i="5"/>
  <c r="CM188" i="5"/>
  <c r="AC191" i="2" s="1"/>
  <c r="CT188" i="5"/>
  <c r="DA188" i="5"/>
  <c r="AE191" i="2" s="1"/>
  <c r="DH188" i="5"/>
  <c r="DN188" i="5"/>
  <c r="DR188" i="5"/>
  <c r="C192" i="2"/>
  <c r="F189" i="5"/>
  <c r="D192" i="2" s="1"/>
  <c r="G189" i="5"/>
  <c r="E192" i="2" s="1"/>
  <c r="H189" i="5"/>
  <c r="F192" i="2" s="1"/>
  <c r="I189" i="5"/>
  <c r="G192" i="2" s="1"/>
  <c r="J189" i="5"/>
  <c r="H192" i="2" s="1"/>
  <c r="K189" i="5"/>
  <c r="I192" i="2" s="1"/>
  <c r="M189" i="5"/>
  <c r="N192" i="2" s="1"/>
  <c r="N189" i="5"/>
  <c r="O192" i="2" s="1"/>
  <c r="O189" i="5"/>
  <c r="P192" i="2" s="1"/>
  <c r="U189" i="5"/>
  <c r="S192" i="2" s="1"/>
  <c r="AB189" i="5"/>
  <c r="AI189" i="5"/>
  <c r="U192" i="2" s="1"/>
  <c r="AP189" i="5"/>
  <c r="AW189" i="5"/>
  <c r="W192" i="2" s="1"/>
  <c r="BD189" i="5"/>
  <c r="BK189" i="5"/>
  <c r="Y192" i="2" s="1"/>
  <c r="BR189" i="5"/>
  <c r="BY189" i="5"/>
  <c r="AA192" i="2" s="1"/>
  <c r="CF189" i="5"/>
  <c r="CM189" i="5"/>
  <c r="AC192" i="2" s="1"/>
  <c r="CT189" i="5"/>
  <c r="DA189" i="5"/>
  <c r="AE192" i="2" s="1"/>
  <c r="DH189" i="5"/>
  <c r="DN189" i="5"/>
  <c r="DR189" i="5"/>
  <c r="C193" i="2"/>
  <c r="F190" i="5"/>
  <c r="D193" i="2" s="1"/>
  <c r="G190" i="5"/>
  <c r="E193" i="2" s="1"/>
  <c r="H190" i="5"/>
  <c r="F193" i="2" s="1"/>
  <c r="I190" i="5"/>
  <c r="G193" i="2" s="1"/>
  <c r="J190" i="5"/>
  <c r="H193" i="2" s="1"/>
  <c r="K190" i="5"/>
  <c r="I193" i="2" s="1"/>
  <c r="M190" i="5"/>
  <c r="N193" i="2" s="1"/>
  <c r="N190" i="5"/>
  <c r="O193" i="2" s="1"/>
  <c r="O190" i="5"/>
  <c r="P193" i="2" s="1"/>
  <c r="U190" i="5"/>
  <c r="S193" i="2" s="1"/>
  <c r="AB190" i="5"/>
  <c r="AI190" i="5"/>
  <c r="U193" i="2" s="1"/>
  <c r="AP190" i="5"/>
  <c r="AW190" i="5"/>
  <c r="W193" i="2" s="1"/>
  <c r="BD190" i="5"/>
  <c r="BK190" i="5"/>
  <c r="Y193" i="2" s="1"/>
  <c r="BR190" i="5"/>
  <c r="BY190" i="5"/>
  <c r="AA193" i="2" s="1"/>
  <c r="CF190" i="5"/>
  <c r="CM190" i="5"/>
  <c r="AC193" i="2" s="1"/>
  <c r="CT190" i="5"/>
  <c r="DA190" i="5"/>
  <c r="AE193" i="2" s="1"/>
  <c r="DH190" i="5"/>
  <c r="DN190" i="5"/>
  <c r="DR190" i="5"/>
  <c r="C194" i="2"/>
  <c r="F191" i="5"/>
  <c r="D194" i="2" s="1"/>
  <c r="G191" i="5"/>
  <c r="E194" i="2" s="1"/>
  <c r="H191" i="5"/>
  <c r="F194" i="2" s="1"/>
  <c r="I191" i="5"/>
  <c r="G194" i="2" s="1"/>
  <c r="J191" i="5"/>
  <c r="H194" i="2" s="1"/>
  <c r="K191" i="5"/>
  <c r="I194" i="2" s="1"/>
  <c r="M191" i="5"/>
  <c r="N194" i="2" s="1"/>
  <c r="N191" i="5"/>
  <c r="O194" i="2" s="1"/>
  <c r="O191" i="5"/>
  <c r="P194" i="2" s="1"/>
  <c r="U191" i="5"/>
  <c r="S194" i="2" s="1"/>
  <c r="AB191" i="5"/>
  <c r="AI191" i="5"/>
  <c r="U194" i="2" s="1"/>
  <c r="AP191" i="5"/>
  <c r="AW191" i="5"/>
  <c r="W194" i="2" s="1"/>
  <c r="BD191" i="5"/>
  <c r="BK191" i="5"/>
  <c r="Y194" i="2" s="1"/>
  <c r="BR191" i="5"/>
  <c r="BY191" i="5"/>
  <c r="AA194" i="2" s="1"/>
  <c r="CF191" i="5"/>
  <c r="CM191" i="5"/>
  <c r="AC194" i="2" s="1"/>
  <c r="CT191" i="5"/>
  <c r="DA191" i="5"/>
  <c r="AE194" i="2" s="1"/>
  <c r="DH191" i="5"/>
  <c r="DN191" i="5"/>
  <c r="DR191" i="5"/>
  <c r="C195" i="2"/>
  <c r="F192" i="5"/>
  <c r="D195" i="2" s="1"/>
  <c r="G192" i="5"/>
  <c r="E195" i="2" s="1"/>
  <c r="H192" i="5"/>
  <c r="F195" i="2" s="1"/>
  <c r="I192" i="5"/>
  <c r="G195" i="2" s="1"/>
  <c r="J192" i="5"/>
  <c r="H195" i="2" s="1"/>
  <c r="K192" i="5"/>
  <c r="I195" i="2" s="1"/>
  <c r="M192" i="5"/>
  <c r="N195" i="2" s="1"/>
  <c r="N192" i="5"/>
  <c r="O195" i="2" s="1"/>
  <c r="O192" i="5"/>
  <c r="P195" i="2" s="1"/>
  <c r="U192" i="5"/>
  <c r="S195" i="2" s="1"/>
  <c r="AB192" i="5"/>
  <c r="AI192" i="5"/>
  <c r="U195" i="2" s="1"/>
  <c r="AP192" i="5"/>
  <c r="AW192" i="5"/>
  <c r="W195" i="2" s="1"/>
  <c r="BD192" i="5"/>
  <c r="BK192" i="5"/>
  <c r="Y195" i="2" s="1"/>
  <c r="BR192" i="5"/>
  <c r="BY192" i="5"/>
  <c r="AA195" i="2" s="1"/>
  <c r="CF192" i="5"/>
  <c r="CM192" i="5"/>
  <c r="AC195" i="2" s="1"/>
  <c r="CT192" i="5"/>
  <c r="DA192" i="5"/>
  <c r="AE195" i="2" s="1"/>
  <c r="DH192" i="5"/>
  <c r="DN192" i="5"/>
  <c r="DR192" i="5"/>
  <c r="C196" i="2"/>
  <c r="F193" i="5"/>
  <c r="D196" i="2" s="1"/>
  <c r="G193" i="5"/>
  <c r="E196" i="2" s="1"/>
  <c r="H193" i="5"/>
  <c r="F196" i="2" s="1"/>
  <c r="I193" i="5"/>
  <c r="G196" i="2" s="1"/>
  <c r="J193" i="5"/>
  <c r="H196" i="2" s="1"/>
  <c r="K193" i="5"/>
  <c r="I196" i="2" s="1"/>
  <c r="M193" i="5"/>
  <c r="N196" i="2" s="1"/>
  <c r="N193" i="5"/>
  <c r="O196" i="2" s="1"/>
  <c r="O193" i="5"/>
  <c r="P196" i="2" s="1"/>
  <c r="U193" i="5"/>
  <c r="S196" i="2" s="1"/>
  <c r="AB193" i="5"/>
  <c r="AI193" i="5"/>
  <c r="U196" i="2" s="1"/>
  <c r="AP193" i="5"/>
  <c r="AW193" i="5"/>
  <c r="W196" i="2" s="1"/>
  <c r="BD193" i="5"/>
  <c r="BK193" i="5"/>
  <c r="Y196" i="2" s="1"/>
  <c r="BR193" i="5"/>
  <c r="BY193" i="5"/>
  <c r="AA196" i="2" s="1"/>
  <c r="CF193" i="5"/>
  <c r="CM193" i="5"/>
  <c r="AC196" i="2" s="1"/>
  <c r="CT193" i="5"/>
  <c r="DA193" i="5"/>
  <c r="AE196" i="2" s="1"/>
  <c r="DH193" i="5"/>
  <c r="DN193" i="5"/>
  <c r="DR193" i="5"/>
  <c r="C197" i="2"/>
  <c r="F194" i="5"/>
  <c r="D197" i="2" s="1"/>
  <c r="G194" i="5"/>
  <c r="E197" i="2" s="1"/>
  <c r="H194" i="5"/>
  <c r="F197" i="2" s="1"/>
  <c r="I194" i="5"/>
  <c r="G197" i="2" s="1"/>
  <c r="J194" i="5"/>
  <c r="H197" i="2" s="1"/>
  <c r="K194" i="5"/>
  <c r="I197" i="2" s="1"/>
  <c r="M194" i="5"/>
  <c r="N197" i="2" s="1"/>
  <c r="N194" i="5"/>
  <c r="O197" i="2" s="1"/>
  <c r="O194" i="5"/>
  <c r="P197" i="2" s="1"/>
  <c r="U194" i="5"/>
  <c r="S197" i="2" s="1"/>
  <c r="AB194" i="5"/>
  <c r="AI194" i="5"/>
  <c r="U197" i="2" s="1"/>
  <c r="AP194" i="5"/>
  <c r="AW194" i="5"/>
  <c r="W197" i="2" s="1"/>
  <c r="BD194" i="5"/>
  <c r="BK194" i="5"/>
  <c r="Y197" i="2" s="1"/>
  <c r="BR194" i="5"/>
  <c r="BY194" i="5"/>
  <c r="AA197" i="2" s="1"/>
  <c r="CF194" i="5"/>
  <c r="CM194" i="5"/>
  <c r="AC197" i="2" s="1"/>
  <c r="CT194" i="5"/>
  <c r="DA194" i="5"/>
  <c r="AE197" i="2" s="1"/>
  <c r="DH194" i="5"/>
  <c r="DN194" i="5"/>
  <c r="DR194" i="5"/>
  <c r="C198" i="2"/>
  <c r="F195" i="5"/>
  <c r="D198" i="2" s="1"/>
  <c r="G195" i="5"/>
  <c r="E198" i="2" s="1"/>
  <c r="H195" i="5"/>
  <c r="F198" i="2" s="1"/>
  <c r="I195" i="5"/>
  <c r="G198" i="2" s="1"/>
  <c r="J195" i="5"/>
  <c r="H198" i="2" s="1"/>
  <c r="K195" i="5"/>
  <c r="I198" i="2" s="1"/>
  <c r="M195" i="5"/>
  <c r="N198" i="2" s="1"/>
  <c r="N195" i="5"/>
  <c r="O198" i="2" s="1"/>
  <c r="O195" i="5"/>
  <c r="P198" i="2" s="1"/>
  <c r="U195" i="5"/>
  <c r="S198" i="2" s="1"/>
  <c r="AB195" i="5"/>
  <c r="AI195" i="5"/>
  <c r="U198" i="2" s="1"/>
  <c r="AP195" i="5"/>
  <c r="AW195" i="5"/>
  <c r="W198" i="2" s="1"/>
  <c r="BD195" i="5"/>
  <c r="BK195" i="5"/>
  <c r="Y198" i="2" s="1"/>
  <c r="BR195" i="5"/>
  <c r="BY195" i="5"/>
  <c r="AA198" i="2" s="1"/>
  <c r="CF195" i="5"/>
  <c r="CM195" i="5"/>
  <c r="AC198" i="2" s="1"/>
  <c r="CT195" i="5"/>
  <c r="DA195" i="5"/>
  <c r="AE198" i="2" s="1"/>
  <c r="DH195" i="5"/>
  <c r="DN195" i="5"/>
  <c r="DR195" i="5"/>
  <c r="C199" i="2"/>
  <c r="F196" i="5"/>
  <c r="D199" i="2" s="1"/>
  <c r="G196" i="5"/>
  <c r="E199" i="2" s="1"/>
  <c r="H196" i="5"/>
  <c r="F199" i="2" s="1"/>
  <c r="I196" i="5"/>
  <c r="G199" i="2" s="1"/>
  <c r="J196" i="5"/>
  <c r="H199" i="2" s="1"/>
  <c r="K196" i="5"/>
  <c r="I199" i="2" s="1"/>
  <c r="M196" i="5"/>
  <c r="N199" i="2" s="1"/>
  <c r="N196" i="5"/>
  <c r="O199" i="2" s="1"/>
  <c r="O196" i="5"/>
  <c r="P199" i="2" s="1"/>
  <c r="U196" i="5"/>
  <c r="S199" i="2" s="1"/>
  <c r="AB196" i="5"/>
  <c r="T199" i="2" s="1"/>
  <c r="AI196" i="5"/>
  <c r="U199" i="2" s="1"/>
  <c r="AP196" i="5"/>
  <c r="V199" i="2" s="1"/>
  <c r="AW196" i="5"/>
  <c r="W199" i="2" s="1"/>
  <c r="BD196" i="5"/>
  <c r="X199" i="2" s="1"/>
  <c r="BK196" i="5"/>
  <c r="Y199" i="2" s="1"/>
  <c r="BR196" i="5"/>
  <c r="Z199" i="2" s="1"/>
  <c r="BY196" i="5"/>
  <c r="AA199" i="2" s="1"/>
  <c r="CF196" i="5"/>
  <c r="AB199" i="2" s="1"/>
  <c r="CM196" i="5"/>
  <c r="AC199" i="2" s="1"/>
  <c r="CT196" i="5"/>
  <c r="AD199" i="2" s="1"/>
  <c r="DA196" i="5"/>
  <c r="AE199" i="2" s="1"/>
  <c r="DH196" i="5"/>
  <c r="AF199" i="2" s="1"/>
  <c r="DN196" i="5"/>
  <c r="K199" i="2" s="1"/>
  <c r="DR196" i="5"/>
  <c r="C200" i="2"/>
  <c r="F197" i="5"/>
  <c r="D200" i="2" s="1"/>
  <c r="G197" i="5"/>
  <c r="E200" i="2" s="1"/>
  <c r="H197" i="5"/>
  <c r="F200" i="2" s="1"/>
  <c r="I197" i="5"/>
  <c r="G200" i="2" s="1"/>
  <c r="J197" i="5"/>
  <c r="H200" i="2" s="1"/>
  <c r="K197" i="5"/>
  <c r="I200" i="2" s="1"/>
  <c r="M197" i="5"/>
  <c r="N200" i="2" s="1"/>
  <c r="N197" i="5"/>
  <c r="O200" i="2" s="1"/>
  <c r="O197" i="5"/>
  <c r="P200" i="2" s="1"/>
  <c r="U197" i="5"/>
  <c r="S200" i="2" s="1"/>
  <c r="AB197" i="5"/>
  <c r="AI197" i="5"/>
  <c r="U200" i="2" s="1"/>
  <c r="AP197" i="5"/>
  <c r="AW197" i="5"/>
  <c r="W200" i="2" s="1"/>
  <c r="BD197" i="5"/>
  <c r="BK197" i="5"/>
  <c r="Y200" i="2" s="1"/>
  <c r="BR197" i="5"/>
  <c r="BY197" i="5"/>
  <c r="AA200" i="2" s="1"/>
  <c r="CF197" i="5"/>
  <c r="CM197" i="5"/>
  <c r="AC200" i="2" s="1"/>
  <c r="CT197" i="5"/>
  <c r="DA197" i="5"/>
  <c r="AE200" i="2" s="1"/>
  <c r="DH197" i="5"/>
  <c r="DN197" i="5"/>
  <c r="DR197" i="5"/>
  <c r="C201" i="2"/>
  <c r="F198" i="5"/>
  <c r="D201" i="2" s="1"/>
  <c r="G198" i="5"/>
  <c r="E201" i="2" s="1"/>
  <c r="H198" i="5"/>
  <c r="F201" i="2" s="1"/>
  <c r="I198" i="5"/>
  <c r="G201" i="2" s="1"/>
  <c r="J198" i="5"/>
  <c r="H201" i="2" s="1"/>
  <c r="K198" i="5"/>
  <c r="I201" i="2" s="1"/>
  <c r="M198" i="5"/>
  <c r="N201" i="2" s="1"/>
  <c r="N198" i="5"/>
  <c r="O201" i="2" s="1"/>
  <c r="O198" i="5"/>
  <c r="P201" i="2" s="1"/>
  <c r="U198" i="5"/>
  <c r="S201" i="2" s="1"/>
  <c r="AB198" i="5"/>
  <c r="T201" i="2" s="1"/>
  <c r="AI198" i="5"/>
  <c r="U201" i="2" s="1"/>
  <c r="AP198" i="5"/>
  <c r="V201" i="2" s="1"/>
  <c r="AW198" i="5"/>
  <c r="W201" i="2" s="1"/>
  <c r="BD198" i="5"/>
  <c r="X201" i="2" s="1"/>
  <c r="BK198" i="5"/>
  <c r="Y201" i="2" s="1"/>
  <c r="BR198" i="5"/>
  <c r="Z201" i="2" s="1"/>
  <c r="BY198" i="5"/>
  <c r="AA201" i="2" s="1"/>
  <c r="CF198" i="5"/>
  <c r="AB201" i="2" s="1"/>
  <c r="CM198" i="5"/>
  <c r="AC201" i="2" s="1"/>
  <c r="CT198" i="5"/>
  <c r="AD201" i="2" s="1"/>
  <c r="DA198" i="5"/>
  <c r="AE201" i="2" s="1"/>
  <c r="DH198" i="5"/>
  <c r="AF201" i="2" s="1"/>
  <c r="DN198" i="5"/>
  <c r="K201" i="2" s="1"/>
  <c r="DR198" i="5"/>
  <c r="C202" i="2"/>
  <c r="F199" i="5"/>
  <c r="D202" i="2" s="1"/>
  <c r="G199" i="5"/>
  <c r="E202" i="2" s="1"/>
  <c r="H199" i="5"/>
  <c r="F202" i="2" s="1"/>
  <c r="I199" i="5"/>
  <c r="G202" i="2" s="1"/>
  <c r="J199" i="5"/>
  <c r="H202" i="2" s="1"/>
  <c r="K199" i="5"/>
  <c r="I202" i="2" s="1"/>
  <c r="M199" i="5"/>
  <c r="N202" i="2" s="1"/>
  <c r="N199" i="5"/>
  <c r="O202" i="2" s="1"/>
  <c r="O199" i="5"/>
  <c r="P202" i="2" s="1"/>
  <c r="U199" i="5"/>
  <c r="S202" i="2" s="1"/>
  <c r="AB199" i="5"/>
  <c r="AI199" i="5"/>
  <c r="U202" i="2" s="1"/>
  <c r="AP199" i="5"/>
  <c r="AW199" i="5"/>
  <c r="W202" i="2" s="1"/>
  <c r="BD199" i="5"/>
  <c r="BK199" i="5"/>
  <c r="Y202" i="2" s="1"/>
  <c r="BR199" i="5"/>
  <c r="BY199" i="5"/>
  <c r="AA202" i="2" s="1"/>
  <c r="CF199" i="5"/>
  <c r="CM199" i="5"/>
  <c r="AC202" i="2" s="1"/>
  <c r="CT199" i="5"/>
  <c r="DA199" i="5"/>
  <c r="AE202" i="2" s="1"/>
  <c r="DH199" i="5"/>
  <c r="DN199" i="5"/>
  <c r="DR199" i="5"/>
  <c r="C203" i="2"/>
  <c r="F200" i="5"/>
  <c r="D203" i="2" s="1"/>
  <c r="G200" i="5"/>
  <c r="E203" i="2" s="1"/>
  <c r="H200" i="5"/>
  <c r="F203" i="2" s="1"/>
  <c r="I200" i="5"/>
  <c r="G203" i="2" s="1"/>
  <c r="J200" i="5"/>
  <c r="H203" i="2" s="1"/>
  <c r="K200" i="5"/>
  <c r="I203" i="2" s="1"/>
  <c r="M200" i="5"/>
  <c r="N203" i="2" s="1"/>
  <c r="N200" i="5"/>
  <c r="O203" i="2" s="1"/>
  <c r="O200" i="5"/>
  <c r="P203" i="2" s="1"/>
  <c r="U200" i="5"/>
  <c r="S203" i="2" s="1"/>
  <c r="AB200" i="5"/>
  <c r="T203" i="2" s="1"/>
  <c r="AI200" i="5"/>
  <c r="U203" i="2" s="1"/>
  <c r="AP200" i="5"/>
  <c r="V203" i="2" s="1"/>
  <c r="AW200" i="5"/>
  <c r="W203" i="2" s="1"/>
  <c r="BD200" i="5"/>
  <c r="X203" i="2" s="1"/>
  <c r="BK200" i="5"/>
  <c r="Y203" i="2" s="1"/>
  <c r="BR200" i="5"/>
  <c r="Z203" i="2" s="1"/>
  <c r="BY200" i="5"/>
  <c r="AA203" i="2" s="1"/>
  <c r="CF200" i="5"/>
  <c r="AB203" i="2" s="1"/>
  <c r="CM200" i="5"/>
  <c r="AC203" i="2" s="1"/>
  <c r="CT200" i="5"/>
  <c r="AD203" i="2" s="1"/>
  <c r="DA200" i="5"/>
  <c r="AE203" i="2" s="1"/>
  <c r="DH200" i="5"/>
  <c r="AF203" i="2" s="1"/>
  <c r="DN200" i="5"/>
  <c r="K203" i="2" s="1"/>
  <c r="DR200" i="5"/>
  <c r="C204" i="2"/>
  <c r="F201" i="5"/>
  <c r="D204" i="2" s="1"/>
  <c r="G201" i="5"/>
  <c r="E204" i="2" s="1"/>
  <c r="H201" i="5"/>
  <c r="F204" i="2" s="1"/>
  <c r="I201" i="5"/>
  <c r="G204" i="2" s="1"/>
  <c r="J201" i="5"/>
  <c r="H204" i="2" s="1"/>
  <c r="K201" i="5"/>
  <c r="I204" i="2" s="1"/>
  <c r="M201" i="5"/>
  <c r="N204" i="2" s="1"/>
  <c r="N201" i="5"/>
  <c r="O204" i="2" s="1"/>
  <c r="O201" i="5"/>
  <c r="P204" i="2" s="1"/>
  <c r="U201" i="5"/>
  <c r="S204" i="2" s="1"/>
  <c r="AB201" i="5"/>
  <c r="AI201" i="5"/>
  <c r="U204" i="2" s="1"/>
  <c r="AP201" i="5"/>
  <c r="AW201" i="5"/>
  <c r="W204" i="2" s="1"/>
  <c r="BD201" i="5"/>
  <c r="BK201" i="5"/>
  <c r="Y204" i="2" s="1"/>
  <c r="BR201" i="5"/>
  <c r="BY201" i="5"/>
  <c r="AA204" i="2" s="1"/>
  <c r="CF201" i="5"/>
  <c r="CM201" i="5"/>
  <c r="AC204" i="2" s="1"/>
  <c r="CT201" i="5"/>
  <c r="DA201" i="5"/>
  <c r="AE204" i="2" s="1"/>
  <c r="DH201" i="5"/>
  <c r="DN201" i="5"/>
  <c r="DR201" i="5"/>
  <c r="C205" i="2"/>
  <c r="F202" i="5"/>
  <c r="D205" i="2" s="1"/>
  <c r="G202" i="5"/>
  <c r="E205" i="2" s="1"/>
  <c r="H202" i="5"/>
  <c r="F205" i="2" s="1"/>
  <c r="I202" i="5"/>
  <c r="G205" i="2" s="1"/>
  <c r="J202" i="5"/>
  <c r="H205" i="2" s="1"/>
  <c r="K202" i="5"/>
  <c r="I205" i="2" s="1"/>
  <c r="M202" i="5"/>
  <c r="N205" i="2" s="1"/>
  <c r="N202" i="5"/>
  <c r="O205" i="2" s="1"/>
  <c r="O202" i="5"/>
  <c r="P205" i="2" s="1"/>
  <c r="U202" i="5"/>
  <c r="S205" i="2" s="1"/>
  <c r="AB202" i="5"/>
  <c r="T205" i="2" s="1"/>
  <c r="AI202" i="5"/>
  <c r="U205" i="2" s="1"/>
  <c r="AP202" i="5"/>
  <c r="V205" i="2" s="1"/>
  <c r="AW202" i="5"/>
  <c r="W205" i="2" s="1"/>
  <c r="BD202" i="5"/>
  <c r="X205" i="2" s="1"/>
  <c r="BK202" i="5"/>
  <c r="Y205" i="2" s="1"/>
  <c r="BR202" i="5"/>
  <c r="Z205" i="2" s="1"/>
  <c r="BY202" i="5"/>
  <c r="AA205" i="2" s="1"/>
  <c r="CF202" i="5"/>
  <c r="AB205" i="2" s="1"/>
  <c r="CM202" i="5"/>
  <c r="AC205" i="2" s="1"/>
  <c r="CT202" i="5"/>
  <c r="AD205" i="2" s="1"/>
  <c r="DA202" i="5"/>
  <c r="AE205" i="2" s="1"/>
  <c r="DH202" i="5"/>
  <c r="AF205" i="2" s="1"/>
  <c r="DN202" i="5"/>
  <c r="K205" i="2" s="1"/>
  <c r="DR202" i="5"/>
  <c r="C206" i="2"/>
  <c r="F203" i="5"/>
  <c r="D206" i="2" s="1"/>
  <c r="G203" i="5"/>
  <c r="E206" i="2" s="1"/>
  <c r="H203" i="5"/>
  <c r="F206" i="2" s="1"/>
  <c r="I203" i="5"/>
  <c r="G206" i="2" s="1"/>
  <c r="J203" i="5"/>
  <c r="H206" i="2" s="1"/>
  <c r="K203" i="5"/>
  <c r="I206" i="2" s="1"/>
  <c r="M203" i="5"/>
  <c r="N206" i="2" s="1"/>
  <c r="N203" i="5"/>
  <c r="O206" i="2" s="1"/>
  <c r="O203" i="5"/>
  <c r="P206" i="2" s="1"/>
  <c r="U203" i="5"/>
  <c r="S206" i="2" s="1"/>
  <c r="AB203" i="5"/>
  <c r="T206" i="2" s="1"/>
  <c r="AI203" i="5"/>
  <c r="U206" i="2" s="1"/>
  <c r="AP203" i="5"/>
  <c r="V206" i="2" s="1"/>
  <c r="AW203" i="5"/>
  <c r="W206" i="2" s="1"/>
  <c r="BD203" i="5"/>
  <c r="X206" i="2" s="1"/>
  <c r="BK203" i="5"/>
  <c r="Y206" i="2" s="1"/>
  <c r="BR203" i="5"/>
  <c r="Z206" i="2" s="1"/>
  <c r="BY203" i="5"/>
  <c r="AA206" i="2" s="1"/>
  <c r="CF203" i="5"/>
  <c r="AB206" i="2" s="1"/>
  <c r="CM203" i="5"/>
  <c r="AC206" i="2" s="1"/>
  <c r="CT203" i="5"/>
  <c r="AD206" i="2" s="1"/>
  <c r="DA203" i="5"/>
  <c r="AE206" i="2" s="1"/>
  <c r="DH203" i="5"/>
  <c r="AF206" i="2" s="1"/>
  <c r="DN203" i="5"/>
  <c r="K206" i="2" s="1"/>
  <c r="DR203" i="5"/>
  <c r="C207" i="2"/>
  <c r="F204" i="5"/>
  <c r="D207" i="2" s="1"/>
  <c r="G204" i="5"/>
  <c r="E207" i="2" s="1"/>
  <c r="H204" i="5"/>
  <c r="F207" i="2" s="1"/>
  <c r="I204" i="5"/>
  <c r="G207" i="2" s="1"/>
  <c r="J204" i="5"/>
  <c r="H207" i="2" s="1"/>
  <c r="K204" i="5"/>
  <c r="I207" i="2" s="1"/>
  <c r="M204" i="5"/>
  <c r="N207" i="2" s="1"/>
  <c r="N204" i="5"/>
  <c r="O207" i="2" s="1"/>
  <c r="O204" i="5"/>
  <c r="P207" i="2" s="1"/>
  <c r="U204" i="5"/>
  <c r="S207" i="2" s="1"/>
  <c r="AB204" i="5"/>
  <c r="T207" i="2" s="1"/>
  <c r="AI204" i="5"/>
  <c r="U207" i="2" s="1"/>
  <c r="AP204" i="5"/>
  <c r="V207" i="2" s="1"/>
  <c r="AW204" i="5"/>
  <c r="W207" i="2" s="1"/>
  <c r="BD204" i="5"/>
  <c r="X207" i="2" s="1"/>
  <c r="BK204" i="5"/>
  <c r="Y207" i="2" s="1"/>
  <c r="BR204" i="5"/>
  <c r="Z207" i="2" s="1"/>
  <c r="BY204" i="5"/>
  <c r="AA207" i="2" s="1"/>
  <c r="CF204" i="5"/>
  <c r="AB207" i="2" s="1"/>
  <c r="CM204" i="5"/>
  <c r="AC207" i="2" s="1"/>
  <c r="CT204" i="5"/>
  <c r="AD207" i="2" s="1"/>
  <c r="DA204" i="5"/>
  <c r="AE207" i="2" s="1"/>
  <c r="DH204" i="5"/>
  <c r="AF207" i="2" s="1"/>
  <c r="DN204" i="5"/>
  <c r="K207" i="2" s="1"/>
  <c r="DR204" i="5"/>
  <c r="C208" i="2"/>
  <c r="F205" i="5"/>
  <c r="D208" i="2" s="1"/>
  <c r="G205" i="5"/>
  <c r="E208" i="2" s="1"/>
  <c r="H205" i="5"/>
  <c r="F208" i="2" s="1"/>
  <c r="I205" i="5"/>
  <c r="G208" i="2" s="1"/>
  <c r="J205" i="5"/>
  <c r="H208" i="2" s="1"/>
  <c r="K205" i="5"/>
  <c r="I208" i="2" s="1"/>
  <c r="M205" i="5"/>
  <c r="N208" i="2" s="1"/>
  <c r="N205" i="5"/>
  <c r="O208" i="2" s="1"/>
  <c r="O205" i="5"/>
  <c r="P208" i="2" s="1"/>
  <c r="U205" i="5"/>
  <c r="S208" i="2" s="1"/>
  <c r="AB205" i="5"/>
  <c r="T208" i="2" s="1"/>
  <c r="AI205" i="5"/>
  <c r="U208" i="2" s="1"/>
  <c r="AP205" i="5"/>
  <c r="V208" i="2" s="1"/>
  <c r="AW205" i="5"/>
  <c r="W208" i="2" s="1"/>
  <c r="BD205" i="5"/>
  <c r="X208" i="2" s="1"/>
  <c r="BK205" i="5"/>
  <c r="Y208" i="2" s="1"/>
  <c r="BR205" i="5"/>
  <c r="Z208" i="2" s="1"/>
  <c r="BY205" i="5"/>
  <c r="AA208" i="2" s="1"/>
  <c r="CF205" i="5"/>
  <c r="AB208" i="2" s="1"/>
  <c r="CM205" i="5"/>
  <c r="AC208" i="2" s="1"/>
  <c r="CT205" i="5"/>
  <c r="AD208" i="2" s="1"/>
  <c r="DA205" i="5"/>
  <c r="AE208" i="2" s="1"/>
  <c r="DH205" i="5"/>
  <c r="AF208" i="2" s="1"/>
  <c r="DN205" i="5"/>
  <c r="K208" i="2" s="1"/>
  <c r="DR205" i="5"/>
  <c r="C209" i="2"/>
  <c r="F206" i="5"/>
  <c r="D209" i="2" s="1"/>
  <c r="G206" i="5"/>
  <c r="E209" i="2" s="1"/>
  <c r="H206" i="5"/>
  <c r="F209" i="2" s="1"/>
  <c r="I206" i="5"/>
  <c r="G209" i="2" s="1"/>
  <c r="J206" i="5"/>
  <c r="H209" i="2" s="1"/>
  <c r="K206" i="5"/>
  <c r="I209" i="2" s="1"/>
  <c r="M206" i="5"/>
  <c r="N209" i="2" s="1"/>
  <c r="N206" i="5"/>
  <c r="O209" i="2" s="1"/>
  <c r="O206" i="5"/>
  <c r="P209" i="2" s="1"/>
  <c r="U206" i="5"/>
  <c r="S209" i="2" s="1"/>
  <c r="AB206" i="5"/>
  <c r="T209" i="2" s="1"/>
  <c r="AI206" i="5"/>
  <c r="U209" i="2" s="1"/>
  <c r="AP206" i="5"/>
  <c r="V209" i="2" s="1"/>
  <c r="AW206" i="5"/>
  <c r="W209" i="2" s="1"/>
  <c r="BD206" i="5"/>
  <c r="X209" i="2" s="1"/>
  <c r="BK206" i="5"/>
  <c r="Y209" i="2" s="1"/>
  <c r="BR206" i="5"/>
  <c r="Z209" i="2" s="1"/>
  <c r="BY206" i="5"/>
  <c r="AA209" i="2" s="1"/>
  <c r="CF206" i="5"/>
  <c r="AB209" i="2" s="1"/>
  <c r="CM206" i="5"/>
  <c r="AC209" i="2" s="1"/>
  <c r="CT206" i="5"/>
  <c r="AD209" i="2" s="1"/>
  <c r="DA206" i="5"/>
  <c r="AE209" i="2" s="1"/>
  <c r="DH206" i="5"/>
  <c r="AF209" i="2" s="1"/>
  <c r="DN206" i="5"/>
  <c r="K209" i="2" s="1"/>
  <c r="DR206" i="5"/>
  <c r="C210" i="2"/>
  <c r="F207" i="5"/>
  <c r="D210" i="2" s="1"/>
  <c r="G207" i="5"/>
  <c r="E210" i="2" s="1"/>
  <c r="H207" i="5"/>
  <c r="F210" i="2" s="1"/>
  <c r="I207" i="5"/>
  <c r="G210" i="2" s="1"/>
  <c r="J207" i="5"/>
  <c r="H210" i="2" s="1"/>
  <c r="K207" i="5"/>
  <c r="I210" i="2" s="1"/>
  <c r="M207" i="5"/>
  <c r="N210" i="2" s="1"/>
  <c r="N207" i="5"/>
  <c r="O210" i="2" s="1"/>
  <c r="O207" i="5"/>
  <c r="P210" i="2" s="1"/>
  <c r="U207" i="5"/>
  <c r="S210" i="2" s="1"/>
  <c r="AB207" i="5"/>
  <c r="T210" i="2" s="1"/>
  <c r="AI207" i="5"/>
  <c r="U210" i="2" s="1"/>
  <c r="AP207" i="5"/>
  <c r="V210" i="2" s="1"/>
  <c r="AW207" i="5"/>
  <c r="W210" i="2" s="1"/>
  <c r="BD207" i="5"/>
  <c r="X210" i="2" s="1"/>
  <c r="BK207" i="5"/>
  <c r="Y210" i="2" s="1"/>
  <c r="BR207" i="5"/>
  <c r="Z210" i="2" s="1"/>
  <c r="BY207" i="5"/>
  <c r="AA210" i="2" s="1"/>
  <c r="CF207" i="5"/>
  <c r="AB210" i="2" s="1"/>
  <c r="CM207" i="5"/>
  <c r="AC210" i="2" s="1"/>
  <c r="CT207" i="5"/>
  <c r="AD210" i="2" s="1"/>
  <c r="DA207" i="5"/>
  <c r="AE210" i="2" s="1"/>
  <c r="DH207" i="5"/>
  <c r="AF210" i="2" s="1"/>
  <c r="DN207" i="5"/>
  <c r="K210" i="2" s="1"/>
  <c r="DR207" i="5"/>
  <c r="C211" i="2"/>
  <c r="F208" i="5"/>
  <c r="D211" i="2" s="1"/>
  <c r="G208" i="5"/>
  <c r="E211" i="2" s="1"/>
  <c r="H208" i="5"/>
  <c r="F211" i="2" s="1"/>
  <c r="I208" i="5"/>
  <c r="G211" i="2" s="1"/>
  <c r="J208" i="5"/>
  <c r="H211" i="2" s="1"/>
  <c r="K208" i="5"/>
  <c r="I211" i="2" s="1"/>
  <c r="M208" i="5"/>
  <c r="N211" i="2" s="1"/>
  <c r="N208" i="5"/>
  <c r="O211" i="2" s="1"/>
  <c r="O208" i="5"/>
  <c r="P211" i="2" s="1"/>
  <c r="U208" i="5"/>
  <c r="S211" i="2" s="1"/>
  <c r="AB208" i="5"/>
  <c r="T211" i="2" s="1"/>
  <c r="AI208" i="5"/>
  <c r="U211" i="2" s="1"/>
  <c r="AP208" i="5"/>
  <c r="V211" i="2" s="1"/>
  <c r="AW208" i="5"/>
  <c r="W211" i="2" s="1"/>
  <c r="BD208" i="5"/>
  <c r="X211" i="2" s="1"/>
  <c r="BK208" i="5"/>
  <c r="Y211" i="2" s="1"/>
  <c r="BR208" i="5"/>
  <c r="Z211" i="2" s="1"/>
  <c r="BY208" i="5"/>
  <c r="AA211" i="2" s="1"/>
  <c r="CF208" i="5"/>
  <c r="AB211" i="2" s="1"/>
  <c r="CM208" i="5"/>
  <c r="AC211" i="2" s="1"/>
  <c r="CT208" i="5"/>
  <c r="AD211" i="2" s="1"/>
  <c r="DA208" i="5"/>
  <c r="AE211" i="2" s="1"/>
  <c r="DH208" i="5"/>
  <c r="AF211" i="2" s="1"/>
  <c r="DN208" i="5"/>
  <c r="K211" i="2" s="1"/>
  <c r="DR208" i="5"/>
  <c r="C212" i="2"/>
  <c r="F209" i="5"/>
  <c r="D212" i="2" s="1"/>
  <c r="G209" i="5"/>
  <c r="E212" i="2" s="1"/>
  <c r="H209" i="5"/>
  <c r="F212" i="2" s="1"/>
  <c r="I209" i="5"/>
  <c r="G212" i="2" s="1"/>
  <c r="J209" i="5"/>
  <c r="H212" i="2" s="1"/>
  <c r="K209" i="5"/>
  <c r="I212" i="2" s="1"/>
  <c r="M209" i="5"/>
  <c r="N212" i="2" s="1"/>
  <c r="N209" i="5"/>
  <c r="O212" i="2" s="1"/>
  <c r="O209" i="5"/>
  <c r="P212" i="2" s="1"/>
  <c r="U209" i="5"/>
  <c r="S212" i="2" s="1"/>
  <c r="AB209" i="5"/>
  <c r="T212" i="2" s="1"/>
  <c r="AI209" i="5"/>
  <c r="U212" i="2" s="1"/>
  <c r="AP209" i="5"/>
  <c r="V212" i="2" s="1"/>
  <c r="AW209" i="5"/>
  <c r="W212" i="2" s="1"/>
  <c r="BD209" i="5"/>
  <c r="X212" i="2" s="1"/>
  <c r="BK209" i="5"/>
  <c r="Y212" i="2" s="1"/>
  <c r="BR209" i="5"/>
  <c r="Z212" i="2" s="1"/>
  <c r="BY209" i="5"/>
  <c r="AA212" i="2" s="1"/>
  <c r="CF209" i="5"/>
  <c r="AB212" i="2" s="1"/>
  <c r="CM209" i="5"/>
  <c r="AC212" i="2" s="1"/>
  <c r="CT209" i="5"/>
  <c r="AD212" i="2" s="1"/>
  <c r="DA209" i="5"/>
  <c r="AE212" i="2" s="1"/>
  <c r="DH209" i="5"/>
  <c r="AF212" i="2" s="1"/>
  <c r="DN209" i="5"/>
  <c r="K212" i="2" s="1"/>
  <c r="DR209" i="5"/>
  <c r="C213" i="2"/>
  <c r="F210" i="5"/>
  <c r="D213" i="2" s="1"/>
  <c r="G210" i="5"/>
  <c r="E213" i="2" s="1"/>
  <c r="H210" i="5"/>
  <c r="F213" i="2" s="1"/>
  <c r="I210" i="5"/>
  <c r="G213" i="2" s="1"/>
  <c r="J210" i="5"/>
  <c r="H213" i="2" s="1"/>
  <c r="K210" i="5"/>
  <c r="I213" i="2" s="1"/>
  <c r="M210" i="5"/>
  <c r="N213" i="2" s="1"/>
  <c r="N210" i="5"/>
  <c r="O213" i="2" s="1"/>
  <c r="O210" i="5"/>
  <c r="P213" i="2" s="1"/>
  <c r="U210" i="5"/>
  <c r="S213" i="2" s="1"/>
  <c r="AB210" i="5"/>
  <c r="T213" i="2" s="1"/>
  <c r="AI210" i="5"/>
  <c r="U213" i="2" s="1"/>
  <c r="AP210" i="5"/>
  <c r="V213" i="2" s="1"/>
  <c r="AW210" i="5"/>
  <c r="W213" i="2" s="1"/>
  <c r="BD210" i="5"/>
  <c r="X213" i="2" s="1"/>
  <c r="BK210" i="5"/>
  <c r="Y213" i="2" s="1"/>
  <c r="BR210" i="5"/>
  <c r="Z213" i="2" s="1"/>
  <c r="BY210" i="5"/>
  <c r="AA213" i="2" s="1"/>
  <c r="CF210" i="5"/>
  <c r="AB213" i="2" s="1"/>
  <c r="CM210" i="5"/>
  <c r="AC213" i="2" s="1"/>
  <c r="CT210" i="5"/>
  <c r="AD213" i="2" s="1"/>
  <c r="DA210" i="5"/>
  <c r="AE213" i="2" s="1"/>
  <c r="DH210" i="5"/>
  <c r="AF213" i="2" s="1"/>
  <c r="DN210" i="5"/>
  <c r="K213" i="2" s="1"/>
  <c r="DR210" i="5"/>
  <c r="C214" i="2"/>
  <c r="F211" i="5"/>
  <c r="D214" i="2" s="1"/>
  <c r="G211" i="5"/>
  <c r="E214" i="2" s="1"/>
  <c r="H211" i="5"/>
  <c r="F214" i="2" s="1"/>
  <c r="I211" i="5"/>
  <c r="G214" i="2" s="1"/>
  <c r="J211" i="5"/>
  <c r="H214" i="2" s="1"/>
  <c r="K211" i="5"/>
  <c r="I214" i="2" s="1"/>
  <c r="M211" i="5"/>
  <c r="N214" i="2" s="1"/>
  <c r="N211" i="5"/>
  <c r="O214" i="2" s="1"/>
  <c r="O211" i="5"/>
  <c r="P214" i="2" s="1"/>
  <c r="U211" i="5"/>
  <c r="S214" i="2" s="1"/>
  <c r="AB211" i="5"/>
  <c r="T214" i="2" s="1"/>
  <c r="AI211" i="5"/>
  <c r="U214" i="2" s="1"/>
  <c r="AP211" i="5"/>
  <c r="V214" i="2" s="1"/>
  <c r="AW211" i="5"/>
  <c r="W214" i="2" s="1"/>
  <c r="BD211" i="5"/>
  <c r="X214" i="2" s="1"/>
  <c r="BK211" i="5"/>
  <c r="Y214" i="2" s="1"/>
  <c r="BR211" i="5"/>
  <c r="Z214" i="2" s="1"/>
  <c r="BY211" i="5"/>
  <c r="AA214" i="2" s="1"/>
  <c r="CF211" i="5"/>
  <c r="AB214" i="2" s="1"/>
  <c r="CM211" i="5"/>
  <c r="AC214" i="2" s="1"/>
  <c r="CT211" i="5"/>
  <c r="AD214" i="2" s="1"/>
  <c r="DA211" i="5"/>
  <c r="AE214" i="2" s="1"/>
  <c r="DH211" i="5"/>
  <c r="AF214" i="2" s="1"/>
  <c r="DN211" i="5"/>
  <c r="K214" i="2" s="1"/>
  <c r="DR211" i="5"/>
  <c r="E110" i="5"/>
  <c r="C63" i="2"/>
  <c r="F60" i="5"/>
  <c r="D63" i="2" s="1"/>
  <c r="G60" i="5"/>
  <c r="E63" i="2" s="1"/>
  <c r="H60" i="5"/>
  <c r="F63" i="2" s="1"/>
  <c r="I60" i="5"/>
  <c r="G63" i="2" s="1"/>
  <c r="J60" i="5"/>
  <c r="H63" i="2" s="1"/>
  <c r="K60" i="5"/>
  <c r="I63" i="2" s="1"/>
  <c r="M60" i="5"/>
  <c r="N63" i="2" s="1"/>
  <c r="N60" i="5"/>
  <c r="O63" i="2" s="1"/>
  <c r="O60" i="5"/>
  <c r="P63" i="2" s="1"/>
  <c r="U60" i="5"/>
  <c r="S63" i="2" s="1"/>
  <c r="AB60" i="5"/>
  <c r="T63" i="2" s="1"/>
  <c r="AI60" i="5"/>
  <c r="U63" i="2" s="1"/>
  <c r="AP60" i="5"/>
  <c r="V63" i="2" s="1"/>
  <c r="AW60" i="5"/>
  <c r="W63" i="2" s="1"/>
  <c r="BD60" i="5"/>
  <c r="X63" i="2" s="1"/>
  <c r="BK60" i="5"/>
  <c r="Y63" i="2" s="1"/>
  <c r="BR60" i="5"/>
  <c r="Z63" i="2" s="1"/>
  <c r="BY60" i="5"/>
  <c r="AA63" i="2" s="1"/>
  <c r="CF60" i="5"/>
  <c r="AB63" i="2" s="1"/>
  <c r="CM60" i="5"/>
  <c r="AC63" i="2" s="1"/>
  <c r="CT60" i="5"/>
  <c r="AD63" i="2" s="1"/>
  <c r="DA60" i="5"/>
  <c r="AE63" i="2" s="1"/>
  <c r="DH60" i="5"/>
  <c r="AF63" i="2" s="1"/>
  <c r="DN60" i="5"/>
  <c r="DR60" i="5"/>
  <c r="C64" i="2"/>
  <c r="F61" i="5"/>
  <c r="D64" i="2" s="1"/>
  <c r="G61" i="5"/>
  <c r="E64" i="2" s="1"/>
  <c r="H61" i="5"/>
  <c r="F64" i="2" s="1"/>
  <c r="I61" i="5"/>
  <c r="G64" i="2" s="1"/>
  <c r="J61" i="5"/>
  <c r="H64" i="2" s="1"/>
  <c r="K61" i="5"/>
  <c r="I64" i="2" s="1"/>
  <c r="M61" i="5"/>
  <c r="N64" i="2" s="1"/>
  <c r="N61" i="5"/>
  <c r="O64" i="2" s="1"/>
  <c r="O61" i="5"/>
  <c r="P64" i="2" s="1"/>
  <c r="U61" i="5"/>
  <c r="S64" i="2" s="1"/>
  <c r="AB61" i="5"/>
  <c r="T64" i="2" s="1"/>
  <c r="AI61" i="5"/>
  <c r="U64" i="2" s="1"/>
  <c r="AP61" i="5"/>
  <c r="V64" i="2" s="1"/>
  <c r="AW61" i="5"/>
  <c r="W64" i="2" s="1"/>
  <c r="BD61" i="5"/>
  <c r="X64" i="2" s="1"/>
  <c r="BK61" i="5"/>
  <c r="BR61" i="5"/>
  <c r="Z64" i="2" s="1"/>
  <c r="BY61" i="5"/>
  <c r="AA64" i="2" s="1"/>
  <c r="CF61" i="5"/>
  <c r="AB64" i="2" s="1"/>
  <c r="CM61" i="5"/>
  <c r="AC64" i="2" s="1"/>
  <c r="CT61" i="5"/>
  <c r="AD64" i="2" s="1"/>
  <c r="DA61" i="5"/>
  <c r="AE64" i="2" s="1"/>
  <c r="DH61" i="5"/>
  <c r="AF64" i="2" s="1"/>
  <c r="DN61" i="5"/>
  <c r="K64" i="2" s="1"/>
  <c r="DR61" i="5"/>
  <c r="C65" i="2"/>
  <c r="F62" i="5"/>
  <c r="D65" i="2" s="1"/>
  <c r="G62" i="5"/>
  <c r="E65" i="2" s="1"/>
  <c r="H62" i="5"/>
  <c r="F65" i="2" s="1"/>
  <c r="I62" i="5"/>
  <c r="G65" i="2" s="1"/>
  <c r="J62" i="5"/>
  <c r="H65" i="2" s="1"/>
  <c r="K62" i="5"/>
  <c r="I65" i="2" s="1"/>
  <c r="M62" i="5"/>
  <c r="N65" i="2" s="1"/>
  <c r="N62" i="5"/>
  <c r="O65" i="2" s="1"/>
  <c r="O62" i="5"/>
  <c r="P65" i="2" s="1"/>
  <c r="U62" i="5"/>
  <c r="S65" i="2" s="1"/>
  <c r="AB62" i="5"/>
  <c r="AI62" i="5"/>
  <c r="U65" i="2" s="1"/>
  <c r="AP62" i="5"/>
  <c r="AW62" i="5"/>
  <c r="W65" i="2" s="1"/>
  <c r="BD62" i="5"/>
  <c r="BK62" i="5"/>
  <c r="Y65" i="2" s="1"/>
  <c r="BR62" i="5"/>
  <c r="Z65" i="2" s="1"/>
  <c r="BY62" i="5"/>
  <c r="AA65" i="2" s="1"/>
  <c r="CF62" i="5"/>
  <c r="CM62" i="5"/>
  <c r="AC65" i="2" s="1"/>
  <c r="CT62" i="5"/>
  <c r="DA62" i="5"/>
  <c r="AE65" i="2" s="1"/>
  <c r="DH62" i="5"/>
  <c r="DN62" i="5"/>
  <c r="DR62" i="5"/>
  <c r="C66" i="2"/>
  <c r="F63" i="5"/>
  <c r="D66" i="2" s="1"/>
  <c r="G63" i="5"/>
  <c r="E66" i="2" s="1"/>
  <c r="H63" i="5"/>
  <c r="F66" i="2" s="1"/>
  <c r="I63" i="5"/>
  <c r="G66" i="2" s="1"/>
  <c r="J63" i="5"/>
  <c r="H66" i="2" s="1"/>
  <c r="K63" i="5"/>
  <c r="I66" i="2" s="1"/>
  <c r="M63" i="5"/>
  <c r="N66" i="2" s="1"/>
  <c r="N63" i="5"/>
  <c r="O66" i="2" s="1"/>
  <c r="O63" i="5"/>
  <c r="P66" i="2" s="1"/>
  <c r="U63" i="5"/>
  <c r="S66" i="2" s="1"/>
  <c r="AB63" i="5"/>
  <c r="T66" i="2" s="1"/>
  <c r="AI63" i="5"/>
  <c r="U66" i="2" s="1"/>
  <c r="AP63" i="5"/>
  <c r="V66" i="2" s="1"/>
  <c r="AW63" i="5"/>
  <c r="W66" i="2" s="1"/>
  <c r="BD63" i="5"/>
  <c r="X66" i="2" s="1"/>
  <c r="BK63" i="5"/>
  <c r="BR63" i="5"/>
  <c r="Z66" i="2" s="1"/>
  <c r="BY63" i="5"/>
  <c r="AA66" i="2" s="1"/>
  <c r="CF63" i="5"/>
  <c r="AB66" i="2" s="1"/>
  <c r="CM63" i="5"/>
  <c r="AC66" i="2" s="1"/>
  <c r="CT63" i="5"/>
  <c r="AD66" i="2" s="1"/>
  <c r="DA63" i="5"/>
  <c r="AE66" i="2" s="1"/>
  <c r="DH63" i="5"/>
  <c r="AF66" i="2" s="1"/>
  <c r="DN63" i="5"/>
  <c r="K66" i="2" s="1"/>
  <c r="DR63" i="5"/>
  <c r="C67" i="2"/>
  <c r="F64" i="5"/>
  <c r="D67" i="2" s="1"/>
  <c r="G64" i="5"/>
  <c r="E67" i="2" s="1"/>
  <c r="H64" i="5"/>
  <c r="F67" i="2" s="1"/>
  <c r="I64" i="5"/>
  <c r="G67" i="2" s="1"/>
  <c r="J64" i="5"/>
  <c r="H67" i="2" s="1"/>
  <c r="K64" i="5"/>
  <c r="I67" i="2" s="1"/>
  <c r="M64" i="5"/>
  <c r="N67" i="2" s="1"/>
  <c r="N64" i="5"/>
  <c r="O67" i="2" s="1"/>
  <c r="O64" i="5"/>
  <c r="P67" i="2" s="1"/>
  <c r="U64" i="5"/>
  <c r="S67" i="2" s="1"/>
  <c r="AB64" i="5"/>
  <c r="AI64" i="5"/>
  <c r="U67" i="2" s="1"/>
  <c r="AP64" i="5"/>
  <c r="AW64" i="5"/>
  <c r="W67" i="2" s="1"/>
  <c r="BD64" i="5"/>
  <c r="BK64" i="5"/>
  <c r="Y67" i="2" s="1"/>
  <c r="BR64" i="5"/>
  <c r="Z67" i="2" s="1"/>
  <c r="BY64" i="5"/>
  <c r="AA67" i="2" s="1"/>
  <c r="CF64" i="5"/>
  <c r="CM64" i="5"/>
  <c r="AC67" i="2" s="1"/>
  <c r="CT64" i="5"/>
  <c r="DA64" i="5"/>
  <c r="AE67" i="2" s="1"/>
  <c r="DH64" i="5"/>
  <c r="DN64" i="5"/>
  <c r="DR64" i="5"/>
  <c r="C68" i="2"/>
  <c r="F65" i="5"/>
  <c r="D68" i="2" s="1"/>
  <c r="G65" i="5"/>
  <c r="E68" i="2" s="1"/>
  <c r="H65" i="5"/>
  <c r="F68" i="2" s="1"/>
  <c r="I65" i="5"/>
  <c r="G68" i="2" s="1"/>
  <c r="J65" i="5"/>
  <c r="H68" i="2" s="1"/>
  <c r="K65" i="5"/>
  <c r="I68" i="2" s="1"/>
  <c r="M65" i="5"/>
  <c r="N68" i="2" s="1"/>
  <c r="N65" i="5"/>
  <c r="O68" i="2" s="1"/>
  <c r="O65" i="5"/>
  <c r="P68" i="2" s="1"/>
  <c r="U65" i="5"/>
  <c r="S68" i="2" s="1"/>
  <c r="AB65" i="5"/>
  <c r="T68" i="2" s="1"/>
  <c r="AI65" i="5"/>
  <c r="U68" i="2" s="1"/>
  <c r="AP65" i="5"/>
  <c r="V68" i="2" s="1"/>
  <c r="AW65" i="5"/>
  <c r="W68" i="2" s="1"/>
  <c r="BD65" i="5"/>
  <c r="X68" i="2" s="1"/>
  <c r="BK65" i="5"/>
  <c r="BR65" i="5"/>
  <c r="Z68" i="2" s="1"/>
  <c r="BY65" i="5"/>
  <c r="AA68" i="2" s="1"/>
  <c r="CF65" i="5"/>
  <c r="AB68" i="2" s="1"/>
  <c r="CM65" i="5"/>
  <c r="AC68" i="2" s="1"/>
  <c r="CT65" i="5"/>
  <c r="AD68" i="2" s="1"/>
  <c r="DA65" i="5"/>
  <c r="AE68" i="2" s="1"/>
  <c r="DH65" i="5"/>
  <c r="AF68" i="2" s="1"/>
  <c r="DN65" i="5"/>
  <c r="K68" i="2" s="1"/>
  <c r="DR65" i="5"/>
  <c r="C69" i="2"/>
  <c r="F66" i="5"/>
  <c r="D69" i="2" s="1"/>
  <c r="G66" i="5"/>
  <c r="E69" i="2" s="1"/>
  <c r="H66" i="5"/>
  <c r="F69" i="2" s="1"/>
  <c r="I66" i="5"/>
  <c r="G69" i="2" s="1"/>
  <c r="J66" i="5"/>
  <c r="H69" i="2" s="1"/>
  <c r="K66" i="5"/>
  <c r="I69" i="2" s="1"/>
  <c r="M66" i="5"/>
  <c r="N69" i="2" s="1"/>
  <c r="N66" i="5"/>
  <c r="O69" i="2" s="1"/>
  <c r="O66" i="5"/>
  <c r="P69" i="2" s="1"/>
  <c r="U66" i="5"/>
  <c r="S69" i="2" s="1"/>
  <c r="AB66" i="5"/>
  <c r="T69" i="2" s="1"/>
  <c r="AI66" i="5"/>
  <c r="U69" i="2" s="1"/>
  <c r="AP66" i="5"/>
  <c r="V69" i="2" s="1"/>
  <c r="AW66" i="5"/>
  <c r="W69" i="2" s="1"/>
  <c r="BD66" i="5"/>
  <c r="X69" i="2" s="1"/>
  <c r="BK66" i="5"/>
  <c r="Y69" i="2" s="1"/>
  <c r="BR66" i="5"/>
  <c r="Z69" i="2" s="1"/>
  <c r="BY66" i="5"/>
  <c r="AA69" i="2" s="1"/>
  <c r="CF66" i="5"/>
  <c r="AB69" i="2" s="1"/>
  <c r="CM66" i="5"/>
  <c r="AC69" i="2" s="1"/>
  <c r="CT66" i="5"/>
  <c r="AD69" i="2" s="1"/>
  <c r="DA66" i="5"/>
  <c r="AE69" i="2" s="1"/>
  <c r="DH66" i="5"/>
  <c r="AF69" i="2" s="1"/>
  <c r="DN66" i="5"/>
  <c r="K69" i="2" s="1"/>
  <c r="DR66" i="5"/>
  <c r="C70" i="2"/>
  <c r="F67" i="5"/>
  <c r="D70" i="2" s="1"/>
  <c r="G67" i="5"/>
  <c r="E70" i="2" s="1"/>
  <c r="H67" i="5"/>
  <c r="F70" i="2" s="1"/>
  <c r="I67" i="5"/>
  <c r="G70" i="2" s="1"/>
  <c r="J67" i="5"/>
  <c r="H70" i="2" s="1"/>
  <c r="K67" i="5"/>
  <c r="I70" i="2" s="1"/>
  <c r="M67" i="5"/>
  <c r="N70" i="2" s="1"/>
  <c r="N67" i="5"/>
  <c r="O70" i="2" s="1"/>
  <c r="O67" i="5"/>
  <c r="P70" i="2" s="1"/>
  <c r="U67" i="5"/>
  <c r="S70" i="2" s="1"/>
  <c r="AB67" i="5"/>
  <c r="AI67" i="5"/>
  <c r="U70" i="2" s="1"/>
  <c r="AP67" i="5"/>
  <c r="AW67" i="5"/>
  <c r="W70" i="2" s="1"/>
  <c r="BD67" i="5"/>
  <c r="BK67" i="5"/>
  <c r="Y70" i="2" s="1"/>
  <c r="BR67" i="5"/>
  <c r="BY67" i="5"/>
  <c r="AA70" i="2" s="1"/>
  <c r="CF67" i="5"/>
  <c r="CM67" i="5"/>
  <c r="AC70" i="2" s="1"/>
  <c r="CT67" i="5"/>
  <c r="DA67" i="5"/>
  <c r="AE70" i="2" s="1"/>
  <c r="DH67" i="5"/>
  <c r="DN67" i="5"/>
  <c r="DR67" i="5"/>
  <c r="C71" i="2"/>
  <c r="F68" i="5"/>
  <c r="D71" i="2" s="1"/>
  <c r="G68" i="5"/>
  <c r="E71" i="2" s="1"/>
  <c r="H68" i="5"/>
  <c r="F71" i="2" s="1"/>
  <c r="I68" i="5"/>
  <c r="G71" i="2" s="1"/>
  <c r="J68" i="5"/>
  <c r="H71" i="2" s="1"/>
  <c r="K68" i="5"/>
  <c r="I71" i="2" s="1"/>
  <c r="M68" i="5"/>
  <c r="N71" i="2" s="1"/>
  <c r="N68" i="5"/>
  <c r="O71" i="2" s="1"/>
  <c r="O68" i="5"/>
  <c r="P71" i="2" s="1"/>
  <c r="U68" i="5"/>
  <c r="S71" i="2" s="1"/>
  <c r="AB68" i="5"/>
  <c r="T71" i="2" s="1"/>
  <c r="AI68" i="5"/>
  <c r="U71" i="2" s="1"/>
  <c r="AP68" i="5"/>
  <c r="V71" i="2" s="1"/>
  <c r="AW68" i="5"/>
  <c r="W71" i="2" s="1"/>
  <c r="BD68" i="5"/>
  <c r="X71" i="2" s="1"/>
  <c r="BK68" i="5"/>
  <c r="Y71" i="2" s="1"/>
  <c r="BR68" i="5"/>
  <c r="Z71" i="2" s="1"/>
  <c r="BY68" i="5"/>
  <c r="AA71" i="2" s="1"/>
  <c r="CF68" i="5"/>
  <c r="AB71" i="2" s="1"/>
  <c r="CM68" i="5"/>
  <c r="AC71" i="2" s="1"/>
  <c r="CT68" i="5"/>
  <c r="AD71" i="2" s="1"/>
  <c r="DA68" i="5"/>
  <c r="AE71" i="2" s="1"/>
  <c r="DH68" i="5"/>
  <c r="AF71" i="2" s="1"/>
  <c r="DN68" i="5"/>
  <c r="K71" i="2" s="1"/>
  <c r="DR68" i="5"/>
  <c r="C72" i="2"/>
  <c r="F69" i="5"/>
  <c r="D72" i="2" s="1"/>
  <c r="G69" i="5"/>
  <c r="E72" i="2" s="1"/>
  <c r="H69" i="5"/>
  <c r="F72" i="2" s="1"/>
  <c r="I69" i="5"/>
  <c r="G72" i="2" s="1"/>
  <c r="J69" i="5"/>
  <c r="H72" i="2" s="1"/>
  <c r="K69" i="5"/>
  <c r="I72" i="2" s="1"/>
  <c r="M69" i="5"/>
  <c r="N72" i="2" s="1"/>
  <c r="N69" i="5"/>
  <c r="O72" i="2" s="1"/>
  <c r="O69" i="5"/>
  <c r="P72" i="2" s="1"/>
  <c r="U69" i="5"/>
  <c r="S72" i="2" s="1"/>
  <c r="AB69" i="5"/>
  <c r="AI69" i="5"/>
  <c r="U72" i="2" s="1"/>
  <c r="AP69" i="5"/>
  <c r="AW69" i="5"/>
  <c r="W72" i="2" s="1"/>
  <c r="BD69" i="5"/>
  <c r="BK69" i="5"/>
  <c r="Y72" i="2" s="1"/>
  <c r="BR69" i="5"/>
  <c r="BY69" i="5"/>
  <c r="AA72" i="2" s="1"/>
  <c r="CF69" i="5"/>
  <c r="CM69" i="5"/>
  <c r="AC72" i="2" s="1"/>
  <c r="CT69" i="5"/>
  <c r="DA69" i="5"/>
  <c r="AE72" i="2" s="1"/>
  <c r="DH69" i="5"/>
  <c r="DN69" i="5"/>
  <c r="DR69" i="5"/>
  <c r="C73" i="2"/>
  <c r="F70" i="5"/>
  <c r="D73" i="2" s="1"/>
  <c r="G70" i="5"/>
  <c r="E73" i="2" s="1"/>
  <c r="H70" i="5"/>
  <c r="F73" i="2" s="1"/>
  <c r="I70" i="5"/>
  <c r="G73" i="2" s="1"/>
  <c r="J70" i="5"/>
  <c r="H73" i="2" s="1"/>
  <c r="K70" i="5"/>
  <c r="I73" i="2" s="1"/>
  <c r="M70" i="5"/>
  <c r="N73" i="2" s="1"/>
  <c r="N70" i="5"/>
  <c r="O73" i="2" s="1"/>
  <c r="O70" i="5"/>
  <c r="P73" i="2" s="1"/>
  <c r="U70" i="5"/>
  <c r="S73" i="2" s="1"/>
  <c r="AB70" i="5"/>
  <c r="T73" i="2" s="1"/>
  <c r="AI70" i="5"/>
  <c r="U73" i="2" s="1"/>
  <c r="AP70" i="5"/>
  <c r="V73" i="2" s="1"/>
  <c r="AW70" i="5"/>
  <c r="W73" i="2" s="1"/>
  <c r="BD70" i="5"/>
  <c r="X73" i="2" s="1"/>
  <c r="BK70" i="5"/>
  <c r="Y73" i="2" s="1"/>
  <c r="BR70" i="5"/>
  <c r="Z73" i="2" s="1"/>
  <c r="BY70" i="5"/>
  <c r="CF70" i="5"/>
  <c r="AB73" i="2" s="1"/>
  <c r="CM70" i="5"/>
  <c r="AC73" i="2" s="1"/>
  <c r="CT70" i="5"/>
  <c r="AD73" i="2" s="1"/>
  <c r="DA70" i="5"/>
  <c r="AE73" i="2" s="1"/>
  <c r="DH70" i="5"/>
  <c r="AF73" i="2" s="1"/>
  <c r="DN70" i="5"/>
  <c r="K73" i="2" s="1"/>
  <c r="DR70" i="5"/>
  <c r="C74" i="2"/>
  <c r="F71" i="5"/>
  <c r="D74" i="2" s="1"/>
  <c r="G71" i="5"/>
  <c r="E74" i="2" s="1"/>
  <c r="H71" i="5"/>
  <c r="F74" i="2" s="1"/>
  <c r="I71" i="5"/>
  <c r="G74" i="2" s="1"/>
  <c r="J71" i="5"/>
  <c r="H74" i="2" s="1"/>
  <c r="K71" i="5"/>
  <c r="I74" i="2" s="1"/>
  <c r="M71" i="5"/>
  <c r="N74" i="2" s="1"/>
  <c r="N71" i="5"/>
  <c r="O74" i="2" s="1"/>
  <c r="O71" i="5"/>
  <c r="P74" i="2" s="1"/>
  <c r="U71" i="5"/>
  <c r="S74" i="2" s="1"/>
  <c r="AB71" i="5"/>
  <c r="AI71" i="5"/>
  <c r="U74" i="2" s="1"/>
  <c r="AP71" i="5"/>
  <c r="V74" i="2" s="1"/>
  <c r="AW71" i="5"/>
  <c r="W74" i="2" s="1"/>
  <c r="BD71" i="5"/>
  <c r="X74" i="2" s="1"/>
  <c r="BK71" i="5"/>
  <c r="Y74" i="2" s="1"/>
  <c r="BR71" i="5"/>
  <c r="Z74" i="2" s="1"/>
  <c r="BY71" i="5"/>
  <c r="AA74" i="2" s="1"/>
  <c r="CF71" i="5"/>
  <c r="CM71" i="5"/>
  <c r="AC74" i="2" s="1"/>
  <c r="CT71" i="5"/>
  <c r="AD74" i="2" s="1"/>
  <c r="DA71" i="5"/>
  <c r="AE74" i="2" s="1"/>
  <c r="DH71" i="5"/>
  <c r="AF74" i="2" s="1"/>
  <c r="DN71" i="5"/>
  <c r="DR71" i="5"/>
  <c r="C75" i="2"/>
  <c r="F72" i="5"/>
  <c r="D75" i="2" s="1"/>
  <c r="G72" i="5"/>
  <c r="E75" i="2" s="1"/>
  <c r="H72" i="5"/>
  <c r="F75" i="2" s="1"/>
  <c r="I72" i="5"/>
  <c r="G75" i="2" s="1"/>
  <c r="J72" i="5"/>
  <c r="H75" i="2" s="1"/>
  <c r="K72" i="5"/>
  <c r="I75" i="2" s="1"/>
  <c r="M72" i="5"/>
  <c r="N75" i="2" s="1"/>
  <c r="N72" i="5"/>
  <c r="O75" i="2" s="1"/>
  <c r="O72" i="5"/>
  <c r="P75" i="2" s="1"/>
  <c r="U72" i="5"/>
  <c r="S75" i="2" s="1"/>
  <c r="AB72" i="5"/>
  <c r="AI72" i="5"/>
  <c r="U75" i="2" s="1"/>
  <c r="AP72" i="5"/>
  <c r="V75" i="2" s="1"/>
  <c r="AW72" i="5"/>
  <c r="W75" i="2" s="1"/>
  <c r="BD72" i="5"/>
  <c r="X75" i="2" s="1"/>
  <c r="BK72" i="5"/>
  <c r="Y75" i="2" s="1"/>
  <c r="BR72" i="5"/>
  <c r="Z75" i="2" s="1"/>
  <c r="BY72" i="5"/>
  <c r="AA75" i="2" s="1"/>
  <c r="CF72" i="5"/>
  <c r="CM72" i="5"/>
  <c r="AC75" i="2" s="1"/>
  <c r="CT72" i="5"/>
  <c r="AD75" i="2" s="1"/>
  <c r="DA72" i="5"/>
  <c r="AE75" i="2" s="1"/>
  <c r="DH72" i="5"/>
  <c r="AF75" i="2" s="1"/>
  <c r="DN72" i="5"/>
  <c r="DR72" i="5"/>
  <c r="C76" i="2"/>
  <c r="F73" i="5"/>
  <c r="D76" i="2" s="1"/>
  <c r="G73" i="5"/>
  <c r="E76" i="2" s="1"/>
  <c r="H73" i="5"/>
  <c r="F76" i="2" s="1"/>
  <c r="I73" i="5"/>
  <c r="G76" i="2" s="1"/>
  <c r="J73" i="5"/>
  <c r="H76" i="2" s="1"/>
  <c r="K73" i="5"/>
  <c r="I76" i="2" s="1"/>
  <c r="M73" i="5"/>
  <c r="N76" i="2" s="1"/>
  <c r="N73" i="5"/>
  <c r="O76" i="2" s="1"/>
  <c r="O73" i="5"/>
  <c r="P76" i="2" s="1"/>
  <c r="U73" i="5"/>
  <c r="S76" i="2" s="1"/>
  <c r="AB73" i="5"/>
  <c r="AI73" i="5"/>
  <c r="U76" i="2" s="1"/>
  <c r="AP73" i="5"/>
  <c r="V76" i="2" s="1"/>
  <c r="AW73" i="5"/>
  <c r="W76" i="2" s="1"/>
  <c r="BD73" i="5"/>
  <c r="X76" i="2" s="1"/>
  <c r="BK73" i="5"/>
  <c r="Y76" i="2" s="1"/>
  <c r="BR73" i="5"/>
  <c r="Z76" i="2" s="1"/>
  <c r="BY73" i="5"/>
  <c r="AA76" i="2" s="1"/>
  <c r="CF73" i="5"/>
  <c r="CM73" i="5"/>
  <c r="AC76" i="2" s="1"/>
  <c r="CT73" i="5"/>
  <c r="AD76" i="2" s="1"/>
  <c r="DA73" i="5"/>
  <c r="AE76" i="2" s="1"/>
  <c r="DH73" i="5"/>
  <c r="AF76" i="2" s="1"/>
  <c r="DN73" i="5"/>
  <c r="DR73" i="5"/>
  <c r="C77" i="2"/>
  <c r="F74" i="5"/>
  <c r="D77" i="2" s="1"/>
  <c r="G74" i="5"/>
  <c r="E77" i="2" s="1"/>
  <c r="H74" i="5"/>
  <c r="F77" i="2" s="1"/>
  <c r="I74" i="5"/>
  <c r="G77" i="2" s="1"/>
  <c r="J74" i="5"/>
  <c r="H77" i="2" s="1"/>
  <c r="K74" i="5"/>
  <c r="I77" i="2" s="1"/>
  <c r="M74" i="5"/>
  <c r="N77" i="2" s="1"/>
  <c r="N74" i="5"/>
  <c r="O77" i="2" s="1"/>
  <c r="O74" i="5"/>
  <c r="P77" i="2" s="1"/>
  <c r="U74" i="5"/>
  <c r="S77" i="2" s="1"/>
  <c r="AB74" i="5"/>
  <c r="AI74" i="5"/>
  <c r="U77" i="2" s="1"/>
  <c r="AP74" i="5"/>
  <c r="V77" i="2" s="1"/>
  <c r="AW74" i="5"/>
  <c r="W77" i="2" s="1"/>
  <c r="BD74" i="5"/>
  <c r="X77" i="2" s="1"/>
  <c r="BK74" i="5"/>
  <c r="Y77" i="2" s="1"/>
  <c r="BR74" i="5"/>
  <c r="Z77" i="2" s="1"/>
  <c r="BY74" i="5"/>
  <c r="AA77" i="2" s="1"/>
  <c r="CF74" i="5"/>
  <c r="CM74" i="5"/>
  <c r="AC77" i="2" s="1"/>
  <c r="CT74" i="5"/>
  <c r="AD77" i="2" s="1"/>
  <c r="DA74" i="5"/>
  <c r="AE77" i="2" s="1"/>
  <c r="DH74" i="5"/>
  <c r="AF77" i="2" s="1"/>
  <c r="DN74" i="5"/>
  <c r="DR74" i="5"/>
  <c r="C78" i="2"/>
  <c r="F75" i="5"/>
  <c r="D78" i="2" s="1"/>
  <c r="G75" i="5"/>
  <c r="E78" i="2" s="1"/>
  <c r="H75" i="5"/>
  <c r="F78" i="2" s="1"/>
  <c r="I75" i="5"/>
  <c r="G78" i="2" s="1"/>
  <c r="J75" i="5"/>
  <c r="H78" i="2" s="1"/>
  <c r="K75" i="5"/>
  <c r="I78" i="2" s="1"/>
  <c r="M75" i="5"/>
  <c r="N78" i="2" s="1"/>
  <c r="N75" i="5"/>
  <c r="O78" i="2" s="1"/>
  <c r="O75" i="5"/>
  <c r="P78" i="2" s="1"/>
  <c r="U75" i="5"/>
  <c r="S78" i="2" s="1"/>
  <c r="AB75" i="5"/>
  <c r="AI75" i="5"/>
  <c r="U78" i="2" s="1"/>
  <c r="AP75" i="5"/>
  <c r="V78" i="2" s="1"/>
  <c r="AW75" i="5"/>
  <c r="W78" i="2" s="1"/>
  <c r="BD75" i="5"/>
  <c r="X78" i="2" s="1"/>
  <c r="BK75" i="5"/>
  <c r="Y78" i="2" s="1"/>
  <c r="BR75" i="5"/>
  <c r="Z78" i="2" s="1"/>
  <c r="BY75" i="5"/>
  <c r="AA78" i="2" s="1"/>
  <c r="CF75" i="5"/>
  <c r="CM75" i="5"/>
  <c r="AC78" i="2" s="1"/>
  <c r="CT75" i="5"/>
  <c r="AD78" i="2" s="1"/>
  <c r="DA75" i="5"/>
  <c r="AE78" i="2" s="1"/>
  <c r="DH75" i="5"/>
  <c r="AF78" i="2" s="1"/>
  <c r="DN75" i="5"/>
  <c r="DR75" i="5"/>
  <c r="C79" i="2"/>
  <c r="F76" i="5"/>
  <c r="D79" i="2" s="1"/>
  <c r="G76" i="5"/>
  <c r="E79" i="2" s="1"/>
  <c r="H76" i="5"/>
  <c r="F79" i="2" s="1"/>
  <c r="I76" i="5"/>
  <c r="G79" i="2" s="1"/>
  <c r="J76" i="5"/>
  <c r="H79" i="2" s="1"/>
  <c r="K76" i="5"/>
  <c r="I79" i="2" s="1"/>
  <c r="M76" i="5"/>
  <c r="N79" i="2" s="1"/>
  <c r="N76" i="5"/>
  <c r="O79" i="2" s="1"/>
  <c r="O76" i="5"/>
  <c r="P79" i="2" s="1"/>
  <c r="U76" i="5"/>
  <c r="S79" i="2" s="1"/>
  <c r="AB76" i="5"/>
  <c r="AI76" i="5"/>
  <c r="U79" i="2" s="1"/>
  <c r="AP76" i="5"/>
  <c r="V79" i="2" s="1"/>
  <c r="AW76" i="5"/>
  <c r="W79" i="2" s="1"/>
  <c r="BD76" i="5"/>
  <c r="X79" i="2" s="1"/>
  <c r="BK76" i="5"/>
  <c r="Y79" i="2" s="1"/>
  <c r="BR76" i="5"/>
  <c r="Z79" i="2" s="1"/>
  <c r="BY76" i="5"/>
  <c r="AA79" i="2" s="1"/>
  <c r="CF76" i="5"/>
  <c r="CM76" i="5"/>
  <c r="AC79" i="2" s="1"/>
  <c r="CT76" i="5"/>
  <c r="AD79" i="2" s="1"/>
  <c r="DA76" i="5"/>
  <c r="AE79" i="2" s="1"/>
  <c r="DH76" i="5"/>
  <c r="AF79" i="2" s="1"/>
  <c r="DN76" i="5"/>
  <c r="DR76" i="5"/>
  <c r="C80" i="2"/>
  <c r="F77" i="5"/>
  <c r="D80" i="2" s="1"/>
  <c r="G77" i="5"/>
  <c r="E80" i="2" s="1"/>
  <c r="H77" i="5"/>
  <c r="F80" i="2" s="1"/>
  <c r="I77" i="5"/>
  <c r="G80" i="2" s="1"/>
  <c r="J77" i="5"/>
  <c r="H80" i="2" s="1"/>
  <c r="K77" i="5"/>
  <c r="I80" i="2" s="1"/>
  <c r="M77" i="5"/>
  <c r="N80" i="2" s="1"/>
  <c r="N77" i="5"/>
  <c r="O80" i="2" s="1"/>
  <c r="O77" i="5"/>
  <c r="P80" i="2" s="1"/>
  <c r="U77" i="5"/>
  <c r="S80" i="2" s="1"/>
  <c r="AB77" i="5"/>
  <c r="AI77" i="5"/>
  <c r="U80" i="2" s="1"/>
  <c r="AP77" i="5"/>
  <c r="V80" i="2" s="1"/>
  <c r="AW77" i="5"/>
  <c r="W80" i="2" s="1"/>
  <c r="BD77" i="5"/>
  <c r="X80" i="2" s="1"/>
  <c r="BK77" i="5"/>
  <c r="Y80" i="2" s="1"/>
  <c r="BR77" i="5"/>
  <c r="Z80" i="2" s="1"/>
  <c r="BY77" i="5"/>
  <c r="AA80" i="2" s="1"/>
  <c r="CF77" i="5"/>
  <c r="CM77" i="5"/>
  <c r="AC80" i="2" s="1"/>
  <c r="CT77" i="5"/>
  <c r="AD80" i="2" s="1"/>
  <c r="DA77" i="5"/>
  <c r="AE80" i="2" s="1"/>
  <c r="DH77" i="5"/>
  <c r="AF80" i="2" s="1"/>
  <c r="DN77" i="5"/>
  <c r="DR77" i="5"/>
  <c r="C81" i="2"/>
  <c r="F78" i="5"/>
  <c r="D81" i="2" s="1"/>
  <c r="G78" i="5"/>
  <c r="E81" i="2" s="1"/>
  <c r="H78" i="5"/>
  <c r="F81" i="2" s="1"/>
  <c r="I78" i="5"/>
  <c r="G81" i="2" s="1"/>
  <c r="J78" i="5"/>
  <c r="H81" i="2" s="1"/>
  <c r="K78" i="5"/>
  <c r="I81" i="2" s="1"/>
  <c r="M78" i="5"/>
  <c r="N81" i="2" s="1"/>
  <c r="N78" i="5"/>
  <c r="O81" i="2" s="1"/>
  <c r="O78" i="5"/>
  <c r="P81" i="2" s="1"/>
  <c r="U78" i="5"/>
  <c r="S81" i="2" s="1"/>
  <c r="AB78" i="5"/>
  <c r="T81" i="2" s="1"/>
  <c r="AI78" i="5"/>
  <c r="U81" i="2" s="1"/>
  <c r="AP78" i="5"/>
  <c r="V81" i="2" s="1"/>
  <c r="AW78" i="5"/>
  <c r="W81" i="2" s="1"/>
  <c r="BD78" i="5"/>
  <c r="X81" i="2" s="1"/>
  <c r="BK78" i="5"/>
  <c r="Y81" i="2" s="1"/>
  <c r="BR78" i="5"/>
  <c r="Z81" i="2" s="1"/>
  <c r="BY78" i="5"/>
  <c r="AA81" i="2" s="1"/>
  <c r="CF78" i="5"/>
  <c r="CM78" i="5"/>
  <c r="AC81" i="2" s="1"/>
  <c r="CT78" i="5"/>
  <c r="AD81" i="2" s="1"/>
  <c r="DA78" i="5"/>
  <c r="AE81" i="2" s="1"/>
  <c r="DH78" i="5"/>
  <c r="AF81" i="2" s="1"/>
  <c r="DN78" i="5"/>
  <c r="DR78" i="5"/>
  <c r="C82" i="2"/>
  <c r="F79" i="5"/>
  <c r="D82" i="2" s="1"/>
  <c r="G79" i="5"/>
  <c r="E82" i="2" s="1"/>
  <c r="H79" i="5"/>
  <c r="F82" i="2" s="1"/>
  <c r="I79" i="5"/>
  <c r="G82" i="2" s="1"/>
  <c r="J79" i="5"/>
  <c r="H82" i="2" s="1"/>
  <c r="K79" i="5"/>
  <c r="I82" i="2" s="1"/>
  <c r="M79" i="5"/>
  <c r="N82" i="2" s="1"/>
  <c r="N79" i="5"/>
  <c r="O79" i="5"/>
  <c r="P82" i="2" s="1"/>
  <c r="U79" i="5"/>
  <c r="S82" i="2" s="1"/>
  <c r="AB79" i="5"/>
  <c r="T82" i="2" s="1"/>
  <c r="AI79" i="5"/>
  <c r="AP79" i="5"/>
  <c r="V82" i="2" s="1"/>
  <c r="AW79" i="5"/>
  <c r="BD79" i="5"/>
  <c r="X82" i="2" s="1"/>
  <c r="BK79" i="5"/>
  <c r="BR79" i="5"/>
  <c r="Z82" i="2" s="1"/>
  <c r="BY79" i="5"/>
  <c r="AA82" i="2" s="1"/>
  <c r="CF79" i="5"/>
  <c r="AB82" i="2" s="1"/>
  <c r="CM79" i="5"/>
  <c r="CT79" i="5"/>
  <c r="AD82" i="2" s="1"/>
  <c r="DA79" i="5"/>
  <c r="DH79" i="5"/>
  <c r="AF82" i="2" s="1"/>
  <c r="DN79" i="5"/>
  <c r="DR79" i="5"/>
  <c r="C83" i="2"/>
  <c r="F80" i="5"/>
  <c r="D83" i="2" s="1"/>
  <c r="G80" i="5"/>
  <c r="E83" i="2" s="1"/>
  <c r="H80" i="5"/>
  <c r="F83" i="2" s="1"/>
  <c r="I80" i="5"/>
  <c r="G83" i="2" s="1"/>
  <c r="J80" i="5"/>
  <c r="H83" i="2" s="1"/>
  <c r="K80" i="5"/>
  <c r="I83" i="2" s="1"/>
  <c r="M80" i="5"/>
  <c r="N83" i="2" s="1"/>
  <c r="N80" i="5"/>
  <c r="O80" i="5"/>
  <c r="P83" i="2" s="1"/>
  <c r="U80" i="5"/>
  <c r="AB80" i="5"/>
  <c r="T83" i="2" s="1"/>
  <c r="AI80" i="5"/>
  <c r="AP80" i="5"/>
  <c r="V83" i="2" s="1"/>
  <c r="AW80" i="5"/>
  <c r="W83" i="2" s="1"/>
  <c r="BD80" i="5"/>
  <c r="X83" i="2" s="1"/>
  <c r="BK80" i="5"/>
  <c r="BR80" i="5"/>
  <c r="Z83" i="2" s="1"/>
  <c r="BY80" i="5"/>
  <c r="CF80" i="5"/>
  <c r="AB83" i="2" s="1"/>
  <c r="CM80" i="5"/>
  <c r="CT80" i="5"/>
  <c r="AD83" i="2" s="1"/>
  <c r="DA80" i="5"/>
  <c r="AE83" i="2" s="1"/>
  <c r="DH80" i="5"/>
  <c r="AF83" i="2" s="1"/>
  <c r="DN80" i="5"/>
  <c r="DR80" i="5"/>
  <c r="C84" i="2"/>
  <c r="F81" i="5"/>
  <c r="D84" i="2" s="1"/>
  <c r="G81" i="5"/>
  <c r="E84" i="2" s="1"/>
  <c r="H81" i="5"/>
  <c r="F84" i="2" s="1"/>
  <c r="I81" i="5"/>
  <c r="G84" i="2" s="1"/>
  <c r="J81" i="5"/>
  <c r="H84" i="2" s="1"/>
  <c r="K81" i="5"/>
  <c r="I84" i="2" s="1"/>
  <c r="M81" i="5"/>
  <c r="N84" i="2" s="1"/>
  <c r="N81" i="5"/>
  <c r="O84" i="2" s="1"/>
  <c r="O81" i="5"/>
  <c r="P84" i="2" s="1"/>
  <c r="U81" i="5"/>
  <c r="S84" i="2" s="1"/>
  <c r="AB81" i="5"/>
  <c r="AI81" i="5"/>
  <c r="U84" i="2" s="1"/>
  <c r="AP81" i="5"/>
  <c r="V84" i="2" s="1"/>
  <c r="AW81" i="5"/>
  <c r="W84" i="2" s="1"/>
  <c r="BD81" i="5"/>
  <c r="X84" i="2" s="1"/>
  <c r="BK81" i="5"/>
  <c r="Y84" i="2" s="1"/>
  <c r="BR81" i="5"/>
  <c r="Z84" i="2" s="1"/>
  <c r="BY81" i="5"/>
  <c r="AA84" i="2" s="1"/>
  <c r="CF81" i="5"/>
  <c r="CM81" i="5"/>
  <c r="AC84" i="2" s="1"/>
  <c r="CT81" i="5"/>
  <c r="AD84" i="2" s="1"/>
  <c r="DA81" i="5"/>
  <c r="AE84" i="2" s="1"/>
  <c r="DH81" i="5"/>
  <c r="AF84" i="2" s="1"/>
  <c r="DN81" i="5"/>
  <c r="DR81" i="5"/>
  <c r="C85" i="2"/>
  <c r="F82" i="5"/>
  <c r="D85" i="2" s="1"/>
  <c r="G82" i="5"/>
  <c r="E85" i="2" s="1"/>
  <c r="H82" i="5"/>
  <c r="F85" i="2" s="1"/>
  <c r="I82" i="5"/>
  <c r="G85" i="2" s="1"/>
  <c r="J82" i="5"/>
  <c r="H85" i="2" s="1"/>
  <c r="K82" i="5"/>
  <c r="I85" i="2" s="1"/>
  <c r="M82" i="5"/>
  <c r="N85" i="2" s="1"/>
  <c r="N82" i="5"/>
  <c r="O85" i="2" s="1"/>
  <c r="O82" i="5"/>
  <c r="P85" i="2" s="1"/>
  <c r="U82" i="5"/>
  <c r="S85" i="2" s="1"/>
  <c r="AB82" i="5"/>
  <c r="AI82" i="5"/>
  <c r="U85" i="2" s="1"/>
  <c r="AP82" i="5"/>
  <c r="V85" i="2" s="1"/>
  <c r="AW82" i="5"/>
  <c r="W85" i="2" s="1"/>
  <c r="BD82" i="5"/>
  <c r="BK82" i="5"/>
  <c r="Y85" i="2" s="1"/>
  <c r="BR82" i="5"/>
  <c r="Z85" i="2" s="1"/>
  <c r="BY82" i="5"/>
  <c r="AA85" i="2" s="1"/>
  <c r="CF82" i="5"/>
  <c r="CM82" i="5"/>
  <c r="AC85" i="2" s="1"/>
  <c r="CT82" i="5"/>
  <c r="AD85" i="2" s="1"/>
  <c r="DA82" i="5"/>
  <c r="AE85" i="2" s="1"/>
  <c r="DH82" i="5"/>
  <c r="DN82" i="5"/>
  <c r="DR82" i="5"/>
  <c r="C86" i="2"/>
  <c r="F83" i="5"/>
  <c r="D86" i="2" s="1"/>
  <c r="G83" i="5"/>
  <c r="E86" i="2" s="1"/>
  <c r="H83" i="5"/>
  <c r="F86" i="2" s="1"/>
  <c r="I83" i="5"/>
  <c r="G86" i="2" s="1"/>
  <c r="J83" i="5"/>
  <c r="H86" i="2" s="1"/>
  <c r="K83" i="5"/>
  <c r="I86" i="2" s="1"/>
  <c r="M83" i="5"/>
  <c r="N86" i="2" s="1"/>
  <c r="N83" i="5"/>
  <c r="O86" i="2" s="1"/>
  <c r="O83" i="5"/>
  <c r="P86" i="2" s="1"/>
  <c r="U83" i="5"/>
  <c r="S86" i="2" s="1"/>
  <c r="AB83" i="5"/>
  <c r="T86" i="2" s="1"/>
  <c r="AI83" i="5"/>
  <c r="U86" i="2" s="1"/>
  <c r="AP83" i="5"/>
  <c r="V86" i="2" s="1"/>
  <c r="AW83" i="5"/>
  <c r="W86" i="2" s="1"/>
  <c r="BD83" i="5"/>
  <c r="X86" i="2" s="1"/>
  <c r="BK83" i="5"/>
  <c r="BR83" i="5"/>
  <c r="Z86" i="2" s="1"/>
  <c r="BY83" i="5"/>
  <c r="AA86" i="2" s="1"/>
  <c r="CF83" i="5"/>
  <c r="AB86" i="2" s="1"/>
  <c r="CM83" i="5"/>
  <c r="AC86" i="2" s="1"/>
  <c r="CT83" i="5"/>
  <c r="AD86" i="2" s="1"/>
  <c r="DA83" i="5"/>
  <c r="AE86" i="2" s="1"/>
  <c r="DH83" i="5"/>
  <c r="AF86" i="2" s="1"/>
  <c r="DN83" i="5"/>
  <c r="K86" i="2" s="1"/>
  <c r="DR83" i="5"/>
  <c r="C87" i="2"/>
  <c r="F84" i="5"/>
  <c r="D87" i="2" s="1"/>
  <c r="G84" i="5"/>
  <c r="E87" i="2" s="1"/>
  <c r="H84" i="5"/>
  <c r="F87" i="2" s="1"/>
  <c r="I84" i="5"/>
  <c r="G87" i="2" s="1"/>
  <c r="J84" i="5"/>
  <c r="H87" i="2" s="1"/>
  <c r="K84" i="5"/>
  <c r="I87" i="2" s="1"/>
  <c r="M84" i="5"/>
  <c r="N87" i="2" s="1"/>
  <c r="N84" i="5"/>
  <c r="O87" i="2" s="1"/>
  <c r="O84" i="5"/>
  <c r="P87" i="2" s="1"/>
  <c r="U84" i="5"/>
  <c r="S87" i="2" s="1"/>
  <c r="AB84" i="5"/>
  <c r="AI84" i="5"/>
  <c r="U87" i="2" s="1"/>
  <c r="AP84" i="5"/>
  <c r="AW84" i="5"/>
  <c r="W87" i="2" s="1"/>
  <c r="BD84" i="5"/>
  <c r="BK84" i="5"/>
  <c r="Y87" i="2" s="1"/>
  <c r="BR84" i="5"/>
  <c r="Z87" i="2" s="1"/>
  <c r="BY84" i="5"/>
  <c r="AA87" i="2" s="1"/>
  <c r="CF84" i="5"/>
  <c r="CM84" i="5"/>
  <c r="AC87" i="2" s="1"/>
  <c r="CT84" i="5"/>
  <c r="DA84" i="5"/>
  <c r="AE87" i="2" s="1"/>
  <c r="DH84" i="5"/>
  <c r="DN84" i="5"/>
  <c r="DR84" i="5"/>
  <c r="C88" i="2"/>
  <c r="F85" i="5"/>
  <c r="D88" i="2" s="1"/>
  <c r="G85" i="5"/>
  <c r="E88" i="2" s="1"/>
  <c r="H85" i="5"/>
  <c r="F88" i="2" s="1"/>
  <c r="I85" i="5"/>
  <c r="G88" i="2" s="1"/>
  <c r="J85" i="5"/>
  <c r="H88" i="2" s="1"/>
  <c r="K85" i="5"/>
  <c r="I88" i="2" s="1"/>
  <c r="M85" i="5"/>
  <c r="N88" i="2" s="1"/>
  <c r="N85" i="5"/>
  <c r="O88" i="2" s="1"/>
  <c r="O85" i="5"/>
  <c r="P88" i="2" s="1"/>
  <c r="U85" i="5"/>
  <c r="S88" i="2" s="1"/>
  <c r="AB85" i="5"/>
  <c r="T88" i="2" s="1"/>
  <c r="AI85" i="5"/>
  <c r="U88" i="2" s="1"/>
  <c r="AP85" i="5"/>
  <c r="V88" i="2" s="1"/>
  <c r="AW85" i="5"/>
  <c r="W88" i="2" s="1"/>
  <c r="BD85" i="5"/>
  <c r="X88" i="2" s="1"/>
  <c r="BK85" i="5"/>
  <c r="BR85" i="5"/>
  <c r="Z88" i="2" s="1"/>
  <c r="BY85" i="5"/>
  <c r="AA88" i="2" s="1"/>
  <c r="CF85" i="5"/>
  <c r="AB88" i="2" s="1"/>
  <c r="CM85" i="5"/>
  <c r="AC88" i="2" s="1"/>
  <c r="CT85" i="5"/>
  <c r="AD88" i="2" s="1"/>
  <c r="DA85" i="5"/>
  <c r="AE88" i="2" s="1"/>
  <c r="DH85" i="5"/>
  <c r="AF88" i="2" s="1"/>
  <c r="DN85" i="5"/>
  <c r="K88" i="2" s="1"/>
  <c r="DR85" i="5"/>
  <c r="C89" i="2"/>
  <c r="F86" i="5"/>
  <c r="D89" i="2" s="1"/>
  <c r="G86" i="5"/>
  <c r="E89" i="2" s="1"/>
  <c r="H86" i="5"/>
  <c r="F89" i="2" s="1"/>
  <c r="I86" i="5"/>
  <c r="G89" i="2" s="1"/>
  <c r="J86" i="5"/>
  <c r="H89" i="2" s="1"/>
  <c r="K86" i="5"/>
  <c r="I89" i="2" s="1"/>
  <c r="M86" i="5"/>
  <c r="N89" i="2" s="1"/>
  <c r="N86" i="5"/>
  <c r="O89" i="2" s="1"/>
  <c r="O86" i="5"/>
  <c r="P89" i="2" s="1"/>
  <c r="U86" i="5"/>
  <c r="S89" i="2" s="1"/>
  <c r="AB86" i="5"/>
  <c r="AI86" i="5"/>
  <c r="U89" i="2" s="1"/>
  <c r="AP86" i="5"/>
  <c r="AW86" i="5"/>
  <c r="W89" i="2" s="1"/>
  <c r="BD86" i="5"/>
  <c r="BK86" i="5"/>
  <c r="Y89" i="2" s="1"/>
  <c r="BR86" i="5"/>
  <c r="Z89" i="2" s="1"/>
  <c r="BY86" i="5"/>
  <c r="AA89" i="2" s="1"/>
  <c r="CF86" i="5"/>
  <c r="CM86" i="5"/>
  <c r="AC89" i="2" s="1"/>
  <c r="CT86" i="5"/>
  <c r="DA86" i="5"/>
  <c r="AE89" i="2" s="1"/>
  <c r="DH86" i="5"/>
  <c r="DN86" i="5"/>
  <c r="DR86" i="5"/>
  <c r="C90" i="2"/>
  <c r="F87" i="5"/>
  <c r="D90" i="2" s="1"/>
  <c r="G87" i="5"/>
  <c r="E90" i="2" s="1"/>
  <c r="H87" i="5"/>
  <c r="F90" i="2" s="1"/>
  <c r="I87" i="5"/>
  <c r="G90" i="2" s="1"/>
  <c r="J87" i="5"/>
  <c r="H90" i="2" s="1"/>
  <c r="K87" i="5"/>
  <c r="I90" i="2" s="1"/>
  <c r="M87" i="5"/>
  <c r="N90" i="2" s="1"/>
  <c r="N87" i="5"/>
  <c r="O90" i="2" s="1"/>
  <c r="O87" i="5"/>
  <c r="P90" i="2" s="1"/>
  <c r="U87" i="5"/>
  <c r="S90" i="2" s="1"/>
  <c r="AB87" i="5"/>
  <c r="T90" i="2" s="1"/>
  <c r="AI87" i="5"/>
  <c r="U90" i="2" s="1"/>
  <c r="AP87" i="5"/>
  <c r="V90" i="2" s="1"/>
  <c r="AW87" i="5"/>
  <c r="W90" i="2" s="1"/>
  <c r="BD87" i="5"/>
  <c r="X90" i="2" s="1"/>
  <c r="BK87" i="5"/>
  <c r="BR87" i="5"/>
  <c r="Z90" i="2" s="1"/>
  <c r="BY87" i="5"/>
  <c r="AA90" i="2" s="1"/>
  <c r="CF87" i="5"/>
  <c r="AB90" i="2" s="1"/>
  <c r="CM87" i="5"/>
  <c r="AC90" i="2" s="1"/>
  <c r="CT87" i="5"/>
  <c r="AD90" i="2" s="1"/>
  <c r="DA87" i="5"/>
  <c r="AE90" i="2" s="1"/>
  <c r="DH87" i="5"/>
  <c r="AF90" i="2" s="1"/>
  <c r="DN87" i="5"/>
  <c r="K90" i="2" s="1"/>
  <c r="DR87" i="5"/>
  <c r="C91" i="2"/>
  <c r="F88" i="5"/>
  <c r="D91" i="2" s="1"/>
  <c r="G88" i="5"/>
  <c r="E91" i="2" s="1"/>
  <c r="H88" i="5"/>
  <c r="F91" i="2" s="1"/>
  <c r="I88" i="5"/>
  <c r="G91" i="2" s="1"/>
  <c r="J88" i="5"/>
  <c r="H91" i="2" s="1"/>
  <c r="K88" i="5"/>
  <c r="I91" i="2" s="1"/>
  <c r="M88" i="5"/>
  <c r="N91" i="2" s="1"/>
  <c r="N88" i="5"/>
  <c r="O91" i="2" s="1"/>
  <c r="O88" i="5"/>
  <c r="P91" i="2" s="1"/>
  <c r="U88" i="5"/>
  <c r="S91" i="2" s="1"/>
  <c r="AB88" i="5"/>
  <c r="AI88" i="5"/>
  <c r="U91" i="2" s="1"/>
  <c r="AP88" i="5"/>
  <c r="AW88" i="5"/>
  <c r="W91" i="2" s="1"/>
  <c r="BD88" i="5"/>
  <c r="BK88" i="5"/>
  <c r="Y91" i="2" s="1"/>
  <c r="BR88" i="5"/>
  <c r="Z91" i="2" s="1"/>
  <c r="BY88" i="5"/>
  <c r="AA91" i="2" s="1"/>
  <c r="CF88" i="5"/>
  <c r="CM88" i="5"/>
  <c r="AC91" i="2" s="1"/>
  <c r="CT88" i="5"/>
  <c r="DA88" i="5"/>
  <c r="AE91" i="2" s="1"/>
  <c r="DH88" i="5"/>
  <c r="DN88" i="5"/>
  <c r="DR88" i="5"/>
  <c r="C92" i="2"/>
  <c r="F89" i="5"/>
  <c r="D92" i="2" s="1"/>
  <c r="G89" i="5"/>
  <c r="E92" i="2" s="1"/>
  <c r="H89" i="5"/>
  <c r="F92" i="2" s="1"/>
  <c r="I89" i="5"/>
  <c r="G92" i="2" s="1"/>
  <c r="J89" i="5"/>
  <c r="H92" i="2" s="1"/>
  <c r="K89" i="5"/>
  <c r="I92" i="2" s="1"/>
  <c r="M89" i="5"/>
  <c r="N92" i="2" s="1"/>
  <c r="N89" i="5"/>
  <c r="O92" i="2" s="1"/>
  <c r="O89" i="5"/>
  <c r="P92" i="2" s="1"/>
  <c r="U89" i="5"/>
  <c r="S92" i="2" s="1"/>
  <c r="AB89" i="5"/>
  <c r="T92" i="2" s="1"/>
  <c r="AI89" i="5"/>
  <c r="U92" i="2" s="1"/>
  <c r="AP89" i="5"/>
  <c r="V92" i="2" s="1"/>
  <c r="AW89" i="5"/>
  <c r="W92" i="2" s="1"/>
  <c r="BD89" i="5"/>
  <c r="X92" i="2" s="1"/>
  <c r="BK89" i="5"/>
  <c r="BR89" i="5"/>
  <c r="Z92" i="2" s="1"/>
  <c r="BY89" i="5"/>
  <c r="AA92" i="2" s="1"/>
  <c r="CF89" i="5"/>
  <c r="AB92" i="2" s="1"/>
  <c r="CM89" i="5"/>
  <c r="AC92" i="2" s="1"/>
  <c r="CT89" i="5"/>
  <c r="AD92" i="2" s="1"/>
  <c r="DA89" i="5"/>
  <c r="AE92" i="2" s="1"/>
  <c r="DH89" i="5"/>
  <c r="AF92" i="2" s="1"/>
  <c r="DN89" i="5"/>
  <c r="K92" i="2" s="1"/>
  <c r="DR89" i="5"/>
  <c r="C93" i="2"/>
  <c r="F90" i="5"/>
  <c r="D93" i="2" s="1"/>
  <c r="G90" i="5"/>
  <c r="E93" i="2" s="1"/>
  <c r="H90" i="5"/>
  <c r="F93" i="2" s="1"/>
  <c r="I90" i="5"/>
  <c r="G93" i="2" s="1"/>
  <c r="J90" i="5"/>
  <c r="H93" i="2" s="1"/>
  <c r="K90" i="5"/>
  <c r="I93" i="2" s="1"/>
  <c r="M90" i="5"/>
  <c r="N93" i="2" s="1"/>
  <c r="N90" i="5"/>
  <c r="O93" i="2" s="1"/>
  <c r="O90" i="5"/>
  <c r="P93" i="2" s="1"/>
  <c r="U90" i="5"/>
  <c r="S93" i="2" s="1"/>
  <c r="AB90" i="5"/>
  <c r="AI90" i="5"/>
  <c r="U93" i="2" s="1"/>
  <c r="AP90" i="5"/>
  <c r="AW90" i="5"/>
  <c r="W93" i="2" s="1"/>
  <c r="BD90" i="5"/>
  <c r="BK90" i="5"/>
  <c r="Y93" i="2" s="1"/>
  <c r="BR90" i="5"/>
  <c r="BY90" i="5"/>
  <c r="AA93" i="2" s="1"/>
  <c r="CF90" i="5"/>
  <c r="CM90" i="5"/>
  <c r="AC93" i="2" s="1"/>
  <c r="CT90" i="5"/>
  <c r="DA90" i="5"/>
  <c r="AE93" i="2" s="1"/>
  <c r="DH90" i="5"/>
  <c r="DN90" i="5"/>
  <c r="DR90" i="5"/>
  <c r="C94" i="2"/>
  <c r="F91" i="5"/>
  <c r="D94" i="2" s="1"/>
  <c r="G91" i="5"/>
  <c r="E94" i="2" s="1"/>
  <c r="H91" i="5"/>
  <c r="F94" i="2" s="1"/>
  <c r="I91" i="5"/>
  <c r="G94" i="2" s="1"/>
  <c r="J91" i="5"/>
  <c r="H94" i="2" s="1"/>
  <c r="K91" i="5"/>
  <c r="I94" i="2" s="1"/>
  <c r="M91" i="5"/>
  <c r="N94" i="2" s="1"/>
  <c r="N91" i="5"/>
  <c r="O94" i="2" s="1"/>
  <c r="O91" i="5"/>
  <c r="P94" i="2" s="1"/>
  <c r="U91" i="5"/>
  <c r="S94" i="2" s="1"/>
  <c r="AB91" i="5"/>
  <c r="T94" i="2" s="1"/>
  <c r="AI91" i="5"/>
  <c r="U94" i="2" s="1"/>
  <c r="AP91" i="5"/>
  <c r="V94" i="2" s="1"/>
  <c r="AW91" i="5"/>
  <c r="W94" i="2" s="1"/>
  <c r="BD91" i="5"/>
  <c r="X94" i="2" s="1"/>
  <c r="BK91" i="5"/>
  <c r="BR91" i="5"/>
  <c r="Z94" i="2" s="1"/>
  <c r="BY91" i="5"/>
  <c r="AA94" i="2" s="1"/>
  <c r="CF91" i="5"/>
  <c r="AB94" i="2" s="1"/>
  <c r="CM91" i="5"/>
  <c r="CT91" i="5"/>
  <c r="AD94" i="2" s="1"/>
  <c r="DA91" i="5"/>
  <c r="AE94" i="2" s="1"/>
  <c r="DH91" i="5"/>
  <c r="AF94" i="2" s="1"/>
  <c r="DN91" i="5"/>
  <c r="K94" i="2" s="1"/>
  <c r="DR91" i="5"/>
  <c r="C95" i="2"/>
  <c r="F92" i="5"/>
  <c r="D95" i="2" s="1"/>
  <c r="G92" i="5"/>
  <c r="E95" i="2" s="1"/>
  <c r="H92" i="5"/>
  <c r="F95" i="2" s="1"/>
  <c r="I92" i="5"/>
  <c r="G95" i="2" s="1"/>
  <c r="J92" i="5"/>
  <c r="H95" i="2" s="1"/>
  <c r="K92" i="5"/>
  <c r="I95" i="2" s="1"/>
  <c r="M92" i="5"/>
  <c r="N95" i="2" s="1"/>
  <c r="N92" i="5"/>
  <c r="O95" i="2" s="1"/>
  <c r="O92" i="5"/>
  <c r="P95" i="2" s="1"/>
  <c r="U92" i="5"/>
  <c r="S95" i="2" s="1"/>
  <c r="AB92" i="5"/>
  <c r="AI92" i="5"/>
  <c r="U95" i="2" s="1"/>
  <c r="AP92" i="5"/>
  <c r="AW92" i="5"/>
  <c r="W95" i="2" s="1"/>
  <c r="BD92" i="5"/>
  <c r="BK92" i="5"/>
  <c r="Y95" i="2" s="1"/>
  <c r="BR92" i="5"/>
  <c r="BY92" i="5"/>
  <c r="AA95" i="2" s="1"/>
  <c r="CF92" i="5"/>
  <c r="CM92" i="5"/>
  <c r="AC95" i="2" s="1"/>
  <c r="CT92" i="5"/>
  <c r="DA92" i="5"/>
  <c r="AE95" i="2" s="1"/>
  <c r="DH92" i="5"/>
  <c r="DN92" i="5"/>
  <c r="DR92" i="5"/>
  <c r="C96" i="2"/>
  <c r="F93" i="5"/>
  <c r="D96" i="2" s="1"/>
  <c r="G93" i="5"/>
  <c r="E96" i="2" s="1"/>
  <c r="H93" i="5"/>
  <c r="F96" i="2" s="1"/>
  <c r="I93" i="5"/>
  <c r="G96" i="2" s="1"/>
  <c r="J93" i="5"/>
  <c r="H96" i="2" s="1"/>
  <c r="K93" i="5"/>
  <c r="I96" i="2" s="1"/>
  <c r="M93" i="5"/>
  <c r="N96" i="2" s="1"/>
  <c r="N93" i="5"/>
  <c r="O96" i="2" s="1"/>
  <c r="O93" i="5"/>
  <c r="P96" i="2" s="1"/>
  <c r="U93" i="5"/>
  <c r="S96" i="2" s="1"/>
  <c r="AB93" i="5"/>
  <c r="T96" i="2" s="1"/>
  <c r="AI93" i="5"/>
  <c r="U96" i="2" s="1"/>
  <c r="AP93" i="5"/>
  <c r="V96" i="2" s="1"/>
  <c r="AW93" i="5"/>
  <c r="W96" i="2" s="1"/>
  <c r="BD93" i="5"/>
  <c r="X96" i="2" s="1"/>
  <c r="BK93" i="5"/>
  <c r="BR93" i="5"/>
  <c r="Z96" i="2" s="1"/>
  <c r="BY93" i="5"/>
  <c r="AA96" i="2" s="1"/>
  <c r="CF93" i="5"/>
  <c r="AB96" i="2" s="1"/>
  <c r="CM93" i="5"/>
  <c r="AC96" i="2" s="1"/>
  <c r="CT93" i="5"/>
  <c r="AD96" i="2" s="1"/>
  <c r="DA93" i="5"/>
  <c r="AE96" i="2" s="1"/>
  <c r="DH93" i="5"/>
  <c r="AF96" i="2" s="1"/>
  <c r="DN93" i="5"/>
  <c r="K96" i="2" s="1"/>
  <c r="DR93" i="5"/>
  <c r="C97" i="2"/>
  <c r="F94" i="5"/>
  <c r="D97" i="2" s="1"/>
  <c r="G94" i="5"/>
  <c r="E97" i="2" s="1"/>
  <c r="H94" i="5"/>
  <c r="F97" i="2" s="1"/>
  <c r="I94" i="5"/>
  <c r="G97" i="2" s="1"/>
  <c r="J94" i="5"/>
  <c r="H97" i="2" s="1"/>
  <c r="K94" i="5"/>
  <c r="I97" i="2" s="1"/>
  <c r="M94" i="5"/>
  <c r="N97" i="2" s="1"/>
  <c r="N94" i="5"/>
  <c r="O97" i="2" s="1"/>
  <c r="O94" i="5"/>
  <c r="P97" i="2" s="1"/>
  <c r="U94" i="5"/>
  <c r="S97" i="2" s="1"/>
  <c r="AB94" i="5"/>
  <c r="AI94" i="5"/>
  <c r="U97" i="2" s="1"/>
  <c r="AP94" i="5"/>
  <c r="AW94" i="5"/>
  <c r="W97" i="2" s="1"/>
  <c r="BD94" i="5"/>
  <c r="BK94" i="5"/>
  <c r="Y97" i="2" s="1"/>
  <c r="BR94" i="5"/>
  <c r="BY94" i="5"/>
  <c r="AA97" i="2" s="1"/>
  <c r="CF94" i="5"/>
  <c r="CM94" i="5"/>
  <c r="AC97" i="2" s="1"/>
  <c r="CT94" i="5"/>
  <c r="DA94" i="5"/>
  <c r="AE97" i="2" s="1"/>
  <c r="DH94" i="5"/>
  <c r="DN94" i="5"/>
  <c r="DR94" i="5"/>
  <c r="C98" i="2"/>
  <c r="F95" i="5"/>
  <c r="D98" i="2" s="1"/>
  <c r="G95" i="5"/>
  <c r="E98" i="2" s="1"/>
  <c r="H95" i="5"/>
  <c r="F98" i="2" s="1"/>
  <c r="I95" i="5"/>
  <c r="G98" i="2" s="1"/>
  <c r="J95" i="5"/>
  <c r="H98" i="2" s="1"/>
  <c r="K95" i="5"/>
  <c r="I98" i="2" s="1"/>
  <c r="M95" i="5"/>
  <c r="N98" i="2" s="1"/>
  <c r="N95" i="5"/>
  <c r="O98" i="2" s="1"/>
  <c r="O95" i="5"/>
  <c r="P98" i="2" s="1"/>
  <c r="U95" i="5"/>
  <c r="S98" i="2" s="1"/>
  <c r="AB95" i="5"/>
  <c r="T98" i="2" s="1"/>
  <c r="AI95" i="5"/>
  <c r="U98" i="2" s="1"/>
  <c r="AP95" i="5"/>
  <c r="V98" i="2" s="1"/>
  <c r="AW95" i="5"/>
  <c r="W98" i="2" s="1"/>
  <c r="BD95" i="5"/>
  <c r="X98" i="2" s="1"/>
  <c r="BK95" i="5"/>
  <c r="BR95" i="5"/>
  <c r="Z98" i="2" s="1"/>
  <c r="BY95" i="5"/>
  <c r="AA98" i="2" s="1"/>
  <c r="CF95" i="5"/>
  <c r="AB98" i="2" s="1"/>
  <c r="CM95" i="5"/>
  <c r="AC98" i="2" s="1"/>
  <c r="CT95" i="5"/>
  <c r="AD98" i="2" s="1"/>
  <c r="DA95" i="5"/>
  <c r="AE98" i="2" s="1"/>
  <c r="DH95" i="5"/>
  <c r="AF98" i="2" s="1"/>
  <c r="DN95" i="5"/>
  <c r="K98" i="2" s="1"/>
  <c r="DR95" i="5"/>
  <c r="C99" i="2"/>
  <c r="F96" i="5"/>
  <c r="D99" i="2" s="1"/>
  <c r="G96" i="5"/>
  <c r="E99" i="2" s="1"/>
  <c r="H96" i="5"/>
  <c r="F99" i="2" s="1"/>
  <c r="I96" i="5"/>
  <c r="G99" i="2" s="1"/>
  <c r="J96" i="5"/>
  <c r="H99" i="2" s="1"/>
  <c r="K96" i="5"/>
  <c r="I99" i="2" s="1"/>
  <c r="M96" i="5"/>
  <c r="N99" i="2" s="1"/>
  <c r="N96" i="5"/>
  <c r="O99" i="2" s="1"/>
  <c r="O96" i="5"/>
  <c r="P99" i="2" s="1"/>
  <c r="U96" i="5"/>
  <c r="S99" i="2" s="1"/>
  <c r="AB96" i="5"/>
  <c r="AI96" i="5"/>
  <c r="U99" i="2" s="1"/>
  <c r="AP96" i="5"/>
  <c r="AW96" i="5"/>
  <c r="W99" i="2" s="1"/>
  <c r="BD96" i="5"/>
  <c r="BK96" i="5"/>
  <c r="Y99" i="2" s="1"/>
  <c r="BR96" i="5"/>
  <c r="BY96" i="5"/>
  <c r="AA99" i="2" s="1"/>
  <c r="CF96" i="5"/>
  <c r="CM96" i="5"/>
  <c r="AC99" i="2" s="1"/>
  <c r="CT96" i="5"/>
  <c r="DA96" i="5"/>
  <c r="AE99" i="2" s="1"/>
  <c r="DH96" i="5"/>
  <c r="DN96" i="5"/>
  <c r="DR96" i="5"/>
  <c r="C100" i="2"/>
  <c r="F97" i="5"/>
  <c r="D100" i="2" s="1"/>
  <c r="G97" i="5"/>
  <c r="E100" i="2" s="1"/>
  <c r="H97" i="5"/>
  <c r="F100" i="2" s="1"/>
  <c r="I97" i="5"/>
  <c r="G100" i="2" s="1"/>
  <c r="J97" i="5"/>
  <c r="H100" i="2" s="1"/>
  <c r="K97" i="5"/>
  <c r="I100" i="2" s="1"/>
  <c r="M97" i="5"/>
  <c r="N100" i="2" s="1"/>
  <c r="N97" i="5"/>
  <c r="O100" i="2" s="1"/>
  <c r="O97" i="5"/>
  <c r="P100" i="2" s="1"/>
  <c r="U97" i="5"/>
  <c r="S100" i="2" s="1"/>
  <c r="AB97" i="5"/>
  <c r="T100" i="2" s="1"/>
  <c r="AI97" i="5"/>
  <c r="U100" i="2" s="1"/>
  <c r="AP97" i="5"/>
  <c r="V100" i="2" s="1"/>
  <c r="AW97" i="5"/>
  <c r="W100" i="2" s="1"/>
  <c r="BD97" i="5"/>
  <c r="X100" i="2" s="1"/>
  <c r="BK97" i="5"/>
  <c r="BR97" i="5"/>
  <c r="Z100" i="2" s="1"/>
  <c r="BY97" i="5"/>
  <c r="AA100" i="2" s="1"/>
  <c r="CF97" i="5"/>
  <c r="AB100" i="2" s="1"/>
  <c r="CM97" i="5"/>
  <c r="AC100" i="2" s="1"/>
  <c r="CT97" i="5"/>
  <c r="AD100" i="2" s="1"/>
  <c r="DA97" i="5"/>
  <c r="AE100" i="2" s="1"/>
  <c r="DH97" i="5"/>
  <c r="AF100" i="2" s="1"/>
  <c r="DN97" i="5"/>
  <c r="K100" i="2" s="1"/>
  <c r="DR97" i="5"/>
  <c r="C101" i="2"/>
  <c r="F98" i="5"/>
  <c r="D101" i="2" s="1"/>
  <c r="G98" i="5"/>
  <c r="E101" i="2" s="1"/>
  <c r="H98" i="5"/>
  <c r="F101" i="2" s="1"/>
  <c r="I98" i="5"/>
  <c r="G101" i="2" s="1"/>
  <c r="J98" i="5"/>
  <c r="H101" i="2" s="1"/>
  <c r="K98" i="5"/>
  <c r="I101" i="2" s="1"/>
  <c r="M98" i="5"/>
  <c r="N101" i="2" s="1"/>
  <c r="N98" i="5"/>
  <c r="O101" i="2" s="1"/>
  <c r="O98" i="5"/>
  <c r="P101" i="2" s="1"/>
  <c r="U98" i="5"/>
  <c r="S101" i="2" s="1"/>
  <c r="AB98" i="5"/>
  <c r="AI98" i="5"/>
  <c r="U101" i="2" s="1"/>
  <c r="AP98" i="5"/>
  <c r="AW98" i="5"/>
  <c r="W101" i="2" s="1"/>
  <c r="BD98" i="5"/>
  <c r="BK98" i="5"/>
  <c r="Y101" i="2" s="1"/>
  <c r="BR98" i="5"/>
  <c r="BY98" i="5"/>
  <c r="AA101" i="2" s="1"/>
  <c r="CF98" i="5"/>
  <c r="CM98" i="5"/>
  <c r="AC101" i="2" s="1"/>
  <c r="CT98" i="5"/>
  <c r="DA98" i="5"/>
  <c r="AE101" i="2" s="1"/>
  <c r="DH98" i="5"/>
  <c r="DN98" i="5"/>
  <c r="DR98" i="5"/>
  <c r="C102" i="2"/>
  <c r="F99" i="5"/>
  <c r="D102" i="2" s="1"/>
  <c r="G99" i="5"/>
  <c r="E102" i="2" s="1"/>
  <c r="H99" i="5"/>
  <c r="F102" i="2" s="1"/>
  <c r="I99" i="5"/>
  <c r="G102" i="2" s="1"/>
  <c r="J99" i="5"/>
  <c r="H102" i="2" s="1"/>
  <c r="K99" i="5"/>
  <c r="I102" i="2" s="1"/>
  <c r="M99" i="5"/>
  <c r="N102" i="2" s="1"/>
  <c r="N99" i="5"/>
  <c r="O102" i="2" s="1"/>
  <c r="O99" i="5"/>
  <c r="P102" i="2" s="1"/>
  <c r="U99" i="5"/>
  <c r="S102" i="2" s="1"/>
  <c r="AB99" i="5"/>
  <c r="T102" i="2" s="1"/>
  <c r="AI99" i="5"/>
  <c r="U102" i="2" s="1"/>
  <c r="AP99" i="5"/>
  <c r="V102" i="2" s="1"/>
  <c r="AW99" i="5"/>
  <c r="W102" i="2" s="1"/>
  <c r="BD99" i="5"/>
  <c r="X102" i="2" s="1"/>
  <c r="BK99" i="5"/>
  <c r="BR99" i="5"/>
  <c r="Z102" i="2" s="1"/>
  <c r="BY99" i="5"/>
  <c r="AA102" i="2" s="1"/>
  <c r="CF99" i="5"/>
  <c r="AB102" i="2" s="1"/>
  <c r="CM99" i="5"/>
  <c r="AC102" i="2" s="1"/>
  <c r="CT99" i="5"/>
  <c r="AD102" i="2" s="1"/>
  <c r="DA99" i="5"/>
  <c r="AE102" i="2" s="1"/>
  <c r="DH99" i="5"/>
  <c r="AF102" i="2" s="1"/>
  <c r="DN99" i="5"/>
  <c r="K102" i="2" s="1"/>
  <c r="DR99" i="5"/>
  <c r="C103" i="2"/>
  <c r="F100" i="5"/>
  <c r="D103" i="2" s="1"/>
  <c r="G100" i="5"/>
  <c r="E103" i="2" s="1"/>
  <c r="H100" i="5"/>
  <c r="F103" i="2" s="1"/>
  <c r="I100" i="5"/>
  <c r="G103" i="2" s="1"/>
  <c r="J100" i="5"/>
  <c r="H103" i="2" s="1"/>
  <c r="K100" i="5"/>
  <c r="I103" i="2" s="1"/>
  <c r="M100" i="5"/>
  <c r="N103" i="2" s="1"/>
  <c r="N100" i="5"/>
  <c r="O103" i="2" s="1"/>
  <c r="O100" i="5"/>
  <c r="P103" i="2" s="1"/>
  <c r="U100" i="5"/>
  <c r="S103" i="2" s="1"/>
  <c r="AB100" i="5"/>
  <c r="AI100" i="5"/>
  <c r="U103" i="2" s="1"/>
  <c r="AP100" i="5"/>
  <c r="AW100" i="5"/>
  <c r="W103" i="2" s="1"/>
  <c r="BD100" i="5"/>
  <c r="BK100" i="5"/>
  <c r="Y103" i="2" s="1"/>
  <c r="BR100" i="5"/>
  <c r="Z103" i="2" s="1"/>
  <c r="BY100" i="5"/>
  <c r="AA103" i="2" s="1"/>
  <c r="CF100" i="5"/>
  <c r="CM100" i="5"/>
  <c r="AC103" i="2" s="1"/>
  <c r="CT100" i="5"/>
  <c r="DA100" i="5"/>
  <c r="AE103" i="2" s="1"/>
  <c r="DH100" i="5"/>
  <c r="DN100" i="5"/>
  <c r="DR100" i="5"/>
  <c r="C104" i="2"/>
  <c r="F101" i="5"/>
  <c r="D104" i="2" s="1"/>
  <c r="G101" i="5"/>
  <c r="E104" i="2" s="1"/>
  <c r="H101" i="5"/>
  <c r="F104" i="2" s="1"/>
  <c r="I101" i="5"/>
  <c r="G104" i="2" s="1"/>
  <c r="J101" i="5"/>
  <c r="H104" i="2" s="1"/>
  <c r="K101" i="5"/>
  <c r="I104" i="2" s="1"/>
  <c r="M101" i="5"/>
  <c r="N104" i="2" s="1"/>
  <c r="N101" i="5"/>
  <c r="O104" i="2" s="1"/>
  <c r="O101" i="5"/>
  <c r="P104" i="2" s="1"/>
  <c r="U101" i="5"/>
  <c r="S104" i="2" s="1"/>
  <c r="AB101" i="5"/>
  <c r="T104" i="2" s="1"/>
  <c r="AI101" i="5"/>
  <c r="U104" i="2" s="1"/>
  <c r="AP101" i="5"/>
  <c r="V104" i="2" s="1"/>
  <c r="AW101" i="5"/>
  <c r="W104" i="2" s="1"/>
  <c r="BD101" i="5"/>
  <c r="X104" i="2" s="1"/>
  <c r="BK101" i="5"/>
  <c r="BR101" i="5"/>
  <c r="Z104" i="2" s="1"/>
  <c r="BY101" i="5"/>
  <c r="AA104" i="2" s="1"/>
  <c r="CF101" i="5"/>
  <c r="AB104" i="2" s="1"/>
  <c r="CM101" i="5"/>
  <c r="AC104" i="2" s="1"/>
  <c r="CT101" i="5"/>
  <c r="AD104" i="2" s="1"/>
  <c r="DA101" i="5"/>
  <c r="AE104" i="2" s="1"/>
  <c r="DH101" i="5"/>
  <c r="AF104" i="2" s="1"/>
  <c r="DN101" i="5"/>
  <c r="K104" i="2" s="1"/>
  <c r="DR101" i="5"/>
  <c r="C105" i="2"/>
  <c r="F102" i="5"/>
  <c r="D105" i="2" s="1"/>
  <c r="G102" i="5"/>
  <c r="E105" i="2" s="1"/>
  <c r="H102" i="5"/>
  <c r="F105" i="2" s="1"/>
  <c r="I102" i="5"/>
  <c r="G105" i="2" s="1"/>
  <c r="J102" i="5"/>
  <c r="H105" i="2" s="1"/>
  <c r="K102" i="5"/>
  <c r="I105" i="2" s="1"/>
  <c r="M102" i="5"/>
  <c r="N105" i="2" s="1"/>
  <c r="N102" i="5"/>
  <c r="O105" i="2" s="1"/>
  <c r="O102" i="5"/>
  <c r="P105" i="2" s="1"/>
  <c r="U102" i="5"/>
  <c r="S105" i="2" s="1"/>
  <c r="AB102" i="5"/>
  <c r="AI102" i="5"/>
  <c r="U105" i="2" s="1"/>
  <c r="AP102" i="5"/>
  <c r="AW102" i="5"/>
  <c r="W105" i="2" s="1"/>
  <c r="BD102" i="5"/>
  <c r="BK102" i="5"/>
  <c r="Y105" i="2" s="1"/>
  <c r="BR102" i="5"/>
  <c r="Z105" i="2" s="1"/>
  <c r="BY102" i="5"/>
  <c r="AA105" i="2" s="1"/>
  <c r="CF102" i="5"/>
  <c r="CM102" i="5"/>
  <c r="AC105" i="2" s="1"/>
  <c r="CT102" i="5"/>
  <c r="DA102" i="5"/>
  <c r="AE105" i="2" s="1"/>
  <c r="DH102" i="5"/>
  <c r="DN102" i="5"/>
  <c r="DR102" i="5"/>
  <c r="C106" i="2"/>
  <c r="F103" i="5"/>
  <c r="D106" i="2" s="1"/>
  <c r="G103" i="5"/>
  <c r="E106" i="2" s="1"/>
  <c r="H103" i="5"/>
  <c r="F106" i="2" s="1"/>
  <c r="I103" i="5"/>
  <c r="G106" i="2" s="1"/>
  <c r="J103" i="5"/>
  <c r="H106" i="2" s="1"/>
  <c r="K103" i="5"/>
  <c r="I106" i="2" s="1"/>
  <c r="M103" i="5"/>
  <c r="N106" i="2" s="1"/>
  <c r="N103" i="5"/>
  <c r="O106" i="2" s="1"/>
  <c r="O103" i="5"/>
  <c r="P106" i="2" s="1"/>
  <c r="U103" i="5"/>
  <c r="S106" i="2" s="1"/>
  <c r="AB103" i="5"/>
  <c r="T106" i="2" s="1"/>
  <c r="AI103" i="5"/>
  <c r="U106" i="2" s="1"/>
  <c r="AP103" i="5"/>
  <c r="V106" i="2" s="1"/>
  <c r="AW103" i="5"/>
  <c r="W106" i="2" s="1"/>
  <c r="BD103" i="5"/>
  <c r="X106" i="2" s="1"/>
  <c r="BK103" i="5"/>
  <c r="BR103" i="5"/>
  <c r="Z106" i="2" s="1"/>
  <c r="BY103" i="5"/>
  <c r="AA106" i="2" s="1"/>
  <c r="CF103" i="5"/>
  <c r="AB106" i="2" s="1"/>
  <c r="CM103" i="5"/>
  <c r="AC106" i="2" s="1"/>
  <c r="CT103" i="5"/>
  <c r="AD106" i="2" s="1"/>
  <c r="DA103" i="5"/>
  <c r="AE106" i="2" s="1"/>
  <c r="DH103" i="5"/>
  <c r="AF106" i="2" s="1"/>
  <c r="DN103" i="5"/>
  <c r="K106" i="2" s="1"/>
  <c r="DR103" i="5"/>
  <c r="C107" i="2"/>
  <c r="F104" i="5"/>
  <c r="D107" i="2" s="1"/>
  <c r="G104" i="5"/>
  <c r="E107" i="2" s="1"/>
  <c r="H104" i="5"/>
  <c r="F107" i="2" s="1"/>
  <c r="I104" i="5"/>
  <c r="G107" i="2" s="1"/>
  <c r="J104" i="5"/>
  <c r="H107" i="2" s="1"/>
  <c r="K104" i="5"/>
  <c r="I107" i="2" s="1"/>
  <c r="M104" i="5"/>
  <c r="N107" i="2" s="1"/>
  <c r="N104" i="5"/>
  <c r="O107" i="2" s="1"/>
  <c r="O104" i="5"/>
  <c r="P107" i="2" s="1"/>
  <c r="U104" i="5"/>
  <c r="S107" i="2" s="1"/>
  <c r="AB104" i="5"/>
  <c r="AI104" i="5"/>
  <c r="U107" i="2" s="1"/>
  <c r="AP104" i="5"/>
  <c r="AW104" i="5"/>
  <c r="W107" i="2" s="1"/>
  <c r="BD104" i="5"/>
  <c r="BK104" i="5"/>
  <c r="Y107" i="2" s="1"/>
  <c r="BR104" i="5"/>
  <c r="Z107" i="2" s="1"/>
  <c r="BY104" i="5"/>
  <c r="AA107" i="2" s="1"/>
  <c r="CF104" i="5"/>
  <c r="CM104" i="5"/>
  <c r="AC107" i="2" s="1"/>
  <c r="CT104" i="5"/>
  <c r="DA104" i="5"/>
  <c r="AE107" i="2" s="1"/>
  <c r="DH104" i="5"/>
  <c r="DN104" i="5"/>
  <c r="DR104" i="5"/>
  <c r="C108" i="2"/>
  <c r="F105" i="5"/>
  <c r="D108" i="2" s="1"/>
  <c r="G105" i="5"/>
  <c r="E108" i="2" s="1"/>
  <c r="H105" i="5"/>
  <c r="F108" i="2" s="1"/>
  <c r="I105" i="5"/>
  <c r="G108" i="2" s="1"/>
  <c r="J105" i="5"/>
  <c r="H108" i="2" s="1"/>
  <c r="K105" i="5"/>
  <c r="I108" i="2" s="1"/>
  <c r="M105" i="5"/>
  <c r="N108" i="2" s="1"/>
  <c r="N105" i="5"/>
  <c r="O108" i="2" s="1"/>
  <c r="O105" i="5"/>
  <c r="P108" i="2" s="1"/>
  <c r="U105" i="5"/>
  <c r="S108" i="2" s="1"/>
  <c r="AB105" i="5"/>
  <c r="T108" i="2" s="1"/>
  <c r="AI105" i="5"/>
  <c r="U108" i="2" s="1"/>
  <c r="AP105" i="5"/>
  <c r="V108" i="2" s="1"/>
  <c r="AW105" i="5"/>
  <c r="W108" i="2" s="1"/>
  <c r="BD105" i="5"/>
  <c r="X108" i="2" s="1"/>
  <c r="BK105" i="5"/>
  <c r="BR105" i="5"/>
  <c r="Z108" i="2" s="1"/>
  <c r="BY105" i="5"/>
  <c r="AA108" i="2" s="1"/>
  <c r="CF105" i="5"/>
  <c r="AB108" i="2" s="1"/>
  <c r="CM105" i="5"/>
  <c r="AC108" i="2" s="1"/>
  <c r="CT105" i="5"/>
  <c r="AD108" i="2" s="1"/>
  <c r="DA105" i="5"/>
  <c r="AE108" i="2" s="1"/>
  <c r="DH105" i="5"/>
  <c r="AF108" i="2" s="1"/>
  <c r="DN105" i="5"/>
  <c r="K108" i="2" s="1"/>
  <c r="DR105" i="5"/>
  <c r="C109" i="2"/>
  <c r="F106" i="5"/>
  <c r="D109" i="2" s="1"/>
  <c r="G106" i="5"/>
  <c r="E109" i="2" s="1"/>
  <c r="H106" i="5"/>
  <c r="F109" i="2" s="1"/>
  <c r="I106" i="5"/>
  <c r="G109" i="2" s="1"/>
  <c r="J106" i="5"/>
  <c r="H109" i="2" s="1"/>
  <c r="K106" i="5"/>
  <c r="I109" i="2" s="1"/>
  <c r="M106" i="5"/>
  <c r="N109" i="2" s="1"/>
  <c r="N106" i="5"/>
  <c r="O109" i="2" s="1"/>
  <c r="O106" i="5"/>
  <c r="P109" i="2" s="1"/>
  <c r="U106" i="5"/>
  <c r="S109" i="2" s="1"/>
  <c r="AB106" i="5"/>
  <c r="AI106" i="5"/>
  <c r="U109" i="2" s="1"/>
  <c r="AP106" i="5"/>
  <c r="V109" i="2" s="1"/>
  <c r="AW106" i="5"/>
  <c r="W109" i="2" s="1"/>
  <c r="BD106" i="5"/>
  <c r="BK106" i="5"/>
  <c r="Y109" i="2" s="1"/>
  <c r="BR106" i="5"/>
  <c r="BY106" i="5"/>
  <c r="AA109" i="2" s="1"/>
  <c r="CF106" i="5"/>
  <c r="CM106" i="5"/>
  <c r="AC109" i="2" s="1"/>
  <c r="CT106" i="5"/>
  <c r="AD109" i="2" s="1"/>
  <c r="DA106" i="5"/>
  <c r="AE109" i="2" s="1"/>
  <c r="DH106" i="5"/>
  <c r="DN106" i="5"/>
  <c r="DR106" i="5"/>
  <c r="C110" i="2"/>
  <c r="F107" i="5"/>
  <c r="D110" i="2" s="1"/>
  <c r="G107" i="5"/>
  <c r="E110" i="2" s="1"/>
  <c r="H107" i="5"/>
  <c r="F110" i="2" s="1"/>
  <c r="I107" i="5"/>
  <c r="G110" i="2" s="1"/>
  <c r="J107" i="5"/>
  <c r="H110" i="2" s="1"/>
  <c r="K107" i="5"/>
  <c r="I110" i="2" s="1"/>
  <c r="M107" i="5"/>
  <c r="N110" i="2" s="1"/>
  <c r="N107" i="5"/>
  <c r="O110" i="2" s="1"/>
  <c r="O107" i="5"/>
  <c r="P110" i="2" s="1"/>
  <c r="U107" i="5"/>
  <c r="S110" i="2" s="1"/>
  <c r="AB107" i="5"/>
  <c r="AI107" i="5"/>
  <c r="U110" i="2" s="1"/>
  <c r="AP107" i="5"/>
  <c r="V110" i="2" s="1"/>
  <c r="AW107" i="5"/>
  <c r="W110" i="2" s="1"/>
  <c r="BD107" i="5"/>
  <c r="BK107" i="5"/>
  <c r="Y110" i="2" s="1"/>
  <c r="BR107" i="5"/>
  <c r="BY107" i="5"/>
  <c r="AA110" i="2" s="1"/>
  <c r="CF107" i="5"/>
  <c r="CM107" i="5"/>
  <c r="AC110" i="2" s="1"/>
  <c r="CT107" i="5"/>
  <c r="AD110" i="2" s="1"/>
  <c r="DA107" i="5"/>
  <c r="AE110" i="2" s="1"/>
  <c r="DH107" i="5"/>
  <c r="DN107" i="5"/>
  <c r="DR107" i="5"/>
  <c r="C111" i="2"/>
  <c r="F108" i="5"/>
  <c r="D111" i="2" s="1"/>
  <c r="G108" i="5"/>
  <c r="E111" i="2" s="1"/>
  <c r="H108" i="5"/>
  <c r="F111" i="2" s="1"/>
  <c r="I108" i="5"/>
  <c r="G111" i="2" s="1"/>
  <c r="J108" i="5"/>
  <c r="H111" i="2" s="1"/>
  <c r="K108" i="5"/>
  <c r="I111" i="2" s="1"/>
  <c r="M108" i="5"/>
  <c r="N111" i="2" s="1"/>
  <c r="N108" i="5"/>
  <c r="O111" i="2" s="1"/>
  <c r="O108" i="5"/>
  <c r="P111" i="2" s="1"/>
  <c r="U108" i="5"/>
  <c r="S111" i="2" s="1"/>
  <c r="AB108" i="5"/>
  <c r="AI108" i="5"/>
  <c r="U111" i="2" s="1"/>
  <c r="AP108" i="5"/>
  <c r="V111" i="2" s="1"/>
  <c r="AW108" i="5"/>
  <c r="W111" i="2" s="1"/>
  <c r="BD108" i="5"/>
  <c r="BK108" i="5"/>
  <c r="Y111" i="2" s="1"/>
  <c r="BR108" i="5"/>
  <c r="BY108" i="5"/>
  <c r="AA111" i="2" s="1"/>
  <c r="CF108" i="5"/>
  <c r="CM108" i="5"/>
  <c r="AC111" i="2" s="1"/>
  <c r="CT108" i="5"/>
  <c r="AD111" i="2" s="1"/>
  <c r="DA108" i="5"/>
  <c r="AE111" i="2" s="1"/>
  <c r="DH108" i="5"/>
  <c r="DN108" i="5"/>
  <c r="DR108" i="5"/>
  <c r="C112" i="2"/>
  <c r="F109" i="5"/>
  <c r="D112" i="2" s="1"/>
  <c r="G109" i="5"/>
  <c r="E112" i="2" s="1"/>
  <c r="H109" i="5"/>
  <c r="F112" i="2" s="1"/>
  <c r="I109" i="5"/>
  <c r="G112" i="2" s="1"/>
  <c r="J109" i="5"/>
  <c r="H112" i="2" s="1"/>
  <c r="K109" i="5"/>
  <c r="I112" i="2" s="1"/>
  <c r="M109" i="5"/>
  <c r="N112" i="2" s="1"/>
  <c r="N109" i="5"/>
  <c r="O112" i="2" s="1"/>
  <c r="O109" i="5"/>
  <c r="P112" i="2" s="1"/>
  <c r="U109" i="5"/>
  <c r="S112" i="2" s="1"/>
  <c r="AB109" i="5"/>
  <c r="AI109" i="5"/>
  <c r="U112" i="2" s="1"/>
  <c r="AP109" i="5"/>
  <c r="AW109" i="5"/>
  <c r="W112" i="2" s="1"/>
  <c r="BD109" i="5"/>
  <c r="BK109" i="5"/>
  <c r="Y112" i="2" s="1"/>
  <c r="BR109" i="5"/>
  <c r="Z112" i="2" s="1"/>
  <c r="BY109" i="5"/>
  <c r="AA112" i="2" s="1"/>
  <c r="CF109" i="5"/>
  <c r="CM109" i="5"/>
  <c r="AC112" i="2" s="1"/>
  <c r="CT109" i="5"/>
  <c r="DA109" i="5"/>
  <c r="AE112" i="2" s="1"/>
  <c r="DH109" i="5"/>
  <c r="DN109" i="5"/>
  <c r="DR109" i="5"/>
  <c r="M59" i="5"/>
  <c r="A531" i="5" l="1"/>
  <c r="A533" i="2"/>
  <c r="A575" i="5"/>
  <c r="A577" i="2"/>
  <c r="A554" i="5"/>
  <c r="A556" i="2"/>
  <c r="E213" i="5"/>
  <c r="A477" i="5"/>
  <c r="A479" i="2"/>
  <c r="EG139" i="5"/>
  <c r="EG115" i="5"/>
  <c r="EE153" i="5"/>
  <c r="EH142" i="5"/>
  <c r="EG149" i="5"/>
  <c r="EG157" i="5"/>
  <c r="EG145" i="5"/>
  <c r="EE142" i="5"/>
  <c r="EG203" i="5"/>
  <c r="EG147" i="5"/>
  <c r="EJ140" i="5"/>
  <c r="EG140" i="5"/>
  <c r="ED140" i="5"/>
  <c r="EG160" i="5"/>
  <c r="EG143" i="5"/>
  <c r="EI141" i="5"/>
  <c r="EG137" i="5"/>
  <c r="ED133" i="5"/>
  <c r="ED131" i="5"/>
  <c r="EH127" i="5"/>
  <c r="EE127" i="5"/>
  <c r="ED127" i="5"/>
  <c r="EE122" i="5"/>
  <c r="EJ77" i="5"/>
  <c r="EG211" i="5"/>
  <c r="EG159" i="5"/>
  <c r="EJ144" i="5"/>
  <c r="EG144" i="5"/>
  <c r="ED144" i="5"/>
  <c r="EG141" i="5"/>
  <c r="EH138" i="5"/>
  <c r="EE138" i="5"/>
  <c r="EI136" i="5"/>
  <c r="EF136" i="5"/>
  <c r="EF128" i="5"/>
  <c r="EH125" i="5"/>
  <c r="EE125" i="5"/>
  <c r="EJ123" i="5"/>
  <c r="EG123" i="5"/>
  <c r="ED123" i="5"/>
  <c r="EG120" i="5"/>
  <c r="EE120" i="5"/>
  <c r="EE116" i="5"/>
  <c r="EE117" i="5"/>
  <c r="DM165" i="5"/>
  <c r="P165" i="5" s="1"/>
  <c r="Q165" i="5" s="1"/>
  <c r="EG161" i="5"/>
  <c r="EE155" i="5"/>
  <c r="EJ150" i="5"/>
  <c r="EG150" i="5"/>
  <c r="ED150" i="5"/>
  <c r="EH148" i="5"/>
  <c r="EE148" i="5"/>
  <c r="EJ146" i="5"/>
  <c r="EG146" i="5"/>
  <c r="ED146" i="5"/>
  <c r="EH144" i="5"/>
  <c r="EE144" i="5"/>
  <c r="ED135" i="5"/>
  <c r="EF134" i="5"/>
  <c r="EJ124" i="5"/>
  <c r="EG124" i="5"/>
  <c r="ED124" i="5"/>
  <c r="EH123" i="5"/>
  <c r="EE123" i="5"/>
  <c r="EI121" i="5"/>
  <c r="EE119" i="5"/>
  <c r="EI118" i="5"/>
  <c r="EG116" i="5"/>
  <c r="DM207" i="5"/>
  <c r="L210" i="2" s="1"/>
  <c r="R210" i="2" s="1"/>
  <c r="EI156" i="5"/>
  <c r="EE154" i="5"/>
  <c r="EH150" i="5"/>
  <c r="EE150" i="5"/>
  <c r="EJ138" i="5"/>
  <c r="EG138" i="5"/>
  <c r="ED138" i="5"/>
  <c r="EH136" i="5"/>
  <c r="EJ134" i="5"/>
  <c r="ED134" i="5"/>
  <c r="EF130" i="5"/>
  <c r="EI82" i="5"/>
  <c r="DM209" i="5"/>
  <c r="L212" i="2" s="1"/>
  <c r="R212" i="2" s="1"/>
  <c r="EE178" i="5"/>
  <c r="EE177" i="5"/>
  <c r="EE171" i="5"/>
  <c r="DM167" i="5"/>
  <c r="DO167" i="5" s="1"/>
  <c r="DP167" i="5" s="1"/>
  <c r="EG153" i="5"/>
  <c r="EE141" i="5"/>
  <c r="EI133" i="5"/>
  <c r="EF133" i="5"/>
  <c r="L133" i="5"/>
  <c r="DL133" i="5" s="1"/>
  <c r="DO133" i="5" s="1"/>
  <c r="DP133" i="5" s="1"/>
  <c r="EJ132" i="5"/>
  <c r="EJ126" i="5"/>
  <c r="EI116" i="5"/>
  <c r="EG102" i="5"/>
  <c r="DM175" i="5"/>
  <c r="L178" i="2" s="1"/>
  <c r="R178" i="2" s="1"/>
  <c r="EE173" i="5"/>
  <c r="DM169" i="5"/>
  <c r="P169" i="5" s="1"/>
  <c r="Q169" i="5" s="1"/>
  <c r="DM163" i="5"/>
  <c r="P163" i="5" s="1"/>
  <c r="Q163" i="5" s="1"/>
  <c r="EG158" i="5"/>
  <c r="EE156" i="5"/>
  <c r="EG155" i="5"/>
  <c r="EI154" i="5"/>
  <c r="EJ148" i="5"/>
  <c r="EG148" i="5"/>
  <c r="ED148" i="5"/>
  <c r="EH146" i="5"/>
  <c r="EE146" i="5"/>
  <c r="EJ142" i="5"/>
  <c r="EG142" i="5"/>
  <c r="ED142" i="5"/>
  <c r="EH140" i="5"/>
  <c r="EE140" i="5"/>
  <c r="EI135" i="5"/>
  <c r="EF135" i="5"/>
  <c r="L135" i="5"/>
  <c r="EL135" i="5" s="1"/>
  <c r="EH131" i="5"/>
  <c r="EE131" i="5"/>
  <c r="EJ130" i="5"/>
  <c r="ED130" i="5"/>
  <c r="EJ128" i="5"/>
  <c r="EJ125" i="5"/>
  <c r="EG125" i="5"/>
  <c r="ED125" i="5"/>
  <c r="EH124" i="5"/>
  <c r="EE124" i="5"/>
  <c r="EI119" i="5"/>
  <c r="EG117" i="5"/>
  <c r="EI115" i="5"/>
  <c r="EE103" i="5"/>
  <c r="EI101" i="5"/>
  <c r="EF81" i="5"/>
  <c r="EI60" i="5"/>
  <c r="DM211" i="5"/>
  <c r="L214" i="2" s="1"/>
  <c r="R214" i="2" s="1"/>
  <c r="EG207" i="5"/>
  <c r="DM205" i="5"/>
  <c r="L208" i="2" s="1"/>
  <c r="R208" i="2" s="1"/>
  <c r="EI179" i="5"/>
  <c r="DM179" i="5"/>
  <c r="DO179" i="5" s="1"/>
  <c r="DP179" i="5" s="1"/>
  <c r="EI177" i="5"/>
  <c r="EE176" i="5"/>
  <c r="EE174" i="5"/>
  <c r="K169" i="2"/>
  <c r="DM166" i="5"/>
  <c r="L169" i="2" s="1"/>
  <c r="R169" i="2" s="1"/>
  <c r="K165" i="2"/>
  <c r="DM162" i="5"/>
  <c r="L165" i="2" s="1"/>
  <c r="R165" i="2" s="1"/>
  <c r="K175" i="2"/>
  <c r="DM172" i="5"/>
  <c r="L175" i="2" s="1"/>
  <c r="R175" i="2" s="1"/>
  <c r="V173" i="2"/>
  <c r="EE170" i="5"/>
  <c r="K171" i="2"/>
  <c r="DM168" i="5"/>
  <c r="L171" i="2" s="1"/>
  <c r="R171" i="2" s="1"/>
  <c r="K167" i="2"/>
  <c r="DM164" i="5"/>
  <c r="P164" i="5" s="1"/>
  <c r="Q164" i="5" s="1"/>
  <c r="EG156" i="5"/>
  <c r="EI155" i="5"/>
  <c r="EG154" i="5"/>
  <c r="EI153" i="5"/>
  <c r="EI152" i="5"/>
  <c r="EH152" i="5"/>
  <c r="EF152" i="5"/>
  <c r="EE152" i="5"/>
  <c r="EI151" i="5"/>
  <c r="EH151" i="5"/>
  <c r="EF151" i="5"/>
  <c r="EE151" i="5"/>
  <c r="EJ149" i="5"/>
  <c r="EH149" i="5"/>
  <c r="EE149" i="5"/>
  <c r="ED149" i="5"/>
  <c r="EJ147" i="5"/>
  <c r="EH147" i="5"/>
  <c r="EE147" i="5"/>
  <c r="ED147" i="5"/>
  <c r="EJ145" i="5"/>
  <c r="EH145" i="5"/>
  <c r="EE145" i="5"/>
  <c r="ED145" i="5"/>
  <c r="EJ143" i="5"/>
  <c r="EH143" i="5"/>
  <c r="EE143" i="5"/>
  <c r="ED143" i="5"/>
  <c r="EH141" i="5"/>
  <c r="EF141" i="5"/>
  <c r="EI140" i="5"/>
  <c r="EJ139" i="5"/>
  <c r="EH139" i="5"/>
  <c r="EE139" i="5"/>
  <c r="ED139" i="5"/>
  <c r="EJ137" i="5"/>
  <c r="EH137" i="5"/>
  <c r="EE137" i="5"/>
  <c r="ED137" i="5"/>
  <c r="EG136" i="5"/>
  <c r="EE136" i="5"/>
  <c r="EH135" i="5"/>
  <c r="EH133" i="5"/>
  <c r="EH132" i="5"/>
  <c r="EF132" i="5"/>
  <c r="EJ129" i="5"/>
  <c r="EG129" i="5"/>
  <c r="ED129" i="5"/>
  <c r="EH128" i="5"/>
  <c r="ED128" i="5"/>
  <c r="EH126" i="5"/>
  <c r="EF126" i="5"/>
  <c r="EE121" i="5"/>
  <c r="EI120" i="5"/>
  <c r="EE118" i="5"/>
  <c r="EI117" i="5"/>
  <c r="EE115" i="5"/>
  <c r="DM95" i="5"/>
  <c r="L98" i="2" s="1"/>
  <c r="R98" i="2" s="1"/>
  <c r="EE93" i="5"/>
  <c r="EE87" i="5"/>
  <c r="EG86" i="5"/>
  <c r="EI85" i="5"/>
  <c r="EF75" i="5"/>
  <c r="EE65" i="5"/>
  <c r="EG64" i="5"/>
  <c r="EI63" i="5"/>
  <c r="EE105" i="5"/>
  <c r="EG104" i="5"/>
  <c r="EI103" i="5"/>
  <c r="EE99" i="5"/>
  <c r="EI93" i="5"/>
  <c r="EE89" i="5"/>
  <c r="EG88" i="5"/>
  <c r="EI87" i="5"/>
  <c r="EE83" i="5"/>
  <c r="EJ80" i="5"/>
  <c r="EJ74" i="5"/>
  <c r="EI65" i="5"/>
  <c r="EE61" i="5"/>
  <c r="EG109" i="5"/>
  <c r="EI108" i="5"/>
  <c r="EI107" i="5"/>
  <c r="EE106" i="5"/>
  <c r="EI105" i="5"/>
  <c r="EE101" i="5"/>
  <c r="EG100" i="5"/>
  <c r="EI99" i="5"/>
  <c r="EE97" i="5"/>
  <c r="DM91" i="5"/>
  <c r="P91" i="5" s="1"/>
  <c r="Q91" i="5" s="1"/>
  <c r="EI89" i="5"/>
  <c r="EE85" i="5"/>
  <c r="EG84" i="5"/>
  <c r="EI83" i="5"/>
  <c r="EF72" i="5"/>
  <c r="EJ71" i="5"/>
  <c r="EJ70" i="5"/>
  <c r="DM70" i="5"/>
  <c r="L73" i="2" s="1"/>
  <c r="R73" i="2" s="1"/>
  <c r="EG68" i="5"/>
  <c r="EE63" i="5"/>
  <c r="EG62" i="5"/>
  <c r="EI61" i="5"/>
  <c r="ED109" i="5"/>
  <c r="T112" i="2"/>
  <c r="DM108" i="5"/>
  <c r="DO108" i="5" s="1"/>
  <c r="DP108" i="5" s="1"/>
  <c r="K111" i="2"/>
  <c r="EJ104" i="5"/>
  <c r="AF107" i="2"/>
  <c r="EG101" i="5"/>
  <c r="Y104" i="2"/>
  <c r="EH100" i="5"/>
  <c r="AB103" i="2"/>
  <c r="EJ96" i="5"/>
  <c r="AF99" i="2"/>
  <c r="EG96" i="5"/>
  <c r="Z99" i="2"/>
  <c r="EF80" i="5"/>
  <c r="L80" i="5"/>
  <c r="M83" i="2" s="1"/>
  <c r="O83" i="2"/>
  <c r="EH79" i="5"/>
  <c r="EF77" i="5"/>
  <c r="ED77" i="5"/>
  <c r="T80" i="2"/>
  <c r="EJ76" i="5"/>
  <c r="DM76" i="5"/>
  <c r="L79" i="2" s="1"/>
  <c r="R79" i="2" s="1"/>
  <c r="K79" i="2"/>
  <c r="EH75" i="5"/>
  <c r="AB78" i="2"/>
  <c r="EF74" i="5"/>
  <c r="ED74" i="5"/>
  <c r="T77" i="2"/>
  <c r="EJ73" i="5"/>
  <c r="DM73" i="5"/>
  <c r="L76" i="2" s="1"/>
  <c r="R76" i="2" s="1"/>
  <c r="K76" i="2"/>
  <c r="EH72" i="5"/>
  <c r="AB75" i="2"/>
  <c r="EF71" i="5"/>
  <c r="ED71" i="5"/>
  <c r="T74" i="2"/>
  <c r="EH69" i="5"/>
  <c r="AB72" i="2"/>
  <c r="EE69" i="5"/>
  <c r="V72" i="2"/>
  <c r="DM68" i="5"/>
  <c r="P68" i="5" s="1"/>
  <c r="Q68" i="5" s="1"/>
  <c r="EJ67" i="5"/>
  <c r="AF70" i="2"/>
  <c r="EG67" i="5"/>
  <c r="Z70" i="2"/>
  <c r="ED67" i="5"/>
  <c r="T70" i="2"/>
  <c r="EG66" i="5"/>
  <c r="EG65" i="5"/>
  <c r="Y68" i="2"/>
  <c r="EH64" i="5"/>
  <c r="AB67" i="2"/>
  <c r="EE64" i="5"/>
  <c r="V67" i="2"/>
  <c r="EG63" i="5"/>
  <c r="Y66" i="2"/>
  <c r="EH62" i="5"/>
  <c r="AB65" i="2"/>
  <c r="EE62" i="5"/>
  <c r="V65" i="2"/>
  <c r="EG61" i="5"/>
  <c r="Y64" i="2"/>
  <c r="EG60" i="5"/>
  <c r="DM60" i="5"/>
  <c r="L63" i="2" s="1"/>
  <c r="R63" i="2" s="1"/>
  <c r="K63" i="2"/>
  <c r="EG210" i="5"/>
  <c r="DM210" i="5"/>
  <c r="P210" i="5" s="1"/>
  <c r="Q210" i="5" s="1"/>
  <c r="EG208" i="5"/>
  <c r="EG206" i="5"/>
  <c r="DM206" i="5"/>
  <c r="P206" i="5" s="1"/>
  <c r="Q206" i="5" s="1"/>
  <c r="EG204" i="5"/>
  <c r="DM203" i="5"/>
  <c r="P203" i="5" s="1"/>
  <c r="Q203" i="5" s="1"/>
  <c r="DM201" i="5"/>
  <c r="P201" i="5" s="1"/>
  <c r="Q201" i="5" s="1"/>
  <c r="K204" i="2"/>
  <c r="EI201" i="5"/>
  <c r="AD204" i="2"/>
  <c r="EF201" i="5"/>
  <c r="X204" i="2"/>
  <c r="DM199" i="5"/>
  <c r="P199" i="5" s="1"/>
  <c r="Q199" i="5" s="1"/>
  <c r="K202" i="2"/>
  <c r="EI199" i="5"/>
  <c r="AD202" i="2"/>
  <c r="EF199" i="5"/>
  <c r="X202" i="2"/>
  <c r="DM197" i="5"/>
  <c r="P197" i="5" s="1"/>
  <c r="Q197" i="5" s="1"/>
  <c r="K200" i="2"/>
  <c r="EI197" i="5"/>
  <c r="AD200" i="2"/>
  <c r="EF197" i="5"/>
  <c r="X200" i="2"/>
  <c r="DM195" i="5"/>
  <c r="P195" i="5" s="1"/>
  <c r="Q195" i="5" s="1"/>
  <c r="K198" i="2"/>
  <c r="EI195" i="5"/>
  <c r="AD198" i="2"/>
  <c r="EF195" i="5"/>
  <c r="X198" i="2"/>
  <c r="DM194" i="5"/>
  <c r="P194" i="5" s="1"/>
  <c r="Q194" i="5" s="1"/>
  <c r="K197" i="2"/>
  <c r="EI194" i="5"/>
  <c r="AD197" i="2"/>
  <c r="EF194" i="5"/>
  <c r="X197" i="2"/>
  <c r="DM193" i="5"/>
  <c r="P193" i="5" s="1"/>
  <c r="Q193" i="5" s="1"/>
  <c r="K196" i="2"/>
  <c r="EI193" i="5"/>
  <c r="AD196" i="2"/>
  <c r="EF193" i="5"/>
  <c r="X196" i="2"/>
  <c r="DM192" i="5"/>
  <c r="P192" i="5" s="1"/>
  <c r="Q192" i="5" s="1"/>
  <c r="K195" i="2"/>
  <c r="EI192" i="5"/>
  <c r="AD195" i="2"/>
  <c r="EF192" i="5"/>
  <c r="X195" i="2"/>
  <c r="DM191" i="5"/>
  <c r="P191" i="5" s="1"/>
  <c r="Q191" i="5" s="1"/>
  <c r="K194" i="2"/>
  <c r="EI191" i="5"/>
  <c r="AD194" i="2"/>
  <c r="EF191" i="5"/>
  <c r="X194" i="2"/>
  <c r="DM190" i="5"/>
  <c r="P190" i="5" s="1"/>
  <c r="Q190" i="5" s="1"/>
  <c r="K193" i="2"/>
  <c r="EI190" i="5"/>
  <c r="AD193" i="2"/>
  <c r="EF190" i="5"/>
  <c r="X193" i="2"/>
  <c r="DM189" i="5"/>
  <c r="P189" i="5" s="1"/>
  <c r="Q189" i="5" s="1"/>
  <c r="K192" i="2"/>
  <c r="EI189" i="5"/>
  <c r="AD192" i="2"/>
  <c r="EF189" i="5"/>
  <c r="X192" i="2"/>
  <c r="DM188" i="5"/>
  <c r="P188" i="5" s="1"/>
  <c r="Q188" i="5" s="1"/>
  <c r="K191" i="2"/>
  <c r="EI188" i="5"/>
  <c r="AD191" i="2"/>
  <c r="EF188" i="5"/>
  <c r="X191" i="2"/>
  <c r="DM187" i="5"/>
  <c r="P187" i="5" s="1"/>
  <c r="Q187" i="5" s="1"/>
  <c r="K190" i="2"/>
  <c r="EI187" i="5"/>
  <c r="AD190" i="2"/>
  <c r="EF187" i="5"/>
  <c r="X190" i="2"/>
  <c r="DM186" i="5"/>
  <c r="P186" i="5" s="1"/>
  <c r="Q186" i="5" s="1"/>
  <c r="K189" i="2"/>
  <c r="EI186" i="5"/>
  <c r="AD189" i="2"/>
  <c r="EF186" i="5"/>
  <c r="X189" i="2"/>
  <c r="DM185" i="5"/>
  <c r="P185" i="5" s="1"/>
  <c r="Q185" i="5" s="1"/>
  <c r="K188" i="2"/>
  <c r="EI185" i="5"/>
  <c r="AD188" i="2"/>
  <c r="EF185" i="5"/>
  <c r="X188" i="2"/>
  <c r="DM184" i="5"/>
  <c r="P184" i="5" s="1"/>
  <c r="Q184" i="5" s="1"/>
  <c r="K187" i="2"/>
  <c r="EI184" i="5"/>
  <c r="AD187" i="2"/>
  <c r="EF184" i="5"/>
  <c r="X187" i="2"/>
  <c r="DM183" i="5"/>
  <c r="P183" i="5" s="1"/>
  <c r="Q183" i="5" s="1"/>
  <c r="K186" i="2"/>
  <c r="EI183" i="5"/>
  <c r="AD186" i="2"/>
  <c r="EF183" i="5"/>
  <c r="X186" i="2"/>
  <c r="DM182" i="5"/>
  <c r="P182" i="5" s="1"/>
  <c r="Q182" i="5" s="1"/>
  <c r="K185" i="2"/>
  <c r="EI182" i="5"/>
  <c r="AD185" i="2"/>
  <c r="EF182" i="5"/>
  <c r="X185" i="2"/>
  <c r="DM181" i="5"/>
  <c r="P181" i="5" s="1"/>
  <c r="Q181" i="5" s="1"/>
  <c r="K184" i="2"/>
  <c r="EI181" i="5"/>
  <c r="AD184" i="2"/>
  <c r="EF181" i="5"/>
  <c r="X184" i="2"/>
  <c r="DM180" i="5"/>
  <c r="P180" i="5" s="1"/>
  <c r="Q180" i="5" s="1"/>
  <c r="K183" i="2"/>
  <c r="EI180" i="5"/>
  <c r="AD183" i="2"/>
  <c r="EF180" i="5"/>
  <c r="X183" i="2"/>
  <c r="EE179" i="5"/>
  <c r="EG179" i="5"/>
  <c r="Y182" i="2"/>
  <c r="EI178" i="5"/>
  <c r="DM177" i="5"/>
  <c r="EI176" i="5"/>
  <c r="AC179" i="2"/>
  <c r="EE175" i="5"/>
  <c r="EG175" i="5"/>
  <c r="Y178" i="2"/>
  <c r="DM174" i="5"/>
  <c r="EI173" i="5"/>
  <c r="AC176" i="2"/>
  <c r="EE172" i="5"/>
  <c r="EG172" i="5"/>
  <c r="Y175" i="2"/>
  <c r="DM171" i="5"/>
  <c r="EI170" i="5"/>
  <c r="AC173" i="2"/>
  <c r="EE169" i="5"/>
  <c r="EG169" i="5"/>
  <c r="Y172" i="2"/>
  <c r="EE168" i="5"/>
  <c r="EG168" i="5"/>
  <c r="Y171" i="2"/>
  <c r="EE167" i="5"/>
  <c r="EG167" i="5"/>
  <c r="Y170" i="2"/>
  <c r="EE166" i="5"/>
  <c r="EG166" i="5"/>
  <c r="Y169" i="2"/>
  <c r="EE165" i="5"/>
  <c r="EG165" i="5"/>
  <c r="Y168" i="2"/>
  <c r="EE164" i="5"/>
  <c r="EG164" i="5"/>
  <c r="Y167" i="2"/>
  <c r="EE163" i="5"/>
  <c r="EG163" i="5"/>
  <c r="Y166" i="2"/>
  <c r="EE162" i="5"/>
  <c r="EG162" i="5"/>
  <c r="Y165" i="2"/>
  <c r="EJ152" i="5"/>
  <c r="EG152" i="5"/>
  <c r="ED152" i="5"/>
  <c r="EJ151" i="5"/>
  <c r="EG151" i="5"/>
  <c r="ED151" i="5"/>
  <c r="EI150" i="5"/>
  <c r="EF150" i="5"/>
  <c r="EI149" i="5"/>
  <c r="EF149" i="5"/>
  <c r="EI148" i="5"/>
  <c r="EF148" i="5"/>
  <c r="EI147" i="5"/>
  <c r="EF147" i="5"/>
  <c r="EI146" i="5"/>
  <c r="EF146" i="5"/>
  <c r="EI145" i="5"/>
  <c r="EF145" i="5"/>
  <c r="EI144" i="5"/>
  <c r="EF144" i="5"/>
  <c r="EI143" i="5"/>
  <c r="EF143" i="5"/>
  <c r="EI142" i="5"/>
  <c r="EF142" i="5"/>
  <c r="EJ141" i="5"/>
  <c r="ED141" i="5"/>
  <c r="EF140" i="5"/>
  <c r="EI139" i="5"/>
  <c r="EF139" i="5"/>
  <c r="EI138" i="5"/>
  <c r="EF138" i="5"/>
  <c r="EI137" i="5"/>
  <c r="EF137" i="5"/>
  <c r="EJ136" i="5"/>
  <c r="ED136" i="5"/>
  <c r="EE135" i="5"/>
  <c r="EH134" i="5"/>
  <c r="EE133" i="5"/>
  <c r="ED132" i="5"/>
  <c r="EJ131" i="5"/>
  <c r="EG131" i="5"/>
  <c r="EH130" i="5"/>
  <c r="EI129" i="5"/>
  <c r="EF129" i="5"/>
  <c r="L129" i="5"/>
  <c r="DL129" i="5" s="1"/>
  <c r="DO129" i="5" s="1"/>
  <c r="DP129" i="5" s="1"/>
  <c r="EJ127" i="5"/>
  <c r="EG127" i="5"/>
  <c r="ED126" i="5"/>
  <c r="EI125" i="5"/>
  <c r="EF125" i="5"/>
  <c r="EI124" i="5"/>
  <c r="EF124" i="5"/>
  <c r="EI123" i="5"/>
  <c r="EF123" i="5"/>
  <c r="EG121" i="5"/>
  <c r="EG118" i="5"/>
  <c r="EJ109" i="5"/>
  <c r="AF112" i="2"/>
  <c r="EF108" i="5"/>
  <c r="X111" i="2"/>
  <c r="ED106" i="5"/>
  <c r="T109" i="2"/>
  <c r="ED104" i="5"/>
  <c r="T107" i="2"/>
  <c r="EJ102" i="5"/>
  <c r="AF105" i="2"/>
  <c r="ED102" i="5"/>
  <c r="T105" i="2"/>
  <c r="EJ100" i="5"/>
  <c r="AF103" i="2"/>
  <c r="ED100" i="5"/>
  <c r="T103" i="2"/>
  <c r="EH98" i="5"/>
  <c r="AB101" i="2"/>
  <c r="EE98" i="5"/>
  <c r="V101" i="2"/>
  <c r="EG97" i="5"/>
  <c r="Y100" i="2"/>
  <c r="DM96" i="5"/>
  <c r="P96" i="5" s="1"/>
  <c r="Q96" i="5" s="1"/>
  <c r="K99" i="2"/>
  <c r="EI96" i="5"/>
  <c r="AD99" i="2"/>
  <c r="EF96" i="5"/>
  <c r="X99" i="2"/>
  <c r="EG94" i="5"/>
  <c r="Z97" i="2"/>
  <c r="ED94" i="5"/>
  <c r="T97" i="2"/>
  <c r="EH92" i="5"/>
  <c r="AB95" i="2"/>
  <c r="EE92" i="5"/>
  <c r="V95" i="2"/>
  <c r="EJ90" i="5"/>
  <c r="AF93" i="2"/>
  <c r="EG90" i="5"/>
  <c r="Z93" i="2"/>
  <c r="ED90" i="5"/>
  <c r="T93" i="2"/>
  <c r="EJ88" i="5"/>
  <c r="AF91" i="2"/>
  <c r="ED88" i="5"/>
  <c r="T91" i="2"/>
  <c r="EJ86" i="5"/>
  <c r="AF89" i="2"/>
  <c r="ED86" i="5"/>
  <c r="T89" i="2"/>
  <c r="EH109" i="5"/>
  <c r="AB112" i="2"/>
  <c r="EE109" i="5"/>
  <c r="V112" i="2"/>
  <c r="EE108" i="5"/>
  <c r="EJ108" i="5"/>
  <c r="AF111" i="2"/>
  <c r="EG108" i="5"/>
  <c r="Z111" i="2"/>
  <c r="ED108" i="5"/>
  <c r="T111" i="2"/>
  <c r="DM107" i="5"/>
  <c r="P107" i="5" s="1"/>
  <c r="Q107" i="5" s="1"/>
  <c r="K110" i="2"/>
  <c r="EF107" i="5"/>
  <c r="X110" i="2"/>
  <c r="EH106" i="5"/>
  <c r="AB109" i="2"/>
  <c r="EG105" i="5"/>
  <c r="Y108" i="2"/>
  <c r="EH104" i="5"/>
  <c r="AB107" i="2"/>
  <c r="EE104" i="5"/>
  <c r="V107" i="2"/>
  <c r="EG103" i="5"/>
  <c r="Y106" i="2"/>
  <c r="EH102" i="5"/>
  <c r="AB105" i="2"/>
  <c r="EE102" i="5"/>
  <c r="V105" i="2"/>
  <c r="EE100" i="5"/>
  <c r="V103" i="2"/>
  <c r="EG99" i="5"/>
  <c r="Y102" i="2"/>
  <c r="DM98" i="5"/>
  <c r="P98" i="5" s="1"/>
  <c r="Q98" i="5" s="1"/>
  <c r="K101" i="2"/>
  <c r="EI98" i="5"/>
  <c r="AD101" i="2"/>
  <c r="EF98" i="5"/>
  <c r="X101" i="2"/>
  <c r="DM97" i="5"/>
  <c r="P97" i="5" s="1"/>
  <c r="Q97" i="5" s="1"/>
  <c r="ED96" i="5"/>
  <c r="T99" i="2"/>
  <c r="EI95" i="5"/>
  <c r="EH94" i="5"/>
  <c r="AB97" i="2"/>
  <c r="EE94" i="5"/>
  <c r="V97" i="2"/>
  <c r="EG93" i="5"/>
  <c r="Y96" i="2"/>
  <c r="DM92" i="5"/>
  <c r="P92" i="5" s="1"/>
  <c r="Q92" i="5" s="1"/>
  <c r="K95" i="2"/>
  <c r="EI92" i="5"/>
  <c r="AD95" i="2"/>
  <c r="EF92" i="5"/>
  <c r="X95" i="2"/>
  <c r="EI91" i="5"/>
  <c r="AC94" i="2"/>
  <c r="EH90" i="5"/>
  <c r="AB93" i="2"/>
  <c r="EE90" i="5"/>
  <c r="V93" i="2"/>
  <c r="EG89" i="5"/>
  <c r="Y92" i="2"/>
  <c r="EH88" i="5"/>
  <c r="AB91" i="2"/>
  <c r="EE88" i="5"/>
  <c r="V91" i="2"/>
  <c r="EG87" i="5"/>
  <c r="Y90" i="2"/>
  <c r="EH86" i="5"/>
  <c r="AB89" i="2"/>
  <c r="EE86" i="5"/>
  <c r="V89" i="2"/>
  <c r="EG85" i="5"/>
  <c r="Y88" i="2"/>
  <c r="EH84" i="5"/>
  <c r="AB87" i="2"/>
  <c r="EE84" i="5"/>
  <c r="V87" i="2"/>
  <c r="EG83" i="5"/>
  <c r="Y86" i="2"/>
  <c r="EG82" i="5"/>
  <c r="DM82" i="5"/>
  <c r="L85" i="2" s="1"/>
  <c r="R85" i="2" s="1"/>
  <c r="K85" i="2"/>
  <c r="EF82" i="5"/>
  <c r="X85" i="2"/>
  <c r="EH81" i="5"/>
  <c r="AB84" i="2"/>
  <c r="EI80" i="5"/>
  <c r="AC83" i="2"/>
  <c r="DM79" i="5"/>
  <c r="P79" i="5" s="1"/>
  <c r="Q79" i="5" s="1"/>
  <c r="K82" i="2"/>
  <c r="EE79" i="5"/>
  <c r="U82" i="2"/>
  <c r="EH78" i="5"/>
  <c r="AB81" i="2"/>
  <c r="DM109" i="5"/>
  <c r="L112" i="2" s="1"/>
  <c r="R112" i="2" s="1"/>
  <c r="K112" i="2"/>
  <c r="EI109" i="5"/>
  <c r="AD112" i="2"/>
  <c r="EF109" i="5"/>
  <c r="X112" i="2"/>
  <c r="EH108" i="5"/>
  <c r="AB111" i="2"/>
  <c r="EE107" i="5"/>
  <c r="EJ107" i="5"/>
  <c r="AF110" i="2"/>
  <c r="EG107" i="5"/>
  <c r="Z110" i="2"/>
  <c r="ED107" i="5"/>
  <c r="T110" i="2"/>
  <c r="EI106" i="5"/>
  <c r="DM106" i="5"/>
  <c r="P106" i="5" s="1"/>
  <c r="Q106" i="5" s="1"/>
  <c r="K109" i="2"/>
  <c r="EF106" i="5"/>
  <c r="X109" i="2"/>
  <c r="DM105" i="5"/>
  <c r="DM104" i="5"/>
  <c r="L107" i="2" s="1"/>
  <c r="R107" i="2" s="1"/>
  <c r="K107" i="2"/>
  <c r="EI104" i="5"/>
  <c r="AD107" i="2"/>
  <c r="EF104" i="5"/>
  <c r="X107" i="2"/>
  <c r="DM103" i="5"/>
  <c r="DM102" i="5"/>
  <c r="L105" i="2" s="1"/>
  <c r="R105" i="2" s="1"/>
  <c r="K105" i="2"/>
  <c r="EI102" i="5"/>
  <c r="AD105" i="2"/>
  <c r="EF102" i="5"/>
  <c r="X105" i="2"/>
  <c r="DM101" i="5"/>
  <c r="DM100" i="5"/>
  <c r="L103" i="2" s="1"/>
  <c r="R103" i="2" s="1"/>
  <c r="K103" i="2"/>
  <c r="EI100" i="5"/>
  <c r="AD103" i="2"/>
  <c r="EF100" i="5"/>
  <c r="X103" i="2"/>
  <c r="DM99" i="5"/>
  <c r="P99" i="5" s="1"/>
  <c r="Q99" i="5" s="1"/>
  <c r="EJ98" i="5"/>
  <c r="AF101" i="2"/>
  <c r="EG98" i="5"/>
  <c r="Z101" i="2"/>
  <c r="ED98" i="5"/>
  <c r="T101" i="2"/>
  <c r="EI97" i="5"/>
  <c r="EH96" i="5"/>
  <c r="AB99" i="2"/>
  <c r="EE96" i="5"/>
  <c r="V99" i="2"/>
  <c r="EE95" i="5"/>
  <c r="EG95" i="5"/>
  <c r="Y98" i="2"/>
  <c r="DM94" i="5"/>
  <c r="P94" i="5" s="1"/>
  <c r="Q94" i="5" s="1"/>
  <c r="K97" i="2"/>
  <c r="EI94" i="5"/>
  <c r="AD97" i="2"/>
  <c r="EF94" i="5"/>
  <c r="X97" i="2"/>
  <c r="DM93" i="5"/>
  <c r="P93" i="5" s="1"/>
  <c r="Q93" i="5" s="1"/>
  <c r="EJ92" i="5"/>
  <c r="AF95" i="2"/>
  <c r="EG92" i="5"/>
  <c r="Z95" i="2"/>
  <c r="ED92" i="5"/>
  <c r="T95" i="2"/>
  <c r="EE91" i="5"/>
  <c r="EG91" i="5"/>
  <c r="Y94" i="2"/>
  <c r="DM90" i="5"/>
  <c r="L93" i="2" s="1"/>
  <c r="R93" i="2" s="1"/>
  <c r="K93" i="2"/>
  <c r="EI90" i="5"/>
  <c r="AD93" i="2"/>
  <c r="EF90" i="5"/>
  <c r="X93" i="2"/>
  <c r="DM89" i="5"/>
  <c r="DM88" i="5"/>
  <c r="L91" i="2" s="1"/>
  <c r="R91" i="2" s="1"/>
  <c r="K91" i="2"/>
  <c r="EI88" i="5"/>
  <c r="AD91" i="2"/>
  <c r="EF88" i="5"/>
  <c r="X91" i="2"/>
  <c r="DM87" i="5"/>
  <c r="DM86" i="5"/>
  <c r="L89" i="2" s="1"/>
  <c r="R89" i="2" s="1"/>
  <c r="K89" i="2"/>
  <c r="EI86" i="5"/>
  <c r="AD89" i="2"/>
  <c r="EF86" i="5"/>
  <c r="X89" i="2"/>
  <c r="DM85" i="5"/>
  <c r="DM84" i="5"/>
  <c r="L87" i="2" s="1"/>
  <c r="R87" i="2" s="1"/>
  <c r="K87" i="2"/>
  <c r="EI84" i="5"/>
  <c r="AD87" i="2"/>
  <c r="EF84" i="5"/>
  <c r="X87" i="2"/>
  <c r="DM83" i="5"/>
  <c r="EE82" i="5"/>
  <c r="EJ82" i="5"/>
  <c r="AF85" i="2"/>
  <c r="ED82" i="5"/>
  <c r="T85" i="2"/>
  <c r="EJ81" i="5"/>
  <c r="DM81" i="5"/>
  <c r="L84" i="2" s="1"/>
  <c r="R84" i="2" s="1"/>
  <c r="K84" i="2"/>
  <c r="EG80" i="5"/>
  <c r="Y83" i="2"/>
  <c r="ED80" i="5"/>
  <c r="S83" i="2"/>
  <c r="ED79" i="5"/>
  <c r="EI79" i="5"/>
  <c r="AC82" i="2"/>
  <c r="EF79" i="5"/>
  <c r="W82" i="2"/>
  <c r="L79" i="5"/>
  <c r="M82" i="2" s="1"/>
  <c r="O82" i="2"/>
  <c r="ED78" i="5"/>
  <c r="DM78" i="5"/>
  <c r="P78" i="5" s="1"/>
  <c r="Q78" i="5" s="1"/>
  <c r="K81" i="2"/>
  <c r="EH77" i="5"/>
  <c r="AB80" i="2"/>
  <c r="EF76" i="5"/>
  <c r="ED76" i="5"/>
  <c r="T79" i="2"/>
  <c r="EJ75" i="5"/>
  <c r="DM75" i="5"/>
  <c r="L78" i="2" s="1"/>
  <c r="R78" i="2" s="1"/>
  <c r="K78" i="2"/>
  <c r="EH74" i="5"/>
  <c r="AB77" i="2"/>
  <c r="EF73" i="5"/>
  <c r="ED73" i="5"/>
  <c r="T76" i="2"/>
  <c r="EJ72" i="5"/>
  <c r="DM72" i="5"/>
  <c r="L75" i="2" s="1"/>
  <c r="R75" i="2" s="1"/>
  <c r="K75" i="2"/>
  <c r="EH71" i="5"/>
  <c r="AB74" i="2"/>
  <c r="EF70" i="5"/>
  <c r="DM69" i="5"/>
  <c r="P69" i="5" s="1"/>
  <c r="Q69" i="5" s="1"/>
  <c r="K72" i="2"/>
  <c r="EI69" i="5"/>
  <c r="AD72" i="2"/>
  <c r="EF69" i="5"/>
  <c r="X72" i="2"/>
  <c r="EH67" i="5"/>
  <c r="AB70" i="2"/>
  <c r="EE67" i="5"/>
  <c r="V70" i="2"/>
  <c r="DM66" i="5"/>
  <c r="P66" i="5" s="1"/>
  <c r="Q66" i="5" s="1"/>
  <c r="DM65" i="5"/>
  <c r="DM64" i="5"/>
  <c r="L67" i="2" s="1"/>
  <c r="R67" i="2" s="1"/>
  <c r="K67" i="2"/>
  <c r="EI64" i="5"/>
  <c r="AD67" i="2"/>
  <c r="EF64" i="5"/>
  <c r="X67" i="2"/>
  <c r="DM63" i="5"/>
  <c r="DM62" i="5"/>
  <c r="L65" i="2" s="1"/>
  <c r="R65" i="2" s="1"/>
  <c r="K65" i="2"/>
  <c r="EI62" i="5"/>
  <c r="AD65" i="2"/>
  <c r="EF62" i="5"/>
  <c r="X65" i="2"/>
  <c r="DM61" i="5"/>
  <c r="EE60" i="5"/>
  <c r="EG209" i="5"/>
  <c r="DM208" i="5"/>
  <c r="P208" i="5" s="1"/>
  <c r="Q208" i="5" s="1"/>
  <c r="EG205" i="5"/>
  <c r="DM204" i="5"/>
  <c r="P204" i="5" s="1"/>
  <c r="Q204" i="5" s="1"/>
  <c r="EG202" i="5"/>
  <c r="DM202" i="5"/>
  <c r="P202" i="5" s="1"/>
  <c r="Q202" i="5" s="1"/>
  <c r="EJ201" i="5"/>
  <c r="AF204" i="2"/>
  <c r="EG201" i="5"/>
  <c r="Z204" i="2"/>
  <c r="ED201" i="5"/>
  <c r="T204" i="2"/>
  <c r="DM200" i="5"/>
  <c r="P200" i="5" s="1"/>
  <c r="Q200" i="5" s="1"/>
  <c r="EJ199" i="5"/>
  <c r="AF202" i="2"/>
  <c r="EG199" i="5"/>
  <c r="Z202" i="2"/>
  <c r="ED199" i="5"/>
  <c r="T202" i="2"/>
  <c r="DM198" i="5"/>
  <c r="P198" i="5" s="1"/>
  <c r="Q198" i="5" s="1"/>
  <c r="EJ197" i="5"/>
  <c r="AF200" i="2"/>
  <c r="EG197" i="5"/>
  <c r="Z200" i="2"/>
  <c r="ED197" i="5"/>
  <c r="T200" i="2"/>
  <c r="DM196" i="5"/>
  <c r="P196" i="5" s="1"/>
  <c r="Q196" i="5" s="1"/>
  <c r="EJ195" i="5"/>
  <c r="AF198" i="2"/>
  <c r="EG195" i="5"/>
  <c r="Z198" i="2"/>
  <c r="ED195" i="5"/>
  <c r="T198" i="2"/>
  <c r="EJ194" i="5"/>
  <c r="AF197" i="2"/>
  <c r="EG194" i="5"/>
  <c r="Z197" i="2"/>
  <c r="ED194" i="5"/>
  <c r="T197" i="2"/>
  <c r="EJ193" i="5"/>
  <c r="AF196" i="2"/>
  <c r="EG193" i="5"/>
  <c r="Z196" i="2"/>
  <c r="ED193" i="5"/>
  <c r="T196" i="2"/>
  <c r="EJ192" i="5"/>
  <c r="AF195" i="2"/>
  <c r="EG192" i="5"/>
  <c r="Z195" i="2"/>
  <c r="ED192" i="5"/>
  <c r="T195" i="2"/>
  <c r="EJ191" i="5"/>
  <c r="AF194" i="2"/>
  <c r="EG191" i="5"/>
  <c r="Z194" i="2"/>
  <c r="ED191" i="5"/>
  <c r="T194" i="2"/>
  <c r="EJ190" i="5"/>
  <c r="AF193" i="2"/>
  <c r="EG190" i="5"/>
  <c r="Z193" i="2"/>
  <c r="ED190" i="5"/>
  <c r="T193" i="2"/>
  <c r="EJ189" i="5"/>
  <c r="AF192" i="2"/>
  <c r="EG189" i="5"/>
  <c r="Z192" i="2"/>
  <c r="ED189" i="5"/>
  <c r="T192" i="2"/>
  <c r="EJ188" i="5"/>
  <c r="AF191" i="2"/>
  <c r="EG188" i="5"/>
  <c r="Z191" i="2"/>
  <c r="ED188" i="5"/>
  <c r="T191" i="2"/>
  <c r="EJ187" i="5"/>
  <c r="AF190" i="2"/>
  <c r="EG187" i="5"/>
  <c r="Z190" i="2"/>
  <c r="ED187" i="5"/>
  <c r="T190" i="2"/>
  <c r="EJ186" i="5"/>
  <c r="AF189" i="2"/>
  <c r="EG186" i="5"/>
  <c r="Z189" i="2"/>
  <c r="ED186" i="5"/>
  <c r="T189" i="2"/>
  <c r="EJ185" i="5"/>
  <c r="AF188" i="2"/>
  <c r="EG185" i="5"/>
  <c r="Z188" i="2"/>
  <c r="ED185" i="5"/>
  <c r="T188" i="2"/>
  <c r="EJ184" i="5"/>
  <c r="AF187" i="2"/>
  <c r="EG184" i="5"/>
  <c r="Z187" i="2"/>
  <c r="ED184" i="5"/>
  <c r="T187" i="2"/>
  <c r="EJ183" i="5"/>
  <c r="AF186" i="2"/>
  <c r="EG183" i="5"/>
  <c r="Z186" i="2"/>
  <c r="ED183" i="5"/>
  <c r="T186" i="2"/>
  <c r="EJ182" i="5"/>
  <c r="AF185" i="2"/>
  <c r="EG182" i="5"/>
  <c r="Z185" i="2"/>
  <c r="ED182" i="5"/>
  <c r="T185" i="2"/>
  <c r="EJ181" i="5"/>
  <c r="AF184" i="2"/>
  <c r="EG181" i="5"/>
  <c r="Z184" i="2"/>
  <c r="ED181" i="5"/>
  <c r="T184" i="2"/>
  <c r="EJ180" i="5"/>
  <c r="AF183" i="2"/>
  <c r="EG180" i="5"/>
  <c r="Z183" i="2"/>
  <c r="ED180" i="5"/>
  <c r="T183" i="2"/>
  <c r="EG178" i="5"/>
  <c r="Y181" i="2"/>
  <c r="EG176" i="5"/>
  <c r="Y179" i="2"/>
  <c r="EI174" i="5"/>
  <c r="AC177" i="2"/>
  <c r="EG173" i="5"/>
  <c r="Y176" i="2"/>
  <c r="EI171" i="5"/>
  <c r="AC174" i="2"/>
  <c r="EG170" i="5"/>
  <c r="Y173" i="2"/>
  <c r="EH107" i="5"/>
  <c r="AB110" i="2"/>
  <c r="EJ106" i="5"/>
  <c r="AF109" i="2"/>
  <c r="EG106" i="5"/>
  <c r="Z109" i="2"/>
  <c r="EJ94" i="5"/>
  <c r="AF97" i="2"/>
  <c r="EJ84" i="5"/>
  <c r="AF87" i="2"/>
  <c r="ED84" i="5"/>
  <c r="T87" i="2"/>
  <c r="EH82" i="5"/>
  <c r="AB85" i="2"/>
  <c r="ED81" i="5"/>
  <c r="T84" i="2"/>
  <c r="DM80" i="5"/>
  <c r="K83" i="2"/>
  <c r="EH80" i="5"/>
  <c r="AA83" i="2"/>
  <c r="EE80" i="5"/>
  <c r="U83" i="2"/>
  <c r="EJ79" i="5"/>
  <c r="AE82" i="2"/>
  <c r="EG79" i="5"/>
  <c r="Y82" i="2"/>
  <c r="DM77" i="5"/>
  <c r="L80" i="2" s="1"/>
  <c r="R80" i="2" s="1"/>
  <c r="K80" i="2"/>
  <c r="EH76" i="5"/>
  <c r="AB79" i="2"/>
  <c r="ED75" i="5"/>
  <c r="T78" i="2"/>
  <c r="DM74" i="5"/>
  <c r="L77" i="2" s="1"/>
  <c r="R77" i="2" s="1"/>
  <c r="K77" i="2"/>
  <c r="EH73" i="5"/>
  <c r="AB76" i="2"/>
  <c r="ED72" i="5"/>
  <c r="T75" i="2"/>
  <c r="DM71" i="5"/>
  <c r="L74" i="2" s="1"/>
  <c r="R74" i="2" s="1"/>
  <c r="K74" i="2"/>
  <c r="EH70" i="5"/>
  <c r="AA73" i="2"/>
  <c r="EJ69" i="5"/>
  <c r="AF72" i="2"/>
  <c r="EG69" i="5"/>
  <c r="Z72" i="2"/>
  <c r="ED69" i="5"/>
  <c r="T72" i="2"/>
  <c r="DM67" i="5"/>
  <c r="P67" i="5" s="1"/>
  <c r="Q67" i="5" s="1"/>
  <c r="K70" i="2"/>
  <c r="EI67" i="5"/>
  <c r="AD70" i="2"/>
  <c r="EF67" i="5"/>
  <c r="X70" i="2"/>
  <c r="EJ64" i="5"/>
  <c r="AF67" i="2"/>
  <c r="ED64" i="5"/>
  <c r="T67" i="2"/>
  <c r="EJ62" i="5"/>
  <c r="AF65" i="2"/>
  <c r="ED62" i="5"/>
  <c r="T65" i="2"/>
  <c r="EH201" i="5"/>
  <c r="AB204" i="2"/>
  <c r="EE201" i="5"/>
  <c r="V204" i="2"/>
  <c r="EH199" i="5"/>
  <c r="AB202" i="2"/>
  <c r="EE199" i="5"/>
  <c r="V202" i="2"/>
  <c r="EH197" i="5"/>
  <c r="AB200" i="2"/>
  <c r="EE197" i="5"/>
  <c r="V200" i="2"/>
  <c r="EH195" i="5"/>
  <c r="AB198" i="2"/>
  <c r="EE195" i="5"/>
  <c r="V198" i="2"/>
  <c r="EH194" i="5"/>
  <c r="AB197" i="2"/>
  <c r="EE194" i="5"/>
  <c r="V197" i="2"/>
  <c r="EH193" i="5"/>
  <c r="AB196" i="2"/>
  <c r="EE193" i="5"/>
  <c r="V196" i="2"/>
  <c r="EH192" i="5"/>
  <c r="AB195" i="2"/>
  <c r="EE192" i="5"/>
  <c r="V195" i="2"/>
  <c r="EH191" i="5"/>
  <c r="AB194" i="2"/>
  <c r="EE191" i="5"/>
  <c r="V194" i="2"/>
  <c r="EH190" i="5"/>
  <c r="AB193" i="2"/>
  <c r="EE190" i="5"/>
  <c r="V193" i="2"/>
  <c r="EH189" i="5"/>
  <c r="AB192" i="2"/>
  <c r="EE189" i="5"/>
  <c r="V192" i="2"/>
  <c r="EH188" i="5"/>
  <c r="AB191" i="2"/>
  <c r="EE188" i="5"/>
  <c r="V191" i="2"/>
  <c r="EH187" i="5"/>
  <c r="AB190" i="2"/>
  <c r="EE187" i="5"/>
  <c r="V190" i="2"/>
  <c r="EH186" i="5"/>
  <c r="AB189" i="2"/>
  <c r="EE186" i="5"/>
  <c r="V189" i="2"/>
  <c r="EH185" i="5"/>
  <c r="AB188" i="2"/>
  <c r="EE185" i="5"/>
  <c r="V188" i="2"/>
  <c r="EH184" i="5"/>
  <c r="AB187" i="2"/>
  <c r="EE184" i="5"/>
  <c r="V187" i="2"/>
  <c r="EH183" i="5"/>
  <c r="AB186" i="2"/>
  <c r="EE183" i="5"/>
  <c r="V186" i="2"/>
  <c r="EH182" i="5"/>
  <c r="AB185" i="2"/>
  <c r="EE182" i="5"/>
  <c r="V185" i="2"/>
  <c r="EH181" i="5"/>
  <c r="AB184" i="2"/>
  <c r="EE181" i="5"/>
  <c r="V184" i="2"/>
  <c r="EH180" i="5"/>
  <c r="AB183" i="2"/>
  <c r="EE180" i="5"/>
  <c r="V183" i="2"/>
  <c r="DM178" i="5"/>
  <c r="EG177" i="5"/>
  <c r="Y180" i="2"/>
  <c r="DM176" i="5"/>
  <c r="EI175" i="5"/>
  <c r="AC178" i="2"/>
  <c r="EG174" i="5"/>
  <c r="Y177" i="2"/>
  <c r="DM173" i="5"/>
  <c r="EI172" i="5"/>
  <c r="AC175" i="2"/>
  <c r="EG171" i="5"/>
  <c r="Y174" i="2"/>
  <c r="DM170" i="5"/>
  <c r="EI169" i="5"/>
  <c r="AC172" i="2"/>
  <c r="EI168" i="5"/>
  <c r="EI167" i="5"/>
  <c r="EI166" i="5"/>
  <c r="EI165" i="5"/>
  <c r="EI164" i="5"/>
  <c r="EI163" i="5"/>
  <c r="EI162" i="5"/>
  <c r="EJ135" i="5"/>
  <c r="EG135" i="5"/>
  <c r="EJ133" i="5"/>
  <c r="EG133" i="5"/>
  <c r="EI131" i="5"/>
  <c r="EF131" i="5"/>
  <c r="L131" i="5"/>
  <c r="DL131" i="5" s="1"/>
  <c r="DO131" i="5" s="1"/>
  <c r="DP131" i="5" s="1"/>
  <c r="EH129" i="5"/>
  <c r="EE129" i="5"/>
  <c r="EI127" i="5"/>
  <c r="EF127" i="5"/>
  <c r="L127" i="5"/>
  <c r="DL127" i="5" s="1"/>
  <c r="EG122" i="5"/>
  <c r="EG119" i="5"/>
  <c r="EJ211" i="5"/>
  <c r="EI211" i="5"/>
  <c r="EH211" i="5"/>
  <c r="EF211" i="5"/>
  <c r="EE211" i="5"/>
  <c r="ED211" i="5"/>
  <c r="EJ210" i="5"/>
  <c r="EI210" i="5"/>
  <c r="EH210" i="5"/>
  <c r="EF210" i="5"/>
  <c r="EE210" i="5"/>
  <c r="ED210" i="5"/>
  <c r="EJ209" i="5"/>
  <c r="EI209" i="5"/>
  <c r="EH209" i="5"/>
  <c r="EF209" i="5"/>
  <c r="EE209" i="5"/>
  <c r="ED209" i="5"/>
  <c r="EJ208" i="5"/>
  <c r="EI208" i="5"/>
  <c r="EH208" i="5"/>
  <c r="EF208" i="5"/>
  <c r="EE208" i="5"/>
  <c r="ED208" i="5"/>
  <c r="EJ207" i="5"/>
  <c r="EI207" i="5"/>
  <c r="EH207" i="5"/>
  <c r="EF207" i="5"/>
  <c r="EE207" i="5"/>
  <c r="ED207" i="5"/>
  <c r="EJ206" i="5"/>
  <c r="EI206" i="5"/>
  <c r="EH206" i="5"/>
  <c r="EF206" i="5"/>
  <c r="EE206" i="5"/>
  <c r="ED206" i="5"/>
  <c r="EJ205" i="5"/>
  <c r="EI205" i="5"/>
  <c r="EH205" i="5"/>
  <c r="EF205" i="5"/>
  <c r="EE205" i="5"/>
  <c r="ED205" i="5"/>
  <c r="EJ204" i="5"/>
  <c r="EI204" i="5"/>
  <c r="EH204" i="5"/>
  <c r="EF204" i="5"/>
  <c r="EE204" i="5"/>
  <c r="ED204" i="5"/>
  <c r="EJ203" i="5"/>
  <c r="EI203" i="5"/>
  <c r="EH203" i="5"/>
  <c r="EF203" i="5"/>
  <c r="EE203" i="5"/>
  <c r="ED203" i="5"/>
  <c r="EJ202" i="5"/>
  <c r="EI202" i="5"/>
  <c r="EH202" i="5"/>
  <c r="EF202" i="5"/>
  <c r="EE202" i="5"/>
  <c r="ED202" i="5"/>
  <c r="EJ200" i="5"/>
  <c r="EI200" i="5"/>
  <c r="EH200" i="5"/>
  <c r="EG200" i="5"/>
  <c r="EF200" i="5"/>
  <c r="EE200" i="5"/>
  <c r="ED200" i="5"/>
  <c r="EJ198" i="5"/>
  <c r="EI198" i="5"/>
  <c r="EH198" i="5"/>
  <c r="EG198" i="5"/>
  <c r="EF198" i="5"/>
  <c r="EE198" i="5"/>
  <c r="ED198" i="5"/>
  <c r="EJ196" i="5"/>
  <c r="EI196" i="5"/>
  <c r="EH196" i="5"/>
  <c r="EG196" i="5"/>
  <c r="EF196" i="5"/>
  <c r="EE196" i="5"/>
  <c r="ED196" i="5"/>
  <c r="EJ179" i="5"/>
  <c r="EH179" i="5"/>
  <c r="EF179" i="5"/>
  <c r="ED179" i="5"/>
  <c r="L179" i="5"/>
  <c r="EJ178" i="5"/>
  <c r="EH178" i="5"/>
  <c r="EF178" i="5"/>
  <c r="ED178" i="5"/>
  <c r="L178" i="5"/>
  <c r="EJ177" i="5"/>
  <c r="EH177" i="5"/>
  <c r="EF177" i="5"/>
  <c r="L152" i="5"/>
  <c r="EL152" i="5" s="1"/>
  <c r="L151" i="5"/>
  <c r="EL151" i="5" s="1"/>
  <c r="P149" i="5"/>
  <c r="Q149" i="5" s="1"/>
  <c r="DO149" i="5"/>
  <c r="DP149" i="5" s="1"/>
  <c r="P147" i="5"/>
  <c r="Q147" i="5" s="1"/>
  <c r="DO147" i="5"/>
  <c r="DP147" i="5" s="1"/>
  <c r="P145" i="5"/>
  <c r="Q145" i="5" s="1"/>
  <c r="DO145" i="5"/>
  <c r="DP145" i="5" s="1"/>
  <c r="P143" i="5"/>
  <c r="Q143" i="5" s="1"/>
  <c r="DO143" i="5"/>
  <c r="DP143" i="5" s="1"/>
  <c r="P138" i="5"/>
  <c r="Q138" i="5" s="1"/>
  <c r="DO138" i="5"/>
  <c r="DP138" i="5" s="1"/>
  <c r="ED177" i="5"/>
  <c r="L177" i="5"/>
  <c r="EJ176" i="5"/>
  <c r="EH176" i="5"/>
  <c r="EF176" i="5"/>
  <c r="ED176" i="5"/>
  <c r="L176" i="5"/>
  <c r="EJ175" i="5"/>
  <c r="EH175" i="5"/>
  <c r="EF175" i="5"/>
  <c r="ED175" i="5"/>
  <c r="L175" i="5"/>
  <c r="EJ174" i="5"/>
  <c r="EH174" i="5"/>
  <c r="EF174" i="5"/>
  <c r="ED174" i="5"/>
  <c r="L174" i="5"/>
  <c r="EJ173" i="5"/>
  <c r="EH173" i="5"/>
  <c r="EF173" i="5"/>
  <c r="ED173" i="5"/>
  <c r="L173" i="5"/>
  <c r="EJ172" i="5"/>
  <c r="EH172" i="5"/>
  <c r="EF172" i="5"/>
  <c r="ED172" i="5"/>
  <c r="L172" i="5"/>
  <c r="EJ171" i="5"/>
  <c r="EH171" i="5"/>
  <c r="EF171" i="5"/>
  <c r="ED171" i="5"/>
  <c r="L171" i="5"/>
  <c r="EJ170" i="5"/>
  <c r="EH170" i="5"/>
  <c r="EF170" i="5"/>
  <c r="ED170" i="5"/>
  <c r="L170" i="5"/>
  <c r="EJ169" i="5"/>
  <c r="EH169" i="5"/>
  <c r="EF169" i="5"/>
  <c r="ED169" i="5"/>
  <c r="L169" i="5"/>
  <c r="EJ168" i="5"/>
  <c r="EH168" i="5"/>
  <c r="EF168" i="5"/>
  <c r="ED168" i="5"/>
  <c r="L168" i="5"/>
  <c r="EJ167" i="5"/>
  <c r="EH167" i="5"/>
  <c r="EF167" i="5"/>
  <c r="ED167" i="5"/>
  <c r="L167" i="5"/>
  <c r="EJ166" i="5"/>
  <c r="EH166" i="5"/>
  <c r="EF166" i="5"/>
  <c r="ED166" i="5"/>
  <c r="L166" i="5"/>
  <c r="EJ165" i="5"/>
  <c r="EH165" i="5"/>
  <c r="EF165" i="5"/>
  <c r="ED165" i="5"/>
  <c r="L165" i="5"/>
  <c r="EJ164" i="5"/>
  <c r="EH164" i="5"/>
  <c r="EF164" i="5"/>
  <c r="ED164" i="5"/>
  <c r="L164" i="5"/>
  <c r="EJ163" i="5"/>
  <c r="EH163" i="5"/>
  <c r="EF163" i="5"/>
  <c r="ED163" i="5"/>
  <c r="L163" i="5"/>
  <c r="EJ162" i="5"/>
  <c r="EH162" i="5"/>
  <c r="EF162" i="5"/>
  <c r="ED162" i="5"/>
  <c r="EJ161" i="5"/>
  <c r="EI161" i="5"/>
  <c r="EH161" i="5"/>
  <c r="EF161" i="5"/>
  <c r="EE161" i="5"/>
  <c r="ED161" i="5"/>
  <c r="EJ160" i="5"/>
  <c r="EI160" i="5"/>
  <c r="EH160" i="5"/>
  <c r="EF160" i="5"/>
  <c r="EE160" i="5"/>
  <c r="ED160" i="5"/>
  <c r="EJ159" i="5"/>
  <c r="EI159" i="5"/>
  <c r="EH159" i="5"/>
  <c r="EF159" i="5"/>
  <c r="EE159" i="5"/>
  <c r="ED159" i="5"/>
  <c r="EJ158" i="5"/>
  <c r="EI158" i="5"/>
  <c r="EH158" i="5"/>
  <c r="EF158" i="5"/>
  <c r="EE158" i="5"/>
  <c r="ED158" i="5"/>
  <c r="EJ157" i="5"/>
  <c r="EI157" i="5"/>
  <c r="EH157" i="5"/>
  <c r="EF157" i="5"/>
  <c r="EE157" i="5"/>
  <c r="ED157" i="5"/>
  <c r="EJ156" i="5"/>
  <c r="EH156" i="5"/>
  <c r="EF156" i="5"/>
  <c r="ED156" i="5"/>
  <c r="EJ155" i="5"/>
  <c r="EH155" i="5"/>
  <c r="EF155" i="5"/>
  <c r="ED155" i="5"/>
  <c r="EJ154" i="5"/>
  <c r="EH154" i="5"/>
  <c r="EF154" i="5"/>
  <c r="ED154" i="5"/>
  <c r="EJ153" i="5"/>
  <c r="EH153" i="5"/>
  <c r="EF153" i="5"/>
  <c r="ED153" i="5"/>
  <c r="P152" i="5"/>
  <c r="Q152" i="5" s="1"/>
  <c r="DO152" i="5"/>
  <c r="DP152" i="5" s="1"/>
  <c r="P151" i="5"/>
  <c r="Q151" i="5" s="1"/>
  <c r="DO151" i="5"/>
  <c r="DP151" i="5" s="1"/>
  <c r="P150" i="5"/>
  <c r="Q150" i="5" s="1"/>
  <c r="DO150" i="5"/>
  <c r="DP150" i="5" s="1"/>
  <c r="P148" i="5"/>
  <c r="Q148" i="5" s="1"/>
  <c r="DO148" i="5"/>
  <c r="DP148" i="5" s="1"/>
  <c r="P146" i="5"/>
  <c r="Q146" i="5" s="1"/>
  <c r="DO146" i="5"/>
  <c r="DP146" i="5" s="1"/>
  <c r="P144" i="5"/>
  <c r="Q144" i="5" s="1"/>
  <c r="DO144" i="5"/>
  <c r="DP144" i="5" s="1"/>
  <c r="P142" i="5"/>
  <c r="Q142" i="5" s="1"/>
  <c r="DO142" i="5"/>
  <c r="DP142" i="5" s="1"/>
  <c r="L141" i="5"/>
  <c r="EL141" i="5" s="1"/>
  <c r="EI134" i="5"/>
  <c r="EG134" i="5"/>
  <c r="EE134" i="5"/>
  <c r="L134" i="5"/>
  <c r="EL134" i="5" s="1"/>
  <c r="EI132" i="5"/>
  <c r="EG132" i="5"/>
  <c r="L150" i="5"/>
  <c r="EL150" i="5" s="1"/>
  <c r="L149" i="5"/>
  <c r="EL149" i="5" s="1"/>
  <c r="L148" i="5"/>
  <c r="EL148" i="5" s="1"/>
  <c r="L147" i="5"/>
  <c r="EL147" i="5" s="1"/>
  <c r="L146" i="5"/>
  <c r="EL146" i="5" s="1"/>
  <c r="L145" i="5"/>
  <c r="EL145" i="5" s="1"/>
  <c r="L144" i="5"/>
  <c r="EL144" i="5" s="1"/>
  <c r="L143" i="5"/>
  <c r="EL143" i="5" s="1"/>
  <c r="L142" i="5"/>
  <c r="EL142" i="5" s="1"/>
  <c r="L138" i="5"/>
  <c r="EL138" i="5" s="1"/>
  <c r="L137" i="5"/>
  <c r="EL137" i="5" s="1"/>
  <c r="L136" i="5"/>
  <c r="EL136" i="5" s="1"/>
  <c r="EE132" i="5"/>
  <c r="L132" i="5"/>
  <c r="EL132" i="5" s="1"/>
  <c r="EI130" i="5"/>
  <c r="EG130" i="5"/>
  <c r="EE130" i="5"/>
  <c r="L130" i="5"/>
  <c r="EL130" i="5" s="1"/>
  <c r="EI128" i="5"/>
  <c r="EG128" i="5"/>
  <c r="EE128" i="5"/>
  <c r="L128" i="5"/>
  <c r="EL128" i="5" s="1"/>
  <c r="EI126" i="5"/>
  <c r="EG126" i="5"/>
  <c r="EE126" i="5"/>
  <c r="L126" i="5"/>
  <c r="EL126" i="5" s="1"/>
  <c r="EJ122" i="5"/>
  <c r="EI122" i="5"/>
  <c r="EH122" i="5"/>
  <c r="EF122" i="5"/>
  <c r="ED122" i="5"/>
  <c r="EJ121" i="5"/>
  <c r="EH121" i="5"/>
  <c r="EF121" i="5"/>
  <c r="ED121" i="5"/>
  <c r="EJ120" i="5"/>
  <c r="EH120" i="5"/>
  <c r="EF120" i="5"/>
  <c r="ED120" i="5"/>
  <c r="L120" i="5"/>
  <c r="EL120" i="5" s="1"/>
  <c r="EJ119" i="5"/>
  <c r="EH119" i="5"/>
  <c r="EF119" i="5"/>
  <c r="ED119" i="5"/>
  <c r="L119" i="5"/>
  <c r="EL119" i="5" s="1"/>
  <c r="EJ118" i="5"/>
  <c r="EH118" i="5"/>
  <c r="EF118" i="5"/>
  <c r="ED118" i="5"/>
  <c r="L118" i="5"/>
  <c r="EL118" i="5" s="1"/>
  <c r="EJ117" i="5"/>
  <c r="EH117" i="5"/>
  <c r="EF117" i="5"/>
  <c r="ED117" i="5"/>
  <c r="L117" i="5"/>
  <c r="EL117" i="5" s="1"/>
  <c r="EJ116" i="5"/>
  <c r="EH116" i="5"/>
  <c r="EF116" i="5"/>
  <c r="ED116" i="5"/>
  <c r="L116" i="5"/>
  <c r="EL116" i="5" s="1"/>
  <c r="EJ115" i="5"/>
  <c r="EH115" i="5"/>
  <c r="EF115" i="5"/>
  <c r="ED115" i="5"/>
  <c r="L115" i="5"/>
  <c r="EL115" i="5" s="1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62" i="5"/>
  <c r="P161" i="5"/>
  <c r="Q161" i="5" s="1"/>
  <c r="L161" i="5"/>
  <c r="EL161" i="5" s="1"/>
  <c r="P160" i="5"/>
  <c r="Q160" i="5" s="1"/>
  <c r="L160" i="5"/>
  <c r="EL160" i="5" s="1"/>
  <c r="P159" i="5"/>
  <c r="Q159" i="5" s="1"/>
  <c r="L159" i="5"/>
  <c r="EL159" i="5" s="1"/>
  <c r="P158" i="5"/>
  <c r="Q158" i="5" s="1"/>
  <c r="L158" i="5"/>
  <c r="EL158" i="5" s="1"/>
  <c r="P157" i="5"/>
  <c r="Q157" i="5" s="1"/>
  <c r="L157" i="5"/>
  <c r="EL157" i="5" s="1"/>
  <c r="P156" i="5"/>
  <c r="Q156" i="5" s="1"/>
  <c r="L156" i="5"/>
  <c r="EL156" i="5" s="1"/>
  <c r="P155" i="5"/>
  <c r="Q155" i="5" s="1"/>
  <c r="L155" i="5"/>
  <c r="EL155" i="5" s="1"/>
  <c r="P154" i="5"/>
  <c r="Q154" i="5" s="1"/>
  <c r="L154" i="5"/>
  <c r="EL154" i="5" s="1"/>
  <c r="P153" i="5"/>
  <c r="Q153" i="5" s="1"/>
  <c r="L153" i="5"/>
  <c r="EL153" i="5" s="1"/>
  <c r="DO141" i="5"/>
  <c r="DP141" i="5" s="1"/>
  <c r="P141" i="5"/>
  <c r="Q141" i="5" s="1"/>
  <c r="P140" i="5"/>
  <c r="Q140" i="5" s="1"/>
  <c r="L140" i="5"/>
  <c r="EL140" i="5" s="1"/>
  <c r="P139" i="5"/>
  <c r="Q139" i="5" s="1"/>
  <c r="L139" i="5"/>
  <c r="EL139" i="5" s="1"/>
  <c r="P135" i="5"/>
  <c r="Q135" i="5" s="1"/>
  <c r="P131" i="5"/>
  <c r="Q131" i="5" s="1"/>
  <c r="DO127" i="5"/>
  <c r="DP127" i="5" s="1"/>
  <c r="P136" i="5"/>
  <c r="Q136" i="5" s="1"/>
  <c r="L125" i="5"/>
  <c r="DL125" i="5" s="1"/>
  <c r="DO125" i="5" s="1"/>
  <c r="DP125" i="5" s="1"/>
  <c r="L124" i="5"/>
  <c r="EL124" i="5" s="1"/>
  <c r="L123" i="5"/>
  <c r="EL123" i="5" s="1"/>
  <c r="L122" i="5"/>
  <c r="EL122" i="5" s="1"/>
  <c r="L121" i="5"/>
  <c r="EL121" i="5" s="1"/>
  <c r="L108" i="5"/>
  <c r="L107" i="5"/>
  <c r="EJ105" i="5"/>
  <c r="EH105" i="5"/>
  <c r="EF105" i="5"/>
  <c r="ED105" i="5"/>
  <c r="L105" i="5"/>
  <c r="EJ103" i="5"/>
  <c r="EH103" i="5"/>
  <c r="EF103" i="5"/>
  <c r="ED103" i="5"/>
  <c r="L103" i="5"/>
  <c r="EJ101" i="5"/>
  <c r="EH101" i="5"/>
  <c r="EF101" i="5"/>
  <c r="ED101" i="5"/>
  <c r="L101" i="5"/>
  <c r="EJ99" i="5"/>
  <c r="EH99" i="5"/>
  <c r="EF99" i="5"/>
  <c r="ED99" i="5"/>
  <c r="EJ97" i="5"/>
  <c r="EH97" i="5"/>
  <c r="EF97" i="5"/>
  <c r="ED97" i="5"/>
  <c r="EJ95" i="5"/>
  <c r="EH95" i="5"/>
  <c r="EF95" i="5"/>
  <c r="ED95" i="5"/>
  <c r="EJ93" i="5"/>
  <c r="L109" i="5"/>
  <c r="L106" i="5"/>
  <c r="L104" i="5"/>
  <c r="L102" i="5"/>
  <c r="L100" i="5"/>
  <c r="EH93" i="5"/>
  <c r="EF93" i="5"/>
  <c r="ED93" i="5"/>
  <c r="EJ91" i="5"/>
  <c r="EH91" i="5"/>
  <c r="EF91" i="5"/>
  <c r="ED91" i="5"/>
  <c r="L91" i="5"/>
  <c r="EJ89" i="5"/>
  <c r="EH89" i="5"/>
  <c r="EF89" i="5"/>
  <c r="ED89" i="5"/>
  <c r="L89" i="5"/>
  <c r="EJ87" i="5"/>
  <c r="EH87" i="5"/>
  <c r="EF87" i="5"/>
  <c r="ED87" i="5"/>
  <c r="L87" i="5"/>
  <c r="EJ85" i="5"/>
  <c r="EH85" i="5"/>
  <c r="EF85" i="5"/>
  <c r="ED85" i="5"/>
  <c r="L85" i="5"/>
  <c r="EJ83" i="5"/>
  <c r="EH83" i="5"/>
  <c r="EF83" i="5"/>
  <c r="ED83" i="5"/>
  <c r="L83" i="5"/>
  <c r="L82" i="5"/>
  <c r="EI81" i="5"/>
  <c r="EG81" i="5"/>
  <c r="EE81" i="5"/>
  <c r="L81" i="5"/>
  <c r="EJ78" i="5"/>
  <c r="EI78" i="5"/>
  <c r="EG78" i="5"/>
  <c r="EF78" i="5"/>
  <c r="EE78" i="5"/>
  <c r="L78" i="5"/>
  <c r="EI77" i="5"/>
  <c r="EG77" i="5"/>
  <c r="EE77" i="5"/>
  <c r="L77" i="5"/>
  <c r="M80" i="2" s="1"/>
  <c r="EI76" i="5"/>
  <c r="L90" i="5"/>
  <c r="L88" i="5"/>
  <c r="L86" i="5"/>
  <c r="L84" i="5"/>
  <c r="L64" i="5"/>
  <c r="L62" i="5"/>
  <c r="EJ60" i="5"/>
  <c r="EH60" i="5"/>
  <c r="EF60" i="5"/>
  <c r="ED60" i="5"/>
  <c r="L60" i="5"/>
  <c r="EG76" i="5"/>
  <c r="EE76" i="5"/>
  <c r="L76" i="5"/>
  <c r="M79" i="2" s="1"/>
  <c r="EI75" i="5"/>
  <c r="EG75" i="5"/>
  <c r="EE75" i="5"/>
  <c r="L75" i="5"/>
  <c r="EI74" i="5"/>
  <c r="EG74" i="5"/>
  <c r="EE74" i="5"/>
  <c r="L74" i="5"/>
  <c r="M77" i="2" s="1"/>
  <c r="EI73" i="5"/>
  <c r="EG73" i="5"/>
  <c r="EE73" i="5"/>
  <c r="L73" i="5"/>
  <c r="EI72" i="5"/>
  <c r="EG72" i="5"/>
  <c r="EE72" i="5"/>
  <c r="L72" i="5"/>
  <c r="M75" i="2" s="1"/>
  <c r="EI71" i="5"/>
  <c r="EG71" i="5"/>
  <c r="EE71" i="5"/>
  <c r="L71" i="5"/>
  <c r="EI70" i="5"/>
  <c r="EG70" i="5"/>
  <c r="EE70" i="5"/>
  <c r="ED70" i="5"/>
  <c r="EJ68" i="5"/>
  <c r="EI68" i="5"/>
  <c r="EH68" i="5"/>
  <c r="EF68" i="5"/>
  <c r="EE68" i="5"/>
  <c r="ED68" i="5"/>
  <c r="EJ66" i="5"/>
  <c r="EI66" i="5"/>
  <c r="EH66" i="5"/>
  <c r="EF66" i="5"/>
  <c r="EE66" i="5"/>
  <c r="ED66" i="5"/>
  <c r="EJ65" i="5"/>
  <c r="EH65" i="5"/>
  <c r="EF65" i="5"/>
  <c r="ED65" i="5"/>
  <c r="L65" i="5"/>
  <c r="EJ63" i="5"/>
  <c r="EH63" i="5"/>
  <c r="EF63" i="5"/>
  <c r="ED63" i="5"/>
  <c r="L63" i="5"/>
  <c r="EJ61" i="5"/>
  <c r="EH61" i="5"/>
  <c r="EF61" i="5"/>
  <c r="ED61" i="5"/>
  <c r="L61" i="5"/>
  <c r="L98" i="5"/>
  <c r="L96" i="5"/>
  <c r="L94" i="5"/>
  <c r="L92" i="5"/>
  <c r="L99" i="5"/>
  <c r="L97" i="5"/>
  <c r="L95" i="5"/>
  <c r="L93" i="5"/>
  <c r="L70" i="5"/>
  <c r="M73" i="2" s="1"/>
  <c r="L69" i="5"/>
  <c r="L68" i="5"/>
  <c r="L67" i="5"/>
  <c r="L66" i="5"/>
  <c r="N69" i="6"/>
  <c r="N68" i="6"/>
  <c r="N67" i="6"/>
  <c r="N66" i="6"/>
  <c r="N65" i="6"/>
  <c r="N64" i="6"/>
  <c r="N63" i="6"/>
  <c r="P128" i="5" l="1"/>
  <c r="Q128" i="5" s="1"/>
  <c r="P130" i="5"/>
  <c r="Q130" i="5" s="1"/>
  <c r="P134" i="5"/>
  <c r="Q134" i="5" s="1"/>
  <c r="P133" i="5"/>
  <c r="Q133" i="5" s="1"/>
  <c r="P132" i="5"/>
  <c r="Q132" i="5" s="1"/>
  <c r="P122" i="5"/>
  <c r="Q122" i="5" s="1"/>
  <c r="P123" i="5"/>
  <c r="Q123" i="5" s="1"/>
  <c r="P137" i="5"/>
  <c r="Q137" i="5" s="1"/>
  <c r="P129" i="5"/>
  <c r="Q129" i="5" s="1"/>
  <c r="P127" i="5"/>
  <c r="Q127" i="5" s="1"/>
  <c r="P126" i="5"/>
  <c r="Q126" i="5" s="1"/>
  <c r="P125" i="5"/>
  <c r="Q125" i="5" s="1"/>
  <c r="P124" i="5"/>
  <c r="Q124" i="5" s="1"/>
  <c r="P121" i="5"/>
  <c r="Q121" i="5" s="1"/>
  <c r="P120" i="5"/>
  <c r="Q120" i="5" s="1"/>
  <c r="P119" i="5"/>
  <c r="Q119" i="5" s="1"/>
  <c r="P118" i="5"/>
  <c r="Q118" i="5" s="1"/>
  <c r="P116" i="5"/>
  <c r="Q116" i="5" s="1"/>
  <c r="P117" i="5"/>
  <c r="Q117" i="5" s="1"/>
  <c r="P115" i="5"/>
  <c r="Q115" i="5" s="1"/>
  <c r="DO88" i="5"/>
  <c r="DP88" i="5" s="1"/>
  <c r="DL169" i="5"/>
  <c r="Q172" i="2" s="1"/>
  <c r="A555" i="5"/>
  <c r="A558" i="2" s="1"/>
  <c r="A557" i="2"/>
  <c r="A576" i="5"/>
  <c r="A578" i="2"/>
  <c r="A532" i="5"/>
  <c r="A534" i="2"/>
  <c r="DO73" i="5"/>
  <c r="DP73" i="5" s="1"/>
  <c r="DL73" i="5"/>
  <c r="Q76" i="2" s="1"/>
  <c r="DL202" i="5"/>
  <c r="Q205" i="2" s="1"/>
  <c r="P207" i="5"/>
  <c r="Q207" i="5" s="1"/>
  <c r="P81" i="5"/>
  <c r="Q81" i="5" s="1"/>
  <c r="DL210" i="5"/>
  <c r="Q213" i="2" s="1"/>
  <c r="L172" i="2"/>
  <c r="R172" i="2" s="1"/>
  <c r="DO75" i="5"/>
  <c r="DP75" i="5" s="1"/>
  <c r="P109" i="5"/>
  <c r="Q109" i="5" s="1"/>
  <c r="A478" i="5"/>
  <c r="A480" i="2"/>
  <c r="P75" i="5"/>
  <c r="Q75" i="5" s="1"/>
  <c r="P175" i="5"/>
  <c r="Q175" i="5" s="1"/>
  <c r="DL65" i="5"/>
  <c r="Q68" i="2" s="1"/>
  <c r="EL80" i="5"/>
  <c r="P86" i="5"/>
  <c r="Q86" i="5" s="1"/>
  <c r="EL127" i="5"/>
  <c r="DL63" i="5"/>
  <c r="Q66" i="2" s="1"/>
  <c r="P60" i="5"/>
  <c r="Q60" i="5" s="1"/>
  <c r="DL148" i="5"/>
  <c r="P162" i="5"/>
  <c r="Q162" i="5" s="1"/>
  <c r="DO72" i="5"/>
  <c r="DP72" i="5" s="1"/>
  <c r="DL171" i="5"/>
  <c r="Q174" i="2" s="1"/>
  <c r="P211" i="5"/>
  <c r="Q211" i="5" s="1"/>
  <c r="DO166" i="5"/>
  <c r="DP166" i="5" s="1"/>
  <c r="DO211" i="5"/>
  <c r="DP211" i="5" s="1"/>
  <c r="DO100" i="5"/>
  <c r="DP100" i="5" s="1"/>
  <c r="EL131" i="5"/>
  <c r="L166" i="2"/>
  <c r="R166" i="2" s="1"/>
  <c r="DO207" i="5"/>
  <c r="DP207" i="5" s="1"/>
  <c r="L168" i="2"/>
  <c r="R168" i="2" s="1"/>
  <c r="P172" i="5"/>
  <c r="Q172" i="5" s="1"/>
  <c r="DL138" i="5"/>
  <c r="DL142" i="5"/>
  <c r="DL152" i="5"/>
  <c r="P166" i="5"/>
  <c r="Q166" i="5" s="1"/>
  <c r="DL107" i="5"/>
  <c r="Q110" i="2" s="1"/>
  <c r="DO102" i="5"/>
  <c r="DP102" i="5" s="1"/>
  <c r="EL133" i="5"/>
  <c r="DL175" i="5"/>
  <c r="Q178" i="2" s="1"/>
  <c r="DL80" i="5"/>
  <c r="Q83" i="2" s="1"/>
  <c r="DL103" i="5"/>
  <c r="Q106" i="2" s="1"/>
  <c r="P74" i="5"/>
  <c r="Q74" i="5" s="1"/>
  <c r="EL76" i="5"/>
  <c r="DL82" i="5"/>
  <c r="Q85" i="2" s="1"/>
  <c r="DO82" i="5"/>
  <c r="DP82" i="5" s="1"/>
  <c r="L167" i="2"/>
  <c r="R167" i="2" s="1"/>
  <c r="P70" i="5"/>
  <c r="Q70" i="5" s="1"/>
  <c r="P73" i="5"/>
  <c r="Q73" i="5" s="1"/>
  <c r="P82" i="5"/>
  <c r="Q82" i="5" s="1"/>
  <c r="DL84" i="5"/>
  <c r="Q87" i="2" s="1"/>
  <c r="DL88" i="5"/>
  <c r="Q91" i="2" s="1"/>
  <c r="DL91" i="5"/>
  <c r="Q94" i="2" s="1"/>
  <c r="DO84" i="5"/>
  <c r="DP84" i="5" s="1"/>
  <c r="DL100" i="5"/>
  <c r="Q103" i="2" s="1"/>
  <c r="P100" i="5"/>
  <c r="Q100" i="5" s="1"/>
  <c r="EL129" i="5"/>
  <c r="DL146" i="5"/>
  <c r="DL151" i="5"/>
  <c r="P209" i="5"/>
  <c r="Q209" i="5" s="1"/>
  <c r="DL164" i="5"/>
  <c r="Q167" i="2" s="1"/>
  <c r="DL166" i="5"/>
  <c r="Q169" i="2" s="1"/>
  <c r="DL172" i="5"/>
  <c r="Q175" i="2" s="1"/>
  <c r="DO164" i="5"/>
  <c r="DP164" i="5" s="1"/>
  <c r="DO172" i="5"/>
  <c r="DP172" i="5" s="1"/>
  <c r="DO175" i="5"/>
  <c r="DP175" i="5" s="1"/>
  <c r="DL178" i="5"/>
  <c r="Q181" i="2" s="1"/>
  <c r="L170" i="2"/>
  <c r="R170" i="2" s="1"/>
  <c r="DL85" i="5"/>
  <c r="Q88" i="2" s="1"/>
  <c r="DL174" i="5"/>
  <c r="Q177" i="2" s="1"/>
  <c r="DL177" i="5"/>
  <c r="Q180" i="2" s="1"/>
  <c r="DO209" i="5"/>
  <c r="DP209" i="5" s="1"/>
  <c r="L182" i="2"/>
  <c r="R182" i="2" s="1"/>
  <c r="DL75" i="5"/>
  <c r="Q78" i="2" s="1"/>
  <c r="P80" i="5"/>
  <c r="Q80" i="5" s="1"/>
  <c r="P72" i="5"/>
  <c r="Q72" i="5" s="1"/>
  <c r="DO77" i="5"/>
  <c r="DP77" i="5" s="1"/>
  <c r="DO81" i="5"/>
  <c r="DP81" i="5" s="1"/>
  <c r="DL92" i="5"/>
  <c r="Q95" i="2" s="1"/>
  <c r="DL90" i="5"/>
  <c r="Q93" i="2" s="1"/>
  <c r="DL106" i="5"/>
  <c r="Q109" i="2" s="1"/>
  <c r="DO86" i="5"/>
  <c r="DP86" i="5" s="1"/>
  <c r="P102" i="5"/>
  <c r="Q102" i="5" s="1"/>
  <c r="DL163" i="5"/>
  <c r="Q166" i="2" s="1"/>
  <c r="DL165" i="5"/>
  <c r="Q168" i="2" s="1"/>
  <c r="DL179" i="5"/>
  <c r="Q182" i="2" s="1"/>
  <c r="DO163" i="5"/>
  <c r="DP163" i="5" s="1"/>
  <c r="DO165" i="5"/>
  <c r="DP165" i="5" s="1"/>
  <c r="P179" i="5"/>
  <c r="Q179" i="5" s="1"/>
  <c r="L94" i="2"/>
  <c r="R94" i="2" s="1"/>
  <c r="DL79" i="5"/>
  <c r="Q82" i="2" s="1"/>
  <c r="DO71" i="5"/>
  <c r="DP71" i="5" s="1"/>
  <c r="DO76" i="5"/>
  <c r="DP76" i="5" s="1"/>
  <c r="P77" i="5"/>
  <c r="Q77" i="5" s="1"/>
  <c r="P95" i="5"/>
  <c r="Q95" i="5" s="1"/>
  <c r="DL60" i="5"/>
  <c r="Q63" i="2" s="1"/>
  <c r="DL64" i="5"/>
  <c r="Q67" i="2" s="1"/>
  <c r="DO64" i="5"/>
  <c r="DP64" i="5" s="1"/>
  <c r="P84" i="5"/>
  <c r="Q84" i="5" s="1"/>
  <c r="DO90" i="5"/>
  <c r="DP90" i="5" s="1"/>
  <c r="DO104" i="5"/>
  <c r="DP104" i="5" s="1"/>
  <c r="DL115" i="5"/>
  <c r="DO115" i="5" s="1"/>
  <c r="DP115" i="5" s="1"/>
  <c r="DL135" i="5"/>
  <c r="DO135" i="5" s="1"/>
  <c r="DP135" i="5" s="1"/>
  <c r="P205" i="5"/>
  <c r="Q205" i="5" s="1"/>
  <c r="DO162" i="5"/>
  <c r="DP162" i="5" s="1"/>
  <c r="DO168" i="5"/>
  <c r="DP168" i="5" s="1"/>
  <c r="P167" i="5"/>
  <c r="Q167" i="5" s="1"/>
  <c r="P71" i="5"/>
  <c r="Q71" i="5" s="1"/>
  <c r="DO74" i="5"/>
  <c r="DP74" i="5" s="1"/>
  <c r="P76" i="5"/>
  <c r="Q76" i="5" s="1"/>
  <c r="EL79" i="5"/>
  <c r="DO60" i="5"/>
  <c r="DP60" i="5" s="1"/>
  <c r="P64" i="5"/>
  <c r="Q64" i="5" s="1"/>
  <c r="DL104" i="5"/>
  <c r="Q107" i="2" s="1"/>
  <c r="P90" i="5"/>
  <c r="Q90" i="5" s="1"/>
  <c r="P104" i="5"/>
  <c r="Q104" i="5" s="1"/>
  <c r="DO109" i="5"/>
  <c r="DP109" i="5" s="1"/>
  <c r="DL118" i="5"/>
  <c r="DO118" i="5" s="1"/>
  <c r="DP118" i="5" s="1"/>
  <c r="DL137" i="5"/>
  <c r="DO137" i="5" s="1"/>
  <c r="DP137" i="5" s="1"/>
  <c r="DL168" i="5"/>
  <c r="Q171" i="2" s="1"/>
  <c r="DL182" i="5"/>
  <c r="Q185" i="2" s="1"/>
  <c r="DL167" i="5"/>
  <c r="Q170" i="2" s="1"/>
  <c r="DL170" i="5"/>
  <c r="Q173" i="2" s="1"/>
  <c r="DL173" i="5"/>
  <c r="Q176" i="2" s="1"/>
  <c r="DL176" i="5"/>
  <c r="Q179" i="2" s="1"/>
  <c r="DO169" i="5"/>
  <c r="DP169" i="5" s="1"/>
  <c r="P168" i="5"/>
  <c r="Q168" i="5" s="1"/>
  <c r="DL161" i="5"/>
  <c r="DL72" i="5"/>
  <c r="Q75" i="2" s="1"/>
  <c r="P62" i="5"/>
  <c r="Q62" i="5" s="1"/>
  <c r="DL81" i="5"/>
  <c r="Q84" i="2" s="1"/>
  <c r="P88" i="5"/>
  <c r="Q88" i="5" s="1"/>
  <c r="DL116" i="5"/>
  <c r="DO116" i="5" s="1"/>
  <c r="DP116" i="5" s="1"/>
  <c r="DL130" i="5"/>
  <c r="DO130" i="5" s="1"/>
  <c r="DP130" i="5" s="1"/>
  <c r="DL144" i="5"/>
  <c r="DL150" i="5"/>
  <c r="DL153" i="5"/>
  <c r="DO205" i="5"/>
  <c r="DP205" i="5" s="1"/>
  <c r="DO95" i="5"/>
  <c r="DP95" i="5" s="1"/>
  <c r="DO91" i="5"/>
  <c r="DP91" i="5" s="1"/>
  <c r="DL119" i="5"/>
  <c r="DO119" i="5" s="1"/>
  <c r="DP119" i="5" s="1"/>
  <c r="EL125" i="5"/>
  <c r="DL134" i="5"/>
  <c r="DO134" i="5" s="1"/>
  <c r="DP134" i="5" s="1"/>
  <c r="DL143" i="5"/>
  <c r="DL145" i="5"/>
  <c r="DL147" i="5"/>
  <c r="DL149" i="5"/>
  <c r="DL157" i="5"/>
  <c r="EL72" i="5"/>
  <c r="DL61" i="5"/>
  <c r="Q64" i="2" s="1"/>
  <c r="DO62" i="5"/>
  <c r="DP62" i="5" s="1"/>
  <c r="DO70" i="5"/>
  <c r="DP70" i="5" s="1"/>
  <c r="DL76" i="5"/>
  <c r="Q79" i="2" s="1"/>
  <c r="EL66" i="5"/>
  <c r="M69" i="2"/>
  <c r="EL67" i="5"/>
  <c r="M70" i="2"/>
  <c r="EL70" i="5"/>
  <c r="EL95" i="5"/>
  <c r="M98" i="2"/>
  <c r="EL89" i="5"/>
  <c r="M92" i="2"/>
  <c r="EL102" i="5"/>
  <c r="M105" i="2"/>
  <c r="EL109" i="5"/>
  <c r="M112" i="2"/>
  <c r="EL101" i="5"/>
  <c r="M104" i="2"/>
  <c r="EL190" i="5"/>
  <c r="M193" i="2"/>
  <c r="EL191" i="5"/>
  <c r="M194" i="2"/>
  <c r="EL194" i="5"/>
  <c r="M197" i="2"/>
  <c r="EL206" i="5"/>
  <c r="M209" i="2"/>
  <c r="EL207" i="5"/>
  <c r="M210" i="2"/>
  <c r="EL211" i="5"/>
  <c r="M214" i="2"/>
  <c r="DL66" i="5"/>
  <c r="Q69" i="2" s="1"/>
  <c r="EL63" i="5"/>
  <c r="M66" i="2"/>
  <c r="EL75" i="5"/>
  <c r="M78" i="2"/>
  <c r="EL88" i="5"/>
  <c r="M91" i="2"/>
  <c r="DL194" i="5"/>
  <c r="Q197" i="2" s="1"/>
  <c r="EL205" i="5"/>
  <c r="M208" i="2"/>
  <c r="DL206" i="5"/>
  <c r="Q209" i="2" s="1"/>
  <c r="EL163" i="5"/>
  <c r="M166" i="2"/>
  <c r="EL166" i="5"/>
  <c r="M169" i="2"/>
  <c r="EL172" i="5"/>
  <c r="M175" i="2"/>
  <c r="P170" i="5"/>
  <c r="Q170" i="5" s="1"/>
  <c r="L173" i="2"/>
  <c r="R173" i="2" s="1"/>
  <c r="DO170" i="5"/>
  <c r="DP170" i="5" s="1"/>
  <c r="P173" i="5"/>
  <c r="Q173" i="5" s="1"/>
  <c r="L176" i="2"/>
  <c r="R176" i="2" s="1"/>
  <c r="DO173" i="5"/>
  <c r="DP173" i="5" s="1"/>
  <c r="P176" i="5"/>
  <c r="Q176" i="5" s="1"/>
  <c r="L179" i="2"/>
  <c r="R179" i="2" s="1"/>
  <c r="DO176" i="5"/>
  <c r="DP176" i="5" s="1"/>
  <c r="P178" i="5"/>
  <c r="Q178" i="5" s="1"/>
  <c r="L181" i="2"/>
  <c r="R181" i="2" s="1"/>
  <c r="DO178" i="5"/>
  <c r="DP178" i="5" s="1"/>
  <c r="L203" i="2"/>
  <c r="R203" i="2" s="1"/>
  <c r="DO200" i="5"/>
  <c r="DP200" i="5" s="1"/>
  <c r="L207" i="2"/>
  <c r="R207" i="2" s="1"/>
  <c r="DO204" i="5"/>
  <c r="DP204" i="5" s="1"/>
  <c r="P63" i="5"/>
  <c r="Q63" i="5" s="1"/>
  <c r="L66" i="2"/>
  <c r="R66" i="2" s="1"/>
  <c r="DO63" i="5"/>
  <c r="DP63" i="5" s="1"/>
  <c r="DO69" i="5"/>
  <c r="DP69" i="5" s="1"/>
  <c r="L72" i="2"/>
  <c r="R72" i="2" s="1"/>
  <c r="DO78" i="5"/>
  <c r="DP78" i="5" s="1"/>
  <c r="L81" i="2"/>
  <c r="R81" i="2" s="1"/>
  <c r="P83" i="5"/>
  <c r="Q83" i="5" s="1"/>
  <c r="L86" i="2"/>
  <c r="R86" i="2" s="1"/>
  <c r="DO83" i="5"/>
  <c r="DP83" i="5" s="1"/>
  <c r="P89" i="5"/>
  <c r="Q89" i="5" s="1"/>
  <c r="L92" i="2"/>
  <c r="R92" i="2" s="1"/>
  <c r="DO89" i="5"/>
  <c r="DP89" i="5" s="1"/>
  <c r="P103" i="5"/>
  <c r="Q103" i="5" s="1"/>
  <c r="L106" i="2"/>
  <c r="R106" i="2" s="1"/>
  <c r="DO103" i="5"/>
  <c r="DP103" i="5" s="1"/>
  <c r="DO79" i="5"/>
  <c r="DP79" i="5" s="1"/>
  <c r="L82" i="2"/>
  <c r="R82" i="2" s="1"/>
  <c r="DO92" i="5"/>
  <c r="DP92" i="5" s="1"/>
  <c r="L95" i="2"/>
  <c r="R95" i="2" s="1"/>
  <c r="P171" i="5"/>
  <c r="Q171" i="5" s="1"/>
  <c r="L174" i="2"/>
  <c r="R174" i="2" s="1"/>
  <c r="DO171" i="5"/>
  <c r="DP171" i="5" s="1"/>
  <c r="P174" i="5"/>
  <c r="Q174" i="5" s="1"/>
  <c r="L177" i="2"/>
  <c r="R177" i="2" s="1"/>
  <c r="DO174" i="5"/>
  <c r="DP174" i="5" s="1"/>
  <c r="P177" i="5"/>
  <c r="Q177" i="5" s="1"/>
  <c r="L180" i="2"/>
  <c r="R180" i="2" s="1"/>
  <c r="DO177" i="5"/>
  <c r="DP177" i="5" s="1"/>
  <c r="DO210" i="5"/>
  <c r="DP210" i="5" s="1"/>
  <c r="L213" i="2"/>
  <c r="R213" i="2" s="1"/>
  <c r="P108" i="5"/>
  <c r="Q108" i="5" s="1"/>
  <c r="L111" i="2"/>
  <c r="R111" i="2" s="1"/>
  <c r="EL71" i="5"/>
  <c r="M74" i="2"/>
  <c r="EL86" i="5"/>
  <c r="M89" i="2"/>
  <c r="EL83" i="5"/>
  <c r="M86" i="2"/>
  <c r="EL108" i="5"/>
  <c r="M111" i="2"/>
  <c r="EL182" i="5"/>
  <c r="M185" i="2"/>
  <c r="EL186" i="5"/>
  <c r="M189" i="2"/>
  <c r="EL187" i="5"/>
  <c r="M190" i="2"/>
  <c r="EL195" i="5"/>
  <c r="M198" i="2"/>
  <c r="EL198" i="5"/>
  <c r="M201" i="2"/>
  <c r="EL199" i="5"/>
  <c r="M202" i="2"/>
  <c r="EL203" i="5"/>
  <c r="M206" i="2"/>
  <c r="EL210" i="5"/>
  <c r="M213" i="2"/>
  <c r="EL69" i="5"/>
  <c r="M72" i="2"/>
  <c r="DL70" i="5"/>
  <c r="Q73" i="2" s="1"/>
  <c r="DL77" i="5"/>
  <c r="Q80" i="2" s="1"/>
  <c r="DL74" i="5"/>
  <c r="Q77" i="2" s="1"/>
  <c r="DL83" i="5"/>
  <c r="Q86" i="2" s="1"/>
  <c r="DL86" i="5"/>
  <c r="Q89" i="2" s="1"/>
  <c r="DL89" i="5"/>
  <c r="Q92" i="2" s="1"/>
  <c r="EL93" i="5"/>
  <c r="M96" i="2"/>
  <c r="EL99" i="5"/>
  <c r="M102" i="2"/>
  <c r="EL96" i="5"/>
  <c r="M99" i="2"/>
  <c r="EL98" i="5"/>
  <c r="M101" i="2"/>
  <c r="DL101" i="5"/>
  <c r="Q104" i="2" s="1"/>
  <c r="DL108" i="5"/>
  <c r="Q111" i="2" s="1"/>
  <c r="EL62" i="5"/>
  <c r="M65" i="2"/>
  <c r="EL77" i="5"/>
  <c r="DL78" i="5"/>
  <c r="Q81" i="2" s="1"/>
  <c r="M81" i="2"/>
  <c r="EL81" i="5"/>
  <c r="M84" i="2"/>
  <c r="EL87" i="5"/>
  <c r="M90" i="2"/>
  <c r="EL104" i="5"/>
  <c r="M107" i="2"/>
  <c r="EL105" i="5"/>
  <c r="M108" i="2"/>
  <c r="DL126" i="5"/>
  <c r="DO126" i="5" s="1"/>
  <c r="DP126" i="5" s="1"/>
  <c r="DL132" i="5"/>
  <c r="DO132" i="5" s="1"/>
  <c r="DP132" i="5" s="1"/>
  <c r="EL181" i="5"/>
  <c r="M184" i="2"/>
  <c r="EL185" i="5"/>
  <c r="M188" i="2"/>
  <c r="DL186" i="5"/>
  <c r="Q189" i="2" s="1"/>
  <c r="EL189" i="5"/>
  <c r="M192" i="2"/>
  <c r="DL190" i="5"/>
  <c r="Q193" i="2" s="1"/>
  <c r="EL193" i="5"/>
  <c r="M196" i="2"/>
  <c r="EL197" i="5"/>
  <c r="M200" i="2"/>
  <c r="DL198" i="5"/>
  <c r="Q201" i="2" s="1"/>
  <c r="EL201" i="5"/>
  <c r="M204" i="2"/>
  <c r="EL209" i="5"/>
  <c r="M212" i="2"/>
  <c r="EL169" i="5"/>
  <c r="M172" i="2"/>
  <c r="EL175" i="5"/>
  <c r="M178" i="2"/>
  <c r="EL178" i="5"/>
  <c r="M181" i="2"/>
  <c r="DL62" i="5"/>
  <c r="Q65" i="2" s="1"/>
  <c r="EL68" i="5"/>
  <c r="M71" i="2"/>
  <c r="DL71" i="5"/>
  <c r="Q74" i="2" s="1"/>
  <c r="EL74" i="5"/>
  <c r="EL78" i="5"/>
  <c r="DL87" i="5"/>
  <c r="Q90" i="2" s="1"/>
  <c r="EL97" i="5"/>
  <c r="M100" i="2"/>
  <c r="EL92" i="5"/>
  <c r="M95" i="2"/>
  <c r="EL94" i="5"/>
  <c r="M97" i="2"/>
  <c r="DL96" i="5"/>
  <c r="Q99" i="2" s="1"/>
  <c r="DL102" i="5"/>
  <c r="Q105" i="2" s="1"/>
  <c r="DL105" i="5"/>
  <c r="Q108" i="2" s="1"/>
  <c r="DL109" i="5"/>
  <c r="Q112" i="2" s="1"/>
  <c r="EL61" i="5"/>
  <c r="M64" i="2"/>
  <c r="EL73" i="5"/>
  <c r="M76" i="2"/>
  <c r="EL60" i="5"/>
  <c r="M63" i="2"/>
  <c r="EL64" i="5"/>
  <c r="M67" i="2"/>
  <c r="EL84" i="5"/>
  <c r="M87" i="2"/>
  <c r="EL90" i="5"/>
  <c r="M93" i="2"/>
  <c r="EL82" i="5"/>
  <c r="M85" i="2"/>
  <c r="EL85" i="5"/>
  <c r="M88" i="2"/>
  <c r="EL91" i="5"/>
  <c r="M94" i="2"/>
  <c r="EL100" i="5"/>
  <c r="M103" i="2"/>
  <c r="EL106" i="5"/>
  <c r="M109" i="2"/>
  <c r="EL103" i="5"/>
  <c r="M106" i="2"/>
  <c r="EL107" i="5"/>
  <c r="M110" i="2"/>
  <c r="DL117" i="5"/>
  <c r="DO117" i="5" s="1"/>
  <c r="DP117" i="5" s="1"/>
  <c r="DL120" i="5"/>
  <c r="DO120" i="5" s="1"/>
  <c r="DP120" i="5" s="1"/>
  <c r="DL121" i="5"/>
  <c r="DO121" i="5" s="1"/>
  <c r="DP121" i="5" s="1"/>
  <c r="DL128" i="5"/>
  <c r="DO128" i="5" s="1"/>
  <c r="DP128" i="5" s="1"/>
  <c r="DL136" i="5"/>
  <c r="DO136" i="5" s="1"/>
  <c r="DP136" i="5" s="1"/>
  <c r="DL141" i="5"/>
  <c r="EL162" i="5"/>
  <c r="M165" i="2"/>
  <c r="EL180" i="5"/>
  <c r="M183" i="2"/>
  <c r="EL184" i="5"/>
  <c r="M187" i="2"/>
  <c r="EL188" i="5"/>
  <c r="M191" i="2"/>
  <c r="EL192" i="5"/>
  <c r="M195" i="2"/>
  <c r="EL196" i="5"/>
  <c r="M199" i="2"/>
  <c r="EL200" i="5"/>
  <c r="M203" i="2"/>
  <c r="EL204" i="5"/>
  <c r="M207" i="2"/>
  <c r="EL208" i="5"/>
  <c r="M211" i="2"/>
  <c r="EL165" i="5"/>
  <c r="M168" i="2"/>
  <c r="EL168" i="5"/>
  <c r="M171" i="2"/>
  <c r="EL171" i="5"/>
  <c r="M174" i="2"/>
  <c r="EL174" i="5"/>
  <c r="M177" i="2"/>
  <c r="EL177" i="5"/>
  <c r="M180" i="2"/>
  <c r="DO80" i="5"/>
  <c r="DP80" i="5" s="1"/>
  <c r="L83" i="2"/>
  <c r="R83" i="2" s="1"/>
  <c r="L199" i="2"/>
  <c r="R199" i="2" s="1"/>
  <c r="DO196" i="5"/>
  <c r="DP196" i="5" s="1"/>
  <c r="DO202" i="5"/>
  <c r="DP202" i="5" s="1"/>
  <c r="L205" i="2"/>
  <c r="R205" i="2" s="1"/>
  <c r="P65" i="5"/>
  <c r="Q65" i="5" s="1"/>
  <c r="L68" i="2"/>
  <c r="R68" i="2" s="1"/>
  <c r="DO65" i="5"/>
  <c r="DP65" i="5" s="1"/>
  <c r="P85" i="5"/>
  <c r="Q85" i="5" s="1"/>
  <c r="L88" i="2"/>
  <c r="R88" i="2" s="1"/>
  <c r="DO85" i="5"/>
  <c r="DP85" i="5" s="1"/>
  <c r="L96" i="2"/>
  <c r="R96" i="2" s="1"/>
  <c r="DO93" i="5"/>
  <c r="DP93" i="5" s="1"/>
  <c r="DO94" i="5"/>
  <c r="DP94" i="5" s="1"/>
  <c r="L97" i="2"/>
  <c r="R97" i="2" s="1"/>
  <c r="L102" i="2"/>
  <c r="R102" i="2" s="1"/>
  <c r="DO99" i="5"/>
  <c r="DP99" i="5" s="1"/>
  <c r="P105" i="5"/>
  <c r="Q105" i="5" s="1"/>
  <c r="L108" i="2"/>
  <c r="R108" i="2" s="1"/>
  <c r="DO105" i="5"/>
  <c r="DP105" i="5" s="1"/>
  <c r="L100" i="2"/>
  <c r="R100" i="2" s="1"/>
  <c r="DO97" i="5"/>
  <c r="DP97" i="5" s="1"/>
  <c r="DO98" i="5"/>
  <c r="DP98" i="5" s="1"/>
  <c r="L101" i="2"/>
  <c r="R101" i="2" s="1"/>
  <c r="DO180" i="5"/>
  <c r="DP180" i="5" s="1"/>
  <c r="L183" i="2"/>
  <c r="R183" i="2" s="1"/>
  <c r="DO181" i="5"/>
  <c r="DP181" i="5" s="1"/>
  <c r="L184" i="2"/>
  <c r="R184" i="2" s="1"/>
  <c r="DO182" i="5"/>
  <c r="DP182" i="5" s="1"/>
  <c r="L185" i="2"/>
  <c r="R185" i="2" s="1"/>
  <c r="DO183" i="5"/>
  <c r="DP183" i="5" s="1"/>
  <c r="L186" i="2"/>
  <c r="R186" i="2" s="1"/>
  <c r="DO184" i="5"/>
  <c r="DP184" i="5" s="1"/>
  <c r="L187" i="2"/>
  <c r="R187" i="2" s="1"/>
  <c r="DO185" i="5"/>
  <c r="DP185" i="5" s="1"/>
  <c r="L188" i="2"/>
  <c r="R188" i="2" s="1"/>
  <c r="DO186" i="5"/>
  <c r="DP186" i="5" s="1"/>
  <c r="L189" i="2"/>
  <c r="R189" i="2" s="1"/>
  <c r="DO187" i="5"/>
  <c r="DP187" i="5" s="1"/>
  <c r="L190" i="2"/>
  <c r="R190" i="2" s="1"/>
  <c r="DO188" i="5"/>
  <c r="DP188" i="5" s="1"/>
  <c r="L191" i="2"/>
  <c r="R191" i="2" s="1"/>
  <c r="DO189" i="5"/>
  <c r="DP189" i="5" s="1"/>
  <c r="L192" i="2"/>
  <c r="R192" i="2" s="1"/>
  <c r="DO190" i="5"/>
  <c r="DP190" i="5" s="1"/>
  <c r="L193" i="2"/>
  <c r="R193" i="2" s="1"/>
  <c r="DO191" i="5"/>
  <c r="DP191" i="5" s="1"/>
  <c r="L194" i="2"/>
  <c r="R194" i="2" s="1"/>
  <c r="DO192" i="5"/>
  <c r="DP192" i="5" s="1"/>
  <c r="L195" i="2"/>
  <c r="R195" i="2" s="1"/>
  <c r="DO193" i="5"/>
  <c r="DP193" i="5" s="1"/>
  <c r="L196" i="2"/>
  <c r="R196" i="2" s="1"/>
  <c r="DO194" i="5"/>
  <c r="DP194" i="5" s="1"/>
  <c r="L197" i="2"/>
  <c r="R197" i="2" s="1"/>
  <c r="DO195" i="5"/>
  <c r="DP195" i="5" s="1"/>
  <c r="L198" i="2"/>
  <c r="R198" i="2" s="1"/>
  <c r="DO197" i="5"/>
  <c r="DP197" i="5" s="1"/>
  <c r="L200" i="2"/>
  <c r="R200" i="2" s="1"/>
  <c r="DO199" i="5"/>
  <c r="DP199" i="5" s="1"/>
  <c r="L202" i="2"/>
  <c r="R202" i="2" s="1"/>
  <c r="DO201" i="5"/>
  <c r="DP201" i="5" s="1"/>
  <c r="L204" i="2"/>
  <c r="R204" i="2" s="1"/>
  <c r="L71" i="2"/>
  <c r="R71" i="2" s="1"/>
  <c r="DO68" i="5"/>
  <c r="DP68" i="5" s="1"/>
  <c r="EL65" i="5"/>
  <c r="M68" i="2"/>
  <c r="EL183" i="5"/>
  <c r="M186" i="2"/>
  <c r="EL202" i="5"/>
  <c r="M205" i="2"/>
  <c r="EL164" i="5"/>
  <c r="M167" i="2"/>
  <c r="EL167" i="5"/>
  <c r="M170" i="2"/>
  <c r="EL170" i="5"/>
  <c r="M173" i="2"/>
  <c r="EL173" i="5"/>
  <c r="M176" i="2"/>
  <c r="EL176" i="5"/>
  <c r="M179" i="2"/>
  <c r="EL179" i="5"/>
  <c r="M182" i="2"/>
  <c r="DO67" i="5"/>
  <c r="DP67" i="5" s="1"/>
  <c r="L70" i="2"/>
  <c r="R70" i="2" s="1"/>
  <c r="L201" i="2"/>
  <c r="R201" i="2" s="1"/>
  <c r="DO198" i="5"/>
  <c r="DP198" i="5" s="1"/>
  <c r="L211" i="2"/>
  <c r="R211" i="2" s="1"/>
  <c r="DO208" i="5"/>
  <c r="DP208" i="5" s="1"/>
  <c r="P61" i="5"/>
  <c r="Q61" i="5" s="1"/>
  <c r="L64" i="2"/>
  <c r="R64" i="2" s="1"/>
  <c r="DO61" i="5"/>
  <c r="DP61" i="5" s="1"/>
  <c r="L69" i="2"/>
  <c r="R69" i="2" s="1"/>
  <c r="DO66" i="5"/>
  <c r="DP66" i="5" s="1"/>
  <c r="P87" i="5"/>
  <c r="Q87" i="5" s="1"/>
  <c r="L90" i="2"/>
  <c r="R90" i="2" s="1"/>
  <c r="DO87" i="5"/>
  <c r="DP87" i="5" s="1"/>
  <c r="P101" i="5"/>
  <c r="Q101" i="5" s="1"/>
  <c r="L104" i="2"/>
  <c r="R104" i="2" s="1"/>
  <c r="DO101" i="5"/>
  <c r="DP101" i="5" s="1"/>
  <c r="DO106" i="5"/>
  <c r="DP106" i="5" s="1"/>
  <c r="L109" i="2"/>
  <c r="R109" i="2" s="1"/>
  <c r="DO107" i="5"/>
  <c r="DP107" i="5" s="1"/>
  <c r="L110" i="2"/>
  <c r="R110" i="2" s="1"/>
  <c r="DO96" i="5"/>
  <c r="DP96" i="5" s="1"/>
  <c r="L99" i="2"/>
  <c r="R99" i="2" s="1"/>
  <c r="L206" i="2"/>
  <c r="R206" i="2" s="1"/>
  <c r="DO203" i="5"/>
  <c r="DP203" i="5" s="1"/>
  <c r="DO206" i="5"/>
  <c r="DP206" i="5" s="1"/>
  <c r="L209" i="2"/>
  <c r="R209" i="2" s="1"/>
  <c r="DL123" i="5"/>
  <c r="DO123" i="5" s="1"/>
  <c r="DP123" i="5" s="1"/>
  <c r="DL139" i="5"/>
  <c r="DL155" i="5"/>
  <c r="DL159" i="5"/>
  <c r="DL180" i="5"/>
  <c r="Q183" i="2" s="1"/>
  <c r="DL184" i="5"/>
  <c r="Q187" i="2" s="1"/>
  <c r="DL188" i="5"/>
  <c r="Q191" i="2" s="1"/>
  <c r="DL192" i="5"/>
  <c r="Q195" i="2" s="1"/>
  <c r="DL196" i="5"/>
  <c r="Q199" i="2" s="1"/>
  <c r="DL200" i="5"/>
  <c r="Q203" i="2" s="1"/>
  <c r="DL204" i="5"/>
  <c r="Q207" i="2" s="1"/>
  <c r="DL208" i="5"/>
  <c r="Q211" i="2" s="1"/>
  <c r="DL140" i="5"/>
  <c r="DL154" i="5"/>
  <c r="DL156" i="5"/>
  <c r="DL158" i="5"/>
  <c r="DL160" i="5"/>
  <c r="DL162" i="5"/>
  <c r="Q165" i="2" s="1"/>
  <c r="DL181" i="5"/>
  <c r="Q184" i="2" s="1"/>
  <c r="DL183" i="5"/>
  <c r="Q186" i="2" s="1"/>
  <c r="DL185" i="5"/>
  <c r="Q188" i="2" s="1"/>
  <c r="DL187" i="5"/>
  <c r="Q190" i="2" s="1"/>
  <c r="DL189" i="5"/>
  <c r="Q192" i="2" s="1"/>
  <c r="DL191" i="5"/>
  <c r="Q194" i="2" s="1"/>
  <c r="DL193" i="5"/>
  <c r="Q196" i="2" s="1"/>
  <c r="DL195" i="5"/>
  <c r="Q198" i="2" s="1"/>
  <c r="DL197" i="5"/>
  <c r="Q200" i="2" s="1"/>
  <c r="DL199" i="5"/>
  <c r="Q202" i="2" s="1"/>
  <c r="DL201" i="5"/>
  <c r="Q204" i="2" s="1"/>
  <c r="DL203" i="5"/>
  <c r="Q206" i="2" s="1"/>
  <c r="DL205" i="5"/>
  <c r="Q208" i="2" s="1"/>
  <c r="DL207" i="5"/>
  <c r="Q210" i="2" s="1"/>
  <c r="DL209" i="5"/>
  <c r="Q212" i="2" s="1"/>
  <c r="DL211" i="5"/>
  <c r="Q214" i="2" s="1"/>
  <c r="DL122" i="5"/>
  <c r="DO122" i="5" s="1"/>
  <c r="DP122" i="5" s="1"/>
  <c r="DL124" i="5"/>
  <c r="DO124" i="5" s="1"/>
  <c r="DP124" i="5" s="1"/>
  <c r="DL68" i="5"/>
  <c r="Q71" i="2" s="1"/>
  <c r="DL95" i="5"/>
  <c r="Q98" i="2" s="1"/>
  <c r="DL94" i="5"/>
  <c r="Q97" i="2" s="1"/>
  <c r="DL98" i="5"/>
  <c r="Q101" i="2" s="1"/>
  <c r="DL67" i="5"/>
  <c r="Q70" i="2" s="1"/>
  <c r="DL69" i="5"/>
  <c r="Q72" i="2" s="1"/>
  <c r="DL93" i="5"/>
  <c r="Q96" i="2" s="1"/>
  <c r="DL97" i="5"/>
  <c r="Q100" i="2" s="1"/>
  <c r="DL99" i="5"/>
  <c r="Q102" i="2" s="1"/>
  <c r="A533" i="5" l="1"/>
  <c r="A536" i="2" s="1"/>
  <c r="A535" i="2"/>
  <c r="A556" i="5"/>
  <c r="A577" i="5"/>
  <c r="A580" i="2" s="1"/>
  <c r="A579" i="2"/>
  <c r="A479" i="5"/>
  <c r="A481" i="2"/>
  <c r="A557" i="5" l="1"/>
  <c r="A559" i="2"/>
  <c r="A534" i="5"/>
  <c r="A578" i="5"/>
  <c r="A480" i="5"/>
  <c r="A482" i="2"/>
  <c r="EL111" i="5"/>
  <c r="EL214" i="5"/>
  <c r="EL215" i="5"/>
  <c r="EL318" i="5"/>
  <c r="EL319" i="5"/>
  <c r="EL421" i="5"/>
  <c r="EL523" i="5"/>
  <c r="EL545" i="5"/>
  <c r="EL567" i="5"/>
  <c r="A535" i="5" l="1"/>
  <c r="A537" i="2"/>
  <c r="A558" i="5"/>
  <c r="A560" i="2"/>
  <c r="A579" i="5"/>
  <c r="A581" i="2"/>
  <c r="A481" i="5"/>
  <c r="A483" i="2"/>
  <c r="S661" i="5"/>
  <c r="S662" i="5"/>
  <c r="F42" i="4"/>
  <c r="H42" i="4"/>
  <c r="I42" i="4"/>
  <c r="J42" i="4"/>
  <c r="K42" i="4"/>
  <c r="N42" i="4"/>
  <c r="R42" i="4"/>
  <c r="E37" i="4"/>
  <c r="E64" i="6" s="1"/>
  <c r="E38" i="4"/>
  <c r="E65" i="6" s="1"/>
  <c r="E39" i="4"/>
  <c r="E66" i="6" s="1"/>
  <c r="E40" i="4"/>
  <c r="E67" i="6" s="1"/>
  <c r="E41" i="4"/>
  <c r="E68" i="6" s="1"/>
  <c r="E42" i="4"/>
  <c r="E69" i="6" s="1"/>
  <c r="E36" i="4"/>
  <c r="E63" i="6" l="1"/>
  <c r="AY37" i="4"/>
  <c r="AY36" i="4"/>
  <c r="A559" i="5"/>
  <c r="A561" i="2"/>
  <c r="A536" i="5"/>
  <c r="A538" i="2"/>
  <c r="A580" i="5"/>
  <c r="A582" i="2"/>
  <c r="A482" i="5"/>
  <c r="A484" i="2"/>
  <c r="S42" i="4"/>
  <c r="F69" i="6" s="1"/>
  <c r="M69" i="6" s="1"/>
  <c r="A651" i="5"/>
  <c r="B651" i="5"/>
  <c r="A652" i="5"/>
  <c r="A653" i="5"/>
  <c r="A654" i="5"/>
  <c r="A655" i="5"/>
  <c r="A656" i="5"/>
  <c r="A657" i="5"/>
  <c r="D643" i="5"/>
  <c r="H643" i="5"/>
  <c r="J643" i="5"/>
  <c r="K643" i="5"/>
  <c r="L643" i="5"/>
  <c r="D644" i="5"/>
  <c r="E644" i="5"/>
  <c r="F644" i="5"/>
  <c r="L644" i="5"/>
  <c r="M644" i="5"/>
  <c r="Q644" i="5"/>
  <c r="R644" i="5"/>
  <c r="S644" i="5"/>
  <c r="U644" i="5"/>
  <c r="W644" i="5"/>
  <c r="Y644" i="5"/>
  <c r="AA644" i="5"/>
  <c r="AC644" i="5"/>
  <c r="AE644" i="5"/>
  <c r="F645" i="5"/>
  <c r="G645" i="5"/>
  <c r="M645" i="5"/>
  <c r="N645" i="5"/>
  <c r="S645" i="5"/>
  <c r="N647" i="5"/>
  <c r="O647" i="5"/>
  <c r="P647" i="5"/>
  <c r="S647" i="5"/>
  <c r="H648" i="5"/>
  <c r="I648" i="5"/>
  <c r="AF657" i="2"/>
  <c r="AE657" i="2"/>
  <c r="AF656" i="2"/>
  <c r="AE656" i="2"/>
  <c r="AF655" i="2"/>
  <c r="AE655" i="2"/>
  <c r="AF654" i="2"/>
  <c r="AE654" i="2"/>
  <c r="AE598" i="2"/>
  <c r="AF598" i="2"/>
  <c r="AF597" i="2"/>
  <c r="AE597" i="2"/>
  <c r="AF596" i="2"/>
  <c r="AE596" i="2"/>
  <c r="AF595" i="2"/>
  <c r="AE595" i="2"/>
  <c r="AH43" i="4" l="1"/>
  <c r="A581" i="5"/>
  <c r="A583" i="2"/>
  <c r="A537" i="5"/>
  <c r="A539" i="2"/>
  <c r="A560" i="5"/>
  <c r="A562" i="2"/>
  <c r="A483" i="5"/>
  <c r="A485" i="2"/>
  <c r="AE661" i="2"/>
  <c r="AE662" i="2"/>
  <c r="AE655" i="5" s="1"/>
  <c r="AE663" i="2"/>
  <c r="AE656" i="5" s="1"/>
  <c r="AF662" i="2"/>
  <c r="AF655" i="5" s="1"/>
  <c r="AF661" i="2"/>
  <c r="AF654" i="5" s="1"/>
  <c r="AF663" i="2"/>
  <c r="AF656" i="5" s="1"/>
  <c r="AF664" i="2"/>
  <c r="AF657" i="5" s="1"/>
  <c r="AE664" i="2"/>
  <c r="AE657" i="5" s="1"/>
  <c r="AE654" i="5" l="1"/>
  <c r="AE658" i="5" s="1"/>
  <c r="A540" i="2"/>
  <c r="A538" i="5"/>
  <c r="A582" i="5"/>
  <c r="A584" i="2"/>
  <c r="A561" i="5"/>
  <c r="A562" i="5" s="1"/>
  <c r="A563" i="2"/>
  <c r="A484" i="5"/>
  <c r="A486" i="2"/>
  <c r="A599" i="2"/>
  <c r="AF8" i="2"/>
  <c r="AF648" i="5" s="1"/>
  <c r="AE8" i="2"/>
  <c r="AE648" i="5" s="1"/>
  <c r="AF6" i="2"/>
  <c r="AF646" i="5" s="1"/>
  <c r="AE6" i="2"/>
  <c r="AE646" i="5" l="1"/>
  <c r="AO322" i="2"/>
  <c r="AO570" i="2"/>
  <c r="AO548" i="2"/>
  <c r="AO526" i="2"/>
  <c r="AO424" i="2"/>
  <c r="AO521" i="2"/>
  <c r="AO519" i="2"/>
  <c r="AO513" i="2"/>
  <c r="AO507" i="2"/>
  <c r="AO503" i="2"/>
  <c r="AO497" i="2"/>
  <c r="AO495" i="2"/>
  <c r="AO489" i="2"/>
  <c r="AO487" i="2"/>
  <c r="AO483" i="2"/>
  <c r="AO414" i="2"/>
  <c r="AO408" i="2"/>
  <c r="AO402" i="2"/>
  <c r="AO398" i="2"/>
  <c r="AO388" i="2"/>
  <c r="AO386" i="2"/>
  <c r="AO380" i="2"/>
  <c r="AO378" i="2"/>
  <c r="AO372" i="2"/>
  <c r="AO535" i="2"/>
  <c r="AO533" i="2"/>
  <c r="AO531" i="2"/>
  <c r="AO529" i="2"/>
  <c r="AO555" i="2"/>
  <c r="AO553" i="2"/>
  <c r="AO540" i="2"/>
  <c r="AO538" i="2"/>
  <c r="AO536" i="2"/>
  <c r="AO563" i="2"/>
  <c r="AO559" i="2"/>
  <c r="AO584" i="2"/>
  <c r="AO582" i="2"/>
  <c r="AO580" i="2"/>
  <c r="AO567" i="2"/>
  <c r="AO565" i="2"/>
  <c r="AO545" i="2"/>
  <c r="AO543" i="2"/>
  <c r="AO589" i="2"/>
  <c r="AO587" i="2"/>
  <c r="AO520" i="2"/>
  <c r="AO518" i="2"/>
  <c r="AO516" i="2"/>
  <c r="AO514" i="2"/>
  <c r="AO510" i="2"/>
  <c r="AO504" i="2"/>
  <c r="AO502" i="2"/>
  <c r="AO500" i="2"/>
  <c r="AO498" i="2"/>
  <c r="AO496" i="2"/>
  <c r="AO492" i="2"/>
  <c r="AO490" i="2"/>
  <c r="AO486" i="2"/>
  <c r="AO484" i="2"/>
  <c r="AO480" i="2"/>
  <c r="AO478" i="2"/>
  <c r="AO415" i="2"/>
  <c r="AO411" i="2"/>
  <c r="AO405" i="2"/>
  <c r="AO399" i="2"/>
  <c r="AO397" i="2"/>
  <c r="AO395" i="2"/>
  <c r="AO391" i="2"/>
  <c r="AO389" i="2"/>
  <c r="AO379" i="2"/>
  <c r="AO377" i="2"/>
  <c r="AO375" i="2"/>
  <c r="AO373" i="2"/>
  <c r="AO534" i="2"/>
  <c r="AO528" i="2"/>
  <c r="AO550" i="2"/>
  <c r="AO578" i="2"/>
  <c r="AO572" i="2"/>
  <c r="AO539" i="2"/>
  <c r="AO537" i="2"/>
  <c r="AO564" i="2"/>
  <c r="AO560" i="2"/>
  <c r="AO558" i="2"/>
  <c r="AO585" i="2"/>
  <c r="AO583" i="2"/>
  <c r="AO581" i="2"/>
  <c r="AO566" i="2"/>
  <c r="AO544" i="2"/>
  <c r="AO590" i="2"/>
  <c r="AO588" i="2"/>
  <c r="AO376" i="2"/>
  <c r="AO401" i="2"/>
  <c r="AO374" i="2"/>
  <c r="AO390" i="2"/>
  <c r="AO392" i="2"/>
  <c r="AO383" i="2"/>
  <c r="AO396" i="2"/>
  <c r="AO406" i="2"/>
  <c r="AO404" i="2"/>
  <c r="AO407" i="2"/>
  <c r="AO382" i="2"/>
  <c r="AO416" i="2"/>
  <c r="AO517" i="2"/>
  <c r="AO511" i="2"/>
  <c r="AO506" i="2"/>
  <c r="AO551" i="2"/>
  <c r="AO573" i="2"/>
  <c r="AO552" i="2"/>
  <c r="AO556" i="2"/>
  <c r="AO532" i="2"/>
  <c r="AO575" i="2"/>
  <c r="AO574" i="2"/>
  <c r="AO586" i="2"/>
  <c r="AO400" i="2"/>
  <c r="AO385" i="2"/>
  <c r="AO381" i="2"/>
  <c r="AO394" i="2"/>
  <c r="AO413" i="2"/>
  <c r="AO523" i="2"/>
  <c r="AO482" i="2"/>
  <c r="AO499" i="2"/>
  <c r="AO475" i="2"/>
  <c r="AO476" i="2"/>
  <c r="AO477" i="2"/>
  <c r="AO479" i="2"/>
  <c r="AO509" i="2"/>
  <c r="AO579" i="2"/>
  <c r="AO554" i="2"/>
  <c r="AO542" i="2"/>
  <c r="AO313" i="2"/>
  <c r="AO309" i="2"/>
  <c r="AO307" i="2"/>
  <c r="AO301" i="2"/>
  <c r="AO295" i="2"/>
  <c r="AO289" i="2"/>
  <c r="AO287" i="2"/>
  <c r="AO279" i="2"/>
  <c r="AO412" i="2"/>
  <c r="AO417" i="2"/>
  <c r="AO387" i="2"/>
  <c r="AO419" i="2"/>
  <c r="AO418" i="2"/>
  <c r="AO421" i="2"/>
  <c r="AO393" i="2"/>
  <c r="AO508" i="2"/>
  <c r="AO485" i="2"/>
  <c r="AO474" i="2"/>
  <c r="AO481" i="2"/>
  <c r="AO501" i="2"/>
  <c r="AO488" i="2"/>
  <c r="AO515" i="2"/>
  <c r="AO491" i="2"/>
  <c r="AO576" i="2"/>
  <c r="AO557" i="2"/>
  <c r="AO562" i="2"/>
  <c r="AO541" i="2"/>
  <c r="AO561" i="2"/>
  <c r="AO568" i="2"/>
  <c r="AO403" i="2"/>
  <c r="AO409" i="2"/>
  <c r="AO410" i="2"/>
  <c r="AO420" i="2"/>
  <c r="AO384" i="2"/>
  <c r="AO493" i="2"/>
  <c r="AO494" i="2"/>
  <c r="AO512" i="2"/>
  <c r="AO505" i="2"/>
  <c r="AO522" i="2"/>
  <c r="AO530" i="2"/>
  <c r="AO577" i="2"/>
  <c r="AO546" i="2"/>
  <c r="AO316" i="2"/>
  <c r="AO314" i="2"/>
  <c r="AO312" i="2"/>
  <c r="AO310" i="2"/>
  <c r="AO304" i="2"/>
  <c r="AO298" i="2"/>
  <c r="AO292" i="2"/>
  <c r="AO284" i="2"/>
  <c r="AO282" i="2"/>
  <c r="AO268" i="2"/>
  <c r="AO283" i="2"/>
  <c r="AO290" i="2"/>
  <c r="AO299" i="2"/>
  <c r="AO278" i="2"/>
  <c r="AO269" i="2"/>
  <c r="AO288" i="2"/>
  <c r="AO297" i="2"/>
  <c r="AO276" i="2"/>
  <c r="AO317" i="2"/>
  <c r="AO286" i="2"/>
  <c r="AO291" i="2"/>
  <c r="AO300" i="2"/>
  <c r="AO294" i="2"/>
  <c r="AO293" i="2"/>
  <c r="AO272" i="2"/>
  <c r="AO308" i="2"/>
  <c r="AO311" i="2"/>
  <c r="AO271" i="2"/>
  <c r="AO270" i="2"/>
  <c r="AO280" i="2"/>
  <c r="AO303" i="2"/>
  <c r="AO273" i="2"/>
  <c r="AO275" i="2"/>
  <c r="AO277" i="2"/>
  <c r="AO274" i="2"/>
  <c r="AO296" i="2"/>
  <c r="AO315" i="2"/>
  <c r="AO305" i="2"/>
  <c r="AO306" i="2"/>
  <c r="AO285" i="2"/>
  <c r="AO302" i="2"/>
  <c r="AO281" i="2"/>
  <c r="AO108" i="2"/>
  <c r="AO104" i="2"/>
  <c r="AO100" i="2"/>
  <c r="AO96" i="2"/>
  <c r="AO90" i="2"/>
  <c r="AO86" i="2"/>
  <c r="AO83" i="2"/>
  <c r="AO81" i="2"/>
  <c r="AO79" i="2"/>
  <c r="AO77" i="2"/>
  <c r="AO75" i="2"/>
  <c r="AO73" i="2"/>
  <c r="AO68" i="2"/>
  <c r="AO64" i="2"/>
  <c r="AO63" i="2"/>
  <c r="AO213" i="2"/>
  <c r="AO211" i="2"/>
  <c r="AO209" i="2"/>
  <c r="AO207" i="2"/>
  <c r="AO205" i="2"/>
  <c r="AO203" i="2"/>
  <c r="AO201" i="2"/>
  <c r="AO199" i="2"/>
  <c r="AO178" i="2"/>
  <c r="AO176" i="2"/>
  <c r="AO174" i="2"/>
  <c r="AO172" i="2"/>
  <c r="AO106" i="2"/>
  <c r="AO102" i="2"/>
  <c r="AO98" i="2"/>
  <c r="AO94" i="2"/>
  <c r="AO92" i="2"/>
  <c r="AO88" i="2"/>
  <c r="AO84" i="2"/>
  <c r="AO80" i="2"/>
  <c r="AO78" i="2"/>
  <c r="AO76" i="2"/>
  <c r="AO74" i="2"/>
  <c r="AO71" i="2"/>
  <c r="AO69" i="2"/>
  <c r="AO66" i="2"/>
  <c r="AO214" i="2"/>
  <c r="AO212" i="2"/>
  <c r="AO210" i="2"/>
  <c r="AO208" i="2"/>
  <c r="AO206" i="2"/>
  <c r="AO182" i="2"/>
  <c r="AO181" i="2"/>
  <c r="AO180" i="2"/>
  <c r="AO179" i="2"/>
  <c r="AO177" i="2"/>
  <c r="AO175" i="2"/>
  <c r="AO173" i="2"/>
  <c r="AO171" i="2"/>
  <c r="AO170" i="2"/>
  <c r="AO169" i="2"/>
  <c r="AO168" i="2"/>
  <c r="AO167" i="2"/>
  <c r="AO166" i="2"/>
  <c r="AO165" i="2"/>
  <c r="AO87" i="2"/>
  <c r="AO186" i="2"/>
  <c r="AO187" i="2"/>
  <c r="AO190" i="2"/>
  <c r="AO204" i="2"/>
  <c r="AO101" i="2"/>
  <c r="AO89" i="2"/>
  <c r="AO91" i="2"/>
  <c r="AO189" i="2"/>
  <c r="AO192" i="2"/>
  <c r="AO194" i="2"/>
  <c r="AO196" i="2"/>
  <c r="AO198" i="2"/>
  <c r="AO95" i="2"/>
  <c r="AO70" i="2"/>
  <c r="AO99" i="2"/>
  <c r="AO107" i="2"/>
  <c r="AO82" i="2"/>
  <c r="AO65" i="2"/>
  <c r="AO72" i="2"/>
  <c r="AO97" i="2"/>
  <c r="AO183" i="2"/>
  <c r="AO184" i="2"/>
  <c r="AO200" i="2"/>
  <c r="AO93" i="2"/>
  <c r="AO103" i="2"/>
  <c r="AO105" i="2"/>
  <c r="AO112" i="2"/>
  <c r="AO67" i="2"/>
  <c r="AO109" i="2"/>
  <c r="AO185" i="2"/>
  <c r="AO188" i="2"/>
  <c r="AO191" i="2"/>
  <c r="AO193" i="2"/>
  <c r="AO195" i="2"/>
  <c r="AO197" i="2"/>
  <c r="AO202" i="2"/>
  <c r="AO85" i="2"/>
  <c r="AO110" i="2"/>
  <c r="AO111" i="2"/>
  <c r="A563" i="5"/>
  <c r="A565" i="2"/>
  <c r="A583" i="5"/>
  <c r="A584" i="5" s="1"/>
  <c r="A585" i="2"/>
  <c r="A539" i="5"/>
  <c r="A540" i="5" s="1"/>
  <c r="A541" i="2"/>
  <c r="A564" i="2"/>
  <c r="A485" i="5"/>
  <c r="A487" i="2"/>
  <c r="EJ420" i="5"/>
  <c r="EJ421" i="5"/>
  <c r="EJ522" i="5"/>
  <c r="EJ523" i="5"/>
  <c r="EJ544" i="5"/>
  <c r="EJ545" i="5"/>
  <c r="EJ566" i="5"/>
  <c r="EJ567" i="5"/>
  <c r="EJ588" i="5"/>
  <c r="EJ110" i="5"/>
  <c r="EJ111" i="5"/>
  <c r="EJ212" i="5"/>
  <c r="EJ213" i="5"/>
  <c r="EJ214" i="5"/>
  <c r="EJ215" i="5"/>
  <c r="EJ316" i="5"/>
  <c r="EJ318" i="5"/>
  <c r="EJ319" i="5"/>
  <c r="O639" i="5"/>
  <c r="N639" i="5"/>
  <c r="M639" i="5"/>
  <c r="K639" i="5"/>
  <c r="J639" i="5"/>
  <c r="I639" i="5"/>
  <c r="H639" i="5"/>
  <c r="G639" i="5"/>
  <c r="F639" i="5"/>
  <c r="O638" i="5"/>
  <c r="N638" i="5"/>
  <c r="M638" i="5"/>
  <c r="K638" i="5"/>
  <c r="J638" i="5"/>
  <c r="I638" i="5"/>
  <c r="H638" i="5"/>
  <c r="G638" i="5"/>
  <c r="F638" i="5"/>
  <c r="O637" i="5"/>
  <c r="N637" i="5"/>
  <c r="M637" i="5"/>
  <c r="K637" i="5"/>
  <c r="J637" i="5"/>
  <c r="I637" i="5"/>
  <c r="H637" i="5"/>
  <c r="G637" i="5"/>
  <c r="F637" i="5"/>
  <c r="O636" i="5"/>
  <c r="N636" i="5"/>
  <c r="M636" i="5"/>
  <c r="K636" i="5"/>
  <c r="J636" i="5"/>
  <c r="I636" i="5"/>
  <c r="H636" i="5"/>
  <c r="G636" i="5"/>
  <c r="F636" i="5"/>
  <c r="O635" i="5"/>
  <c r="N635" i="5"/>
  <c r="M635" i="5"/>
  <c r="K635" i="5"/>
  <c r="J635" i="5"/>
  <c r="I635" i="5"/>
  <c r="H635" i="5"/>
  <c r="G635" i="5"/>
  <c r="F635" i="5"/>
  <c r="O634" i="5"/>
  <c r="N634" i="5"/>
  <c r="M634" i="5"/>
  <c r="K634" i="5"/>
  <c r="J634" i="5"/>
  <c r="I634" i="5"/>
  <c r="H634" i="5"/>
  <c r="G634" i="5"/>
  <c r="F634" i="5"/>
  <c r="O633" i="5"/>
  <c r="N633" i="5"/>
  <c r="M633" i="5"/>
  <c r="K633" i="5"/>
  <c r="J633" i="5"/>
  <c r="I633" i="5"/>
  <c r="H633" i="5"/>
  <c r="G633" i="5"/>
  <c r="F633" i="5"/>
  <c r="O632" i="5"/>
  <c r="N632" i="5"/>
  <c r="M632" i="5"/>
  <c r="K632" i="5"/>
  <c r="J632" i="5"/>
  <c r="I632" i="5"/>
  <c r="H632" i="5"/>
  <c r="G632" i="5"/>
  <c r="F632" i="5"/>
  <c r="O631" i="5"/>
  <c r="N631" i="5"/>
  <c r="M631" i="5"/>
  <c r="K631" i="5"/>
  <c r="J631" i="5"/>
  <c r="I631" i="5"/>
  <c r="H631" i="5"/>
  <c r="G631" i="5"/>
  <c r="F631" i="5"/>
  <c r="O630" i="5"/>
  <c r="N630" i="5"/>
  <c r="M630" i="5"/>
  <c r="K630" i="5"/>
  <c r="J630" i="5"/>
  <c r="I630" i="5"/>
  <c r="H630" i="5"/>
  <c r="G630" i="5"/>
  <c r="F630" i="5"/>
  <c r="O629" i="5"/>
  <c r="N629" i="5"/>
  <c r="M629" i="5"/>
  <c r="K629" i="5"/>
  <c r="J629" i="5"/>
  <c r="I629" i="5"/>
  <c r="H629" i="5"/>
  <c r="G629" i="5"/>
  <c r="F629" i="5"/>
  <c r="O628" i="5"/>
  <c r="N628" i="5"/>
  <c r="M628" i="5"/>
  <c r="K628" i="5"/>
  <c r="J628" i="5"/>
  <c r="I628" i="5"/>
  <c r="H628" i="5"/>
  <c r="G628" i="5"/>
  <c r="F628" i="5"/>
  <c r="O627" i="5"/>
  <c r="N627" i="5"/>
  <c r="M627" i="5"/>
  <c r="K627" i="5"/>
  <c r="J627" i="5"/>
  <c r="I627" i="5"/>
  <c r="H627" i="5"/>
  <c r="G627" i="5"/>
  <c r="F627" i="5"/>
  <c r="O626" i="5"/>
  <c r="N626" i="5"/>
  <c r="M626" i="5"/>
  <c r="K626" i="5"/>
  <c r="J626" i="5"/>
  <c r="I626" i="5"/>
  <c r="H626" i="5"/>
  <c r="G626" i="5"/>
  <c r="F626" i="5"/>
  <c r="O625" i="5"/>
  <c r="N625" i="5"/>
  <c r="M625" i="5"/>
  <c r="K625" i="5"/>
  <c r="J625" i="5"/>
  <c r="I625" i="5"/>
  <c r="H625" i="5"/>
  <c r="G625" i="5"/>
  <c r="F625" i="5"/>
  <c r="O624" i="5"/>
  <c r="N624" i="5"/>
  <c r="M624" i="5"/>
  <c r="K624" i="5"/>
  <c r="J624" i="5"/>
  <c r="I624" i="5"/>
  <c r="H624" i="5"/>
  <c r="G624" i="5"/>
  <c r="F624" i="5"/>
  <c r="O623" i="5"/>
  <c r="N623" i="5"/>
  <c r="M623" i="5"/>
  <c r="K623" i="5"/>
  <c r="J623" i="5"/>
  <c r="I623" i="5"/>
  <c r="H623" i="5"/>
  <c r="G623" i="5"/>
  <c r="F623" i="5"/>
  <c r="O622" i="5"/>
  <c r="N622" i="5"/>
  <c r="M622" i="5"/>
  <c r="K622" i="5"/>
  <c r="J622" i="5"/>
  <c r="I622" i="5"/>
  <c r="H622" i="5"/>
  <c r="G622" i="5"/>
  <c r="F622" i="5"/>
  <c r="O621" i="5"/>
  <c r="N621" i="5"/>
  <c r="M621" i="5"/>
  <c r="K621" i="5"/>
  <c r="J621" i="5"/>
  <c r="I621" i="5"/>
  <c r="H621" i="5"/>
  <c r="G621" i="5"/>
  <c r="F621" i="5"/>
  <c r="O620" i="5"/>
  <c r="N620" i="5"/>
  <c r="M620" i="5"/>
  <c r="K620" i="5"/>
  <c r="J620" i="5"/>
  <c r="I620" i="5"/>
  <c r="H620" i="5"/>
  <c r="G620" i="5"/>
  <c r="F620" i="5"/>
  <c r="O619" i="5"/>
  <c r="N619" i="5"/>
  <c r="M619" i="5"/>
  <c r="K619" i="5"/>
  <c r="J619" i="5"/>
  <c r="I619" i="5"/>
  <c r="H619" i="5"/>
  <c r="G619" i="5"/>
  <c r="F619" i="5"/>
  <c r="O618" i="5"/>
  <c r="N618" i="5"/>
  <c r="M618" i="5"/>
  <c r="K618" i="5"/>
  <c r="J618" i="5"/>
  <c r="I618" i="5"/>
  <c r="H618" i="5"/>
  <c r="G618" i="5"/>
  <c r="F618" i="5"/>
  <c r="O617" i="5"/>
  <c r="N617" i="5"/>
  <c r="M617" i="5"/>
  <c r="K617" i="5"/>
  <c r="J617" i="5"/>
  <c r="I617" i="5"/>
  <c r="H617" i="5"/>
  <c r="G617" i="5"/>
  <c r="F617" i="5"/>
  <c r="O616" i="5"/>
  <c r="N616" i="5"/>
  <c r="M616" i="5"/>
  <c r="K616" i="5"/>
  <c r="J616" i="5"/>
  <c r="I616" i="5"/>
  <c r="H616" i="5"/>
  <c r="G616" i="5"/>
  <c r="F616" i="5"/>
  <c r="O615" i="5"/>
  <c r="N615" i="5"/>
  <c r="M615" i="5"/>
  <c r="K615" i="5"/>
  <c r="J615" i="5"/>
  <c r="I615" i="5"/>
  <c r="H615" i="5"/>
  <c r="G615" i="5"/>
  <c r="F615" i="5"/>
  <c r="O614" i="5"/>
  <c r="N614" i="5"/>
  <c r="M614" i="5"/>
  <c r="K614" i="5"/>
  <c r="J614" i="5"/>
  <c r="I614" i="5"/>
  <c r="H614" i="5"/>
  <c r="G614" i="5"/>
  <c r="F614" i="5"/>
  <c r="O613" i="5"/>
  <c r="N613" i="5"/>
  <c r="M613" i="5"/>
  <c r="K613" i="5"/>
  <c r="J613" i="5"/>
  <c r="I613" i="5"/>
  <c r="H613" i="5"/>
  <c r="G613" i="5"/>
  <c r="F613" i="5"/>
  <c r="O612" i="5"/>
  <c r="N612" i="5"/>
  <c r="M612" i="5"/>
  <c r="K612" i="5"/>
  <c r="J612" i="5"/>
  <c r="I612" i="5"/>
  <c r="H612" i="5"/>
  <c r="G612" i="5"/>
  <c r="F612" i="5"/>
  <c r="O611" i="5"/>
  <c r="N611" i="5"/>
  <c r="M611" i="5"/>
  <c r="K611" i="5"/>
  <c r="J611" i="5"/>
  <c r="I611" i="5"/>
  <c r="H611" i="5"/>
  <c r="G611" i="5"/>
  <c r="F611" i="5"/>
  <c r="O610" i="5"/>
  <c r="N610" i="5"/>
  <c r="M610" i="5"/>
  <c r="K610" i="5"/>
  <c r="J610" i="5"/>
  <c r="I610" i="5"/>
  <c r="H610" i="5"/>
  <c r="G610" i="5"/>
  <c r="F610" i="5"/>
  <c r="O609" i="5"/>
  <c r="N609" i="5"/>
  <c r="M609" i="5"/>
  <c r="K609" i="5"/>
  <c r="J609" i="5"/>
  <c r="I609" i="5"/>
  <c r="H609" i="5"/>
  <c r="G609" i="5"/>
  <c r="F609" i="5"/>
  <c r="O608" i="5"/>
  <c r="N608" i="5"/>
  <c r="M608" i="5"/>
  <c r="K608" i="5"/>
  <c r="J608" i="5"/>
  <c r="I608" i="5"/>
  <c r="H608" i="5"/>
  <c r="G608" i="5"/>
  <c r="F608" i="5"/>
  <c r="O607" i="5"/>
  <c r="N607" i="5"/>
  <c r="M607" i="5"/>
  <c r="K607" i="5"/>
  <c r="J607" i="5"/>
  <c r="I607" i="5"/>
  <c r="H607" i="5"/>
  <c r="G607" i="5"/>
  <c r="F607" i="5"/>
  <c r="O606" i="5"/>
  <c r="N606" i="5"/>
  <c r="M606" i="5"/>
  <c r="K606" i="5"/>
  <c r="J606" i="5"/>
  <c r="I606" i="5"/>
  <c r="H606" i="5"/>
  <c r="G606" i="5"/>
  <c r="F606" i="5"/>
  <c r="O605" i="5"/>
  <c r="N605" i="5"/>
  <c r="M605" i="5"/>
  <c r="K605" i="5"/>
  <c r="J605" i="5"/>
  <c r="I605" i="5"/>
  <c r="H605" i="5"/>
  <c r="G605" i="5"/>
  <c r="F605" i="5"/>
  <c r="O604" i="5"/>
  <c r="N604" i="5"/>
  <c r="M604" i="5"/>
  <c r="K604" i="5"/>
  <c r="J604" i="5"/>
  <c r="I604" i="5"/>
  <c r="H604" i="5"/>
  <c r="G604" i="5"/>
  <c r="F604" i="5"/>
  <c r="O603" i="5"/>
  <c r="N603" i="5"/>
  <c r="M603" i="5"/>
  <c r="K603" i="5"/>
  <c r="J603" i="5"/>
  <c r="I603" i="5"/>
  <c r="H603" i="5"/>
  <c r="G603" i="5"/>
  <c r="F603" i="5"/>
  <c r="O602" i="5"/>
  <c r="N602" i="5"/>
  <c r="M602" i="5"/>
  <c r="K602" i="5"/>
  <c r="J602" i="5"/>
  <c r="I602" i="5"/>
  <c r="H602" i="5"/>
  <c r="G602" i="5"/>
  <c r="F602" i="5"/>
  <c r="O601" i="5"/>
  <c r="N601" i="5"/>
  <c r="M601" i="5"/>
  <c r="K601" i="5"/>
  <c r="J601" i="5"/>
  <c r="I601" i="5"/>
  <c r="H601" i="5"/>
  <c r="G601" i="5"/>
  <c r="F601" i="5"/>
  <c r="O600" i="5"/>
  <c r="N600" i="5"/>
  <c r="M600" i="5"/>
  <c r="K600" i="5"/>
  <c r="J600" i="5"/>
  <c r="I600" i="5"/>
  <c r="H600" i="5"/>
  <c r="G600" i="5"/>
  <c r="F600" i="5"/>
  <c r="O599" i="5"/>
  <c r="N599" i="5"/>
  <c r="M599" i="5"/>
  <c r="K599" i="5"/>
  <c r="J599" i="5"/>
  <c r="I599" i="5"/>
  <c r="H599" i="5"/>
  <c r="G599" i="5"/>
  <c r="F599" i="5"/>
  <c r="O598" i="5"/>
  <c r="N598" i="5"/>
  <c r="M598" i="5"/>
  <c r="K598" i="5"/>
  <c r="J598" i="5"/>
  <c r="I598" i="5"/>
  <c r="H598" i="5"/>
  <c r="G598" i="5"/>
  <c r="F598" i="5"/>
  <c r="O597" i="5"/>
  <c r="N597" i="5"/>
  <c r="M597" i="5"/>
  <c r="K597" i="5"/>
  <c r="J597" i="5"/>
  <c r="I597" i="5"/>
  <c r="H597" i="5"/>
  <c r="G597" i="5"/>
  <c r="F597" i="5"/>
  <c r="O596" i="5"/>
  <c r="N596" i="5"/>
  <c r="M596" i="5"/>
  <c r="K596" i="5"/>
  <c r="J596" i="5"/>
  <c r="I596" i="5"/>
  <c r="H596" i="5"/>
  <c r="G596" i="5"/>
  <c r="F596" i="5"/>
  <c r="O595" i="5"/>
  <c r="N595" i="5"/>
  <c r="M595" i="5"/>
  <c r="K595" i="5"/>
  <c r="J595" i="5"/>
  <c r="I595" i="5"/>
  <c r="H595" i="5"/>
  <c r="G595" i="5"/>
  <c r="F595" i="5"/>
  <c r="O594" i="5"/>
  <c r="N594" i="5"/>
  <c r="M594" i="5"/>
  <c r="K594" i="5"/>
  <c r="J594" i="5"/>
  <c r="I594" i="5"/>
  <c r="H594" i="5"/>
  <c r="G594" i="5"/>
  <c r="F594" i="5"/>
  <c r="O593" i="5"/>
  <c r="N593" i="5"/>
  <c r="M593" i="5"/>
  <c r="K593" i="5"/>
  <c r="J593" i="5"/>
  <c r="I593" i="5"/>
  <c r="H593" i="5"/>
  <c r="G593" i="5"/>
  <c r="F593" i="5"/>
  <c r="O592" i="5"/>
  <c r="N592" i="5"/>
  <c r="M592" i="5"/>
  <c r="K592" i="5"/>
  <c r="J592" i="5"/>
  <c r="I592" i="5"/>
  <c r="H592" i="5"/>
  <c r="G592" i="5"/>
  <c r="F592" i="5"/>
  <c r="O591" i="5"/>
  <c r="N591" i="5"/>
  <c r="M591" i="5"/>
  <c r="K591" i="5"/>
  <c r="J591" i="5"/>
  <c r="I591" i="5"/>
  <c r="H591" i="5"/>
  <c r="G591" i="5"/>
  <c r="F591" i="5"/>
  <c r="O590" i="5"/>
  <c r="N590" i="5"/>
  <c r="M590" i="5"/>
  <c r="K590" i="5"/>
  <c r="J590" i="5"/>
  <c r="I590" i="5"/>
  <c r="H590" i="5"/>
  <c r="G590" i="5"/>
  <c r="F590" i="5"/>
  <c r="O568" i="5"/>
  <c r="N568" i="5"/>
  <c r="M568" i="5"/>
  <c r="K568" i="5"/>
  <c r="I571" i="2" s="1"/>
  <c r="J568" i="5"/>
  <c r="H571" i="2" s="1"/>
  <c r="I568" i="5"/>
  <c r="G571" i="2" s="1"/>
  <c r="H568" i="5"/>
  <c r="F571" i="2" s="1"/>
  <c r="G568" i="5"/>
  <c r="E571" i="2" s="1"/>
  <c r="F568" i="5"/>
  <c r="D571" i="2" s="1"/>
  <c r="O546" i="5"/>
  <c r="N546" i="5"/>
  <c r="M546" i="5"/>
  <c r="K546" i="5"/>
  <c r="I549" i="2" s="1"/>
  <c r="J546" i="5"/>
  <c r="H549" i="2" s="1"/>
  <c r="I546" i="5"/>
  <c r="G549" i="2" s="1"/>
  <c r="H546" i="5"/>
  <c r="F549" i="2" s="1"/>
  <c r="G546" i="5"/>
  <c r="E549" i="2" s="1"/>
  <c r="F546" i="5"/>
  <c r="D549" i="2" s="1"/>
  <c r="O524" i="5"/>
  <c r="K524" i="5"/>
  <c r="J524" i="5"/>
  <c r="I524" i="5"/>
  <c r="H524" i="5"/>
  <c r="G524" i="5"/>
  <c r="F524" i="5"/>
  <c r="O521" i="5"/>
  <c r="N521" i="5"/>
  <c r="M521" i="5"/>
  <c r="K521" i="5"/>
  <c r="J521" i="5"/>
  <c r="I521" i="5"/>
  <c r="H521" i="5"/>
  <c r="G521" i="5"/>
  <c r="F521" i="5"/>
  <c r="O470" i="5"/>
  <c r="N470" i="5"/>
  <c r="M470" i="5"/>
  <c r="K470" i="5"/>
  <c r="J470" i="5"/>
  <c r="I470" i="5"/>
  <c r="H470" i="5"/>
  <c r="G470" i="5"/>
  <c r="F470" i="5"/>
  <c r="O469" i="5"/>
  <c r="N469" i="5"/>
  <c r="M469" i="5"/>
  <c r="K469" i="5"/>
  <c r="J469" i="5"/>
  <c r="I469" i="5"/>
  <c r="H469" i="5"/>
  <c r="G469" i="5"/>
  <c r="F469" i="5"/>
  <c r="O468" i="5"/>
  <c r="N468" i="5"/>
  <c r="M468" i="5"/>
  <c r="K468" i="5"/>
  <c r="J468" i="5"/>
  <c r="I468" i="5"/>
  <c r="H468" i="5"/>
  <c r="G468" i="5"/>
  <c r="F468" i="5"/>
  <c r="O467" i="5"/>
  <c r="N467" i="5"/>
  <c r="M467" i="5"/>
  <c r="K467" i="5"/>
  <c r="J467" i="5"/>
  <c r="I467" i="5"/>
  <c r="H467" i="5"/>
  <c r="G467" i="5"/>
  <c r="F467" i="5"/>
  <c r="O466" i="5"/>
  <c r="N466" i="5"/>
  <c r="M466" i="5"/>
  <c r="K466" i="5"/>
  <c r="J466" i="5"/>
  <c r="I466" i="5"/>
  <c r="H466" i="5"/>
  <c r="G466" i="5"/>
  <c r="F466" i="5"/>
  <c r="O465" i="5"/>
  <c r="N465" i="5"/>
  <c r="M465" i="5"/>
  <c r="K465" i="5"/>
  <c r="J465" i="5"/>
  <c r="I465" i="5"/>
  <c r="H465" i="5"/>
  <c r="G465" i="5"/>
  <c r="F465" i="5"/>
  <c r="O464" i="5"/>
  <c r="N464" i="5"/>
  <c r="M464" i="5"/>
  <c r="K464" i="5"/>
  <c r="J464" i="5"/>
  <c r="I464" i="5"/>
  <c r="H464" i="5"/>
  <c r="G464" i="5"/>
  <c r="F464" i="5"/>
  <c r="O463" i="5"/>
  <c r="N463" i="5"/>
  <c r="M463" i="5"/>
  <c r="K463" i="5"/>
  <c r="J463" i="5"/>
  <c r="I463" i="5"/>
  <c r="H463" i="5"/>
  <c r="G463" i="5"/>
  <c r="F463" i="5"/>
  <c r="O462" i="5"/>
  <c r="N462" i="5"/>
  <c r="M462" i="5"/>
  <c r="K462" i="5"/>
  <c r="J462" i="5"/>
  <c r="I462" i="5"/>
  <c r="H462" i="5"/>
  <c r="G462" i="5"/>
  <c r="F462" i="5"/>
  <c r="O461" i="5"/>
  <c r="N461" i="5"/>
  <c r="M461" i="5"/>
  <c r="K461" i="5"/>
  <c r="J461" i="5"/>
  <c r="I461" i="5"/>
  <c r="H461" i="5"/>
  <c r="G461" i="5"/>
  <c r="F461" i="5"/>
  <c r="O460" i="5"/>
  <c r="N460" i="5"/>
  <c r="M460" i="5"/>
  <c r="K460" i="5"/>
  <c r="J460" i="5"/>
  <c r="I460" i="5"/>
  <c r="H460" i="5"/>
  <c r="G460" i="5"/>
  <c r="F460" i="5"/>
  <c r="O459" i="5"/>
  <c r="N459" i="5"/>
  <c r="M459" i="5"/>
  <c r="K459" i="5"/>
  <c r="J459" i="5"/>
  <c r="I459" i="5"/>
  <c r="H459" i="5"/>
  <c r="G459" i="5"/>
  <c r="F459" i="5"/>
  <c r="O458" i="5"/>
  <c r="N458" i="5"/>
  <c r="M458" i="5"/>
  <c r="K458" i="5"/>
  <c r="J458" i="5"/>
  <c r="I458" i="5"/>
  <c r="H458" i="5"/>
  <c r="G458" i="5"/>
  <c r="F458" i="5"/>
  <c r="O457" i="5"/>
  <c r="N457" i="5"/>
  <c r="M457" i="5"/>
  <c r="K457" i="5"/>
  <c r="J457" i="5"/>
  <c r="I457" i="5"/>
  <c r="H457" i="5"/>
  <c r="G457" i="5"/>
  <c r="F457" i="5"/>
  <c r="O456" i="5"/>
  <c r="N456" i="5"/>
  <c r="M456" i="5"/>
  <c r="K456" i="5"/>
  <c r="J456" i="5"/>
  <c r="I456" i="5"/>
  <c r="H456" i="5"/>
  <c r="G456" i="5"/>
  <c r="F456" i="5"/>
  <c r="O455" i="5"/>
  <c r="N455" i="5"/>
  <c r="M455" i="5"/>
  <c r="K455" i="5"/>
  <c r="J455" i="5"/>
  <c r="I455" i="5"/>
  <c r="H455" i="5"/>
  <c r="G455" i="5"/>
  <c r="F455" i="5"/>
  <c r="O454" i="5"/>
  <c r="N454" i="5"/>
  <c r="M454" i="5"/>
  <c r="K454" i="5"/>
  <c r="J454" i="5"/>
  <c r="I454" i="5"/>
  <c r="H454" i="5"/>
  <c r="G454" i="5"/>
  <c r="F454" i="5"/>
  <c r="O453" i="5"/>
  <c r="N453" i="5"/>
  <c r="M453" i="5"/>
  <c r="K453" i="5"/>
  <c r="J453" i="5"/>
  <c r="I453" i="5"/>
  <c r="H453" i="5"/>
  <c r="G453" i="5"/>
  <c r="F453" i="5"/>
  <c r="O452" i="5"/>
  <c r="N452" i="5"/>
  <c r="M452" i="5"/>
  <c r="K452" i="5"/>
  <c r="J452" i="5"/>
  <c r="I452" i="5"/>
  <c r="H452" i="5"/>
  <c r="G452" i="5"/>
  <c r="F452" i="5"/>
  <c r="O451" i="5"/>
  <c r="N451" i="5"/>
  <c r="M451" i="5"/>
  <c r="K451" i="5"/>
  <c r="J451" i="5"/>
  <c r="I451" i="5"/>
  <c r="H451" i="5"/>
  <c r="G451" i="5"/>
  <c r="F451" i="5"/>
  <c r="O450" i="5"/>
  <c r="N450" i="5"/>
  <c r="M450" i="5"/>
  <c r="K450" i="5"/>
  <c r="J450" i="5"/>
  <c r="I450" i="5"/>
  <c r="H450" i="5"/>
  <c r="G450" i="5"/>
  <c r="F450" i="5"/>
  <c r="O449" i="5"/>
  <c r="N449" i="5"/>
  <c r="M449" i="5"/>
  <c r="K449" i="5"/>
  <c r="J449" i="5"/>
  <c r="I449" i="5"/>
  <c r="H449" i="5"/>
  <c r="G449" i="5"/>
  <c r="F449" i="5"/>
  <c r="O448" i="5"/>
  <c r="N448" i="5"/>
  <c r="M448" i="5"/>
  <c r="K448" i="5"/>
  <c r="J448" i="5"/>
  <c r="I448" i="5"/>
  <c r="H448" i="5"/>
  <c r="G448" i="5"/>
  <c r="F448" i="5"/>
  <c r="O447" i="5"/>
  <c r="N447" i="5"/>
  <c r="M447" i="5"/>
  <c r="K447" i="5"/>
  <c r="J447" i="5"/>
  <c r="I447" i="5"/>
  <c r="H447" i="5"/>
  <c r="G447" i="5"/>
  <c r="F447" i="5"/>
  <c r="O446" i="5"/>
  <c r="N446" i="5"/>
  <c r="M446" i="5"/>
  <c r="K446" i="5"/>
  <c r="J446" i="5"/>
  <c r="I446" i="5"/>
  <c r="H446" i="5"/>
  <c r="G446" i="5"/>
  <c r="F446" i="5"/>
  <c r="O445" i="5"/>
  <c r="N445" i="5"/>
  <c r="M445" i="5"/>
  <c r="K445" i="5"/>
  <c r="J445" i="5"/>
  <c r="I445" i="5"/>
  <c r="H445" i="5"/>
  <c r="G445" i="5"/>
  <c r="F445" i="5"/>
  <c r="O444" i="5"/>
  <c r="N444" i="5"/>
  <c r="M444" i="5"/>
  <c r="K444" i="5"/>
  <c r="J444" i="5"/>
  <c r="I444" i="5"/>
  <c r="H444" i="5"/>
  <c r="G444" i="5"/>
  <c r="F444" i="5"/>
  <c r="O443" i="5"/>
  <c r="N443" i="5"/>
  <c r="M443" i="5"/>
  <c r="K443" i="5"/>
  <c r="J443" i="5"/>
  <c r="I443" i="5"/>
  <c r="H443" i="5"/>
  <c r="G443" i="5"/>
  <c r="F443" i="5"/>
  <c r="O442" i="5"/>
  <c r="N442" i="5"/>
  <c r="M442" i="5"/>
  <c r="K442" i="5"/>
  <c r="J442" i="5"/>
  <c r="I442" i="5"/>
  <c r="H442" i="5"/>
  <c r="G442" i="5"/>
  <c r="F442" i="5"/>
  <c r="O441" i="5"/>
  <c r="N441" i="5"/>
  <c r="M441" i="5"/>
  <c r="K441" i="5"/>
  <c r="J441" i="5"/>
  <c r="I441" i="5"/>
  <c r="H441" i="5"/>
  <c r="G441" i="5"/>
  <c r="F441" i="5"/>
  <c r="O440" i="5"/>
  <c r="N440" i="5"/>
  <c r="M440" i="5"/>
  <c r="K440" i="5"/>
  <c r="J440" i="5"/>
  <c r="I440" i="5"/>
  <c r="H440" i="5"/>
  <c r="G440" i="5"/>
  <c r="F440" i="5"/>
  <c r="O439" i="5"/>
  <c r="N439" i="5"/>
  <c r="M439" i="5"/>
  <c r="K439" i="5"/>
  <c r="J439" i="5"/>
  <c r="I439" i="5"/>
  <c r="H439" i="5"/>
  <c r="G439" i="5"/>
  <c r="F439" i="5"/>
  <c r="O438" i="5"/>
  <c r="N438" i="5"/>
  <c r="M438" i="5"/>
  <c r="K438" i="5"/>
  <c r="J438" i="5"/>
  <c r="I438" i="5"/>
  <c r="H438" i="5"/>
  <c r="G438" i="5"/>
  <c r="F438" i="5"/>
  <c r="O437" i="5"/>
  <c r="N437" i="5"/>
  <c r="M437" i="5"/>
  <c r="K437" i="5"/>
  <c r="J437" i="5"/>
  <c r="I437" i="5"/>
  <c r="H437" i="5"/>
  <c r="G437" i="5"/>
  <c r="F437" i="5"/>
  <c r="O436" i="5"/>
  <c r="N436" i="5"/>
  <c r="M436" i="5"/>
  <c r="K436" i="5"/>
  <c r="J436" i="5"/>
  <c r="I436" i="5"/>
  <c r="H436" i="5"/>
  <c r="G436" i="5"/>
  <c r="F436" i="5"/>
  <c r="O435" i="5"/>
  <c r="N435" i="5"/>
  <c r="M435" i="5"/>
  <c r="K435" i="5"/>
  <c r="J435" i="5"/>
  <c r="I435" i="5"/>
  <c r="H435" i="5"/>
  <c r="G435" i="5"/>
  <c r="F435" i="5"/>
  <c r="O434" i="5"/>
  <c r="N434" i="5"/>
  <c r="M434" i="5"/>
  <c r="K434" i="5"/>
  <c r="J434" i="5"/>
  <c r="I434" i="5"/>
  <c r="H434" i="5"/>
  <c r="G434" i="5"/>
  <c r="F434" i="5"/>
  <c r="O433" i="5"/>
  <c r="N433" i="5"/>
  <c r="M433" i="5"/>
  <c r="K433" i="5"/>
  <c r="J433" i="5"/>
  <c r="I433" i="5"/>
  <c r="H433" i="5"/>
  <c r="G433" i="5"/>
  <c r="F433" i="5"/>
  <c r="O432" i="5"/>
  <c r="N432" i="5"/>
  <c r="M432" i="5"/>
  <c r="K432" i="5"/>
  <c r="J432" i="5"/>
  <c r="I432" i="5"/>
  <c r="H432" i="5"/>
  <c r="G432" i="5"/>
  <c r="F432" i="5"/>
  <c r="O431" i="5"/>
  <c r="N431" i="5"/>
  <c r="M431" i="5"/>
  <c r="K431" i="5"/>
  <c r="J431" i="5"/>
  <c r="I431" i="5"/>
  <c r="H431" i="5"/>
  <c r="G431" i="5"/>
  <c r="F431" i="5"/>
  <c r="O430" i="5"/>
  <c r="N430" i="5"/>
  <c r="M430" i="5"/>
  <c r="K430" i="5"/>
  <c r="J430" i="5"/>
  <c r="I430" i="5"/>
  <c r="H430" i="5"/>
  <c r="G430" i="5"/>
  <c r="F430" i="5"/>
  <c r="O429" i="5"/>
  <c r="N429" i="5"/>
  <c r="M429" i="5"/>
  <c r="K429" i="5"/>
  <c r="J429" i="5"/>
  <c r="I429" i="5"/>
  <c r="H429" i="5"/>
  <c r="G429" i="5"/>
  <c r="F429" i="5"/>
  <c r="O428" i="5"/>
  <c r="N428" i="5"/>
  <c r="M428" i="5"/>
  <c r="K428" i="5"/>
  <c r="J428" i="5"/>
  <c r="I428" i="5"/>
  <c r="H428" i="5"/>
  <c r="G428" i="5"/>
  <c r="F428" i="5"/>
  <c r="O427" i="5"/>
  <c r="N427" i="5"/>
  <c r="M427" i="5"/>
  <c r="K427" i="5"/>
  <c r="J427" i="5"/>
  <c r="I427" i="5"/>
  <c r="H427" i="5"/>
  <c r="G427" i="5"/>
  <c r="F427" i="5"/>
  <c r="O426" i="5"/>
  <c r="N426" i="5"/>
  <c r="M426" i="5"/>
  <c r="K426" i="5"/>
  <c r="J426" i="5"/>
  <c r="I426" i="5"/>
  <c r="H426" i="5"/>
  <c r="G426" i="5"/>
  <c r="F426" i="5"/>
  <c r="O425" i="5"/>
  <c r="N425" i="5"/>
  <c r="M425" i="5"/>
  <c r="K425" i="5"/>
  <c r="J425" i="5"/>
  <c r="I425" i="5"/>
  <c r="H425" i="5"/>
  <c r="G425" i="5"/>
  <c r="F425" i="5"/>
  <c r="O424" i="5"/>
  <c r="N424" i="5"/>
  <c r="M424" i="5"/>
  <c r="K424" i="5"/>
  <c r="J424" i="5"/>
  <c r="I424" i="5"/>
  <c r="H424" i="5"/>
  <c r="G424" i="5"/>
  <c r="F424" i="5"/>
  <c r="O423" i="5"/>
  <c r="N423" i="5"/>
  <c r="M423" i="5"/>
  <c r="K423" i="5"/>
  <c r="J423" i="5"/>
  <c r="I423" i="5"/>
  <c r="H423" i="5"/>
  <c r="G423" i="5"/>
  <c r="F423" i="5"/>
  <c r="O422" i="5"/>
  <c r="N422" i="5"/>
  <c r="M422" i="5"/>
  <c r="K422" i="5"/>
  <c r="J422" i="5"/>
  <c r="I422" i="5"/>
  <c r="H422" i="5"/>
  <c r="G422" i="5"/>
  <c r="F422" i="5"/>
  <c r="O419" i="5"/>
  <c r="N419" i="5"/>
  <c r="M419" i="5"/>
  <c r="K419" i="5"/>
  <c r="J419" i="5"/>
  <c r="I419" i="5"/>
  <c r="H419" i="5"/>
  <c r="G419" i="5"/>
  <c r="F419" i="5"/>
  <c r="O368" i="5"/>
  <c r="N368" i="5"/>
  <c r="M368" i="5"/>
  <c r="K368" i="5"/>
  <c r="J368" i="5"/>
  <c r="I368" i="5"/>
  <c r="H368" i="5"/>
  <c r="G368" i="5"/>
  <c r="F368" i="5"/>
  <c r="O367" i="5"/>
  <c r="N367" i="5"/>
  <c r="M367" i="5"/>
  <c r="K367" i="5"/>
  <c r="J367" i="5"/>
  <c r="I367" i="5"/>
  <c r="H367" i="5"/>
  <c r="G367" i="5"/>
  <c r="F367" i="5"/>
  <c r="O366" i="5"/>
  <c r="N366" i="5"/>
  <c r="M366" i="5"/>
  <c r="K366" i="5"/>
  <c r="J366" i="5"/>
  <c r="I366" i="5"/>
  <c r="H366" i="5"/>
  <c r="G366" i="5"/>
  <c r="F366" i="5"/>
  <c r="O365" i="5"/>
  <c r="N365" i="5"/>
  <c r="M365" i="5"/>
  <c r="K365" i="5"/>
  <c r="J365" i="5"/>
  <c r="I365" i="5"/>
  <c r="H365" i="5"/>
  <c r="G365" i="5"/>
  <c r="F365" i="5"/>
  <c r="O364" i="5"/>
  <c r="N364" i="5"/>
  <c r="M364" i="5"/>
  <c r="K364" i="5"/>
  <c r="J364" i="5"/>
  <c r="I364" i="5"/>
  <c r="H364" i="5"/>
  <c r="G364" i="5"/>
  <c r="F364" i="5"/>
  <c r="O363" i="5"/>
  <c r="N363" i="5"/>
  <c r="M363" i="5"/>
  <c r="K363" i="5"/>
  <c r="J363" i="5"/>
  <c r="I363" i="5"/>
  <c r="H363" i="5"/>
  <c r="G363" i="5"/>
  <c r="F363" i="5"/>
  <c r="O362" i="5"/>
  <c r="N362" i="5"/>
  <c r="M362" i="5"/>
  <c r="K362" i="5"/>
  <c r="J362" i="5"/>
  <c r="I362" i="5"/>
  <c r="H362" i="5"/>
  <c r="G362" i="5"/>
  <c r="F362" i="5"/>
  <c r="O361" i="5"/>
  <c r="N361" i="5"/>
  <c r="M361" i="5"/>
  <c r="K361" i="5"/>
  <c r="J361" i="5"/>
  <c r="I361" i="5"/>
  <c r="H361" i="5"/>
  <c r="G361" i="5"/>
  <c r="F361" i="5"/>
  <c r="O360" i="5"/>
  <c r="N360" i="5"/>
  <c r="M360" i="5"/>
  <c r="K360" i="5"/>
  <c r="J360" i="5"/>
  <c r="I360" i="5"/>
  <c r="H360" i="5"/>
  <c r="G360" i="5"/>
  <c r="F360" i="5"/>
  <c r="O359" i="5"/>
  <c r="N359" i="5"/>
  <c r="M359" i="5"/>
  <c r="K359" i="5"/>
  <c r="J359" i="5"/>
  <c r="I359" i="5"/>
  <c r="H359" i="5"/>
  <c r="G359" i="5"/>
  <c r="F359" i="5"/>
  <c r="O358" i="5"/>
  <c r="N358" i="5"/>
  <c r="M358" i="5"/>
  <c r="K358" i="5"/>
  <c r="J358" i="5"/>
  <c r="I358" i="5"/>
  <c r="H358" i="5"/>
  <c r="G358" i="5"/>
  <c r="F358" i="5"/>
  <c r="O357" i="5"/>
  <c r="N357" i="5"/>
  <c r="M357" i="5"/>
  <c r="K357" i="5"/>
  <c r="J357" i="5"/>
  <c r="I357" i="5"/>
  <c r="H357" i="5"/>
  <c r="G357" i="5"/>
  <c r="F357" i="5"/>
  <c r="O356" i="5"/>
  <c r="N356" i="5"/>
  <c r="M356" i="5"/>
  <c r="K356" i="5"/>
  <c r="J356" i="5"/>
  <c r="I356" i="5"/>
  <c r="H356" i="5"/>
  <c r="G356" i="5"/>
  <c r="F356" i="5"/>
  <c r="O355" i="5"/>
  <c r="N355" i="5"/>
  <c r="M355" i="5"/>
  <c r="K355" i="5"/>
  <c r="J355" i="5"/>
  <c r="I355" i="5"/>
  <c r="H355" i="5"/>
  <c r="G355" i="5"/>
  <c r="F355" i="5"/>
  <c r="O354" i="5"/>
  <c r="N354" i="5"/>
  <c r="M354" i="5"/>
  <c r="K354" i="5"/>
  <c r="J354" i="5"/>
  <c r="I354" i="5"/>
  <c r="H354" i="5"/>
  <c r="G354" i="5"/>
  <c r="F354" i="5"/>
  <c r="O353" i="5"/>
  <c r="N353" i="5"/>
  <c r="M353" i="5"/>
  <c r="K353" i="5"/>
  <c r="J353" i="5"/>
  <c r="I353" i="5"/>
  <c r="H353" i="5"/>
  <c r="G353" i="5"/>
  <c r="F353" i="5"/>
  <c r="O352" i="5"/>
  <c r="N352" i="5"/>
  <c r="M352" i="5"/>
  <c r="K352" i="5"/>
  <c r="J352" i="5"/>
  <c r="I352" i="5"/>
  <c r="H352" i="5"/>
  <c r="G352" i="5"/>
  <c r="F352" i="5"/>
  <c r="O351" i="5"/>
  <c r="N351" i="5"/>
  <c r="M351" i="5"/>
  <c r="K351" i="5"/>
  <c r="J351" i="5"/>
  <c r="I351" i="5"/>
  <c r="H351" i="5"/>
  <c r="G351" i="5"/>
  <c r="F351" i="5"/>
  <c r="O350" i="5"/>
  <c r="N350" i="5"/>
  <c r="M350" i="5"/>
  <c r="K350" i="5"/>
  <c r="J350" i="5"/>
  <c r="I350" i="5"/>
  <c r="H350" i="5"/>
  <c r="G350" i="5"/>
  <c r="F350" i="5"/>
  <c r="O349" i="5"/>
  <c r="N349" i="5"/>
  <c r="M349" i="5"/>
  <c r="K349" i="5"/>
  <c r="J349" i="5"/>
  <c r="I349" i="5"/>
  <c r="H349" i="5"/>
  <c r="G349" i="5"/>
  <c r="F349" i="5"/>
  <c r="O348" i="5"/>
  <c r="N348" i="5"/>
  <c r="M348" i="5"/>
  <c r="K348" i="5"/>
  <c r="J348" i="5"/>
  <c r="I348" i="5"/>
  <c r="H348" i="5"/>
  <c r="G348" i="5"/>
  <c r="F348" i="5"/>
  <c r="O347" i="5"/>
  <c r="N347" i="5"/>
  <c r="M347" i="5"/>
  <c r="K347" i="5"/>
  <c r="J347" i="5"/>
  <c r="I347" i="5"/>
  <c r="H347" i="5"/>
  <c r="G347" i="5"/>
  <c r="F347" i="5"/>
  <c r="O346" i="5"/>
  <c r="N346" i="5"/>
  <c r="M346" i="5"/>
  <c r="K346" i="5"/>
  <c r="J346" i="5"/>
  <c r="I346" i="5"/>
  <c r="H346" i="5"/>
  <c r="G346" i="5"/>
  <c r="F346" i="5"/>
  <c r="O345" i="5"/>
  <c r="N345" i="5"/>
  <c r="M345" i="5"/>
  <c r="K345" i="5"/>
  <c r="J345" i="5"/>
  <c r="I345" i="5"/>
  <c r="H345" i="5"/>
  <c r="G345" i="5"/>
  <c r="F345" i="5"/>
  <c r="O344" i="5"/>
  <c r="N344" i="5"/>
  <c r="M344" i="5"/>
  <c r="K344" i="5"/>
  <c r="J344" i="5"/>
  <c r="I344" i="5"/>
  <c r="H344" i="5"/>
  <c r="G344" i="5"/>
  <c r="F344" i="5"/>
  <c r="O343" i="5"/>
  <c r="N343" i="5"/>
  <c r="M343" i="5"/>
  <c r="K343" i="5"/>
  <c r="J343" i="5"/>
  <c r="I343" i="5"/>
  <c r="H343" i="5"/>
  <c r="G343" i="5"/>
  <c r="F343" i="5"/>
  <c r="O342" i="5"/>
  <c r="N342" i="5"/>
  <c r="M342" i="5"/>
  <c r="K342" i="5"/>
  <c r="J342" i="5"/>
  <c r="I342" i="5"/>
  <c r="H342" i="5"/>
  <c r="G342" i="5"/>
  <c r="F342" i="5"/>
  <c r="O341" i="5"/>
  <c r="N341" i="5"/>
  <c r="M341" i="5"/>
  <c r="K341" i="5"/>
  <c r="J341" i="5"/>
  <c r="I341" i="5"/>
  <c r="H341" i="5"/>
  <c r="G341" i="5"/>
  <c r="F341" i="5"/>
  <c r="O340" i="5"/>
  <c r="N340" i="5"/>
  <c r="M340" i="5"/>
  <c r="K340" i="5"/>
  <c r="J340" i="5"/>
  <c r="I340" i="5"/>
  <c r="H340" i="5"/>
  <c r="G340" i="5"/>
  <c r="F340" i="5"/>
  <c r="O339" i="5"/>
  <c r="N339" i="5"/>
  <c r="M339" i="5"/>
  <c r="K339" i="5"/>
  <c r="J339" i="5"/>
  <c r="I339" i="5"/>
  <c r="H339" i="5"/>
  <c r="G339" i="5"/>
  <c r="F339" i="5"/>
  <c r="O338" i="5"/>
  <c r="N338" i="5"/>
  <c r="M338" i="5"/>
  <c r="K338" i="5"/>
  <c r="J338" i="5"/>
  <c r="I338" i="5"/>
  <c r="H338" i="5"/>
  <c r="G338" i="5"/>
  <c r="F338" i="5"/>
  <c r="O337" i="5"/>
  <c r="N337" i="5"/>
  <c r="M337" i="5"/>
  <c r="K337" i="5"/>
  <c r="J337" i="5"/>
  <c r="I337" i="5"/>
  <c r="H337" i="5"/>
  <c r="G337" i="5"/>
  <c r="F337" i="5"/>
  <c r="O336" i="5"/>
  <c r="N336" i="5"/>
  <c r="M336" i="5"/>
  <c r="K336" i="5"/>
  <c r="J336" i="5"/>
  <c r="I336" i="5"/>
  <c r="H336" i="5"/>
  <c r="G336" i="5"/>
  <c r="F336" i="5"/>
  <c r="O335" i="5"/>
  <c r="N335" i="5"/>
  <c r="M335" i="5"/>
  <c r="K335" i="5"/>
  <c r="J335" i="5"/>
  <c r="I335" i="5"/>
  <c r="H335" i="5"/>
  <c r="G335" i="5"/>
  <c r="F335" i="5"/>
  <c r="O334" i="5"/>
  <c r="N334" i="5"/>
  <c r="M334" i="5"/>
  <c r="K334" i="5"/>
  <c r="J334" i="5"/>
  <c r="I334" i="5"/>
  <c r="H334" i="5"/>
  <c r="G334" i="5"/>
  <c r="F334" i="5"/>
  <c r="O333" i="5"/>
  <c r="N333" i="5"/>
  <c r="M333" i="5"/>
  <c r="K333" i="5"/>
  <c r="J333" i="5"/>
  <c r="I333" i="5"/>
  <c r="H333" i="5"/>
  <c r="G333" i="5"/>
  <c r="F333" i="5"/>
  <c r="O332" i="5"/>
  <c r="N332" i="5"/>
  <c r="M332" i="5"/>
  <c r="K332" i="5"/>
  <c r="J332" i="5"/>
  <c r="I332" i="5"/>
  <c r="H332" i="5"/>
  <c r="G332" i="5"/>
  <c r="F332" i="5"/>
  <c r="O331" i="5"/>
  <c r="N331" i="5"/>
  <c r="M331" i="5"/>
  <c r="K331" i="5"/>
  <c r="J331" i="5"/>
  <c r="I331" i="5"/>
  <c r="H331" i="5"/>
  <c r="G331" i="5"/>
  <c r="F331" i="5"/>
  <c r="O330" i="5"/>
  <c r="N330" i="5"/>
  <c r="M330" i="5"/>
  <c r="K330" i="5"/>
  <c r="J330" i="5"/>
  <c r="I330" i="5"/>
  <c r="H330" i="5"/>
  <c r="G330" i="5"/>
  <c r="F330" i="5"/>
  <c r="O329" i="5"/>
  <c r="N329" i="5"/>
  <c r="M329" i="5"/>
  <c r="K329" i="5"/>
  <c r="J329" i="5"/>
  <c r="I329" i="5"/>
  <c r="H329" i="5"/>
  <c r="G329" i="5"/>
  <c r="F329" i="5"/>
  <c r="O328" i="5"/>
  <c r="N328" i="5"/>
  <c r="M328" i="5"/>
  <c r="K328" i="5"/>
  <c r="J328" i="5"/>
  <c r="I328" i="5"/>
  <c r="H328" i="5"/>
  <c r="G328" i="5"/>
  <c r="F328" i="5"/>
  <c r="O327" i="5"/>
  <c r="N327" i="5"/>
  <c r="M327" i="5"/>
  <c r="K327" i="5"/>
  <c r="J327" i="5"/>
  <c r="I327" i="5"/>
  <c r="H327" i="5"/>
  <c r="G327" i="5"/>
  <c r="F327" i="5"/>
  <c r="O326" i="5"/>
  <c r="N326" i="5"/>
  <c r="M326" i="5"/>
  <c r="K326" i="5"/>
  <c r="J326" i="5"/>
  <c r="I326" i="5"/>
  <c r="H326" i="5"/>
  <c r="G326" i="5"/>
  <c r="F326" i="5"/>
  <c r="O325" i="5"/>
  <c r="N325" i="5"/>
  <c r="M325" i="5"/>
  <c r="K325" i="5"/>
  <c r="J325" i="5"/>
  <c r="I325" i="5"/>
  <c r="H325" i="5"/>
  <c r="G325" i="5"/>
  <c r="F325" i="5"/>
  <c r="O324" i="5"/>
  <c r="N324" i="5"/>
  <c r="M324" i="5"/>
  <c r="K324" i="5"/>
  <c r="J324" i="5"/>
  <c r="I324" i="5"/>
  <c r="H324" i="5"/>
  <c r="G324" i="5"/>
  <c r="F324" i="5"/>
  <c r="O323" i="5"/>
  <c r="N323" i="5"/>
  <c r="M323" i="5"/>
  <c r="K323" i="5"/>
  <c r="J323" i="5"/>
  <c r="I323" i="5"/>
  <c r="H323" i="5"/>
  <c r="G323" i="5"/>
  <c r="F323" i="5"/>
  <c r="O322" i="5"/>
  <c r="N322" i="5"/>
  <c r="M322" i="5"/>
  <c r="K322" i="5"/>
  <c r="J322" i="5"/>
  <c r="I322" i="5"/>
  <c r="H322" i="5"/>
  <c r="G322" i="5"/>
  <c r="F322" i="5"/>
  <c r="O321" i="5"/>
  <c r="N321" i="5"/>
  <c r="M321" i="5"/>
  <c r="K321" i="5"/>
  <c r="J321" i="5"/>
  <c r="I321" i="5"/>
  <c r="H321" i="5"/>
  <c r="G321" i="5"/>
  <c r="F321" i="5"/>
  <c r="O320" i="5"/>
  <c r="N320" i="5"/>
  <c r="M320" i="5"/>
  <c r="K320" i="5"/>
  <c r="J320" i="5"/>
  <c r="I320" i="5"/>
  <c r="H320" i="5"/>
  <c r="G320" i="5"/>
  <c r="F320" i="5"/>
  <c r="O317" i="5"/>
  <c r="N317" i="5"/>
  <c r="M317" i="5"/>
  <c r="K317" i="5"/>
  <c r="J317" i="5"/>
  <c r="I317" i="5"/>
  <c r="H317" i="5"/>
  <c r="G317" i="5"/>
  <c r="F317" i="5"/>
  <c r="O315" i="5"/>
  <c r="N315" i="5"/>
  <c r="M315" i="5"/>
  <c r="K315" i="5"/>
  <c r="J315" i="5"/>
  <c r="I315" i="5"/>
  <c r="H315" i="5"/>
  <c r="G315" i="5"/>
  <c r="F315" i="5"/>
  <c r="O264" i="5"/>
  <c r="N264" i="5"/>
  <c r="M264" i="5"/>
  <c r="K264" i="5"/>
  <c r="J264" i="5"/>
  <c r="I264" i="5"/>
  <c r="H264" i="5"/>
  <c r="G264" i="5"/>
  <c r="F264" i="5"/>
  <c r="O263" i="5"/>
  <c r="N263" i="5"/>
  <c r="M263" i="5"/>
  <c r="K263" i="5"/>
  <c r="J263" i="5"/>
  <c r="I263" i="5"/>
  <c r="H263" i="5"/>
  <c r="G263" i="5"/>
  <c r="F263" i="5"/>
  <c r="O262" i="5"/>
  <c r="N262" i="5"/>
  <c r="M262" i="5"/>
  <c r="K262" i="5"/>
  <c r="J262" i="5"/>
  <c r="I262" i="5"/>
  <c r="H262" i="5"/>
  <c r="G262" i="5"/>
  <c r="F262" i="5"/>
  <c r="O261" i="5"/>
  <c r="N261" i="5"/>
  <c r="M261" i="5"/>
  <c r="K261" i="5"/>
  <c r="J261" i="5"/>
  <c r="I261" i="5"/>
  <c r="H261" i="5"/>
  <c r="G261" i="5"/>
  <c r="F261" i="5"/>
  <c r="O260" i="5"/>
  <c r="N260" i="5"/>
  <c r="M260" i="5"/>
  <c r="K260" i="5"/>
  <c r="J260" i="5"/>
  <c r="I260" i="5"/>
  <c r="H260" i="5"/>
  <c r="G260" i="5"/>
  <c r="F260" i="5"/>
  <c r="O259" i="5"/>
  <c r="N259" i="5"/>
  <c r="M259" i="5"/>
  <c r="K259" i="5"/>
  <c r="J259" i="5"/>
  <c r="I259" i="5"/>
  <c r="H259" i="5"/>
  <c r="G259" i="5"/>
  <c r="F259" i="5"/>
  <c r="O258" i="5"/>
  <c r="N258" i="5"/>
  <c r="M258" i="5"/>
  <c r="K258" i="5"/>
  <c r="J258" i="5"/>
  <c r="I258" i="5"/>
  <c r="H258" i="5"/>
  <c r="G258" i="5"/>
  <c r="F258" i="5"/>
  <c r="O257" i="5"/>
  <c r="N257" i="5"/>
  <c r="M257" i="5"/>
  <c r="K257" i="5"/>
  <c r="J257" i="5"/>
  <c r="I257" i="5"/>
  <c r="H257" i="5"/>
  <c r="G257" i="5"/>
  <c r="F257" i="5"/>
  <c r="O256" i="5"/>
  <c r="N256" i="5"/>
  <c r="M256" i="5"/>
  <c r="K256" i="5"/>
  <c r="J256" i="5"/>
  <c r="I256" i="5"/>
  <c r="H256" i="5"/>
  <c r="G256" i="5"/>
  <c r="F256" i="5"/>
  <c r="O255" i="5"/>
  <c r="N255" i="5"/>
  <c r="M255" i="5"/>
  <c r="K255" i="5"/>
  <c r="J255" i="5"/>
  <c r="I255" i="5"/>
  <c r="H255" i="5"/>
  <c r="G255" i="5"/>
  <c r="F255" i="5"/>
  <c r="O254" i="5"/>
  <c r="N254" i="5"/>
  <c r="M254" i="5"/>
  <c r="K254" i="5"/>
  <c r="J254" i="5"/>
  <c r="I254" i="5"/>
  <c r="H254" i="5"/>
  <c r="G254" i="5"/>
  <c r="F254" i="5"/>
  <c r="O253" i="5"/>
  <c r="N253" i="5"/>
  <c r="M253" i="5"/>
  <c r="K253" i="5"/>
  <c r="J253" i="5"/>
  <c r="I253" i="5"/>
  <c r="H253" i="5"/>
  <c r="G253" i="5"/>
  <c r="F253" i="5"/>
  <c r="O252" i="5"/>
  <c r="N252" i="5"/>
  <c r="M252" i="5"/>
  <c r="K252" i="5"/>
  <c r="J252" i="5"/>
  <c r="I252" i="5"/>
  <c r="H252" i="5"/>
  <c r="G252" i="5"/>
  <c r="F252" i="5"/>
  <c r="O251" i="5"/>
  <c r="N251" i="5"/>
  <c r="M251" i="5"/>
  <c r="K251" i="5"/>
  <c r="J251" i="5"/>
  <c r="I251" i="5"/>
  <c r="H251" i="5"/>
  <c r="G251" i="5"/>
  <c r="F251" i="5"/>
  <c r="O250" i="5"/>
  <c r="N250" i="5"/>
  <c r="M250" i="5"/>
  <c r="K250" i="5"/>
  <c r="J250" i="5"/>
  <c r="I250" i="5"/>
  <c r="H250" i="5"/>
  <c r="G250" i="5"/>
  <c r="F250" i="5"/>
  <c r="O249" i="5"/>
  <c r="N249" i="5"/>
  <c r="M249" i="5"/>
  <c r="K249" i="5"/>
  <c r="J249" i="5"/>
  <c r="I249" i="5"/>
  <c r="H249" i="5"/>
  <c r="G249" i="5"/>
  <c r="F249" i="5"/>
  <c r="O248" i="5"/>
  <c r="N248" i="5"/>
  <c r="M248" i="5"/>
  <c r="K248" i="5"/>
  <c r="J248" i="5"/>
  <c r="I248" i="5"/>
  <c r="H248" i="5"/>
  <c r="G248" i="5"/>
  <c r="F248" i="5"/>
  <c r="O247" i="5"/>
  <c r="N247" i="5"/>
  <c r="M247" i="5"/>
  <c r="K247" i="5"/>
  <c r="J247" i="5"/>
  <c r="I247" i="5"/>
  <c r="H247" i="5"/>
  <c r="G247" i="5"/>
  <c r="F247" i="5"/>
  <c r="O246" i="5"/>
  <c r="N246" i="5"/>
  <c r="M246" i="5"/>
  <c r="K246" i="5"/>
  <c r="J246" i="5"/>
  <c r="I246" i="5"/>
  <c r="H246" i="5"/>
  <c r="G246" i="5"/>
  <c r="F246" i="5"/>
  <c r="O245" i="5"/>
  <c r="N245" i="5"/>
  <c r="M245" i="5"/>
  <c r="K245" i="5"/>
  <c r="J245" i="5"/>
  <c r="I245" i="5"/>
  <c r="H245" i="5"/>
  <c r="G245" i="5"/>
  <c r="F245" i="5"/>
  <c r="O244" i="5"/>
  <c r="N244" i="5"/>
  <c r="M244" i="5"/>
  <c r="K244" i="5"/>
  <c r="J244" i="5"/>
  <c r="I244" i="5"/>
  <c r="H244" i="5"/>
  <c r="G244" i="5"/>
  <c r="F244" i="5"/>
  <c r="O243" i="5"/>
  <c r="N243" i="5"/>
  <c r="M243" i="5"/>
  <c r="K243" i="5"/>
  <c r="J243" i="5"/>
  <c r="I243" i="5"/>
  <c r="H243" i="5"/>
  <c r="G243" i="5"/>
  <c r="F243" i="5"/>
  <c r="O242" i="5"/>
  <c r="N242" i="5"/>
  <c r="M242" i="5"/>
  <c r="K242" i="5"/>
  <c r="J242" i="5"/>
  <c r="I242" i="5"/>
  <c r="H242" i="5"/>
  <c r="G242" i="5"/>
  <c r="F242" i="5"/>
  <c r="O241" i="5"/>
  <c r="N241" i="5"/>
  <c r="M241" i="5"/>
  <c r="K241" i="5"/>
  <c r="J241" i="5"/>
  <c r="I241" i="5"/>
  <c r="H241" i="5"/>
  <c r="G241" i="5"/>
  <c r="F241" i="5"/>
  <c r="O240" i="5"/>
  <c r="N240" i="5"/>
  <c r="M240" i="5"/>
  <c r="K240" i="5"/>
  <c r="J240" i="5"/>
  <c r="I240" i="5"/>
  <c r="H240" i="5"/>
  <c r="G240" i="5"/>
  <c r="F240" i="5"/>
  <c r="O239" i="5"/>
  <c r="N239" i="5"/>
  <c r="M239" i="5"/>
  <c r="K239" i="5"/>
  <c r="J239" i="5"/>
  <c r="I239" i="5"/>
  <c r="H239" i="5"/>
  <c r="G239" i="5"/>
  <c r="F239" i="5"/>
  <c r="O238" i="5"/>
  <c r="N238" i="5"/>
  <c r="M238" i="5"/>
  <c r="K238" i="5"/>
  <c r="J238" i="5"/>
  <c r="I238" i="5"/>
  <c r="H238" i="5"/>
  <c r="G238" i="5"/>
  <c r="F238" i="5"/>
  <c r="O237" i="5"/>
  <c r="N237" i="5"/>
  <c r="M237" i="5"/>
  <c r="K237" i="5"/>
  <c r="J237" i="5"/>
  <c r="I237" i="5"/>
  <c r="H237" i="5"/>
  <c r="G237" i="5"/>
  <c r="F237" i="5"/>
  <c r="O236" i="5"/>
  <c r="N236" i="5"/>
  <c r="M236" i="5"/>
  <c r="K236" i="5"/>
  <c r="J236" i="5"/>
  <c r="I236" i="5"/>
  <c r="H236" i="5"/>
  <c r="G236" i="5"/>
  <c r="F236" i="5"/>
  <c r="O235" i="5"/>
  <c r="N235" i="5"/>
  <c r="M235" i="5"/>
  <c r="K235" i="5"/>
  <c r="J235" i="5"/>
  <c r="I235" i="5"/>
  <c r="H235" i="5"/>
  <c r="G235" i="5"/>
  <c r="F235" i="5"/>
  <c r="O234" i="5"/>
  <c r="N234" i="5"/>
  <c r="M234" i="5"/>
  <c r="K234" i="5"/>
  <c r="J234" i="5"/>
  <c r="I234" i="5"/>
  <c r="H234" i="5"/>
  <c r="G234" i="5"/>
  <c r="F234" i="5"/>
  <c r="O233" i="5"/>
  <c r="N233" i="5"/>
  <c r="M233" i="5"/>
  <c r="K233" i="5"/>
  <c r="J233" i="5"/>
  <c r="I233" i="5"/>
  <c r="H233" i="5"/>
  <c r="G233" i="5"/>
  <c r="F233" i="5"/>
  <c r="O232" i="5"/>
  <c r="N232" i="5"/>
  <c r="M232" i="5"/>
  <c r="K232" i="5"/>
  <c r="J232" i="5"/>
  <c r="I232" i="5"/>
  <c r="H232" i="5"/>
  <c r="G232" i="5"/>
  <c r="F232" i="5"/>
  <c r="O231" i="5"/>
  <c r="N231" i="5"/>
  <c r="M231" i="5"/>
  <c r="K231" i="5"/>
  <c r="J231" i="5"/>
  <c r="I231" i="5"/>
  <c r="H231" i="5"/>
  <c r="G231" i="5"/>
  <c r="F231" i="5"/>
  <c r="O230" i="5"/>
  <c r="N230" i="5"/>
  <c r="M230" i="5"/>
  <c r="K230" i="5"/>
  <c r="J230" i="5"/>
  <c r="I230" i="5"/>
  <c r="H230" i="5"/>
  <c r="G230" i="5"/>
  <c r="F230" i="5"/>
  <c r="O229" i="5"/>
  <c r="N229" i="5"/>
  <c r="M229" i="5"/>
  <c r="K229" i="5"/>
  <c r="J229" i="5"/>
  <c r="I229" i="5"/>
  <c r="H229" i="5"/>
  <c r="G229" i="5"/>
  <c r="F229" i="5"/>
  <c r="O228" i="5"/>
  <c r="N228" i="5"/>
  <c r="M228" i="5"/>
  <c r="K228" i="5"/>
  <c r="J228" i="5"/>
  <c r="I228" i="5"/>
  <c r="H228" i="5"/>
  <c r="G228" i="5"/>
  <c r="F228" i="5"/>
  <c r="O227" i="5"/>
  <c r="N227" i="5"/>
  <c r="M227" i="5"/>
  <c r="K227" i="5"/>
  <c r="J227" i="5"/>
  <c r="I227" i="5"/>
  <c r="H227" i="5"/>
  <c r="G227" i="5"/>
  <c r="F227" i="5"/>
  <c r="O226" i="5"/>
  <c r="N226" i="5"/>
  <c r="M226" i="5"/>
  <c r="K226" i="5"/>
  <c r="J226" i="5"/>
  <c r="I226" i="5"/>
  <c r="H226" i="5"/>
  <c r="G226" i="5"/>
  <c r="F226" i="5"/>
  <c r="O225" i="5"/>
  <c r="N225" i="5"/>
  <c r="M225" i="5"/>
  <c r="K225" i="5"/>
  <c r="J225" i="5"/>
  <c r="I225" i="5"/>
  <c r="H225" i="5"/>
  <c r="G225" i="5"/>
  <c r="F225" i="5"/>
  <c r="O224" i="5"/>
  <c r="N224" i="5"/>
  <c r="M224" i="5"/>
  <c r="K224" i="5"/>
  <c r="J224" i="5"/>
  <c r="I224" i="5"/>
  <c r="H224" i="5"/>
  <c r="G224" i="5"/>
  <c r="F224" i="5"/>
  <c r="O223" i="5"/>
  <c r="N223" i="5"/>
  <c r="M223" i="5"/>
  <c r="K223" i="5"/>
  <c r="J223" i="5"/>
  <c r="I223" i="5"/>
  <c r="H223" i="5"/>
  <c r="G223" i="5"/>
  <c r="F223" i="5"/>
  <c r="O222" i="5"/>
  <c r="N222" i="5"/>
  <c r="M222" i="5"/>
  <c r="K222" i="5"/>
  <c r="J222" i="5"/>
  <c r="I222" i="5"/>
  <c r="H222" i="5"/>
  <c r="G222" i="5"/>
  <c r="F222" i="5"/>
  <c r="O221" i="5"/>
  <c r="N221" i="5"/>
  <c r="M221" i="5"/>
  <c r="K221" i="5"/>
  <c r="J221" i="5"/>
  <c r="I221" i="5"/>
  <c r="H221" i="5"/>
  <c r="G221" i="5"/>
  <c r="F221" i="5"/>
  <c r="O220" i="5"/>
  <c r="N220" i="5"/>
  <c r="M220" i="5"/>
  <c r="K220" i="5"/>
  <c r="J220" i="5"/>
  <c r="I220" i="5"/>
  <c r="H220" i="5"/>
  <c r="G220" i="5"/>
  <c r="F220" i="5"/>
  <c r="O219" i="5"/>
  <c r="N219" i="5"/>
  <c r="M219" i="5"/>
  <c r="K219" i="5"/>
  <c r="J219" i="5"/>
  <c r="I219" i="5"/>
  <c r="H219" i="5"/>
  <c r="G219" i="5"/>
  <c r="F219" i="5"/>
  <c r="O218" i="5"/>
  <c r="N218" i="5"/>
  <c r="M218" i="5"/>
  <c r="K218" i="5"/>
  <c r="J218" i="5"/>
  <c r="I218" i="5"/>
  <c r="H218" i="5"/>
  <c r="G218" i="5"/>
  <c r="F218" i="5"/>
  <c r="O217" i="5"/>
  <c r="N217" i="5"/>
  <c r="M217" i="5"/>
  <c r="K217" i="5"/>
  <c r="J217" i="5"/>
  <c r="I217" i="5"/>
  <c r="H217" i="5"/>
  <c r="G217" i="5"/>
  <c r="F217" i="5"/>
  <c r="O216" i="5"/>
  <c r="N216" i="5"/>
  <c r="M216" i="5"/>
  <c r="K216" i="5"/>
  <c r="J216" i="5"/>
  <c r="I216" i="5"/>
  <c r="H216" i="5"/>
  <c r="G216" i="5"/>
  <c r="F216" i="5"/>
  <c r="O114" i="5"/>
  <c r="N114" i="5"/>
  <c r="M114" i="5"/>
  <c r="K114" i="5"/>
  <c r="J114" i="5"/>
  <c r="I114" i="5"/>
  <c r="H114" i="5"/>
  <c r="G114" i="5"/>
  <c r="F114" i="5"/>
  <c r="O113" i="5"/>
  <c r="N113" i="5"/>
  <c r="M113" i="5"/>
  <c r="K113" i="5"/>
  <c r="J113" i="5"/>
  <c r="I113" i="5"/>
  <c r="H113" i="5"/>
  <c r="G113" i="5"/>
  <c r="F113" i="5"/>
  <c r="O112" i="5"/>
  <c r="N112" i="5"/>
  <c r="M112" i="5"/>
  <c r="K112" i="5"/>
  <c r="J112" i="5"/>
  <c r="I112" i="5"/>
  <c r="H112" i="5"/>
  <c r="G112" i="5"/>
  <c r="F112" i="5"/>
  <c r="F11" i="5"/>
  <c r="G11" i="5"/>
  <c r="H11" i="5"/>
  <c r="I11" i="5"/>
  <c r="J11" i="5"/>
  <c r="K11" i="5"/>
  <c r="M11" i="5"/>
  <c r="N11" i="5"/>
  <c r="O11" i="5"/>
  <c r="F12" i="5"/>
  <c r="G12" i="5"/>
  <c r="H12" i="5"/>
  <c r="I12" i="5"/>
  <c r="J12" i="5"/>
  <c r="K12" i="5"/>
  <c r="M12" i="5"/>
  <c r="N12" i="5"/>
  <c r="O12" i="5"/>
  <c r="F13" i="5"/>
  <c r="G13" i="5"/>
  <c r="H13" i="5"/>
  <c r="I13" i="5"/>
  <c r="J13" i="5"/>
  <c r="K13" i="5"/>
  <c r="M13" i="5"/>
  <c r="N13" i="5"/>
  <c r="O13" i="5"/>
  <c r="F14" i="5"/>
  <c r="G14" i="5"/>
  <c r="H14" i="5"/>
  <c r="I14" i="5"/>
  <c r="J14" i="5"/>
  <c r="K14" i="5"/>
  <c r="M14" i="5"/>
  <c r="N14" i="5"/>
  <c r="O14" i="5"/>
  <c r="F15" i="5"/>
  <c r="G15" i="5"/>
  <c r="H15" i="5"/>
  <c r="I15" i="5"/>
  <c r="J15" i="5"/>
  <c r="K15" i="5"/>
  <c r="M15" i="5"/>
  <c r="N15" i="5"/>
  <c r="O15" i="5"/>
  <c r="F16" i="5"/>
  <c r="G16" i="5"/>
  <c r="H16" i="5"/>
  <c r="I16" i="5"/>
  <c r="J16" i="5"/>
  <c r="K16" i="5"/>
  <c r="M16" i="5"/>
  <c r="N16" i="5"/>
  <c r="O16" i="5"/>
  <c r="F17" i="5"/>
  <c r="G17" i="5"/>
  <c r="H17" i="5"/>
  <c r="I17" i="5"/>
  <c r="J17" i="5"/>
  <c r="K17" i="5"/>
  <c r="M17" i="5"/>
  <c r="N17" i="5"/>
  <c r="O17" i="5"/>
  <c r="F18" i="5"/>
  <c r="G18" i="5"/>
  <c r="H18" i="5"/>
  <c r="I18" i="5"/>
  <c r="J18" i="5"/>
  <c r="K18" i="5"/>
  <c r="M18" i="5"/>
  <c r="N18" i="5"/>
  <c r="O18" i="5"/>
  <c r="F19" i="5"/>
  <c r="G19" i="5"/>
  <c r="H19" i="5"/>
  <c r="I19" i="5"/>
  <c r="J19" i="5"/>
  <c r="K19" i="5"/>
  <c r="M19" i="5"/>
  <c r="N19" i="5"/>
  <c r="O19" i="5"/>
  <c r="F20" i="5"/>
  <c r="G20" i="5"/>
  <c r="H20" i="5"/>
  <c r="I20" i="5"/>
  <c r="J20" i="5"/>
  <c r="K20" i="5"/>
  <c r="M20" i="5"/>
  <c r="N20" i="5"/>
  <c r="O20" i="5"/>
  <c r="F21" i="5"/>
  <c r="G21" i="5"/>
  <c r="H21" i="5"/>
  <c r="I21" i="5"/>
  <c r="J21" i="5"/>
  <c r="K21" i="5"/>
  <c r="M21" i="5"/>
  <c r="N21" i="5"/>
  <c r="O21" i="5"/>
  <c r="F22" i="5"/>
  <c r="G22" i="5"/>
  <c r="H22" i="5"/>
  <c r="I22" i="5"/>
  <c r="J22" i="5"/>
  <c r="K22" i="5"/>
  <c r="M22" i="5"/>
  <c r="N22" i="5"/>
  <c r="O22" i="5"/>
  <c r="F23" i="5"/>
  <c r="G23" i="5"/>
  <c r="H23" i="5"/>
  <c r="I23" i="5"/>
  <c r="J23" i="5"/>
  <c r="K23" i="5"/>
  <c r="M23" i="5"/>
  <c r="N23" i="5"/>
  <c r="O23" i="5"/>
  <c r="F24" i="5"/>
  <c r="G24" i="5"/>
  <c r="H24" i="5"/>
  <c r="I24" i="5"/>
  <c r="J24" i="5"/>
  <c r="K24" i="5"/>
  <c r="M24" i="5"/>
  <c r="N24" i="5"/>
  <c r="O24" i="5"/>
  <c r="F25" i="5"/>
  <c r="G25" i="5"/>
  <c r="H25" i="5"/>
  <c r="I25" i="5"/>
  <c r="J25" i="5"/>
  <c r="K25" i="5"/>
  <c r="M25" i="5"/>
  <c r="N25" i="5"/>
  <c r="O25" i="5"/>
  <c r="F26" i="5"/>
  <c r="G26" i="5"/>
  <c r="H26" i="5"/>
  <c r="I26" i="5"/>
  <c r="J26" i="5"/>
  <c r="K26" i="5"/>
  <c r="M26" i="5"/>
  <c r="N26" i="5"/>
  <c r="O26" i="5"/>
  <c r="F27" i="5"/>
  <c r="G27" i="5"/>
  <c r="H27" i="5"/>
  <c r="I27" i="5"/>
  <c r="J27" i="5"/>
  <c r="K27" i="5"/>
  <c r="M27" i="5"/>
  <c r="N27" i="5"/>
  <c r="O27" i="5"/>
  <c r="F28" i="5"/>
  <c r="G28" i="5"/>
  <c r="H28" i="5"/>
  <c r="I28" i="5"/>
  <c r="J28" i="5"/>
  <c r="K28" i="5"/>
  <c r="M28" i="5"/>
  <c r="N28" i="5"/>
  <c r="O28" i="5"/>
  <c r="F29" i="5"/>
  <c r="G29" i="5"/>
  <c r="H29" i="5"/>
  <c r="I29" i="5"/>
  <c r="J29" i="5"/>
  <c r="K29" i="5"/>
  <c r="M29" i="5"/>
  <c r="N29" i="5"/>
  <c r="O29" i="5"/>
  <c r="F30" i="5"/>
  <c r="G30" i="5"/>
  <c r="H30" i="5"/>
  <c r="I30" i="5"/>
  <c r="J30" i="5"/>
  <c r="K30" i="5"/>
  <c r="M30" i="5"/>
  <c r="N30" i="5"/>
  <c r="O30" i="5"/>
  <c r="F31" i="5"/>
  <c r="G31" i="5"/>
  <c r="H31" i="5"/>
  <c r="I31" i="5"/>
  <c r="J31" i="5"/>
  <c r="K31" i="5"/>
  <c r="M31" i="5"/>
  <c r="N31" i="5"/>
  <c r="O31" i="5"/>
  <c r="F32" i="5"/>
  <c r="G32" i="5"/>
  <c r="H32" i="5"/>
  <c r="I32" i="5"/>
  <c r="J32" i="5"/>
  <c r="K32" i="5"/>
  <c r="M32" i="5"/>
  <c r="N32" i="5"/>
  <c r="O32" i="5"/>
  <c r="F33" i="5"/>
  <c r="G33" i="5"/>
  <c r="H33" i="5"/>
  <c r="I33" i="5"/>
  <c r="J33" i="5"/>
  <c r="K33" i="5"/>
  <c r="M33" i="5"/>
  <c r="N33" i="5"/>
  <c r="O33" i="5"/>
  <c r="F34" i="5"/>
  <c r="G34" i="5"/>
  <c r="H34" i="5"/>
  <c r="I34" i="5"/>
  <c r="J34" i="5"/>
  <c r="K34" i="5"/>
  <c r="M34" i="5"/>
  <c r="N34" i="5"/>
  <c r="O34" i="5"/>
  <c r="F35" i="5"/>
  <c r="G35" i="5"/>
  <c r="H35" i="5"/>
  <c r="I35" i="5"/>
  <c r="J35" i="5"/>
  <c r="K35" i="5"/>
  <c r="M35" i="5"/>
  <c r="N35" i="5"/>
  <c r="O35" i="5"/>
  <c r="F36" i="5"/>
  <c r="G36" i="5"/>
  <c r="H36" i="5"/>
  <c r="I36" i="5"/>
  <c r="J36" i="5"/>
  <c r="K36" i="5"/>
  <c r="M36" i="5"/>
  <c r="N36" i="5"/>
  <c r="O36" i="5"/>
  <c r="F37" i="5"/>
  <c r="G37" i="5"/>
  <c r="H37" i="5"/>
  <c r="I37" i="5"/>
  <c r="J37" i="5"/>
  <c r="K37" i="5"/>
  <c r="M37" i="5"/>
  <c r="N37" i="5"/>
  <c r="O37" i="5"/>
  <c r="F38" i="5"/>
  <c r="G38" i="5"/>
  <c r="H38" i="5"/>
  <c r="I38" i="5"/>
  <c r="J38" i="5"/>
  <c r="K38" i="5"/>
  <c r="M38" i="5"/>
  <c r="N38" i="5"/>
  <c r="O38" i="5"/>
  <c r="F39" i="5"/>
  <c r="G39" i="5"/>
  <c r="H39" i="5"/>
  <c r="I39" i="5"/>
  <c r="J39" i="5"/>
  <c r="K39" i="5"/>
  <c r="M39" i="5"/>
  <c r="N39" i="5"/>
  <c r="O39" i="5"/>
  <c r="F40" i="5"/>
  <c r="G40" i="5"/>
  <c r="H40" i="5"/>
  <c r="I40" i="5"/>
  <c r="J40" i="5"/>
  <c r="K40" i="5"/>
  <c r="M40" i="5"/>
  <c r="N40" i="5"/>
  <c r="O40" i="5"/>
  <c r="F41" i="5"/>
  <c r="G41" i="5"/>
  <c r="H41" i="5"/>
  <c r="I41" i="5"/>
  <c r="J41" i="5"/>
  <c r="K41" i="5"/>
  <c r="M41" i="5"/>
  <c r="N41" i="5"/>
  <c r="O41" i="5"/>
  <c r="F42" i="5"/>
  <c r="G42" i="5"/>
  <c r="H42" i="5"/>
  <c r="I42" i="5"/>
  <c r="J42" i="5"/>
  <c r="K42" i="5"/>
  <c r="M42" i="5"/>
  <c r="N42" i="5"/>
  <c r="O42" i="5"/>
  <c r="F43" i="5"/>
  <c r="G43" i="5"/>
  <c r="H43" i="5"/>
  <c r="I43" i="5"/>
  <c r="J43" i="5"/>
  <c r="K43" i="5"/>
  <c r="M43" i="5"/>
  <c r="N43" i="5"/>
  <c r="O43" i="5"/>
  <c r="F44" i="5"/>
  <c r="G44" i="5"/>
  <c r="H44" i="5"/>
  <c r="I44" i="5"/>
  <c r="J44" i="5"/>
  <c r="K44" i="5"/>
  <c r="M44" i="5"/>
  <c r="N44" i="5"/>
  <c r="O44" i="5"/>
  <c r="F45" i="5"/>
  <c r="G45" i="5"/>
  <c r="H45" i="5"/>
  <c r="I45" i="5"/>
  <c r="J45" i="5"/>
  <c r="K45" i="5"/>
  <c r="M45" i="5"/>
  <c r="N45" i="5"/>
  <c r="O45" i="5"/>
  <c r="F46" i="5"/>
  <c r="G46" i="5"/>
  <c r="H46" i="5"/>
  <c r="I46" i="5"/>
  <c r="J46" i="5"/>
  <c r="K46" i="5"/>
  <c r="M46" i="5"/>
  <c r="N46" i="5"/>
  <c r="O46" i="5"/>
  <c r="F47" i="5"/>
  <c r="G47" i="5"/>
  <c r="H47" i="5"/>
  <c r="I47" i="5"/>
  <c r="J47" i="5"/>
  <c r="K47" i="5"/>
  <c r="M47" i="5"/>
  <c r="N47" i="5"/>
  <c r="O47" i="5"/>
  <c r="F48" i="5"/>
  <c r="G48" i="5"/>
  <c r="H48" i="5"/>
  <c r="I48" i="5"/>
  <c r="J48" i="5"/>
  <c r="K48" i="5"/>
  <c r="M48" i="5"/>
  <c r="N48" i="5"/>
  <c r="O48" i="5"/>
  <c r="F49" i="5"/>
  <c r="G49" i="5"/>
  <c r="H49" i="5"/>
  <c r="I49" i="5"/>
  <c r="J49" i="5"/>
  <c r="K49" i="5"/>
  <c r="M49" i="5"/>
  <c r="N49" i="5"/>
  <c r="O49" i="5"/>
  <c r="F50" i="5"/>
  <c r="G50" i="5"/>
  <c r="H50" i="5"/>
  <c r="I50" i="5"/>
  <c r="J50" i="5"/>
  <c r="K50" i="5"/>
  <c r="M50" i="5"/>
  <c r="N50" i="5"/>
  <c r="O50" i="5"/>
  <c r="F51" i="5"/>
  <c r="G51" i="5"/>
  <c r="H51" i="5"/>
  <c r="I51" i="5"/>
  <c r="J51" i="5"/>
  <c r="K51" i="5"/>
  <c r="M51" i="5"/>
  <c r="N51" i="5"/>
  <c r="O51" i="5"/>
  <c r="F52" i="5"/>
  <c r="G52" i="5"/>
  <c r="H52" i="5"/>
  <c r="I52" i="5"/>
  <c r="J52" i="5"/>
  <c r="K52" i="5"/>
  <c r="M52" i="5"/>
  <c r="N52" i="5"/>
  <c r="O52" i="5"/>
  <c r="F53" i="5"/>
  <c r="G53" i="5"/>
  <c r="H53" i="5"/>
  <c r="I53" i="5"/>
  <c r="J53" i="5"/>
  <c r="K53" i="5"/>
  <c r="M53" i="5"/>
  <c r="N53" i="5"/>
  <c r="O53" i="5"/>
  <c r="F54" i="5"/>
  <c r="G54" i="5"/>
  <c r="H54" i="5"/>
  <c r="I54" i="5"/>
  <c r="J54" i="5"/>
  <c r="K54" i="5"/>
  <c r="M54" i="5"/>
  <c r="N54" i="5"/>
  <c r="O54" i="5"/>
  <c r="F55" i="5"/>
  <c r="G55" i="5"/>
  <c r="H55" i="5"/>
  <c r="I55" i="5"/>
  <c r="J55" i="5"/>
  <c r="K55" i="5"/>
  <c r="M55" i="5"/>
  <c r="N55" i="5"/>
  <c r="O55" i="5"/>
  <c r="F56" i="5"/>
  <c r="G56" i="5"/>
  <c r="H56" i="5"/>
  <c r="I56" i="5"/>
  <c r="J56" i="5"/>
  <c r="K56" i="5"/>
  <c r="M56" i="5"/>
  <c r="N56" i="5"/>
  <c r="O56" i="5"/>
  <c r="F57" i="5"/>
  <c r="G57" i="5"/>
  <c r="H57" i="5"/>
  <c r="I57" i="5"/>
  <c r="J57" i="5"/>
  <c r="K57" i="5"/>
  <c r="M57" i="5"/>
  <c r="N57" i="5"/>
  <c r="O57" i="5"/>
  <c r="F58" i="5"/>
  <c r="G58" i="5"/>
  <c r="H58" i="5"/>
  <c r="I58" i="5"/>
  <c r="J58" i="5"/>
  <c r="K58" i="5"/>
  <c r="M58" i="5"/>
  <c r="N58" i="5"/>
  <c r="O58" i="5"/>
  <c r="F59" i="5"/>
  <c r="G59" i="5"/>
  <c r="H59" i="5"/>
  <c r="I59" i="5"/>
  <c r="J59" i="5"/>
  <c r="K59" i="5"/>
  <c r="N59" i="5"/>
  <c r="O59" i="5"/>
  <c r="A541" i="5" l="1"/>
  <c r="A543" i="2"/>
  <c r="A585" i="5"/>
  <c r="A587" i="2"/>
  <c r="A564" i="5"/>
  <c r="A566" i="2"/>
  <c r="A542" i="2"/>
  <c r="A586" i="2"/>
  <c r="O588" i="5"/>
  <c r="P571" i="2"/>
  <c r="M566" i="5"/>
  <c r="N549" i="2"/>
  <c r="N569" i="2" s="1"/>
  <c r="N566" i="5"/>
  <c r="O549" i="2"/>
  <c r="O569" i="2" s="1"/>
  <c r="N588" i="5"/>
  <c r="O571" i="2"/>
  <c r="O566" i="5"/>
  <c r="P549" i="2"/>
  <c r="P569" i="2" s="1"/>
  <c r="M588" i="5"/>
  <c r="N571" i="2"/>
  <c r="L524" i="5"/>
  <c r="L544" i="5" s="1"/>
  <c r="O544" i="5"/>
  <c r="A486" i="5"/>
  <c r="A488" i="2"/>
  <c r="M212" i="5"/>
  <c r="O212" i="5"/>
  <c r="L219" i="5"/>
  <c r="EL219" i="5" s="1"/>
  <c r="L221" i="5"/>
  <c r="EL221" i="5" s="1"/>
  <c r="L229" i="5"/>
  <c r="EL229" i="5" s="1"/>
  <c r="L231" i="5"/>
  <c r="EL231" i="5" s="1"/>
  <c r="L237" i="5"/>
  <c r="EL237" i="5" s="1"/>
  <c r="L239" i="5"/>
  <c r="EL239" i="5" s="1"/>
  <c r="L241" i="5"/>
  <c r="EL241" i="5" s="1"/>
  <c r="L243" i="5"/>
  <c r="EL243" i="5" s="1"/>
  <c r="L245" i="5"/>
  <c r="EL245" i="5" s="1"/>
  <c r="L249" i="5"/>
  <c r="EL249" i="5" s="1"/>
  <c r="L253" i="5"/>
  <c r="EL253" i="5" s="1"/>
  <c r="L255" i="5"/>
  <c r="EL255" i="5" s="1"/>
  <c r="L259" i="5"/>
  <c r="EL259" i="5" s="1"/>
  <c r="L263" i="5"/>
  <c r="EL263" i="5" s="1"/>
  <c r="L217" i="5"/>
  <c r="EL217" i="5" s="1"/>
  <c r="L223" i="5"/>
  <c r="EL223" i="5" s="1"/>
  <c r="L225" i="5"/>
  <c r="EL225" i="5" s="1"/>
  <c r="L227" i="5"/>
  <c r="EL227" i="5" s="1"/>
  <c r="L233" i="5"/>
  <c r="EL233" i="5" s="1"/>
  <c r="L235" i="5"/>
  <c r="EL235" i="5" s="1"/>
  <c r="L247" i="5"/>
  <c r="EL247" i="5" s="1"/>
  <c r="L251" i="5"/>
  <c r="EL251" i="5" s="1"/>
  <c r="L257" i="5"/>
  <c r="EL257" i="5" s="1"/>
  <c r="L261" i="5"/>
  <c r="EL261" i="5" s="1"/>
  <c r="L315" i="5"/>
  <c r="EL315" i="5" s="1"/>
  <c r="N212" i="5"/>
  <c r="L113" i="5"/>
  <c r="EL113" i="5" s="1"/>
  <c r="L317" i="5"/>
  <c r="EL317" i="5" s="1"/>
  <c r="L325" i="5"/>
  <c r="EL325" i="5" s="1"/>
  <c r="L327" i="5"/>
  <c r="EL327" i="5" s="1"/>
  <c r="L329" i="5"/>
  <c r="EL329" i="5" s="1"/>
  <c r="L331" i="5"/>
  <c r="EL331" i="5" s="1"/>
  <c r="L333" i="5"/>
  <c r="EL333" i="5" s="1"/>
  <c r="L335" i="5"/>
  <c r="EL335" i="5" s="1"/>
  <c r="L337" i="5"/>
  <c r="EL337" i="5" s="1"/>
  <c r="L339" i="5"/>
  <c r="EL339" i="5" s="1"/>
  <c r="L341" i="5"/>
  <c r="EL341" i="5" s="1"/>
  <c r="L343" i="5"/>
  <c r="EL343" i="5" s="1"/>
  <c r="L345" i="5"/>
  <c r="EL345" i="5" s="1"/>
  <c r="L347" i="5"/>
  <c r="EL347" i="5" s="1"/>
  <c r="L349" i="5"/>
  <c r="EL349" i="5" s="1"/>
  <c r="L351" i="5"/>
  <c r="EL351" i="5" s="1"/>
  <c r="L353" i="5"/>
  <c r="EL353" i="5" s="1"/>
  <c r="L355" i="5"/>
  <c r="EL355" i="5" s="1"/>
  <c r="L357" i="5"/>
  <c r="EL357" i="5" s="1"/>
  <c r="L359" i="5"/>
  <c r="EL359" i="5" s="1"/>
  <c r="L361" i="5"/>
  <c r="EL361" i="5" s="1"/>
  <c r="L363" i="5"/>
  <c r="EL363" i="5" s="1"/>
  <c r="L365" i="5"/>
  <c r="EL365" i="5" s="1"/>
  <c r="L367" i="5"/>
  <c r="EL367" i="5" s="1"/>
  <c r="L419" i="5"/>
  <c r="EL419" i="5" s="1"/>
  <c r="L423" i="5"/>
  <c r="EL423" i="5" s="1"/>
  <c r="L425" i="5"/>
  <c r="EL425" i="5" s="1"/>
  <c r="L427" i="5"/>
  <c r="EL427" i="5" s="1"/>
  <c r="L429" i="5"/>
  <c r="EL429" i="5" s="1"/>
  <c r="L431" i="5"/>
  <c r="EL431" i="5" s="1"/>
  <c r="L433" i="5"/>
  <c r="EL433" i="5" s="1"/>
  <c r="L435" i="5"/>
  <c r="EL435" i="5" s="1"/>
  <c r="L437" i="5"/>
  <c r="EL437" i="5" s="1"/>
  <c r="L439" i="5"/>
  <c r="EL439" i="5" s="1"/>
  <c r="L441" i="5"/>
  <c r="EL441" i="5" s="1"/>
  <c r="L443" i="5"/>
  <c r="EL443" i="5" s="1"/>
  <c r="L445" i="5"/>
  <c r="EL445" i="5" s="1"/>
  <c r="L447" i="5"/>
  <c r="EL447" i="5" s="1"/>
  <c r="L449" i="5"/>
  <c r="EL449" i="5" s="1"/>
  <c r="L451" i="5"/>
  <c r="EL451" i="5" s="1"/>
  <c r="L453" i="5"/>
  <c r="EL453" i="5" s="1"/>
  <c r="L455" i="5"/>
  <c r="EL455" i="5" s="1"/>
  <c r="L457" i="5"/>
  <c r="EL457" i="5" s="1"/>
  <c r="L459" i="5"/>
  <c r="EL459" i="5" s="1"/>
  <c r="L461" i="5"/>
  <c r="EL461" i="5" s="1"/>
  <c r="L463" i="5"/>
  <c r="EL463" i="5" s="1"/>
  <c r="L465" i="5"/>
  <c r="EL465" i="5" s="1"/>
  <c r="L467" i="5"/>
  <c r="EL467" i="5" s="1"/>
  <c r="L469" i="5"/>
  <c r="EL469" i="5" s="1"/>
  <c r="L521" i="5"/>
  <c r="EL521" i="5" s="1"/>
  <c r="L593" i="5"/>
  <c r="EL593" i="5" s="1"/>
  <c r="L595" i="5"/>
  <c r="EL595" i="5" s="1"/>
  <c r="L597" i="5"/>
  <c r="EL597" i="5" s="1"/>
  <c r="L599" i="5"/>
  <c r="EL599" i="5" s="1"/>
  <c r="L601" i="5"/>
  <c r="EL601" i="5" s="1"/>
  <c r="L603" i="5"/>
  <c r="EL603" i="5" s="1"/>
  <c r="L605" i="5"/>
  <c r="EL605" i="5" s="1"/>
  <c r="L607" i="5"/>
  <c r="EL607" i="5" s="1"/>
  <c r="L609" i="5"/>
  <c r="EL609" i="5" s="1"/>
  <c r="L611" i="5"/>
  <c r="EL611" i="5" s="1"/>
  <c r="L613" i="5"/>
  <c r="EL613" i="5" s="1"/>
  <c r="L615" i="5"/>
  <c r="EL615" i="5" s="1"/>
  <c r="L617" i="5"/>
  <c r="EL617" i="5" s="1"/>
  <c r="L619" i="5"/>
  <c r="EL619" i="5" s="1"/>
  <c r="L621" i="5"/>
  <c r="EL621" i="5" s="1"/>
  <c r="L623" i="5"/>
  <c r="EL623" i="5" s="1"/>
  <c r="L625" i="5"/>
  <c r="EL625" i="5" s="1"/>
  <c r="L627" i="5"/>
  <c r="EL627" i="5" s="1"/>
  <c r="L629" i="5"/>
  <c r="EL629" i="5" s="1"/>
  <c r="L631" i="5"/>
  <c r="EL631" i="5" s="1"/>
  <c r="L633" i="5"/>
  <c r="EL633" i="5" s="1"/>
  <c r="L635" i="5"/>
  <c r="EL635" i="5" s="1"/>
  <c r="L637" i="5"/>
  <c r="EL637" i="5" s="1"/>
  <c r="L639" i="5"/>
  <c r="EL639" i="5" s="1"/>
  <c r="L59" i="5"/>
  <c r="L57" i="5"/>
  <c r="EL57" i="5" s="1"/>
  <c r="L55" i="5"/>
  <c r="EL55" i="5" s="1"/>
  <c r="L53" i="5"/>
  <c r="EL53" i="5" s="1"/>
  <c r="L51" i="5"/>
  <c r="EL51" i="5" s="1"/>
  <c r="L49" i="5"/>
  <c r="EL49" i="5" s="1"/>
  <c r="L47" i="5"/>
  <c r="EL47" i="5" s="1"/>
  <c r="L45" i="5"/>
  <c r="EL45" i="5" s="1"/>
  <c r="L43" i="5"/>
  <c r="EL43" i="5" s="1"/>
  <c r="L41" i="5"/>
  <c r="EL41" i="5" s="1"/>
  <c r="L39" i="5"/>
  <c r="EL39" i="5" s="1"/>
  <c r="L37" i="5"/>
  <c r="EL37" i="5" s="1"/>
  <c r="L35" i="5"/>
  <c r="EL35" i="5" s="1"/>
  <c r="L33" i="5"/>
  <c r="EL33" i="5" s="1"/>
  <c r="L31" i="5"/>
  <c r="EL31" i="5" s="1"/>
  <c r="L29" i="5"/>
  <c r="EL29" i="5" s="1"/>
  <c r="L27" i="5"/>
  <c r="EL27" i="5" s="1"/>
  <c r="L25" i="5"/>
  <c r="EL25" i="5" s="1"/>
  <c r="L23" i="5"/>
  <c r="EL23" i="5" s="1"/>
  <c r="L21" i="5"/>
  <c r="EL21" i="5" s="1"/>
  <c r="L19" i="5"/>
  <c r="EL19" i="5" s="1"/>
  <c r="L17" i="5"/>
  <c r="EL17" i="5" s="1"/>
  <c r="L15" i="5"/>
  <c r="EL15" i="5" s="1"/>
  <c r="L13" i="5"/>
  <c r="EL13" i="5" s="1"/>
  <c r="EL59" i="5"/>
  <c r="L58" i="5"/>
  <c r="EL58" i="5" s="1"/>
  <c r="L56" i="5"/>
  <c r="EL56" i="5" s="1"/>
  <c r="L54" i="5"/>
  <c r="EL54" i="5" s="1"/>
  <c r="L52" i="5"/>
  <c r="EL52" i="5" s="1"/>
  <c r="L50" i="5"/>
  <c r="EL50" i="5" s="1"/>
  <c r="L48" i="5"/>
  <c r="EL48" i="5" s="1"/>
  <c r="L46" i="5"/>
  <c r="EL46" i="5" s="1"/>
  <c r="L44" i="5"/>
  <c r="EL44" i="5" s="1"/>
  <c r="L42" i="5"/>
  <c r="EL42" i="5" s="1"/>
  <c r="L40" i="5"/>
  <c r="EL40" i="5" s="1"/>
  <c r="L38" i="5"/>
  <c r="EL38" i="5" s="1"/>
  <c r="L36" i="5"/>
  <c r="EL36" i="5" s="1"/>
  <c r="L34" i="5"/>
  <c r="EL34" i="5" s="1"/>
  <c r="L32" i="5"/>
  <c r="EL32" i="5" s="1"/>
  <c r="L30" i="5"/>
  <c r="EL30" i="5" s="1"/>
  <c r="L28" i="5"/>
  <c r="EL28" i="5" s="1"/>
  <c r="L26" i="5"/>
  <c r="EL26" i="5" s="1"/>
  <c r="L24" i="5"/>
  <c r="EL24" i="5" s="1"/>
  <c r="L22" i="5"/>
  <c r="EL22" i="5" s="1"/>
  <c r="L20" i="5"/>
  <c r="EL20" i="5" s="1"/>
  <c r="L18" i="5"/>
  <c r="EL18" i="5" s="1"/>
  <c r="L16" i="5"/>
  <c r="EL16" i="5" s="1"/>
  <c r="L14" i="5"/>
  <c r="EL14" i="5" s="1"/>
  <c r="L12" i="5"/>
  <c r="EL12" i="5" s="1"/>
  <c r="L323" i="5"/>
  <c r="EL323" i="5" s="1"/>
  <c r="L11" i="5"/>
  <c r="EL11" i="5" s="1"/>
  <c r="L216" i="5"/>
  <c r="EL216" i="5" s="1"/>
  <c r="L218" i="5"/>
  <c r="EL218" i="5" s="1"/>
  <c r="L220" i="5"/>
  <c r="EL220" i="5" s="1"/>
  <c r="L222" i="5"/>
  <c r="EL222" i="5" s="1"/>
  <c r="L224" i="5"/>
  <c r="EL224" i="5" s="1"/>
  <c r="L226" i="5"/>
  <c r="EL226" i="5" s="1"/>
  <c r="L228" i="5"/>
  <c r="EL228" i="5" s="1"/>
  <c r="L230" i="5"/>
  <c r="EL230" i="5" s="1"/>
  <c r="L232" i="5"/>
  <c r="EL232" i="5" s="1"/>
  <c r="L234" i="5"/>
  <c r="EL234" i="5" s="1"/>
  <c r="L236" i="5"/>
  <c r="EL236" i="5" s="1"/>
  <c r="L238" i="5"/>
  <c r="EL238" i="5" s="1"/>
  <c r="L240" i="5"/>
  <c r="EL240" i="5" s="1"/>
  <c r="L242" i="5"/>
  <c r="EL242" i="5" s="1"/>
  <c r="L244" i="5"/>
  <c r="EL244" i="5" s="1"/>
  <c r="L246" i="5"/>
  <c r="EL246" i="5" s="1"/>
  <c r="L248" i="5"/>
  <c r="EL248" i="5" s="1"/>
  <c r="L250" i="5"/>
  <c r="EL250" i="5" s="1"/>
  <c r="L252" i="5"/>
  <c r="EL252" i="5" s="1"/>
  <c r="L254" i="5"/>
  <c r="EL254" i="5" s="1"/>
  <c r="L256" i="5"/>
  <c r="EL256" i="5" s="1"/>
  <c r="L258" i="5"/>
  <c r="EL258" i="5" s="1"/>
  <c r="L260" i="5"/>
  <c r="EL260" i="5" s="1"/>
  <c r="L262" i="5"/>
  <c r="EL262" i="5" s="1"/>
  <c r="L264" i="5"/>
  <c r="EL264" i="5" s="1"/>
  <c r="L112" i="5"/>
  <c r="L114" i="5"/>
  <c r="EL114" i="5" s="1"/>
  <c r="L591" i="5"/>
  <c r="EL591" i="5" s="1"/>
  <c r="L592" i="5"/>
  <c r="EL592" i="5" s="1"/>
  <c r="L594" i="5"/>
  <c r="EL594" i="5" s="1"/>
  <c r="L596" i="5"/>
  <c r="EL596" i="5" s="1"/>
  <c r="L598" i="5"/>
  <c r="EL598" i="5" s="1"/>
  <c r="L600" i="5"/>
  <c r="EL600" i="5" s="1"/>
  <c r="L602" i="5"/>
  <c r="EL602" i="5" s="1"/>
  <c r="L604" i="5"/>
  <c r="EL604" i="5" s="1"/>
  <c r="L606" i="5"/>
  <c r="EL606" i="5" s="1"/>
  <c r="L608" i="5"/>
  <c r="EL608" i="5" s="1"/>
  <c r="L610" i="5"/>
  <c r="EL610" i="5" s="1"/>
  <c r="L612" i="5"/>
  <c r="EL612" i="5" s="1"/>
  <c r="L614" i="5"/>
  <c r="EL614" i="5" s="1"/>
  <c r="L616" i="5"/>
  <c r="EL616" i="5" s="1"/>
  <c r="L618" i="5"/>
  <c r="EL618" i="5" s="1"/>
  <c r="L620" i="5"/>
  <c r="EL620" i="5" s="1"/>
  <c r="L622" i="5"/>
  <c r="EL622" i="5" s="1"/>
  <c r="L624" i="5"/>
  <c r="EL624" i="5" s="1"/>
  <c r="L626" i="5"/>
  <c r="EL626" i="5" s="1"/>
  <c r="L628" i="5"/>
  <c r="EL628" i="5" s="1"/>
  <c r="L630" i="5"/>
  <c r="EL630" i="5" s="1"/>
  <c r="L632" i="5"/>
  <c r="EL632" i="5" s="1"/>
  <c r="L634" i="5"/>
  <c r="EL634" i="5" s="1"/>
  <c r="L636" i="5"/>
  <c r="EL636" i="5" s="1"/>
  <c r="L638" i="5"/>
  <c r="EL638" i="5" s="1"/>
  <c r="L568" i="5"/>
  <c r="M571" i="2" s="1"/>
  <c r="L546" i="5"/>
  <c r="M549" i="2" s="1"/>
  <c r="M569" i="2" s="1"/>
  <c r="L422" i="5"/>
  <c r="EL422" i="5" s="1"/>
  <c r="L424" i="5"/>
  <c r="EL424" i="5" s="1"/>
  <c r="L426" i="5"/>
  <c r="EL426" i="5" s="1"/>
  <c r="L428" i="5"/>
  <c r="EL428" i="5" s="1"/>
  <c r="L430" i="5"/>
  <c r="EL430" i="5" s="1"/>
  <c r="L432" i="5"/>
  <c r="EL432" i="5" s="1"/>
  <c r="L434" i="5"/>
  <c r="EL434" i="5" s="1"/>
  <c r="L436" i="5"/>
  <c r="EL436" i="5" s="1"/>
  <c r="L438" i="5"/>
  <c r="EL438" i="5" s="1"/>
  <c r="L440" i="5"/>
  <c r="EL440" i="5" s="1"/>
  <c r="L442" i="5"/>
  <c r="EL442" i="5" s="1"/>
  <c r="L444" i="5"/>
  <c r="EL444" i="5" s="1"/>
  <c r="L446" i="5"/>
  <c r="EL446" i="5" s="1"/>
  <c r="L448" i="5"/>
  <c r="EL448" i="5" s="1"/>
  <c r="L450" i="5"/>
  <c r="EL450" i="5" s="1"/>
  <c r="L452" i="5"/>
  <c r="EL452" i="5" s="1"/>
  <c r="L454" i="5"/>
  <c r="EL454" i="5" s="1"/>
  <c r="L456" i="5"/>
  <c r="EL456" i="5" s="1"/>
  <c r="L458" i="5"/>
  <c r="EL458" i="5" s="1"/>
  <c r="L460" i="5"/>
  <c r="EL460" i="5" s="1"/>
  <c r="L462" i="5"/>
  <c r="EL462" i="5" s="1"/>
  <c r="L464" i="5"/>
  <c r="EL464" i="5" s="1"/>
  <c r="L466" i="5"/>
  <c r="EL466" i="5" s="1"/>
  <c r="L468" i="5"/>
  <c r="EL468" i="5" s="1"/>
  <c r="L470" i="5"/>
  <c r="EL470" i="5" s="1"/>
  <c r="L321" i="5"/>
  <c r="EL321" i="5" s="1"/>
  <c r="L320" i="5"/>
  <c r="EL320" i="5" s="1"/>
  <c r="L322" i="5"/>
  <c r="EL322" i="5" s="1"/>
  <c r="L324" i="5"/>
  <c r="EL324" i="5" s="1"/>
  <c r="L326" i="5"/>
  <c r="EL326" i="5" s="1"/>
  <c r="L328" i="5"/>
  <c r="EL328" i="5" s="1"/>
  <c r="L330" i="5"/>
  <c r="EL330" i="5" s="1"/>
  <c r="L332" i="5"/>
  <c r="EL332" i="5" s="1"/>
  <c r="L334" i="5"/>
  <c r="EL334" i="5" s="1"/>
  <c r="L336" i="5"/>
  <c r="EL336" i="5" s="1"/>
  <c r="L338" i="5"/>
  <c r="EL338" i="5" s="1"/>
  <c r="L340" i="5"/>
  <c r="EL340" i="5" s="1"/>
  <c r="L342" i="5"/>
  <c r="EL342" i="5" s="1"/>
  <c r="L344" i="5"/>
  <c r="EL344" i="5" s="1"/>
  <c r="L346" i="5"/>
  <c r="EL346" i="5" s="1"/>
  <c r="L348" i="5"/>
  <c r="EL348" i="5" s="1"/>
  <c r="L350" i="5"/>
  <c r="EL350" i="5" s="1"/>
  <c r="L352" i="5"/>
  <c r="EL352" i="5" s="1"/>
  <c r="L354" i="5"/>
  <c r="EL354" i="5" s="1"/>
  <c r="L356" i="5"/>
  <c r="EL356" i="5" s="1"/>
  <c r="L358" i="5"/>
  <c r="EL358" i="5" s="1"/>
  <c r="L360" i="5"/>
  <c r="EL360" i="5" s="1"/>
  <c r="L362" i="5"/>
  <c r="EL362" i="5" s="1"/>
  <c r="L364" i="5"/>
  <c r="EL364" i="5" s="1"/>
  <c r="L366" i="5"/>
  <c r="EL366" i="5" s="1"/>
  <c r="L368" i="5"/>
  <c r="EL368" i="5" s="1"/>
  <c r="L590" i="5"/>
  <c r="EL590" i="5" s="1"/>
  <c r="K10" i="5"/>
  <c r="J10" i="5"/>
  <c r="I10" i="5"/>
  <c r="H10" i="5"/>
  <c r="G10" i="5"/>
  <c r="F10" i="5"/>
  <c r="M10" i="5"/>
  <c r="M110" i="5" s="1"/>
  <c r="N10" i="5"/>
  <c r="N110" i="5" s="1"/>
  <c r="O10" i="5"/>
  <c r="O110" i="5" s="1"/>
  <c r="M213" i="5" l="1"/>
  <c r="A565" i="5"/>
  <c r="A568" i="2" s="1"/>
  <c r="A567" i="2"/>
  <c r="A586" i="5"/>
  <c r="A588" i="2"/>
  <c r="A544" i="2"/>
  <c r="A542" i="5"/>
  <c r="O213" i="5"/>
  <c r="EL546" i="5"/>
  <c r="L566" i="5"/>
  <c r="EL568" i="5"/>
  <c r="L588" i="5"/>
  <c r="A487" i="5"/>
  <c r="A489" i="2"/>
  <c r="N213" i="5"/>
  <c r="EL112" i="5"/>
  <c r="L212" i="5"/>
  <c r="A587" i="5" l="1"/>
  <c r="A590" i="2" s="1"/>
  <c r="A589" i="2"/>
  <c r="A543" i="5"/>
  <c r="A546" i="2" s="1"/>
  <c r="A545" i="2"/>
  <c r="A488" i="5"/>
  <c r="A490" i="2"/>
  <c r="E46" i="6"/>
  <c r="E45" i="6"/>
  <c r="DH639" i="5"/>
  <c r="AF649" i="2" s="1"/>
  <c r="DA639" i="5"/>
  <c r="DH638" i="5"/>
  <c r="AF648" i="2" s="1"/>
  <c r="DA638" i="5"/>
  <c r="DH637" i="5"/>
  <c r="AF647" i="2" s="1"/>
  <c r="DA637" i="5"/>
  <c r="DH636" i="5"/>
  <c r="AF646" i="2" s="1"/>
  <c r="DA636" i="5"/>
  <c r="DH635" i="5"/>
  <c r="AF645" i="2" s="1"/>
  <c r="DA635" i="5"/>
  <c r="DH634" i="5"/>
  <c r="AF644" i="2" s="1"/>
  <c r="DA634" i="5"/>
  <c r="DH633" i="5"/>
  <c r="AF643" i="2" s="1"/>
  <c r="DA633" i="5"/>
  <c r="DH632" i="5"/>
  <c r="AF642" i="2" s="1"/>
  <c r="DA632" i="5"/>
  <c r="DH631" i="5"/>
  <c r="AF641" i="2" s="1"/>
  <c r="DA631" i="5"/>
  <c r="DH630" i="5"/>
  <c r="AF640" i="2" s="1"/>
  <c r="DA630" i="5"/>
  <c r="DH629" i="5"/>
  <c r="AF639" i="2" s="1"/>
  <c r="DA629" i="5"/>
  <c r="DH628" i="5"/>
  <c r="AF638" i="2" s="1"/>
  <c r="DA628" i="5"/>
  <c r="DH627" i="5"/>
  <c r="AF637" i="2" s="1"/>
  <c r="DA627" i="5"/>
  <c r="DH626" i="5"/>
  <c r="AF636" i="2" s="1"/>
  <c r="DA626" i="5"/>
  <c r="DH625" i="5"/>
  <c r="AF635" i="2" s="1"/>
  <c r="DA625" i="5"/>
  <c r="DH624" i="5"/>
  <c r="AF634" i="2" s="1"/>
  <c r="DA624" i="5"/>
  <c r="DH623" i="5"/>
  <c r="AF633" i="2" s="1"/>
  <c r="DA623" i="5"/>
  <c r="DH622" i="5"/>
  <c r="AF632" i="2" s="1"/>
  <c r="DA622" i="5"/>
  <c r="DH621" i="5"/>
  <c r="AF631" i="2" s="1"/>
  <c r="DA621" i="5"/>
  <c r="DH620" i="5"/>
  <c r="AF630" i="2" s="1"/>
  <c r="DA620" i="5"/>
  <c r="DH619" i="5"/>
  <c r="AF629" i="2" s="1"/>
  <c r="DA619" i="5"/>
  <c r="DH618" i="5"/>
  <c r="AF628" i="2" s="1"/>
  <c r="DA618" i="5"/>
  <c r="DH617" i="5"/>
  <c r="AF627" i="2" s="1"/>
  <c r="DA617" i="5"/>
  <c r="DH616" i="5"/>
  <c r="AF626" i="2" s="1"/>
  <c r="DA616" i="5"/>
  <c r="DH615" i="5"/>
  <c r="AF625" i="2" s="1"/>
  <c r="DA615" i="5"/>
  <c r="DH614" i="5"/>
  <c r="AF624" i="2" s="1"/>
  <c r="DA614" i="5"/>
  <c r="DH613" i="5"/>
  <c r="AF623" i="2" s="1"/>
  <c r="DA613" i="5"/>
  <c r="DH612" i="5"/>
  <c r="AF622" i="2" s="1"/>
  <c r="DA612" i="5"/>
  <c r="DH611" i="5"/>
  <c r="AF621" i="2" s="1"/>
  <c r="DA611" i="5"/>
  <c r="DH610" i="5"/>
  <c r="AF620" i="2" s="1"/>
  <c r="DA610" i="5"/>
  <c r="DH609" i="5"/>
  <c r="AF619" i="2" s="1"/>
  <c r="DA609" i="5"/>
  <c r="DH608" i="5"/>
  <c r="AF618" i="2" s="1"/>
  <c r="DA608" i="5"/>
  <c r="DH607" i="5"/>
  <c r="AF617" i="2" s="1"/>
  <c r="DA607" i="5"/>
  <c r="DH606" i="5"/>
  <c r="AF616" i="2" s="1"/>
  <c r="DA606" i="5"/>
  <c r="DH605" i="5"/>
  <c r="AF615" i="2" s="1"/>
  <c r="DA605" i="5"/>
  <c r="DH604" i="5"/>
  <c r="AF614" i="2" s="1"/>
  <c r="DA604" i="5"/>
  <c r="DH603" i="5"/>
  <c r="AF613" i="2" s="1"/>
  <c r="DA603" i="5"/>
  <c r="DH602" i="5"/>
  <c r="AF612" i="2" s="1"/>
  <c r="DA602" i="5"/>
  <c r="DH601" i="5"/>
  <c r="AF611" i="2" s="1"/>
  <c r="DA601" i="5"/>
  <c r="DH600" i="5"/>
  <c r="AF610" i="2" s="1"/>
  <c r="DA600" i="5"/>
  <c r="DH599" i="5"/>
  <c r="AF609" i="2" s="1"/>
  <c r="DA599" i="5"/>
  <c r="DH598" i="5"/>
  <c r="AF608" i="2" s="1"/>
  <c r="DA598" i="5"/>
  <c r="DH597" i="5"/>
  <c r="AF607" i="2" s="1"/>
  <c r="DA597" i="5"/>
  <c r="DH596" i="5"/>
  <c r="AF606" i="2" s="1"/>
  <c r="DA596" i="5"/>
  <c r="DH595" i="5"/>
  <c r="AF605" i="2" s="1"/>
  <c r="DA595" i="5"/>
  <c r="DH594" i="5"/>
  <c r="AF604" i="2" s="1"/>
  <c r="DA594" i="5"/>
  <c r="DH593" i="5"/>
  <c r="AF603" i="2" s="1"/>
  <c r="DA593" i="5"/>
  <c r="DH592" i="5"/>
  <c r="AF602" i="2" s="1"/>
  <c r="DA592" i="5"/>
  <c r="DH591" i="5"/>
  <c r="AF601" i="2" s="1"/>
  <c r="DA591" i="5"/>
  <c r="DH590" i="5"/>
  <c r="AF600" i="2" s="1"/>
  <c r="DA590" i="5"/>
  <c r="DH568" i="5"/>
  <c r="DA568" i="5"/>
  <c r="AE571" i="2" s="1"/>
  <c r="DH546" i="5"/>
  <c r="AF549" i="2" s="1"/>
  <c r="AF569" i="2" s="1"/>
  <c r="DA546" i="5"/>
  <c r="AE549" i="2" s="1"/>
  <c r="DH524" i="5"/>
  <c r="AF527" i="2" s="1"/>
  <c r="AF547" i="2" s="1"/>
  <c r="DA524" i="5"/>
  <c r="DH521" i="5"/>
  <c r="AF524" i="2" s="1"/>
  <c r="DA521" i="5"/>
  <c r="DH470" i="5"/>
  <c r="AF473" i="2" s="1"/>
  <c r="DA470" i="5"/>
  <c r="DH469" i="5"/>
  <c r="AF472" i="2" s="1"/>
  <c r="DA469" i="5"/>
  <c r="DH468" i="5"/>
  <c r="AF471" i="2" s="1"/>
  <c r="DA468" i="5"/>
  <c r="DH467" i="5"/>
  <c r="AF470" i="2" s="1"/>
  <c r="DA467" i="5"/>
  <c r="DH466" i="5"/>
  <c r="AF469" i="2" s="1"/>
  <c r="DA466" i="5"/>
  <c r="DH465" i="5"/>
  <c r="AF468" i="2" s="1"/>
  <c r="DA465" i="5"/>
  <c r="DH464" i="5"/>
  <c r="AF467" i="2" s="1"/>
  <c r="DA464" i="5"/>
  <c r="DH463" i="5"/>
  <c r="AF466" i="2" s="1"/>
  <c r="DA463" i="5"/>
  <c r="DH462" i="5"/>
  <c r="AF465" i="2" s="1"/>
  <c r="DA462" i="5"/>
  <c r="DH461" i="5"/>
  <c r="AF464" i="2" s="1"/>
  <c r="DA461" i="5"/>
  <c r="DH460" i="5"/>
  <c r="AF463" i="2" s="1"/>
  <c r="DA460" i="5"/>
  <c r="DH459" i="5"/>
  <c r="AF462" i="2" s="1"/>
  <c r="DA459" i="5"/>
  <c r="DH458" i="5"/>
  <c r="AF461" i="2" s="1"/>
  <c r="DA458" i="5"/>
  <c r="DH457" i="5"/>
  <c r="AF460" i="2" s="1"/>
  <c r="DA457" i="5"/>
  <c r="DH456" i="5"/>
  <c r="AF459" i="2" s="1"/>
  <c r="DA456" i="5"/>
  <c r="DH455" i="5"/>
  <c r="AF458" i="2" s="1"/>
  <c r="DA455" i="5"/>
  <c r="DH454" i="5"/>
  <c r="AF457" i="2" s="1"/>
  <c r="DA454" i="5"/>
  <c r="DH453" i="5"/>
  <c r="AF456" i="2" s="1"/>
  <c r="DA453" i="5"/>
  <c r="DH452" i="5"/>
  <c r="AF455" i="2" s="1"/>
  <c r="DA452" i="5"/>
  <c r="DH451" i="5"/>
  <c r="AF454" i="2" s="1"/>
  <c r="DA451" i="5"/>
  <c r="DH450" i="5"/>
  <c r="AF453" i="2" s="1"/>
  <c r="DA450" i="5"/>
  <c r="DH449" i="5"/>
  <c r="AF452" i="2" s="1"/>
  <c r="DA449" i="5"/>
  <c r="DH448" i="5"/>
  <c r="AF451" i="2" s="1"/>
  <c r="DA448" i="5"/>
  <c r="DH447" i="5"/>
  <c r="AF450" i="2" s="1"/>
  <c r="DA447" i="5"/>
  <c r="DH446" i="5"/>
  <c r="AF449" i="2" s="1"/>
  <c r="DA446" i="5"/>
  <c r="DH445" i="5"/>
  <c r="AF448" i="2" s="1"/>
  <c r="DA445" i="5"/>
  <c r="DH444" i="5"/>
  <c r="AF447" i="2" s="1"/>
  <c r="DA444" i="5"/>
  <c r="DH443" i="5"/>
  <c r="AF446" i="2" s="1"/>
  <c r="DA443" i="5"/>
  <c r="DH442" i="5"/>
  <c r="AF445" i="2" s="1"/>
  <c r="DA442" i="5"/>
  <c r="DH441" i="5"/>
  <c r="AF444" i="2" s="1"/>
  <c r="DA441" i="5"/>
  <c r="DH440" i="5"/>
  <c r="AF443" i="2" s="1"/>
  <c r="DA440" i="5"/>
  <c r="DH439" i="5"/>
  <c r="AF442" i="2" s="1"/>
  <c r="DA439" i="5"/>
  <c r="DH438" i="5"/>
  <c r="AF441" i="2" s="1"/>
  <c r="DA438" i="5"/>
  <c r="DH437" i="5"/>
  <c r="AF440" i="2" s="1"/>
  <c r="DA437" i="5"/>
  <c r="DH436" i="5"/>
  <c r="AF439" i="2" s="1"/>
  <c r="DA436" i="5"/>
  <c r="DH435" i="5"/>
  <c r="AF438" i="2" s="1"/>
  <c r="DA435" i="5"/>
  <c r="DH434" i="5"/>
  <c r="AF437" i="2" s="1"/>
  <c r="DA434" i="5"/>
  <c r="DH433" i="5"/>
  <c r="AF436" i="2" s="1"/>
  <c r="DA433" i="5"/>
  <c r="DH432" i="5"/>
  <c r="AF435" i="2" s="1"/>
  <c r="DA432" i="5"/>
  <c r="DH431" i="5"/>
  <c r="AF434" i="2" s="1"/>
  <c r="DA431" i="5"/>
  <c r="DH430" i="5"/>
  <c r="AF433" i="2" s="1"/>
  <c r="DA430" i="5"/>
  <c r="DH429" i="5"/>
  <c r="AF432" i="2" s="1"/>
  <c r="DA429" i="5"/>
  <c r="DH428" i="5"/>
  <c r="AF431" i="2" s="1"/>
  <c r="DA428" i="5"/>
  <c r="DH427" i="5"/>
  <c r="AF430" i="2" s="1"/>
  <c r="DA427" i="5"/>
  <c r="DH426" i="5"/>
  <c r="AF429" i="2" s="1"/>
  <c r="DA426" i="5"/>
  <c r="DH425" i="5"/>
  <c r="AF428" i="2" s="1"/>
  <c r="DA425" i="5"/>
  <c r="DH424" i="5"/>
  <c r="AF427" i="2" s="1"/>
  <c r="DA424" i="5"/>
  <c r="DH423" i="5"/>
  <c r="AF426" i="2" s="1"/>
  <c r="DA423" i="5"/>
  <c r="DH422" i="5"/>
  <c r="AF425" i="2" s="1"/>
  <c r="DA422" i="5"/>
  <c r="DH419" i="5"/>
  <c r="AF422" i="2" s="1"/>
  <c r="DA419" i="5"/>
  <c r="DH368" i="5"/>
  <c r="AF371" i="2" s="1"/>
  <c r="DA368" i="5"/>
  <c r="DH367" i="5"/>
  <c r="AF370" i="2" s="1"/>
  <c r="DA367" i="5"/>
  <c r="DH366" i="5"/>
  <c r="AF369" i="2" s="1"/>
  <c r="DA366" i="5"/>
  <c r="DH365" i="5"/>
  <c r="AF368" i="2" s="1"/>
  <c r="DA365" i="5"/>
  <c r="DH364" i="5"/>
  <c r="AF367" i="2" s="1"/>
  <c r="DA364" i="5"/>
  <c r="DH363" i="5"/>
  <c r="AF366" i="2" s="1"/>
  <c r="DA363" i="5"/>
  <c r="DH362" i="5"/>
  <c r="AF365" i="2" s="1"/>
  <c r="DA362" i="5"/>
  <c r="DH361" i="5"/>
  <c r="AF364" i="2" s="1"/>
  <c r="DA361" i="5"/>
  <c r="DH360" i="5"/>
  <c r="AF363" i="2" s="1"/>
  <c r="DA360" i="5"/>
  <c r="DH359" i="5"/>
  <c r="AF362" i="2" s="1"/>
  <c r="DA359" i="5"/>
  <c r="DH358" i="5"/>
  <c r="AF361" i="2" s="1"/>
  <c r="DA358" i="5"/>
  <c r="DH357" i="5"/>
  <c r="AF360" i="2" s="1"/>
  <c r="DA357" i="5"/>
  <c r="DH356" i="5"/>
  <c r="AF359" i="2" s="1"/>
  <c r="DA356" i="5"/>
  <c r="DH355" i="5"/>
  <c r="AF358" i="2" s="1"/>
  <c r="DA355" i="5"/>
  <c r="DH354" i="5"/>
  <c r="AF357" i="2" s="1"/>
  <c r="DA354" i="5"/>
  <c r="DH353" i="5"/>
  <c r="AF356" i="2" s="1"/>
  <c r="DA353" i="5"/>
  <c r="DH352" i="5"/>
  <c r="AF355" i="2" s="1"/>
  <c r="DA352" i="5"/>
  <c r="DH351" i="5"/>
  <c r="AF354" i="2" s="1"/>
  <c r="DA351" i="5"/>
  <c r="DH350" i="5"/>
  <c r="AF353" i="2" s="1"/>
  <c r="DA350" i="5"/>
  <c r="DH349" i="5"/>
  <c r="AF352" i="2" s="1"/>
  <c r="DA349" i="5"/>
  <c r="DH348" i="5"/>
  <c r="AF351" i="2" s="1"/>
  <c r="DA348" i="5"/>
  <c r="DH347" i="5"/>
  <c r="AF350" i="2" s="1"/>
  <c r="DA347" i="5"/>
  <c r="DH346" i="5"/>
  <c r="AF349" i="2" s="1"/>
  <c r="DA346" i="5"/>
  <c r="DH345" i="5"/>
  <c r="AF348" i="2" s="1"/>
  <c r="DA345" i="5"/>
  <c r="DH344" i="5"/>
  <c r="AF347" i="2" s="1"/>
  <c r="DA344" i="5"/>
  <c r="DH343" i="5"/>
  <c r="AF346" i="2" s="1"/>
  <c r="DA343" i="5"/>
  <c r="DH342" i="5"/>
  <c r="AF345" i="2" s="1"/>
  <c r="DA342" i="5"/>
  <c r="DH341" i="5"/>
  <c r="AF344" i="2" s="1"/>
  <c r="DA341" i="5"/>
  <c r="DH340" i="5"/>
  <c r="AF343" i="2" s="1"/>
  <c r="DA340" i="5"/>
  <c r="DH339" i="5"/>
  <c r="AF342" i="2" s="1"/>
  <c r="DA339" i="5"/>
  <c r="DH338" i="5"/>
  <c r="AF341" i="2" s="1"/>
  <c r="DA338" i="5"/>
  <c r="DH337" i="5"/>
  <c r="AF340" i="2" s="1"/>
  <c r="DA337" i="5"/>
  <c r="DH336" i="5"/>
  <c r="AF339" i="2" s="1"/>
  <c r="DA336" i="5"/>
  <c r="DH335" i="5"/>
  <c r="AF338" i="2" s="1"/>
  <c r="DA335" i="5"/>
  <c r="DH334" i="5"/>
  <c r="AF337" i="2" s="1"/>
  <c r="DA334" i="5"/>
  <c r="DH333" i="5"/>
  <c r="AF336" i="2" s="1"/>
  <c r="DA333" i="5"/>
  <c r="DH332" i="5"/>
  <c r="AF335" i="2" s="1"/>
  <c r="DA332" i="5"/>
  <c r="DH331" i="5"/>
  <c r="AF334" i="2" s="1"/>
  <c r="DA331" i="5"/>
  <c r="DH330" i="5"/>
  <c r="AF333" i="2" s="1"/>
  <c r="DA330" i="5"/>
  <c r="DH329" i="5"/>
  <c r="AF332" i="2" s="1"/>
  <c r="DA329" i="5"/>
  <c r="DH328" i="5"/>
  <c r="AF331" i="2" s="1"/>
  <c r="DA328" i="5"/>
  <c r="DH327" i="5"/>
  <c r="AF330" i="2" s="1"/>
  <c r="DA327" i="5"/>
  <c r="DH326" i="5"/>
  <c r="AF329" i="2" s="1"/>
  <c r="DA326" i="5"/>
  <c r="DH325" i="5"/>
  <c r="AF328" i="2" s="1"/>
  <c r="DA325" i="5"/>
  <c r="DH324" i="5"/>
  <c r="AF327" i="2" s="1"/>
  <c r="DA324" i="5"/>
  <c r="DH323" i="5"/>
  <c r="AF326" i="2" s="1"/>
  <c r="DA323" i="5"/>
  <c r="DH322" i="5"/>
  <c r="AF325" i="2" s="1"/>
  <c r="DA322" i="5"/>
  <c r="DH321" i="5"/>
  <c r="AF324" i="2" s="1"/>
  <c r="DA321" i="5"/>
  <c r="DH320" i="5"/>
  <c r="AF323" i="2" s="1"/>
  <c r="DA320" i="5"/>
  <c r="DH317" i="5"/>
  <c r="AF320" i="2" s="1"/>
  <c r="DA317" i="5"/>
  <c r="DH315" i="5"/>
  <c r="AF318" i="2" s="1"/>
  <c r="DA315" i="5"/>
  <c r="DH264" i="5"/>
  <c r="AF267" i="2" s="1"/>
  <c r="DA264" i="5"/>
  <c r="DH263" i="5"/>
  <c r="AF266" i="2" s="1"/>
  <c r="DA263" i="5"/>
  <c r="DH262" i="5"/>
  <c r="AF265" i="2" s="1"/>
  <c r="DA262" i="5"/>
  <c r="DH261" i="5"/>
  <c r="AF264" i="2" s="1"/>
  <c r="DA261" i="5"/>
  <c r="DH260" i="5"/>
  <c r="AF263" i="2" s="1"/>
  <c r="DA260" i="5"/>
  <c r="DH259" i="5"/>
  <c r="AF262" i="2" s="1"/>
  <c r="DA259" i="5"/>
  <c r="DH258" i="5"/>
  <c r="AF261" i="2" s="1"/>
  <c r="DA258" i="5"/>
  <c r="DH257" i="5"/>
  <c r="AF260" i="2" s="1"/>
  <c r="DA257" i="5"/>
  <c r="DH256" i="5"/>
  <c r="AF259" i="2" s="1"/>
  <c r="DA256" i="5"/>
  <c r="DH255" i="5"/>
  <c r="AF258" i="2" s="1"/>
  <c r="DA255" i="5"/>
  <c r="DH254" i="5"/>
  <c r="AF257" i="2" s="1"/>
  <c r="DA254" i="5"/>
  <c r="DH253" i="5"/>
  <c r="AF256" i="2" s="1"/>
  <c r="DA253" i="5"/>
  <c r="DH252" i="5"/>
  <c r="AF255" i="2" s="1"/>
  <c r="DA252" i="5"/>
  <c r="DH251" i="5"/>
  <c r="AF254" i="2" s="1"/>
  <c r="DA251" i="5"/>
  <c r="DH250" i="5"/>
  <c r="AF253" i="2" s="1"/>
  <c r="DA250" i="5"/>
  <c r="DH249" i="5"/>
  <c r="AF252" i="2" s="1"/>
  <c r="DA249" i="5"/>
  <c r="DH248" i="5"/>
  <c r="AF251" i="2" s="1"/>
  <c r="DA248" i="5"/>
  <c r="DH247" i="5"/>
  <c r="AF250" i="2" s="1"/>
  <c r="DA247" i="5"/>
  <c r="DH246" i="5"/>
  <c r="AF249" i="2" s="1"/>
  <c r="DA246" i="5"/>
  <c r="DH245" i="5"/>
  <c r="AF248" i="2" s="1"/>
  <c r="DA245" i="5"/>
  <c r="DH244" i="5"/>
  <c r="AF247" i="2" s="1"/>
  <c r="DA244" i="5"/>
  <c r="DH243" i="5"/>
  <c r="AF246" i="2" s="1"/>
  <c r="DA243" i="5"/>
  <c r="DH242" i="5"/>
  <c r="AF245" i="2" s="1"/>
  <c r="DA242" i="5"/>
  <c r="DH241" i="5"/>
  <c r="AF244" i="2" s="1"/>
  <c r="DA241" i="5"/>
  <c r="DH240" i="5"/>
  <c r="AF243" i="2" s="1"/>
  <c r="DA240" i="5"/>
  <c r="DH239" i="5"/>
  <c r="AF242" i="2" s="1"/>
  <c r="DA239" i="5"/>
  <c r="DH238" i="5"/>
  <c r="AF241" i="2" s="1"/>
  <c r="DA238" i="5"/>
  <c r="DH237" i="5"/>
  <c r="AF240" i="2" s="1"/>
  <c r="DA237" i="5"/>
  <c r="DH236" i="5"/>
  <c r="AF239" i="2" s="1"/>
  <c r="DA236" i="5"/>
  <c r="DH235" i="5"/>
  <c r="AF238" i="2" s="1"/>
  <c r="DA235" i="5"/>
  <c r="DH234" i="5"/>
  <c r="AF237" i="2" s="1"/>
  <c r="DA234" i="5"/>
  <c r="DH233" i="5"/>
  <c r="AF236" i="2" s="1"/>
  <c r="DA233" i="5"/>
  <c r="DH232" i="5"/>
  <c r="AF235" i="2" s="1"/>
  <c r="DA232" i="5"/>
  <c r="DH231" i="5"/>
  <c r="AF234" i="2" s="1"/>
  <c r="DA231" i="5"/>
  <c r="DH230" i="5"/>
  <c r="AF233" i="2" s="1"/>
  <c r="DA230" i="5"/>
  <c r="DH229" i="5"/>
  <c r="AF232" i="2" s="1"/>
  <c r="DA229" i="5"/>
  <c r="DH228" i="5"/>
  <c r="AF231" i="2" s="1"/>
  <c r="DA228" i="5"/>
  <c r="DH227" i="5"/>
  <c r="AF230" i="2" s="1"/>
  <c r="DA227" i="5"/>
  <c r="DH226" i="5"/>
  <c r="AF229" i="2" s="1"/>
  <c r="DA226" i="5"/>
  <c r="DH225" i="5"/>
  <c r="AF228" i="2" s="1"/>
  <c r="DA225" i="5"/>
  <c r="DH224" i="5"/>
  <c r="AF227" i="2" s="1"/>
  <c r="DA224" i="5"/>
  <c r="DH223" i="5"/>
  <c r="AF226" i="2" s="1"/>
  <c r="DA223" i="5"/>
  <c r="DH222" i="5"/>
  <c r="AF225" i="2" s="1"/>
  <c r="DA222" i="5"/>
  <c r="DH221" i="5"/>
  <c r="AF224" i="2" s="1"/>
  <c r="DA221" i="5"/>
  <c r="DH220" i="5"/>
  <c r="AF223" i="2" s="1"/>
  <c r="DA220" i="5"/>
  <c r="DH219" i="5"/>
  <c r="AF222" i="2" s="1"/>
  <c r="DA219" i="5"/>
  <c r="DH218" i="5"/>
  <c r="AF221" i="2" s="1"/>
  <c r="DA218" i="5"/>
  <c r="DH217" i="5"/>
  <c r="AF220" i="2" s="1"/>
  <c r="DA217" i="5"/>
  <c r="DH216" i="5"/>
  <c r="AF219" i="2" s="1"/>
  <c r="DA216" i="5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DH114" i="5"/>
  <c r="AF117" i="2" s="1"/>
  <c r="DA114" i="5"/>
  <c r="DH113" i="5"/>
  <c r="AF116" i="2" s="1"/>
  <c r="DA113" i="5"/>
  <c r="DH112" i="5"/>
  <c r="AF115" i="2" s="1"/>
  <c r="DA112" i="5"/>
  <c r="DH59" i="5"/>
  <c r="AF62" i="2" s="1"/>
  <c r="DA59" i="5"/>
  <c r="DH58" i="5"/>
  <c r="AF61" i="2" s="1"/>
  <c r="DA58" i="5"/>
  <c r="DH57" i="5"/>
  <c r="AF60" i="2" s="1"/>
  <c r="DA57" i="5"/>
  <c r="DH56" i="5"/>
  <c r="AF59" i="2" s="1"/>
  <c r="DA56" i="5"/>
  <c r="DH55" i="5"/>
  <c r="AF58" i="2" s="1"/>
  <c r="DA55" i="5"/>
  <c r="DH54" i="5"/>
  <c r="AF57" i="2" s="1"/>
  <c r="DA54" i="5"/>
  <c r="DH53" i="5"/>
  <c r="AF56" i="2" s="1"/>
  <c r="DA53" i="5"/>
  <c r="DH52" i="5"/>
  <c r="AF55" i="2" s="1"/>
  <c r="DA52" i="5"/>
  <c r="DH51" i="5"/>
  <c r="AF54" i="2" s="1"/>
  <c r="DA51" i="5"/>
  <c r="DH50" i="5"/>
  <c r="AF53" i="2" s="1"/>
  <c r="DA50" i="5"/>
  <c r="DH49" i="5"/>
  <c r="AF52" i="2" s="1"/>
  <c r="DA49" i="5"/>
  <c r="DH48" i="5"/>
  <c r="AF51" i="2" s="1"/>
  <c r="DA48" i="5"/>
  <c r="DH47" i="5"/>
  <c r="AF50" i="2" s="1"/>
  <c r="DA47" i="5"/>
  <c r="DH46" i="5"/>
  <c r="AF49" i="2" s="1"/>
  <c r="DA46" i="5"/>
  <c r="DH45" i="5"/>
  <c r="AF48" i="2" s="1"/>
  <c r="DA45" i="5"/>
  <c r="DH44" i="5"/>
  <c r="AF47" i="2" s="1"/>
  <c r="DA44" i="5"/>
  <c r="DH43" i="5"/>
  <c r="AF46" i="2" s="1"/>
  <c r="DA43" i="5"/>
  <c r="DH42" i="5"/>
  <c r="AF45" i="2" s="1"/>
  <c r="DA42" i="5"/>
  <c r="DH41" i="5"/>
  <c r="AF44" i="2" s="1"/>
  <c r="DA41" i="5"/>
  <c r="DH40" i="5"/>
  <c r="AF43" i="2" s="1"/>
  <c r="DA40" i="5"/>
  <c r="DH39" i="5"/>
  <c r="AF42" i="2" s="1"/>
  <c r="DA39" i="5"/>
  <c r="DH38" i="5"/>
  <c r="AF41" i="2" s="1"/>
  <c r="DA38" i="5"/>
  <c r="DH37" i="5"/>
  <c r="AF40" i="2" s="1"/>
  <c r="DA37" i="5"/>
  <c r="DH36" i="5"/>
  <c r="AF39" i="2" s="1"/>
  <c r="DA36" i="5"/>
  <c r="DH35" i="5"/>
  <c r="AF38" i="2" s="1"/>
  <c r="DA35" i="5"/>
  <c r="DH34" i="5"/>
  <c r="AF37" i="2" s="1"/>
  <c r="DA34" i="5"/>
  <c r="DH33" i="5"/>
  <c r="AF36" i="2" s="1"/>
  <c r="DA33" i="5"/>
  <c r="DH32" i="5"/>
  <c r="AF35" i="2" s="1"/>
  <c r="DA32" i="5"/>
  <c r="DH31" i="5"/>
  <c r="AF34" i="2" s="1"/>
  <c r="DA31" i="5"/>
  <c r="DH30" i="5"/>
  <c r="AF33" i="2" s="1"/>
  <c r="DA30" i="5"/>
  <c r="DH29" i="5"/>
  <c r="AF32" i="2" s="1"/>
  <c r="DA29" i="5"/>
  <c r="DH28" i="5"/>
  <c r="AF31" i="2" s="1"/>
  <c r="DA28" i="5"/>
  <c r="DH27" i="5"/>
  <c r="AF30" i="2" s="1"/>
  <c r="DA27" i="5"/>
  <c r="DH26" i="5"/>
  <c r="AF29" i="2" s="1"/>
  <c r="DA26" i="5"/>
  <c r="DH25" i="5"/>
  <c r="AF28" i="2" s="1"/>
  <c r="DA25" i="5"/>
  <c r="DH24" i="5"/>
  <c r="AF27" i="2" s="1"/>
  <c r="DA24" i="5"/>
  <c r="DH23" i="5"/>
  <c r="AF26" i="2" s="1"/>
  <c r="DA23" i="5"/>
  <c r="DH22" i="5"/>
  <c r="AF25" i="2" s="1"/>
  <c r="DA22" i="5"/>
  <c r="DH21" i="5"/>
  <c r="AF24" i="2" s="1"/>
  <c r="DA21" i="5"/>
  <c r="DH20" i="5"/>
  <c r="AF23" i="2" s="1"/>
  <c r="DA20" i="5"/>
  <c r="DH19" i="5"/>
  <c r="AF22" i="2" s="1"/>
  <c r="DA19" i="5"/>
  <c r="DH18" i="5"/>
  <c r="AF21" i="2" s="1"/>
  <c r="DA18" i="5"/>
  <c r="DH17" i="5"/>
  <c r="AF20" i="2" s="1"/>
  <c r="DA17" i="5"/>
  <c r="DH16" i="5"/>
  <c r="AF19" i="2" s="1"/>
  <c r="DA16" i="5"/>
  <c r="DH15" i="5"/>
  <c r="AF18" i="2" s="1"/>
  <c r="DA15" i="5"/>
  <c r="DH14" i="5"/>
  <c r="AF17" i="2" s="1"/>
  <c r="DA14" i="5"/>
  <c r="DH13" i="5"/>
  <c r="AF16" i="2" s="1"/>
  <c r="DA13" i="5"/>
  <c r="DH12" i="5"/>
  <c r="AF15" i="2" s="1"/>
  <c r="DA12" i="5"/>
  <c r="DH11" i="5"/>
  <c r="AF14" i="2" s="1"/>
  <c r="DA11" i="5"/>
  <c r="DH10" i="5"/>
  <c r="AF13" i="2" s="1"/>
  <c r="DA10" i="5"/>
  <c r="AE569" i="2" l="1"/>
  <c r="AO569" i="2" s="1"/>
  <c r="AO549" i="2"/>
  <c r="AF571" i="2"/>
  <c r="AF591" i="2" s="1"/>
  <c r="A491" i="2"/>
  <c r="A489" i="5"/>
  <c r="AF215" i="2"/>
  <c r="AF525" i="2"/>
  <c r="AE14" i="2"/>
  <c r="EJ11" i="5"/>
  <c r="AE13" i="2"/>
  <c r="EJ10" i="5"/>
  <c r="AF113" i="2"/>
  <c r="AF319" i="2"/>
  <c r="AE320" i="2"/>
  <c r="EJ317" i="5"/>
  <c r="AF650" i="2"/>
  <c r="AF653" i="2" s="1"/>
  <c r="AF423" i="2"/>
  <c r="AE15" i="2"/>
  <c r="EJ12" i="5"/>
  <c r="AE16" i="2"/>
  <c r="EJ13" i="5"/>
  <c r="AE17" i="2"/>
  <c r="EJ14" i="5"/>
  <c r="AE18" i="2"/>
  <c r="EJ15" i="5"/>
  <c r="AE19" i="2"/>
  <c r="EJ16" i="5"/>
  <c r="AE20" i="2"/>
  <c r="EJ17" i="5"/>
  <c r="AE21" i="2"/>
  <c r="EJ18" i="5"/>
  <c r="AE22" i="2"/>
  <c r="EJ19" i="5"/>
  <c r="AE23" i="2"/>
  <c r="EJ20" i="5"/>
  <c r="AE24" i="2"/>
  <c r="EJ21" i="5"/>
  <c r="AE25" i="2"/>
  <c r="EJ22" i="5"/>
  <c r="AE26" i="2"/>
  <c r="EJ23" i="5"/>
  <c r="AE27" i="2"/>
  <c r="EJ24" i="5"/>
  <c r="AE28" i="2"/>
  <c r="EJ25" i="5"/>
  <c r="AE29" i="2"/>
  <c r="EJ26" i="5"/>
  <c r="AE30" i="2"/>
  <c r="EJ27" i="5"/>
  <c r="AE31" i="2"/>
  <c r="EJ28" i="5"/>
  <c r="AE32" i="2"/>
  <c r="EJ29" i="5"/>
  <c r="AE33" i="2"/>
  <c r="EJ30" i="5"/>
  <c r="AE34" i="2"/>
  <c r="EJ31" i="5"/>
  <c r="AE35" i="2"/>
  <c r="EJ32" i="5"/>
  <c r="AE36" i="2"/>
  <c r="EJ33" i="5"/>
  <c r="AE37" i="2"/>
  <c r="EJ34" i="5"/>
  <c r="AE38" i="2"/>
  <c r="EJ35" i="5"/>
  <c r="AE39" i="2"/>
  <c r="EJ36" i="5"/>
  <c r="AE40" i="2"/>
  <c r="EJ37" i="5"/>
  <c r="AE41" i="2"/>
  <c r="EJ38" i="5"/>
  <c r="AE42" i="2"/>
  <c r="EJ39" i="5"/>
  <c r="AE43" i="2"/>
  <c r="EJ40" i="5"/>
  <c r="AE44" i="2"/>
  <c r="EJ41" i="5"/>
  <c r="AE45" i="2"/>
  <c r="EJ42" i="5"/>
  <c r="AE46" i="2"/>
  <c r="EJ43" i="5"/>
  <c r="AE47" i="2"/>
  <c r="EJ44" i="5"/>
  <c r="AE48" i="2"/>
  <c r="EJ45" i="5"/>
  <c r="AE49" i="2"/>
  <c r="EJ46" i="5"/>
  <c r="AE50" i="2"/>
  <c r="EJ47" i="5"/>
  <c r="AE51" i="2"/>
  <c r="EJ48" i="5"/>
  <c r="AE52" i="2"/>
  <c r="EJ49" i="5"/>
  <c r="AE53" i="2"/>
  <c r="EJ50" i="5"/>
  <c r="AE54" i="2"/>
  <c r="EJ51" i="5"/>
  <c r="AE55" i="2"/>
  <c r="EJ52" i="5"/>
  <c r="AE56" i="2"/>
  <c r="EJ53" i="5"/>
  <c r="AE57" i="2"/>
  <c r="EJ54" i="5"/>
  <c r="AE58" i="2"/>
  <c r="EJ55" i="5"/>
  <c r="AE59" i="2"/>
  <c r="EJ56" i="5"/>
  <c r="AE60" i="2"/>
  <c r="EJ57" i="5"/>
  <c r="AE61" i="2"/>
  <c r="EJ58" i="5"/>
  <c r="AE62" i="2"/>
  <c r="EJ59" i="5"/>
  <c r="AE600" i="2"/>
  <c r="EJ590" i="5"/>
  <c r="AE601" i="2"/>
  <c r="EJ591" i="5"/>
  <c r="AE602" i="2"/>
  <c r="EJ592" i="5"/>
  <c r="AE603" i="2"/>
  <c r="EJ593" i="5"/>
  <c r="AE604" i="2"/>
  <c r="EJ594" i="5"/>
  <c r="AE605" i="2"/>
  <c r="EJ595" i="5"/>
  <c r="AE606" i="2"/>
  <c r="EJ596" i="5"/>
  <c r="AE607" i="2"/>
  <c r="EJ597" i="5"/>
  <c r="AE608" i="2"/>
  <c r="EJ598" i="5"/>
  <c r="AE609" i="2"/>
  <c r="EJ599" i="5"/>
  <c r="AE610" i="2"/>
  <c r="EJ600" i="5"/>
  <c r="AE611" i="2"/>
  <c r="EJ601" i="5"/>
  <c r="AE612" i="2"/>
  <c r="EJ602" i="5"/>
  <c r="AE613" i="2"/>
  <c r="EJ603" i="5"/>
  <c r="AE614" i="2"/>
  <c r="EJ604" i="5"/>
  <c r="AE615" i="2"/>
  <c r="EJ605" i="5"/>
  <c r="AE616" i="2"/>
  <c r="EJ606" i="5"/>
  <c r="AE617" i="2"/>
  <c r="EJ607" i="5"/>
  <c r="AE618" i="2"/>
  <c r="EJ608" i="5"/>
  <c r="AE619" i="2"/>
  <c r="EJ609" i="5"/>
  <c r="AE620" i="2"/>
  <c r="EJ610" i="5"/>
  <c r="AE621" i="2"/>
  <c r="EJ611" i="5"/>
  <c r="AE622" i="2"/>
  <c r="EJ612" i="5"/>
  <c r="AE623" i="2"/>
  <c r="EJ613" i="5"/>
  <c r="AE624" i="2"/>
  <c r="EJ614" i="5"/>
  <c r="AE625" i="2"/>
  <c r="EJ615" i="5"/>
  <c r="AE626" i="2"/>
  <c r="EJ616" i="5"/>
  <c r="AE627" i="2"/>
  <c r="EJ617" i="5"/>
  <c r="AE628" i="2"/>
  <c r="EJ618" i="5"/>
  <c r="AE629" i="2"/>
  <c r="EJ619" i="5"/>
  <c r="AE630" i="2"/>
  <c r="EJ620" i="5"/>
  <c r="AE631" i="2"/>
  <c r="EJ621" i="5"/>
  <c r="AE632" i="2"/>
  <c r="EJ622" i="5"/>
  <c r="AE633" i="2"/>
  <c r="EJ623" i="5"/>
  <c r="AE634" i="2"/>
  <c r="EJ624" i="5"/>
  <c r="AE635" i="2"/>
  <c r="EJ625" i="5"/>
  <c r="AE636" i="2"/>
  <c r="EJ626" i="5"/>
  <c r="AE637" i="2"/>
  <c r="EJ627" i="5"/>
  <c r="AE638" i="2"/>
  <c r="EJ628" i="5"/>
  <c r="AE639" i="2"/>
  <c r="EJ629" i="5"/>
  <c r="AE640" i="2"/>
  <c r="EJ630" i="5"/>
  <c r="AE641" i="2"/>
  <c r="EJ631" i="5"/>
  <c r="AE642" i="2"/>
  <c r="EJ632" i="5"/>
  <c r="AE643" i="2"/>
  <c r="EJ633" i="5"/>
  <c r="AE644" i="2"/>
  <c r="EJ634" i="5"/>
  <c r="AE645" i="2"/>
  <c r="EJ635" i="5"/>
  <c r="AE646" i="2"/>
  <c r="EJ636" i="5"/>
  <c r="AE647" i="2"/>
  <c r="EJ637" i="5"/>
  <c r="AE648" i="2"/>
  <c r="EJ638" i="5"/>
  <c r="AE649" i="2"/>
  <c r="EJ639" i="5"/>
  <c r="AE591" i="2"/>
  <c r="EJ568" i="5"/>
  <c r="EJ546" i="5"/>
  <c r="AE527" i="2"/>
  <c r="AE547" i="2" s="1"/>
  <c r="AO547" i="2" s="1"/>
  <c r="EJ524" i="5"/>
  <c r="AE425" i="2"/>
  <c r="EJ422" i="5"/>
  <c r="AE426" i="2"/>
  <c r="EJ423" i="5"/>
  <c r="AE427" i="2"/>
  <c r="EJ424" i="5"/>
  <c r="AE428" i="2"/>
  <c r="EJ425" i="5"/>
  <c r="AE429" i="2"/>
  <c r="EJ426" i="5"/>
  <c r="AE430" i="2"/>
  <c r="EJ427" i="5"/>
  <c r="AE431" i="2"/>
  <c r="EJ428" i="5"/>
  <c r="AE432" i="2"/>
  <c r="EJ429" i="5"/>
  <c r="AE433" i="2"/>
  <c r="EJ430" i="5"/>
  <c r="AE434" i="2"/>
  <c r="EJ431" i="5"/>
  <c r="AE435" i="2"/>
  <c r="EJ432" i="5"/>
  <c r="AE436" i="2"/>
  <c r="EJ433" i="5"/>
  <c r="AE437" i="2"/>
  <c r="EJ434" i="5"/>
  <c r="AE438" i="2"/>
  <c r="EJ435" i="5"/>
  <c r="AE439" i="2"/>
  <c r="EJ436" i="5"/>
  <c r="AE440" i="2"/>
  <c r="EJ437" i="5"/>
  <c r="AE441" i="2"/>
  <c r="EJ438" i="5"/>
  <c r="AE442" i="2"/>
  <c r="EJ439" i="5"/>
  <c r="AE443" i="2"/>
  <c r="EJ440" i="5"/>
  <c r="AE444" i="2"/>
  <c r="EJ441" i="5"/>
  <c r="AE445" i="2"/>
  <c r="EJ442" i="5"/>
  <c r="AE446" i="2"/>
  <c r="EJ443" i="5"/>
  <c r="AE447" i="2"/>
  <c r="EJ444" i="5"/>
  <c r="AE448" i="2"/>
  <c r="EJ445" i="5"/>
  <c r="AE449" i="2"/>
  <c r="EJ446" i="5"/>
  <c r="AE450" i="2"/>
  <c r="EJ447" i="5"/>
  <c r="AE451" i="2"/>
  <c r="EJ448" i="5"/>
  <c r="AE452" i="2"/>
  <c r="EJ449" i="5"/>
  <c r="AE453" i="2"/>
  <c r="EJ450" i="5"/>
  <c r="AE454" i="2"/>
  <c r="EJ451" i="5"/>
  <c r="AE455" i="2"/>
  <c r="EJ452" i="5"/>
  <c r="AE456" i="2"/>
  <c r="EJ453" i="5"/>
  <c r="AE457" i="2"/>
  <c r="EJ454" i="5"/>
  <c r="AE458" i="2"/>
  <c r="EJ455" i="5"/>
  <c r="AE459" i="2"/>
  <c r="EJ456" i="5"/>
  <c r="AE460" i="2"/>
  <c r="EJ457" i="5"/>
  <c r="AE461" i="2"/>
  <c r="EJ458" i="5"/>
  <c r="AE462" i="2"/>
  <c r="EJ459" i="5"/>
  <c r="AE463" i="2"/>
  <c r="EJ460" i="5"/>
  <c r="AE464" i="2"/>
  <c r="EJ461" i="5"/>
  <c r="AE465" i="2"/>
  <c r="EJ462" i="5"/>
  <c r="AE466" i="2"/>
  <c r="EJ463" i="5"/>
  <c r="AE467" i="2"/>
  <c r="EJ464" i="5"/>
  <c r="AE468" i="2"/>
  <c r="EJ465" i="5"/>
  <c r="AE469" i="2"/>
  <c r="EJ466" i="5"/>
  <c r="AE470" i="2"/>
  <c r="EJ467" i="5"/>
  <c r="AE471" i="2"/>
  <c r="EJ468" i="5"/>
  <c r="AE472" i="2"/>
  <c r="EJ469" i="5"/>
  <c r="AE473" i="2"/>
  <c r="EJ470" i="5"/>
  <c r="AE524" i="2"/>
  <c r="EJ521" i="5"/>
  <c r="AE323" i="2"/>
  <c r="EJ320" i="5"/>
  <c r="AE324" i="2"/>
  <c r="EJ321" i="5"/>
  <c r="AE325" i="2"/>
  <c r="EJ322" i="5"/>
  <c r="AE326" i="2"/>
  <c r="EJ323" i="5"/>
  <c r="AE327" i="2"/>
  <c r="EJ324" i="5"/>
  <c r="AE328" i="2"/>
  <c r="EJ325" i="5"/>
  <c r="AE329" i="2"/>
  <c r="EJ326" i="5"/>
  <c r="AE330" i="2"/>
  <c r="EJ327" i="5"/>
  <c r="AE331" i="2"/>
  <c r="EJ328" i="5"/>
  <c r="AE332" i="2"/>
  <c r="EJ329" i="5"/>
  <c r="AE333" i="2"/>
  <c r="EJ330" i="5"/>
  <c r="AE334" i="2"/>
  <c r="EJ331" i="5"/>
  <c r="AE335" i="2"/>
  <c r="EJ332" i="5"/>
  <c r="AE336" i="2"/>
  <c r="EJ333" i="5"/>
  <c r="AE337" i="2"/>
  <c r="EJ334" i="5"/>
  <c r="AE338" i="2"/>
  <c r="EJ335" i="5"/>
  <c r="AE339" i="2"/>
  <c r="EJ336" i="5"/>
  <c r="AE340" i="2"/>
  <c r="EJ337" i="5"/>
  <c r="AE341" i="2"/>
  <c r="EJ338" i="5"/>
  <c r="AE342" i="2"/>
  <c r="EJ339" i="5"/>
  <c r="AE343" i="2"/>
  <c r="EJ340" i="5"/>
  <c r="AE344" i="2"/>
  <c r="EJ341" i="5"/>
  <c r="AE345" i="2"/>
  <c r="EJ342" i="5"/>
  <c r="AE346" i="2"/>
  <c r="EJ343" i="5"/>
  <c r="AE347" i="2"/>
  <c r="EJ344" i="5"/>
  <c r="AE348" i="2"/>
  <c r="EJ345" i="5"/>
  <c r="AE349" i="2"/>
  <c r="EJ346" i="5"/>
  <c r="AE350" i="2"/>
  <c r="EJ347" i="5"/>
  <c r="AE351" i="2"/>
  <c r="EJ348" i="5"/>
  <c r="AE352" i="2"/>
  <c r="EJ349" i="5"/>
  <c r="AE353" i="2"/>
  <c r="EJ350" i="5"/>
  <c r="AE354" i="2"/>
  <c r="EJ351" i="5"/>
  <c r="AE355" i="2"/>
  <c r="EJ352" i="5"/>
  <c r="AE356" i="2"/>
  <c r="EJ353" i="5"/>
  <c r="AE357" i="2"/>
  <c r="EJ354" i="5"/>
  <c r="AE358" i="2"/>
  <c r="EJ355" i="5"/>
  <c r="AE359" i="2"/>
  <c r="EJ356" i="5"/>
  <c r="AE360" i="2"/>
  <c r="EJ357" i="5"/>
  <c r="AE361" i="2"/>
  <c r="EJ358" i="5"/>
  <c r="AE362" i="2"/>
  <c r="EJ359" i="5"/>
  <c r="AE363" i="2"/>
  <c r="EJ360" i="5"/>
  <c r="AE364" i="2"/>
  <c r="EJ361" i="5"/>
  <c r="AE365" i="2"/>
  <c r="EJ362" i="5"/>
  <c r="AE366" i="2"/>
  <c r="EJ363" i="5"/>
  <c r="AE367" i="2"/>
  <c r="EJ364" i="5"/>
  <c r="AE368" i="2"/>
  <c r="EJ365" i="5"/>
  <c r="AE369" i="2"/>
  <c r="EJ366" i="5"/>
  <c r="AE370" i="2"/>
  <c r="EJ367" i="5"/>
  <c r="AE371" i="2"/>
  <c r="EJ368" i="5"/>
  <c r="AE422" i="2"/>
  <c r="EJ419" i="5"/>
  <c r="AE219" i="2"/>
  <c r="EJ216" i="5"/>
  <c r="AE220" i="2"/>
  <c r="EJ217" i="5"/>
  <c r="AE221" i="2"/>
  <c r="EJ218" i="5"/>
  <c r="AE222" i="2"/>
  <c r="EJ219" i="5"/>
  <c r="AE223" i="2"/>
  <c r="EJ220" i="5"/>
  <c r="AE224" i="2"/>
  <c r="EJ221" i="5"/>
  <c r="AE225" i="2"/>
  <c r="EJ222" i="5"/>
  <c r="AE226" i="2"/>
  <c r="EJ223" i="5"/>
  <c r="AE227" i="2"/>
  <c r="EJ224" i="5"/>
  <c r="AE228" i="2"/>
  <c r="EJ225" i="5"/>
  <c r="AE229" i="2"/>
  <c r="EJ226" i="5"/>
  <c r="AE230" i="2"/>
  <c r="EJ227" i="5"/>
  <c r="AE231" i="2"/>
  <c r="EJ228" i="5"/>
  <c r="AE232" i="2"/>
  <c r="EJ229" i="5"/>
  <c r="AE233" i="2"/>
  <c r="EJ230" i="5"/>
  <c r="AE234" i="2"/>
  <c r="EJ231" i="5"/>
  <c r="AE235" i="2"/>
  <c r="EJ232" i="5"/>
  <c r="AE236" i="2"/>
  <c r="EJ233" i="5"/>
  <c r="AE237" i="2"/>
  <c r="EJ234" i="5"/>
  <c r="AE238" i="2"/>
  <c r="EJ235" i="5"/>
  <c r="AE239" i="2"/>
  <c r="EJ236" i="5"/>
  <c r="AE240" i="2"/>
  <c r="EJ237" i="5"/>
  <c r="AE241" i="2"/>
  <c r="EJ238" i="5"/>
  <c r="AE242" i="2"/>
  <c r="EJ239" i="5"/>
  <c r="AE243" i="2"/>
  <c r="EJ240" i="5"/>
  <c r="AE244" i="2"/>
  <c r="EJ241" i="5"/>
  <c r="AE245" i="2"/>
  <c r="EJ242" i="5"/>
  <c r="AE246" i="2"/>
  <c r="EJ243" i="5"/>
  <c r="AE247" i="2"/>
  <c r="EJ244" i="5"/>
  <c r="AE248" i="2"/>
  <c r="EJ245" i="5"/>
  <c r="AE249" i="2"/>
  <c r="EJ246" i="5"/>
  <c r="AE250" i="2"/>
  <c r="EJ247" i="5"/>
  <c r="AE251" i="2"/>
  <c r="EJ248" i="5"/>
  <c r="AE252" i="2"/>
  <c r="EJ249" i="5"/>
  <c r="AE253" i="2"/>
  <c r="EJ250" i="5"/>
  <c r="AE254" i="2"/>
  <c r="EJ251" i="5"/>
  <c r="AE255" i="2"/>
  <c r="EJ252" i="5"/>
  <c r="AE256" i="2"/>
  <c r="EJ253" i="5"/>
  <c r="AE257" i="2"/>
  <c r="EJ254" i="5"/>
  <c r="AE258" i="2"/>
  <c r="EJ255" i="5"/>
  <c r="AE259" i="2"/>
  <c r="EJ256" i="5"/>
  <c r="AE260" i="2"/>
  <c r="EJ257" i="5"/>
  <c r="AE261" i="2"/>
  <c r="EJ258" i="5"/>
  <c r="AE262" i="2"/>
  <c r="EJ259" i="5"/>
  <c r="AE263" i="2"/>
  <c r="EJ260" i="5"/>
  <c r="AE264" i="2"/>
  <c r="EJ261" i="5"/>
  <c r="AE265" i="2"/>
  <c r="EJ262" i="5"/>
  <c r="AE266" i="2"/>
  <c r="EJ263" i="5"/>
  <c r="AE267" i="2"/>
  <c r="EJ264" i="5"/>
  <c r="AE318" i="2"/>
  <c r="EJ315" i="5"/>
  <c r="AE115" i="2"/>
  <c r="EJ112" i="5"/>
  <c r="AE116" i="2"/>
  <c r="EJ113" i="5"/>
  <c r="AE117" i="2"/>
  <c r="EJ114" i="5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F33" i="6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E44" i="6"/>
  <c r="E43" i="6"/>
  <c r="E42" i="6"/>
  <c r="E41" i="6"/>
  <c r="E40" i="6"/>
  <c r="E39" i="6"/>
  <c r="E38" i="6"/>
  <c r="E37" i="6"/>
  <c r="E36" i="6"/>
  <c r="E35" i="6"/>
  <c r="E34" i="6"/>
  <c r="E33" i="6"/>
  <c r="AO591" i="2" l="1"/>
  <c r="AO571" i="2"/>
  <c r="EJ640" i="5"/>
  <c r="EJ642" i="5" s="1"/>
  <c r="A490" i="5"/>
  <c r="A492" i="2"/>
  <c r="AF216" i="2"/>
  <c r="AF594" i="2" s="1"/>
  <c r="AE215" i="2"/>
  <c r="AE113" i="2"/>
  <c r="AE650" i="2"/>
  <c r="AE525" i="2"/>
  <c r="AO525" i="2" s="1"/>
  <c r="AE423" i="2"/>
  <c r="AE319" i="2"/>
  <c r="AE653" i="2" l="1"/>
  <c r="A493" i="2"/>
  <c r="A491" i="5"/>
  <c r="AE659" i="5"/>
  <c r="AF660" i="2"/>
  <c r="AF653" i="5" s="1"/>
  <c r="AE216" i="2"/>
  <c r="AE594" i="2" s="1"/>
  <c r="ED420" i="5"/>
  <c r="EE420" i="5"/>
  <c r="EF420" i="5"/>
  <c r="EG420" i="5"/>
  <c r="EH420" i="5"/>
  <c r="EI420" i="5"/>
  <c r="ED421" i="5"/>
  <c r="EE421" i="5"/>
  <c r="EF421" i="5"/>
  <c r="EG421" i="5"/>
  <c r="EH421" i="5"/>
  <c r="EI421" i="5"/>
  <c r="ED522" i="5"/>
  <c r="EE522" i="5"/>
  <c r="EF522" i="5"/>
  <c r="EG522" i="5"/>
  <c r="EH522" i="5"/>
  <c r="EI522" i="5"/>
  <c r="ED523" i="5"/>
  <c r="EE523" i="5"/>
  <c r="EF523" i="5"/>
  <c r="EG523" i="5"/>
  <c r="EH523" i="5"/>
  <c r="EI523" i="5"/>
  <c r="ED544" i="5"/>
  <c r="EE544" i="5"/>
  <c r="EF544" i="5"/>
  <c r="EG544" i="5"/>
  <c r="EH544" i="5"/>
  <c r="EI544" i="5"/>
  <c r="ED545" i="5"/>
  <c r="EE545" i="5"/>
  <c r="EF545" i="5"/>
  <c r="EG545" i="5"/>
  <c r="EH545" i="5"/>
  <c r="EI545" i="5"/>
  <c r="ED566" i="5"/>
  <c r="EE566" i="5"/>
  <c r="EF566" i="5"/>
  <c r="EG566" i="5"/>
  <c r="EH566" i="5"/>
  <c r="EI566" i="5"/>
  <c r="ED567" i="5"/>
  <c r="EE567" i="5"/>
  <c r="EF567" i="5"/>
  <c r="EG567" i="5"/>
  <c r="EH567" i="5"/>
  <c r="EI567" i="5"/>
  <c r="ED588" i="5"/>
  <c r="EE588" i="5"/>
  <c r="EF588" i="5"/>
  <c r="EG588" i="5"/>
  <c r="EH588" i="5"/>
  <c r="EI588" i="5"/>
  <c r="ED110" i="5"/>
  <c r="EE110" i="5"/>
  <c r="EF110" i="5"/>
  <c r="EG110" i="5"/>
  <c r="EH110" i="5"/>
  <c r="EI110" i="5"/>
  <c r="ED111" i="5"/>
  <c r="EE111" i="5"/>
  <c r="EF111" i="5"/>
  <c r="EG111" i="5"/>
  <c r="EH111" i="5"/>
  <c r="EI111" i="5"/>
  <c r="ED212" i="5"/>
  <c r="EE212" i="5"/>
  <c r="EF212" i="5"/>
  <c r="EG212" i="5"/>
  <c r="EH212" i="5"/>
  <c r="EI212" i="5"/>
  <c r="ED213" i="5"/>
  <c r="EE213" i="5"/>
  <c r="EF213" i="5"/>
  <c r="EG213" i="5"/>
  <c r="EH213" i="5"/>
  <c r="EI213" i="5"/>
  <c r="ED214" i="5"/>
  <c r="EE214" i="5"/>
  <c r="EF214" i="5"/>
  <c r="EG214" i="5"/>
  <c r="EH214" i="5"/>
  <c r="EI214" i="5"/>
  <c r="ED215" i="5"/>
  <c r="EE215" i="5"/>
  <c r="EF215" i="5"/>
  <c r="EG215" i="5"/>
  <c r="EH215" i="5"/>
  <c r="EI215" i="5"/>
  <c r="ED316" i="5"/>
  <c r="EE316" i="5"/>
  <c r="EF316" i="5"/>
  <c r="EG316" i="5"/>
  <c r="EH316" i="5"/>
  <c r="EI316" i="5"/>
  <c r="ED318" i="5"/>
  <c r="EE318" i="5"/>
  <c r="EF318" i="5"/>
  <c r="EG318" i="5"/>
  <c r="EH318" i="5"/>
  <c r="EI318" i="5"/>
  <c r="ED319" i="5"/>
  <c r="EE319" i="5"/>
  <c r="EF319" i="5"/>
  <c r="EG319" i="5"/>
  <c r="EH319" i="5"/>
  <c r="EI319" i="5"/>
  <c r="A492" i="5" l="1"/>
  <c r="A494" i="2"/>
  <c r="AE660" i="2"/>
  <c r="E640" i="5"/>
  <c r="E522" i="5"/>
  <c r="E316" i="5"/>
  <c r="EB321" i="5"/>
  <c r="EC321" i="5"/>
  <c r="EB322" i="5"/>
  <c r="EC322" i="5"/>
  <c r="EB323" i="5"/>
  <c r="EC323" i="5"/>
  <c r="EB324" i="5"/>
  <c r="EC324" i="5"/>
  <c r="EB325" i="5"/>
  <c r="EC325" i="5"/>
  <c r="EB326" i="5"/>
  <c r="EC326" i="5"/>
  <c r="EB327" i="5"/>
  <c r="EC327" i="5"/>
  <c r="EB328" i="5"/>
  <c r="EC328" i="5"/>
  <c r="EB329" i="5"/>
  <c r="EC329" i="5"/>
  <c r="EB330" i="5"/>
  <c r="EC330" i="5"/>
  <c r="EB331" i="5"/>
  <c r="EC331" i="5"/>
  <c r="EB332" i="5"/>
  <c r="EC332" i="5"/>
  <c r="EB333" i="5"/>
  <c r="EC333" i="5"/>
  <c r="EB334" i="5"/>
  <c r="EC334" i="5"/>
  <c r="EB335" i="5"/>
  <c r="EC335" i="5"/>
  <c r="EB336" i="5"/>
  <c r="EC336" i="5"/>
  <c r="EB337" i="5"/>
  <c r="EC337" i="5"/>
  <c r="EB338" i="5"/>
  <c r="EC338" i="5"/>
  <c r="EB339" i="5"/>
  <c r="EC339" i="5"/>
  <c r="EB340" i="5"/>
  <c r="EC340" i="5"/>
  <c r="EB341" i="5"/>
  <c r="EC341" i="5"/>
  <c r="EB342" i="5"/>
  <c r="EC342" i="5"/>
  <c r="EB343" i="5"/>
  <c r="EC343" i="5"/>
  <c r="EB344" i="5"/>
  <c r="EC344" i="5"/>
  <c r="EB345" i="5"/>
  <c r="EC345" i="5"/>
  <c r="EB346" i="5"/>
  <c r="EC346" i="5"/>
  <c r="EB347" i="5"/>
  <c r="EC347" i="5"/>
  <c r="EB348" i="5"/>
  <c r="EC348" i="5"/>
  <c r="EB349" i="5"/>
  <c r="EC349" i="5"/>
  <c r="EB350" i="5"/>
  <c r="EC350" i="5"/>
  <c r="EB351" i="5"/>
  <c r="EC351" i="5"/>
  <c r="EB352" i="5"/>
  <c r="EC352" i="5"/>
  <c r="EB353" i="5"/>
  <c r="EC353" i="5"/>
  <c r="EB354" i="5"/>
  <c r="EC354" i="5"/>
  <c r="EB355" i="5"/>
  <c r="EC355" i="5"/>
  <c r="EB356" i="5"/>
  <c r="EC356" i="5"/>
  <c r="EB357" i="5"/>
  <c r="EC357" i="5"/>
  <c r="EB358" i="5"/>
  <c r="EC358" i="5"/>
  <c r="EB359" i="5"/>
  <c r="EC359" i="5"/>
  <c r="EB360" i="5"/>
  <c r="EC360" i="5"/>
  <c r="EB361" i="5"/>
  <c r="EC361" i="5"/>
  <c r="EB362" i="5"/>
  <c r="EC362" i="5"/>
  <c r="EB363" i="5"/>
  <c r="EC363" i="5"/>
  <c r="EB364" i="5"/>
  <c r="EC364" i="5"/>
  <c r="EB365" i="5"/>
  <c r="EC365" i="5"/>
  <c r="EB366" i="5"/>
  <c r="EC366" i="5"/>
  <c r="EB367" i="5"/>
  <c r="EC367" i="5"/>
  <c r="EB368" i="5"/>
  <c r="EC368" i="5"/>
  <c r="EB419" i="5"/>
  <c r="EC419" i="5"/>
  <c r="EB420" i="5"/>
  <c r="EC420" i="5"/>
  <c r="EB421" i="5"/>
  <c r="EC421" i="5"/>
  <c r="EB422" i="5"/>
  <c r="EC422" i="5"/>
  <c r="EB423" i="5"/>
  <c r="EC423" i="5"/>
  <c r="EB424" i="5"/>
  <c r="EC424" i="5"/>
  <c r="EB425" i="5"/>
  <c r="EC425" i="5"/>
  <c r="EB426" i="5"/>
  <c r="EC426" i="5"/>
  <c r="EB427" i="5"/>
  <c r="EC427" i="5"/>
  <c r="EB428" i="5"/>
  <c r="EC428" i="5"/>
  <c r="EB429" i="5"/>
  <c r="EC429" i="5"/>
  <c r="EB430" i="5"/>
  <c r="EC430" i="5"/>
  <c r="EB431" i="5"/>
  <c r="EC431" i="5"/>
  <c r="EB432" i="5"/>
  <c r="EC432" i="5"/>
  <c r="EB433" i="5"/>
  <c r="EC433" i="5"/>
  <c r="EB434" i="5"/>
  <c r="EC434" i="5"/>
  <c r="EB435" i="5"/>
  <c r="EC435" i="5"/>
  <c r="EB436" i="5"/>
  <c r="EC436" i="5"/>
  <c r="EB437" i="5"/>
  <c r="EC437" i="5"/>
  <c r="EB438" i="5"/>
  <c r="EC438" i="5"/>
  <c r="EB439" i="5"/>
  <c r="EC439" i="5"/>
  <c r="EB440" i="5"/>
  <c r="EC440" i="5"/>
  <c r="EB441" i="5"/>
  <c r="EC441" i="5"/>
  <c r="EB442" i="5"/>
  <c r="EC442" i="5"/>
  <c r="EB443" i="5"/>
  <c r="EC443" i="5"/>
  <c r="EB444" i="5"/>
  <c r="EC444" i="5"/>
  <c r="EB445" i="5"/>
  <c r="EC445" i="5"/>
  <c r="EB446" i="5"/>
  <c r="EC446" i="5"/>
  <c r="EB447" i="5"/>
  <c r="EC447" i="5"/>
  <c r="EB448" i="5"/>
  <c r="EC448" i="5"/>
  <c r="EB449" i="5"/>
  <c r="EC449" i="5"/>
  <c r="EB450" i="5"/>
  <c r="EC450" i="5"/>
  <c r="EB451" i="5"/>
  <c r="EC451" i="5"/>
  <c r="EB452" i="5"/>
  <c r="EC452" i="5"/>
  <c r="EB453" i="5"/>
  <c r="EC453" i="5"/>
  <c r="EB454" i="5"/>
  <c r="EC454" i="5"/>
  <c r="EB455" i="5"/>
  <c r="EC455" i="5"/>
  <c r="EB456" i="5"/>
  <c r="EC456" i="5"/>
  <c r="EB457" i="5"/>
  <c r="EC457" i="5"/>
  <c r="EB458" i="5"/>
  <c r="EC458" i="5"/>
  <c r="EB459" i="5"/>
  <c r="EC459" i="5"/>
  <c r="EB460" i="5"/>
  <c r="EC460" i="5"/>
  <c r="EB461" i="5"/>
  <c r="EC461" i="5"/>
  <c r="EB462" i="5"/>
  <c r="EC462" i="5"/>
  <c r="EB463" i="5"/>
  <c r="EC463" i="5"/>
  <c r="EB464" i="5"/>
  <c r="EC464" i="5"/>
  <c r="EB465" i="5"/>
  <c r="EC465" i="5"/>
  <c r="EB466" i="5"/>
  <c r="EC466" i="5"/>
  <c r="EB467" i="5"/>
  <c r="EC467" i="5"/>
  <c r="EB468" i="5"/>
  <c r="EC468" i="5"/>
  <c r="EB469" i="5"/>
  <c r="EC469" i="5"/>
  <c r="EB470" i="5"/>
  <c r="EC470" i="5"/>
  <c r="EB521" i="5"/>
  <c r="EC521" i="5"/>
  <c r="EB522" i="5"/>
  <c r="EC522" i="5"/>
  <c r="EB523" i="5"/>
  <c r="EC523" i="5"/>
  <c r="EB524" i="5"/>
  <c r="EC524" i="5"/>
  <c r="EB544" i="5"/>
  <c r="EC544" i="5"/>
  <c r="EB545" i="5"/>
  <c r="EC545" i="5"/>
  <c r="EB546" i="5"/>
  <c r="EC546" i="5"/>
  <c r="EB566" i="5"/>
  <c r="EC566" i="5"/>
  <c r="EB567" i="5"/>
  <c r="EC567" i="5"/>
  <c r="EB568" i="5"/>
  <c r="EC568" i="5"/>
  <c r="EB320" i="5"/>
  <c r="EC320" i="5"/>
  <c r="L23" i="6"/>
  <c r="K23" i="6"/>
  <c r="J23" i="6"/>
  <c r="I23" i="6"/>
  <c r="H23" i="6"/>
  <c r="AE653" i="5" l="1"/>
  <c r="AE660" i="5" s="1"/>
  <c r="U42" i="4" s="1"/>
  <c r="A493" i="5"/>
  <c r="A495" i="2"/>
  <c r="EC588" i="5"/>
  <c r="M23" i="6" s="1"/>
  <c r="EB588" i="5"/>
  <c r="M22" i="6" s="1"/>
  <c r="G23" i="6"/>
  <c r="E659" i="5" s="1"/>
  <c r="E660" i="5" s="1"/>
  <c r="A6" i="4" s="1"/>
  <c r="A494" i="5" l="1"/>
  <c r="A496" i="2"/>
  <c r="H43" i="4"/>
  <c r="I25" i="6"/>
  <c r="K25" i="6"/>
  <c r="J25" i="6"/>
  <c r="L25" i="6"/>
  <c r="H25" i="6"/>
  <c r="A495" i="5" l="1"/>
  <c r="A497" i="2"/>
  <c r="A496" i="5" l="1"/>
  <c r="A498" i="2"/>
  <c r="S13" i="4"/>
  <c r="A497" i="5" l="1"/>
  <c r="A499" i="2"/>
  <c r="S595" i="2"/>
  <c r="AD6" i="2"/>
  <c r="AD646" i="5" s="1"/>
  <c r="AC6" i="2"/>
  <c r="AB6" i="2"/>
  <c r="AB646" i="5" s="1"/>
  <c r="AA6" i="2"/>
  <c r="Z6" i="2"/>
  <c r="Z646" i="5" s="1"/>
  <c r="Y6" i="2"/>
  <c r="X6" i="2"/>
  <c r="X646" i="5" s="1"/>
  <c r="W6" i="2"/>
  <c r="V6" i="2"/>
  <c r="V646" i="5" s="1"/>
  <c r="U6" i="2"/>
  <c r="T6" i="2"/>
  <c r="T646" i="5" s="1"/>
  <c r="S6" i="2"/>
  <c r="S646" i="5" l="1"/>
  <c r="AI411" i="2"/>
  <c r="AI405" i="2"/>
  <c r="AI403" i="2"/>
  <c r="AI399" i="2"/>
  <c r="AI397" i="2"/>
  <c r="AI393" i="2"/>
  <c r="AI383" i="2"/>
  <c r="AI381" i="2"/>
  <c r="AI379" i="2"/>
  <c r="AI377" i="2"/>
  <c r="AI375" i="2"/>
  <c r="AI373" i="2"/>
  <c r="AI414" i="2"/>
  <c r="AI408" i="2"/>
  <c r="AI406" i="2"/>
  <c r="AI402" i="2"/>
  <c r="AI400" i="2"/>
  <c r="AI398" i="2"/>
  <c r="AI396" i="2"/>
  <c r="AI394" i="2"/>
  <c r="AI392" i="2"/>
  <c r="AI386" i="2"/>
  <c r="AI380" i="2"/>
  <c r="AI378" i="2"/>
  <c r="AI372" i="2"/>
  <c r="AI390" i="2"/>
  <c r="AI417" i="2"/>
  <c r="AI412" i="2"/>
  <c r="AI413" i="2"/>
  <c r="AI387" i="2"/>
  <c r="AI388" i="2"/>
  <c r="AI395" i="2"/>
  <c r="AI419" i="2"/>
  <c r="AI420" i="2"/>
  <c r="AI382" i="2"/>
  <c r="AI385" i="2"/>
  <c r="AI410" i="2"/>
  <c r="AI415" i="2"/>
  <c r="AI389" i="2"/>
  <c r="AI421" i="2"/>
  <c r="AI314" i="2"/>
  <c r="AI312" i="2"/>
  <c r="AI310" i="2"/>
  <c r="AI308" i="2"/>
  <c r="AI304" i="2"/>
  <c r="AI300" i="2"/>
  <c r="AI298" i="2"/>
  <c r="AI292" i="2"/>
  <c r="AI288" i="2"/>
  <c r="AI284" i="2"/>
  <c r="AI282" i="2"/>
  <c r="AI376" i="2"/>
  <c r="AI374" i="2"/>
  <c r="AI404" i="2"/>
  <c r="AI391" i="2"/>
  <c r="AI407" i="2"/>
  <c r="AI384" i="2"/>
  <c r="AI416" i="2"/>
  <c r="AI409" i="2"/>
  <c r="AI401" i="2"/>
  <c r="AI418" i="2"/>
  <c r="AI317" i="2"/>
  <c r="AI315" i="2"/>
  <c r="AI311" i="2"/>
  <c r="AI309" i="2"/>
  <c r="AI307" i="2"/>
  <c r="AI305" i="2"/>
  <c r="AI295" i="2"/>
  <c r="AI289" i="2"/>
  <c r="AI287" i="2"/>
  <c r="AI279" i="2"/>
  <c r="AI268" i="2"/>
  <c r="AI283" i="2"/>
  <c r="AI299" i="2"/>
  <c r="AI269" i="2"/>
  <c r="AI276" i="2"/>
  <c r="AI294" i="2"/>
  <c r="AI286" i="2"/>
  <c r="AI296" i="2"/>
  <c r="AI290" i="2"/>
  <c r="AI293" i="2"/>
  <c r="AI301" i="2"/>
  <c r="AI313" i="2"/>
  <c r="AI272" i="2"/>
  <c r="AI281" i="2"/>
  <c r="AI271" i="2"/>
  <c r="AI270" i="2"/>
  <c r="AI280" i="2"/>
  <c r="AI291" i="2"/>
  <c r="AI273" i="2"/>
  <c r="AI275" i="2"/>
  <c r="AI277" i="2"/>
  <c r="AI303" i="2"/>
  <c r="AI274" i="2"/>
  <c r="AI278" i="2"/>
  <c r="AI285" i="2"/>
  <c r="AI306" i="2"/>
  <c r="AI316" i="2"/>
  <c r="AI302" i="2"/>
  <c r="AI297" i="2"/>
  <c r="AI106" i="2"/>
  <c r="AI102" i="2"/>
  <c r="AI98" i="2"/>
  <c r="AI92" i="2"/>
  <c r="AI88" i="2"/>
  <c r="AI81" i="2"/>
  <c r="AI66" i="2"/>
  <c r="AI63" i="2"/>
  <c r="AI213" i="2"/>
  <c r="AI211" i="2"/>
  <c r="AI209" i="2"/>
  <c r="AI207" i="2"/>
  <c r="AI205" i="2"/>
  <c r="AI203" i="2"/>
  <c r="AI201" i="2"/>
  <c r="AI199" i="2"/>
  <c r="AI182" i="2"/>
  <c r="AI181" i="2"/>
  <c r="AI180" i="2"/>
  <c r="AI178" i="2"/>
  <c r="AI176" i="2"/>
  <c r="AI174" i="2"/>
  <c r="AI172" i="2"/>
  <c r="AI171" i="2"/>
  <c r="AI170" i="2"/>
  <c r="AI169" i="2"/>
  <c r="AI168" i="2"/>
  <c r="AI167" i="2"/>
  <c r="AI166" i="2"/>
  <c r="AI165" i="2"/>
  <c r="AI108" i="2"/>
  <c r="AI104" i="2"/>
  <c r="AI100" i="2"/>
  <c r="AI96" i="2"/>
  <c r="AI94" i="2"/>
  <c r="AI90" i="2"/>
  <c r="AI86" i="2"/>
  <c r="AI82" i="2"/>
  <c r="AI73" i="2"/>
  <c r="AI71" i="2"/>
  <c r="AI69" i="2"/>
  <c r="AI68" i="2"/>
  <c r="AI64" i="2"/>
  <c r="AI214" i="2"/>
  <c r="AI212" i="2"/>
  <c r="AI210" i="2"/>
  <c r="AI208" i="2"/>
  <c r="AI206" i="2"/>
  <c r="AI179" i="2"/>
  <c r="AI177" i="2"/>
  <c r="AI175" i="2"/>
  <c r="AI173" i="2"/>
  <c r="AI67" i="2"/>
  <c r="AI72" i="2"/>
  <c r="AI84" i="2"/>
  <c r="AI204" i="2"/>
  <c r="AI101" i="2"/>
  <c r="AI99" i="2"/>
  <c r="AI97" i="2"/>
  <c r="AI103" i="2"/>
  <c r="AI105" i="2"/>
  <c r="AI107" i="2"/>
  <c r="AI74" i="2"/>
  <c r="AI80" i="2"/>
  <c r="AI65" i="2"/>
  <c r="AI75" i="2"/>
  <c r="AI87" i="2"/>
  <c r="AI183" i="2"/>
  <c r="AI185" i="2"/>
  <c r="AI188" i="2"/>
  <c r="AI189" i="2"/>
  <c r="AI192" i="2"/>
  <c r="AI194" i="2"/>
  <c r="AI196" i="2"/>
  <c r="AI198" i="2"/>
  <c r="AI76" i="2"/>
  <c r="AI85" i="2"/>
  <c r="AI95" i="2"/>
  <c r="AI70" i="2"/>
  <c r="AI186" i="2"/>
  <c r="AI187" i="2"/>
  <c r="AI200" i="2"/>
  <c r="AI89" i="2"/>
  <c r="AI91" i="2"/>
  <c r="AI93" i="2"/>
  <c r="AI109" i="2"/>
  <c r="AI77" i="2"/>
  <c r="AI78" i="2"/>
  <c r="AI184" i="2"/>
  <c r="AI190" i="2"/>
  <c r="AI191" i="2"/>
  <c r="AI193" i="2"/>
  <c r="AI195" i="2"/>
  <c r="AI197" i="2"/>
  <c r="AI202" i="2"/>
  <c r="AI79" i="2"/>
  <c r="AI110" i="2"/>
  <c r="AI111" i="2"/>
  <c r="AI112" i="2"/>
  <c r="AI83" i="2"/>
  <c r="U646" i="5"/>
  <c r="AJ322" i="2"/>
  <c r="AJ421" i="2"/>
  <c r="AJ419" i="2"/>
  <c r="AJ415" i="2"/>
  <c r="AJ413" i="2"/>
  <c r="AJ411" i="2"/>
  <c r="AJ409" i="2"/>
  <c r="AJ407" i="2"/>
  <c r="AJ403" i="2"/>
  <c r="AJ399" i="2"/>
  <c r="AJ395" i="2"/>
  <c r="AJ391" i="2"/>
  <c r="AJ389" i="2"/>
  <c r="AJ387" i="2"/>
  <c r="AJ383" i="2"/>
  <c r="AJ381" i="2"/>
  <c r="AJ418" i="2"/>
  <c r="AJ416" i="2"/>
  <c r="AJ414" i="2"/>
  <c r="AJ412" i="2"/>
  <c r="AJ410" i="2"/>
  <c r="AJ408" i="2"/>
  <c r="AJ406" i="2"/>
  <c r="AJ404" i="2"/>
  <c r="AJ402" i="2"/>
  <c r="AJ400" i="2"/>
  <c r="AJ396" i="2"/>
  <c r="AJ390" i="2"/>
  <c r="AJ388" i="2"/>
  <c r="AJ386" i="2"/>
  <c r="AJ372" i="2"/>
  <c r="AJ420" i="2"/>
  <c r="AJ378" i="2"/>
  <c r="AJ393" i="2"/>
  <c r="AJ375" i="2"/>
  <c r="AJ385" i="2"/>
  <c r="AJ417" i="2"/>
  <c r="AJ394" i="2"/>
  <c r="AJ401" i="2"/>
  <c r="AJ376" i="2"/>
  <c r="AJ397" i="2"/>
  <c r="AJ308" i="2"/>
  <c r="AJ302" i="2"/>
  <c r="AJ296" i="2"/>
  <c r="AJ290" i="2"/>
  <c r="AJ286" i="2"/>
  <c r="AJ282" i="2"/>
  <c r="AJ276" i="2"/>
  <c r="AJ377" i="2"/>
  <c r="AJ384" i="2"/>
  <c r="AJ392" i="2"/>
  <c r="AJ382" i="2"/>
  <c r="AJ405" i="2"/>
  <c r="AJ398" i="2"/>
  <c r="AJ373" i="2"/>
  <c r="AJ379" i="2"/>
  <c r="AJ374" i="2"/>
  <c r="AJ380" i="2"/>
  <c r="AJ317" i="2"/>
  <c r="AJ315" i="2"/>
  <c r="AJ313" i="2"/>
  <c r="AJ305" i="2"/>
  <c r="AJ299" i="2"/>
  <c r="AJ293" i="2"/>
  <c r="AJ287" i="2"/>
  <c r="AJ285" i="2"/>
  <c r="AJ283" i="2"/>
  <c r="AJ281" i="2"/>
  <c r="AJ279" i="2"/>
  <c r="AJ275" i="2"/>
  <c r="AJ273" i="2"/>
  <c r="AJ272" i="2"/>
  <c r="AJ274" i="2"/>
  <c r="AJ297" i="2"/>
  <c r="AJ311" i="2"/>
  <c r="AJ306" i="2"/>
  <c r="AJ309" i="2"/>
  <c r="AJ312" i="2"/>
  <c r="AJ294" i="2"/>
  <c r="AJ288" i="2"/>
  <c r="AJ304" i="2"/>
  <c r="AJ289" i="2"/>
  <c r="AJ291" i="2"/>
  <c r="AJ269" i="2"/>
  <c r="AJ284" i="2"/>
  <c r="AJ268" i="2"/>
  <c r="AJ292" i="2"/>
  <c r="AJ271" i="2"/>
  <c r="AJ301" i="2"/>
  <c r="AJ303" i="2"/>
  <c r="AJ270" i="2"/>
  <c r="AJ280" i="2"/>
  <c r="AJ307" i="2"/>
  <c r="AJ298" i="2"/>
  <c r="AJ300" i="2"/>
  <c r="AJ314" i="2"/>
  <c r="AJ295" i="2"/>
  <c r="AJ310" i="2"/>
  <c r="AJ316" i="2"/>
  <c r="AJ278" i="2"/>
  <c r="AJ277" i="2"/>
  <c r="AJ111" i="2"/>
  <c r="AJ109" i="2"/>
  <c r="AJ108" i="2"/>
  <c r="AJ104" i="2"/>
  <c r="AJ100" i="2"/>
  <c r="AJ96" i="2"/>
  <c r="AJ94" i="2"/>
  <c r="AJ90" i="2"/>
  <c r="AJ86" i="2"/>
  <c r="AJ84" i="2"/>
  <c r="AJ80" i="2"/>
  <c r="AJ78" i="2"/>
  <c r="AJ76" i="2"/>
  <c r="AJ74" i="2"/>
  <c r="AJ73" i="2"/>
  <c r="AJ71" i="2"/>
  <c r="AJ69" i="2"/>
  <c r="AJ68" i="2"/>
  <c r="AJ64" i="2"/>
  <c r="AJ214" i="2"/>
  <c r="AJ212" i="2"/>
  <c r="AJ210" i="2"/>
  <c r="AJ208" i="2"/>
  <c r="AJ206" i="2"/>
  <c r="AJ179" i="2"/>
  <c r="AJ177" i="2"/>
  <c r="AJ175" i="2"/>
  <c r="AJ173" i="2"/>
  <c r="AJ110" i="2"/>
  <c r="AJ106" i="2"/>
  <c r="AJ102" i="2"/>
  <c r="AJ98" i="2"/>
  <c r="AJ92" i="2"/>
  <c r="AJ88" i="2"/>
  <c r="AJ85" i="2"/>
  <c r="AJ81" i="2"/>
  <c r="AJ79" i="2"/>
  <c r="AJ77" i="2"/>
  <c r="AJ75" i="2"/>
  <c r="AJ66" i="2"/>
  <c r="AJ63" i="2"/>
  <c r="AJ213" i="2"/>
  <c r="AJ211" i="2"/>
  <c r="AJ209" i="2"/>
  <c r="AJ207" i="2"/>
  <c r="AJ205" i="2"/>
  <c r="AJ203" i="2"/>
  <c r="AJ201" i="2"/>
  <c r="AJ199" i="2"/>
  <c r="AJ182" i="2"/>
  <c r="AJ181" i="2"/>
  <c r="AJ180" i="2"/>
  <c r="AJ178" i="2"/>
  <c r="AJ176" i="2"/>
  <c r="AJ174" i="2"/>
  <c r="AJ172" i="2"/>
  <c r="AJ171" i="2"/>
  <c r="AJ170" i="2"/>
  <c r="AJ169" i="2"/>
  <c r="AJ168" i="2"/>
  <c r="AJ167" i="2"/>
  <c r="AJ166" i="2"/>
  <c r="AJ165" i="2"/>
  <c r="AJ185" i="2"/>
  <c r="AJ202" i="2"/>
  <c r="AJ95" i="2"/>
  <c r="AJ101" i="2"/>
  <c r="AJ65" i="2"/>
  <c r="AJ67" i="2"/>
  <c r="AJ72" i="2"/>
  <c r="AJ187" i="2"/>
  <c r="AJ189" i="2"/>
  <c r="AJ191" i="2"/>
  <c r="AJ193" i="2"/>
  <c r="AJ195" i="2"/>
  <c r="AJ197" i="2"/>
  <c r="AJ70" i="2"/>
  <c r="AJ87" i="2"/>
  <c r="AJ89" i="2"/>
  <c r="AJ91" i="2"/>
  <c r="AJ93" i="2"/>
  <c r="AJ97" i="2"/>
  <c r="AJ103" i="2"/>
  <c r="AJ184" i="2"/>
  <c r="AJ186" i="2"/>
  <c r="AJ200" i="2"/>
  <c r="AJ204" i="2"/>
  <c r="AJ112" i="2"/>
  <c r="AJ183" i="2"/>
  <c r="AJ188" i="2"/>
  <c r="AJ190" i="2"/>
  <c r="AJ192" i="2"/>
  <c r="AJ194" i="2"/>
  <c r="AJ196" i="2"/>
  <c r="AJ198" i="2"/>
  <c r="AJ99" i="2"/>
  <c r="AJ105" i="2"/>
  <c r="AJ107" i="2"/>
  <c r="AJ83" i="2"/>
  <c r="AJ82" i="2"/>
  <c r="W646" i="5"/>
  <c r="AK322" i="2"/>
  <c r="AK570" i="2"/>
  <c r="AK548" i="2"/>
  <c r="AK526" i="2"/>
  <c r="AK424" i="2"/>
  <c r="AK523" i="2"/>
  <c r="AK521" i="2"/>
  <c r="AK513" i="2"/>
  <c r="AK511" i="2"/>
  <c r="AK509" i="2"/>
  <c r="AK505" i="2"/>
  <c r="AK501" i="2"/>
  <c r="AK499" i="2"/>
  <c r="AK497" i="2"/>
  <c r="AK493" i="2"/>
  <c r="AK491" i="2"/>
  <c r="AK487" i="2"/>
  <c r="AK481" i="2"/>
  <c r="AK479" i="2"/>
  <c r="AK475" i="2"/>
  <c r="AK420" i="2"/>
  <c r="AK414" i="2"/>
  <c r="AK412" i="2"/>
  <c r="AK408" i="2"/>
  <c r="AK406" i="2"/>
  <c r="AK402" i="2"/>
  <c r="AK400" i="2"/>
  <c r="AK396" i="2"/>
  <c r="AK394" i="2"/>
  <c r="AK392" i="2"/>
  <c r="AK390" i="2"/>
  <c r="AK384" i="2"/>
  <c r="AK376" i="2"/>
  <c r="AK531" i="2"/>
  <c r="AK557" i="2"/>
  <c r="AK553" i="2"/>
  <c r="AK551" i="2"/>
  <c r="AK579" i="2"/>
  <c r="AK575" i="2"/>
  <c r="AK542" i="2"/>
  <c r="AK540" i="2"/>
  <c r="AK538" i="2"/>
  <c r="AK536" i="2"/>
  <c r="AK563" i="2"/>
  <c r="AK561" i="2"/>
  <c r="AK559" i="2"/>
  <c r="AK586" i="2"/>
  <c r="AK582" i="2"/>
  <c r="AK580" i="2"/>
  <c r="AK565" i="2"/>
  <c r="AK545" i="2"/>
  <c r="AK543" i="2"/>
  <c r="AK589" i="2"/>
  <c r="AK587" i="2"/>
  <c r="AK520" i="2"/>
  <c r="AK516" i="2"/>
  <c r="AK514" i="2"/>
  <c r="AK512" i="2"/>
  <c r="AK508" i="2"/>
  <c r="AK506" i="2"/>
  <c r="AK500" i="2"/>
  <c r="AK496" i="2"/>
  <c r="AK494" i="2"/>
  <c r="AK490" i="2"/>
  <c r="AK484" i="2"/>
  <c r="AK478" i="2"/>
  <c r="AK417" i="2"/>
  <c r="AK411" i="2"/>
  <c r="AK405" i="2"/>
  <c r="AK403" i="2"/>
  <c r="AK395" i="2"/>
  <c r="AK391" i="2"/>
  <c r="AK389" i="2"/>
  <c r="AK387" i="2"/>
  <c r="AK385" i="2"/>
  <c r="AK379" i="2"/>
  <c r="AK377" i="2"/>
  <c r="AK373" i="2"/>
  <c r="AK556" i="2"/>
  <c r="AK554" i="2"/>
  <c r="AK576" i="2"/>
  <c r="AK574" i="2"/>
  <c r="AK541" i="2"/>
  <c r="AK539" i="2"/>
  <c r="AK537" i="2"/>
  <c r="AK564" i="2"/>
  <c r="AK562" i="2"/>
  <c r="AK558" i="2"/>
  <c r="AK585" i="2"/>
  <c r="AK583" i="2"/>
  <c r="AK581" i="2"/>
  <c r="AK568" i="2"/>
  <c r="AK566" i="2"/>
  <c r="AK544" i="2"/>
  <c r="AK590" i="2"/>
  <c r="AK588" i="2"/>
  <c r="AK382" i="2"/>
  <c r="AK393" i="2"/>
  <c r="AK375" i="2"/>
  <c r="AK474" i="2"/>
  <c r="AK477" i="2"/>
  <c r="AK480" i="2"/>
  <c r="AK495" i="2"/>
  <c r="AK498" i="2"/>
  <c r="AK502" i="2"/>
  <c r="AK492" i="2"/>
  <c r="AK572" i="2"/>
  <c r="AK530" i="2"/>
  <c r="AK567" i="2"/>
  <c r="AK374" i="2"/>
  <c r="AK383" i="2"/>
  <c r="AK421" i="2"/>
  <c r="AK415" i="2"/>
  <c r="AK386" i="2"/>
  <c r="AK378" i="2"/>
  <c r="AK413" i="2"/>
  <c r="AK388" i="2"/>
  <c r="AK486" i="2"/>
  <c r="AK489" i="2"/>
  <c r="AK550" i="2"/>
  <c r="AK546" i="2"/>
  <c r="AK313" i="2"/>
  <c r="AK404" i="2"/>
  <c r="AK410" i="2"/>
  <c r="AK409" i="2"/>
  <c r="AK407" i="2"/>
  <c r="AK372" i="2"/>
  <c r="AK419" i="2"/>
  <c r="AK515" i="2"/>
  <c r="AK518" i="2"/>
  <c r="AK510" i="2"/>
  <c r="AK522" i="2"/>
  <c r="AK519" i="2"/>
  <c r="AK528" i="2"/>
  <c r="AK535" i="2"/>
  <c r="AK552" i="2"/>
  <c r="AK533" i="2"/>
  <c r="AK532" i="2"/>
  <c r="AK584" i="2"/>
  <c r="AK560" i="2"/>
  <c r="AK381" i="2"/>
  <c r="AK399" i="2"/>
  <c r="AK397" i="2"/>
  <c r="AK398" i="2"/>
  <c r="AK418" i="2"/>
  <c r="AK380" i="2"/>
  <c r="AK401" i="2"/>
  <c r="AK416" i="2"/>
  <c r="AK476" i="2"/>
  <c r="AK482" i="2"/>
  <c r="AK485" i="2"/>
  <c r="AK483" i="2"/>
  <c r="AK503" i="2"/>
  <c r="AK504" i="2"/>
  <c r="AK517" i="2"/>
  <c r="AK488" i="2"/>
  <c r="AK507" i="2"/>
  <c r="AK573" i="2"/>
  <c r="AK577" i="2"/>
  <c r="AK578" i="2"/>
  <c r="AK529" i="2"/>
  <c r="AK555" i="2"/>
  <c r="AK534" i="2"/>
  <c r="AK316" i="2"/>
  <c r="AK314" i="2"/>
  <c r="AK312" i="2"/>
  <c r="AK306" i="2"/>
  <c r="AK278" i="2"/>
  <c r="AK288" i="2"/>
  <c r="AK276" i="2"/>
  <c r="AK283" i="2"/>
  <c r="AK299" i="2"/>
  <c r="AK268" i="2"/>
  <c r="AK272" i="2"/>
  <c r="AK274" i="2"/>
  <c r="AK286" i="2"/>
  <c r="AK302" i="2"/>
  <c r="AK315" i="2"/>
  <c r="AK282" i="2"/>
  <c r="AK311" i="2"/>
  <c r="AK284" i="2"/>
  <c r="AK277" i="2"/>
  <c r="AK303" i="2"/>
  <c r="AK270" i="2"/>
  <c r="AK290" i="2"/>
  <c r="AK269" i="2"/>
  <c r="AK297" i="2"/>
  <c r="AK304" i="2"/>
  <c r="AK309" i="2"/>
  <c r="AK273" i="2"/>
  <c r="AK310" i="2"/>
  <c r="AK289" i="2"/>
  <c r="AK291" i="2"/>
  <c r="AK298" i="2"/>
  <c r="AK300" i="2"/>
  <c r="AK308" i="2"/>
  <c r="AK279" i="2"/>
  <c r="AK271" i="2"/>
  <c r="AK292" i="2"/>
  <c r="AK294" i="2"/>
  <c r="AK307" i="2"/>
  <c r="AK317" i="2"/>
  <c r="AK301" i="2"/>
  <c r="AK305" i="2"/>
  <c r="AK285" i="2"/>
  <c r="AK293" i="2"/>
  <c r="AK275" i="2"/>
  <c r="AK296" i="2"/>
  <c r="AK287" i="2"/>
  <c r="AK280" i="2"/>
  <c r="AK281" i="2"/>
  <c r="AK295" i="2"/>
  <c r="AK106" i="2"/>
  <c r="AK102" i="2"/>
  <c r="AK98" i="2"/>
  <c r="AK92" i="2"/>
  <c r="AK88" i="2"/>
  <c r="AK81" i="2"/>
  <c r="AK79" i="2"/>
  <c r="AK77" i="2"/>
  <c r="AK75" i="2"/>
  <c r="AK66" i="2"/>
  <c r="AK63" i="2"/>
  <c r="AK213" i="2"/>
  <c r="AK211" i="2"/>
  <c r="AK209" i="2"/>
  <c r="AK207" i="2"/>
  <c r="AK205" i="2"/>
  <c r="AK203" i="2"/>
  <c r="AK201" i="2"/>
  <c r="AK199" i="2"/>
  <c r="AK182" i="2"/>
  <c r="AK181" i="2"/>
  <c r="AK180" i="2"/>
  <c r="AK178" i="2"/>
  <c r="AK176" i="2"/>
  <c r="AK174" i="2"/>
  <c r="AK172" i="2"/>
  <c r="AK171" i="2"/>
  <c r="AK170" i="2"/>
  <c r="AK169" i="2"/>
  <c r="AK168" i="2"/>
  <c r="AK167" i="2"/>
  <c r="AK166" i="2"/>
  <c r="AK165" i="2"/>
  <c r="AK108" i="2"/>
  <c r="AK104" i="2"/>
  <c r="AK100" i="2"/>
  <c r="AK96" i="2"/>
  <c r="AK94" i="2"/>
  <c r="AK90" i="2"/>
  <c r="AK86" i="2"/>
  <c r="AK84" i="2"/>
  <c r="AK83" i="2"/>
  <c r="AK80" i="2"/>
  <c r="AK78" i="2"/>
  <c r="AK76" i="2"/>
  <c r="AK74" i="2"/>
  <c r="AK73" i="2"/>
  <c r="AK71" i="2"/>
  <c r="AK69" i="2"/>
  <c r="AK68" i="2"/>
  <c r="AK64" i="2"/>
  <c r="AK214" i="2"/>
  <c r="AK212" i="2"/>
  <c r="AK210" i="2"/>
  <c r="AK208" i="2"/>
  <c r="AK206" i="2"/>
  <c r="AK179" i="2"/>
  <c r="AK177" i="2"/>
  <c r="AK175" i="2"/>
  <c r="AK173" i="2"/>
  <c r="AK89" i="2"/>
  <c r="AK93" i="2"/>
  <c r="AK97" i="2"/>
  <c r="AK99" i="2"/>
  <c r="AK111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200" i="2"/>
  <c r="AK202" i="2"/>
  <c r="AK204" i="2"/>
  <c r="AK67" i="2"/>
  <c r="AK72" i="2"/>
  <c r="AK87" i="2"/>
  <c r="AK91" i="2"/>
  <c r="AK95" i="2"/>
  <c r="AK101" i="2"/>
  <c r="AK110" i="2"/>
  <c r="AK70" i="2"/>
  <c r="AK65" i="2"/>
  <c r="AK105" i="2"/>
  <c r="AK109" i="2"/>
  <c r="AK112" i="2"/>
  <c r="AK85" i="2"/>
  <c r="AK103" i="2"/>
  <c r="AK107" i="2"/>
  <c r="AK82" i="2"/>
  <c r="Y646" i="5"/>
  <c r="AL322" i="2"/>
  <c r="AL570" i="2"/>
  <c r="AL548" i="2"/>
  <c r="AL526" i="2"/>
  <c r="AL424" i="2"/>
  <c r="AL418" i="2"/>
  <c r="AL416" i="2"/>
  <c r="AL410" i="2"/>
  <c r="AL406" i="2"/>
  <c r="AL404" i="2"/>
  <c r="AL402" i="2"/>
  <c r="AL400" i="2"/>
  <c r="AL394" i="2"/>
  <c r="AL388" i="2"/>
  <c r="AL386" i="2"/>
  <c r="AL384" i="2"/>
  <c r="AL380" i="2"/>
  <c r="AL378" i="2"/>
  <c r="AL376" i="2"/>
  <c r="AL374" i="2"/>
  <c r="AL372" i="2"/>
  <c r="AL542" i="2"/>
  <c r="AL541" i="2"/>
  <c r="AL540" i="2"/>
  <c r="AL539" i="2"/>
  <c r="AL538" i="2"/>
  <c r="AL537" i="2"/>
  <c r="AL536" i="2"/>
  <c r="AL585" i="2"/>
  <c r="AL584" i="2"/>
  <c r="AL583" i="2"/>
  <c r="AL582" i="2"/>
  <c r="AL581" i="2"/>
  <c r="AL580" i="2"/>
  <c r="AL520" i="2"/>
  <c r="AL519" i="2"/>
  <c r="AL516" i="2"/>
  <c r="AL515" i="2"/>
  <c r="AL513" i="2"/>
  <c r="AL510" i="2"/>
  <c r="AL507" i="2"/>
  <c r="AL504" i="2"/>
  <c r="AL500" i="2"/>
  <c r="AL499" i="2"/>
  <c r="AL495" i="2"/>
  <c r="AL493" i="2"/>
  <c r="AL492" i="2"/>
  <c r="AL489" i="2"/>
  <c r="AL486" i="2"/>
  <c r="AL484" i="2"/>
  <c r="AL481" i="2"/>
  <c r="AL421" i="2"/>
  <c r="AL419" i="2"/>
  <c r="AL417" i="2"/>
  <c r="AL413" i="2"/>
  <c r="AL407" i="2"/>
  <c r="AL405" i="2"/>
  <c r="AL403" i="2"/>
  <c r="AL401" i="2"/>
  <c r="AL399" i="2"/>
  <c r="AL395" i="2"/>
  <c r="AL393" i="2"/>
  <c r="AL387" i="2"/>
  <c r="AL383" i="2"/>
  <c r="AL381" i="2"/>
  <c r="AL377" i="2"/>
  <c r="AL375" i="2"/>
  <c r="AL534" i="2"/>
  <c r="AL531" i="2"/>
  <c r="AL530" i="2"/>
  <c r="AL528" i="2"/>
  <c r="AL556" i="2"/>
  <c r="AL552" i="2"/>
  <c r="AL550" i="2"/>
  <c r="AL579" i="2"/>
  <c r="AL573" i="2"/>
  <c r="AL564" i="2"/>
  <c r="AL563" i="2"/>
  <c r="AL562" i="2"/>
  <c r="AL560" i="2"/>
  <c r="AL559" i="2"/>
  <c r="AL558" i="2"/>
  <c r="AL568" i="2"/>
  <c r="AL567" i="2"/>
  <c r="AL546" i="2"/>
  <c r="AL545" i="2"/>
  <c r="AL544" i="2"/>
  <c r="AL589" i="2"/>
  <c r="AL588" i="2"/>
  <c r="AL420" i="2"/>
  <c r="AL397" i="2"/>
  <c r="AL508" i="2"/>
  <c r="AL485" i="2"/>
  <c r="AL502" i="2"/>
  <c r="AL509" i="2"/>
  <c r="AL498" i="2"/>
  <c r="AL475" i="2"/>
  <c r="AL496" i="2"/>
  <c r="AL488" i="2"/>
  <c r="AL478" i="2"/>
  <c r="AL491" i="2"/>
  <c r="AL572" i="2"/>
  <c r="AL576" i="2"/>
  <c r="AL561" i="2"/>
  <c r="AL587" i="2"/>
  <c r="AL543" i="2"/>
  <c r="AL409" i="2"/>
  <c r="AL415" i="2"/>
  <c r="AL514" i="2"/>
  <c r="AL501" i="2"/>
  <c r="AL494" i="2"/>
  <c r="AL512" i="2"/>
  <c r="AL518" i="2"/>
  <c r="AL521" i="2"/>
  <c r="AL505" i="2"/>
  <c r="AL497" i="2"/>
  <c r="AL574" i="2"/>
  <c r="AL575" i="2"/>
  <c r="AL533" i="2"/>
  <c r="AL529" i="2"/>
  <c r="AL577" i="2"/>
  <c r="AL555" i="2"/>
  <c r="AL590" i="2"/>
  <c r="AL317" i="2"/>
  <c r="AL315" i="2"/>
  <c r="AL313" i="2"/>
  <c r="AL311" i="2"/>
  <c r="AL309" i="2"/>
  <c r="AL307" i="2"/>
  <c r="AL301" i="2"/>
  <c r="AL297" i="2"/>
  <c r="AL295" i="2"/>
  <c r="AL289" i="2"/>
  <c r="AL287" i="2"/>
  <c r="AL279" i="2"/>
  <c r="AL390" i="2"/>
  <c r="AL396" i="2"/>
  <c r="AL373" i="2"/>
  <c r="AL389" i="2"/>
  <c r="AL412" i="2"/>
  <c r="AL379" i="2"/>
  <c r="AL391" i="2"/>
  <c r="AL398" i="2"/>
  <c r="AL392" i="2"/>
  <c r="AL411" i="2"/>
  <c r="AL382" i="2"/>
  <c r="AL474" i="2"/>
  <c r="AL477" i="2"/>
  <c r="AL487" i="2"/>
  <c r="AL517" i="2"/>
  <c r="AL503" i="2"/>
  <c r="AL522" i="2"/>
  <c r="AL490" i="2"/>
  <c r="AL578" i="2"/>
  <c r="AL551" i="2"/>
  <c r="AL554" i="2"/>
  <c r="AL535" i="2"/>
  <c r="AL532" i="2"/>
  <c r="AL586" i="2"/>
  <c r="AL565" i="2"/>
  <c r="AL408" i="2"/>
  <c r="AL385" i="2"/>
  <c r="AL414" i="2"/>
  <c r="AL482" i="2"/>
  <c r="AL511" i="2"/>
  <c r="AL476" i="2"/>
  <c r="AL523" i="2"/>
  <c r="AL483" i="2"/>
  <c r="AL479" i="2"/>
  <c r="AL480" i="2"/>
  <c r="AL506" i="2"/>
  <c r="AL557" i="2"/>
  <c r="AL553" i="2"/>
  <c r="AL566" i="2"/>
  <c r="AL314" i="2"/>
  <c r="AL312" i="2"/>
  <c r="AL310" i="2"/>
  <c r="AL308" i="2"/>
  <c r="AL306" i="2"/>
  <c r="AL304" i="2"/>
  <c r="AL298" i="2"/>
  <c r="AL296" i="2"/>
  <c r="AL292" i="2"/>
  <c r="AL284" i="2"/>
  <c r="AL282" i="2"/>
  <c r="AL270" i="2"/>
  <c r="AL280" i="2"/>
  <c r="AL273" i="2"/>
  <c r="AL275" i="2"/>
  <c r="AL277" i="2"/>
  <c r="AL274" i="2"/>
  <c r="AL305" i="2"/>
  <c r="AL316" i="2"/>
  <c r="AL278" i="2"/>
  <c r="AL285" i="2"/>
  <c r="AL300" i="2"/>
  <c r="AL302" i="2"/>
  <c r="AL268" i="2"/>
  <c r="AL283" i="2"/>
  <c r="AL290" i="2"/>
  <c r="AL299" i="2"/>
  <c r="AL269" i="2"/>
  <c r="AL288" i="2"/>
  <c r="AL276" i="2"/>
  <c r="AL286" i="2"/>
  <c r="AL291" i="2"/>
  <c r="AL294" i="2"/>
  <c r="AL293" i="2"/>
  <c r="AL272" i="2"/>
  <c r="AL281" i="2"/>
  <c r="AL271" i="2"/>
  <c r="AL303" i="2"/>
  <c r="AL105" i="2"/>
  <c r="AL91" i="2"/>
  <c r="AL87" i="2"/>
  <c r="AL84" i="2"/>
  <c r="AL80" i="2"/>
  <c r="AL78" i="2"/>
  <c r="AL76" i="2"/>
  <c r="AL74" i="2"/>
  <c r="AL73" i="2"/>
  <c r="AL71" i="2"/>
  <c r="AL69" i="2"/>
  <c r="AL65" i="2"/>
  <c r="AL214" i="2"/>
  <c r="AL212" i="2"/>
  <c r="AL210" i="2"/>
  <c r="AL208" i="2"/>
  <c r="AL206" i="2"/>
  <c r="AL112" i="2"/>
  <c r="AL107" i="2"/>
  <c r="AL103" i="2"/>
  <c r="AL89" i="2"/>
  <c r="AL85" i="2"/>
  <c r="AL81" i="2"/>
  <c r="AL79" i="2"/>
  <c r="AL77" i="2"/>
  <c r="AL75" i="2"/>
  <c r="AL67" i="2"/>
  <c r="AL63" i="2"/>
  <c r="AL213" i="2"/>
  <c r="AL211" i="2"/>
  <c r="AL209" i="2"/>
  <c r="AL207" i="2"/>
  <c r="AL205" i="2"/>
  <c r="AL203" i="2"/>
  <c r="AL201" i="2"/>
  <c r="AL199" i="2"/>
  <c r="AL109" i="2"/>
  <c r="AL183" i="2"/>
  <c r="AL184" i="2"/>
  <c r="AL185" i="2"/>
  <c r="AL200" i="2"/>
  <c r="AL93" i="2"/>
  <c r="AL186" i="2"/>
  <c r="AL190" i="2"/>
  <c r="AL191" i="2"/>
  <c r="AL193" i="2"/>
  <c r="AL195" i="2"/>
  <c r="AL197" i="2"/>
  <c r="AL202" i="2"/>
  <c r="AL110" i="2"/>
  <c r="AL111" i="2"/>
  <c r="AL174" i="2"/>
  <c r="AL180" i="2"/>
  <c r="AL98" i="2"/>
  <c r="AL177" i="2"/>
  <c r="AL181" i="2"/>
  <c r="AL88" i="2"/>
  <c r="AL92" i="2"/>
  <c r="AL96" i="2"/>
  <c r="AL106" i="2"/>
  <c r="AL165" i="2"/>
  <c r="AL169" i="2"/>
  <c r="AL104" i="2"/>
  <c r="AL94" i="2"/>
  <c r="AL166" i="2"/>
  <c r="AL170" i="2"/>
  <c r="AL175" i="2"/>
  <c r="AL64" i="2"/>
  <c r="AL68" i="2"/>
  <c r="AL188" i="2"/>
  <c r="AL204" i="2"/>
  <c r="AL101" i="2"/>
  <c r="AL97" i="2"/>
  <c r="AL72" i="2"/>
  <c r="AL187" i="2"/>
  <c r="AL189" i="2"/>
  <c r="AL192" i="2"/>
  <c r="AL194" i="2"/>
  <c r="AL196" i="2"/>
  <c r="AL198" i="2"/>
  <c r="AL95" i="2"/>
  <c r="AL70" i="2"/>
  <c r="AL99" i="2"/>
  <c r="AL83" i="2"/>
  <c r="AL82" i="2"/>
  <c r="AL173" i="2"/>
  <c r="AL176" i="2"/>
  <c r="AL179" i="2"/>
  <c r="AL86" i="2"/>
  <c r="AL90" i="2"/>
  <c r="AL102" i="2"/>
  <c r="AL108" i="2"/>
  <c r="AL167" i="2"/>
  <c r="AL171" i="2"/>
  <c r="AL182" i="2"/>
  <c r="AL100" i="2"/>
  <c r="AL168" i="2"/>
  <c r="AL172" i="2"/>
  <c r="AL178" i="2"/>
  <c r="AL66" i="2"/>
  <c r="AA646" i="5"/>
  <c r="AM322" i="2"/>
  <c r="AM570" i="2"/>
  <c r="AM548" i="2"/>
  <c r="AM526" i="2"/>
  <c r="AM424" i="2"/>
  <c r="AM522" i="2"/>
  <c r="AM516" i="2"/>
  <c r="AM510" i="2"/>
  <c r="AM508" i="2"/>
  <c r="AM504" i="2"/>
  <c r="AM498" i="2"/>
  <c r="AM496" i="2"/>
  <c r="AM484" i="2"/>
  <c r="AM482" i="2"/>
  <c r="AM478" i="2"/>
  <c r="AM419" i="2"/>
  <c r="AM399" i="2"/>
  <c r="AM393" i="2"/>
  <c r="AM387" i="2"/>
  <c r="AM381" i="2"/>
  <c r="AM530" i="2"/>
  <c r="AM576" i="2"/>
  <c r="AM574" i="2"/>
  <c r="AM539" i="2"/>
  <c r="AM537" i="2"/>
  <c r="AM562" i="2"/>
  <c r="AM560" i="2"/>
  <c r="AM558" i="2"/>
  <c r="AM585" i="2"/>
  <c r="AM583" i="2"/>
  <c r="AM581" i="2"/>
  <c r="AM568" i="2"/>
  <c r="AM566" i="2"/>
  <c r="AM546" i="2"/>
  <c r="AM544" i="2"/>
  <c r="AM590" i="2"/>
  <c r="AM588" i="2"/>
  <c r="AM517" i="2"/>
  <c r="AM511" i="2"/>
  <c r="AM507" i="2"/>
  <c r="AM505" i="2"/>
  <c r="AM503" i="2"/>
  <c r="AM497" i="2"/>
  <c r="AM493" i="2"/>
  <c r="AM487" i="2"/>
  <c r="AM485" i="2"/>
  <c r="AM481" i="2"/>
  <c r="AM479" i="2"/>
  <c r="AM475" i="2"/>
  <c r="AM410" i="2"/>
  <c r="AM404" i="2"/>
  <c r="AM390" i="2"/>
  <c r="AM384" i="2"/>
  <c r="AM533" i="2"/>
  <c r="AM531" i="2"/>
  <c r="AM557" i="2"/>
  <c r="AM555" i="2"/>
  <c r="AM542" i="2"/>
  <c r="AM540" i="2"/>
  <c r="AM538" i="2"/>
  <c r="AM536" i="2"/>
  <c r="AM563" i="2"/>
  <c r="AM561" i="2"/>
  <c r="AM559" i="2"/>
  <c r="AM586" i="2"/>
  <c r="AM584" i="2"/>
  <c r="AM582" i="2"/>
  <c r="AM580" i="2"/>
  <c r="AM543" i="2"/>
  <c r="AM589" i="2"/>
  <c r="AM375" i="2"/>
  <c r="AM392" i="2"/>
  <c r="AM405" i="2"/>
  <c r="AM378" i="2"/>
  <c r="AM388" i="2"/>
  <c r="AM372" i="2"/>
  <c r="AM401" i="2"/>
  <c r="AM380" i="2"/>
  <c r="AM406" i="2"/>
  <c r="AM412" i="2"/>
  <c r="AM421" i="2"/>
  <c r="AM394" i="2"/>
  <c r="AM398" i="2"/>
  <c r="AM409" i="2"/>
  <c r="AM515" i="2"/>
  <c r="AM521" i="2"/>
  <c r="AM488" i="2"/>
  <c r="AM519" i="2"/>
  <c r="AM512" i="2"/>
  <c r="AM489" i="2"/>
  <c r="AM509" i="2"/>
  <c r="AM506" i="2"/>
  <c r="AM490" i="2"/>
  <c r="AM514" i="2"/>
  <c r="AM573" i="2"/>
  <c r="AM575" i="2"/>
  <c r="AM577" i="2"/>
  <c r="AM552" i="2"/>
  <c r="AM528" i="2"/>
  <c r="AM541" i="2"/>
  <c r="AM564" i="2"/>
  <c r="AM567" i="2"/>
  <c r="AM545" i="2"/>
  <c r="AM376" i="2"/>
  <c r="AM395" i="2"/>
  <c r="AM414" i="2"/>
  <c r="AM418" i="2"/>
  <c r="AM411" i="2"/>
  <c r="AM389" i="2"/>
  <c r="AM474" i="2"/>
  <c r="AM477" i="2"/>
  <c r="AM523" i="2"/>
  <c r="AM483" i="2"/>
  <c r="AM495" i="2"/>
  <c r="AM491" i="2"/>
  <c r="AM520" i="2"/>
  <c r="AM579" i="2"/>
  <c r="AM529" i="2"/>
  <c r="AM314" i="2"/>
  <c r="AM312" i="2"/>
  <c r="AM302" i="2"/>
  <c r="AM296" i="2"/>
  <c r="AM290" i="2"/>
  <c r="AM284" i="2"/>
  <c r="AM373" i="2"/>
  <c r="AM377" i="2"/>
  <c r="AM382" i="2"/>
  <c r="AM400" i="2"/>
  <c r="AM408" i="2"/>
  <c r="AM374" i="2"/>
  <c r="AM385" i="2"/>
  <c r="AM396" i="2"/>
  <c r="AM413" i="2"/>
  <c r="AM383" i="2"/>
  <c r="AM417" i="2"/>
  <c r="AM379" i="2"/>
  <c r="AM407" i="2"/>
  <c r="AM486" i="2"/>
  <c r="AM518" i="2"/>
  <c r="AM480" i="2"/>
  <c r="AM501" i="2"/>
  <c r="AM500" i="2"/>
  <c r="AM494" i="2"/>
  <c r="AM513" i="2"/>
  <c r="AM553" i="2"/>
  <c r="AM554" i="2"/>
  <c r="AM532" i="2"/>
  <c r="AM551" i="2"/>
  <c r="AM587" i="2"/>
  <c r="AM565" i="2"/>
  <c r="AM386" i="2"/>
  <c r="AM402" i="2"/>
  <c r="AM415" i="2"/>
  <c r="AM403" i="2"/>
  <c r="AM416" i="2"/>
  <c r="AM420" i="2"/>
  <c r="AM391" i="2"/>
  <c r="AM397" i="2"/>
  <c r="AM502" i="2"/>
  <c r="AM476" i="2"/>
  <c r="AM499" i="2"/>
  <c r="AM492" i="2"/>
  <c r="AM572" i="2"/>
  <c r="AM578" i="2"/>
  <c r="AM550" i="2"/>
  <c r="AM534" i="2"/>
  <c r="AM556" i="2"/>
  <c r="AM535" i="2"/>
  <c r="AM317" i="2"/>
  <c r="AM315" i="2"/>
  <c r="AM313" i="2"/>
  <c r="AM311" i="2"/>
  <c r="AM309" i="2"/>
  <c r="AM307" i="2"/>
  <c r="AM305" i="2"/>
  <c r="AM299" i="2"/>
  <c r="AM293" i="2"/>
  <c r="AM285" i="2"/>
  <c r="AM268" i="2"/>
  <c r="AM292" i="2"/>
  <c r="AM271" i="2"/>
  <c r="AM301" i="2"/>
  <c r="AM281" i="2"/>
  <c r="AM303" i="2"/>
  <c r="AM276" i="2"/>
  <c r="AM291" i="2"/>
  <c r="AM270" i="2"/>
  <c r="AM279" i="2"/>
  <c r="AM280" i="2"/>
  <c r="AM298" i="2"/>
  <c r="AM300" i="2"/>
  <c r="AM286" i="2"/>
  <c r="AM316" i="2"/>
  <c r="AM295" i="2"/>
  <c r="AM310" i="2"/>
  <c r="AM278" i="2"/>
  <c r="AM273" i="2"/>
  <c r="AM277" i="2"/>
  <c r="AM272" i="2"/>
  <c r="AM274" i="2"/>
  <c r="AM287" i="2"/>
  <c r="AM275" i="2"/>
  <c r="AM282" i="2"/>
  <c r="AM283" i="2"/>
  <c r="AM297" i="2"/>
  <c r="AM306" i="2"/>
  <c r="AM294" i="2"/>
  <c r="AM288" i="2"/>
  <c r="AM304" i="2"/>
  <c r="AM289" i="2"/>
  <c r="AM308" i="2"/>
  <c r="AM269" i="2"/>
  <c r="AM108" i="2"/>
  <c r="AM104" i="2"/>
  <c r="AM100" i="2"/>
  <c r="AM96" i="2"/>
  <c r="AM94" i="2"/>
  <c r="AM90" i="2"/>
  <c r="AM86" i="2"/>
  <c r="AM82" i="2"/>
  <c r="AM68" i="2"/>
  <c r="AM64" i="2"/>
  <c r="AM63" i="2"/>
  <c r="AM213" i="2"/>
  <c r="AM211" i="2"/>
  <c r="AM209" i="2"/>
  <c r="AM207" i="2"/>
  <c r="AM205" i="2"/>
  <c r="AM203" i="2"/>
  <c r="AM201" i="2"/>
  <c r="AM199" i="2"/>
  <c r="AM179" i="2"/>
  <c r="AM177" i="2"/>
  <c r="AM175" i="2"/>
  <c r="AM173" i="2"/>
  <c r="AM106" i="2"/>
  <c r="AM102" i="2"/>
  <c r="AM98" i="2"/>
  <c r="AM92" i="2"/>
  <c r="AM88" i="2"/>
  <c r="AM71" i="2"/>
  <c r="AM69" i="2"/>
  <c r="AM66" i="2"/>
  <c r="AM214" i="2"/>
  <c r="AM212" i="2"/>
  <c r="AM210" i="2"/>
  <c r="AM208" i="2"/>
  <c r="AM206" i="2"/>
  <c r="AM182" i="2"/>
  <c r="AM181" i="2"/>
  <c r="AM180" i="2"/>
  <c r="AM178" i="2"/>
  <c r="AM176" i="2"/>
  <c r="AM174" i="2"/>
  <c r="AM172" i="2"/>
  <c r="AM171" i="2"/>
  <c r="AM170" i="2"/>
  <c r="AM169" i="2"/>
  <c r="AM168" i="2"/>
  <c r="AM167" i="2"/>
  <c r="AM166" i="2"/>
  <c r="AM165" i="2"/>
  <c r="AM183" i="2"/>
  <c r="AM186" i="2"/>
  <c r="AM188" i="2"/>
  <c r="AM190" i="2"/>
  <c r="AM192" i="2"/>
  <c r="AM194" i="2"/>
  <c r="AM196" i="2"/>
  <c r="AM198" i="2"/>
  <c r="AM204" i="2"/>
  <c r="AM76" i="2"/>
  <c r="AM77" i="2"/>
  <c r="AM111" i="2"/>
  <c r="AM84" i="2"/>
  <c r="AM112" i="2"/>
  <c r="AM184" i="2"/>
  <c r="AM200" i="2"/>
  <c r="AM99" i="2"/>
  <c r="AM105" i="2"/>
  <c r="AM107" i="2"/>
  <c r="AM78" i="2"/>
  <c r="AM73" i="2"/>
  <c r="AM83" i="2"/>
  <c r="AM187" i="2"/>
  <c r="AM189" i="2"/>
  <c r="AM191" i="2"/>
  <c r="AM193" i="2"/>
  <c r="AM195" i="2"/>
  <c r="AM197" i="2"/>
  <c r="AM79" i="2"/>
  <c r="AM85" i="2"/>
  <c r="AM110" i="2"/>
  <c r="AM74" i="2"/>
  <c r="AM80" i="2"/>
  <c r="AM81" i="2"/>
  <c r="AM95" i="2"/>
  <c r="AM101" i="2"/>
  <c r="AM65" i="2"/>
  <c r="AM67" i="2"/>
  <c r="AM72" i="2"/>
  <c r="AM185" i="2"/>
  <c r="AM202" i="2"/>
  <c r="AM70" i="2"/>
  <c r="AM87" i="2"/>
  <c r="AM89" i="2"/>
  <c r="AM91" i="2"/>
  <c r="AM93" i="2"/>
  <c r="AM97" i="2"/>
  <c r="AM109" i="2"/>
  <c r="AM75" i="2"/>
  <c r="AM103" i="2"/>
  <c r="AC646" i="5"/>
  <c r="AN322" i="2"/>
  <c r="AN570" i="2"/>
  <c r="AN548" i="2"/>
  <c r="AN526" i="2"/>
  <c r="AN424" i="2"/>
  <c r="AN523" i="2"/>
  <c r="AN520" i="2"/>
  <c r="AN518" i="2"/>
  <c r="AN517" i="2"/>
  <c r="AN516" i="2"/>
  <c r="AN513" i="2"/>
  <c r="AN512" i="2"/>
  <c r="AN501" i="2"/>
  <c r="AN499" i="2"/>
  <c r="AN495" i="2"/>
  <c r="AN492" i="2"/>
  <c r="AN489" i="2"/>
  <c r="AN488" i="2"/>
  <c r="AN486" i="2"/>
  <c r="AN483" i="2"/>
  <c r="AN482" i="2"/>
  <c r="AN480" i="2"/>
  <c r="AN477" i="2"/>
  <c r="AN476" i="2"/>
  <c r="AN474" i="2"/>
  <c r="AN417" i="2"/>
  <c r="AN415" i="2"/>
  <c r="AN413" i="2"/>
  <c r="AN407" i="2"/>
  <c r="AN405" i="2"/>
  <c r="AN403" i="2"/>
  <c r="AN401" i="2"/>
  <c r="AN389" i="2"/>
  <c r="AN385" i="2"/>
  <c r="AN381" i="2"/>
  <c r="AN377" i="2"/>
  <c r="AN535" i="2"/>
  <c r="AN530" i="2"/>
  <c r="AN529" i="2"/>
  <c r="AN557" i="2"/>
  <c r="AN551" i="2"/>
  <c r="AN573" i="2"/>
  <c r="AN563" i="2"/>
  <c r="AN562" i="2"/>
  <c r="AN561" i="2"/>
  <c r="AN560" i="2"/>
  <c r="AN559" i="2"/>
  <c r="AN558" i="2"/>
  <c r="AN568" i="2"/>
  <c r="AN567" i="2"/>
  <c r="AN565" i="2"/>
  <c r="AN544" i="2"/>
  <c r="AN590" i="2"/>
  <c r="AN589" i="2"/>
  <c r="AN588" i="2"/>
  <c r="AN587" i="2"/>
  <c r="AN420" i="2"/>
  <c r="AN414" i="2"/>
  <c r="AN412" i="2"/>
  <c r="AN410" i="2"/>
  <c r="AN408" i="2"/>
  <c r="AN406" i="2"/>
  <c r="AN404" i="2"/>
  <c r="AN402" i="2"/>
  <c r="AN400" i="2"/>
  <c r="AN396" i="2"/>
  <c r="AN394" i="2"/>
  <c r="AN382" i="2"/>
  <c r="AN378" i="2"/>
  <c r="AN372" i="2"/>
  <c r="AN541" i="2"/>
  <c r="AN540" i="2"/>
  <c r="AN539" i="2"/>
  <c r="AN538" i="2"/>
  <c r="AN537" i="2"/>
  <c r="AN536" i="2"/>
  <c r="AN586" i="2"/>
  <c r="AN585" i="2"/>
  <c r="AN583" i="2"/>
  <c r="AN582" i="2"/>
  <c r="AN581" i="2"/>
  <c r="AN580" i="2"/>
  <c r="AN379" i="2"/>
  <c r="AN409" i="2"/>
  <c r="AN392" i="2"/>
  <c r="AN391" i="2"/>
  <c r="AN375" i="2"/>
  <c r="AN390" i="2"/>
  <c r="AN475" i="2"/>
  <c r="AN478" i="2"/>
  <c r="AN514" i="2"/>
  <c r="AN515" i="2"/>
  <c r="AN500" i="2"/>
  <c r="AN510" i="2"/>
  <c r="AN511" i="2"/>
  <c r="AN485" i="2"/>
  <c r="AN552" i="2"/>
  <c r="AN528" i="2"/>
  <c r="AN550" i="2"/>
  <c r="AN533" i="2"/>
  <c r="AN584" i="2"/>
  <c r="AN564" i="2"/>
  <c r="AN543" i="2"/>
  <c r="AN546" i="2"/>
  <c r="AN399" i="2"/>
  <c r="AN395" i="2"/>
  <c r="AN397" i="2"/>
  <c r="AN398" i="2"/>
  <c r="AN418" i="2"/>
  <c r="AN421" i="2"/>
  <c r="AN380" i="2"/>
  <c r="AN416" i="2"/>
  <c r="AN503" i="2"/>
  <c r="AN504" i="2"/>
  <c r="AN506" i="2"/>
  <c r="AN507" i="2"/>
  <c r="AN481" i="2"/>
  <c r="AN484" i="2"/>
  <c r="AN556" i="2"/>
  <c r="AN574" i="2"/>
  <c r="AN577" i="2"/>
  <c r="AN578" i="2"/>
  <c r="AN531" i="2"/>
  <c r="AN555" i="2"/>
  <c r="AN532" i="2"/>
  <c r="AN534" i="2"/>
  <c r="AN316" i="2"/>
  <c r="AN314" i="2"/>
  <c r="AN312" i="2"/>
  <c r="AN308" i="2"/>
  <c r="AN306" i="2"/>
  <c r="AN302" i="2"/>
  <c r="AN300" i="2"/>
  <c r="AN296" i="2"/>
  <c r="AN294" i="2"/>
  <c r="AN290" i="2"/>
  <c r="AN288" i="2"/>
  <c r="AN286" i="2"/>
  <c r="AN284" i="2"/>
  <c r="AN282" i="2"/>
  <c r="AN280" i="2"/>
  <c r="AN278" i="2"/>
  <c r="AN276" i="2"/>
  <c r="AN274" i="2"/>
  <c r="AN272" i="2"/>
  <c r="AN387" i="2"/>
  <c r="AN419" i="2"/>
  <c r="AN384" i="2"/>
  <c r="AN393" i="2"/>
  <c r="AN491" i="2"/>
  <c r="AN519" i="2"/>
  <c r="AN490" i="2"/>
  <c r="AN508" i="2"/>
  <c r="AN521" i="2"/>
  <c r="AN479" i="2"/>
  <c r="AN497" i="2"/>
  <c r="AN498" i="2"/>
  <c r="AN502" i="2"/>
  <c r="AN522" i="2"/>
  <c r="AN496" i="2"/>
  <c r="AN487" i="2"/>
  <c r="AN572" i="2"/>
  <c r="AN576" i="2"/>
  <c r="AN575" i="2"/>
  <c r="AN554" i="2"/>
  <c r="AN566" i="2"/>
  <c r="AN545" i="2"/>
  <c r="AN374" i="2"/>
  <c r="AN383" i="2"/>
  <c r="AN376" i="2"/>
  <c r="AN386" i="2"/>
  <c r="AN388" i="2"/>
  <c r="AN373" i="2"/>
  <c r="AN494" i="2"/>
  <c r="AN493" i="2"/>
  <c r="AN505" i="2"/>
  <c r="AN509" i="2"/>
  <c r="AN411" i="2"/>
  <c r="AN553" i="2"/>
  <c r="AN579" i="2"/>
  <c r="AN542" i="2"/>
  <c r="AN317" i="2"/>
  <c r="AN315" i="2"/>
  <c r="AN313" i="2"/>
  <c r="AN311" i="2"/>
  <c r="AN309" i="2"/>
  <c r="AN305" i="2"/>
  <c r="AN303" i="2"/>
  <c r="AN299" i="2"/>
  <c r="AN297" i="2"/>
  <c r="AN293" i="2"/>
  <c r="AN291" i="2"/>
  <c r="AN287" i="2"/>
  <c r="AN285" i="2"/>
  <c r="AN283" i="2"/>
  <c r="AN281" i="2"/>
  <c r="AN279" i="2"/>
  <c r="AN277" i="2"/>
  <c r="AN275" i="2"/>
  <c r="AN273" i="2"/>
  <c r="AN269" i="2"/>
  <c r="AN304" i="2"/>
  <c r="AN289" i="2"/>
  <c r="AN298" i="2"/>
  <c r="AN271" i="2"/>
  <c r="AN292" i="2"/>
  <c r="AN301" i="2"/>
  <c r="AN295" i="2"/>
  <c r="AN268" i="2"/>
  <c r="AN310" i="2"/>
  <c r="AN307" i="2"/>
  <c r="AN270" i="2"/>
  <c r="AN111" i="2"/>
  <c r="AN109" i="2"/>
  <c r="AN106" i="2"/>
  <c r="AN102" i="2"/>
  <c r="AN98" i="2"/>
  <c r="AN92" i="2"/>
  <c r="AN88" i="2"/>
  <c r="AN84" i="2"/>
  <c r="AN80" i="2"/>
  <c r="AN78" i="2"/>
  <c r="AN76" i="2"/>
  <c r="AN74" i="2"/>
  <c r="AN71" i="2"/>
  <c r="AN69" i="2"/>
  <c r="AN66" i="2"/>
  <c r="AN214" i="2"/>
  <c r="AN212" i="2"/>
  <c r="AN210" i="2"/>
  <c r="AN208" i="2"/>
  <c r="AN206" i="2"/>
  <c r="AN182" i="2"/>
  <c r="AN181" i="2"/>
  <c r="AN180" i="2"/>
  <c r="AN171" i="2"/>
  <c r="AN170" i="2"/>
  <c r="AN169" i="2"/>
  <c r="AN168" i="2"/>
  <c r="AN167" i="2"/>
  <c r="AN166" i="2"/>
  <c r="AN165" i="2"/>
  <c r="AN110" i="2"/>
  <c r="AN108" i="2"/>
  <c r="AN104" i="2"/>
  <c r="AN100" i="2"/>
  <c r="AN96" i="2"/>
  <c r="AN90" i="2"/>
  <c r="AN86" i="2"/>
  <c r="AN85" i="2"/>
  <c r="AN81" i="2"/>
  <c r="AN79" i="2"/>
  <c r="AN77" i="2"/>
  <c r="AN75" i="2"/>
  <c r="AN73" i="2"/>
  <c r="AN68" i="2"/>
  <c r="AN64" i="2"/>
  <c r="AN63" i="2"/>
  <c r="AN213" i="2"/>
  <c r="AN211" i="2"/>
  <c r="AN209" i="2"/>
  <c r="AN207" i="2"/>
  <c r="AN205" i="2"/>
  <c r="AN203" i="2"/>
  <c r="AN201" i="2"/>
  <c r="AN199" i="2"/>
  <c r="AN65" i="2"/>
  <c r="AN105" i="2"/>
  <c r="AN112" i="2"/>
  <c r="AN70" i="2"/>
  <c r="AN103" i="2"/>
  <c r="AN107" i="2"/>
  <c r="AN174" i="2"/>
  <c r="AN177" i="2"/>
  <c r="AN82" i="2"/>
  <c r="AN173" i="2"/>
  <c r="AN179" i="2"/>
  <c r="AN83" i="2"/>
  <c r="AN89" i="2"/>
  <c r="AN93" i="2"/>
  <c r="AN97" i="2"/>
  <c r="AN99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200" i="2"/>
  <c r="AN202" i="2"/>
  <c r="AN204" i="2"/>
  <c r="AN67" i="2"/>
  <c r="AN72" i="2"/>
  <c r="AN87" i="2"/>
  <c r="AN91" i="2"/>
  <c r="AN95" i="2"/>
  <c r="AN101" i="2"/>
  <c r="AN175" i="2"/>
  <c r="AN172" i="2"/>
  <c r="AN178" i="2"/>
  <c r="AN94" i="2"/>
  <c r="AN176" i="2"/>
  <c r="A498" i="5"/>
  <c r="A500" i="2"/>
  <c r="DR317" i="5"/>
  <c r="DN317" i="5"/>
  <c r="DM317" i="5" s="1"/>
  <c r="DO317" i="5" s="1"/>
  <c r="DP317" i="5" s="1"/>
  <c r="CT317" i="5"/>
  <c r="CM317" i="5"/>
  <c r="CF317" i="5"/>
  <c r="BY317" i="5"/>
  <c r="BR317" i="5"/>
  <c r="BK317" i="5"/>
  <c r="BD317" i="5"/>
  <c r="AW317" i="5"/>
  <c r="AP317" i="5"/>
  <c r="AI317" i="5"/>
  <c r="AB317" i="5"/>
  <c r="U317" i="5"/>
  <c r="C317" i="5"/>
  <c r="DR639" i="5"/>
  <c r="DN639" i="5"/>
  <c r="DM639" i="5" s="1"/>
  <c r="DO639" i="5" s="1"/>
  <c r="DP639" i="5" s="1"/>
  <c r="CT639" i="5"/>
  <c r="CM639" i="5"/>
  <c r="CF639" i="5"/>
  <c r="BY639" i="5"/>
  <c r="BR639" i="5"/>
  <c r="BK639" i="5"/>
  <c r="BD639" i="5"/>
  <c r="AW639" i="5"/>
  <c r="AP639" i="5"/>
  <c r="AI639" i="5"/>
  <c r="AB639" i="5"/>
  <c r="U639" i="5"/>
  <c r="DR638" i="5"/>
  <c r="DN638" i="5"/>
  <c r="DM638" i="5" s="1"/>
  <c r="DO638" i="5" s="1"/>
  <c r="DP638" i="5" s="1"/>
  <c r="CT638" i="5"/>
  <c r="CM638" i="5"/>
  <c r="CF638" i="5"/>
  <c r="BY638" i="5"/>
  <c r="BR638" i="5"/>
  <c r="BK638" i="5"/>
  <c r="BD638" i="5"/>
  <c r="AW638" i="5"/>
  <c r="AP638" i="5"/>
  <c r="AI638" i="5"/>
  <c r="AB638" i="5"/>
  <c r="U638" i="5"/>
  <c r="DR637" i="5"/>
  <c r="DN637" i="5"/>
  <c r="DM637" i="5" s="1"/>
  <c r="DO637" i="5" s="1"/>
  <c r="DP637" i="5" s="1"/>
  <c r="CT637" i="5"/>
  <c r="CM637" i="5"/>
  <c r="CF637" i="5"/>
  <c r="BY637" i="5"/>
  <c r="BR637" i="5"/>
  <c r="BK637" i="5"/>
  <c r="BD637" i="5"/>
  <c r="AW637" i="5"/>
  <c r="AP637" i="5"/>
  <c r="AI637" i="5"/>
  <c r="AB637" i="5"/>
  <c r="U637" i="5"/>
  <c r="DR636" i="5"/>
  <c r="DN636" i="5"/>
  <c r="DM636" i="5" s="1"/>
  <c r="DO636" i="5" s="1"/>
  <c r="DP636" i="5" s="1"/>
  <c r="CT636" i="5"/>
  <c r="CM636" i="5"/>
  <c r="CF636" i="5"/>
  <c r="BY636" i="5"/>
  <c r="BR636" i="5"/>
  <c r="BK636" i="5"/>
  <c r="BD636" i="5"/>
  <c r="AW636" i="5"/>
  <c r="AP636" i="5"/>
  <c r="AI636" i="5"/>
  <c r="AB636" i="5"/>
  <c r="U636" i="5"/>
  <c r="DR635" i="5"/>
  <c r="DN635" i="5"/>
  <c r="DM635" i="5" s="1"/>
  <c r="DO635" i="5" s="1"/>
  <c r="DP635" i="5" s="1"/>
  <c r="CT635" i="5"/>
  <c r="CM635" i="5"/>
  <c r="CF635" i="5"/>
  <c r="BY635" i="5"/>
  <c r="BR635" i="5"/>
  <c r="BK635" i="5"/>
  <c r="BD635" i="5"/>
  <c r="AW635" i="5"/>
  <c r="AP635" i="5"/>
  <c r="AI635" i="5"/>
  <c r="AB635" i="5"/>
  <c r="U635" i="5"/>
  <c r="DR634" i="5"/>
  <c r="DN634" i="5"/>
  <c r="DM634" i="5" s="1"/>
  <c r="DO634" i="5" s="1"/>
  <c r="DP634" i="5" s="1"/>
  <c r="CT634" i="5"/>
  <c r="CM634" i="5"/>
  <c r="CF634" i="5"/>
  <c r="BY634" i="5"/>
  <c r="BR634" i="5"/>
  <c r="BK634" i="5"/>
  <c r="BD634" i="5"/>
  <c r="AW634" i="5"/>
  <c r="AP634" i="5"/>
  <c r="AI634" i="5"/>
  <c r="AB634" i="5"/>
  <c r="U634" i="5"/>
  <c r="DR633" i="5"/>
  <c r="DN633" i="5"/>
  <c r="DM633" i="5" s="1"/>
  <c r="DO633" i="5" s="1"/>
  <c r="DP633" i="5" s="1"/>
  <c r="CT633" i="5"/>
  <c r="CM633" i="5"/>
  <c r="CF633" i="5"/>
  <c r="BY633" i="5"/>
  <c r="BR633" i="5"/>
  <c r="BK633" i="5"/>
  <c r="BD633" i="5"/>
  <c r="AW633" i="5"/>
  <c r="AP633" i="5"/>
  <c r="AI633" i="5"/>
  <c r="AB633" i="5"/>
  <c r="U633" i="5"/>
  <c r="DR632" i="5"/>
  <c r="DN632" i="5"/>
  <c r="DM632" i="5" s="1"/>
  <c r="DO632" i="5" s="1"/>
  <c r="DP632" i="5" s="1"/>
  <c r="CT632" i="5"/>
  <c r="CM632" i="5"/>
  <c r="CF632" i="5"/>
  <c r="BY632" i="5"/>
  <c r="BR632" i="5"/>
  <c r="BK632" i="5"/>
  <c r="BD632" i="5"/>
  <c r="AW632" i="5"/>
  <c r="AP632" i="5"/>
  <c r="AI632" i="5"/>
  <c r="AB632" i="5"/>
  <c r="U632" i="5"/>
  <c r="DR631" i="5"/>
  <c r="DN631" i="5"/>
  <c r="DM631" i="5" s="1"/>
  <c r="DO631" i="5" s="1"/>
  <c r="DP631" i="5" s="1"/>
  <c r="CT631" i="5"/>
  <c r="CM631" i="5"/>
  <c r="CF631" i="5"/>
  <c r="BY631" i="5"/>
  <c r="BR631" i="5"/>
  <c r="BK631" i="5"/>
  <c r="BD631" i="5"/>
  <c r="AW631" i="5"/>
  <c r="AP631" i="5"/>
  <c r="AI631" i="5"/>
  <c r="AB631" i="5"/>
  <c r="U631" i="5"/>
  <c r="DR630" i="5"/>
  <c r="DN630" i="5"/>
  <c r="DM630" i="5" s="1"/>
  <c r="DO630" i="5" s="1"/>
  <c r="DP630" i="5" s="1"/>
  <c r="CT630" i="5"/>
  <c r="CM630" i="5"/>
  <c r="CF630" i="5"/>
  <c r="BY630" i="5"/>
  <c r="BR630" i="5"/>
  <c r="BK630" i="5"/>
  <c r="BD630" i="5"/>
  <c r="AW630" i="5"/>
  <c r="AP630" i="5"/>
  <c r="AI630" i="5"/>
  <c r="AB630" i="5"/>
  <c r="U630" i="5"/>
  <c r="DR629" i="5"/>
  <c r="DN629" i="5"/>
  <c r="DM629" i="5" s="1"/>
  <c r="DO629" i="5" s="1"/>
  <c r="DP629" i="5" s="1"/>
  <c r="CT629" i="5"/>
  <c r="CM629" i="5"/>
  <c r="CF629" i="5"/>
  <c r="BY629" i="5"/>
  <c r="BR629" i="5"/>
  <c r="BK629" i="5"/>
  <c r="BD629" i="5"/>
  <c r="AW629" i="5"/>
  <c r="AP629" i="5"/>
  <c r="AI629" i="5"/>
  <c r="AB629" i="5"/>
  <c r="U629" i="5"/>
  <c r="DR628" i="5"/>
  <c r="DN628" i="5"/>
  <c r="DM628" i="5" s="1"/>
  <c r="CT628" i="5"/>
  <c r="CM628" i="5"/>
  <c r="CF628" i="5"/>
  <c r="BY628" i="5"/>
  <c r="BR628" i="5"/>
  <c r="BK628" i="5"/>
  <c r="BD628" i="5"/>
  <c r="AW628" i="5"/>
  <c r="AP628" i="5"/>
  <c r="AI628" i="5"/>
  <c r="AB628" i="5"/>
  <c r="U628" i="5"/>
  <c r="DR627" i="5"/>
  <c r="DN627" i="5"/>
  <c r="DM627" i="5" s="1"/>
  <c r="CT627" i="5"/>
  <c r="CM627" i="5"/>
  <c r="CF627" i="5"/>
  <c r="BY627" i="5"/>
  <c r="BR627" i="5"/>
  <c r="BK627" i="5"/>
  <c r="BD627" i="5"/>
  <c r="AW627" i="5"/>
  <c r="AP627" i="5"/>
  <c r="AI627" i="5"/>
  <c r="AB627" i="5"/>
  <c r="U627" i="5"/>
  <c r="DR626" i="5"/>
  <c r="DN626" i="5"/>
  <c r="DM626" i="5" s="1"/>
  <c r="CT626" i="5"/>
  <c r="CM626" i="5"/>
  <c r="CF626" i="5"/>
  <c r="BY626" i="5"/>
  <c r="BR626" i="5"/>
  <c r="BK626" i="5"/>
  <c r="BD626" i="5"/>
  <c r="AW626" i="5"/>
  <c r="AP626" i="5"/>
  <c r="AI626" i="5"/>
  <c r="AB626" i="5"/>
  <c r="U626" i="5"/>
  <c r="DR625" i="5"/>
  <c r="DN625" i="5"/>
  <c r="DM625" i="5" s="1"/>
  <c r="CT625" i="5"/>
  <c r="CM625" i="5"/>
  <c r="CF625" i="5"/>
  <c r="BY625" i="5"/>
  <c r="BR625" i="5"/>
  <c r="BK625" i="5"/>
  <c r="BD625" i="5"/>
  <c r="AW625" i="5"/>
  <c r="AP625" i="5"/>
  <c r="AI625" i="5"/>
  <c r="AB625" i="5"/>
  <c r="U625" i="5"/>
  <c r="DR624" i="5"/>
  <c r="DN624" i="5"/>
  <c r="DM624" i="5" s="1"/>
  <c r="CT624" i="5"/>
  <c r="CM624" i="5"/>
  <c r="CF624" i="5"/>
  <c r="BY624" i="5"/>
  <c r="BR624" i="5"/>
  <c r="BK624" i="5"/>
  <c r="BD624" i="5"/>
  <c r="AW624" i="5"/>
  <c r="AP624" i="5"/>
  <c r="AI624" i="5"/>
  <c r="AB624" i="5"/>
  <c r="U624" i="5"/>
  <c r="DR623" i="5"/>
  <c r="DN623" i="5"/>
  <c r="DM623" i="5" s="1"/>
  <c r="CT623" i="5"/>
  <c r="CM623" i="5"/>
  <c r="CF623" i="5"/>
  <c r="BY623" i="5"/>
  <c r="BR623" i="5"/>
  <c r="BK623" i="5"/>
  <c r="BD623" i="5"/>
  <c r="AW623" i="5"/>
  <c r="AP623" i="5"/>
  <c r="AI623" i="5"/>
  <c r="AB623" i="5"/>
  <c r="U623" i="5"/>
  <c r="DR622" i="5"/>
  <c r="DN622" i="5"/>
  <c r="DM622" i="5" s="1"/>
  <c r="CT622" i="5"/>
  <c r="CM622" i="5"/>
  <c r="CF622" i="5"/>
  <c r="BY622" i="5"/>
  <c r="BR622" i="5"/>
  <c r="BK622" i="5"/>
  <c r="BD622" i="5"/>
  <c r="AW622" i="5"/>
  <c r="AP622" i="5"/>
  <c r="AI622" i="5"/>
  <c r="AB622" i="5"/>
  <c r="U622" i="5"/>
  <c r="DR621" i="5"/>
  <c r="DN621" i="5"/>
  <c r="DM621" i="5" s="1"/>
  <c r="CT621" i="5"/>
  <c r="CM621" i="5"/>
  <c r="CF621" i="5"/>
  <c r="BY621" i="5"/>
  <c r="BR621" i="5"/>
  <c r="BK621" i="5"/>
  <c r="BD621" i="5"/>
  <c r="AW621" i="5"/>
  <c r="AP621" i="5"/>
  <c r="AI621" i="5"/>
  <c r="AB621" i="5"/>
  <c r="U621" i="5"/>
  <c r="DR620" i="5"/>
  <c r="DN620" i="5"/>
  <c r="DM620" i="5" s="1"/>
  <c r="CT620" i="5"/>
  <c r="CM620" i="5"/>
  <c r="CF620" i="5"/>
  <c r="BY620" i="5"/>
  <c r="BR620" i="5"/>
  <c r="BK620" i="5"/>
  <c r="BD620" i="5"/>
  <c r="AW620" i="5"/>
  <c r="AP620" i="5"/>
  <c r="AI620" i="5"/>
  <c r="AB620" i="5"/>
  <c r="U620" i="5"/>
  <c r="DR619" i="5"/>
  <c r="DN619" i="5"/>
  <c r="DM619" i="5" s="1"/>
  <c r="CT619" i="5"/>
  <c r="CM619" i="5"/>
  <c r="CF619" i="5"/>
  <c r="BY619" i="5"/>
  <c r="BR619" i="5"/>
  <c r="BK619" i="5"/>
  <c r="BD619" i="5"/>
  <c r="AW619" i="5"/>
  <c r="AP619" i="5"/>
  <c r="AI619" i="5"/>
  <c r="AB619" i="5"/>
  <c r="U619" i="5"/>
  <c r="DR618" i="5"/>
  <c r="DN618" i="5"/>
  <c r="DM618" i="5" s="1"/>
  <c r="CT618" i="5"/>
  <c r="CM618" i="5"/>
  <c r="CF618" i="5"/>
  <c r="BY618" i="5"/>
  <c r="BR618" i="5"/>
  <c r="BK618" i="5"/>
  <c r="BD618" i="5"/>
  <c r="AW618" i="5"/>
  <c r="AP618" i="5"/>
  <c r="AI618" i="5"/>
  <c r="AB618" i="5"/>
  <c r="U618" i="5"/>
  <c r="DR617" i="5"/>
  <c r="DN617" i="5"/>
  <c r="DM617" i="5" s="1"/>
  <c r="CT617" i="5"/>
  <c r="CM617" i="5"/>
  <c r="CF617" i="5"/>
  <c r="BY617" i="5"/>
  <c r="BR617" i="5"/>
  <c r="BK617" i="5"/>
  <c r="BD617" i="5"/>
  <c r="AW617" i="5"/>
  <c r="AP617" i="5"/>
  <c r="AI617" i="5"/>
  <c r="AB617" i="5"/>
  <c r="U617" i="5"/>
  <c r="DR616" i="5"/>
  <c r="DN616" i="5"/>
  <c r="DM616" i="5" s="1"/>
  <c r="CT616" i="5"/>
  <c r="CM616" i="5"/>
  <c r="CF616" i="5"/>
  <c r="BY616" i="5"/>
  <c r="BR616" i="5"/>
  <c r="BK616" i="5"/>
  <c r="BD616" i="5"/>
  <c r="AW616" i="5"/>
  <c r="AP616" i="5"/>
  <c r="AI616" i="5"/>
  <c r="AB616" i="5"/>
  <c r="U616" i="5"/>
  <c r="DR615" i="5"/>
  <c r="DN615" i="5"/>
  <c r="DM615" i="5" s="1"/>
  <c r="CT615" i="5"/>
  <c r="CM615" i="5"/>
  <c r="CF615" i="5"/>
  <c r="BY615" i="5"/>
  <c r="BR615" i="5"/>
  <c r="BK615" i="5"/>
  <c r="BD615" i="5"/>
  <c r="AW615" i="5"/>
  <c r="AP615" i="5"/>
  <c r="AI615" i="5"/>
  <c r="AB615" i="5"/>
  <c r="U615" i="5"/>
  <c r="DR614" i="5"/>
  <c r="DN614" i="5"/>
  <c r="DM614" i="5" s="1"/>
  <c r="CT614" i="5"/>
  <c r="CM614" i="5"/>
  <c r="CF614" i="5"/>
  <c r="BY614" i="5"/>
  <c r="BR614" i="5"/>
  <c r="BK614" i="5"/>
  <c r="BD614" i="5"/>
  <c r="AW614" i="5"/>
  <c r="AP614" i="5"/>
  <c r="AI614" i="5"/>
  <c r="AB614" i="5"/>
  <c r="U614" i="5"/>
  <c r="DR613" i="5"/>
  <c r="DN613" i="5"/>
  <c r="DM613" i="5" s="1"/>
  <c r="CT613" i="5"/>
  <c r="CM613" i="5"/>
  <c r="CF613" i="5"/>
  <c r="BY613" i="5"/>
  <c r="BR613" i="5"/>
  <c r="BK613" i="5"/>
  <c r="BD613" i="5"/>
  <c r="AW613" i="5"/>
  <c r="AP613" i="5"/>
  <c r="AI613" i="5"/>
  <c r="AB613" i="5"/>
  <c r="U613" i="5"/>
  <c r="DR612" i="5"/>
  <c r="DN612" i="5"/>
  <c r="DM612" i="5" s="1"/>
  <c r="CT612" i="5"/>
  <c r="CM612" i="5"/>
  <c r="CF612" i="5"/>
  <c r="BY612" i="5"/>
  <c r="BR612" i="5"/>
  <c r="BK612" i="5"/>
  <c r="BD612" i="5"/>
  <c r="AW612" i="5"/>
  <c r="AP612" i="5"/>
  <c r="AI612" i="5"/>
  <c r="AB612" i="5"/>
  <c r="U612" i="5"/>
  <c r="DR611" i="5"/>
  <c r="DN611" i="5"/>
  <c r="DM611" i="5" s="1"/>
  <c r="CT611" i="5"/>
  <c r="CM611" i="5"/>
  <c r="CF611" i="5"/>
  <c r="BY611" i="5"/>
  <c r="BR611" i="5"/>
  <c r="BK611" i="5"/>
  <c r="BD611" i="5"/>
  <c r="AW611" i="5"/>
  <c r="AP611" i="5"/>
  <c r="AI611" i="5"/>
  <c r="AB611" i="5"/>
  <c r="U611" i="5"/>
  <c r="DR610" i="5"/>
  <c r="DN610" i="5"/>
  <c r="DM610" i="5" s="1"/>
  <c r="CT610" i="5"/>
  <c r="CM610" i="5"/>
  <c r="CF610" i="5"/>
  <c r="BY610" i="5"/>
  <c r="BR610" i="5"/>
  <c r="BK610" i="5"/>
  <c r="BD610" i="5"/>
  <c r="AW610" i="5"/>
  <c r="AP610" i="5"/>
  <c r="AI610" i="5"/>
  <c r="AB610" i="5"/>
  <c r="U610" i="5"/>
  <c r="DR609" i="5"/>
  <c r="DN609" i="5"/>
  <c r="DM609" i="5" s="1"/>
  <c r="CT609" i="5"/>
  <c r="CM609" i="5"/>
  <c r="CF609" i="5"/>
  <c r="BY609" i="5"/>
  <c r="BR609" i="5"/>
  <c r="BK609" i="5"/>
  <c r="BD609" i="5"/>
  <c r="AW609" i="5"/>
  <c r="AP609" i="5"/>
  <c r="AI609" i="5"/>
  <c r="AB609" i="5"/>
  <c r="U609" i="5"/>
  <c r="DR608" i="5"/>
  <c r="DN608" i="5"/>
  <c r="DM608" i="5" s="1"/>
  <c r="CT608" i="5"/>
  <c r="CM608" i="5"/>
  <c r="CF608" i="5"/>
  <c r="BY608" i="5"/>
  <c r="BR608" i="5"/>
  <c r="BK608" i="5"/>
  <c r="BD608" i="5"/>
  <c r="AW608" i="5"/>
  <c r="AP608" i="5"/>
  <c r="AI608" i="5"/>
  <c r="AB608" i="5"/>
  <c r="U608" i="5"/>
  <c r="DR607" i="5"/>
  <c r="DN607" i="5"/>
  <c r="DM607" i="5" s="1"/>
  <c r="CT607" i="5"/>
  <c r="CM607" i="5"/>
  <c r="CF607" i="5"/>
  <c r="BY607" i="5"/>
  <c r="BR607" i="5"/>
  <c r="BK607" i="5"/>
  <c r="BD607" i="5"/>
  <c r="AW607" i="5"/>
  <c r="AP607" i="5"/>
  <c r="AI607" i="5"/>
  <c r="AB607" i="5"/>
  <c r="U607" i="5"/>
  <c r="DR606" i="5"/>
  <c r="DN606" i="5"/>
  <c r="DM606" i="5" s="1"/>
  <c r="CT606" i="5"/>
  <c r="CM606" i="5"/>
  <c r="CF606" i="5"/>
  <c r="BY606" i="5"/>
  <c r="BR606" i="5"/>
  <c r="BK606" i="5"/>
  <c r="BD606" i="5"/>
  <c r="AW606" i="5"/>
  <c r="AP606" i="5"/>
  <c r="AI606" i="5"/>
  <c r="AB606" i="5"/>
  <c r="U606" i="5"/>
  <c r="DR605" i="5"/>
  <c r="DN605" i="5"/>
  <c r="DM605" i="5" s="1"/>
  <c r="CT605" i="5"/>
  <c r="CM605" i="5"/>
  <c r="CF605" i="5"/>
  <c r="BY605" i="5"/>
  <c r="BR605" i="5"/>
  <c r="BK605" i="5"/>
  <c r="BD605" i="5"/>
  <c r="AW605" i="5"/>
  <c r="AP605" i="5"/>
  <c r="AI605" i="5"/>
  <c r="AB605" i="5"/>
  <c r="U605" i="5"/>
  <c r="DR604" i="5"/>
  <c r="DN604" i="5"/>
  <c r="DM604" i="5" s="1"/>
  <c r="CT604" i="5"/>
  <c r="CM604" i="5"/>
  <c r="CF604" i="5"/>
  <c r="BY604" i="5"/>
  <c r="BR604" i="5"/>
  <c r="BK604" i="5"/>
  <c r="BD604" i="5"/>
  <c r="AW604" i="5"/>
  <c r="AP604" i="5"/>
  <c r="AI604" i="5"/>
  <c r="AB604" i="5"/>
  <c r="U604" i="5"/>
  <c r="DR603" i="5"/>
  <c r="DN603" i="5"/>
  <c r="DM603" i="5" s="1"/>
  <c r="CT603" i="5"/>
  <c r="CM603" i="5"/>
  <c r="CF603" i="5"/>
  <c r="BY603" i="5"/>
  <c r="BR603" i="5"/>
  <c r="BK603" i="5"/>
  <c r="BD603" i="5"/>
  <c r="AW603" i="5"/>
  <c r="AP603" i="5"/>
  <c r="AI603" i="5"/>
  <c r="AB603" i="5"/>
  <c r="U603" i="5"/>
  <c r="DR602" i="5"/>
  <c r="DN602" i="5"/>
  <c r="DM602" i="5" s="1"/>
  <c r="CT602" i="5"/>
  <c r="CM602" i="5"/>
  <c r="CF602" i="5"/>
  <c r="BY602" i="5"/>
  <c r="BR602" i="5"/>
  <c r="BK602" i="5"/>
  <c r="BD602" i="5"/>
  <c r="AW602" i="5"/>
  <c r="AP602" i="5"/>
  <c r="AI602" i="5"/>
  <c r="AB602" i="5"/>
  <c r="U602" i="5"/>
  <c r="DR601" i="5"/>
  <c r="DN601" i="5"/>
  <c r="DM601" i="5" s="1"/>
  <c r="CT601" i="5"/>
  <c r="CM601" i="5"/>
  <c r="CF601" i="5"/>
  <c r="BY601" i="5"/>
  <c r="BR601" i="5"/>
  <c r="BK601" i="5"/>
  <c r="BD601" i="5"/>
  <c r="AW601" i="5"/>
  <c r="AP601" i="5"/>
  <c r="AI601" i="5"/>
  <c r="AB601" i="5"/>
  <c r="U601" i="5"/>
  <c r="DR600" i="5"/>
  <c r="DN600" i="5"/>
  <c r="DM600" i="5" s="1"/>
  <c r="CT600" i="5"/>
  <c r="CM600" i="5"/>
  <c r="CF600" i="5"/>
  <c r="BY600" i="5"/>
  <c r="BR600" i="5"/>
  <c r="BK600" i="5"/>
  <c r="BD600" i="5"/>
  <c r="AW600" i="5"/>
  <c r="AP600" i="5"/>
  <c r="AI600" i="5"/>
  <c r="AB600" i="5"/>
  <c r="U600" i="5"/>
  <c r="DR599" i="5"/>
  <c r="DN599" i="5"/>
  <c r="DM599" i="5" s="1"/>
  <c r="CT599" i="5"/>
  <c r="CM599" i="5"/>
  <c r="CF599" i="5"/>
  <c r="BY599" i="5"/>
  <c r="BR599" i="5"/>
  <c r="BK599" i="5"/>
  <c r="BD599" i="5"/>
  <c r="AW599" i="5"/>
  <c r="AP599" i="5"/>
  <c r="AI599" i="5"/>
  <c r="AB599" i="5"/>
  <c r="U599" i="5"/>
  <c r="DR598" i="5"/>
  <c r="DN598" i="5"/>
  <c r="DM598" i="5" s="1"/>
  <c r="CT598" i="5"/>
  <c r="CM598" i="5"/>
  <c r="CF598" i="5"/>
  <c r="BY598" i="5"/>
  <c r="BR598" i="5"/>
  <c r="BK598" i="5"/>
  <c r="BD598" i="5"/>
  <c r="AW598" i="5"/>
  <c r="AP598" i="5"/>
  <c r="AI598" i="5"/>
  <c r="AB598" i="5"/>
  <c r="U598" i="5"/>
  <c r="DR597" i="5"/>
  <c r="DN597" i="5"/>
  <c r="DM597" i="5" s="1"/>
  <c r="CT597" i="5"/>
  <c r="CM597" i="5"/>
  <c r="CF597" i="5"/>
  <c r="BY597" i="5"/>
  <c r="BR597" i="5"/>
  <c r="BK597" i="5"/>
  <c r="BD597" i="5"/>
  <c r="AW597" i="5"/>
  <c r="AP597" i="5"/>
  <c r="AI597" i="5"/>
  <c r="AB597" i="5"/>
  <c r="U597" i="5"/>
  <c r="DR596" i="5"/>
  <c r="DN596" i="5"/>
  <c r="DM596" i="5" s="1"/>
  <c r="CT596" i="5"/>
  <c r="CM596" i="5"/>
  <c r="CF596" i="5"/>
  <c r="BY596" i="5"/>
  <c r="BR596" i="5"/>
  <c r="BK596" i="5"/>
  <c r="BD596" i="5"/>
  <c r="AW596" i="5"/>
  <c r="AP596" i="5"/>
  <c r="AI596" i="5"/>
  <c r="AB596" i="5"/>
  <c r="U596" i="5"/>
  <c r="DR595" i="5"/>
  <c r="DN595" i="5"/>
  <c r="DM595" i="5" s="1"/>
  <c r="CT595" i="5"/>
  <c r="CM595" i="5"/>
  <c r="CF595" i="5"/>
  <c r="BY595" i="5"/>
  <c r="BR595" i="5"/>
  <c r="BK595" i="5"/>
  <c r="BD595" i="5"/>
  <c r="AW595" i="5"/>
  <c r="AP595" i="5"/>
  <c r="AI595" i="5"/>
  <c r="AB595" i="5"/>
  <c r="U595" i="5"/>
  <c r="DR594" i="5"/>
  <c r="DN594" i="5"/>
  <c r="DM594" i="5" s="1"/>
  <c r="CT594" i="5"/>
  <c r="CM594" i="5"/>
  <c r="CF594" i="5"/>
  <c r="BY594" i="5"/>
  <c r="BR594" i="5"/>
  <c r="BK594" i="5"/>
  <c r="BD594" i="5"/>
  <c r="AW594" i="5"/>
  <c r="AP594" i="5"/>
  <c r="AI594" i="5"/>
  <c r="AB594" i="5"/>
  <c r="U594" i="5"/>
  <c r="DR593" i="5"/>
  <c r="DN593" i="5"/>
  <c r="DM593" i="5" s="1"/>
  <c r="CT593" i="5"/>
  <c r="CM593" i="5"/>
  <c r="CF593" i="5"/>
  <c r="BY593" i="5"/>
  <c r="BR593" i="5"/>
  <c r="BK593" i="5"/>
  <c r="BD593" i="5"/>
  <c r="AW593" i="5"/>
  <c r="AP593" i="5"/>
  <c r="AI593" i="5"/>
  <c r="AB593" i="5"/>
  <c r="U593" i="5"/>
  <c r="DR592" i="5"/>
  <c r="DN592" i="5"/>
  <c r="DM592" i="5" s="1"/>
  <c r="CT592" i="5"/>
  <c r="CM592" i="5"/>
  <c r="CF592" i="5"/>
  <c r="BY592" i="5"/>
  <c r="BR592" i="5"/>
  <c r="BK592" i="5"/>
  <c r="BD592" i="5"/>
  <c r="AW592" i="5"/>
  <c r="AP592" i="5"/>
  <c r="AI592" i="5"/>
  <c r="AB592" i="5"/>
  <c r="U592" i="5"/>
  <c r="DR591" i="5"/>
  <c r="DN591" i="5"/>
  <c r="DM591" i="5" s="1"/>
  <c r="CT591" i="5"/>
  <c r="CM591" i="5"/>
  <c r="CF591" i="5"/>
  <c r="BY591" i="5"/>
  <c r="BR591" i="5"/>
  <c r="BK591" i="5"/>
  <c r="BD591" i="5"/>
  <c r="AW591" i="5"/>
  <c r="AP591" i="5"/>
  <c r="AI591" i="5"/>
  <c r="AB591" i="5"/>
  <c r="U591" i="5"/>
  <c r="DR590" i="5"/>
  <c r="DN590" i="5"/>
  <c r="DM590" i="5" s="1"/>
  <c r="CT590" i="5"/>
  <c r="CM590" i="5"/>
  <c r="CF590" i="5"/>
  <c r="BY590" i="5"/>
  <c r="BR590" i="5"/>
  <c r="BK590" i="5"/>
  <c r="BD590" i="5"/>
  <c r="AW590" i="5"/>
  <c r="AP590" i="5"/>
  <c r="AI590" i="5"/>
  <c r="AB590" i="5"/>
  <c r="U590" i="5"/>
  <c r="DR568" i="5"/>
  <c r="DN568" i="5"/>
  <c r="CT568" i="5"/>
  <c r="AD571" i="2" s="1"/>
  <c r="CM568" i="5"/>
  <c r="AC571" i="2" s="1"/>
  <c r="CF568" i="5"/>
  <c r="AB571" i="2" s="1"/>
  <c r="BY568" i="5"/>
  <c r="AA571" i="2" s="1"/>
  <c r="BR568" i="5"/>
  <c r="Z571" i="2" s="1"/>
  <c r="BK568" i="5"/>
  <c r="Y571" i="2" s="1"/>
  <c r="BD568" i="5"/>
  <c r="X571" i="2" s="1"/>
  <c r="AW568" i="5"/>
  <c r="W571" i="2" s="1"/>
  <c r="AP568" i="5"/>
  <c r="V571" i="2" s="1"/>
  <c r="AI568" i="5"/>
  <c r="U571" i="2" s="1"/>
  <c r="AB568" i="5"/>
  <c r="T571" i="2" s="1"/>
  <c r="U568" i="5"/>
  <c r="S571" i="2" s="1"/>
  <c r="DR546" i="5"/>
  <c r="DN546" i="5"/>
  <c r="CT546" i="5"/>
  <c r="AD549" i="2" s="1"/>
  <c r="AD569" i="2" s="1"/>
  <c r="CM546" i="5"/>
  <c r="AC549" i="2" s="1"/>
  <c r="CF546" i="5"/>
  <c r="AB549" i="2" s="1"/>
  <c r="AB569" i="2" s="1"/>
  <c r="BY546" i="5"/>
  <c r="AA549" i="2" s="1"/>
  <c r="BR546" i="5"/>
  <c r="Z549" i="2" s="1"/>
  <c r="Z569" i="2" s="1"/>
  <c r="BK546" i="5"/>
  <c r="Y549" i="2" s="1"/>
  <c r="BD546" i="5"/>
  <c r="X549" i="2" s="1"/>
  <c r="X569" i="2" s="1"/>
  <c r="AW546" i="5"/>
  <c r="W549" i="2" s="1"/>
  <c r="AP546" i="5"/>
  <c r="V549" i="2" s="1"/>
  <c r="V569" i="2" s="1"/>
  <c r="AI546" i="5"/>
  <c r="U549" i="2" s="1"/>
  <c r="U569" i="2" s="1"/>
  <c r="AB546" i="5"/>
  <c r="T549" i="2" s="1"/>
  <c r="T569" i="2" s="1"/>
  <c r="U546" i="5"/>
  <c r="S549" i="2" s="1"/>
  <c r="S569" i="2" s="1"/>
  <c r="DR524" i="5"/>
  <c r="DN524" i="5"/>
  <c r="DM524" i="5" s="1"/>
  <c r="CT524" i="5"/>
  <c r="CM524" i="5"/>
  <c r="CF524" i="5"/>
  <c r="BY524" i="5"/>
  <c r="BR524" i="5"/>
  <c r="BK524" i="5"/>
  <c r="BD524" i="5"/>
  <c r="AW524" i="5"/>
  <c r="AP524" i="5"/>
  <c r="AI524" i="5"/>
  <c r="AB524" i="5"/>
  <c r="U524" i="5"/>
  <c r="DR521" i="5"/>
  <c r="DN521" i="5"/>
  <c r="DM521" i="5" s="1"/>
  <c r="DO521" i="5" s="1"/>
  <c r="DP521" i="5" s="1"/>
  <c r="CT521" i="5"/>
  <c r="CM521" i="5"/>
  <c r="CF521" i="5"/>
  <c r="BY521" i="5"/>
  <c r="BR521" i="5"/>
  <c r="BK521" i="5"/>
  <c r="BD521" i="5"/>
  <c r="AW521" i="5"/>
  <c r="AP521" i="5"/>
  <c r="AI521" i="5"/>
  <c r="AB521" i="5"/>
  <c r="U521" i="5"/>
  <c r="DR470" i="5"/>
  <c r="DN470" i="5"/>
  <c r="DM470" i="5" s="1"/>
  <c r="DO470" i="5" s="1"/>
  <c r="DP470" i="5" s="1"/>
  <c r="CT470" i="5"/>
  <c r="CM470" i="5"/>
  <c r="CF470" i="5"/>
  <c r="BY470" i="5"/>
  <c r="BR470" i="5"/>
  <c r="BK470" i="5"/>
  <c r="BD470" i="5"/>
  <c r="AW470" i="5"/>
  <c r="AP470" i="5"/>
  <c r="AI470" i="5"/>
  <c r="AB470" i="5"/>
  <c r="U470" i="5"/>
  <c r="DR469" i="5"/>
  <c r="DN469" i="5"/>
  <c r="DM469" i="5" s="1"/>
  <c r="DO469" i="5" s="1"/>
  <c r="DP469" i="5" s="1"/>
  <c r="CT469" i="5"/>
  <c r="CM469" i="5"/>
  <c r="CF469" i="5"/>
  <c r="BY469" i="5"/>
  <c r="BR469" i="5"/>
  <c r="BK469" i="5"/>
  <c r="BD469" i="5"/>
  <c r="AW469" i="5"/>
  <c r="AP469" i="5"/>
  <c r="AI469" i="5"/>
  <c r="AB469" i="5"/>
  <c r="U469" i="5"/>
  <c r="DR468" i="5"/>
  <c r="DN468" i="5"/>
  <c r="DM468" i="5" s="1"/>
  <c r="DO468" i="5" s="1"/>
  <c r="DP468" i="5" s="1"/>
  <c r="CT468" i="5"/>
  <c r="CM468" i="5"/>
  <c r="CF468" i="5"/>
  <c r="BY468" i="5"/>
  <c r="BR468" i="5"/>
  <c r="BK468" i="5"/>
  <c r="BD468" i="5"/>
  <c r="AW468" i="5"/>
  <c r="AP468" i="5"/>
  <c r="AI468" i="5"/>
  <c r="AB468" i="5"/>
  <c r="U468" i="5"/>
  <c r="DR467" i="5"/>
  <c r="DN467" i="5"/>
  <c r="DM467" i="5" s="1"/>
  <c r="DO467" i="5" s="1"/>
  <c r="DP467" i="5" s="1"/>
  <c r="CT467" i="5"/>
  <c r="CM467" i="5"/>
  <c r="CF467" i="5"/>
  <c r="BY467" i="5"/>
  <c r="BR467" i="5"/>
  <c r="BK467" i="5"/>
  <c r="BD467" i="5"/>
  <c r="AW467" i="5"/>
  <c r="AP467" i="5"/>
  <c r="AI467" i="5"/>
  <c r="AB467" i="5"/>
  <c r="U467" i="5"/>
  <c r="DR466" i="5"/>
  <c r="DN466" i="5"/>
  <c r="DM466" i="5" s="1"/>
  <c r="DO466" i="5" s="1"/>
  <c r="DP466" i="5" s="1"/>
  <c r="CT466" i="5"/>
  <c r="CM466" i="5"/>
  <c r="CF466" i="5"/>
  <c r="BY466" i="5"/>
  <c r="BR466" i="5"/>
  <c r="BK466" i="5"/>
  <c r="BD466" i="5"/>
  <c r="AW466" i="5"/>
  <c r="AP466" i="5"/>
  <c r="AI466" i="5"/>
  <c r="AB466" i="5"/>
  <c r="U466" i="5"/>
  <c r="DR465" i="5"/>
  <c r="DN465" i="5"/>
  <c r="DM465" i="5" s="1"/>
  <c r="DO465" i="5" s="1"/>
  <c r="DP465" i="5" s="1"/>
  <c r="CT465" i="5"/>
  <c r="CM465" i="5"/>
  <c r="CF465" i="5"/>
  <c r="BY465" i="5"/>
  <c r="BR465" i="5"/>
  <c r="BK465" i="5"/>
  <c r="BD465" i="5"/>
  <c r="AW465" i="5"/>
  <c r="AP465" i="5"/>
  <c r="AI465" i="5"/>
  <c r="AB465" i="5"/>
  <c r="U465" i="5"/>
  <c r="DR464" i="5"/>
  <c r="DN464" i="5"/>
  <c r="DM464" i="5" s="1"/>
  <c r="DO464" i="5" s="1"/>
  <c r="DP464" i="5" s="1"/>
  <c r="CT464" i="5"/>
  <c r="CM464" i="5"/>
  <c r="CF464" i="5"/>
  <c r="BY464" i="5"/>
  <c r="BR464" i="5"/>
  <c r="BK464" i="5"/>
  <c r="BD464" i="5"/>
  <c r="AW464" i="5"/>
  <c r="AP464" i="5"/>
  <c r="AI464" i="5"/>
  <c r="AB464" i="5"/>
  <c r="U464" i="5"/>
  <c r="DR463" i="5"/>
  <c r="DN463" i="5"/>
  <c r="DM463" i="5" s="1"/>
  <c r="DO463" i="5" s="1"/>
  <c r="DP463" i="5" s="1"/>
  <c r="CT463" i="5"/>
  <c r="CM463" i="5"/>
  <c r="CF463" i="5"/>
  <c r="BY463" i="5"/>
  <c r="BR463" i="5"/>
  <c r="BK463" i="5"/>
  <c r="BD463" i="5"/>
  <c r="AW463" i="5"/>
  <c r="AP463" i="5"/>
  <c r="AI463" i="5"/>
  <c r="AB463" i="5"/>
  <c r="U463" i="5"/>
  <c r="DR462" i="5"/>
  <c r="DN462" i="5"/>
  <c r="DM462" i="5" s="1"/>
  <c r="DO462" i="5" s="1"/>
  <c r="DP462" i="5" s="1"/>
  <c r="CT462" i="5"/>
  <c r="CM462" i="5"/>
  <c r="CF462" i="5"/>
  <c r="BY462" i="5"/>
  <c r="BR462" i="5"/>
  <c r="BK462" i="5"/>
  <c r="BD462" i="5"/>
  <c r="AW462" i="5"/>
  <c r="AP462" i="5"/>
  <c r="AI462" i="5"/>
  <c r="AB462" i="5"/>
  <c r="U462" i="5"/>
  <c r="DR461" i="5"/>
  <c r="DN461" i="5"/>
  <c r="DM461" i="5" s="1"/>
  <c r="DO461" i="5" s="1"/>
  <c r="DP461" i="5" s="1"/>
  <c r="CT461" i="5"/>
  <c r="CM461" i="5"/>
  <c r="CF461" i="5"/>
  <c r="BY461" i="5"/>
  <c r="BR461" i="5"/>
  <c r="BK461" i="5"/>
  <c r="BD461" i="5"/>
  <c r="AW461" i="5"/>
  <c r="AP461" i="5"/>
  <c r="AI461" i="5"/>
  <c r="AB461" i="5"/>
  <c r="U461" i="5"/>
  <c r="DR460" i="5"/>
  <c r="DN460" i="5"/>
  <c r="DM460" i="5" s="1"/>
  <c r="CT460" i="5"/>
  <c r="CM460" i="5"/>
  <c r="CF460" i="5"/>
  <c r="BY460" i="5"/>
  <c r="BR460" i="5"/>
  <c r="BK460" i="5"/>
  <c r="BD460" i="5"/>
  <c r="AW460" i="5"/>
  <c r="AP460" i="5"/>
  <c r="AI460" i="5"/>
  <c r="AB460" i="5"/>
  <c r="U460" i="5"/>
  <c r="DR459" i="5"/>
  <c r="DN459" i="5"/>
  <c r="DM459" i="5" s="1"/>
  <c r="CT459" i="5"/>
  <c r="CM459" i="5"/>
  <c r="CF459" i="5"/>
  <c r="BY459" i="5"/>
  <c r="BR459" i="5"/>
  <c r="BK459" i="5"/>
  <c r="BD459" i="5"/>
  <c r="AW459" i="5"/>
  <c r="AP459" i="5"/>
  <c r="AI459" i="5"/>
  <c r="AB459" i="5"/>
  <c r="U459" i="5"/>
  <c r="DR458" i="5"/>
  <c r="DN458" i="5"/>
  <c r="DM458" i="5" s="1"/>
  <c r="CT458" i="5"/>
  <c r="CM458" i="5"/>
  <c r="CF458" i="5"/>
  <c r="BY458" i="5"/>
  <c r="BR458" i="5"/>
  <c r="BK458" i="5"/>
  <c r="BD458" i="5"/>
  <c r="AW458" i="5"/>
  <c r="AP458" i="5"/>
  <c r="AI458" i="5"/>
  <c r="AB458" i="5"/>
  <c r="U458" i="5"/>
  <c r="DR457" i="5"/>
  <c r="DN457" i="5"/>
  <c r="DM457" i="5" s="1"/>
  <c r="CT457" i="5"/>
  <c r="CM457" i="5"/>
  <c r="CF457" i="5"/>
  <c r="BY457" i="5"/>
  <c r="BR457" i="5"/>
  <c r="BK457" i="5"/>
  <c r="BD457" i="5"/>
  <c r="AW457" i="5"/>
  <c r="AP457" i="5"/>
  <c r="AI457" i="5"/>
  <c r="AB457" i="5"/>
  <c r="U457" i="5"/>
  <c r="DR456" i="5"/>
  <c r="DN456" i="5"/>
  <c r="DM456" i="5" s="1"/>
  <c r="CT456" i="5"/>
  <c r="CM456" i="5"/>
  <c r="CF456" i="5"/>
  <c r="BY456" i="5"/>
  <c r="BR456" i="5"/>
  <c r="BK456" i="5"/>
  <c r="BD456" i="5"/>
  <c r="AW456" i="5"/>
  <c r="AP456" i="5"/>
  <c r="AI456" i="5"/>
  <c r="AB456" i="5"/>
  <c r="U456" i="5"/>
  <c r="DR455" i="5"/>
  <c r="DN455" i="5"/>
  <c r="DM455" i="5" s="1"/>
  <c r="CT455" i="5"/>
  <c r="CM455" i="5"/>
  <c r="CF455" i="5"/>
  <c r="BY455" i="5"/>
  <c r="BR455" i="5"/>
  <c r="BK455" i="5"/>
  <c r="BD455" i="5"/>
  <c r="AW455" i="5"/>
  <c r="AP455" i="5"/>
  <c r="AI455" i="5"/>
  <c r="AB455" i="5"/>
  <c r="U455" i="5"/>
  <c r="DR454" i="5"/>
  <c r="DN454" i="5"/>
  <c r="DM454" i="5" s="1"/>
  <c r="CT454" i="5"/>
  <c r="CM454" i="5"/>
  <c r="CF454" i="5"/>
  <c r="BY454" i="5"/>
  <c r="BR454" i="5"/>
  <c r="BK454" i="5"/>
  <c r="BD454" i="5"/>
  <c r="AW454" i="5"/>
  <c r="AP454" i="5"/>
  <c r="AI454" i="5"/>
  <c r="AB454" i="5"/>
  <c r="U454" i="5"/>
  <c r="DR453" i="5"/>
  <c r="DN453" i="5"/>
  <c r="DM453" i="5" s="1"/>
  <c r="CT453" i="5"/>
  <c r="CM453" i="5"/>
  <c r="CF453" i="5"/>
  <c r="BY453" i="5"/>
  <c r="BR453" i="5"/>
  <c r="BK453" i="5"/>
  <c r="BD453" i="5"/>
  <c r="AW453" i="5"/>
  <c r="AP453" i="5"/>
  <c r="AI453" i="5"/>
  <c r="AB453" i="5"/>
  <c r="U453" i="5"/>
  <c r="DR452" i="5"/>
  <c r="DN452" i="5"/>
  <c r="DM452" i="5" s="1"/>
  <c r="CT452" i="5"/>
  <c r="CM452" i="5"/>
  <c r="CF452" i="5"/>
  <c r="BY452" i="5"/>
  <c r="BR452" i="5"/>
  <c r="BK452" i="5"/>
  <c r="BD452" i="5"/>
  <c r="AW452" i="5"/>
  <c r="AP452" i="5"/>
  <c r="AI452" i="5"/>
  <c r="AB452" i="5"/>
  <c r="U452" i="5"/>
  <c r="DR451" i="5"/>
  <c r="DN451" i="5"/>
  <c r="DM451" i="5" s="1"/>
  <c r="CT451" i="5"/>
  <c r="CM451" i="5"/>
  <c r="CF451" i="5"/>
  <c r="BY451" i="5"/>
  <c r="BR451" i="5"/>
  <c r="BK451" i="5"/>
  <c r="BD451" i="5"/>
  <c r="AW451" i="5"/>
  <c r="AP451" i="5"/>
  <c r="AI451" i="5"/>
  <c r="AB451" i="5"/>
  <c r="U451" i="5"/>
  <c r="DR450" i="5"/>
  <c r="DN450" i="5"/>
  <c r="DM450" i="5" s="1"/>
  <c r="CT450" i="5"/>
  <c r="CM450" i="5"/>
  <c r="CF450" i="5"/>
  <c r="BY450" i="5"/>
  <c r="BR450" i="5"/>
  <c r="BK450" i="5"/>
  <c r="BD450" i="5"/>
  <c r="AW450" i="5"/>
  <c r="AP450" i="5"/>
  <c r="AI450" i="5"/>
  <c r="AB450" i="5"/>
  <c r="U450" i="5"/>
  <c r="DR449" i="5"/>
  <c r="DN449" i="5"/>
  <c r="DM449" i="5" s="1"/>
  <c r="CT449" i="5"/>
  <c r="CM449" i="5"/>
  <c r="CF449" i="5"/>
  <c r="BY449" i="5"/>
  <c r="BR449" i="5"/>
  <c r="BK449" i="5"/>
  <c r="BD449" i="5"/>
  <c r="AW449" i="5"/>
  <c r="AP449" i="5"/>
  <c r="AI449" i="5"/>
  <c r="AB449" i="5"/>
  <c r="U449" i="5"/>
  <c r="DR448" i="5"/>
  <c r="DN448" i="5"/>
  <c r="DM448" i="5" s="1"/>
  <c r="CT448" i="5"/>
  <c r="CM448" i="5"/>
  <c r="CF448" i="5"/>
  <c r="BY448" i="5"/>
  <c r="BR448" i="5"/>
  <c r="BK448" i="5"/>
  <c r="BD448" i="5"/>
  <c r="AW448" i="5"/>
  <c r="AP448" i="5"/>
  <c r="AI448" i="5"/>
  <c r="AB448" i="5"/>
  <c r="U448" i="5"/>
  <c r="DR447" i="5"/>
  <c r="DN447" i="5"/>
  <c r="DM447" i="5" s="1"/>
  <c r="CT447" i="5"/>
  <c r="CM447" i="5"/>
  <c r="CF447" i="5"/>
  <c r="BY447" i="5"/>
  <c r="BR447" i="5"/>
  <c r="BK447" i="5"/>
  <c r="BD447" i="5"/>
  <c r="AW447" i="5"/>
  <c r="AP447" i="5"/>
  <c r="AI447" i="5"/>
  <c r="AB447" i="5"/>
  <c r="U447" i="5"/>
  <c r="DR446" i="5"/>
  <c r="DN446" i="5"/>
  <c r="DM446" i="5" s="1"/>
  <c r="CT446" i="5"/>
  <c r="CM446" i="5"/>
  <c r="CF446" i="5"/>
  <c r="BY446" i="5"/>
  <c r="BR446" i="5"/>
  <c r="BK446" i="5"/>
  <c r="BD446" i="5"/>
  <c r="AW446" i="5"/>
  <c r="AP446" i="5"/>
  <c r="AI446" i="5"/>
  <c r="AB446" i="5"/>
  <c r="U446" i="5"/>
  <c r="DR445" i="5"/>
  <c r="DN445" i="5"/>
  <c r="DM445" i="5" s="1"/>
  <c r="CT445" i="5"/>
  <c r="CM445" i="5"/>
  <c r="CF445" i="5"/>
  <c r="BY445" i="5"/>
  <c r="BR445" i="5"/>
  <c r="BK445" i="5"/>
  <c r="BD445" i="5"/>
  <c r="AW445" i="5"/>
  <c r="AP445" i="5"/>
  <c r="AI445" i="5"/>
  <c r="AB445" i="5"/>
  <c r="U445" i="5"/>
  <c r="DR444" i="5"/>
  <c r="DN444" i="5"/>
  <c r="DM444" i="5" s="1"/>
  <c r="CT444" i="5"/>
  <c r="CM444" i="5"/>
  <c r="CF444" i="5"/>
  <c r="BY444" i="5"/>
  <c r="BR444" i="5"/>
  <c r="BK444" i="5"/>
  <c r="BD444" i="5"/>
  <c r="AW444" i="5"/>
  <c r="AP444" i="5"/>
  <c r="AI444" i="5"/>
  <c r="AB444" i="5"/>
  <c r="U444" i="5"/>
  <c r="DR443" i="5"/>
  <c r="DN443" i="5"/>
  <c r="DM443" i="5" s="1"/>
  <c r="CT443" i="5"/>
  <c r="CM443" i="5"/>
  <c r="CF443" i="5"/>
  <c r="BY443" i="5"/>
  <c r="BR443" i="5"/>
  <c r="BK443" i="5"/>
  <c r="BD443" i="5"/>
  <c r="AW443" i="5"/>
  <c r="AP443" i="5"/>
  <c r="AI443" i="5"/>
  <c r="AB443" i="5"/>
  <c r="U443" i="5"/>
  <c r="DR442" i="5"/>
  <c r="DN442" i="5"/>
  <c r="DM442" i="5" s="1"/>
  <c r="CT442" i="5"/>
  <c r="CM442" i="5"/>
  <c r="CF442" i="5"/>
  <c r="BY442" i="5"/>
  <c r="BR442" i="5"/>
  <c r="BK442" i="5"/>
  <c r="BD442" i="5"/>
  <c r="AW442" i="5"/>
  <c r="AP442" i="5"/>
  <c r="AI442" i="5"/>
  <c r="AB442" i="5"/>
  <c r="U442" i="5"/>
  <c r="DR441" i="5"/>
  <c r="DN441" i="5"/>
  <c r="DM441" i="5" s="1"/>
  <c r="CT441" i="5"/>
  <c r="CM441" i="5"/>
  <c r="CF441" i="5"/>
  <c r="BY441" i="5"/>
  <c r="BR441" i="5"/>
  <c r="BK441" i="5"/>
  <c r="BD441" i="5"/>
  <c r="AW441" i="5"/>
  <c r="AP441" i="5"/>
  <c r="AI441" i="5"/>
  <c r="AB441" i="5"/>
  <c r="U441" i="5"/>
  <c r="DR440" i="5"/>
  <c r="DN440" i="5"/>
  <c r="DM440" i="5" s="1"/>
  <c r="CT440" i="5"/>
  <c r="CM440" i="5"/>
  <c r="CF440" i="5"/>
  <c r="BY440" i="5"/>
  <c r="BR440" i="5"/>
  <c r="BK440" i="5"/>
  <c r="BD440" i="5"/>
  <c r="AW440" i="5"/>
  <c r="AP440" i="5"/>
  <c r="AI440" i="5"/>
  <c r="AB440" i="5"/>
  <c r="U440" i="5"/>
  <c r="DR439" i="5"/>
  <c r="DN439" i="5"/>
  <c r="DM439" i="5" s="1"/>
  <c r="CT439" i="5"/>
  <c r="CM439" i="5"/>
  <c r="CF439" i="5"/>
  <c r="BY439" i="5"/>
  <c r="BR439" i="5"/>
  <c r="BK439" i="5"/>
  <c r="BD439" i="5"/>
  <c r="AW439" i="5"/>
  <c r="AP439" i="5"/>
  <c r="AI439" i="5"/>
  <c r="AB439" i="5"/>
  <c r="U439" i="5"/>
  <c r="DR438" i="5"/>
  <c r="DN438" i="5"/>
  <c r="DM438" i="5" s="1"/>
  <c r="CT438" i="5"/>
  <c r="CM438" i="5"/>
  <c r="CF438" i="5"/>
  <c r="BY438" i="5"/>
  <c r="BR438" i="5"/>
  <c r="BK438" i="5"/>
  <c r="BD438" i="5"/>
  <c r="AW438" i="5"/>
  <c r="AP438" i="5"/>
  <c r="AI438" i="5"/>
  <c r="AB438" i="5"/>
  <c r="U438" i="5"/>
  <c r="DR437" i="5"/>
  <c r="DN437" i="5"/>
  <c r="DM437" i="5" s="1"/>
  <c r="CT437" i="5"/>
  <c r="CM437" i="5"/>
  <c r="CF437" i="5"/>
  <c r="BY437" i="5"/>
  <c r="BR437" i="5"/>
  <c r="BK437" i="5"/>
  <c r="BD437" i="5"/>
  <c r="AW437" i="5"/>
  <c r="AP437" i="5"/>
  <c r="AI437" i="5"/>
  <c r="AB437" i="5"/>
  <c r="U437" i="5"/>
  <c r="DR436" i="5"/>
  <c r="DN436" i="5"/>
  <c r="DM436" i="5" s="1"/>
  <c r="CT436" i="5"/>
  <c r="CM436" i="5"/>
  <c r="CF436" i="5"/>
  <c r="BY436" i="5"/>
  <c r="BR436" i="5"/>
  <c r="BK436" i="5"/>
  <c r="BD436" i="5"/>
  <c r="AW436" i="5"/>
  <c r="AP436" i="5"/>
  <c r="AI436" i="5"/>
  <c r="AB436" i="5"/>
  <c r="U436" i="5"/>
  <c r="DR435" i="5"/>
  <c r="DN435" i="5"/>
  <c r="DM435" i="5" s="1"/>
  <c r="CT435" i="5"/>
  <c r="CM435" i="5"/>
  <c r="CF435" i="5"/>
  <c r="BY435" i="5"/>
  <c r="BR435" i="5"/>
  <c r="BK435" i="5"/>
  <c r="BD435" i="5"/>
  <c r="AW435" i="5"/>
  <c r="AP435" i="5"/>
  <c r="AI435" i="5"/>
  <c r="AB435" i="5"/>
  <c r="U435" i="5"/>
  <c r="DR434" i="5"/>
  <c r="DN434" i="5"/>
  <c r="DM434" i="5" s="1"/>
  <c r="CT434" i="5"/>
  <c r="CM434" i="5"/>
  <c r="CF434" i="5"/>
  <c r="BY434" i="5"/>
  <c r="BR434" i="5"/>
  <c r="BK434" i="5"/>
  <c r="BD434" i="5"/>
  <c r="AW434" i="5"/>
  <c r="AP434" i="5"/>
  <c r="AI434" i="5"/>
  <c r="AB434" i="5"/>
  <c r="U434" i="5"/>
  <c r="DR433" i="5"/>
  <c r="DN433" i="5"/>
  <c r="DM433" i="5" s="1"/>
  <c r="CT433" i="5"/>
  <c r="CM433" i="5"/>
  <c r="CF433" i="5"/>
  <c r="BY433" i="5"/>
  <c r="BR433" i="5"/>
  <c r="BK433" i="5"/>
  <c r="BD433" i="5"/>
  <c r="AW433" i="5"/>
  <c r="AP433" i="5"/>
  <c r="AI433" i="5"/>
  <c r="AB433" i="5"/>
  <c r="U433" i="5"/>
  <c r="DR432" i="5"/>
  <c r="DN432" i="5"/>
  <c r="DM432" i="5" s="1"/>
  <c r="CT432" i="5"/>
  <c r="CM432" i="5"/>
  <c r="CF432" i="5"/>
  <c r="BY432" i="5"/>
  <c r="BR432" i="5"/>
  <c r="BK432" i="5"/>
  <c r="BD432" i="5"/>
  <c r="AW432" i="5"/>
  <c r="AP432" i="5"/>
  <c r="AI432" i="5"/>
  <c r="AB432" i="5"/>
  <c r="U432" i="5"/>
  <c r="DR431" i="5"/>
  <c r="DN431" i="5"/>
  <c r="DM431" i="5" s="1"/>
  <c r="CT431" i="5"/>
  <c r="CM431" i="5"/>
  <c r="CF431" i="5"/>
  <c r="BY431" i="5"/>
  <c r="BR431" i="5"/>
  <c r="BK431" i="5"/>
  <c r="BD431" i="5"/>
  <c r="AW431" i="5"/>
  <c r="AP431" i="5"/>
  <c r="AI431" i="5"/>
  <c r="AB431" i="5"/>
  <c r="U431" i="5"/>
  <c r="DR430" i="5"/>
  <c r="DN430" i="5"/>
  <c r="DM430" i="5" s="1"/>
  <c r="CT430" i="5"/>
  <c r="CM430" i="5"/>
  <c r="CF430" i="5"/>
  <c r="BY430" i="5"/>
  <c r="BR430" i="5"/>
  <c r="BK430" i="5"/>
  <c r="BD430" i="5"/>
  <c r="AW430" i="5"/>
  <c r="AP430" i="5"/>
  <c r="AI430" i="5"/>
  <c r="AB430" i="5"/>
  <c r="U430" i="5"/>
  <c r="DR429" i="5"/>
  <c r="DN429" i="5"/>
  <c r="DM429" i="5" s="1"/>
  <c r="CT429" i="5"/>
  <c r="CM429" i="5"/>
  <c r="CF429" i="5"/>
  <c r="BY429" i="5"/>
  <c r="BR429" i="5"/>
  <c r="BK429" i="5"/>
  <c r="BD429" i="5"/>
  <c r="AW429" i="5"/>
  <c r="AP429" i="5"/>
  <c r="AI429" i="5"/>
  <c r="AB429" i="5"/>
  <c r="U429" i="5"/>
  <c r="DR428" i="5"/>
  <c r="DN428" i="5"/>
  <c r="DM428" i="5" s="1"/>
  <c r="CT428" i="5"/>
  <c r="CM428" i="5"/>
  <c r="CF428" i="5"/>
  <c r="BY428" i="5"/>
  <c r="BR428" i="5"/>
  <c r="BK428" i="5"/>
  <c r="BD428" i="5"/>
  <c r="AW428" i="5"/>
  <c r="AP428" i="5"/>
  <c r="AI428" i="5"/>
  <c r="AB428" i="5"/>
  <c r="U428" i="5"/>
  <c r="DR427" i="5"/>
  <c r="DN427" i="5"/>
  <c r="DM427" i="5" s="1"/>
  <c r="CT427" i="5"/>
  <c r="CM427" i="5"/>
  <c r="CF427" i="5"/>
  <c r="BY427" i="5"/>
  <c r="BR427" i="5"/>
  <c r="BK427" i="5"/>
  <c r="BD427" i="5"/>
  <c r="AW427" i="5"/>
  <c r="AP427" i="5"/>
  <c r="AI427" i="5"/>
  <c r="AB427" i="5"/>
  <c r="U427" i="5"/>
  <c r="DR426" i="5"/>
  <c r="DN426" i="5"/>
  <c r="DM426" i="5" s="1"/>
  <c r="CT426" i="5"/>
  <c r="CM426" i="5"/>
  <c r="CF426" i="5"/>
  <c r="BY426" i="5"/>
  <c r="BR426" i="5"/>
  <c r="BK426" i="5"/>
  <c r="BD426" i="5"/>
  <c r="AW426" i="5"/>
  <c r="AP426" i="5"/>
  <c r="AI426" i="5"/>
  <c r="AB426" i="5"/>
  <c r="U426" i="5"/>
  <c r="DR425" i="5"/>
  <c r="DN425" i="5"/>
  <c r="DM425" i="5" s="1"/>
  <c r="CT425" i="5"/>
  <c r="CM425" i="5"/>
  <c r="CF425" i="5"/>
  <c r="BY425" i="5"/>
  <c r="BR425" i="5"/>
  <c r="BK425" i="5"/>
  <c r="BD425" i="5"/>
  <c r="AW425" i="5"/>
  <c r="AP425" i="5"/>
  <c r="AI425" i="5"/>
  <c r="AB425" i="5"/>
  <c r="U425" i="5"/>
  <c r="DR424" i="5"/>
  <c r="DN424" i="5"/>
  <c r="DM424" i="5" s="1"/>
  <c r="CT424" i="5"/>
  <c r="CM424" i="5"/>
  <c r="CF424" i="5"/>
  <c r="BY424" i="5"/>
  <c r="BR424" i="5"/>
  <c r="BK424" i="5"/>
  <c r="BD424" i="5"/>
  <c r="AW424" i="5"/>
  <c r="AP424" i="5"/>
  <c r="AI424" i="5"/>
  <c r="AB424" i="5"/>
  <c r="U424" i="5"/>
  <c r="DR423" i="5"/>
  <c r="DN423" i="5"/>
  <c r="DM423" i="5" s="1"/>
  <c r="CT423" i="5"/>
  <c r="CM423" i="5"/>
  <c r="CF423" i="5"/>
  <c r="BY423" i="5"/>
  <c r="BR423" i="5"/>
  <c r="BK423" i="5"/>
  <c r="BD423" i="5"/>
  <c r="AW423" i="5"/>
  <c r="AP423" i="5"/>
  <c r="AI423" i="5"/>
  <c r="AB423" i="5"/>
  <c r="U423" i="5"/>
  <c r="DR422" i="5"/>
  <c r="DN422" i="5"/>
  <c r="DM422" i="5" s="1"/>
  <c r="CT422" i="5"/>
  <c r="CM422" i="5"/>
  <c r="CF422" i="5"/>
  <c r="BY422" i="5"/>
  <c r="BR422" i="5"/>
  <c r="BK422" i="5"/>
  <c r="BD422" i="5"/>
  <c r="AW422" i="5"/>
  <c r="AP422" i="5"/>
  <c r="AI422" i="5"/>
  <c r="AB422" i="5"/>
  <c r="U422" i="5"/>
  <c r="DR419" i="5"/>
  <c r="DN419" i="5"/>
  <c r="DM419" i="5" s="1"/>
  <c r="CT419" i="5"/>
  <c r="CM419" i="5"/>
  <c r="CF419" i="5"/>
  <c r="BY419" i="5"/>
  <c r="BR419" i="5"/>
  <c r="BK419" i="5"/>
  <c r="BD419" i="5"/>
  <c r="AW419" i="5"/>
  <c r="AP419" i="5"/>
  <c r="AI419" i="5"/>
  <c r="AB419" i="5"/>
  <c r="U419" i="5"/>
  <c r="DR368" i="5"/>
  <c r="DN368" i="5"/>
  <c r="DM368" i="5" s="1"/>
  <c r="DO368" i="5" s="1"/>
  <c r="DP368" i="5" s="1"/>
  <c r="CT368" i="5"/>
  <c r="CM368" i="5"/>
  <c r="CF368" i="5"/>
  <c r="BY368" i="5"/>
  <c r="BR368" i="5"/>
  <c r="BK368" i="5"/>
  <c r="BD368" i="5"/>
  <c r="AW368" i="5"/>
  <c r="AP368" i="5"/>
  <c r="AI368" i="5"/>
  <c r="AB368" i="5"/>
  <c r="U368" i="5"/>
  <c r="DR367" i="5"/>
  <c r="DN367" i="5"/>
  <c r="DM367" i="5" s="1"/>
  <c r="DO367" i="5" s="1"/>
  <c r="DP367" i="5" s="1"/>
  <c r="CT367" i="5"/>
  <c r="CM367" i="5"/>
  <c r="CF367" i="5"/>
  <c r="BY367" i="5"/>
  <c r="BR367" i="5"/>
  <c r="BK367" i="5"/>
  <c r="BD367" i="5"/>
  <c r="AW367" i="5"/>
  <c r="AP367" i="5"/>
  <c r="AI367" i="5"/>
  <c r="AB367" i="5"/>
  <c r="U367" i="5"/>
  <c r="DR366" i="5"/>
  <c r="DN366" i="5"/>
  <c r="DM366" i="5" s="1"/>
  <c r="DO366" i="5" s="1"/>
  <c r="DP366" i="5" s="1"/>
  <c r="CT366" i="5"/>
  <c r="CM366" i="5"/>
  <c r="CF366" i="5"/>
  <c r="BY366" i="5"/>
  <c r="BR366" i="5"/>
  <c r="BK366" i="5"/>
  <c r="BD366" i="5"/>
  <c r="AW366" i="5"/>
  <c r="AP366" i="5"/>
  <c r="AI366" i="5"/>
  <c r="AB366" i="5"/>
  <c r="U366" i="5"/>
  <c r="DR365" i="5"/>
  <c r="DN365" i="5"/>
  <c r="DM365" i="5" s="1"/>
  <c r="DO365" i="5" s="1"/>
  <c r="DP365" i="5" s="1"/>
  <c r="CT365" i="5"/>
  <c r="CM365" i="5"/>
  <c r="CF365" i="5"/>
  <c r="BY365" i="5"/>
  <c r="BR365" i="5"/>
  <c r="BK365" i="5"/>
  <c r="BD365" i="5"/>
  <c r="AW365" i="5"/>
  <c r="AP365" i="5"/>
  <c r="AI365" i="5"/>
  <c r="AB365" i="5"/>
  <c r="U365" i="5"/>
  <c r="DR364" i="5"/>
  <c r="DN364" i="5"/>
  <c r="DM364" i="5" s="1"/>
  <c r="DO364" i="5" s="1"/>
  <c r="DP364" i="5" s="1"/>
  <c r="CT364" i="5"/>
  <c r="CM364" i="5"/>
  <c r="CF364" i="5"/>
  <c r="BY364" i="5"/>
  <c r="BR364" i="5"/>
  <c r="BK364" i="5"/>
  <c r="BD364" i="5"/>
  <c r="AW364" i="5"/>
  <c r="AP364" i="5"/>
  <c r="AI364" i="5"/>
  <c r="AB364" i="5"/>
  <c r="U364" i="5"/>
  <c r="DR363" i="5"/>
  <c r="DN363" i="5"/>
  <c r="DM363" i="5" s="1"/>
  <c r="DO363" i="5" s="1"/>
  <c r="DP363" i="5" s="1"/>
  <c r="CT363" i="5"/>
  <c r="CM363" i="5"/>
  <c r="CF363" i="5"/>
  <c r="BY363" i="5"/>
  <c r="BR363" i="5"/>
  <c r="BK363" i="5"/>
  <c r="BD363" i="5"/>
  <c r="AW363" i="5"/>
  <c r="AP363" i="5"/>
  <c r="AI363" i="5"/>
  <c r="AB363" i="5"/>
  <c r="U363" i="5"/>
  <c r="DR362" i="5"/>
  <c r="DN362" i="5"/>
  <c r="DM362" i="5" s="1"/>
  <c r="DO362" i="5" s="1"/>
  <c r="DP362" i="5" s="1"/>
  <c r="CT362" i="5"/>
  <c r="CM362" i="5"/>
  <c r="CF362" i="5"/>
  <c r="BY362" i="5"/>
  <c r="BR362" i="5"/>
  <c r="BK362" i="5"/>
  <c r="BD362" i="5"/>
  <c r="AW362" i="5"/>
  <c r="AP362" i="5"/>
  <c r="AI362" i="5"/>
  <c r="AB362" i="5"/>
  <c r="U362" i="5"/>
  <c r="DR361" i="5"/>
  <c r="DN361" i="5"/>
  <c r="DM361" i="5" s="1"/>
  <c r="DO361" i="5" s="1"/>
  <c r="DP361" i="5" s="1"/>
  <c r="CT361" i="5"/>
  <c r="CM361" i="5"/>
  <c r="CF361" i="5"/>
  <c r="BY361" i="5"/>
  <c r="BR361" i="5"/>
  <c r="BK361" i="5"/>
  <c r="BD361" i="5"/>
  <c r="AW361" i="5"/>
  <c r="AP361" i="5"/>
  <c r="AI361" i="5"/>
  <c r="AB361" i="5"/>
  <c r="U361" i="5"/>
  <c r="DR360" i="5"/>
  <c r="DN360" i="5"/>
  <c r="DM360" i="5" s="1"/>
  <c r="DO360" i="5" s="1"/>
  <c r="DP360" i="5" s="1"/>
  <c r="CT360" i="5"/>
  <c r="CM360" i="5"/>
  <c r="CF360" i="5"/>
  <c r="BY360" i="5"/>
  <c r="BR360" i="5"/>
  <c r="BK360" i="5"/>
  <c r="BD360" i="5"/>
  <c r="AW360" i="5"/>
  <c r="AP360" i="5"/>
  <c r="AI360" i="5"/>
  <c r="AB360" i="5"/>
  <c r="U360" i="5"/>
  <c r="DR359" i="5"/>
  <c r="DN359" i="5"/>
  <c r="DM359" i="5" s="1"/>
  <c r="DO359" i="5" s="1"/>
  <c r="DP359" i="5" s="1"/>
  <c r="CT359" i="5"/>
  <c r="CM359" i="5"/>
  <c r="CF359" i="5"/>
  <c r="BY359" i="5"/>
  <c r="BR359" i="5"/>
  <c r="BK359" i="5"/>
  <c r="BD359" i="5"/>
  <c r="AW359" i="5"/>
  <c r="AP359" i="5"/>
  <c r="AI359" i="5"/>
  <c r="AB359" i="5"/>
  <c r="U359" i="5"/>
  <c r="DR358" i="5"/>
  <c r="DN358" i="5"/>
  <c r="DM358" i="5" s="1"/>
  <c r="CT358" i="5"/>
  <c r="CM358" i="5"/>
  <c r="CF358" i="5"/>
  <c r="BY358" i="5"/>
  <c r="BR358" i="5"/>
  <c r="BK358" i="5"/>
  <c r="BD358" i="5"/>
  <c r="AW358" i="5"/>
  <c r="AP358" i="5"/>
  <c r="AI358" i="5"/>
  <c r="AB358" i="5"/>
  <c r="U358" i="5"/>
  <c r="DR357" i="5"/>
  <c r="DN357" i="5"/>
  <c r="DM357" i="5" s="1"/>
  <c r="CT357" i="5"/>
  <c r="CM357" i="5"/>
  <c r="CF357" i="5"/>
  <c r="BY357" i="5"/>
  <c r="BR357" i="5"/>
  <c r="BK357" i="5"/>
  <c r="BD357" i="5"/>
  <c r="AW357" i="5"/>
  <c r="AP357" i="5"/>
  <c r="AI357" i="5"/>
  <c r="AB357" i="5"/>
  <c r="U357" i="5"/>
  <c r="DR356" i="5"/>
  <c r="DN356" i="5"/>
  <c r="DM356" i="5" s="1"/>
  <c r="CT356" i="5"/>
  <c r="CM356" i="5"/>
  <c r="CF356" i="5"/>
  <c r="BY356" i="5"/>
  <c r="BR356" i="5"/>
  <c r="BK356" i="5"/>
  <c r="BD356" i="5"/>
  <c r="AW356" i="5"/>
  <c r="AP356" i="5"/>
  <c r="AI356" i="5"/>
  <c r="AB356" i="5"/>
  <c r="U356" i="5"/>
  <c r="DR355" i="5"/>
  <c r="DN355" i="5"/>
  <c r="DM355" i="5" s="1"/>
  <c r="CT355" i="5"/>
  <c r="CM355" i="5"/>
  <c r="CF355" i="5"/>
  <c r="BY355" i="5"/>
  <c r="BR355" i="5"/>
  <c r="BK355" i="5"/>
  <c r="BD355" i="5"/>
  <c r="AW355" i="5"/>
  <c r="AP355" i="5"/>
  <c r="AI355" i="5"/>
  <c r="AB355" i="5"/>
  <c r="U355" i="5"/>
  <c r="DR354" i="5"/>
  <c r="DN354" i="5"/>
  <c r="DM354" i="5" s="1"/>
  <c r="CT354" i="5"/>
  <c r="CM354" i="5"/>
  <c r="CF354" i="5"/>
  <c r="BY354" i="5"/>
  <c r="BR354" i="5"/>
  <c r="BK354" i="5"/>
  <c r="BD354" i="5"/>
  <c r="AW354" i="5"/>
  <c r="AP354" i="5"/>
  <c r="AI354" i="5"/>
  <c r="AB354" i="5"/>
  <c r="U354" i="5"/>
  <c r="DR353" i="5"/>
  <c r="DN353" i="5"/>
  <c r="DM353" i="5" s="1"/>
  <c r="CT353" i="5"/>
  <c r="CM353" i="5"/>
  <c r="CF353" i="5"/>
  <c r="BY353" i="5"/>
  <c r="BR353" i="5"/>
  <c r="BK353" i="5"/>
  <c r="BD353" i="5"/>
  <c r="AW353" i="5"/>
  <c r="AP353" i="5"/>
  <c r="AI353" i="5"/>
  <c r="AB353" i="5"/>
  <c r="U353" i="5"/>
  <c r="DR352" i="5"/>
  <c r="DN352" i="5"/>
  <c r="DM352" i="5" s="1"/>
  <c r="CT352" i="5"/>
  <c r="CM352" i="5"/>
  <c r="CF352" i="5"/>
  <c r="BY352" i="5"/>
  <c r="BR352" i="5"/>
  <c r="BK352" i="5"/>
  <c r="BD352" i="5"/>
  <c r="AW352" i="5"/>
  <c r="AP352" i="5"/>
  <c r="AI352" i="5"/>
  <c r="AB352" i="5"/>
  <c r="U352" i="5"/>
  <c r="DR351" i="5"/>
  <c r="DN351" i="5"/>
  <c r="DM351" i="5" s="1"/>
  <c r="CT351" i="5"/>
  <c r="CM351" i="5"/>
  <c r="CF351" i="5"/>
  <c r="BY351" i="5"/>
  <c r="BR351" i="5"/>
  <c r="BK351" i="5"/>
  <c r="BD351" i="5"/>
  <c r="AW351" i="5"/>
  <c r="AP351" i="5"/>
  <c r="AI351" i="5"/>
  <c r="AB351" i="5"/>
  <c r="U351" i="5"/>
  <c r="DR350" i="5"/>
  <c r="DN350" i="5"/>
  <c r="DM350" i="5" s="1"/>
  <c r="CT350" i="5"/>
  <c r="CM350" i="5"/>
  <c r="CF350" i="5"/>
  <c r="BY350" i="5"/>
  <c r="BR350" i="5"/>
  <c r="BK350" i="5"/>
  <c r="BD350" i="5"/>
  <c r="AW350" i="5"/>
  <c r="AP350" i="5"/>
  <c r="AI350" i="5"/>
  <c r="AB350" i="5"/>
  <c r="U350" i="5"/>
  <c r="DR349" i="5"/>
  <c r="DN349" i="5"/>
  <c r="DM349" i="5" s="1"/>
  <c r="CT349" i="5"/>
  <c r="CM349" i="5"/>
  <c r="CF349" i="5"/>
  <c r="BY349" i="5"/>
  <c r="BR349" i="5"/>
  <c r="BK349" i="5"/>
  <c r="BD349" i="5"/>
  <c r="AW349" i="5"/>
  <c r="AP349" i="5"/>
  <c r="AI349" i="5"/>
  <c r="AB349" i="5"/>
  <c r="U349" i="5"/>
  <c r="DR348" i="5"/>
  <c r="DN348" i="5"/>
  <c r="DM348" i="5" s="1"/>
  <c r="CT348" i="5"/>
  <c r="CM348" i="5"/>
  <c r="CF348" i="5"/>
  <c r="BY348" i="5"/>
  <c r="BR348" i="5"/>
  <c r="BK348" i="5"/>
  <c r="BD348" i="5"/>
  <c r="AW348" i="5"/>
  <c r="AP348" i="5"/>
  <c r="AI348" i="5"/>
  <c r="AB348" i="5"/>
  <c r="U348" i="5"/>
  <c r="DR347" i="5"/>
  <c r="DN347" i="5"/>
  <c r="DM347" i="5" s="1"/>
  <c r="CT347" i="5"/>
  <c r="CM347" i="5"/>
  <c r="CF347" i="5"/>
  <c r="BY347" i="5"/>
  <c r="BR347" i="5"/>
  <c r="BK347" i="5"/>
  <c r="BD347" i="5"/>
  <c r="AW347" i="5"/>
  <c r="AP347" i="5"/>
  <c r="AI347" i="5"/>
  <c r="AB347" i="5"/>
  <c r="U347" i="5"/>
  <c r="DR346" i="5"/>
  <c r="DN346" i="5"/>
  <c r="DM346" i="5" s="1"/>
  <c r="CT346" i="5"/>
  <c r="CM346" i="5"/>
  <c r="CF346" i="5"/>
  <c r="BY346" i="5"/>
  <c r="BR346" i="5"/>
  <c r="BK346" i="5"/>
  <c r="BD346" i="5"/>
  <c r="AW346" i="5"/>
  <c r="AP346" i="5"/>
  <c r="AI346" i="5"/>
  <c r="AB346" i="5"/>
  <c r="U346" i="5"/>
  <c r="DR345" i="5"/>
  <c r="DN345" i="5"/>
  <c r="DM345" i="5" s="1"/>
  <c r="CT345" i="5"/>
  <c r="CM345" i="5"/>
  <c r="CF345" i="5"/>
  <c r="BY345" i="5"/>
  <c r="BR345" i="5"/>
  <c r="BK345" i="5"/>
  <c r="BD345" i="5"/>
  <c r="AW345" i="5"/>
  <c r="AP345" i="5"/>
  <c r="AI345" i="5"/>
  <c r="AB345" i="5"/>
  <c r="U345" i="5"/>
  <c r="DR344" i="5"/>
  <c r="DN344" i="5"/>
  <c r="DM344" i="5" s="1"/>
  <c r="CT344" i="5"/>
  <c r="CM344" i="5"/>
  <c r="CF344" i="5"/>
  <c r="BY344" i="5"/>
  <c r="BR344" i="5"/>
  <c r="BK344" i="5"/>
  <c r="BD344" i="5"/>
  <c r="AW344" i="5"/>
  <c r="AP344" i="5"/>
  <c r="AI344" i="5"/>
  <c r="AB344" i="5"/>
  <c r="U344" i="5"/>
  <c r="DR343" i="5"/>
  <c r="DN343" i="5"/>
  <c r="DM343" i="5" s="1"/>
  <c r="CT343" i="5"/>
  <c r="CM343" i="5"/>
  <c r="CF343" i="5"/>
  <c r="BY343" i="5"/>
  <c r="BR343" i="5"/>
  <c r="BK343" i="5"/>
  <c r="BD343" i="5"/>
  <c r="AW343" i="5"/>
  <c r="AP343" i="5"/>
  <c r="AI343" i="5"/>
  <c r="AB343" i="5"/>
  <c r="U343" i="5"/>
  <c r="DR342" i="5"/>
  <c r="DN342" i="5"/>
  <c r="DM342" i="5" s="1"/>
  <c r="CT342" i="5"/>
  <c r="CM342" i="5"/>
  <c r="CF342" i="5"/>
  <c r="BY342" i="5"/>
  <c r="BR342" i="5"/>
  <c r="BK342" i="5"/>
  <c r="BD342" i="5"/>
  <c r="AW342" i="5"/>
  <c r="AP342" i="5"/>
  <c r="AI342" i="5"/>
  <c r="AB342" i="5"/>
  <c r="U342" i="5"/>
  <c r="DR341" i="5"/>
  <c r="DN341" i="5"/>
  <c r="DM341" i="5" s="1"/>
  <c r="CT341" i="5"/>
  <c r="CM341" i="5"/>
  <c r="CF341" i="5"/>
  <c r="BY341" i="5"/>
  <c r="BR341" i="5"/>
  <c r="BK341" i="5"/>
  <c r="BD341" i="5"/>
  <c r="AW341" i="5"/>
  <c r="AP341" i="5"/>
  <c r="AI341" i="5"/>
  <c r="AB341" i="5"/>
  <c r="U341" i="5"/>
  <c r="DR340" i="5"/>
  <c r="DN340" i="5"/>
  <c r="DM340" i="5" s="1"/>
  <c r="CT340" i="5"/>
  <c r="CM340" i="5"/>
  <c r="CF340" i="5"/>
  <c r="BY340" i="5"/>
  <c r="BR340" i="5"/>
  <c r="BK340" i="5"/>
  <c r="BD340" i="5"/>
  <c r="AW340" i="5"/>
  <c r="AP340" i="5"/>
  <c r="AI340" i="5"/>
  <c r="AB340" i="5"/>
  <c r="U340" i="5"/>
  <c r="DR339" i="5"/>
  <c r="DN339" i="5"/>
  <c r="DM339" i="5" s="1"/>
  <c r="CT339" i="5"/>
  <c r="CM339" i="5"/>
  <c r="CF339" i="5"/>
  <c r="BY339" i="5"/>
  <c r="BR339" i="5"/>
  <c r="BK339" i="5"/>
  <c r="BD339" i="5"/>
  <c r="AW339" i="5"/>
  <c r="AP339" i="5"/>
  <c r="AI339" i="5"/>
  <c r="AB339" i="5"/>
  <c r="U339" i="5"/>
  <c r="DR338" i="5"/>
  <c r="DN338" i="5"/>
  <c r="DM338" i="5" s="1"/>
  <c r="CT338" i="5"/>
  <c r="CM338" i="5"/>
  <c r="CF338" i="5"/>
  <c r="BY338" i="5"/>
  <c r="BR338" i="5"/>
  <c r="BK338" i="5"/>
  <c r="BD338" i="5"/>
  <c r="AW338" i="5"/>
  <c r="AP338" i="5"/>
  <c r="AI338" i="5"/>
  <c r="AB338" i="5"/>
  <c r="U338" i="5"/>
  <c r="DR337" i="5"/>
  <c r="DN337" i="5"/>
  <c r="DM337" i="5" s="1"/>
  <c r="CT337" i="5"/>
  <c r="CM337" i="5"/>
  <c r="CF337" i="5"/>
  <c r="BY337" i="5"/>
  <c r="BR337" i="5"/>
  <c r="BK337" i="5"/>
  <c r="BD337" i="5"/>
  <c r="AW337" i="5"/>
  <c r="AP337" i="5"/>
  <c r="AI337" i="5"/>
  <c r="AB337" i="5"/>
  <c r="U337" i="5"/>
  <c r="DR336" i="5"/>
  <c r="DN336" i="5"/>
  <c r="DM336" i="5" s="1"/>
  <c r="CT336" i="5"/>
  <c r="CM336" i="5"/>
  <c r="CF336" i="5"/>
  <c r="BY336" i="5"/>
  <c r="BR336" i="5"/>
  <c r="BK336" i="5"/>
  <c r="BD336" i="5"/>
  <c r="AW336" i="5"/>
  <c r="AP336" i="5"/>
  <c r="AI336" i="5"/>
  <c r="AB336" i="5"/>
  <c r="U336" i="5"/>
  <c r="DR335" i="5"/>
  <c r="DN335" i="5"/>
  <c r="DM335" i="5" s="1"/>
  <c r="DO335" i="5" s="1"/>
  <c r="DP335" i="5" s="1"/>
  <c r="CT335" i="5"/>
  <c r="CM335" i="5"/>
  <c r="CF335" i="5"/>
  <c r="BY335" i="5"/>
  <c r="BR335" i="5"/>
  <c r="BK335" i="5"/>
  <c r="BD335" i="5"/>
  <c r="AW335" i="5"/>
  <c r="AP335" i="5"/>
  <c r="AI335" i="5"/>
  <c r="AB335" i="5"/>
  <c r="U335" i="5"/>
  <c r="DR334" i="5"/>
  <c r="DN334" i="5"/>
  <c r="DM334" i="5" s="1"/>
  <c r="DO334" i="5" s="1"/>
  <c r="DP334" i="5" s="1"/>
  <c r="CT334" i="5"/>
  <c r="CM334" i="5"/>
  <c r="CF334" i="5"/>
  <c r="BY334" i="5"/>
  <c r="BR334" i="5"/>
  <c r="BK334" i="5"/>
  <c r="BD334" i="5"/>
  <c r="AW334" i="5"/>
  <c r="AP334" i="5"/>
  <c r="AI334" i="5"/>
  <c r="AB334" i="5"/>
  <c r="U334" i="5"/>
  <c r="DR333" i="5"/>
  <c r="DN333" i="5"/>
  <c r="DM333" i="5" s="1"/>
  <c r="DO333" i="5" s="1"/>
  <c r="DP333" i="5" s="1"/>
  <c r="CT333" i="5"/>
  <c r="CM333" i="5"/>
  <c r="CF333" i="5"/>
  <c r="BY333" i="5"/>
  <c r="BR333" i="5"/>
  <c r="BK333" i="5"/>
  <c r="BD333" i="5"/>
  <c r="AW333" i="5"/>
  <c r="AP333" i="5"/>
  <c r="AI333" i="5"/>
  <c r="AB333" i="5"/>
  <c r="U333" i="5"/>
  <c r="DR332" i="5"/>
  <c r="DN332" i="5"/>
  <c r="DM332" i="5" s="1"/>
  <c r="DO332" i="5" s="1"/>
  <c r="DP332" i="5" s="1"/>
  <c r="CT332" i="5"/>
  <c r="CM332" i="5"/>
  <c r="CF332" i="5"/>
  <c r="BY332" i="5"/>
  <c r="BR332" i="5"/>
  <c r="BK332" i="5"/>
  <c r="BD332" i="5"/>
  <c r="AW332" i="5"/>
  <c r="AP332" i="5"/>
  <c r="AI332" i="5"/>
  <c r="AB332" i="5"/>
  <c r="U332" i="5"/>
  <c r="DR331" i="5"/>
  <c r="DN331" i="5"/>
  <c r="DM331" i="5" s="1"/>
  <c r="DO331" i="5" s="1"/>
  <c r="DP331" i="5" s="1"/>
  <c r="CT331" i="5"/>
  <c r="CM331" i="5"/>
  <c r="CF331" i="5"/>
  <c r="BY331" i="5"/>
  <c r="BR331" i="5"/>
  <c r="BK331" i="5"/>
  <c r="BD331" i="5"/>
  <c r="AW331" i="5"/>
  <c r="AP331" i="5"/>
  <c r="AI331" i="5"/>
  <c r="AB331" i="5"/>
  <c r="U331" i="5"/>
  <c r="DR330" i="5"/>
  <c r="DN330" i="5"/>
  <c r="DM330" i="5" s="1"/>
  <c r="DO330" i="5" s="1"/>
  <c r="DP330" i="5" s="1"/>
  <c r="CT330" i="5"/>
  <c r="CM330" i="5"/>
  <c r="CF330" i="5"/>
  <c r="BY330" i="5"/>
  <c r="BR330" i="5"/>
  <c r="BK330" i="5"/>
  <c r="BD330" i="5"/>
  <c r="AW330" i="5"/>
  <c r="AP330" i="5"/>
  <c r="AI330" i="5"/>
  <c r="AB330" i="5"/>
  <c r="U330" i="5"/>
  <c r="DR329" i="5"/>
  <c r="DN329" i="5"/>
  <c r="DM329" i="5" s="1"/>
  <c r="CT329" i="5"/>
  <c r="CM329" i="5"/>
  <c r="CF329" i="5"/>
  <c r="BY329" i="5"/>
  <c r="BR329" i="5"/>
  <c r="BK329" i="5"/>
  <c r="BD329" i="5"/>
  <c r="AW329" i="5"/>
  <c r="AP329" i="5"/>
  <c r="AI329" i="5"/>
  <c r="AB329" i="5"/>
  <c r="U329" i="5"/>
  <c r="DR328" i="5"/>
  <c r="DN328" i="5"/>
  <c r="DM328" i="5" s="1"/>
  <c r="CT328" i="5"/>
  <c r="CM328" i="5"/>
  <c r="CF328" i="5"/>
  <c r="BY328" i="5"/>
  <c r="BR328" i="5"/>
  <c r="BK328" i="5"/>
  <c r="BD328" i="5"/>
  <c r="AW328" i="5"/>
  <c r="AP328" i="5"/>
  <c r="AI328" i="5"/>
  <c r="AB328" i="5"/>
  <c r="U328" i="5"/>
  <c r="DR327" i="5"/>
  <c r="DN327" i="5"/>
  <c r="DM327" i="5" s="1"/>
  <c r="CT327" i="5"/>
  <c r="CM327" i="5"/>
  <c r="CF327" i="5"/>
  <c r="BY327" i="5"/>
  <c r="BR327" i="5"/>
  <c r="BK327" i="5"/>
  <c r="BD327" i="5"/>
  <c r="AW327" i="5"/>
  <c r="AP327" i="5"/>
  <c r="AI327" i="5"/>
  <c r="AB327" i="5"/>
  <c r="U327" i="5"/>
  <c r="DR326" i="5"/>
  <c r="DN326" i="5"/>
  <c r="DM326" i="5" s="1"/>
  <c r="CT326" i="5"/>
  <c r="CM326" i="5"/>
  <c r="CF326" i="5"/>
  <c r="BY326" i="5"/>
  <c r="BR326" i="5"/>
  <c r="BK326" i="5"/>
  <c r="BD326" i="5"/>
  <c r="AW326" i="5"/>
  <c r="AP326" i="5"/>
  <c r="AI326" i="5"/>
  <c r="AB326" i="5"/>
  <c r="U326" i="5"/>
  <c r="DR325" i="5"/>
  <c r="DN325" i="5"/>
  <c r="DM325" i="5" s="1"/>
  <c r="CT325" i="5"/>
  <c r="CM325" i="5"/>
  <c r="CF325" i="5"/>
  <c r="BY325" i="5"/>
  <c r="BR325" i="5"/>
  <c r="BK325" i="5"/>
  <c r="BD325" i="5"/>
  <c r="AW325" i="5"/>
  <c r="AP325" i="5"/>
  <c r="AI325" i="5"/>
  <c r="AB325" i="5"/>
  <c r="U325" i="5"/>
  <c r="DR324" i="5"/>
  <c r="DN324" i="5"/>
  <c r="DM324" i="5" s="1"/>
  <c r="CT324" i="5"/>
  <c r="CM324" i="5"/>
  <c r="CF324" i="5"/>
  <c r="BY324" i="5"/>
  <c r="BR324" i="5"/>
  <c r="BK324" i="5"/>
  <c r="BD324" i="5"/>
  <c r="AW324" i="5"/>
  <c r="AP324" i="5"/>
  <c r="AI324" i="5"/>
  <c r="AB324" i="5"/>
  <c r="U324" i="5"/>
  <c r="DR323" i="5"/>
  <c r="DN323" i="5"/>
  <c r="DM323" i="5" s="1"/>
  <c r="CT323" i="5"/>
  <c r="CM323" i="5"/>
  <c r="CF323" i="5"/>
  <c r="BY323" i="5"/>
  <c r="BR323" i="5"/>
  <c r="BK323" i="5"/>
  <c r="BD323" i="5"/>
  <c r="AW323" i="5"/>
  <c r="AP323" i="5"/>
  <c r="AI323" i="5"/>
  <c r="AB323" i="5"/>
  <c r="U323" i="5"/>
  <c r="DR322" i="5"/>
  <c r="DN322" i="5"/>
  <c r="DM322" i="5" s="1"/>
  <c r="CT322" i="5"/>
  <c r="CM322" i="5"/>
  <c r="CF322" i="5"/>
  <c r="BY322" i="5"/>
  <c r="BR322" i="5"/>
  <c r="BK322" i="5"/>
  <c r="BD322" i="5"/>
  <c r="AW322" i="5"/>
  <c r="AP322" i="5"/>
  <c r="AI322" i="5"/>
  <c r="AB322" i="5"/>
  <c r="U322" i="5"/>
  <c r="DR321" i="5"/>
  <c r="DN321" i="5"/>
  <c r="DM321" i="5" s="1"/>
  <c r="CT321" i="5"/>
  <c r="CM321" i="5"/>
  <c r="CF321" i="5"/>
  <c r="BY321" i="5"/>
  <c r="BR321" i="5"/>
  <c r="BK321" i="5"/>
  <c r="BD321" i="5"/>
  <c r="AW321" i="5"/>
  <c r="AP321" i="5"/>
  <c r="AI321" i="5"/>
  <c r="AB321" i="5"/>
  <c r="U321" i="5"/>
  <c r="DR320" i="5"/>
  <c r="DN320" i="5"/>
  <c r="DM320" i="5" s="1"/>
  <c r="CT320" i="5"/>
  <c r="CM320" i="5"/>
  <c r="CF320" i="5"/>
  <c r="BY320" i="5"/>
  <c r="BR320" i="5"/>
  <c r="BK320" i="5"/>
  <c r="BD320" i="5"/>
  <c r="AW320" i="5"/>
  <c r="AP320" i="5"/>
  <c r="AI320" i="5"/>
  <c r="AB320" i="5"/>
  <c r="U320" i="5"/>
  <c r="A320" i="5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DR315" i="5"/>
  <c r="DN315" i="5"/>
  <c r="DM315" i="5" s="1"/>
  <c r="DO315" i="5" s="1"/>
  <c r="DP315" i="5" s="1"/>
  <c r="CT315" i="5"/>
  <c r="CM315" i="5"/>
  <c r="CF315" i="5"/>
  <c r="BY315" i="5"/>
  <c r="BR315" i="5"/>
  <c r="BK315" i="5"/>
  <c r="BD315" i="5"/>
  <c r="AW315" i="5"/>
  <c r="AP315" i="5"/>
  <c r="AI315" i="5"/>
  <c r="AB315" i="5"/>
  <c r="U315" i="5"/>
  <c r="DR264" i="5"/>
  <c r="DN264" i="5"/>
  <c r="DM264" i="5" s="1"/>
  <c r="DO264" i="5" s="1"/>
  <c r="DP264" i="5" s="1"/>
  <c r="CT264" i="5"/>
  <c r="CM264" i="5"/>
  <c r="CF264" i="5"/>
  <c r="BY264" i="5"/>
  <c r="BR264" i="5"/>
  <c r="BK264" i="5"/>
  <c r="BD264" i="5"/>
  <c r="AW264" i="5"/>
  <c r="AP264" i="5"/>
  <c r="AI264" i="5"/>
  <c r="AB264" i="5"/>
  <c r="U264" i="5"/>
  <c r="DR263" i="5"/>
  <c r="DN263" i="5"/>
  <c r="DM263" i="5" s="1"/>
  <c r="DO263" i="5" s="1"/>
  <c r="DP263" i="5" s="1"/>
  <c r="CT263" i="5"/>
  <c r="CM263" i="5"/>
  <c r="CF263" i="5"/>
  <c r="BY263" i="5"/>
  <c r="BR263" i="5"/>
  <c r="BK263" i="5"/>
  <c r="BD263" i="5"/>
  <c r="AW263" i="5"/>
  <c r="AP263" i="5"/>
  <c r="AI263" i="5"/>
  <c r="AB263" i="5"/>
  <c r="U263" i="5"/>
  <c r="DR262" i="5"/>
  <c r="DN262" i="5"/>
  <c r="DM262" i="5" s="1"/>
  <c r="DO262" i="5" s="1"/>
  <c r="DP262" i="5" s="1"/>
  <c r="CT262" i="5"/>
  <c r="CM262" i="5"/>
  <c r="CF262" i="5"/>
  <c r="BY262" i="5"/>
  <c r="BR262" i="5"/>
  <c r="BK262" i="5"/>
  <c r="BD262" i="5"/>
  <c r="AW262" i="5"/>
  <c r="AP262" i="5"/>
  <c r="AI262" i="5"/>
  <c r="AB262" i="5"/>
  <c r="U262" i="5"/>
  <c r="DR261" i="5"/>
  <c r="DN261" i="5"/>
  <c r="DM261" i="5" s="1"/>
  <c r="DO261" i="5" s="1"/>
  <c r="DP261" i="5" s="1"/>
  <c r="CT261" i="5"/>
  <c r="CM261" i="5"/>
  <c r="CF261" i="5"/>
  <c r="BY261" i="5"/>
  <c r="BR261" i="5"/>
  <c r="BK261" i="5"/>
  <c r="BD261" i="5"/>
  <c r="AW261" i="5"/>
  <c r="AP261" i="5"/>
  <c r="AI261" i="5"/>
  <c r="AB261" i="5"/>
  <c r="U261" i="5"/>
  <c r="DR260" i="5"/>
  <c r="DN260" i="5"/>
  <c r="DM260" i="5" s="1"/>
  <c r="DO260" i="5" s="1"/>
  <c r="DP260" i="5" s="1"/>
  <c r="CT260" i="5"/>
  <c r="CM260" i="5"/>
  <c r="CF260" i="5"/>
  <c r="BY260" i="5"/>
  <c r="BR260" i="5"/>
  <c r="BK260" i="5"/>
  <c r="BD260" i="5"/>
  <c r="AW260" i="5"/>
  <c r="AP260" i="5"/>
  <c r="AI260" i="5"/>
  <c r="AB260" i="5"/>
  <c r="U260" i="5"/>
  <c r="DR259" i="5"/>
  <c r="DN259" i="5"/>
  <c r="DM259" i="5" s="1"/>
  <c r="DO259" i="5" s="1"/>
  <c r="DP259" i="5" s="1"/>
  <c r="CT259" i="5"/>
  <c r="CM259" i="5"/>
  <c r="CF259" i="5"/>
  <c r="BY259" i="5"/>
  <c r="BR259" i="5"/>
  <c r="BK259" i="5"/>
  <c r="BD259" i="5"/>
  <c r="AW259" i="5"/>
  <c r="AP259" i="5"/>
  <c r="AI259" i="5"/>
  <c r="AB259" i="5"/>
  <c r="U259" i="5"/>
  <c r="DR258" i="5"/>
  <c r="DN258" i="5"/>
  <c r="DM258" i="5" s="1"/>
  <c r="DO258" i="5" s="1"/>
  <c r="DP258" i="5" s="1"/>
  <c r="CT258" i="5"/>
  <c r="CM258" i="5"/>
  <c r="CF258" i="5"/>
  <c r="BY258" i="5"/>
  <c r="BR258" i="5"/>
  <c r="BK258" i="5"/>
  <c r="BD258" i="5"/>
  <c r="AW258" i="5"/>
  <c r="AP258" i="5"/>
  <c r="AI258" i="5"/>
  <c r="AB258" i="5"/>
  <c r="U258" i="5"/>
  <c r="DR257" i="5"/>
  <c r="DN257" i="5"/>
  <c r="DM257" i="5" s="1"/>
  <c r="DO257" i="5" s="1"/>
  <c r="DP257" i="5" s="1"/>
  <c r="CT257" i="5"/>
  <c r="CM257" i="5"/>
  <c r="CF257" i="5"/>
  <c r="BY257" i="5"/>
  <c r="BR257" i="5"/>
  <c r="BK257" i="5"/>
  <c r="BD257" i="5"/>
  <c r="AW257" i="5"/>
  <c r="AP257" i="5"/>
  <c r="AI257" i="5"/>
  <c r="AB257" i="5"/>
  <c r="U257" i="5"/>
  <c r="DR256" i="5"/>
  <c r="DN256" i="5"/>
  <c r="DM256" i="5" s="1"/>
  <c r="DO256" i="5" s="1"/>
  <c r="DP256" i="5" s="1"/>
  <c r="CT256" i="5"/>
  <c r="CM256" i="5"/>
  <c r="CF256" i="5"/>
  <c r="BY256" i="5"/>
  <c r="BR256" i="5"/>
  <c r="BK256" i="5"/>
  <c r="BD256" i="5"/>
  <c r="AW256" i="5"/>
  <c r="AP256" i="5"/>
  <c r="AI256" i="5"/>
  <c r="AB256" i="5"/>
  <c r="U256" i="5"/>
  <c r="DR255" i="5"/>
  <c r="DN255" i="5"/>
  <c r="DM255" i="5" s="1"/>
  <c r="DO255" i="5" s="1"/>
  <c r="DP255" i="5" s="1"/>
  <c r="CT255" i="5"/>
  <c r="CM255" i="5"/>
  <c r="CF255" i="5"/>
  <c r="BY255" i="5"/>
  <c r="BR255" i="5"/>
  <c r="BK255" i="5"/>
  <c r="BD255" i="5"/>
  <c r="AW255" i="5"/>
  <c r="AP255" i="5"/>
  <c r="AI255" i="5"/>
  <c r="AB255" i="5"/>
  <c r="U255" i="5"/>
  <c r="DR254" i="5"/>
  <c r="DN254" i="5"/>
  <c r="DM254" i="5" s="1"/>
  <c r="CT254" i="5"/>
  <c r="CM254" i="5"/>
  <c r="CF254" i="5"/>
  <c r="BY254" i="5"/>
  <c r="BR254" i="5"/>
  <c r="BK254" i="5"/>
  <c r="BD254" i="5"/>
  <c r="AW254" i="5"/>
  <c r="AP254" i="5"/>
  <c r="AI254" i="5"/>
  <c r="AB254" i="5"/>
  <c r="U254" i="5"/>
  <c r="DR253" i="5"/>
  <c r="DN253" i="5"/>
  <c r="DM253" i="5" s="1"/>
  <c r="CT253" i="5"/>
  <c r="CM253" i="5"/>
  <c r="CF253" i="5"/>
  <c r="BY253" i="5"/>
  <c r="BR253" i="5"/>
  <c r="BK253" i="5"/>
  <c r="BD253" i="5"/>
  <c r="AW253" i="5"/>
  <c r="AP253" i="5"/>
  <c r="AI253" i="5"/>
  <c r="AB253" i="5"/>
  <c r="U253" i="5"/>
  <c r="DR252" i="5"/>
  <c r="DN252" i="5"/>
  <c r="DM252" i="5" s="1"/>
  <c r="CT252" i="5"/>
  <c r="CM252" i="5"/>
  <c r="CF252" i="5"/>
  <c r="BY252" i="5"/>
  <c r="BR252" i="5"/>
  <c r="BK252" i="5"/>
  <c r="BD252" i="5"/>
  <c r="AW252" i="5"/>
  <c r="AP252" i="5"/>
  <c r="AI252" i="5"/>
  <c r="AB252" i="5"/>
  <c r="U252" i="5"/>
  <c r="DR251" i="5"/>
  <c r="DN251" i="5"/>
  <c r="DM251" i="5" s="1"/>
  <c r="CT251" i="5"/>
  <c r="CM251" i="5"/>
  <c r="CF251" i="5"/>
  <c r="BY251" i="5"/>
  <c r="BR251" i="5"/>
  <c r="BK251" i="5"/>
  <c r="BD251" i="5"/>
  <c r="AW251" i="5"/>
  <c r="AP251" i="5"/>
  <c r="AI251" i="5"/>
  <c r="AB251" i="5"/>
  <c r="U251" i="5"/>
  <c r="DR250" i="5"/>
  <c r="DN250" i="5"/>
  <c r="DM250" i="5" s="1"/>
  <c r="CT250" i="5"/>
  <c r="CM250" i="5"/>
  <c r="CF250" i="5"/>
  <c r="BY250" i="5"/>
  <c r="BR250" i="5"/>
  <c r="BK250" i="5"/>
  <c r="BD250" i="5"/>
  <c r="AW250" i="5"/>
  <c r="AP250" i="5"/>
  <c r="AI250" i="5"/>
  <c r="AB250" i="5"/>
  <c r="U250" i="5"/>
  <c r="DR249" i="5"/>
  <c r="DN249" i="5"/>
  <c r="DM249" i="5" s="1"/>
  <c r="CT249" i="5"/>
  <c r="CM249" i="5"/>
  <c r="CF249" i="5"/>
  <c r="BY249" i="5"/>
  <c r="BR249" i="5"/>
  <c r="BK249" i="5"/>
  <c r="BD249" i="5"/>
  <c r="AW249" i="5"/>
  <c r="AP249" i="5"/>
  <c r="AI249" i="5"/>
  <c r="AB249" i="5"/>
  <c r="U249" i="5"/>
  <c r="DR248" i="5"/>
  <c r="DN248" i="5"/>
  <c r="DM248" i="5" s="1"/>
  <c r="CT248" i="5"/>
  <c r="CM248" i="5"/>
  <c r="CF248" i="5"/>
  <c r="BY248" i="5"/>
  <c r="BR248" i="5"/>
  <c r="BK248" i="5"/>
  <c r="BD248" i="5"/>
  <c r="AW248" i="5"/>
  <c r="AP248" i="5"/>
  <c r="AI248" i="5"/>
  <c r="AB248" i="5"/>
  <c r="U248" i="5"/>
  <c r="DR247" i="5"/>
  <c r="DN247" i="5"/>
  <c r="DM247" i="5" s="1"/>
  <c r="P247" i="5" s="1"/>
  <c r="Q247" i="5" s="1"/>
  <c r="CT247" i="5"/>
  <c r="CM247" i="5"/>
  <c r="CF247" i="5"/>
  <c r="BY247" i="5"/>
  <c r="BR247" i="5"/>
  <c r="BK247" i="5"/>
  <c r="BD247" i="5"/>
  <c r="AW247" i="5"/>
  <c r="AP247" i="5"/>
  <c r="AI247" i="5"/>
  <c r="AB247" i="5"/>
  <c r="U247" i="5"/>
  <c r="DR246" i="5"/>
  <c r="DN246" i="5"/>
  <c r="DM246" i="5" s="1"/>
  <c r="CT246" i="5"/>
  <c r="CM246" i="5"/>
  <c r="CF246" i="5"/>
  <c r="BY246" i="5"/>
  <c r="BR246" i="5"/>
  <c r="BK246" i="5"/>
  <c r="BD246" i="5"/>
  <c r="AW246" i="5"/>
  <c r="AP246" i="5"/>
  <c r="AI246" i="5"/>
  <c r="AB246" i="5"/>
  <c r="U246" i="5"/>
  <c r="DR245" i="5"/>
  <c r="DN245" i="5"/>
  <c r="DM245" i="5" s="1"/>
  <c r="CT245" i="5"/>
  <c r="CM245" i="5"/>
  <c r="CF245" i="5"/>
  <c r="BY245" i="5"/>
  <c r="BR245" i="5"/>
  <c r="BK245" i="5"/>
  <c r="BD245" i="5"/>
  <c r="AW245" i="5"/>
  <c r="AP245" i="5"/>
  <c r="AI245" i="5"/>
  <c r="AB245" i="5"/>
  <c r="U245" i="5"/>
  <c r="DR244" i="5"/>
  <c r="DN244" i="5"/>
  <c r="DM244" i="5" s="1"/>
  <c r="CT244" i="5"/>
  <c r="CM244" i="5"/>
  <c r="CF244" i="5"/>
  <c r="BY244" i="5"/>
  <c r="BR244" i="5"/>
  <c r="BK244" i="5"/>
  <c r="BD244" i="5"/>
  <c r="AW244" i="5"/>
  <c r="AP244" i="5"/>
  <c r="AI244" i="5"/>
  <c r="AB244" i="5"/>
  <c r="U244" i="5"/>
  <c r="DR243" i="5"/>
  <c r="DN243" i="5"/>
  <c r="DM243" i="5" s="1"/>
  <c r="CT243" i="5"/>
  <c r="CM243" i="5"/>
  <c r="CF243" i="5"/>
  <c r="BY243" i="5"/>
  <c r="BR243" i="5"/>
  <c r="BK243" i="5"/>
  <c r="BD243" i="5"/>
  <c r="AW243" i="5"/>
  <c r="AP243" i="5"/>
  <c r="AI243" i="5"/>
  <c r="AB243" i="5"/>
  <c r="U243" i="5"/>
  <c r="DR242" i="5"/>
  <c r="DN242" i="5"/>
  <c r="DM242" i="5" s="1"/>
  <c r="CT242" i="5"/>
  <c r="CM242" i="5"/>
  <c r="CF242" i="5"/>
  <c r="BY242" i="5"/>
  <c r="BR242" i="5"/>
  <c r="BK242" i="5"/>
  <c r="BD242" i="5"/>
  <c r="AW242" i="5"/>
  <c r="AP242" i="5"/>
  <c r="AI242" i="5"/>
  <c r="AB242" i="5"/>
  <c r="U242" i="5"/>
  <c r="DR241" i="5"/>
  <c r="DN241" i="5"/>
  <c r="DM241" i="5" s="1"/>
  <c r="CT241" i="5"/>
  <c r="CM241" i="5"/>
  <c r="CF241" i="5"/>
  <c r="BY241" i="5"/>
  <c r="BR241" i="5"/>
  <c r="BK241" i="5"/>
  <c r="BD241" i="5"/>
  <c r="AW241" i="5"/>
  <c r="AP241" i="5"/>
  <c r="AI241" i="5"/>
  <c r="AB241" i="5"/>
  <c r="U241" i="5"/>
  <c r="DR240" i="5"/>
  <c r="DN240" i="5"/>
  <c r="DM240" i="5" s="1"/>
  <c r="CT240" i="5"/>
  <c r="CM240" i="5"/>
  <c r="CF240" i="5"/>
  <c r="BY240" i="5"/>
  <c r="BR240" i="5"/>
  <c r="BK240" i="5"/>
  <c r="BD240" i="5"/>
  <c r="AW240" i="5"/>
  <c r="AP240" i="5"/>
  <c r="AI240" i="5"/>
  <c r="AB240" i="5"/>
  <c r="U240" i="5"/>
  <c r="DR239" i="5"/>
  <c r="DN239" i="5"/>
  <c r="DM239" i="5" s="1"/>
  <c r="CT239" i="5"/>
  <c r="CM239" i="5"/>
  <c r="CF239" i="5"/>
  <c r="BY239" i="5"/>
  <c r="BR239" i="5"/>
  <c r="BK239" i="5"/>
  <c r="BD239" i="5"/>
  <c r="AW239" i="5"/>
  <c r="AP239" i="5"/>
  <c r="AI239" i="5"/>
  <c r="AB239" i="5"/>
  <c r="U239" i="5"/>
  <c r="DR238" i="5"/>
  <c r="DN238" i="5"/>
  <c r="DM238" i="5" s="1"/>
  <c r="CT238" i="5"/>
  <c r="CM238" i="5"/>
  <c r="CF238" i="5"/>
  <c r="BY238" i="5"/>
  <c r="BR238" i="5"/>
  <c r="BK238" i="5"/>
  <c r="BD238" i="5"/>
  <c r="AW238" i="5"/>
  <c r="AP238" i="5"/>
  <c r="AI238" i="5"/>
  <c r="AB238" i="5"/>
  <c r="U238" i="5"/>
  <c r="DR237" i="5"/>
  <c r="DN237" i="5"/>
  <c r="DM237" i="5" s="1"/>
  <c r="CT237" i="5"/>
  <c r="CM237" i="5"/>
  <c r="CF237" i="5"/>
  <c r="BY237" i="5"/>
  <c r="BR237" i="5"/>
  <c r="BK237" i="5"/>
  <c r="BD237" i="5"/>
  <c r="AW237" i="5"/>
  <c r="AP237" i="5"/>
  <c r="AI237" i="5"/>
  <c r="AB237" i="5"/>
  <c r="U237" i="5"/>
  <c r="DR236" i="5"/>
  <c r="DN236" i="5"/>
  <c r="DM236" i="5" s="1"/>
  <c r="CT236" i="5"/>
  <c r="CM236" i="5"/>
  <c r="CF236" i="5"/>
  <c r="BY236" i="5"/>
  <c r="BR236" i="5"/>
  <c r="BK236" i="5"/>
  <c r="BD236" i="5"/>
  <c r="AW236" i="5"/>
  <c r="AP236" i="5"/>
  <c r="AI236" i="5"/>
  <c r="AB236" i="5"/>
  <c r="U236" i="5"/>
  <c r="DR235" i="5"/>
  <c r="DN235" i="5"/>
  <c r="DM235" i="5" s="1"/>
  <c r="CT235" i="5"/>
  <c r="CM235" i="5"/>
  <c r="CF235" i="5"/>
  <c r="BY235" i="5"/>
  <c r="BR235" i="5"/>
  <c r="BK235" i="5"/>
  <c r="BD235" i="5"/>
  <c r="AW235" i="5"/>
  <c r="AP235" i="5"/>
  <c r="AI235" i="5"/>
  <c r="AB235" i="5"/>
  <c r="U235" i="5"/>
  <c r="DR234" i="5"/>
  <c r="DN234" i="5"/>
  <c r="DM234" i="5" s="1"/>
  <c r="CT234" i="5"/>
  <c r="CM234" i="5"/>
  <c r="CF234" i="5"/>
  <c r="BY234" i="5"/>
  <c r="BR234" i="5"/>
  <c r="BK234" i="5"/>
  <c r="BD234" i="5"/>
  <c r="AW234" i="5"/>
  <c r="AP234" i="5"/>
  <c r="AI234" i="5"/>
  <c r="AB234" i="5"/>
  <c r="U234" i="5"/>
  <c r="DR233" i="5"/>
  <c r="DN233" i="5"/>
  <c r="DM233" i="5" s="1"/>
  <c r="CT233" i="5"/>
  <c r="CM233" i="5"/>
  <c r="CF233" i="5"/>
  <c r="BY233" i="5"/>
  <c r="BR233" i="5"/>
  <c r="BK233" i="5"/>
  <c r="BD233" i="5"/>
  <c r="AW233" i="5"/>
  <c r="AP233" i="5"/>
  <c r="AI233" i="5"/>
  <c r="AB233" i="5"/>
  <c r="U233" i="5"/>
  <c r="DR232" i="5"/>
  <c r="DN232" i="5"/>
  <c r="DM232" i="5" s="1"/>
  <c r="CT232" i="5"/>
  <c r="CM232" i="5"/>
  <c r="CF232" i="5"/>
  <c r="BY232" i="5"/>
  <c r="BR232" i="5"/>
  <c r="BK232" i="5"/>
  <c r="BD232" i="5"/>
  <c r="AW232" i="5"/>
  <c r="AP232" i="5"/>
  <c r="AI232" i="5"/>
  <c r="AB232" i="5"/>
  <c r="U232" i="5"/>
  <c r="DR231" i="5"/>
  <c r="DN231" i="5"/>
  <c r="DM231" i="5" s="1"/>
  <c r="DO231" i="5" s="1"/>
  <c r="DP231" i="5" s="1"/>
  <c r="CT231" i="5"/>
  <c r="CM231" i="5"/>
  <c r="CF231" i="5"/>
  <c r="BY231" i="5"/>
  <c r="BR231" i="5"/>
  <c r="BK231" i="5"/>
  <c r="BD231" i="5"/>
  <c r="AW231" i="5"/>
  <c r="AP231" i="5"/>
  <c r="AI231" i="5"/>
  <c r="AB231" i="5"/>
  <c r="U231" i="5"/>
  <c r="DR230" i="5"/>
  <c r="DN230" i="5"/>
  <c r="DM230" i="5" s="1"/>
  <c r="DO230" i="5" s="1"/>
  <c r="DP230" i="5" s="1"/>
  <c r="CT230" i="5"/>
  <c r="CM230" i="5"/>
  <c r="CF230" i="5"/>
  <c r="BY230" i="5"/>
  <c r="BR230" i="5"/>
  <c r="BK230" i="5"/>
  <c r="BD230" i="5"/>
  <c r="AW230" i="5"/>
  <c r="AP230" i="5"/>
  <c r="AI230" i="5"/>
  <c r="AB230" i="5"/>
  <c r="U230" i="5"/>
  <c r="DR229" i="5"/>
  <c r="DN229" i="5"/>
  <c r="DM229" i="5" s="1"/>
  <c r="DO229" i="5" s="1"/>
  <c r="DP229" i="5" s="1"/>
  <c r="CT229" i="5"/>
  <c r="CM229" i="5"/>
  <c r="CF229" i="5"/>
  <c r="BY229" i="5"/>
  <c r="BR229" i="5"/>
  <c r="BK229" i="5"/>
  <c r="BD229" i="5"/>
  <c r="AW229" i="5"/>
  <c r="AP229" i="5"/>
  <c r="AI229" i="5"/>
  <c r="AB229" i="5"/>
  <c r="U229" i="5"/>
  <c r="DR228" i="5"/>
  <c r="DN228" i="5"/>
  <c r="DM228" i="5" s="1"/>
  <c r="DO228" i="5" s="1"/>
  <c r="DP228" i="5" s="1"/>
  <c r="CT228" i="5"/>
  <c r="CM228" i="5"/>
  <c r="CF228" i="5"/>
  <c r="BY228" i="5"/>
  <c r="BR228" i="5"/>
  <c r="BK228" i="5"/>
  <c r="BD228" i="5"/>
  <c r="AW228" i="5"/>
  <c r="AP228" i="5"/>
  <c r="AI228" i="5"/>
  <c r="AB228" i="5"/>
  <c r="U228" i="5"/>
  <c r="DR227" i="5"/>
  <c r="DN227" i="5"/>
  <c r="DM227" i="5" s="1"/>
  <c r="DO227" i="5" s="1"/>
  <c r="DP227" i="5" s="1"/>
  <c r="CT227" i="5"/>
  <c r="CM227" i="5"/>
  <c r="CF227" i="5"/>
  <c r="BY227" i="5"/>
  <c r="BR227" i="5"/>
  <c r="BK227" i="5"/>
  <c r="BD227" i="5"/>
  <c r="AW227" i="5"/>
  <c r="AP227" i="5"/>
  <c r="AI227" i="5"/>
  <c r="AB227" i="5"/>
  <c r="U227" i="5"/>
  <c r="DR226" i="5"/>
  <c r="DN226" i="5"/>
  <c r="DM226" i="5" s="1"/>
  <c r="DO226" i="5" s="1"/>
  <c r="DP226" i="5" s="1"/>
  <c r="CT226" i="5"/>
  <c r="CM226" i="5"/>
  <c r="CF226" i="5"/>
  <c r="BY226" i="5"/>
  <c r="BR226" i="5"/>
  <c r="BK226" i="5"/>
  <c r="BD226" i="5"/>
  <c r="AW226" i="5"/>
  <c r="AP226" i="5"/>
  <c r="AI226" i="5"/>
  <c r="AB226" i="5"/>
  <c r="U226" i="5"/>
  <c r="DR225" i="5"/>
  <c r="DN225" i="5"/>
  <c r="DM225" i="5" s="1"/>
  <c r="DO225" i="5" s="1"/>
  <c r="DP225" i="5" s="1"/>
  <c r="CT225" i="5"/>
  <c r="CM225" i="5"/>
  <c r="CF225" i="5"/>
  <c r="BY225" i="5"/>
  <c r="BR225" i="5"/>
  <c r="BK225" i="5"/>
  <c r="BD225" i="5"/>
  <c r="AW225" i="5"/>
  <c r="AP225" i="5"/>
  <c r="AI225" i="5"/>
  <c r="AB225" i="5"/>
  <c r="U225" i="5"/>
  <c r="DR224" i="5"/>
  <c r="DN224" i="5"/>
  <c r="DM224" i="5" s="1"/>
  <c r="DO224" i="5" s="1"/>
  <c r="DP224" i="5" s="1"/>
  <c r="CT224" i="5"/>
  <c r="CM224" i="5"/>
  <c r="CF224" i="5"/>
  <c r="BY224" i="5"/>
  <c r="BR224" i="5"/>
  <c r="BK224" i="5"/>
  <c r="BD224" i="5"/>
  <c r="AW224" i="5"/>
  <c r="AP224" i="5"/>
  <c r="AI224" i="5"/>
  <c r="AB224" i="5"/>
  <c r="U224" i="5"/>
  <c r="DR223" i="5"/>
  <c r="DN223" i="5"/>
  <c r="DM223" i="5" s="1"/>
  <c r="DO223" i="5" s="1"/>
  <c r="DP223" i="5" s="1"/>
  <c r="CT223" i="5"/>
  <c r="CM223" i="5"/>
  <c r="CF223" i="5"/>
  <c r="BY223" i="5"/>
  <c r="BR223" i="5"/>
  <c r="BK223" i="5"/>
  <c r="BD223" i="5"/>
  <c r="AW223" i="5"/>
  <c r="AP223" i="5"/>
  <c r="AI223" i="5"/>
  <c r="AB223" i="5"/>
  <c r="U223" i="5"/>
  <c r="DR222" i="5"/>
  <c r="DN222" i="5"/>
  <c r="DM222" i="5" s="1"/>
  <c r="DO222" i="5" s="1"/>
  <c r="DP222" i="5" s="1"/>
  <c r="CT222" i="5"/>
  <c r="CM222" i="5"/>
  <c r="CF222" i="5"/>
  <c r="BY222" i="5"/>
  <c r="BR222" i="5"/>
  <c r="BK222" i="5"/>
  <c r="BD222" i="5"/>
  <c r="AW222" i="5"/>
  <c r="AP222" i="5"/>
  <c r="AI222" i="5"/>
  <c r="AB222" i="5"/>
  <c r="U222" i="5"/>
  <c r="DR221" i="5"/>
  <c r="DN221" i="5"/>
  <c r="DM221" i="5" s="1"/>
  <c r="DO221" i="5" s="1"/>
  <c r="DP221" i="5" s="1"/>
  <c r="CT221" i="5"/>
  <c r="CM221" i="5"/>
  <c r="CF221" i="5"/>
  <c r="BY221" i="5"/>
  <c r="BR221" i="5"/>
  <c r="BK221" i="5"/>
  <c r="BD221" i="5"/>
  <c r="AW221" i="5"/>
  <c r="AP221" i="5"/>
  <c r="AI221" i="5"/>
  <c r="AB221" i="5"/>
  <c r="U221" i="5"/>
  <c r="DR220" i="5"/>
  <c r="DN220" i="5"/>
  <c r="DM220" i="5" s="1"/>
  <c r="CT220" i="5"/>
  <c r="CM220" i="5"/>
  <c r="CF220" i="5"/>
  <c r="BY220" i="5"/>
  <c r="BR220" i="5"/>
  <c r="BK220" i="5"/>
  <c r="BD220" i="5"/>
  <c r="AW220" i="5"/>
  <c r="AP220" i="5"/>
  <c r="AI220" i="5"/>
  <c r="AB220" i="5"/>
  <c r="U220" i="5"/>
  <c r="DR219" i="5"/>
  <c r="DN219" i="5"/>
  <c r="DM219" i="5" s="1"/>
  <c r="CT219" i="5"/>
  <c r="CM219" i="5"/>
  <c r="CF219" i="5"/>
  <c r="BY219" i="5"/>
  <c r="BR219" i="5"/>
  <c r="BK219" i="5"/>
  <c r="BD219" i="5"/>
  <c r="AW219" i="5"/>
  <c r="AP219" i="5"/>
  <c r="AI219" i="5"/>
  <c r="AB219" i="5"/>
  <c r="U219" i="5"/>
  <c r="DR218" i="5"/>
  <c r="DN218" i="5"/>
  <c r="DM218" i="5" s="1"/>
  <c r="CT218" i="5"/>
  <c r="CM218" i="5"/>
  <c r="CF218" i="5"/>
  <c r="BY218" i="5"/>
  <c r="BR218" i="5"/>
  <c r="BK218" i="5"/>
  <c r="BD218" i="5"/>
  <c r="AW218" i="5"/>
  <c r="AP218" i="5"/>
  <c r="AI218" i="5"/>
  <c r="AB218" i="5"/>
  <c r="U218" i="5"/>
  <c r="DR217" i="5"/>
  <c r="DN217" i="5"/>
  <c r="DM217" i="5" s="1"/>
  <c r="CT217" i="5"/>
  <c r="CM217" i="5"/>
  <c r="CF217" i="5"/>
  <c r="BY217" i="5"/>
  <c r="BR217" i="5"/>
  <c r="BK217" i="5"/>
  <c r="BD217" i="5"/>
  <c r="AW217" i="5"/>
  <c r="AP217" i="5"/>
  <c r="AI217" i="5"/>
  <c r="AB217" i="5"/>
  <c r="U217" i="5"/>
  <c r="DR216" i="5"/>
  <c r="DN216" i="5"/>
  <c r="DM216" i="5" s="1"/>
  <c r="CT216" i="5"/>
  <c r="CM216" i="5"/>
  <c r="CF216" i="5"/>
  <c r="BY216" i="5"/>
  <c r="BR216" i="5"/>
  <c r="BK216" i="5"/>
  <c r="BD216" i="5"/>
  <c r="AW216" i="5"/>
  <c r="AP216" i="5"/>
  <c r="AI216" i="5"/>
  <c r="AB216" i="5"/>
  <c r="U216" i="5"/>
  <c r="A217" i="5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DR114" i="5"/>
  <c r="DN114" i="5"/>
  <c r="DM114" i="5" s="1"/>
  <c r="CT114" i="5"/>
  <c r="CM114" i="5"/>
  <c r="CF114" i="5"/>
  <c r="BY114" i="5"/>
  <c r="BR114" i="5"/>
  <c r="BK114" i="5"/>
  <c r="BD114" i="5"/>
  <c r="AW114" i="5"/>
  <c r="AP114" i="5"/>
  <c r="AI114" i="5"/>
  <c r="AB114" i="5"/>
  <c r="U114" i="5"/>
  <c r="DR113" i="5"/>
  <c r="DN113" i="5"/>
  <c r="DM113" i="5" s="1"/>
  <c r="CT113" i="5"/>
  <c r="CM113" i="5"/>
  <c r="CF113" i="5"/>
  <c r="BY113" i="5"/>
  <c r="BR113" i="5"/>
  <c r="BK113" i="5"/>
  <c r="BD113" i="5"/>
  <c r="AW113" i="5"/>
  <c r="AP113" i="5"/>
  <c r="AI113" i="5"/>
  <c r="AB113" i="5"/>
  <c r="U113" i="5"/>
  <c r="DR112" i="5"/>
  <c r="DN112" i="5"/>
  <c r="DM112" i="5" s="1"/>
  <c r="CT112" i="5"/>
  <c r="CM112" i="5"/>
  <c r="CF112" i="5"/>
  <c r="BY112" i="5"/>
  <c r="BR112" i="5"/>
  <c r="BK112" i="5"/>
  <c r="BD112" i="5"/>
  <c r="AW112" i="5"/>
  <c r="AP112" i="5"/>
  <c r="AI112" i="5"/>
  <c r="AB112" i="5"/>
  <c r="U112" i="5"/>
  <c r="A112" i="5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U11" i="5"/>
  <c r="AB11" i="5"/>
  <c r="AI11" i="5"/>
  <c r="AP11" i="5"/>
  <c r="AW11" i="5"/>
  <c r="BD11" i="5"/>
  <c r="BK11" i="5"/>
  <c r="BR11" i="5"/>
  <c r="BY11" i="5"/>
  <c r="CF11" i="5"/>
  <c r="CM11" i="5"/>
  <c r="CT11" i="5"/>
  <c r="DN11" i="5"/>
  <c r="DM11" i="5" s="1"/>
  <c r="DR11" i="5"/>
  <c r="U12" i="5"/>
  <c r="AB12" i="5"/>
  <c r="AI12" i="5"/>
  <c r="AP12" i="5"/>
  <c r="AW12" i="5"/>
  <c r="BD12" i="5"/>
  <c r="BK12" i="5"/>
  <c r="BR12" i="5"/>
  <c r="BY12" i="5"/>
  <c r="CF12" i="5"/>
  <c r="CM12" i="5"/>
  <c r="CT12" i="5"/>
  <c r="DN12" i="5"/>
  <c r="DM12" i="5" s="1"/>
  <c r="DR12" i="5"/>
  <c r="U13" i="5"/>
  <c r="AB13" i="5"/>
  <c r="AI13" i="5"/>
  <c r="AP13" i="5"/>
  <c r="AW13" i="5"/>
  <c r="BD13" i="5"/>
  <c r="BK13" i="5"/>
  <c r="BR13" i="5"/>
  <c r="BY13" i="5"/>
  <c r="CF13" i="5"/>
  <c r="CM13" i="5"/>
  <c r="CT13" i="5"/>
  <c r="DN13" i="5"/>
  <c r="DM13" i="5" s="1"/>
  <c r="DR13" i="5"/>
  <c r="U14" i="5"/>
  <c r="AB14" i="5"/>
  <c r="AI14" i="5"/>
  <c r="AP14" i="5"/>
  <c r="AW14" i="5"/>
  <c r="BD14" i="5"/>
  <c r="BK14" i="5"/>
  <c r="BR14" i="5"/>
  <c r="BY14" i="5"/>
  <c r="CF14" i="5"/>
  <c r="CM14" i="5"/>
  <c r="CT14" i="5"/>
  <c r="DN14" i="5"/>
  <c r="DM14" i="5" s="1"/>
  <c r="DR14" i="5"/>
  <c r="U15" i="5"/>
  <c r="AB15" i="5"/>
  <c r="AI15" i="5"/>
  <c r="AP15" i="5"/>
  <c r="AW15" i="5"/>
  <c r="BD15" i="5"/>
  <c r="BK15" i="5"/>
  <c r="BR15" i="5"/>
  <c r="BY15" i="5"/>
  <c r="CF15" i="5"/>
  <c r="CM15" i="5"/>
  <c r="CT15" i="5"/>
  <c r="DN15" i="5"/>
  <c r="DM15" i="5" s="1"/>
  <c r="DR15" i="5"/>
  <c r="U16" i="5"/>
  <c r="AB16" i="5"/>
  <c r="AI16" i="5"/>
  <c r="AP16" i="5"/>
  <c r="AW16" i="5"/>
  <c r="BD16" i="5"/>
  <c r="BK16" i="5"/>
  <c r="BR16" i="5"/>
  <c r="BY16" i="5"/>
  <c r="CF16" i="5"/>
  <c r="CM16" i="5"/>
  <c r="CT16" i="5"/>
  <c r="DN16" i="5"/>
  <c r="DM16" i="5" s="1"/>
  <c r="DR16" i="5"/>
  <c r="U17" i="5"/>
  <c r="AB17" i="5"/>
  <c r="AI17" i="5"/>
  <c r="AP17" i="5"/>
  <c r="AW17" i="5"/>
  <c r="BD17" i="5"/>
  <c r="BK17" i="5"/>
  <c r="BR17" i="5"/>
  <c r="BY17" i="5"/>
  <c r="CF17" i="5"/>
  <c r="CM17" i="5"/>
  <c r="CT17" i="5"/>
  <c r="DN17" i="5"/>
  <c r="DM17" i="5" s="1"/>
  <c r="DR17" i="5"/>
  <c r="U18" i="5"/>
  <c r="AB18" i="5"/>
  <c r="AI18" i="5"/>
  <c r="AP18" i="5"/>
  <c r="AW18" i="5"/>
  <c r="BD18" i="5"/>
  <c r="BK18" i="5"/>
  <c r="BR18" i="5"/>
  <c r="BY18" i="5"/>
  <c r="CF18" i="5"/>
  <c r="CM18" i="5"/>
  <c r="CT18" i="5"/>
  <c r="DN18" i="5"/>
  <c r="DM18" i="5" s="1"/>
  <c r="DR18" i="5"/>
  <c r="U19" i="5"/>
  <c r="AB19" i="5"/>
  <c r="AI19" i="5"/>
  <c r="AP19" i="5"/>
  <c r="AW19" i="5"/>
  <c r="BD19" i="5"/>
  <c r="BK19" i="5"/>
  <c r="BR19" i="5"/>
  <c r="BY19" i="5"/>
  <c r="CF19" i="5"/>
  <c r="CM19" i="5"/>
  <c r="CT19" i="5"/>
  <c r="DN19" i="5"/>
  <c r="DM19" i="5" s="1"/>
  <c r="DR19" i="5"/>
  <c r="U20" i="5"/>
  <c r="AB20" i="5"/>
  <c r="AI20" i="5"/>
  <c r="AP20" i="5"/>
  <c r="AW20" i="5"/>
  <c r="BD20" i="5"/>
  <c r="BK20" i="5"/>
  <c r="BR20" i="5"/>
  <c r="BY20" i="5"/>
  <c r="CF20" i="5"/>
  <c r="CM20" i="5"/>
  <c r="CT20" i="5"/>
  <c r="DN20" i="5"/>
  <c r="DM20" i="5" s="1"/>
  <c r="DR20" i="5"/>
  <c r="U21" i="5"/>
  <c r="AB21" i="5"/>
  <c r="AI21" i="5"/>
  <c r="AP21" i="5"/>
  <c r="AW21" i="5"/>
  <c r="BD21" i="5"/>
  <c r="BK21" i="5"/>
  <c r="BR21" i="5"/>
  <c r="BY21" i="5"/>
  <c r="CF21" i="5"/>
  <c r="CM21" i="5"/>
  <c r="CT21" i="5"/>
  <c r="DN21" i="5"/>
  <c r="DM21" i="5" s="1"/>
  <c r="DR21" i="5"/>
  <c r="U22" i="5"/>
  <c r="AB22" i="5"/>
  <c r="AI22" i="5"/>
  <c r="AP22" i="5"/>
  <c r="AW22" i="5"/>
  <c r="BD22" i="5"/>
  <c r="BK22" i="5"/>
  <c r="BR22" i="5"/>
  <c r="BY22" i="5"/>
  <c r="CF22" i="5"/>
  <c r="CM22" i="5"/>
  <c r="CT22" i="5"/>
  <c r="DN22" i="5"/>
  <c r="DM22" i="5" s="1"/>
  <c r="DR22" i="5"/>
  <c r="U23" i="5"/>
  <c r="AB23" i="5"/>
  <c r="AI23" i="5"/>
  <c r="AP23" i="5"/>
  <c r="AW23" i="5"/>
  <c r="BD23" i="5"/>
  <c r="BK23" i="5"/>
  <c r="BR23" i="5"/>
  <c r="BY23" i="5"/>
  <c r="CF23" i="5"/>
  <c r="CM23" i="5"/>
  <c r="CT23" i="5"/>
  <c r="DN23" i="5"/>
  <c r="DM23" i="5" s="1"/>
  <c r="DO23" i="5" s="1"/>
  <c r="DP23" i="5" s="1"/>
  <c r="DR23" i="5"/>
  <c r="U24" i="5"/>
  <c r="AB24" i="5"/>
  <c r="AI24" i="5"/>
  <c r="AP24" i="5"/>
  <c r="AW24" i="5"/>
  <c r="BD24" i="5"/>
  <c r="BK24" i="5"/>
  <c r="BR24" i="5"/>
  <c r="BY24" i="5"/>
  <c r="CF24" i="5"/>
  <c r="CM24" i="5"/>
  <c r="CT24" i="5"/>
  <c r="DN24" i="5"/>
  <c r="DM24" i="5" s="1"/>
  <c r="DO24" i="5" s="1"/>
  <c r="DP24" i="5" s="1"/>
  <c r="DR24" i="5"/>
  <c r="U25" i="5"/>
  <c r="AB25" i="5"/>
  <c r="AI25" i="5"/>
  <c r="AP25" i="5"/>
  <c r="AW25" i="5"/>
  <c r="BD25" i="5"/>
  <c r="BK25" i="5"/>
  <c r="BR25" i="5"/>
  <c r="BY25" i="5"/>
  <c r="CF25" i="5"/>
  <c r="CM25" i="5"/>
  <c r="CT25" i="5"/>
  <c r="DN25" i="5"/>
  <c r="DM25" i="5" s="1"/>
  <c r="DO25" i="5" s="1"/>
  <c r="DP25" i="5" s="1"/>
  <c r="DR25" i="5"/>
  <c r="U26" i="5"/>
  <c r="AB26" i="5"/>
  <c r="AI26" i="5"/>
  <c r="AP26" i="5"/>
  <c r="AW26" i="5"/>
  <c r="BD26" i="5"/>
  <c r="BK26" i="5"/>
  <c r="BR26" i="5"/>
  <c r="BY26" i="5"/>
  <c r="CF26" i="5"/>
  <c r="CM26" i="5"/>
  <c r="CT26" i="5"/>
  <c r="DN26" i="5"/>
  <c r="DM26" i="5" s="1"/>
  <c r="DO26" i="5" s="1"/>
  <c r="DP26" i="5" s="1"/>
  <c r="DR26" i="5"/>
  <c r="U27" i="5"/>
  <c r="AB27" i="5"/>
  <c r="AI27" i="5"/>
  <c r="AP27" i="5"/>
  <c r="AW27" i="5"/>
  <c r="BD27" i="5"/>
  <c r="BK27" i="5"/>
  <c r="BR27" i="5"/>
  <c r="BY27" i="5"/>
  <c r="CF27" i="5"/>
  <c r="CM27" i="5"/>
  <c r="CT27" i="5"/>
  <c r="DN27" i="5"/>
  <c r="DM27" i="5" s="1"/>
  <c r="DO27" i="5" s="1"/>
  <c r="DP27" i="5" s="1"/>
  <c r="DR27" i="5"/>
  <c r="U28" i="5"/>
  <c r="AB28" i="5"/>
  <c r="AI28" i="5"/>
  <c r="AP28" i="5"/>
  <c r="AW28" i="5"/>
  <c r="BD28" i="5"/>
  <c r="BK28" i="5"/>
  <c r="BR28" i="5"/>
  <c r="BY28" i="5"/>
  <c r="CF28" i="5"/>
  <c r="CM28" i="5"/>
  <c r="CT28" i="5"/>
  <c r="DN28" i="5"/>
  <c r="DM28" i="5" s="1"/>
  <c r="DO28" i="5" s="1"/>
  <c r="DP28" i="5" s="1"/>
  <c r="DR28" i="5"/>
  <c r="U29" i="5"/>
  <c r="AB29" i="5"/>
  <c r="AI29" i="5"/>
  <c r="AP29" i="5"/>
  <c r="AW29" i="5"/>
  <c r="BD29" i="5"/>
  <c r="BK29" i="5"/>
  <c r="BR29" i="5"/>
  <c r="BY29" i="5"/>
  <c r="CF29" i="5"/>
  <c r="CM29" i="5"/>
  <c r="CT29" i="5"/>
  <c r="DN29" i="5"/>
  <c r="DM29" i="5" s="1"/>
  <c r="DO29" i="5" s="1"/>
  <c r="DP29" i="5" s="1"/>
  <c r="DR29" i="5"/>
  <c r="U30" i="5"/>
  <c r="AB30" i="5"/>
  <c r="AI30" i="5"/>
  <c r="AP30" i="5"/>
  <c r="AW30" i="5"/>
  <c r="BD30" i="5"/>
  <c r="BK30" i="5"/>
  <c r="BR30" i="5"/>
  <c r="BY30" i="5"/>
  <c r="CF30" i="5"/>
  <c r="CM30" i="5"/>
  <c r="CT30" i="5"/>
  <c r="DN30" i="5"/>
  <c r="DM30" i="5" s="1"/>
  <c r="DO30" i="5" s="1"/>
  <c r="DP30" i="5" s="1"/>
  <c r="DR30" i="5"/>
  <c r="U31" i="5"/>
  <c r="AB31" i="5"/>
  <c r="AI31" i="5"/>
  <c r="AP31" i="5"/>
  <c r="AW31" i="5"/>
  <c r="BD31" i="5"/>
  <c r="BK31" i="5"/>
  <c r="BR31" i="5"/>
  <c r="BY31" i="5"/>
  <c r="CF31" i="5"/>
  <c r="CM31" i="5"/>
  <c r="CT31" i="5"/>
  <c r="DN31" i="5"/>
  <c r="DM31" i="5" s="1"/>
  <c r="DO31" i="5" s="1"/>
  <c r="DP31" i="5" s="1"/>
  <c r="DR31" i="5"/>
  <c r="U32" i="5"/>
  <c r="AB32" i="5"/>
  <c r="AI32" i="5"/>
  <c r="AP32" i="5"/>
  <c r="AW32" i="5"/>
  <c r="BD32" i="5"/>
  <c r="BK32" i="5"/>
  <c r="BR32" i="5"/>
  <c r="BY32" i="5"/>
  <c r="CF32" i="5"/>
  <c r="CM32" i="5"/>
  <c r="CT32" i="5"/>
  <c r="DN32" i="5"/>
  <c r="DM32" i="5" s="1"/>
  <c r="DR32" i="5"/>
  <c r="U33" i="5"/>
  <c r="AB33" i="5"/>
  <c r="AI33" i="5"/>
  <c r="AP33" i="5"/>
  <c r="AW33" i="5"/>
  <c r="BD33" i="5"/>
  <c r="BK33" i="5"/>
  <c r="BR33" i="5"/>
  <c r="BY33" i="5"/>
  <c r="CF33" i="5"/>
  <c r="CM33" i="5"/>
  <c r="CT33" i="5"/>
  <c r="DN33" i="5"/>
  <c r="DM33" i="5" s="1"/>
  <c r="DR33" i="5"/>
  <c r="U34" i="5"/>
  <c r="AB34" i="5"/>
  <c r="AI34" i="5"/>
  <c r="AP34" i="5"/>
  <c r="AW34" i="5"/>
  <c r="BD34" i="5"/>
  <c r="BK34" i="5"/>
  <c r="BR34" i="5"/>
  <c r="BY34" i="5"/>
  <c r="CF34" i="5"/>
  <c r="CM34" i="5"/>
  <c r="CT34" i="5"/>
  <c r="DN34" i="5"/>
  <c r="DM34" i="5" s="1"/>
  <c r="DR34" i="5"/>
  <c r="U35" i="5"/>
  <c r="AB35" i="5"/>
  <c r="AI35" i="5"/>
  <c r="AP35" i="5"/>
  <c r="AW35" i="5"/>
  <c r="BD35" i="5"/>
  <c r="BK35" i="5"/>
  <c r="BR35" i="5"/>
  <c r="BY35" i="5"/>
  <c r="CF35" i="5"/>
  <c r="CM35" i="5"/>
  <c r="CT35" i="5"/>
  <c r="DN35" i="5"/>
  <c r="DM35" i="5" s="1"/>
  <c r="DR35" i="5"/>
  <c r="U36" i="5"/>
  <c r="AB36" i="5"/>
  <c r="AI36" i="5"/>
  <c r="AP36" i="5"/>
  <c r="AW36" i="5"/>
  <c r="BD36" i="5"/>
  <c r="BK36" i="5"/>
  <c r="BR36" i="5"/>
  <c r="BY36" i="5"/>
  <c r="CF36" i="5"/>
  <c r="CM36" i="5"/>
  <c r="CT36" i="5"/>
  <c r="DN36" i="5"/>
  <c r="DM36" i="5" s="1"/>
  <c r="DR36" i="5"/>
  <c r="U37" i="5"/>
  <c r="AB37" i="5"/>
  <c r="AI37" i="5"/>
  <c r="AP37" i="5"/>
  <c r="AW37" i="5"/>
  <c r="BD37" i="5"/>
  <c r="BK37" i="5"/>
  <c r="BR37" i="5"/>
  <c r="BY37" i="5"/>
  <c r="CF37" i="5"/>
  <c r="CM37" i="5"/>
  <c r="CT37" i="5"/>
  <c r="DN37" i="5"/>
  <c r="DM37" i="5" s="1"/>
  <c r="DR37" i="5"/>
  <c r="U38" i="5"/>
  <c r="AB38" i="5"/>
  <c r="AI38" i="5"/>
  <c r="AP38" i="5"/>
  <c r="AW38" i="5"/>
  <c r="BD38" i="5"/>
  <c r="BK38" i="5"/>
  <c r="BR38" i="5"/>
  <c r="BY38" i="5"/>
  <c r="CF38" i="5"/>
  <c r="CM38" i="5"/>
  <c r="CT38" i="5"/>
  <c r="DN38" i="5"/>
  <c r="DM38" i="5" s="1"/>
  <c r="DR38" i="5"/>
  <c r="U39" i="5"/>
  <c r="AB39" i="5"/>
  <c r="AI39" i="5"/>
  <c r="AP39" i="5"/>
  <c r="AW39" i="5"/>
  <c r="BD39" i="5"/>
  <c r="BK39" i="5"/>
  <c r="BR39" i="5"/>
  <c r="BY39" i="5"/>
  <c r="CF39" i="5"/>
  <c r="CM39" i="5"/>
  <c r="CT39" i="5"/>
  <c r="DN39" i="5"/>
  <c r="DM39" i="5" s="1"/>
  <c r="DR39" i="5"/>
  <c r="U40" i="5"/>
  <c r="AB40" i="5"/>
  <c r="AI40" i="5"/>
  <c r="AP40" i="5"/>
  <c r="AW40" i="5"/>
  <c r="BD40" i="5"/>
  <c r="BK40" i="5"/>
  <c r="BR40" i="5"/>
  <c r="BY40" i="5"/>
  <c r="CF40" i="5"/>
  <c r="CM40" i="5"/>
  <c r="CT40" i="5"/>
  <c r="DN40" i="5"/>
  <c r="DM40" i="5" s="1"/>
  <c r="DR40" i="5"/>
  <c r="U41" i="5"/>
  <c r="AB41" i="5"/>
  <c r="AI41" i="5"/>
  <c r="AP41" i="5"/>
  <c r="AW41" i="5"/>
  <c r="BD41" i="5"/>
  <c r="BK41" i="5"/>
  <c r="BR41" i="5"/>
  <c r="BY41" i="5"/>
  <c r="CF41" i="5"/>
  <c r="CM41" i="5"/>
  <c r="CT41" i="5"/>
  <c r="DN41" i="5"/>
  <c r="DM41" i="5" s="1"/>
  <c r="DR41" i="5"/>
  <c r="U42" i="5"/>
  <c r="AB42" i="5"/>
  <c r="AI42" i="5"/>
  <c r="AP42" i="5"/>
  <c r="AW42" i="5"/>
  <c r="BD42" i="5"/>
  <c r="BK42" i="5"/>
  <c r="BR42" i="5"/>
  <c r="BY42" i="5"/>
  <c r="CF42" i="5"/>
  <c r="CM42" i="5"/>
  <c r="CT42" i="5"/>
  <c r="DN42" i="5"/>
  <c r="DM42" i="5" s="1"/>
  <c r="DR42" i="5"/>
  <c r="U43" i="5"/>
  <c r="AB43" i="5"/>
  <c r="AI43" i="5"/>
  <c r="AP43" i="5"/>
  <c r="AW43" i="5"/>
  <c r="BD43" i="5"/>
  <c r="BK43" i="5"/>
  <c r="BR43" i="5"/>
  <c r="BY43" i="5"/>
  <c r="CF43" i="5"/>
  <c r="CM43" i="5"/>
  <c r="CT43" i="5"/>
  <c r="DN43" i="5"/>
  <c r="DM43" i="5" s="1"/>
  <c r="DR43" i="5"/>
  <c r="U44" i="5"/>
  <c r="AB44" i="5"/>
  <c r="AI44" i="5"/>
  <c r="AP44" i="5"/>
  <c r="AW44" i="5"/>
  <c r="BD44" i="5"/>
  <c r="BK44" i="5"/>
  <c r="BR44" i="5"/>
  <c r="BY44" i="5"/>
  <c r="CF44" i="5"/>
  <c r="CM44" i="5"/>
  <c r="CT44" i="5"/>
  <c r="DN44" i="5"/>
  <c r="DM44" i="5" s="1"/>
  <c r="DR44" i="5"/>
  <c r="U45" i="5"/>
  <c r="AB45" i="5"/>
  <c r="AI45" i="5"/>
  <c r="AP45" i="5"/>
  <c r="AW45" i="5"/>
  <c r="BD45" i="5"/>
  <c r="BK45" i="5"/>
  <c r="BR45" i="5"/>
  <c r="BY45" i="5"/>
  <c r="CF45" i="5"/>
  <c r="CM45" i="5"/>
  <c r="CT45" i="5"/>
  <c r="DN45" i="5"/>
  <c r="DM45" i="5" s="1"/>
  <c r="DR45" i="5"/>
  <c r="U46" i="5"/>
  <c r="AB46" i="5"/>
  <c r="AI46" i="5"/>
  <c r="AP46" i="5"/>
  <c r="AW46" i="5"/>
  <c r="BD46" i="5"/>
  <c r="BK46" i="5"/>
  <c r="BR46" i="5"/>
  <c r="BY46" i="5"/>
  <c r="CF46" i="5"/>
  <c r="CM46" i="5"/>
  <c r="CT46" i="5"/>
  <c r="DN46" i="5"/>
  <c r="DM46" i="5" s="1"/>
  <c r="P46" i="5" s="1"/>
  <c r="Q46" i="5" s="1"/>
  <c r="DR46" i="5"/>
  <c r="U47" i="5"/>
  <c r="AB47" i="5"/>
  <c r="AI47" i="5"/>
  <c r="AP47" i="5"/>
  <c r="AW47" i="5"/>
  <c r="BD47" i="5"/>
  <c r="BK47" i="5"/>
  <c r="BR47" i="5"/>
  <c r="BY47" i="5"/>
  <c r="CF47" i="5"/>
  <c r="CM47" i="5"/>
  <c r="CT47" i="5"/>
  <c r="DN47" i="5"/>
  <c r="DM47" i="5" s="1"/>
  <c r="DR47" i="5"/>
  <c r="U48" i="5"/>
  <c r="AB48" i="5"/>
  <c r="AI48" i="5"/>
  <c r="AP48" i="5"/>
  <c r="AW48" i="5"/>
  <c r="BD48" i="5"/>
  <c r="BK48" i="5"/>
  <c r="BR48" i="5"/>
  <c r="BY48" i="5"/>
  <c r="CF48" i="5"/>
  <c r="CM48" i="5"/>
  <c r="CT48" i="5"/>
  <c r="DN48" i="5"/>
  <c r="DM48" i="5" s="1"/>
  <c r="DO48" i="5" s="1"/>
  <c r="DP48" i="5" s="1"/>
  <c r="DR48" i="5"/>
  <c r="U49" i="5"/>
  <c r="AB49" i="5"/>
  <c r="AI49" i="5"/>
  <c r="AP49" i="5"/>
  <c r="AW49" i="5"/>
  <c r="BD49" i="5"/>
  <c r="BK49" i="5"/>
  <c r="BR49" i="5"/>
  <c r="BY49" i="5"/>
  <c r="CF49" i="5"/>
  <c r="CM49" i="5"/>
  <c r="CT49" i="5"/>
  <c r="DN49" i="5"/>
  <c r="DM49" i="5" s="1"/>
  <c r="DO49" i="5" s="1"/>
  <c r="DP49" i="5" s="1"/>
  <c r="DR49" i="5"/>
  <c r="U50" i="5"/>
  <c r="AB50" i="5"/>
  <c r="AI50" i="5"/>
  <c r="AP50" i="5"/>
  <c r="AW50" i="5"/>
  <c r="BD50" i="5"/>
  <c r="BK50" i="5"/>
  <c r="BR50" i="5"/>
  <c r="BY50" i="5"/>
  <c r="CF50" i="5"/>
  <c r="CM50" i="5"/>
  <c r="CT50" i="5"/>
  <c r="DN50" i="5"/>
  <c r="DM50" i="5" s="1"/>
  <c r="DO50" i="5" s="1"/>
  <c r="DP50" i="5" s="1"/>
  <c r="DR50" i="5"/>
  <c r="U51" i="5"/>
  <c r="AB51" i="5"/>
  <c r="AI51" i="5"/>
  <c r="AP51" i="5"/>
  <c r="AW51" i="5"/>
  <c r="BD51" i="5"/>
  <c r="BK51" i="5"/>
  <c r="BR51" i="5"/>
  <c r="BY51" i="5"/>
  <c r="CF51" i="5"/>
  <c r="CM51" i="5"/>
  <c r="CT51" i="5"/>
  <c r="DN51" i="5"/>
  <c r="DM51" i="5" s="1"/>
  <c r="DR51" i="5"/>
  <c r="U52" i="5"/>
  <c r="AB52" i="5"/>
  <c r="AI52" i="5"/>
  <c r="AP52" i="5"/>
  <c r="AW52" i="5"/>
  <c r="BD52" i="5"/>
  <c r="BK52" i="5"/>
  <c r="BR52" i="5"/>
  <c r="BY52" i="5"/>
  <c r="CF52" i="5"/>
  <c r="CM52" i="5"/>
  <c r="CT52" i="5"/>
  <c r="DN52" i="5"/>
  <c r="DM52" i="5" s="1"/>
  <c r="DR52" i="5"/>
  <c r="U53" i="5"/>
  <c r="AB53" i="5"/>
  <c r="AI53" i="5"/>
  <c r="AP53" i="5"/>
  <c r="AW53" i="5"/>
  <c r="BD53" i="5"/>
  <c r="BK53" i="5"/>
  <c r="BR53" i="5"/>
  <c r="BY53" i="5"/>
  <c r="CF53" i="5"/>
  <c r="CM53" i="5"/>
  <c r="CT53" i="5"/>
  <c r="DN53" i="5"/>
  <c r="DM53" i="5" s="1"/>
  <c r="DR53" i="5"/>
  <c r="U54" i="5"/>
  <c r="AB54" i="5"/>
  <c r="AI54" i="5"/>
  <c r="AP54" i="5"/>
  <c r="AW54" i="5"/>
  <c r="BD54" i="5"/>
  <c r="BK54" i="5"/>
  <c r="BR54" i="5"/>
  <c r="BY54" i="5"/>
  <c r="CF54" i="5"/>
  <c r="CM54" i="5"/>
  <c r="CT54" i="5"/>
  <c r="DN54" i="5"/>
  <c r="DM54" i="5" s="1"/>
  <c r="DR54" i="5"/>
  <c r="U55" i="5"/>
  <c r="AB55" i="5"/>
  <c r="AI55" i="5"/>
  <c r="AP55" i="5"/>
  <c r="AW55" i="5"/>
  <c r="BD55" i="5"/>
  <c r="BK55" i="5"/>
  <c r="BR55" i="5"/>
  <c r="BY55" i="5"/>
  <c r="CF55" i="5"/>
  <c r="CM55" i="5"/>
  <c r="CT55" i="5"/>
  <c r="DN55" i="5"/>
  <c r="DM55" i="5" s="1"/>
  <c r="DR55" i="5"/>
  <c r="U56" i="5"/>
  <c r="AB56" i="5"/>
  <c r="AI56" i="5"/>
  <c r="AP56" i="5"/>
  <c r="AW56" i="5"/>
  <c r="BD56" i="5"/>
  <c r="BK56" i="5"/>
  <c r="BR56" i="5"/>
  <c r="BY56" i="5"/>
  <c r="CF56" i="5"/>
  <c r="CM56" i="5"/>
  <c r="CT56" i="5"/>
  <c r="DN56" i="5"/>
  <c r="DM56" i="5" s="1"/>
  <c r="DR56" i="5"/>
  <c r="U57" i="5"/>
  <c r="AB57" i="5"/>
  <c r="AI57" i="5"/>
  <c r="AP57" i="5"/>
  <c r="AW57" i="5"/>
  <c r="BD57" i="5"/>
  <c r="BK57" i="5"/>
  <c r="BR57" i="5"/>
  <c r="BY57" i="5"/>
  <c r="CF57" i="5"/>
  <c r="CM57" i="5"/>
  <c r="CT57" i="5"/>
  <c r="DN57" i="5"/>
  <c r="DM57" i="5" s="1"/>
  <c r="DR57" i="5"/>
  <c r="U58" i="5"/>
  <c r="AB58" i="5"/>
  <c r="AI58" i="5"/>
  <c r="AP58" i="5"/>
  <c r="AW58" i="5"/>
  <c r="BD58" i="5"/>
  <c r="BK58" i="5"/>
  <c r="BR58" i="5"/>
  <c r="BY58" i="5"/>
  <c r="CF58" i="5"/>
  <c r="CM58" i="5"/>
  <c r="CT58" i="5"/>
  <c r="DN58" i="5"/>
  <c r="DM58" i="5" s="1"/>
  <c r="P58" i="5" s="1"/>
  <c r="Q58" i="5" s="1"/>
  <c r="DR58" i="5"/>
  <c r="U59" i="5"/>
  <c r="AB59" i="5"/>
  <c r="AI59" i="5"/>
  <c r="AP59" i="5"/>
  <c r="AW59" i="5"/>
  <c r="BD59" i="5"/>
  <c r="BK59" i="5"/>
  <c r="BR59" i="5"/>
  <c r="BY59" i="5"/>
  <c r="CF59" i="5"/>
  <c r="CM59" i="5"/>
  <c r="CT59" i="5"/>
  <c r="DN59" i="5"/>
  <c r="DM59" i="5" s="1"/>
  <c r="P59" i="5" s="1"/>
  <c r="Q59" i="5" s="1"/>
  <c r="DR59" i="5"/>
  <c r="DR10" i="5"/>
  <c r="AL571" i="2" l="1"/>
  <c r="AM571" i="2"/>
  <c r="AK571" i="2"/>
  <c r="AN571" i="2"/>
  <c r="W569" i="2"/>
  <c r="AK569" i="2" s="1"/>
  <c r="AK549" i="2"/>
  <c r="AA569" i="2"/>
  <c r="AM569" i="2" s="1"/>
  <c r="AM549" i="2"/>
  <c r="Y569" i="2"/>
  <c r="AL569" i="2" s="1"/>
  <c r="AL549" i="2"/>
  <c r="AC569" i="2"/>
  <c r="AN569" i="2" s="1"/>
  <c r="AN549" i="2"/>
  <c r="DM568" i="5"/>
  <c r="DL568" i="5" s="1"/>
  <c r="K571" i="2"/>
  <c r="DM546" i="5"/>
  <c r="L549" i="2" s="1"/>
  <c r="K549" i="2"/>
  <c r="K569" i="2" s="1"/>
  <c r="DO524" i="5"/>
  <c r="DP524" i="5" s="1"/>
  <c r="DM544" i="5"/>
  <c r="A499" i="5"/>
  <c r="A501" i="2"/>
  <c r="A370" i="5"/>
  <c r="A372" i="2"/>
  <c r="A268" i="2"/>
  <c r="A266" i="5"/>
  <c r="EG592" i="5"/>
  <c r="EF596" i="5"/>
  <c r="EI596" i="5"/>
  <c r="EE600" i="5"/>
  <c r="EH600" i="5"/>
  <c r="ED604" i="5"/>
  <c r="EG604" i="5"/>
  <c r="EF608" i="5"/>
  <c r="EI608" i="5"/>
  <c r="EE612" i="5"/>
  <c r="EH612" i="5"/>
  <c r="ED616" i="5"/>
  <c r="EG616" i="5"/>
  <c r="EF620" i="5"/>
  <c r="EF632" i="5"/>
  <c r="EI632" i="5"/>
  <c r="EH633" i="5"/>
  <c r="EE636" i="5"/>
  <c r="EE317" i="5"/>
  <c r="EH317" i="5"/>
  <c r="EI17" i="5"/>
  <c r="EI11" i="5"/>
  <c r="EF11" i="5"/>
  <c r="DM212" i="5"/>
  <c r="EI320" i="5"/>
  <c r="EH48" i="5"/>
  <c r="EE48" i="5"/>
  <c r="EH45" i="5"/>
  <c r="EE45" i="5"/>
  <c r="EG43" i="5"/>
  <c r="ED43" i="5"/>
  <c r="EI41" i="5"/>
  <c r="EF41" i="5"/>
  <c r="EH39" i="5"/>
  <c r="EE39" i="5"/>
  <c r="EG37" i="5"/>
  <c r="ED37" i="5"/>
  <c r="EI35" i="5"/>
  <c r="EF35" i="5"/>
  <c r="EH33" i="5"/>
  <c r="EE33" i="5"/>
  <c r="EG31" i="5"/>
  <c r="ED31" i="5"/>
  <c r="EI29" i="5"/>
  <c r="EF29" i="5"/>
  <c r="EH27" i="5"/>
  <c r="EE27" i="5"/>
  <c r="EG25" i="5"/>
  <c r="ED25" i="5"/>
  <c r="EH15" i="5"/>
  <c r="EG13" i="5"/>
  <c r="ED13" i="5"/>
  <c r="EI23" i="5"/>
  <c r="EF23" i="5"/>
  <c r="EH21" i="5"/>
  <c r="EE21" i="5"/>
  <c r="EG19" i="5"/>
  <c r="ED19" i="5"/>
  <c r="EF17" i="5"/>
  <c r="EE15" i="5"/>
  <c r="EI48" i="5"/>
  <c r="EF48" i="5"/>
  <c r="EI45" i="5"/>
  <c r="EH43" i="5"/>
  <c r="EG41" i="5"/>
  <c r="ED41" i="5"/>
  <c r="EI39" i="5"/>
  <c r="EF39" i="5"/>
  <c r="EH37" i="5"/>
  <c r="EG35" i="5"/>
  <c r="ED35" i="5"/>
  <c r="EI33" i="5"/>
  <c r="EF33" i="5"/>
  <c r="EG29" i="5"/>
  <c r="ED29" i="5"/>
  <c r="EI27" i="5"/>
  <c r="EF27" i="5"/>
  <c r="EH25" i="5"/>
  <c r="EG23" i="5"/>
  <c r="ED23" i="5"/>
  <c r="EI21" i="5"/>
  <c r="EF21" i="5"/>
  <c r="EH19" i="5"/>
  <c r="EG17" i="5"/>
  <c r="ED17" i="5"/>
  <c r="EI15" i="5"/>
  <c r="EF15" i="5"/>
  <c r="EH13" i="5"/>
  <c r="EE13" i="5"/>
  <c r="EG11" i="5"/>
  <c r="ED11" i="5"/>
  <c r="EG48" i="5"/>
  <c r="ED48" i="5"/>
  <c r="EG45" i="5"/>
  <c r="ED45" i="5"/>
  <c r="EI43" i="5"/>
  <c r="EF43" i="5"/>
  <c r="EH41" i="5"/>
  <c r="EE41" i="5"/>
  <c r="EG39" i="5"/>
  <c r="ED39" i="5"/>
  <c r="EI37" i="5"/>
  <c r="EF37" i="5"/>
  <c r="EH35" i="5"/>
  <c r="EE35" i="5"/>
  <c r="EG33" i="5"/>
  <c r="ED33" i="5"/>
  <c r="EI31" i="5"/>
  <c r="EF31" i="5"/>
  <c r="EH29" i="5"/>
  <c r="EE29" i="5"/>
  <c r="EG27" i="5"/>
  <c r="ED27" i="5"/>
  <c r="EI25" i="5"/>
  <c r="EF25" i="5"/>
  <c r="EH23" i="5"/>
  <c r="EE23" i="5"/>
  <c r="EG21" i="5"/>
  <c r="ED21" i="5"/>
  <c r="EI19" i="5"/>
  <c r="EF19" i="5"/>
  <c r="EH17" i="5"/>
  <c r="EE17" i="5"/>
  <c r="EG15" i="5"/>
  <c r="ED15" i="5"/>
  <c r="EI13" i="5"/>
  <c r="EF13" i="5"/>
  <c r="EH11" i="5"/>
  <c r="A163" i="5"/>
  <c r="A165" i="2"/>
  <c r="EF592" i="5"/>
  <c r="EI592" i="5"/>
  <c r="EE596" i="5"/>
  <c r="EH596" i="5"/>
  <c r="ED600" i="5"/>
  <c r="EG600" i="5"/>
  <c r="EF604" i="5"/>
  <c r="EI604" i="5"/>
  <c r="EE608" i="5"/>
  <c r="EH608" i="5"/>
  <c r="ED612" i="5"/>
  <c r="EG612" i="5"/>
  <c r="EF616" i="5"/>
  <c r="EI616" i="5"/>
  <c r="EE620" i="5"/>
  <c r="EE632" i="5"/>
  <c r="EH632" i="5"/>
  <c r="EG633" i="5"/>
  <c r="ED636" i="5"/>
  <c r="EG636" i="5"/>
  <c r="ED317" i="5"/>
  <c r="EG317" i="5"/>
  <c r="EH592" i="5"/>
  <c r="ED596" i="5"/>
  <c r="EG596" i="5"/>
  <c r="EF600" i="5"/>
  <c r="EI600" i="5"/>
  <c r="EE604" i="5"/>
  <c r="EH604" i="5"/>
  <c r="ED608" i="5"/>
  <c r="EG608" i="5"/>
  <c r="EF612" i="5"/>
  <c r="EI612" i="5"/>
  <c r="EE616" i="5"/>
  <c r="EH616" i="5"/>
  <c r="ED620" i="5"/>
  <c r="ED632" i="5"/>
  <c r="EG632" i="5"/>
  <c r="EF633" i="5"/>
  <c r="EI636" i="5"/>
  <c r="EF317" i="5"/>
  <c r="EI317" i="5"/>
  <c r="EF45" i="5"/>
  <c r="EE43" i="5"/>
  <c r="EE37" i="5"/>
  <c r="EH31" i="5"/>
  <c r="EE31" i="5"/>
  <c r="EE25" i="5"/>
  <c r="EE19" i="5"/>
  <c r="EH636" i="5"/>
  <c r="EF593" i="5"/>
  <c r="EF617" i="5"/>
  <c r="EF636" i="5"/>
  <c r="EE593" i="5"/>
  <c r="EE617" i="5"/>
  <c r="EE633" i="5"/>
  <c r="EE638" i="5"/>
  <c r="EE11" i="5"/>
  <c r="ED593" i="5"/>
  <c r="ED609" i="5"/>
  <c r="ED617" i="5"/>
  <c r="ED633" i="5"/>
  <c r="ED638" i="5"/>
  <c r="ED466" i="5"/>
  <c r="EE466" i="5"/>
  <c r="EF466" i="5"/>
  <c r="EG466" i="5"/>
  <c r="EH466" i="5"/>
  <c r="EI466" i="5"/>
  <c r="ED467" i="5"/>
  <c r="EE467" i="5"/>
  <c r="EF467" i="5"/>
  <c r="ED324" i="5"/>
  <c r="EE324" i="5"/>
  <c r="EF324" i="5"/>
  <c r="EG324" i="5"/>
  <c r="EH324" i="5"/>
  <c r="EI324" i="5"/>
  <c r="ED325" i="5"/>
  <c r="EE325" i="5"/>
  <c r="EF325" i="5"/>
  <c r="EG325" i="5"/>
  <c r="EH325" i="5"/>
  <c r="EI325" i="5"/>
  <c r="EG467" i="5"/>
  <c r="EH467" i="5"/>
  <c r="EI467" i="5"/>
  <c r="ED252" i="5"/>
  <c r="EE252" i="5"/>
  <c r="EF252" i="5"/>
  <c r="EG252" i="5"/>
  <c r="EH252" i="5"/>
  <c r="EI252" i="5"/>
  <c r="ED253" i="5"/>
  <c r="EE253" i="5"/>
  <c r="EF253" i="5"/>
  <c r="EG253" i="5"/>
  <c r="EH253" i="5"/>
  <c r="EI253" i="5"/>
  <c r="ED356" i="5"/>
  <c r="EE356" i="5"/>
  <c r="EF356" i="5"/>
  <c r="EG356" i="5"/>
  <c r="EH356" i="5"/>
  <c r="EI356" i="5"/>
  <c r="ED357" i="5"/>
  <c r="EE357" i="5"/>
  <c r="EF357" i="5"/>
  <c r="EG357" i="5"/>
  <c r="EH357" i="5"/>
  <c r="EI357" i="5"/>
  <c r="ED433" i="5"/>
  <c r="EE433" i="5"/>
  <c r="EF433" i="5"/>
  <c r="EG433" i="5"/>
  <c r="EH433" i="5"/>
  <c r="EI433" i="5"/>
  <c r="ED434" i="5"/>
  <c r="EE434" i="5"/>
  <c r="EF434" i="5"/>
  <c r="EG434" i="5"/>
  <c r="EH434" i="5"/>
  <c r="EI434" i="5"/>
  <c r="ED227" i="5"/>
  <c r="ED237" i="5"/>
  <c r="EE237" i="5"/>
  <c r="EF237" i="5"/>
  <c r="EG237" i="5"/>
  <c r="EH237" i="5"/>
  <c r="EI237" i="5"/>
  <c r="ED238" i="5"/>
  <c r="EE238" i="5"/>
  <c r="EF238" i="5"/>
  <c r="EG238" i="5"/>
  <c r="EH238" i="5"/>
  <c r="EI238" i="5"/>
  <c r="ED340" i="5"/>
  <c r="EE340" i="5"/>
  <c r="EF340" i="5"/>
  <c r="EG340" i="5"/>
  <c r="EH340" i="5"/>
  <c r="EI340" i="5"/>
  <c r="ED341" i="5"/>
  <c r="EE341" i="5"/>
  <c r="EF341" i="5"/>
  <c r="EG341" i="5"/>
  <c r="EH341" i="5"/>
  <c r="EI341" i="5"/>
  <c r="ED446" i="5"/>
  <c r="EE446" i="5"/>
  <c r="EF446" i="5"/>
  <c r="EG446" i="5"/>
  <c r="ED450" i="5"/>
  <c r="EE450" i="5"/>
  <c r="EF450" i="5"/>
  <c r="EG450" i="5"/>
  <c r="EH450" i="5"/>
  <c r="EI450" i="5"/>
  <c r="ED451" i="5"/>
  <c r="EE451" i="5"/>
  <c r="EF451" i="5"/>
  <c r="EG451" i="5"/>
  <c r="EH451" i="5"/>
  <c r="EI451" i="5"/>
  <c r="EI59" i="5"/>
  <c r="EH59" i="5"/>
  <c r="EG59" i="5"/>
  <c r="EF59" i="5"/>
  <c r="EE59" i="5"/>
  <c r="ED59" i="5"/>
  <c r="ED219" i="5"/>
  <c r="EE219" i="5"/>
  <c r="EF219" i="5"/>
  <c r="EG219" i="5"/>
  <c r="EH219" i="5"/>
  <c r="EI219" i="5"/>
  <c r="ED220" i="5"/>
  <c r="EE220" i="5"/>
  <c r="EF220" i="5"/>
  <c r="EG220" i="5"/>
  <c r="EH220" i="5"/>
  <c r="EI220" i="5"/>
  <c r="EE227" i="5"/>
  <c r="EF227" i="5"/>
  <c r="EG227" i="5"/>
  <c r="EH227" i="5"/>
  <c r="EI227" i="5"/>
  <c r="ED228" i="5"/>
  <c r="EE228" i="5"/>
  <c r="EF228" i="5"/>
  <c r="EG228" i="5"/>
  <c r="EH228" i="5"/>
  <c r="EI228" i="5"/>
  <c r="ED245" i="5"/>
  <c r="EE245" i="5"/>
  <c r="EF245" i="5"/>
  <c r="EG245" i="5"/>
  <c r="EH245" i="5"/>
  <c r="EI245" i="5"/>
  <c r="ED246" i="5"/>
  <c r="EE246" i="5"/>
  <c r="EF246" i="5"/>
  <c r="EG246" i="5"/>
  <c r="EH246" i="5"/>
  <c r="EI246" i="5"/>
  <c r="ED260" i="5"/>
  <c r="EE260" i="5"/>
  <c r="EF260" i="5"/>
  <c r="EG260" i="5"/>
  <c r="EH260" i="5"/>
  <c r="EI260" i="5"/>
  <c r="ED261" i="5"/>
  <c r="EE261" i="5"/>
  <c r="EF261" i="5"/>
  <c r="EG261" i="5"/>
  <c r="EH261" i="5"/>
  <c r="EI261" i="5"/>
  <c r="ED332" i="5"/>
  <c r="EE332" i="5"/>
  <c r="EF332" i="5"/>
  <c r="EG332" i="5"/>
  <c r="EH332" i="5"/>
  <c r="EI332" i="5"/>
  <c r="ED333" i="5"/>
  <c r="EE333" i="5"/>
  <c r="EF333" i="5"/>
  <c r="EG333" i="5"/>
  <c r="EH333" i="5"/>
  <c r="EI333" i="5"/>
  <c r="ED348" i="5"/>
  <c r="EE348" i="5"/>
  <c r="EF348" i="5"/>
  <c r="EG348" i="5"/>
  <c r="EH348" i="5"/>
  <c r="EI348" i="5"/>
  <c r="ED349" i="5"/>
  <c r="EE349" i="5"/>
  <c r="EF349" i="5"/>
  <c r="EG349" i="5"/>
  <c r="EH349" i="5"/>
  <c r="EI349" i="5"/>
  <c r="ED364" i="5"/>
  <c r="EE364" i="5"/>
  <c r="EF364" i="5"/>
  <c r="EG364" i="5"/>
  <c r="EH364" i="5"/>
  <c r="EI364" i="5"/>
  <c r="ED365" i="5"/>
  <c r="EE365" i="5"/>
  <c r="EF365" i="5"/>
  <c r="EG365" i="5"/>
  <c r="EH365" i="5"/>
  <c r="EI365" i="5"/>
  <c r="ED425" i="5"/>
  <c r="EE425" i="5"/>
  <c r="EF425" i="5"/>
  <c r="EG425" i="5"/>
  <c r="EH425" i="5"/>
  <c r="EI425" i="5"/>
  <c r="ED426" i="5"/>
  <c r="EE426" i="5"/>
  <c r="EF426" i="5"/>
  <c r="EG426" i="5"/>
  <c r="EH426" i="5"/>
  <c r="EI426" i="5"/>
  <c r="ED439" i="5"/>
  <c r="EE439" i="5"/>
  <c r="EF439" i="5"/>
  <c r="EG439" i="5"/>
  <c r="EH439" i="5"/>
  <c r="EI439" i="5"/>
  <c r="ED458" i="5"/>
  <c r="EE458" i="5"/>
  <c r="EF458" i="5"/>
  <c r="EG458" i="5"/>
  <c r="EH458" i="5"/>
  <c r="EI458" i="5"/>
  <c r="ED459" i="5"/>
  <c r="EE459" i="5"/>
  <c r="EF459" i="5"/>
  <c r="EG459" i="5"/>
  <c r="EH459" i="5"/>
  <c r="EI459" i="5"/>
  <c r="ED546" i="5"/>
  <c r="EE546" i="5"/>
  <c r="EF546" i="5"/>
  <c r="EG546" i="5"/>
  <c r="EH546" i="5"/>
  <c r="EI546" i="5"/>
  <c r="ED592" i="5"/>
  <c r="EE592" i="5"/>
  <c r="ED624" i="5"/>
  <c r="EE624" i="5"/>
  <c r="EF624" i="5"/>
  <c r="EG624" i="5"/>
  <c r="EH624" i="5"/>
  <c r="EI624" i="5"/>
  <c r="ED625" i="5"/>
  <c r="EE625" i="5"/>
  <c r="EF625" i="5"/>
  <c r="EG625" i="5"/>
  <c r="EH625" i="5"/>
  <c r="EI625" i="5"/>
  <c r="P56" i="5"/>
  <c r="Q56" i="5" s="1"/>
  <c r="DO56" i="5"/>
  <c r="DP56" i="5" s="1"/>
  <c r="EI58" i="5"/>
  <c r="EH58" i="5"/>
  <c r="EG58" i="5"/>
  <c r="EF58" i="5"/>
  <c r="EE58" i="5"/>
  <c r="ED58" i="5"/>
  <c r="EI56" i="5"/>
  <c r="EH56" i="5"/>
  <c r="EG56" i="5"/>
  <c r="EF56" i="5"/>
  <c r="EE56" i="5"/>
  <c r="ED56" i="5"/>
  <c r="EI54" i="5"/>
  <c r="EH54" i="5"/>
  <c r="EG54" i="5"/>
  <c r="EF54" i="5"/>
  <c r="EE54" i="5"/>
  <c r="ED54" i="5"/>
  <c r="EI52" i="5"/>
  <c r="EH52" i="5"/>
  <c r="EG52" i="5"/>
  <c r="EF52" i="5"/>
  <c r="EE52" i="5"/>
  <c r="ED52" i="5"/>
  <c r="EI49" i="5"/>
  <c r="EH49" i="5"/>
  <c r="EG49" i="5"/>
  <c r="EF49" i="5"/>
  <c r="EE49" i="5"/>
  <c r="ED49" i="5"/>
  <c r="ED223" i="5"/>
  <c r="EE223" i="5"/>
  <c r="EF223" i="5"/>
  <c r="EG223" i="5"/>
  <c r="EH223" i="5"/>
  <c r="EI223" i="5"/>
  <c r="ED224" i="5"/>
  <c r="EE224" i="5"/>
  <c r="EF224" i="5"/>
  <c r="EG224" i="5"/>
  <c r="EH224" i="5"/>
  <c r="EI224" i="5"/>
  <c r="ED231" i="5"/>
  <c r="EE231" i="5"/>
  <c r="EF231" i="5"/>
  <c r="EG231" i="5"/>
  <c r="EH231" i="5"/>
  <c r="EI231" i="5"/>
  <c r="ED232" i="5"/>
  <c r="EE232" i="5"/>
  <c r="EF232" i="5"/>
  <c r="EG232" i="5"/>
  <c r="EH232" i="5"/>
  <c r="EI232" i="5"/>
  <c r="ED233" i="5"/>
  <c r="EE233" i="5"/>
  <c r="EF233" i="5"/>
  <c r="EG233" i="5"/>
  <c r="EH233" i="5"/>
  <c r="EI233" i="5"/>
  <c r="ED234" i="5"/>
  <c r="EE234" i="5"/>
  <c r="EF234" i="5"/>
  <c r="EG234" i="5"/>
  <c r="EH234" i="5"/>
  <c r="EI234" i="5"/>
  <c r="ED241" i="5"/>
  <c r="EE241" i="5"/>
  <c r="EF241" i="5"/>
  <c r="EG241" i="5"/>
  <c r="EH241" i="5"/>
  <c r="EI241" i="5"/>
  <c r="ED242" i="5"/>
  <c r="EE242" i="5"/>
  <c r="EF242" i="5"/>
  <c r="EG242" i="5"/>
  <c r="EH242" i="5"/>
  <c r="EI242" i="5"/>
  <c r="ED248" i="5"/>
  <c r="EE248" i="5"/>
  <c r="EF248" i="5"/>
  <c r="EG248" i="5"/>
  <c r="EH248" i="5"/>
  <c r="EI248" i="5"/>
  <c r="ED249" i="5"/>
  <c r="EE249" i="5"/>
  <c r="EF249" i="5"/>
  <c r="EG249" i="5"/>
  <c r="EH249" i="5"/>
  <c r="EI249" i="5"/>
  <c r="ED256" i="5"/>
  <c r="EE256" i="5"/>
  <c r="EF256" i="5"/>
  <c r="EG256" i="5"/>
  <c r="EH256" i="5"/>
  <c r="EI256" i="5"/>
  <c r="ED257" i="5"/>
  <c r="EE257" i="5"/>
  <c r="EF257" i="5"/>
  <c r="EG257" i="5"/>
  <c r="EH257" i="5"/>
  <c r="EI257" i="5"/>
  <c r="ED264" i="5"/>
  <c r="EE264" i="5"/>
  <c r="EF264" i="5"/>
  <c r="EG264" i="5"/>
  <c r="EH264" i="5"/>
  <c r="EI264" i="5"/>
  <c r="ED315" i="5"/>
  <c r="EE315" i="5"/>
  <c r="EF315" i="5"/>
  <c r="EG315" i="5"/>
  <c r="EH315" i="5"/>
  <c r="EI315" i="5"/>
  <c r="EE320" i="5"/>
  <c r="EF320" i="5"/>
  <c r="EG320" i="5"/>
  <c r="EH320" i="5"/>
  <c r="ED321" i="5"/>
  <c r="EE321" i="5"/>
  <c r="EF321" i="5"/>
  <c r="EG321" i="5"/>
  <c r="EH321" i="5"/>
  <c r="EI321" i="5"/>
  <c r="ED328" i="5"/>
  <c r="EE328" i="5"/>
  <c r="EF328" i="5"/>
  <c r="EG328" i="5"/>
  <c r="EH328" i="5"/>
  <c r="EI328" i="5"/>
  <c r="ED329" i="5"/>
  <c r="EE329" i="5"/>
  <c r="EF329" i="5"/>
  <c r="EG329" i="5"/>
  <c r="EH329" i="5"/>
  <c r="EI329" i="5"/>
  <c r="ED336" i="5"/>
  <c r="EE336" i="5"/>
  <c r="EF336" i="5"/>
  <c r="EG336" i="5"/>
  <c r="EH336" i="5"/>
  <c r="EI336" i="5"/>
  <c r="ED337" i="5"/>
  <c r="EE337" i="5"/>
  <c r="EF337" i="5"/>
  <c r="EG337" i="5"/>
  <c r="EH337" i="5"/>
  <c r="EI337" i="5"/>
  <c r="ED344" i="5"/>
  <c r="EE344" i="5"/>
  <c r="EF344" i="5"/>
  <c r="EG344" i="5"/>
  <c r="EH344" i="5"/>
  <c r="EI344" i="5"/>
  <c r="ED345" i="5"/>
  <c r="EE345" i="5"/>
  <c r="EF345" i="5"/>
  <c r="EG345" i="5"/>
  <c r="EH345" i="5"/>
  <c r="EI345" i="5"/>
  <c r="ED352" i="5"/>
  <c r="EE352" i="5"/>
  <c r="EF352" i="5"/>
  <c r="EG352" i="5"/>
  <c r="EH352" i="5"/>
  <c r="EI352" i="5"/>
  <c r="ED353" i="5"/>
  <c r="EE353" i="5"/>
  <c r="EF353" i="5"/>
  <c r="EG353" i="5"/>
  <c r="EH353" i="5"/>
  <c r="EI353" i="5"/>
  <c r="ED360" i="5"/>
  <c r="EE360" i="5"/>
  <c r="EF360" i="5"/>
  <c r="EG360" i="5"/>
  <c r="EH360" i="5"/>
  <c r="EI360" i="5"/>
  <c r="ED361" i="5"/>
  <c r="EE361" i="5"/>
  <c r="EF361" i="5"/>
  <c r="EG361" i="5"/>
  <c r="EH361" i="5"/>
  <c r="EI361" i="5"/>
  <c r="ED368" i="5"/>
  <c r="EE368" i="5"/>
  <c r="EF368" i="5"/>
  <c r="EG368" i="5"/>
  <c r="EH368" i="5"/>
  <c r="EI368" i="5"/>
  <c r="ED419" i="5"/>
  <c r="EE419" i="5"/>
  <c r="EF419" i="5"/>
  <c r="EG419" i="5"/>
  <c r="EH419" i="5"/>
  <c r="EI419" i="5"/>
  <c r="ED422" i="5"/>
  <c r="EE422" i="5"/>
  <c r="EF422" i="5"/>
  <c r="EG422" i="5"/>
  <c r="EH422" i="5"/>
  <c r="EI422" i="5"/>
  <c r="ED423" i="5"/>
  <c r="EE423" i="5"/>
  <c r="EF423" i="5"/>
  <c r="EG423" i="5"/>
  <c r="EH423" i="5"/>
  <c r="EI423" i="5"/>
  <c r="ED429" i="5"/>
  <c r="EE429" i="5"/>
  <c r="EF429" i="5"/>
  <c r="EG429" i="5"/>
  <c r="EH429" i="5"/>
  <c r="EI429" i="5"/>
  <c r="ED430" i="5"/>
  <c r="EE430" i="5"/>
  <c r="EF430" i="5"/>
  <c r="EG430" i="5"/>
  <c r="EH430" i="5"/>
  <c r="EI430" i="5"/>
  <c r="ED436" i="5"/>
  <c r="EE436" i="5"/>
  <c r="EF436" i="5"/>
  <c r="EG436" i="5"/>
  <c r="EH436" i="5"/>
  <c r="EI436" i="5"/>
  <c r="ED442" i="5"/>
  <c r="EE442" i="5"/>
  <c r="EF442" i="5"/>
  <c r="EG442" i="5"/>
  <c r="EH442" i="5"/>
  <c r="EI442" i="5"/>
  <c r="ED443" i="5"/>
  <c r="EE443" i="5"/>
  <c r="EF443" i="5"/>
  <c r="EG443" i="5"/>
  <c r="EH443" i="5"/>
  <c r="EI443" i="5"/>
  <c r="EH446" i="5"/>
  <c r="EI446" i="5"/>
  <c r="ED447" i="5"/>
  <c r="EE447" i="5"/>
  <c r="EF447" i="5"/>
  <c r="EG447" i="5"/>
  <c r="EH447" i="5"/>
  <c r="EI447" i="5"/>
  <c r="ED454" i="5"/>
  <c r="EE454" i="5"/>
  <c r="EF454" i="5"/>
  <c r="EG454" i="5"/>
  <c r="EH454" i="5"/>
  <c r="EI454" i="5"/>
  <c r="ED455" i="5"/>
  <c r="EE455" i="5"/>
  <c r="EF455" i="5"/>
  <c r="EG455" i="5"/>
  <c r="EH455" i="5"/>
  <c r="EI455" i="5"/>
  <c r="ED462" i="5"/>
  <c r="EE462" i="5"/>
  <c r="EF462" i="5"/>
  <c r="EG462" i="5"/>
  <c r="EH462" i="5"/>
  <c r="EI462" i="5"/>
  <c r="ED463" i="5"/>
  <c r="EE463" i="5"/>
  <c r="EF463" i="5"/>
  <c r="EG463" i="5"/>
  <c r="EH463" i="5"/>
  <c r="EI463" i="5"/>
  <c r="ED470" i="5"/>
  <c r="EE470" i="5"/>
  <c r="EF470" i="5"/>
  <c r="EG470" i="5"/>
  <c r="EH470" i="5"/>
  <c r="EI470" i="5"/>
  <c r="ED521" i="5"/>
  <c r="EE521" i="5"/>
  <c r="EF521" i="5"/>
  <c r="EG521" i="5"/>
  <c r="EH521" i="5"/>
  <c r="EI521" i="5"/>
  <c r="ED524" i="5"/>
  <c r="EE524" i="5"/>
  <c r="EF524" i="5"/>
  <c r="EG524" i="5"/>
  <c r="EH524" i="5"/>
  <c r="EI524" i="5"/>
  <c r="ED597" i="5"/>
  <c r="EE597" i="5"/>
  <c r="EF597" i="5"/>
  <c r="EG597" i="5"/>
  <c r="EH597" i="5"/>
  <c r="EI597" i="5"/>
  <c r="ED605" i="5"/>
  <c r="EE605" i="5"/>
  <c r="EF605" i="5"/>
  <c r="EG605" i="5"/>
  <c r="EH605" i="5"/>
  <c r="EI605" i="5"/>
  <c r="ED613" i="5"/>
  <c r="EE613" i="5"/>
  <c r="EF613" i="5"/>
  <c r="EG613" i="5"/>
  <c r="EH613" i="5"/>
  <c r="EI613" i="5"/>
  <c r="EG620" i="5"/>
  <c r="EH620" i="5"/>
  <c r="EI620" i="5"/>
  <c r="ED621" i="5"/>
  <c r="EE621" i="5"/>
  <c r="EF621" i="5"/>
  <c r="EG621" i="5"/>
  <c r="EH621" i="5"/>
  <c r="EI621" i="5"/>
  <c r="ED628" i="5"/>
  <c r="EE628" i="5"/>
  <c r="EF628" i="5"/>
  <c r="EG628" i="5"/>
  <c r="EH628" i="5"/>
  <c r="EI628" i="5"/>
  <c r="ED629" i="5"/>
  <c r="EE629" i="5"/>
  <c r="EF629" i="5"/>
  <c r="EG629" i="5"/>
  <c r="EH629" i="5"/>
  <c r="EI629" i="5"/>
  <c r="EG593" i="5"/>
  <c r="EH593" i="5"/>
  <c r="EI593" i="5"/>
  <c r="ED601" i="5"/>
  <c r="EE601" i="5"/>
  <c r="EF601" i="5"/>
  <c r="EG601" i="5"/>
  <c r="EH601" i="5"/>
  <c r="EI601" i="5"/>
  <c r="EE609" i="5"/>
  <c r="EF609" i="5"/>
  <c r="EG609" i="5"/>
  <c r="EH609" i="5"/>
  <c r="EI609" i="5"/>
  <c r="EG617" i="5"/>
  <c r="EH617" i="5"/>
  <c r="EI617" i="5"/>
  <c r="P44" i="5"/>
  <c r="Q44" i="5" s="1"/>
  <c r="DO44" i="5"/>
  <c r="DP44" i="5" s="1"/>
  <c r="P42" i="5"/>
  <c r="Q42" i="5" s="1"/>
  <c r="DO42" i="5"/>
  <c r="DP42" i="5" s="1"/>
  <c r="P22" i="5"/>
  <c r="Q22" i="5" s="1"/>
  <c r="DO22" i="5"/>
  <c r="DP22" i="5" s="1"/>
  <c r="P20" i="5"/>
  <c r="Q20" i="5" s="1"/>
  <c r="DO20" i="5"/>
  <c r="DP20" i="5" s="1"/>
  <c r="P18" i="5"/>
  <c r="Q18" i="5" s="1"/>
  <c r="DO18" i="5"/>
  <c r="DP18" i="5" s="1"/>
  <c r="P16" i="5"/>
  <c r="Q16" i="5" s="1"/>
  <c r="P14" i="5"/>
  <c r="Q14" i="5" s="1"/>
  <c r="P12" i="5"/>
  <c r="Q12" i="5" s="1"/>
  <c r="EI57" i="5"/>
  <c r="EH57" i="5"/>
  <c r="EG57" i="5"/>
  <c r="EF57" i="5"/>
  <c r="EE57" i="5"/>
  <c r="ED57" i="5"/>
  <c r="EI55" i="5"/>
  <c r="EH55" i="5"/>
  <c r="EG55" i="5"/>
  <c r="EF55" i="5"/>
  <c r="EE55" i="5"/>
  <c r="ED55" i="5"/>
  <c r="EI53" i="5"/>
  <c r="EH53" i="5"/>
  <c r="EG53" i="5"/>
  <c r="EF53" i="5"/>
  <c r="EE53" i="5"/>
  <c r="ED53" i="5"/>
  <c r="EI51" i="5"/>
  <c r="EH51" i="5"/>
  <c r="EG51" i="5"/>
  <c r="EF51" i="5"/>
  <c r="EE51" i="5"/>
  <c r="ED51" i="5"/>
  <c r="EI50" i="5"/>
  <c r="EH50" i="5"/>
  <c r="EG50" i="5"/>
  <c r="EF50" i="5"/>
  <c r="EE50" i="5"/>
  <c r="ED50" i="5"/>
  <c r="EI47" i="5"/>
  <c r="EH47" i="5"/>
  <c r="EG47" i="5"/>
  <c r="EF47" i="5"/>
  <c r="EE47" i="5"/>
  <c r="ED47" i="5"/>
  <c r="EI46" i="5"/>
  <c r="EH46" i="5"/>
  <c r="EG46" i="5"/>
  <c r="EF46" i="5"/>
  <c r="EE46" i="5"/>
  <c r="ED46" i="5"/>
  <c r="EI44" i="5"/>
  <c r="EH44" i="5"/>
  <c r="EG44" i="5"/>
  <c r="EF44" i="5"/>
  <c r="EE44" i="5"/>
  <c r="ED44" i="5"/>
  <c r="EI42" i="5"/>
  <c r="EH42" i="5"/>
  <c r="EG42" i="5"/>
  <c r="EF42" i="5"/>
  <c r="EE42" i="5"/>
  <c r="ED42" i="5"/>
  <c r="EI40" i="5"/>
  <c r="EH40" i="5"/>
  <c r="EG40" i="5"/>
  <c r="EF40" i="5"/>
  <c r="EE40" i="5"/>
  <c r="ED40" i="5"/>
  <c r="EI38" i="5"/>
  <c r="EH38" i="5"/>
  <c r="EG38" i="5"/>
  <c r="EF38" i="5"/>
  <c r="EE38" i="5"/>
  <c r="ED38" i="5"/>
  <c r="EI36" i="5"/>
  <c r="EH36" i="5"/>
  <c r="EG36" i="5"/>
  <c r="EF36" i="5"/>
  <c r="EE36" i="5"/>
  <c r="ED36" i="5"/>
  <c r="EI34" i="5"/>
  <c r="EH34" i="5"/>
  <c r="EG34" i="5"/>
  <c r="EF34" i="5"/>
  <c r="EE34" i="5"/>
  <c r="ED34" i="5"/>
  <c r="EI32" i="5"/>
  <c r="EH32" i="5"/>
  <c r="EG32" i="5"/>
  <c r="EF32" i="5"/>
  <c r="EE32" i="5"/>
  <c r="ED32" i="5"/>
  <c r="EI30" i="5"/>
  <c r="EH30" i="5"/>
  <c r="EG30" i="5"/>
  <c r="EF30" i="5"/>
  <c r="EE30" i="5"/>
  <c r="ED30" i="5"/>
  <c r="EI28" i="5"/>
  <c r="EH28" i="5"/>
  <c r="EG28" i="5"/>
  <c r="EF28" i="5"/>
  <c r="EE28" i="5"/>
  <c r="ED28" i="5"/>
  <c r="EI26" i="5"/>
  <c r="EH26" i="5"/>
  <c r="EG26" i="5"/>
  <c r="EF26" i="5"/>
  <c r="EE26" i="5"/>
  <c r="ED26" i="5"/>
  <c r="EI24" i="5"/>
  <c r="EH24" i="5"/>
  <c r="EG24" i="5"/>
  <c r="EF24" i="5"/>
  <c r="EE24" i="5"/>
  <c r="ED24" i="5"/>
  <c r="EI22" i="5"/>
  <c r="EH22" i="5"/>
  <c r="EG22" i="5"/>
  <c r="EF22" i="5"/>
  <c r="EE22" i="5"/>
  <c r="ED22" i="5"/>
  <c r="EI20" i="5"/>
  <c r="EH20" i="5"/>
  <c r="EG20" i="5"/>
  <c r="EF20" i="5"/>
  <c r="EE20" i="5"/>
  <c r="ED20" i="5"/>
  <c r="EI18" i="5"/>
  <c r="EH18" i="5"/>
  <c r="EG18" i="5"/>
  <c r="EF18" i="5"/>
  <c r="EE18" i="5"/>
  <c r="ED18" i="5"/>
  <c r="EI16" i="5"/>
  <c r="EH16" i="5"/>
  <c r="EG16" i="5"/>
  <c r="EF16" i="5"/>
  <c r="EE16" i="5"/>
  <c r="ED16" i="5"/>
  <c r="EI14" i="5"/>
  <c r="EH14" i="5"/>
  <c r="EG14" i="5"/>
  <c r="EF14" i="5"/>
  <c r="EE14" i="5"/>
  <c r="ED14" i="5"/>
  <c r="EI12" i="5"/>
  <c r="EH12" i="5"/>
  <c r="EG12" i="5"/>
  <c r="EF12" i="5"/>
  <c r="EE12" i="5"/>
  <c r="ED12" i="5"/>
  <c r="ED112" i="5"/>
  <c r="EE112" i="5"/>
  <c r="EF112" i="5"/>
  <c r="EG112" i="5"/>
  <c r="EH112" i="5"/>
  <c r="EI112" i="5"/>
  <c r="ED113" i="5"/>
  <c r="EE113" i="5"/>
  <c r="EF113" i="5"/>
  <c r="EG113" i="5"/>
  <c r="EH113" i="5"/>
  <c r="EI113" i="5"/>
  <c r="ED114" i="5"/>
  <c r="EE114" i="5"/>
  <c r="EF114" i="5"/>
  <c r="EG114" i="5"/>
  <c r="EH114" i="5"/>
  <c r="EI114" i="5"/>
  <c r="ED216" i="5"/>
  <c r="EE216" i="5"/>
  <c r="EF216" i="5"/>
  <c r="EG216" i="5"/>
  <c r="EH216" i="5"/>
  <c r="EI216" i="5"/>
  <c r="ED217" i="5"/>
  <c r="EE217" i="5"/>
  <c r="EF217" i="5"/>
  <c r="EG217" i="5"/>
  <c r="EH217" i="5"/>
  <c r="EI217" i="5"/>
  <c r="ED218" i="5"/>
  <c r="EE218" i="5"/>
  <c r="EF218" i="5"/>
  <c r="EG218" i="5"/>
  <c r="EH218" i="5"/>
  <c r="EI218" i="5"/>
  <c r="ED221" i="5"/>
  <c r="EE221" i="5"/>
  <c r="EF221" i="5"/>
  <c r="EG221" i="5"/>
  <c r="EH221" i="5"/>
  <c r="EI221" i="5"/>
  <c r="ED222" i="5"/>
  <c r="EE222" i="5"/>
  <c r="EF222" i="5"/>
  <c r="EG222" i="5"/>
  <c r="EH222" i="5"/>
  <c r="EI222" i="5"/>
  <c r="ED225" i="5"/>
  <c r="EE225" i="5"/>
  <c r="EF225" i="5"/>
  <c r="EG225" i="5"/>
  <c r="EH225" i="5"/>
  <c r="EI225" i="5"/>
  <c r="ED226" i="5"/>
  <c r="EE226" i="5"/>
  <c r="EF226" i="5"/>
  <c r="EG226" i="5"/>
  <c r="EH226" i="5"/>
  <c r="EI226" i="5"/>
  <c r="ED229" i="5"/>
  <c r="EE229" i="5"/>
  <c r="EF229" i="5"/>
  <c r="EG229" i="5"/>
  <c r="EH229" i="5"/>
  <c r="EI229" i="5"/>
  <c r="ED230" i="5"/>
  <c r="EE230" i="5"/>
  <c r="EF230" i="5"/>
  <c r="EG230" i="5"/>
  <c r="EH230" i="5"/>
  <c r="EI230" i="5"/>
  <c r="ED235" i="5"/>
  <c r="EE235" i="5"/>
  <c r="EF235" i="5"/>
  <c r="EG235" i="5"/>
  <c r="EH235" i="5"/>
  <c r="EI235" i="5"/>
  <c r="ED236" i="5"/>
  <c r="EE236" i="5"/>
  <c r="EF236" i="5"/>
  <c r="EG236" i="5"/>
  <c r="EH236" i="5"/>
  <c r="EI236" i="5"/>
  <c r="ED239" i="5"/>
  <c r="EE239" i="5"/>
  <c r="EF239" i="5"/>
  <c r="EG239" i="5"/>
  <c r="EH239" i="5"/>
  <c r="EI239" i="5"/>
  <c r="ED240" i="5"/>
  <c r="EE240" i="5"/>
  <c r="EF240" i="5"/>
  <c r="EG240" i="5"/>
  <c r="EH240" i="5"/>
  <c r="EI240" i="5"/>
  <c r="ED243" i="5"/>
  <c r="EE243" i="5"/>
  <c r="EF243" i="5"/>
  <c r="EG243" i="5"/>
  <c r="EH243" i="5"/>
  <c r="EI243" i="5"/>
  <c r="ED244" i="5"/>
  <c r="EE244" i="5"/>
  <c r="EF244" i="5"/>
  <c r="EG244" i="5"/>
  <c r="EH244" i="5"/>
  <c r="EI244" i="5"/>
  <c r="ED247" i="5"/>
  <c r="EE247" i="5"/>
  <c r="EF247" i="5"/>
  <c r="EG247" i="5"/>
  <c r="EH247" i="5"/>
  <c r="EI247" i="5"/>
  <c r="ED250" i="5"/>
  <c r="EE250" i="5"/>
  <c r="EF250" i="5"/>
  <c r="EG250" i="5"/>
  <c r="EH250" i="5"/>
  <c r="EI250" i="5"/>
  <c r="ED251" i="5"/>
  <c r="EE251" i="5"/>
  <c r="EF251" i="5"/>
  <c r="EG251" i="5"/>
  <c r="EH251" i="5"/>
  <c r="EI251" i="5"/>
  <c r="ED254" i="5"/>
  <c r="EE254" i="5"/>
  <c r="EF254" i="5"/>
  <c r="EG254" i="5"/>
  <c r="EH254" i="5"/>
  <c r="EI254" i="5"/>
  <c r="ED255" i="5"/>
  <c r="EE255" i="5"/>
  <c r="EF255" i="5"/>
  <c r="EG255" i="5"/>
  <c r="EH255" i="5"/>
  <c r="EI255" i="5"/>
  <c r="ED258" i="5"/>
  <c r="EE258" i="5"/>
  <c r="EF258" i="5"/>
  <c r="EG258" i="5"/>
  <c r="EH258" i="5"/>
  <c r="EI258" i="5"/>
  <c r="ED259" i="5"/>
  <c r="EE259" i="5"/>
  <c r="EF259" i="5"/>
  <c r="EG259" i="5"/>
  <c r="EH259" i="5"/>
  <c r="EI259" i="5"/>
  <c r="ED262" i="5"/>
  <c r="EE262" i="5"/>
  <c r="EF262" i="5"/>
  <c r="EG262" i="5"/>
  <c r="EH262" i="5"/>
  <c r="EI262" i="5"/>
  <c r="ED263" i="5"/>
  <c r="EE263" i="5"/>
  <c r="EF263" i="5"/>
  <c r="EG263" i="5"/>
  <c r="EH263" i="5"/>
  <c r="EI263" i="5"/>
  <c r="ED322" i="5"/>
  <c r="EE322" i="5"/>
  <c r="EF322" i="5"/>
  <c r="EG322" i="5"/>
  <c r="EH322" i="5"/>
  <c r="EI322" i="5"/>
  <c r="ED323" i="5"/>
  <c r="EE323" i="5"/>
  <c r="EF323" i="5"/>
  <c r="EG323" i="5"/>
  <c r="EH323" i="5"/>
  <c r="EI323" i="5"/>
  <c r="ED326" i="5"/>
  <c r="EE326" i="5"/>
  <c r="EF326" i="5"/>
  <c r="EG326" i="5"/>
  <c r="EH326" i="5"/>
  <c r="EI326" i="5"/>
  <c r="ED327" i="5"/>
  <c r="EE327" i="5"/>
  <c r="EF327" i="5"/>
  <c r="EG327" i="5"/>
  <c r="EH327" i="5"/>
  <c r="EI327" i="5"/>
  <c r="ED330" i="5"/>
  <c r="EE330" i="5"/>
  <c r="EF330" i="5"/>
  <c r="EG330" i="5"/>
  <c r="EH330" i="5"/>
  <c r="EI330" i="5"/>
  <c r="ED331" i="5"/>
  <c r="EE331" i="5"/>
  <c r="EF331" i="5"/>
  <c r="EG331" i="5"/>
  <c r="EH331" i="5"/>
  <c r="EI331" i="5"/>
  <c r="ED334" i="5"/>
  <c r="EE334" i="5"/>
  <c r="EF334" i="5"/>
  <c r="EG334" i="5"/>
  <c r="EH334" i="5"/>
  <c r="EI334" i="5"/>
  <c r="ED335" i="5"/>
  <c r="EE335" i="5"/>
  <c r="EF335" i="5"/>
  <c r="EG335" i="5"/>
  <c r="EH335" i="5"/>
  <c r="EI335" i="5"/>
  <c r="ED338" i="5"/>
  <c r="EE338" i="5"/>
  <c r="EF338" i="5"/>
  <c r="EG338" i="5"/>
  <c r="EH338" i="5"/>
  <c r="EI338" i="5"/>
  <c r="ED339" i="5"/>
  <c r="EE339" i="5"/>
  <c r="EF339" i="5"/>
  <c r="EG339" i="5"/>
  <c r="EH339" i="5"/>
  <c r="EI339" i="5"/>
  <c r="ED342" i="5"/>
  <c r="EE342" i="5"/>
  <c r="EF342" i="5"/>
  <c r="EG342" i="5"/>
  <c r="EH342" i="5"/>
  <c r="EI342" i="5"/>
  <c r="ED343" i="5"/>
  <c r="EE343" i="5"/>
  <c r="EF343" i="5"/>
  <c r="EG343" i="5"/>
  <c r="EH343" i="5"/>
  <c r="EI343" i="5"/>
  <c r="ED346" i="5"/>
  <c r="EE346" i="5"/>
  <c r="EF346" i="5"/>
  <c r="EG346" i="5"/>
  <c r="EH346" i="5"/>
  <c r="EI346" i="5"/>
  <c r="ED347" i="5"/>
  <c r="EE347" i="5"/>
  <c r="EF347" i="5"/>
  <c r="EG347" i="5"/>
  <c r="EH347" i="5"/>
  <c r="EI347" i="5"/>
  <c r="ED350" i="5"/>
  <c r="EE350" i="5"/>
  <c r="EF350" i="5"/>
  <c r="EG350" i="5"/>
  <c r="EH350" i="5"/>
  <c r="EI350" i="5"/>
  <c r="ED351" i="5"/>
  <c r="EE351" i="5"/>
  <c r="EF351" i="5"/>
  <c r="EG351" i="5"/>
  <c r="EH351" i="5"/>
  <c r="EI351" i="5"/>
  <c r="ED354" i="5"/>
  <c r="EE354" i="5"/>
  <c r="EF354" i="5"/>
  <c r="EG354" i="5"/>
  <c r="EH354" i="5"/>
  <c r="EI354" i="5"/>
  <c r="ED355" i="5"/>
  <c r="EE355" i="5"/>
  <c r="EF355" i="5"/>
  <c r="EG355" i="5"/>
  <c r="EH355" i="5"/>
  <c r="EI355" i="5"/>
  <c r="ED358" i="5"/>
  <c r="EE358" i="5"/>
  <c r="EF358" i="5"/>
  <c r="EG358" i="5"/>
  <c r="EH358" i="5"/>
  <c r="EI358" i="5"/>
  <c r="ED359" i="5"/>
  <c r="EE359" i="5"/>
  <c r="EF359" i="5"/>
  <c r="EG359" i="5"/>
  <c r="EH359" i="5"/>
  <c r="EI359" i="5"/>
  <c r="ED362" i="5"/>
  <c r="EE362" i="5"/>
  <c r="EF362" i="5"/>
  <c r="EG362" i="5"/>
  <c r="EH362" i="5"/>
  <c r="EI362" i="5"/>
  <c r="ED363" i="5"/>
  <c r="EE363" i="5"/>
  <c r="EF363" i="5"/>
  <c r="EG363" i="5"/>
  <c r="EH363" i="5"/>
  <c r="EI363" i="5"/>
  <c r="ED366" i="5"/>
  <c r="EE366" i="5"/>
  <c r="EF366" i="5"/>
  <c r="EG366" i="5"/>
  <c r="EH366" i="5"/>
  <c r="EI366" i="5"/>
  <c r="ED367" i="5"/>
  <c r="EE367" i="5"/>
  <c r="EF367" i="5"/>
  <c r="EG367" i="5"/>
  <c r="EH367" i="5"/>
  <c r="EI367" i="5"/>
  <c r="ED424" i="5"/>
  <c r="EE424" i="5"/>
  <c r="EF424" i="5"/>
  <c r="EG424" i="5"/>
  <c r="EH424" i="5"/>
  <c r="EI424" i="5"/>
  <c r="ED427" i="5"/>
  <c r="EE427" i="5"/>
  <c r="EF427" i="5"/>
  <c r="EG427" i="5"/>
  <c r="EH427" i="5"/>
  <c r="EI427" i="5"/>
  <c r="ED428" i="5"/>
  <c r="EE428" i="5"/>
  <c r="EF428" i="5"/>
  <c r="EG428" i="5"/>
  <c r="EH428" i="5"/>
  <c r="EI428" i="5"/>
  <c r="ED431" i="5"/>
  <c r="EE431" i="5"/>
  <c r="EF431" i="5"/>
  <c r="EG431" i="5"/>
  <c r="EH431" i="5"/>
  <c r="EI431" i="5"/>
  <c r="ED432" i="5"/>
  <c r="EE432" i="5"/>
  <c r="EF432" i="5"/>
  <c r="EG432" i="5"/>
  <c r="EH432" i="5"/>
  <c r="EI432" i="5"/>
  <c r="ED435" i="5"/>
  <c r="EE435" i="5"/>
  <c r="EF435" i="5"/>
  <c r="EG435" i="5"/>
  <c r="EH435" i="5"/>
  <c r="EI435" i="5"/>
  <c r="ED437" i="5"/>
  <c r="EE437" i="5"/>
  <c r="EF437" i="5"/>
  <c r="EG437" i="5"/>
  <c r="EH437" i="5"/>
  <c r="EI437" i="5"/>
  <c r="ED438" i="5"/>
  <c r="EE438" i="5"/>
  <c r="EF438" i="5"/>
  <c r="EG438" i="5"/>
  <c r="EH438" i="5"/>
  <c r="EI438" i="5"/>
  <c r="ED440" i="5"/>
  <c r="EE440" i="5"/>
  <c r="EF440" i="5"/>
  <c r="EG440" i="5"/>
  <c r="EH440" i="5"/>
  <c r="EI440" i="5"/>
  <c r="ED441" i="5"/>
  <c r="EE441" i="5"/>
  <c r="EF441" i="5"/>
  <c r="EG441" i="5"/>
  <c r="EH441" i="5"/>
  <c r="EI441" i="5"/>
  <c r="ED444" i="5"/>
  <c r="EE444" i="5"/>
  <c r="EF444" i="5"/>
  <c r="EG444" i="5"/>
  <c r="EH444" i="5"/>
  <c r="EI444" i="5"/>
  <c r="ED445" i="5"/>
  <c r="EE445" i="5"/>
  <c r="EF445" i="5"/>
  <c r="EG445" i="5"/>
  <c r="EH445" i="5"/>
  <c r="EI445" i="5"/>
  <c r="ED448" i="5"/>
  <c r="EE448" i="5"/>
  <c r="EF448" i="5"/>
  <c r="EG448" i="5"/>
  <c r="EH448" i="5"/>
  <c r="EI448" i="5"/>
  <c r="ED449" i="5"/>
  <c r="EE449" i="5"/>
  <c r="EF449" i="5"/>
  <c r="EG449" i="5"/>
  <c r="EH449" i="5"/>
  <c r="EI449" i="5"/>
  <c r="ED452" i="5"/>
  <c r="EE452" i="5"/>
  <c r="EF452" i="5"/>
  <c r="EG452" i="5"/>
  <c r="EH452" i="5"/>
  <c r="EI452" i="5"/>
  <c r="ED453" i="5"/>
  <c r="EE453" i="5"/>
  <c r="EF453" i="5"/>
  <c r="EG453" i="5"/>
  <c r="EH453" i="5"/>
  <c r="EI453" i="5"/>
  <c r="ED456" i="5"/>
  <c r="EE456" i="5"/>
  <c r="EF456" i="5"/>
  <c r="EG456" i="5"/>
  <c r="EH456" i="5"/>
  <c r="EI456" i="5"/>
  <c r="ED457" i="5"/>
  <c r="EE457" i="5"/>
  <c r="EF457" i="5"/>
  <c r="EG457" i="5"/>
  <c r="EH457" i="5"/>
  <c r="EI457" i="5"/>
  <c r="ED460" i="5"/>
  <c r="EE460" i="5"/>
  <c r="EF460" i="5"/>
  <c r="EG460" i="5"/>
  <c r="EH460" i="5"/>
  <c r="EI460" i="5"/>
  <c r="ED461" i="5"/>
  <c r="EE461" i="5"/>
  <c r="EF461" i="5"/>
  <c r="EG461" i="5"/>
  <c r="EH461" i="5"/>
  <c r="EI461" i="5"/>
  <c r="ED464" i="5"/>
  <c r="EE464" i="5"/>
  <c r="EF464" i="5"/>
  <c r="EG464" i="5"/>
  <c r="EH464" i="5"/>
  <c r="EI464" i="5"/>
  <c r="ED465" i="5"/>
  <c r="EE465" i="5"/>
  <c r="EF465" i="5"/>
  <c r="EG465" i="5"/>
  <c r="EH465" i="5"/>
  <c r="EI465" i="5"/>
  <c r="ED468" i="5"/>
  <c r="EE468" i="5"/>
  <c r="EF468" i="5"/>
  <c r="EG468" i="5"/>
  <c r="EH468" i="5"/>
  <c r="EI468" i="5"/>
  <c r="ED469" i="5"/>
  <c r="EE469" i="5"/>
  <c r="EF469" i="5"/>
  <c r="EG469" i="5"/>
  <c r="EH469" i="5"/>
  <c r="EI469" i="5"/>
  <c r="ED568" i="5"/>
  <c r="EE568" i="5"/>
  <c r="EF568" i="5"/>
  <c r="EG568" i="5"/>
  <c r="EH568" i="5"/>
  <c r="EI568" i="5"/>
  <c r="ED590" i="5"/>
  <c r="EE590" i="5"/>
  <c r="EF590" i="5"/>
  <c r="EG590" i="5"/>
  <c r="EH590" i="5"/>
  <c r="EI590" i="5"/>
  <c r="ED591" i="5"/>
  <c r="EE591" i="5"/>
  <c r="EF591" i="5"/>
  <c r="EG591" i="5"/>
  <c r="EH591" i="5"/>
  <c r="EI591" i="5"/>
  <c r="ED594" i="5"/>
  <c r="EE594" i="5"/>
  <c r="EF594" i="5"/>
  <c r="EG594" i="5"/>
  <c r="EH594" i="5"/>
  <c r="EI594" i="5"/>
  <c r="ED595" i="5"/>
  <c r="EE595" i="5"/>
  <c r="EF595" i="5"/>
  <c r="EG595" i="5"/>
  <c r="EH595" i="5"/>
  <c r="EI595" i="5"/>
  <c r="ED598" i="5"/>
  <c r="EE598" i="5"/>
  <c r="EF598" i="5"/>
  <c r="EG598" i="5"/>
  <c r="EH598" i="5"/>
  <c r="EI598" i="5"/>
  <c r="ED599" i="5"/>
  <c r="EE599" i="5"/>
  <c r="EF599" i="5"/>
  <c r="EG599" i="5"/>
  <c r="EH599" i="5"/>
  <c r="EI599" i="5"/>
  <c r="ED602" i="5"/>
  <c r="EE602" i="5"/>
  <c r="EF602" i="5"/>
  <c r="EG602" i="5"/>
  <c r="EH602" i="5"/>
  <c r="EI602" i="5"/>
  <c r="ED603" i="5"/>
  <c r="EE603" i="5"/>
  <c r="EF603" i="5"/>
  <c r="EG603" i="5"/>
  <c r="EH603" i="5"/>
  <c r="EI603" i="5"/>
  <c r="DL604" i="5"/>
  <c r="ED606" i="5"/>
  <c r="EE606" i="5"/>
  <c r="EF606" i="5"/>
  <c r="EG606" i="5"/>
  <c r="EH606" i="5"/>
  <c r="EI606" i="5"/>
  <c r="ED607" i="5"/>
  <c r="EE607" i="5"/>
  <c r="EF607" i="5"/>
  <c r="EG607" i="5"/>
  <c r="EH607" i="5"/>
  <c r="EI607" i="5"/>
  <c r="ED610" i="5"/>
  <c r="EE610" i="5"/>
  <c r="EF610" i="5"/>
  <c r="EG610" i="5"/>
  <c r="EH610" i="5"/>
  <c r="EI610" i="5"/>
  <c r="ED611" i="5"/>
  <c r="EE611" i="5"/>
  <c r="EF611" i="5"/>
  <c r="EG611" i="5"/>
  <c r="EH611" i="5"/>
  <c r="EI611" i="5"/>
  <c r="ED614" i="5"/>
  <c r="EE614" i="5"/>
  <c r="EF614" i="5"/>
  <c r="EG614" i="5"/>
  <c r="EH614" i="5"/>
  <c r="EI614" i="5"/>
  <c r="ED615" i="5"/>
  <c r="EE615" i="5"/>
  <c r="EF615" i="5"/>
  <c r="EG615" i="5"/>
  <c r="EH615" i="5"/>
  <c r="EI615" i="5"/>
  <c r="ED618" i="5"/>
  <c r="EE618" i="5"/>
  <c r="EF618" i="5"/>
  <c r="EG618" i="5"/>
  <c r="EH618" i="5"/>
  <c r="EI618" i="5"/>
  <c r="ED619" i="5"/>
  <c r="EE619" i="5"/>
  <c r="EF619" i="5"/>
  <c r="EG619" i="5"/>
  <c r="EH619" i="5"/>
  <c r="EI619" i="5"/>
  <c r="DL620" i="5"/>
  <c r="ED622" i="5"/>
  <c r="EE622" i="5"/>
  <c r="EF622" i="5"/>
  <c r="EG622" i="5"/>
  <c r="EH622" i="5"/>
  <c r="EI622" i="5"/>
  <c r="ED623" i="5"/>
  <c r="EE623" i="5"/>
  <c r="EF623" i="5"/>
  <c r="EG623" i="5"/>
  <c r="EH623" i="5"/>
  <c r="EI623" i="5"/>
  <c r="ED626" i="5"/>
  <c r="EE626" i="5"/>
  <c r="EF626" i="5"/>
  <c r="EG626" i="5"/>
  <c r="EH626" i="5"/>
  <c r="EI626" i="5"/>
  <c r="ED627" i="5"/>
  <c r="EE627" i="5"/>
  <c r="EF627" i="5"/>
  <c r="EG627" i="5"/>
  <c r="EH627" i="5"/>
  <c r="EI627" i="5"/>
  <c r="ED630" i="5"/>
  <c r="EE630" i="5"/>
  <c r="EF630" i="5"/>
  <c r="EG630" i="5"/>
  <c r="EH630" i="5"/>
  <c r="EI630" i="5"/>
  <c r="ED631" i="5"/>
  <c r="EE631" i="5"/>
  <c r="EF631" i="5"/>
  <c r="EG631" i="5"/>
  <c r="EH631" i="5"/>
  <c r="EI631" i="5"/>
  <c r="ED634" i="5"/>
  <c r="EE634" i="5"/>
  <c r="EF634" i="5"/>
  <c r="EG634" i="5"/>
  <c r="EH634" i="5"/>
  <c r="EI634" i="5"/>
  <c r="ED635" i="5"/>
  <c r="EE635" i="5"/>
  <c r="EF635" i="5"/>
  <c r="EG635" i="5"/>
  <c r="EH635" i="5"/>
  <c r="EI635" i="5"/>
  <c r="EF638" i="5"/>
  <c r="EG638" i="5"/>
  <c r="EH638" i="5"/>
  <c r="EI638" i="5"/>
  <c r="ED639" i="5"/>
  <c r="EE639" i="5"/>
  <c r="EF639" i="5"/>
  <c r="EG639" i="5"/>
  <c r="EH639" i="5"/>
  <c r="EI639" i="5"/>
  <c r="ED320" i="5"/>
  <c r="EI633" i="5"/>
  <c r="ED637" i="5"/>
  <c r="EE637" i="5"/>
  <c r="EF637" i="5"/>
  <c r="EG637" i="5"/>
  <c r="EH637" i="5"/>
  <c r="EI637" i="5"/>
  <c r="DL592" i="5"/>
  <c r="DL601" i="5"/>
  <c r="DL441" i="5"/>
  <c r="P524" i="5"/>
  <c r="Q524" i="5" s="1"/>
  <c r="DL623" i="5"/>
  <c r="DL597" i="5"/>
  <c r="DL326" i="5"/>
  <c r="DO326" i="5" s="1"/>
  <c r="DP326" i="5" s="1"/>
  <c r="DL354" i="5"/>
  <c r="DL423" i="5"/>
  <c r="DL243" i="5"/>
  <c r="DL247" i="5"/>
  <c r="DL330" i="5"/>
  <c r="DL334" i="5"/>
  <c r="DL446" i="5"/>
  <c r="DL458" i="5"/>
  <c r="DL324" i="5"/>
  <c r="DO324" i="5" s="1"/>
  <c r="DP324" i="5" s="1"/>
  <c r="DL241" i="5"/>
  <c r="DL245" i="5"/>
  <c r="DL239" i="5"/>
  <c r="DL255" i="5"/>
  <c r="DL259" i="5"/>
  <c r="DL263" i="5"/>
  <c r="DL325" i="5"/>
  <c r="DO325" i="5" s="1"/>
  <c r="DP325" i="5" s="1"/>
  <c r="DL329" i="5"/>
  <c r="DO329" i="5" s="1"/>
  <c r="DP329" i="5" s="1"/>
  <c r="DL333" i="5"/>
  <c r="DL424" i="5"/>
  <c r="DL428" i="5"/>
  <c r="DL450" i="5"/>
  <c r="DL593" i="5"/>
  <c r="DL614" i="5"/>
  <c r="DL618" i="5"/>
  <c r="DL622" i="5"/>
  <c r="DL345" i="5"/>
  <c r="DL362" i="5"/>
  <c r="DL366" i="5"/>
  <c r="DL422" i="5"/>
  <c r="DL426" i="5"/>
  <c r="DL430" i="5"/>
  <c r="DL432" i="5"/>
  <c r="DL434" i="5"/>
  <c r="DL436" i="5"/>
  <c r="DL438" i="5"/>
  <c r="DL448" i="5"/>
  <c r="DL452" i="5"/>
  <c r="DL459" i="5"/>
  <c r="DL599" i="5"/>
  <c r="DL611" i="5"/>
  <c r="DL615" i="5"/>
  <c r="DL616" i="5"/>
  <c r="P45" i="5"/>
  <c r="Q45" i="5" s="1"/>
  <c r="DO45" i="5"/>
  <c r="DP45" i="5" s="1"/>
  <c r="P43" i="5"/>
  <c r="Q43" i="5" s="1"/>
  <c r="DO43" i="5"/>
  <c r="DP43" i="5" s="1"/>
  <c r="P21" i="5"/>
  <c r="Q21" i="5" s="1"/>
  <c r="DO21" i="5"/>
  <c r="DP21" i="5" s="1"/>
  <c r="P19" i="5"/>
  <c r="Q19" i="5" s="1"/>
  <c r="DO19" i="5"/>
  <c r="DP19" i="5" s="1"/>
  <c r="P17" i="5"/>
  <c r="Q17" i="5" s="1"/>
  <c r="DO17" i="5"/>
  <c r="DP17" i="5" s="1"/>
  <c r="P15" i="5"/>
  <c r="Q15" i="5" s="1"/>
  <c r="P13" i="5"/>
  <c r="Q13" i="5" s="1"/>
  <c r="P11" i="5"/>
  <c r="Q11" i="5" s="1"/>
  <c r="P57" i="5"/>
  <c r="Q57" i="5" s="1"/>
  <c r="DO57" i="5"/>
  <c r="DP57" i="5" s="1"/>
  <c r="P55" i="5"/>
  <c r="Q55" i="5" s="1"/>
  <c r="DO55" i="5"/>
  <c r="DP55" i="5" s="1"/>
  <c r="P47" i="5"/>
  <c r="Q47" i="5" s="1"/>
  <c r="DO47" i="5"/>
  <c r="DP47" i="5" s="1"/>
  <c r="DO46" i="5"/>
  <c r="DP46" i="5" s="1"/>
  <c r="P317" i="5"/>
  <c r="Q317" i="5" s="1"/>
  <c r="DL590" i="5"/>
  <c r="DL594" i="5"/>
  <c r="DL596" i="5"/>
  <c r="DL598" i="5"/>
  <c r="DL600" i="5"/>
  <c r="DL602" i="5"/>
  <c r="DL606" i="5"/>
  <c r="DL591" i="5"/>
  <c r="DL595" i="5"/>
  <c r="DL603" i="5"/>
  <c r="DL605" i="5"/>
  <c r="DO590" i="5"/>
  <c r="DP590" i="5" s="1"/>
  <c r="DO591" i="5"/>
  <c r="DP591" i="5" s="1"/>
  <c r="DO592" i="5"/>
  <c r="DP592" i="5" s="1"/>
  <c r="DO593" i="5"/>
  <c r="DP593" i="5" s="1"/>
  <c r="DO594" i="5"/>
  <c r="DP594" i="5" s="1"/>
  <c r="DO595" i="5"/>
  <c r="DP595" i="5" s="1"/>
  <c r="DO596" i="5"/>
  <c r="DP596" i="5" s="1"/>
  <c r="DO597" i="5"/>
  <c r="DP597" i="5" s="1"/>
  <c r="DO598" i="5"/>
  <c r="DP598" i="5" s="1"/>
  <c r="DO599" i="5"/>
  <c r="DP599" i="5" s="1"/>
  <c r="DO600" i="5"/>
  <c r="DP600" i="5" s="1"/>
  <c r="DO601" i="5"/>
  <c r="DP601" i="5" s="1"/>
  <c r="DO602" i="5"/>
  <c r="DP602" i="5" s="1"/>
  <c r="DO603" i="5"/>
  <c r="DP603" i="5" s="1"/>
  <c r="DO604" i="5"/>
  <c r="DP604" i="5" s="1"/>
  <c r="DO605" i="5"/>
  <c r="DP605" i="5" s="1"/>
  <c r="DO606" i="5"/>
  <c r="DP606" i="5" s="1"/>
  <c r="DL607" i="5"/>
  <c r="P607" i="5"/>
  <c r="Q607" i="5" s="1"/>
  <c r="DO607" i="5"/>
  <c r="DP607" i="5" s="1"/>
  <c r="DL609" i="5"/>
  <c r="P609" i="5"/>
  <c r="Q609" i="5" s="1"/>
  <c r="DO609" i="5"/>
  <c r="DP609" i="5" s="1"/>
  <c r="P611" i="5"/>
  <c r="Q611" i="5" s="1"/>
  <c r="DO611" i="5"/>
  <c r="DP611" i="5" s="1"/>
  <c r="P590" i="5"/>
  <c r="Q590" i="5" s="1"/>
  <c r="P591" i="5"/>
  <c r="Q591" i="5" s="1"/>
  <c r="P592" i="5"/>
  <c r="Q592" i="5" s="1"/>
  <c r="P593" i="5"/>
  <c r="Q593" i="5" s="1"/>
  <c r="P594" i="5"/>
  <c r="Q594" i="5" s="1"/>
  <c r="P595" i="5"/>
  <c r="Q595" i="5" s="1"/>
  <c r="P596" i="5"/>
  <c r="Q596" i="5" s="1"/>
  <c r="P597" i="5"/>
  <c r="Q597" i="5" s="1"/>
  <c r="P598" i="5"/>
  <c r="Q598" i="5" s="1"/>
  <c r="P599" i="5"/>
  <c r="Q599" i="5" s="1"/>
  <c r="P600" i="5"/>
  <c r="Q600" i="5" s="1"/>
  <c r="P601" i="5"/>
  <c r="Q601" i="5" s="1"/>
  <c r="P602" i="5"/>
  <c r="Q602" i="5" s="1"/>
  <c r="P603" i="5"/>
  <c r="Q603" i="5" s="1"/>
  <c r="P604" i="5"/>
  <c r="Q604" i="5" s="1"/>
  <c r="P605" i="5"/>
  <c r="Q605" i="5" s="1"/>
  <c r="P606" i="5"/>
  <c r="Q606" i="5" s="1"/>
  <c r="DL608" i="5"/>
  <c r="P608" i="5"/>
  <c r="Q608" i="5" s="1"/>
  <c r="DO608" i="5"/>
  <c r="DP608" i="5" s="1"/>
  <c r="DL610" i="5"/>
  <c r="P610" i="5"/>
  <c r="Q610" i="5" s="1"/>
  <c r="DO610" i="5"/>
  <c r="DP610" i="5" s="1"/>
  <c r="DL612" i="5"/>
  <c r="P612" i="5"/>
  <c r="Q612" i="5" s="1"/>
  <c r="DO612" i="5"/>
  <c r="DP612" i="5" s="1"/>
  <c r="DL613" i="5"/>
  <c r="DL617" i="5"/>
  <c r="DL619" i="5"/>
  <c r="DL621" i="5"/>
  <c r="DO613" i="5"/>
  <c r="DP613" i="5" s="1"/>
  <c r="DO614" i="5"/>
  <c r="DP614" i="5" s="1"/>
  <c r="DO615" i="5"/>
  <c r="DP615" i="5" s="1"/>
  <c r="DO616" i="5"/>
  <c r="DP616" i="5" s="1"/>
  <c r="DO617" i="5"/>
  <c r="DP617" i="5" s="1"/>
  <c r="DO618" i="5"/>
  <c r="DP618" i="5" s="1"/>
  <c r="DO619" i="5"/>
  <c r="DP619" i="5" s="1"/>
  <c r="DO620" i="5"/>
  <c r="DP620" i="5" s="1"/>
  <c r="DO621" i="5"/>
  <c r="DP621" i="5" s="1"/>
  <c r="DO622" i="5"/>
  <c r="DP622" i="5" s="1"/>
  <c r="P623" i="5"/>
  <c r="Q623" i="5" s="1"/>
  <c r="DO623" i="5"/>
  <c r="DP623" i="5" s="1"/>
  <c r="DL625" i="5"/>
  <c r="P625" i="5"/>
  <c r="Q625" i="5" s="1"/>
  <c r="DO625" i="5"/>
  <c r="DP625" i="5" s="1"/>
  <c r="DL627" i="5"/>
  <c r="P627" i="5"/>
  <c r="Q627" i="5" s="1"/>
  <c r="DO627" i="5"/>
  <c r="DP627" i="5" s="1"/>
  <c r="P613" i="5"/>
  <c r="Q613" i="5" s="1"/>
  <c r="P614" i="5"/>
  <c r="Q614" i="5" s="1"/>
  <c r="P615" i="5"/>
  <c r="Q615" i="5" s="1"/>
  <c r="P616" i="5"/>
  <c r="Q616" i="5" s="1"/>
  <c r="P617" i="5"/>
  <c r="Q617" i="5" s="1"/>
  <c r="P618" i="5"/>
  <c r="Q618" i="5" s="1"/>
  <c r="P619" i="5"/>
  <c r="Q619" i="5" s="1"/>
  <c r="P620" i="5"/>
  <c r="Q620" i="5" s="1"/>
  <c r="P621" i="5"/>
  <c r="Q621" i="5" s="1"/>
  <c r="P622" i="5"/>
  <c r="Q622" i="5" s="1"/>
  <c r="DL624" i="5"/>
  <c r="P624" i="5"/>
  <c r="Q624" i="5" s="1"/>
  <c r="DO624" i="5"/>
  <c r="DP624" i="5" s="1"/>
  <c r="DL626" i="5"/>
  <c r="P626" i="5"/>
  <c r="Q626" i="5" s="1"/>
  <c r="DO626" i="5"/>
  <c r="DP626" i="5" s="1"/>
  <c r="DL628" i="5"/>
  <c r="P628" i="5"/>
  <c r="Q628" i="5" s="1"/>
  <c r="DO628" i="5"/>
  <c r="DP628" i="5" s="1"/>
  <c r="P629" i="5"/>
  <c r="Q629" i="5" s="1"/>
  <c r="DL629" i="5"/>
  <c r="P630" i="5"/>
  <c r="Q630" i="5" s="1"/>
  <c r="DL630" i="5"/>
  <c r="P631" i="5"/>
  <c r="Q631" i="5" s="1"/>
  <c r="DL631" i="5"/>
  <c r="P632" i="5"/>
  <c r="Q632" i="5" s="1"/>
  <c r="DL632" i="5"/>
  <c r="P633" i="5"/>
  <c r="Q633" i="5" s="1"/>
  <c r="DL633" i="5"/>
  <c r="P634" i="5"/>
  <c r="Q634" i="5" s="1"/>
  <c r="DL634" i="5"/>
  <c r="P635" i="5"/>
  <c r="Q635" i="5" s="1"/>
  <c r="DL635" i="5"/>
  <c r="P636" i="5"/>
  <c r="Q636" i="5" s="1"/>
  <c r="DL636" i="5"/>
  <c r="P637" i="5"/>
  <c r="Q637" i="5" s="1"/>
  <c r="DL637" i="5"/>
  <c r="P638" i="5"/>
  <c r="Q638" i="5" s="1"/>
  <c r="DL638" i="5"/>
  <c r="P639" i="5"/>
  <c r="Q639" i="5" s="1"/>
  <c r="DL639" i="5"/>
  <c r="P546" i="5"/>
  <c r="Q546" i="5" s="1"/>
  <c r="DL546" i="5"/>
  <c r="DL425" i="5"/>
  <c r="DL427" i="5"/>
  <c r="DL429" i="5"/>
  <c r="DL431" i="5"/>
  <c r="DL433" i="5"/>
  <c r="DL435" i="5"/>
  <c r="DL437" i="5"/>
  <c r="DO422" i="5"/>
  <c r="DP422" i="5" s="1"/>
  <c r="DO423" i="5"/>
  <c r="DP423" i="5" s="1"/>
  <c r="DO424" i="5"/>
  <c r="DP424" i="5" s="1"/>
  <c r="DO425" i="5"/>
  <c r="DP425" i="5" s="1"/>
  <c r="DO426" i="5"/>
  <c r="DP426" i="5" s="1"/>
  <c r="DO427" i="5"/>
  <c r="DP427" i="5" s="1"/>
  <c r="DO428" i="5"/>
  <c r="DP428" i="5" s="1"/>
  <c r="DO429" i="5"/>
  <c r="DP429" i="5" s="1"/>
  <c r="DO430" i="5"/>
  <c r="DP430" i="5" s="1"/>
  <c r="DO431" i="5"/>
  <c r="DP431" i="5" s="1"/>
  <c r="DO432" i="5"/>
  <c r="DP432" i="5" s="1"/>
  <c r="DO433" i="5"/>
  <c r="DP433" i="5" s="1"/>
  <c r="DO434" i="5"/>
  <c r="DP434" i="5" s="1"/>
  <c r="DO435" i="5"/>
  <c r="DP435" i="5" s="1"/>
  <c r="DO436" i="5"/>
  <c r="DP436" i="5" s="1"/>
  <c r="DO437" i="5"/>
  <c r="DP437" i="5" s="1"/>
  <c r="DO438" i="5"/>
  <c r="DP438" i="5" s="1"/>
  <c r="DL439" i="5"/>
  <c r="P439" i="5"/>
  <c r="Q439" i="5" s="1"/>
  <c r="DO439" i="5"/>
  <c r="DP439" i="5" s="1"/>
  <c r="P441" i="5"/>
  <c r="Q441" i="5" s="1"/>
  <c r="DO441" i="5"/>
  <c r="DP441" i="5" s="1"/>
  <c r="DL443" i="5"/>
  <c r="P443" i="5"/>
  <c r="Q443" i="5" s="1"/>
  <c r="DO443" i="5"/>
  <c r="DP443" i="5" s="1"/>
  <c r="DL454" i="5"/>
  <c r="P422" i="5"/>
  <c r="Q422" i="5" s="1"/>
  <c r="P423" i="5"/>
  <c r="Q423" i="5" s="1"/>
  <c r="P424" i="5"/>
  <c r="Q424" i="5" s="1"/>
  <c r="P425" i="5"/>
  <c r="Q425" i="5" s="1"/>
  <c r="P426" i="5"/>
  <c r="Q426" i="5" s="1"/>
  <c r="P427" i="5"/>
  <c r="Q427" i="5" s="1"/>
  <c r="P428" i="5"/>
  <c r="Q428" i="5" s="1"/>
  <c r="P429" i="5"/>
  <c r="Q429" i="5" s="1"/>
  <c r="P430" i="5"/>
  <c r="Q430" i="5" s="1"/>
  <c r="P431" i="5"/>
  <c r="Q431" i="5" s="1"/>
  <c r="P432" i="5"/>
  <c r="Q432" i="5" s="1"/>
  <c r="P433" i="5"/>
  <c r="Q433" i="5" s="1"/>
  <c r="P434" i="5"/>
  <c r="Q434" i="5" s="1"/>
  <c r="P435" i="5"/>
  <c r="Q435" i="5" s="1"/>
  <c r="P436" i="5"/>
  <c r="Q436" i="5" s="1"/>
  <c r="P437" i="5"/>
  <c r="Q437" i="5" s="1"/>
  <c r="P438" i="5"/>
  <c r="Q438" i="5" s="1"/>
  <c r="DL440" i="5"/>
  <c r="P440" i="5"/>
  <c r="Q440" i="5" s="1"/>
  <c r="DO440" i="5"/>
  <c r="DP440" i="5" s="1"/>
  <c r="DL442" i="5"/>
  <c r="P442" i="5"/>
  <c r="Q442" i="5" s="1"/>
  <c r="DO442" i="5"/>
  <c r="DP442" i="5" s="1"/>
  <c r="DL444" i="5"/>
  <c r="P444" i="5"/>
  <c r="Q444" i="5" s="1"/>
  <c r="DO444" i="5"/>
  <c r="DP444" i="5" s="1"/>
  <c r="DL445" i="5"/>
  <c r="DL447" i="5"/>
  <c r="DL449" i="5"/>
  <c r="DL451" i="5"/>
  <c r="DL453" i="5"/>
  <c r="DO445" i="5"/>
  <c r="DP445" i="5" s="1"/>
  <c r="DO446" i="5"/>
  <c r="DP446" i="5" s="1"/>
  <c r="DO447" i="5"/>
  <c r="DP447" i="5" s="1"/>
  <c r="DO448" i="5"/>
  <c r="DP448" i="5" s="1"/>
  <c r="DO449" i="5"/>
  <c r="DP449" i="5" s="1"/>
  <c r="DO450" i="5"/>
  <c r="DP450" i="5" s="1"/>
  <c r="DO451" i="5"/>
  <c r="DP451" i="5" s="1"/>
  <c r="DO452" i="5"/>
  <c r="DP452" i="5" s="1"/>
  <c r="DO453" i="5"/>
  <c r="DP453" i="5" s="1"/>
  <c r="DO454" i="5"/>
  <c r="DP454" i="5" s="1"/>
  <c r="DL455" i="5"/>
  <c r="P455" i="5"/>
  <c r="Q455" i="5" s="1"/>
  <c r="DO455" i="5"/>
  <c r="DP455" i="5" s="1"/>
  <c r="DL457" i="5"/>
  <c r="P457" i="5"/>
  <c r="Q457" i="5" s="1"/>
  <c r="DO457" i="5"/>
  <c r="DP457" i="5" s="1"/>
  <c r="P459" i="5"/>
  <c r="Q459" i="5" s="1"/>
  <c r="DO459" i="5"/>
  <c r="DP459" i="5" s="1"/>
  <c r="P445" i="5"/>
  <c r="Q445" i="5" s="1"/>
  <c r="P446" i="5"/>
  <c r="Q446" i="5" s="1"/>
  <c r="P447" i="5"/>
  <c r="Q447" i="5" s="1"/>
  <c r="P448" i="5"/>
  <c r="Q448" i="5" s="1"/>
  <c r="P449" i="5"/>
  <c r="Q449" i="5" s="1"/>
  <c r="P450" i="5"/>
  <c r="Q450" i="5" s="1"/>
  <c r="P451" i="5"/>
  <c r="Q451" i="5" s="1"/>
  <c r="P452" i="5"/>
  <c r="Q452" i="5" s="1"/>
  <c r="P453" i="5"/>
  <c r="Q453" i="5" s="1"/>
  <c r="P454" i="5"/>
  <c r="Q454" i="5" s="1"/>
  <c r="DL456" i="5"/>
  <c r="P456" i="5"/>
  <c r="Q456" i="5" s="1"/>
  <c r="DO456" i="5"/>
  <c r="DP456" i="5" s="1"/>
  <c r="P458" i="5"/>
  <c r="Q458" i="5" s="1"/>
  <c r="DO458" i="5"/>
  <c r="DP458" i="5" s="1"/>
  <c r="DL460" i="5"/>
  <c r="P460" i="5"/>
  <c r="Q460" i="5" s="1"/>
  <c r="DO460" i="5"/>
  <c r="DP460" i="5" s="1"/>
  <c r="P461" i="5"/>
  <c r="Q461" i="5" s="1"/>
  <c r="DL461" i="5"/>
  <c r="P462" i="5"/>
  <c r="Q462" i="5" s="1"/>
  <c r="DL462" i="5"/>
  <c r="P463" i="5"/>
  <c r="Q463" i="5" s="1"/>
  <c r="DL463" i="5"/>
  <c r="P464" i="5"/>
  <c r="Q464" i="5" s="1"/>
  <c r="DL464" i="5"/>
  <c r="P465" i="5"/>
  <c r="Q465" i="5" s="1"/>
  <c r="DL465" i="5"/>
  <c r="P466" i="5"/>
  <c r="Q466" i="5" s="1"/>
  <c r="DL466" i="5"/>
  <c r="P467" i="5"/>
  <c r="Q467" i="5" s="1"/>
  <c r="DL467" i="5"/>
  <c r="P468" i="5"/>
  <c r="Q468" i="5" s="1"/>
  <c r="DL468" i="5"/>
  <c r="P469" i="5"/>
  <c r="Q469" i="5" s="1"/>
  <c r="DL469" i="5"/>
  <c r="P470" i="5"/>
  <c r="Q470" i="5" s="1"/>
  <c r="DL470" i="5"/>
  <c r="P521" i="5"/>
  <c r="Q521" i="5" s="1"/>
  <c r="DL521" i="5"/>
  <c r="DO336" i="5"/>
  <c r="DP336" i="5" s="1"/>
  <c r="DL336" i="5"/>
  <c r="P336" i="5"/>
  <c r="Q336" i="5" s="1"/>
  <c r="P320" i="5"/>
  <c r="Q320" i="5" s="1"/>
  <c r="DL320" i="5"/>
  <c r="DO320" i="5" s="1"/>
  <c r="DP320" i="5" s="1"/>
  <c r="P321" i="5"/>
  <c r="Q321" i="5" s="1"/>
  <c r="DL321" i="5"/>
  <c r="DO321" i="5" s="1"/>
  <c r="DP321" i="5" s="1"/>
  <c r="P322" i="5"/>
  <c r="Q322" i="5" s="1"/>
  <c r="DL322" i="5"/>
  <c r="DO322" i="5" s="1"/>
  <c r="DP322" i="5" s="1"/>
  <c r="P323" i="5"/>
  <c r="Q323" i="5" s="1"/>
  <c r="DL323" i="5"/>
  <c r="DO323" i="5" s="1"/>
  <c r="DP323" i="5" s="1"/>
  <c r="P324" i="5"/>
  <c r="Q324" i="5" s="1"/>
  <c r="P325" i="5"/>
  <c r="Q325" i="5" s="1"/>
  <c r="P326" i="5"/>
  <c r="Q326" i="5" s="1"/>
  <c r="P327" i="5"/>
  <c r="Q327" i="5" s="1"/>
  <c r="DL327" i="5"/>
  <c r="DO327" i="5" s="1"/>
  <c r="DP327" i="5" s="1"/>
  <c r="P328" i="5"/>
  <c r="Q328" i="5" s="1"/>
  <c r="DL328" i="5"/>
  <c r="DO328" i="5" s="1"/>
  <c r="DP328" i="5" s="1"/>
  <c r="P329" i="5"/>
  <c r="Q329" i="5" s="1"/>
  <c r="P330" i="5"/>
  <c r="Q330" i="5" s="1"/>
  <c r="P331" i="5"/>
  <c r="Q331" i="5" s="1"/>
  <c r="DL331" i="5"/>
  <c r="P332" i="5"/>
  <c r="Q332" i="5" s="1"/>
  <c r="DL332" i="5"/>
  <c r="P333" i="5"/>
  <c r="Q333" i="5" s="1"/>
  <c r="P334" i="5"/>
  <c r="Q334" i="5" s="1"/>
  <c r="P335" i="5"/>
  <c r="Q335" i="5" s="1"/>
  <c r="DL335" i="5"/>
  <c r="DL337" i="5"/>
  <c r="P337" i="5"/>
  <c r="Q337" i="5" s="1"/>
  <c r="DO337" i="5"/>
  <c r="DP337" i="5" s="1"/>
  <c r="DL339" i="5"/>
  <c r="P339" i="5"/>
  <c r="Q339" i="5" s="1"/>
  <c r="DO339" i="5"/>
  <c r="DP339" i="5" s="1"/>
  <c r="DL341" i="5"/>
  <c r="P341" i="5"/>
  <c r="Q341" i="5" s="1"/>
  <c r="DO341" i="5"/>
  <c r="DP341" i="5" s="1"/>
  <c r="DL344" i="5"/>
  <c r="DL346" i="5"/>
  <c r="DL348" i="5"/>
  <c r="DL350" i="5"/>
  <c r="DL338" i="5"/>
  <c r="P338" i="5"/>
  <c r="Q338" i="5" s="1"/>
  <c r="DO338" i="5"/>
  <c r="DP338" i="5" s="1"/>
  <c r="DL340" i="5"/>
  <c r="P340" i="5"/>
  <c r="Q340" i="5" s="1"/>
  <c r="DO340" i="5"/>
  <c r="DP340" i="5" s="1"/>
  <c r="DL342" i="5"/>
  <c r="P342" i="5"/>
  <c r="Q342" i="5" s="1"/>
  <c r="DO342" i="5"/>
  <c r="DP342" i="5" s="1"/>
  <c r="DL343" i="5"/>
  <c r="DL347" i="5"/>
  <c r="DL349" i="5"/>
  <c r="DL351" i="5"/>
  <c r="DL352" i="5"/>
  <c r="P352" i="5"/>
  <c r="Q352" i="5" s="1"/>
  <c r="DO352" i="5"/>
  <c r="DP352" i="5" s="1"/>
  <c r="DO343" i="5"/>
  <c r="DP343" i="5" s="1"/>
  <c r="DO344" i="5"/>
  <c r="DP344" i="5" s="1"/>
  <c r="DO345" i="5"/>
  <c r="DP345" i="5" s="1"/>
  <c r="DO346" i="5"/>
  <c r="DP346" i="5" s="1"/>
  <c r="DO347" i="5"/>
  <c r="DP347" i="5" s="1"/>
  <c r="DO348" i="5"/>
  <c r="DP348" i="5" s="1"/>
  <c r="DO349" i="5"/>
  <c r="DP349" i="5" s="1"/>
  <c r="DO350" i="5"/>
  <c r="DP350" i="5" s="1"/>
  <c r="DO351" i="5"/>
  <c r="DP351" i="5" s="1"/>
  <c r="DL353" i="5"/>
  <c r="P353" i="5"/>
  <c r="Q353" i="5" s="1"/>
  <c r="DO353" i="5"/>
  <c r="DP353" i="5" s="1"/>
  <c r="DL355" i="5"/>
  <c r="P355" i="5"/>
  <c r="Q355" i="5" s="1"/>
  <c r="DO355" i="5"/>
  <c r="DP355" i="5" s="1"/>
  <c r="DL357" i="5"/>
  <c r="P357" i="5"/>
  <c r="Q357" i="5" s="1"/>
  <c r="DO357" i="5"/>
  <c r="DP357" i="5" s="1"/>
  <c r="P343" i="5"/>
  <c r="Q343" i="5" s="1"/>
  <c r="P344" i="5"/>
  <c r="Q344" i="5" s="1"/>
  <c r="P345" i="5"/>
  <c r="Q345" i="5" s="1"/>
  <c r="P346" i="5"/>
  <c r="Q346" i="5" s="1"/>
  <c r="P347" i="5"/>
  <c r="Q347" i="5" s="1"/>
  <c r="P348" i="5"/>
  <c r="Q348" i="5" s="1"/>
  <c r="P349" i="5"/>
  <c r="Q349" i="5" s="1"/>
  <c r="P350" i="5"/>
  <c r="Q350" i="5" s="1"/>
  <c r="P351" i="5"/>
  <c r="Q351" i="5" s="1"/>
  <c r="P354" i="5"/>
  <c r="Q354" i="5" s="1"/>
  <c r="DO354" i="5"/>
  <c r="DP354" i="5" s="1"/>
  <c r="DL356" i="5"/>
  <c r="P356" i="5"/>
  <c r="Q356" i="5" s="1"/>
  <c r="DO356" i="5"/>
  <c r="DP356" i="5" s="1"/>
  <c r="DL358" i="5"/>
  <c r="P358" i="5"/>
  <c r="Q358" i="5" s="1"/>
  <c r="DO358" i="5"/>
  <c r="DP358" i="5" s="1"/>
  <c r="P359" i="5"/>
  <c r="Q359" i="5" s="1"/>
  <c r="DL359" i="5"/>
  <c r="P360" i="5"/>
  <c r="Q360" i="5" s="1"/>
  <c r="DL360" i="5"/>
  <c r="P361" i="5"/>
  <c r="Q361" i="5" s="1"/>
  <c r="DL361" i="5"/>
  <c r="P362" i="5"/>
  <c r="Q362" i="5" s="1"/>
  <c r="P363" i="5"/>
  <c r="Q363" i="5" s="1"/>
  <c r="DL363" i="5"/>
  <c r="P364" i="5"/>
  <c r="Q364" i="5" s="1"/>
  <c r="DL364" i="5"/>
  <c r="P365" i="5"/>
  <c r="Q365" i="5" s="1"/>
  <c r="DL365" i="5"/>
  <c r="P366" i="5"/>
  <c r="Q366" i="5" s="1"/>
  <c r="P367" i="5"/>
  <c r="Q367" i="5" s="1"/>
  <c r="DL367" i="5"/>
  <c r="P368" i="5"/>
  <c r="Q368" i="5" s="1"/>
  <c r="DL368" i="5"/>
  <c r="P419" i="5"/>
  <c r="Q419" i="5" s="1"/>
  <c r="DL419" i="5"/>
  <c r="DO419" i="5" s="1"/>
  <c r="DP419" i="5" s="1"/>
  <c r="DO232" i="5"/>
  <c r="DP232" i="5" s="1"/>
  <c r="DL232" i="5"/>
  <c r="P232" i="5"/>
  <c r="Q232" i="5" s="1"/>
  <c r="P216" i="5"/>
  <c r="Q216" i="5" s="1"/>
  <c r="DL216" i="5"/>
  <c r="DO216" i="5" s="1"/>
  <c r="DP216" i="5" s="1"/>
  <c r="P217" i="5"/>
  <c r="Q217" i="5" s="1"/>
  <c r="DL217" i="5"/>
  <c r="DO217" i="5" s="1"/>
  <c r="DP217" i="5" s="1"/>
  <c r="P218" i="5"/>
  <c r="Q218" i="5" s="1"/>
  <c r="DL218" i="5"/>
  <c r="DO218" i="5" s="1"/>
  <c r="DP218" i="5" s="1"/>
  <c r="P219" i="5"/>
  <c r="Q219" i="5" s="1"/>
  <c r="DL219" i="5"/>
  <c r="DO219" i="5" s="1"/>
  <c r="DP219" i="5" s="1"/>
  <c r="P220" i="5"/>
  <c r="Q220" i="5" s="1"/>
  <c r="DL220" i="5"/>
  <c r="DO220" i="5" s="1"/>
  <c r="DP220" i="5" s="1"/>
  <c r="P221" i="5"/>
  <c r="Q221" i="5" s="1"/>
  <c r="DL221" i="5"/>
  <c r="P222" i="5"/>
  <c r="Q222" i="5" s="1"/>
  <c r="DL222" i="5"/>
  <c r="P223" i="5"/>
  <c r="Q223" i="5" s="1"/>
  <c r="DL223" i="5"/>
  <c r="P224" i="5"/>
  <c r="Q224" i="5" s="1"/>
  <c r="DL224" i="5"/>
  <c r="P225" i="5"/>
  <c r="Q225" i="5" s="1"/>
  <c r="DL225" i="5"/>
  <c r="P226" i="5"/>
  <c r="Q226" i="5" s="1"/>
  <c r="DL226" i="5"/>
  <c r="P227" i="5"/>
  <c r="Q227" i="5" s="1"/>
  <c r="DL227" i="5"/>
  <c r="P228" i="5"/>
  <c r="Q228" i="5" s="1"/>
  <c r="DL228" i="5"/>
  <c r="P229" i="5"/>
  <c r="Q229" i="5" s="1"/>
  <c r="DL229" i="5"/>
  <c r="P230" i="5"/>
  <c r="Q230" i="5" s="1"/>
  <c r="DL230" i="5"/>
  <c r="P231" i="5"/>
  <c r="Q231" i="5" s="1"/>
  <c r="DL231" i="5"/>
  <c r="DL234" i="5"/>
  <c r="P234" i="5"/>
  <c r="Q234" i="5" s="1"/>
  <c r="DO234" i="5"/>
  <c r="DP234" i="5" s="1"/>
  <c r="DL236" i="5"/>
  <c r="P236" i="5"/>
  <c r="Q236" i="5" s="1"/>
  <c r="DO236" i="5"/>
  <c r="DP236" i="5" s="1"/>
  <c r="DL233" i="5"/>
  <c r="P233" i="5"/>
  <c r="Q233" i="5" s="1"/>
  <c r="DO233" i="5"/>
  <c r="DP233" i="5" s="1"/>
  <c r="DL235" i="5"/>
  <c r="P235" i="5"/>
  <c r="Q235" i="5" s="1"/>
  <c r="DO235" i="5"/>
  <c r="DP235" i="5" s="1"/>
  <c r="DL237" i="5"/>
  <c r="P237" i="5"/>
  <c r="Q237" i="5" s="1"/>
  <c r="DO237" i="5"/>
  <c r="DP237" i="5" s="1"/>
  <c r="DL238" i="5"/>
  <c r="DL240" i="5"/>
  <c r="DL242" i="5"/>
  <c r="DL244" i="5"/>
  <c r="DL246" i="5"/>
  <c r="DL248" i="5"/>
  <c r="P248" i="5"/>
  <c r="Q248" i="5" s="1"/>
  <c r="DO248" i="5"/>
  <c r="DP248" i="5" s="1"/>
  <c r="DO238" i="5"/>
  <c r="DP238" i="5" s="1"/>
  <c r="DO239" i="5"/>
  <c r="DP239" i="5" s="1"/>
  <c r="DO240" i="5"/>
  <c r="DP240" i="5" s="1"/>
  <c r="DO241" i="5"/>
  <c r="DP241" i="5" s="1"/>
  <c r="DO242" i="5"/>
  <c r="DP242" i="5" s="1"/>
  <c r="DO243" i="5"/>
  <c r="DP243" i="5" s="1"/>
  <c r="DO244" i="5"/>
  <c r="DP244" i="5" s="1"/>
  <c r="DO245" i="5"/>
  <c r="DP245" i="5" s="1"/>
  <c r="DO246" i="5"/>
  <c r="DP246" i="5" s="1"/>
  <c r="DO247" i="5"/>
  <c r="DP247" i="5" s="1"/>
  <c r="DL249" i="5"/>
  <c r="P249" i="5"/>
  <c r="Q249" i="5" s="1"/>
  <c r="DO249" i="5"/>
  <c r="DP249" i="5" s="1"/>
  <c r="DL251" i="5"/>
  <c r="P251" i="5"/>
  <c r="Q251" i="5" s="1"/>
  <c r="DO251" i="5"/>
  <c r="DP251" i="5" s="1"/>
  <c r="DL253" i="5"/>
  <c r="P253" i="5"/>
  <c r="Q253" i="5" s="1"/>
  <c r="DO253" i="5"/>
  <c r="DP253" i="5" s="1"/>
  <c r="P238" i="5"/>
  <c r="Q238" i="5" s="1"/>
  <c r="P239" i="5"/>
  <c r="Q239" i="5" s="1"/>
  <c r="P240" i="5"/>
  <c r="Q240" i="5" s="1"/>
  <c r="P241" i="5"/>
  <c r="Q241" i="5" s="1"/>
  <c r="P242" i="5"/>
  <c r="Q242" i="5" s="1"/>
  <c r="P243" i="5"/>
  <c r="Q243" i="5" s="1"/>
  <c r="P244" i="5"/>
  <c r="Q244" i="5" s="1"/>
  <c r="P245" i="5"/>
  <c r="Q245" i="5" s="1"/>
  <c r="P246" i="5"/>
  <c r="Q246" i="5" s="1"/>
  <c r="DL250" i="5"/>
  <c r="P250" i="5"/>
  <c r="Q250" i="5" s="1"/>
  <c r="DO250" i="5"/>
  <c r="DP250" i="5" s="1"/>
  <c r="DL252" i="5"/>
  <c r="P252" i="5"/>
  <c r="Q252" i="5" s="1"/>
  <c r="DO252" i="5"/>
  <c r="DP252" i="5" s="1"/>
  <c r="DL254" i="5"/>
  <c r="P254" i="5"/>
  <c r="Q254" i="5" s="1"/>
  <c r="DO254" i="5"/>
  <c r="DP254" i="5" s="1"/>
  <c r="P255" i="5"/>
  <c r="Q255" i="5" s="1"/>
  <c r="P256" i="5"/>
  <c r="Q256" i="5" s="1"/>
  <c r="DL256" i="5"/>
  <c r="P257" i="5"/>
  <c r="Q257" i="5" s="1"/>
  <c r="DL257" i="5"/>
  <c r="P258" i="5"/>
  <c r="Q258" i="5" s="1"/>
  <c r="DL258" i="5"/>
  <c r="P259" i="5"/>
  <c r="Q259" i="5" s="1"/>
  <c r="P260" i="5"/>
  <c r="Q260" i="5" s="1"/>
  <c r="DL260" i="5"/>
  <c r="P261" i="5"/>
  <c r="Q261" i="5" s="1"/>
  <c r="DL261" i="5"/>
  <c r="P262" i="5"/>
  <c r="Q262" i="5" s="1"/>
  <c r="DL262" i="5"/>
  <c r="P263" i="5"/>
  <c r="Q263" i="5" s="1"/>
  <c r="P264" i="5"/>
  <c r="Q264" i="5" s="1"/>
  <c r="DL264" i="5"/>
  <c r="P315" i="5"/>
  <c r="Q315" i="5" s="1"/>
  <c r="DL315" i="5"/>
  <c r="DL112" i="5"/>
  <c r="DO112" i="5" s="1"/>
  <c r="DP112" i="5" s="1"/>
  <c r="P112" i="5"/>
  <c r="Q112" i="5" s="1"/>
  <c r="P113" i="5"/>
  <c r="Q113" i="5" s="1"/>
  <c r="DL113" i="5"/>
  <c r="DO113" i="5" s="1"/>
  <c r="DP113" i="5" s="1"/>
  <c r="P114" i="5"/>
  <c r="Q114" i="5" s="1"/>
  <c r="DL114" i="5"/>
  <c r="DO114" i="5" s="1"/>
  <c r="DP114" i="5" s="1"/>
  <c r="P53" i="5"/>
  <c r="Q53" i="5" s="1"/>
  <c r="DL53" i="5"/>
  <c r="DO53" i="5"/>
  <c r="DP53" i="5" s="1"/>
  <c r="P51" i="5"/>
  <c r="Q51" i="5" s="1"/>
  <c r="DO51" i="5"/>
  <c r="DP51" i="5" s="1"/>
  <c r="P54" i="5"/>
  <c r="Q54" i="5" s="1"/>
  <c r="DL54" i="5"/>
  <c r="DO54" i="5"/>
  <c r="DP54" i="5" s="1"/>
  <c r="P52" i="5"/>
  <c r="Q52" i="5" s="1"/>
  <c r="DL52" i="5"/>
  <c r="DO52" i="5"/>
  <c r="DP52" i="5" s="1"/>
  <c r="DL51" i="5"/>
  <c r="P50" i="5"/>
  <c r="Q50" i="5" s="1"/>
  <c r="DL50" i="5"/>
  <c r="P49" i="5"/>
  <c r="Q49" i="5" s="1"/>
  <c r="DL49" i="5"/>
  <c r="P48" i="5"/>
  <c r="Q48" i="5" s="1"/>
  <c r="DL48" i="5"/>
  <c r="DO41" i="5"/>
  <c r="DP41" i="5" s="1"/>
  <c r="P41" i="5"/>
  <c r="Q41" i="5" s="1"/>
  <c r="DL41" i="5"/>
  <c r="DO39" i="5"/>
  <c r="DP39" i="5" s="1"/>
  <c r="P39" i="5"/>
  <c r="Q39" i="5" s="1"/>
  <c r="DL39" i="5"/>
  <c r="DO37" i="5"/>
  <c r="DP37" i="5" s="1"/>
  <c r="P37" i="5"/>
  <c r="Q37" i="5" s="1"/>
  <c r="DL37" i="5"/>
  <c r="DO35" i="5"/>
  <c r="DP35" i="5" s="1"/>
  <c r="P35" i="5"/>
  <c r="Q35" i="5" s="1"/>
  <c r="DL35" i="5"/>
  <c r="DO33" i="5"/>
  <c r="DP33" i="5" s="1"/>
  <c r="P33" i="5"/>
  <c r="Q33" i="5" s="1"/>
  <c r="DL33" i="5"/>
  <c r="DO58" i="5"/>
  <c r="DP58" i="5" s="1"/>
  <c r="DL59" i="5"/>
  <c r="DO59" i="5" s="1"/>
  <c r="DP59" i="5" s="1"/>
  <c r="DL58" i="5"/>
  <c r="DL57" i="5"/>
  <c r="DL56" i="5"/>
  <c r="DL55" i="5"/>
  <c r="DO40" i="5"/>
  <c r="DP40" i="5" s="1"/>
  <c r="P40" i="5"/>
  <c r="Q40" i="5" s="1"/>
  <c r="DL40" i="5"/>
  <c r="DO38" i="5"/>
  <c r="DP38" i="5" s="1"/>
  <c r="P38" i="5"/>
  <c r="Q38" i="5" s="1"/>
  <c r="DL38" i="5"/>
  <c r="DO36" i="5"/>
  <c r="DP36" i="5" s="1"/>
  <c r="P36" i="5"/>
  <c r="Q36" i="5" s="1"/>
  <c r="DL36" i="5"/>
  <c r="DO34" i="5"/>
  <c r="DP34" i="5" s="1"/>
  <c r="P34" i="5"/>
  <c r="Q34" i="5" s="1"/>
  <c r="DL34" i="5"/>
  <c r="DO32" i="5"/>
  <c r="DP32" i="5" s="1"/>
  <c r="P32" i="5"/>
  <c r="Q32" i="5" s="1"/>
  <c r="DL47" i="5"/>
  <c r="DL46" i="5"/>
  <c r="DL45" i="5"/>
  <c r="DL44" i="5"/>
  <c r="DL43" i="5"/>
  <c r="DL42" i="5"/>
  <c r="DL32" i="5"/>
  <c r="P31" i="5"/>
  <c r="Q31" i="5" s="1"/>
  <c r="DL31" i="5"/>
  <c r="P30" i="5"/>
  <c r="Q30" i="5" s="1"/>
  <c r="DL30" i="5"/>
  <c r="P29" i="5"/>
  <c r="Q29" i="5" s="1"/>
  <c r="DL29" i="5"/>
  <c r="P28" i="5"/>
  <c r="Q28" i="5" s="1"/>
  <c r="DL28" i="5"/>
  <c r="P27" i="5"/>
  <c r="Q27" i="5" s="1"/>
  <c r="DL27" i="5"/>
  <c r="P26" i="5"/>
  <c r="Q26" i="5" s="1"/>
  <c r="DL26" i="5"/>
  <c r="P25" i="5"/>
  <c r="Q25" i="5" s="1"/>
  <c r="DL25" i="5"/>
  <c r="P24" i="5"/>
  <c r="Q24" i="5" s="1"/>
  <c r="DL24" i="5"/>
  <c r="P23" i="5"/>
  <c r="Q23" i="5" s="1"/>
  <c r="DL23" i="5"/>
  <c r="DL22" i="5"/>
  <c r="DL21" i="5"/>
  <c r="DL20" i="5"/>
  <c r="DL19" i="5"/>
  <c r="DL18" i="5"/>
  <c r="DL17" i="5"/>
  <c r="DL16" i="5"/>
  <c r="DO16" i="5" s="1"/>
  <c r="DP16" i="5" s="1"/>
  <c r="DL15" i="5"/>
  <c r="DO15" i="5" s="1"/>
  <c r="DP15" i="5" s="1"/>
  <c r="DL14" i="5"/>
  <c r="DO14" i="5" s="1"/>
  <c r="DP14" i="5" s="1"/>
  <c r="DL13" i="5"/>
  <c r="DO13" i="5" s="1"/>
  <c r="DP13" i="5" s="1"/>
  <c r="DL12" i="5"/>
  <c r="DO12" i="5" s="1"/>
  <c r="DP12" i="5" s="1"/>
  <c r="DL11" i="5"/>
  <c r="DO11" i="5" s="1"/>
  <c r="DP11" i="5" s="1"/>
  <c r="J320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DO568" i="5" l="1"/>
  <c r="DP568" i="5" s="1"/>
  <c r="P568" i="5"/>
  <c r="Q568" i="5" s="1"/>
  <c r="DM566" i="5"/>
  <c r="DL566" i="5"/>
  <c r="Q549" i="2"/>
  <c r="Q569" i="2" s="1"/>
  <c r="DL588" i="5"/>
  <c r="Q571" i="2"/>
  <c r="R549" i="2"/>
  <c r="L569" i="2"/>
  <c r="DO546" i="5"/>
  <c r="DP546" i="5" s="1"/>
  <c r="DM588" i="5"/>
  <c r="L571" i="2"/>
  <c r="R571" i="2" s="1"/>
  <c r="EL524" i="5"/>
  <c r="DL524" i="5"/>
  <c r="DL544" i="5" s="1"/>
  <c r="A500" i="5"/>
  <c r="A502" i="2"/>
  <c r="A371" i="5"/>
  <c r="A373" i="2"/>
  <c r="A269" i="2"/>
  <c r="A267" i="5"/>
  <c r="A164" i="5"/>
  <c r="A166" i="2"/>
  <c r="DL212" i="5"/>
  <c r="J113" i="2"/>
  <c r="L420" i="5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00" i="2"/>
  <c r="J591" i="2"/>
  <c r="J527" i="2"/>
  <c r="J547" i="2" s="1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524" i="2"/>
  <c r="J425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422" i="2"/>
  <c r="J323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318" i="2"/>
  <c r="J219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15" i="2"/>
  <c r="DN10" i="5"/>
  <c r="A501" i="5" l="1"/>
  <c r="A503" i="2"/>
  <c r="A372" i="5"/>
  <c r="A374" i="2"/>
  <c r="A270" i="2"/>
  <c r="A268" i="5"/>
  <c r="J215" i="2"/>
  <c r="J216" i="2" s="1"/>
  <c r="A165" i="5"/>
  <c r="A167" i="2"/>
  <c r="H22" i="6"/>
  <c r="EL420" i="5"/>
  <c r="K13" i="2"/>
  <c r="DM10" i="5"/>
  <c r="DM110" i="5" s="1"/>
  <c r="DM213" i="5" s="1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00" i="2"/>
  <c r="K591" i="2"/>
  <c r="K527" i="2"/>
  <c r="K547" i="2" s="1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524" i="2"/>
  <c r="K425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422" i="2"/>
  <c r="K323" i="2"/>
  <c r="K320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318" i="2"/>
  <c r="K219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15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A502" i="5" l="1"/>
  <c r="A504" i="2"/>
  <c r="A373" i="5"/>
  <c r="A375" i="2"/>
  <c r="A271" i="2"/>
  <c r="A269" i="5"/>
  <c r="A166" i="5"/>
  <c r="A168" i="2"/>
  <c r="K215" i="2"/>
  <c r="K113" i="2"/>
  <c r="K423" i="2"/>
  <c r="K525" i="2"/>
  <c r="K650" i="2"/>
  <c r="K652" i="2" s="1"/>
  <c r="K319" i="2"/>
  <c r="A503" i="5" l="1"/>
  <c r="A505" i="2"/>
  <c r="A374" i="5"/>
  <c r="A376" i="2"/>
  <c r="A272" i="2"/>
  <c r="A270" i="5"/>
  <c r="K216" i="2"/>
  <c r="K593" i="2" s="1"/>
  <c r="A167" i="5"/>
  <c r="A169" i="2"/>
  <c r="DO212" i="5"/>
  <c r="DP212" i="5" s="1"/>
  <c r="A504" i="5" l="1"/>
  <c r="A506" i="2"/>
  <c r="A375" i="5"/>
  <c r="A377" i="2"/>
  <c r="A273" i="2"/>
  <c r="A271" i="5"/>
  <c r="A168" i="5"/>
  <c r="A170" i="2"/>
  <c r="EL212" i="5"/>
  <c r="AD598" i="2"/>
  <c r="AC598" i="2"/>
  <c r="AB598" i="2"/>
  <c r="AA598" i="2"/>
  <c r="Z598" i="2"/>
  <c r="Y598" i="2"/>
  <c r="X598" i="2"/>
  <c r="W598" i="2"/>
  <c r="V598" i="2"/>
  <c r="U598" i="2"/>
  <c r="T598" i="2"/>
  <c r="S598" i="2"/>
  <c r="AD597" i="2"/>
  <c r="AC597" i="2"/>
  <c r="AB597" i="2"/>
  <c r="AA597" i="2"/>
  <c r="Z597" i="2"/>
  <c r="Y597" i="2"/>
  <c r="X597" i="2"/>
  <c r="W597" i="2"/>
  <c r="V597" i="2"/>
  <c r="U597" i="2"/>
  <c r="T597" i="2"/>
  <c r="S597" i="2"/>
  <c r="AD596" i="2"/>
  <c r="AC596" i="2"/>
  <c r="AB596" i="2"/>
  <c r="AA596" i="2"/>
  <c r="Z596" i="2"/>
  <c r="Y596" i="2"/>
  <c r="X596" i="2"/>
  <c r="W596" i="2"/>
  <c r="V596" i="2"/>
  <c r="U596" i="2"/>
  <c r="T596" i="2"/>
  <c r="S596" i="2"/>
  <c r="AD595" i="2"/>
  <c r="AC595" i="2"/>
  <c r="AB595" i="2"/>
  <c r="AA595" i="2"/>
  <c r="Z595" i="2"/>
  <c r="Y595" i="2"/>
  <c r="X595" i="2"/>
  <c r="W595" i="2"/>
  <c r="V595" i="2"/>
  <c r="U595" i="2"/>
  <c r="T595" i="2"/>
  <c r="A505" i="5" l="1"/>
  <c r="A507" i="2"/>
  <c r="A376" i="5"/>
  <c r="A378" i="2"/>
  <c r="A274" i="2"/>
  <c r="A272" i="5"/>
  <c r="K659" i="2"/>
  <c r="K652" i="5" s="1"/>
  <c r="A169" i="5"/>
  <c r="A171" i="2"/>
  <c r="D595" i="2"/>
  <c r="F597" i="2"/>
  <c r="G598" i="2"/>
  <c r="E596" i="2"/>
  <c r="AD591" i="2"/>
  <c r="AC591" i="2"/>
  <c r="AB591" i="2"/>
  <c r="AA591" i="2"/>
  <c r="Z591" i="2"/>
  <c r="Y591" i="2"/>
  <c r="X591" i="2"/>
  <c r="W591" i="2"/>
  <c r="V591" i="2"/>
  <c r="U591" i="2"/>
  <c r="T591" i="2"/>
  <c r="S591" i="2"/>
  <c r="O591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524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422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318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C350" i="2"/>
  <c r="D350" i="2"/>
  <c r="E350" i="2"/>
  <c r="F350" i="2"/>
  <c r="G350" i="2"/>
  <c r="H350" i="2"/>
  <c r="I350" i="2"/>
  <c r="N350" i="2"/>
  <c r="O350" i="2"/>
  <c r="P350" i="2"/>
  <c r="S350" i="2"/>
  <c r="T350" i="2"/>
  <c r="U350" i="2"/>
  <c r="V350" i="2"/>
  <c r="W350" i="2"/>
  <c r="X350" i="2"/>
  <c r="Y350" i="2"/>
  <c r="Z350" i="2"/>
  <c r="AA350" i="2"/>
  <c r="AB350" i="2"/>
  <c r="AC350" i="2"/>
  <c r="AD350" i="2"/>
  <c r="C351" i="2"/>
  <c r="D351" i="2"/>
  <c r="E351" i="2"/>
  <c r="F351" i="2"/>
  <c r="G351" i="2"/>
  <c r="H351" i="2"/>
  <c r="I351" i="2"/>
  <c r="N351" i="2"/>
  <c r="P351" i="2"/>
  <c r="S351" i="2"/>
  <c r="T351" i="2"/>
  <c r="U351" i="2"/>
  <c r="V351" i="2"/>
  <c r="W351" i="2"/>
  <c r="X351" i="2"/>
  <c r="Y351" i="2"/>
  <c r="Z351" i="2"/>
  <c r="AA351" i="2"/>
  <c r="AB351" i="2"/>
  <c r="AC351" i="2"/>
  <c r="AD351" i="2"/>
  <c r="C352" i="2"/>
  <c r="D352" i="2"/>
  <c r="E352" i="2"/>
  <c r="F352" i="2"/>
  <c r="G352" i="2"/>
  <c r="H352" i="2"/>
  <c r="I352" i="2"/>
  <c r="N352" i="2"/>
  <c r="O352" i="2"/>
  <c r="P352" i="2"/>
  <c r="S352" i="2"/>
  <c r="T352" i="2"/>
  <c r="U352" i="2"/>
  <c r="V352" i="2"/>
  <c r="W352" i="2"/>
  <c r="X352" i="2"/>
  <c r="Y352" i="2"/>
  <c r="Z352" i="2"/>
  <c r="AA352" i="2"/>
  <c r="AB352" i="2"/>
  <c r="AC352" i="2"/>
  <c r="AD352" i="2"/>
  <c r="C353" i="2"/>
  <c r="D353" i="2"/>
  <c r="E353" i="2"/>
  <c r="F353" i="2"/>
  <c r="G353" i="2"/>
  <c r="H353" i="2"/>
  <c r="I353" i="2"/>
  <c r="N353" i="2"/>
  <c r="P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C354" i="2"/>
  <c r="D354" i="2"/>
  <c r="E354" i="2"/>
  <c r="F354" i="2"/>
  <c r="G354" i="2"/>
  <c r="H354" i="2"/>
  <c r="I354" i="2"/>
  <c r="N354" i="2"/>
  <c r="O354" i="2"/>
  <c r="P354" i="2"/>
  <c r="S354" i="2"/>
  <c r="T354" i="2"/>
  <c r="U354" i="2"/>
  <c r="V354" i="2"/>
  <c r="W354" i="2"/>
  <c r="X354" i="2"/>
  <c r="Y354" i="2"/>
  <c r="Z354" i="2"/>
  <c r="AA354" i="2"/>
  <c r="AB354" i="2"/>
  <c r="AC354" i="2"/>
  <c r="AD354" i="2"/>
  <c r="C355" i="2"/>
  <c r="D355" i="2"/>
  <c r="E355" i="2"/>
  <c r="F355" i="2"/>
  <c r="G355" i="2"/>
  <c r="H355" i="2"/>
  <c r="I355" i="2"/>
  <c r="N355" i="2"/>
  <c r="P355" i="2"/>
  <c r="S355" i="2"/>
  <c r="T355" i="2"/>
  <c r="U355" i="2"/>
  <c r="V355" i="2"/>
  <c r="W355" i="2"/>
  <c r="X355" i="2"/>
  <c r="Y355" i="2"/>
  <c r="Z355" i="2"/>
  <c r="AA355" i="2"/>
  <c r="AB355" i="2"/>
  <c r="AC355" i="2"/>
  <c r="AD355" i="2"/>
  <c r="C356" i="2"/>
  <c r="D356" i="2"/>
  <c r="E356" i="2"/>
  <c r="F356" i="2"/>
  <c r="G356" i="2"/>
  <c r="H356" i="2"/>
  <c r="I356" i="2"/>
  <c r="N356" i="2"/>
  <c r="O356" i="2"/>
  <c r="P356" i="2"/>
  <c r="S356" i="2"/>
  <c r="T356" i="2"/>
  <c r="U356" i="2"/>
  <c r="V356" i="2"/>
  <c r="W356" i="2"/>
  <c r="X356" i="2"/>
  <c r="Y356" i="2"/>
  <c r="Z356" i="2"/>
  <c r="AA356" i="2"/>
  <c r="AB356" i="2"/>
  <c r="AC356" i="2"/>
  <c r="AD356" i="2"/>
  <c r="C357" i="2"/>
  <c r="D357" i="2"/>
  <c r="E357" i="2"/>
  <c r="F357" i="2"/>
  <c r="G357" i="2"/>
  <c r="H357" i="2"/>
  <c r="I357" i="2"/>
  <c r="N357" i="2"/>
  <c r="P357" i="2"/>
  <c r="S357" i="2"/>
  <c r="T357" i="2"/>
  <c r="U357" i="2"/>
  <c r="V357" i="2"/>
  <c r="W357" i="2"/>
  <c r="X357" i="2"/>
  <c r="Y357" i="2"/>
  <c r="Z357" i="2"/>
  <c r="AA357" i="2"/>
  <c r="AB357" i="2"/>
  <c r="AC357" i="2"/>
  <c r="AD357" i="2"/>
  <c r="C358" i="2"/>
  <c r="D358" i="2"/>
  <c r="E358" i="2"/>
  <c r="F358" i="2"/>
  <c r="G358" i="2"/>
  <c r="H358" i="2"/>
  <c r="I358" i="2"/>
  <c r="N358" i="2"/>
  <c r="O358" i="2"/>
  <c r="P358" i="2"/>
  <c r="S358" i="2"/>
  <c r="T358" i="2"/>
  <c r="U358" i="2"/>
  <c r="V358" i="2"/>
  <c r="W358" i="2"/>
  <c r="X358" i="2"/>
  <c r="Y358" i="2"/>
  <c r="Z358" i="2"/>
  <c r="AA358" i="2"/>
  <c r="AB358" i="2"/>
  <c r="AC358" i="2"/>
  <c r="AD358" i="2"/>
  <c r="C359" i="2"/>
  <c r="D359" i="2"/>
  <c r="E359" i="2"/>
  <c r="F359" i="2"/>
  <c r="G359" i="2"/>
  <c r="H359" i="2"/>
  <c r="I359" i="2"/>
  <c r="N359" i="2"/>
  <c r="P359" i="2"/>
  <c r="S359" i="2"/>
  <c r="T359" i="2"/>
  <c r="U359" i="2"/>
  <c r="V359" i="2"/>
  <c r="W359" i="2"/>
  <c r="X359" i="2"/>
  <c r="Y359" i="2"/>
  <c r="Z359" i="2"/>
  <c r="AA359" i="2"/>
  <c r="AB359" i="2"/>
  <c r="AC359" i="2"/>
  <c r="AD359" i="2"/>
  <c r="C360" i="2"/>
  <c r="D360" i="2"/>
  <c r="E360" i="2"/>
  <c r="F360" i="2"/>
  <c r="G360" i="2"/>
  <c r="H360" i="2"/>
  <c r="I360" i="2"/>
  <c r="N360" i="2"/>
  <c r="O360" i="2"/>
  <c r="P360" i="2"/>
  <c r="S360" i="2"/>
  <c r="T360" i="2"/>
  <c r="U360" i="2"/>
  <c r="V360" i="2"/>
  <c r="W360" i="2"/>
  <c r="X360" i="2"/>
  <c r="Y360" i="2"/>
  <c r="Z360" i="2"/>
  <c r="AA360" i="2"/>
  <c r="AB360" i="2"/>
  <c r="AC360" i="2"/>
  <c r="AD360" i="2"/>
  <c r="C361" i="2"/>
  <c r="D361" i="2"/>
  <c r="E361" i="2"/>
  <c r="F361" i="2"/>
  <c r="G361" i="2"/>
  <c r="H361" i="2"/>
  <c r="I361" i="2"/>
  <c r="N361" i="2"/>
  <c r="P361" i="2"/>
  <c r="S361" i="2"/>
  <c r="T361" i="2"/>
  <c r="U361" i="2"/>
  <c r="V361" i="2"/>
  <c r="W361" i="2"/>
  <c r="X361" i="2"/>
  <c r="Y361" i="2"/>
  <c r="Z361" i="2"/>
  <c r="AA361" i="2"/>
  <c r="AB361" i="2"/>
  <c r="AC361" i="2"/>
  <c r="AD361" i="2"/>
  <c r="C362" i="2"/>
  <c r="D362" i="2"/>
  <c r="E362" i="2"/>
  <c r="F362" i="2"/>
  <c r="G362" i="2"/>
  <c r="H362" i="2"/>
  <c r="I362" i="2"/>
  <c r="N362" i="2"/>
  <c r="O362" i="2"/>
  <c r="P362" i="2"/>
  <c r="S362" i="2"/>
  <c r="T362" i="2"/>
  <c r="U362" i="2"/>
  <c r="V362" i="2"/>
  <c r="W362" i="2"/>
  <c r="X362" i="2"/>
  <c r="Y362" i="2"/>
  <c r="Z362" i="2"/>
  <c r="AA362" i="2"/>
  <c r="AB362" i="2"/>
  <c r="AC362" i="2"/>
  <c r="AD362" i="2"/>
  <c r="C363" i="2"/>
  <c r="D363" i="2"/>
  <c r="E363" i="2"/>
  <c r="F363" i="2"/>
  <c r="G363" i="2"/>
  <c r="H363" i="2"/>
  <c r="I363" i="2"/>
  <c r="N363" i="2"/>
  <c r="P363" i="2"/>
  <c r="S363" i="2"/>
  <c r="T363" i="2"/>
  <c r="U363" i="2"/>
  <c r="V363" i="2"/>
  <c r="W363" i="2"/>
  <c r="X363" i="2"/>
  <c r="Y363" i="2"/>
  <c r="Z363" i="2"/>
  <c r="AA363" i="2"/>
  <c r="AB363" i="2"/>
  <c r="AC363" i="2"/>
  <c r="AD363" i="2"/>
  <c r="C364" i="2"/>
  <c r="D364" i="2"/>
  <c r="E364" i="2"/>
  <c r="F364" i="2"/>
  <c r="G364" i="2"/>
  <c r="H364" i="2"/>
  <c r="I364" i="2"/>
  <c r="N364" i="2"/>
  <c r="O364" i="2"/>
  <c r="P364" i="2"/>
  <c r="S364" i="2"/>
  <c r="T364" i="2"/>
  <c r="U364" i="2"/>
  <c r="V364" i="2"/>
  <c r="W364" i="2"/>
  <c r="X364" i="2"/>
  <c r="Y364" i="2"/>
  <c r="Z364" i="2"/>
  <c r="AA364" i="2"/>
  <c r="AB364" i="2"/>
  <c r="AC364" i="2"/>
  <c r="AD364" i="2"/>
  <c r="C365" i="2"/>
  <c r="D365" i="2"/>
  <c r="E365" i="2"/>
  <c r="F365" i="2"/>
  <c r="G365" i="2"/>
  <c r="H365" i="2"/>
  <c r="I365" i="2"/>
  <c r="N365" i="2"/>
  <c r="P365" i="2"/>
  <c r="S365" i="2"/>
  <c r="T365" i="2"/>
  <c r="U365" i="2"/>
  <c r="V365" i="2"/>
  <c r="W365" i="2"/>
  <c r="X365" i="2"/>
  <c r="Y365" i="2"/>
  <c r="Z365" i="2"/>
  <c r="AA365" i="2"/>
  <c r="AB365" i="2"/>
  <c r="AC365" i="2"/>
  <c r="AD365" i="2"/>
  <c r="C366" i="2"/>
  <c r="D366" i="2"/>
  <c r="E366" i="2"/>
  <c r="F366" i="2"/>
  <c r="G366" i="2"/>
  <c r="H366" i="2"/>
  <c r="I366" i="2"/>
  <c r="N366" i="2"/>
  <c r="O366" i="2"/>
  <c r="P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C367" i="2"/>
  <c r="D367" i="2"/>
  <c r="E367" i="2"/>
  <c r="F367" i="2"/>
  <c r="G367" i="2"/>
  <c r="H367" i="2"/>
  <c r="I367" i="2"/>
  <c r="N367" i="2"/>
  <c r="P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C368" i="2"/>
  <c r="D368" i="2"/>
  <c r="E368" i="2"/>
  <c r="F368" i="2"/>
  <c r="G368" i="2"/>
  <c r="H368" i="2"/>
  <c r="I368" i="2"/>
  <c r="N368" i="2"/>
  <c r="O368" i="2"/>
  <c r="P368" i="2"/>
  <c r="S368" i="2"/>
  <c r="T368" i="2"/>
  <c r="U368" i="2"/>
  <c r="V368" i="2"/>
  <c r="W368" i="2"/>
  <c r="X368" i="2"/>
  <c r="Y368" i="2"/>
  <c r="Z368" i="2"/>
  <c r="AA368" i="2"/>
  <c r="AB368" i="2"/>
  <c r="AC368" i="2"/>
  <c r="AD368" i="2"/>
  <c r="C369" i="2"/>
  <c r="D369" i="2"/>
  <c r="E369" i="2"/>
  <c r="F369" i="2"/>
  <c r="G369" i="2"/>
  <c r="H369" i="2"/>
  <c r="I369" i="2"/>
  <c r="N369" i="2"/>
  <c r="P369" i="2"/>
  <c r="S369" i="2"/>
  <c r="T369" i="2"/>
  <c r="U369" i="2"/>
  <c r="V369" i="2"/>
  <c r="W369" i="2"/>
  <c r="X369" i="2"/>
  <c r="Y369" i="2"/>
  <c r="Z369" i="2"/>
  <c r="AA369" i="2"/>
  <c r="AB369" i="2"/>
  <c r="AC369" i="2"/>
  <c r="AD369" i="2"/>
  <c r="C370" i="2"/>
  <c r="D370" i="2"/>
  <c r="E370" i="2"/>
  <c r="F370" i="2"/>
  <c r="G370" i="2"/>
  <c r="H370" i="2"/>
  <c r="I370" i="2"/>
  <c r="N370" i="2"/>
  <c r="O370" i="2"/>
  <c r="P370" i="2"/>
  <c r="S370" i="2"/>
  <c r="T370" i="2"/>
  <c r="U370" i="2"/>
  <c r="V370" i="2"/>
  <c r="W370" i="2"/>
  <c r="X370" i="2"/>
  <c r="Y370" i="2"/>
  <c r="Z370" i="2"/>
  <c r="AA370" i="2"/>
  <c r="AB370" i="2"/>
  <c r="AC370" i="2"/>
  <c r="AD370" i="2"/>
  <c r="C371" i="2"/>
  <c r="D371" i="2"/>
  <c r="E371" i="2"/>
  <c r="F371" i="2"/>
  <c r="G371" i="2"/>
  <c r="H371" i="2"/>
  <c r="I371" i="2"/>
  <c r="N371" i="2"/>
  <c r="P371" i="2"/>
  <c r="S371" i="2"/>
  <c r="T371" i="2"/>
  <c r="U371" i="2"/>
  <c r="V371" i="2"/>
  <c r="W371" i="2"/>
  <c r="X371" i="2"/>
  <c r="Y371" i="2"/>
  <c r="Z371" i="2"/>
  <c r="AA371" i="2"/>
  <c r="AB371" i="2"/>
  <c r="AC371" i="2"/>
  <c r="AD371" i="2"/>
  <c r="C422" i="2"/>
  <c r="D422" i="2"/>
  <c r="E422" i="2"/>
  <c r="F422" i="2"/>
  <c r="G422" i="2"/>
  <c r="H422" i="2"/>
  <c r="I422" i="2"/>
  <c r="N422" i="2"/>
  <c r="O422" i="2"/>
  <c r="P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C627" i="2"/>
  <c r="D627" i="2"/>
  <c r="E627" i="2"/>
  <c r="F627" i="2"/>
  <c r="G627" i="2"/>
  <c r="H627" i="2"/>
  <c r="I627" i="2"/>
  <c r="N627" i="2"/>
  <c r="O627" i="2"/>
  <c r="P627" i="2"/>
  <c r="S627" i="2"/>
  <c r="T627" i="2"/>
  <c r="U627" i="2"/>
  <c r="V627" i="2"/>
  <c r="W627" i="2"/>
  <c r="X627" i="2"/>
  <c r="Y627" i="2"/>
  <c r="Z627" i="2"/>
  <c r="AA627" i="2"/>
  <c r="AB627" i="2"/>
  <c r="AC627" i="2"/>
  <c r="AD627" i="2"/>
  <c r="C628" i="2"/>
  <c r="D628" i="2"/>
  <c r="E628" i="2"/>
  <c r="F628" i="2"/>
  <c r="G628" i="2"/>
  <c r="H628" i="2"/>
  <c r="I628" i="2"/>
  <c r="N628" i="2"/>
  <c r="P628" i="2"/>
  <c r="S628" i="2"/>
  <c r="T628" i="2"/>
  <c r="U628" i="2"/>
  <c r="V628" i="2"/>
  <c r="W628" i="2"/>
  <c r="X628" i="2"/>
  <c r="Y628" i="2"/>
  <c r="Z628" i="2"/>
  <c r="AA628" i="2"/>
  <c r="AB628" i="2"/>
  <c r="AC628" i="2"/>
  <c r="AD628" i="2"/>
  <c r="L628" i="2"/>
  <c r="R628" i="2" s="1"/>
  <c r="C629" i="2"/>
  <c r="D629" i="2"/>
  <c r="E629" i="2"/>
  <c r="F629" i="2"/>
  <c r="G629" i="2"/>
  <c r="H629" i="2"/>
  <c r="I629" i="2"/>
  <c r="N629" i="2"/>
  <c r="O629" i="2"/>
  <c r="P629" i="2"/>
  <c r="S629" i="2"/>
  <c r="T629" i="2"/>
  <c r="U629" i="2"/>
  <c r="V629" i="2"/>
  <c r="W629" i="2"/>
  <c r="X629" i="2"/>
  <c r="Y629" i="2"/>
  <c r="Z629" i="2"/>
  <c r="AA629" i="2"/>
  <c r="AB629" i="2"/>
  <c r="AC629" i="2"/>
  <c r="AD629" i="2"/>
  <c r="C630" i="2"/>
  <c r="D630" i="2"/>
  <c r="E630" i="2"/>
  <c r="F630" i="2"/>
  <c r="G630" i="2"/>
  <c r="H630" i="2"/>
  <c r="I630" i="2"/>
  <c r="N630" i="2"/>
  <c r="P630" i="2"/>
  <c r="S630" i="2"/>
  <c r="T630" i="2"/>
  <c r="U630" i="2"/>
  <c r="V630" i="2"/>
  <c r="W630" i="2"/>
  <c r="X630" i="2"/>
  <c r="Y630" i="2"/>
  <c r="Z630" i="2"/>
  <c r="AA630" i="2"/>
  <c r="AB630" i="2"/>
  <c r="AC630" i="2"/>
  <c r="AD630" i="2"/>
  <c r="L630" i="2"/>
  <c r="R630" i="2" s="1"/>
  <c r="C631" i="2"/>
  <c r="D631" i="2"/>
  <c r="E631" i="2"/>
  <c r="F631" i="2"/>
  <c r="G631" i="2"/>
  <c r="H631" i="2"/>
  <c r="I631" i="2"/>
  <c r="N631" i="2"/>
  <c r="O631" i="2"/>
  <c r="P631" i="2"/>
  <c r="S631" i="2"/>
  <c r="T631" i="2"/>
  <c r="U631" i="2"/>
  <c r="V631" i="2"/>
  <c r="W631" i="2"/>
  <c r="X631" i="2"/>
  <c r="Y631" i="2"/>
  <c r="Z631" i="2"/>
  <c r="AA631" i="2"/>
  <c r="AB631" i="2"/>
  <c r="AC631" i="2"/>
  <c r="AD631" i="2"/>
  <c r="C632" i="2"/>
  <c r="D632" i="2"/>
  <c r="E632" i="2"/>
  <c r="F632" i="2"/>
  <c r="G632" i="2"/>
  <c r="H632" i="2"/>
  <c r="I632" i="2"/>
  <c r="N632" i="2"/>
  <c r="P632" i="2"/>
  <c r="S632" i="2"/>
  <c r="T632" i="2"/>
  <c r="U632" i="2"/>
  <c r="V632" i="2"/>
  <c r="W632" i="2"/>
  <c r="X632" i="2"/>
  <c r="Y632" i="2"/>
  <c r="Z632" i="2"/>
  <c r="AA632" i="2"/>
  <c r="AB632" i="2"/>
  <c r="AC632" i="2"/>
  <c r="AD632" i="2"/>
  <c r="L632" i="2"/>
  <c r="R632" i="2" s="1"/>
  <c r="C633" i="2"/>
  <c r="D633" i="2"/>
  <c r="E633" i="2"/>
  <c r="F633" i="2"/>
  <c r="G633" i="2"/>
  <c r="H633" i="2"/>
  <c r="I633" i="2"/>
  <c r="N633" i="2"/>
  <c r="O633" i="2"/>
  <c r="P633" i="2"/>
  <c r="S633" i="2"/>
  <c r="T633" i="2"/>
  <c r="U633" i="2"/>
  <c r="V633" i="2"/>
  <c r="W633" i="2"/>
  <c r="X633" i="2"/>
  <c r="Y633" i="2"/>
  <c r="Z633" i="2"/>
  <c r="AA633" i="2"/>
  <c r="AB633" i="2"/>
  <c r="AC633" i="2"/>
  <c r="AD633" i="2"/>
  <c r="C634" i="2"/>
  <c r="D634" i="2"/>
  <c r="E634" i="2"/>
  <c r="F634" i="2"/>
  <c r="G634" i="2"/>
  <c r="H634" i="2"/>
  <c r="I634" i="2"/>
  <c r="N634" i="2"/>
  <c r="P634" i="2"/>
  <c r="S634" i="2"/>
  <c r="T634" i="2"/>
  <c r="U634" i="2"/>
  <c r="V634" i="2"/>
  <c r="W634" i="2"/>
  <c r="X634" i="2"/>
  <c r="Y634" i="2"/>
  <c r="Z634" i="2"/>
  <c r="AA634" i="2"/>
  <c r="AB634" i="2"/>
  <c r="AC634" i="2"/>
  <c r="AD634" i="2"/>
  <c r="L634" i="2"/>
  <c r="R634" i="2" s="1"/>
  <c r="C635" i="2"/>
  <c r="D635" i="2"/>
  <c r="E635" i="2"/>
  <c r="F635" i="2"/>
  <c r="G635" i="2"/>
  <c r="H635" i="2"/>
  <c r="I635" i="2"/>
  <c r="N635" i="2"/>
  <c r="O635" i="2"/>
  <c r="P635" i="2"/>
  <c r="S635" i="2"/>
  <c r="T635" i="2"/>
  <c r="U635" i="2"/>
  <c r="V635" i="2"/>
  <c r="W635" i="2"/>
  <c r="X635" i="2"/>
  <c r="Y635" i="2"/>
  <c r="Z635" i="2"/>
  <c r="AA635" i="2"/>
  <c r="AB635" i="2"/>
  <c r="AC635" i="2"/>
  <c r="AD635" i="2"/>
  <c r="C636" i="2"/>
  <c r="D636" i="2"/>
  <c r="E636" i="2"/>
  <c r="F636" i="2"/>
  <c r="G636" i="2"/>
  <c r="H636" i="2"/>
  <c r="I636" i="2"/>
  <c r="N636" i="2"/>
  <c r="P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L636" i="2"/>
  <c r="R636" i="2" s="1"/>
  <c r="C637" i="2"/>
  <c r="D637" i="2"/>
  <c r="E637" i="2"/>
  <c r="F637" i="2"/>
  <c r="G637" i="2"/>
  <c r="H637" i="2"/>
  <c r="I637" i="2"/>
  <c r="N637" i="2"/>
  <c r="O637" i="2"/>
  <c r="P637" i="2"/>
  <c r="S637" i="2"/>
  <c r="T637" i="2"/>
  <c r="U637" i="2"/>
  <c r="V637" i="2"/>
  <c r="W637" i="2"/>
  <c r="X637" i="2"/>
  <c r="Y637" i="2"/>
  <c r="Z637" i="2"/>
  <c r="AA637" i="2"/>
  <c r="AB637" i="2"/>
  <c r="AC637" i="2"/>
  <c r="AD637" i="2"/>
  <c r="C638" i="2"/>
  <c r="D638" i="2"/>
  <c r="E638" i="2"/>
  <c r="F638" i="2"/>
  <c r="G638" i="2"/>
  <c r="H638" i="2"/>
  <c r="I638" i="2"/>
  <c r="N638" i="2"/>
  <c r="P638" i="2"/>
  <c r="S638" i="2"/>
  <c r="T638" i="2"/>
  <c r="U638" i="2"/>
  <c r="V638" i="2"/>
  <c r="W638" i="2"/>
  <c r="X638" i="2"/>
  <c r="Y638" i="2"/>
  <c r="Z638" i="2"/>
  <c r="AA638" i="2"/>
  <c r="AB638" i="2"/>
  <c r="AC638" i="2"/>
  <c r="AD638" i="2"/>
  <c r="L638" i="2"/>
  <c r="R638" i="2" s="1"/>
  <c r="C639" i="2"/>
  <c r="D639" i="2"/>
  <c r="E639" i="2"/>
  <c r="F639" i="2"/>
  <c r="G639" i="2"/>
  <c r="H639" i="2"/>
  <c r="I639" i="2"/>
  <c r="N639" i="2"/>
  <c r="O639" i="2"/>
  <c r="P639" i="2"/>
  <c r="S639" i="2"/>
  <c r="T639" i="2"/>
  <c r="U639" i="2"/>
  <c r="V639" i="2"/>
  <c r="W639" i="2"/>
  <c r="X639" i="2"/>
  <c r="Y639" i="2"/>
  <c r="Z639" i="2"/>
  <c r="AA639" i="2"/>
  <c r="AB639" i="2"/>
  <c r="AC639" i="2"/>
  <c r="AD639" i="2"/>
  <c r="C640" i="2"/>
  <c r="D640" i="2"/>
  <c r="E640" i="2"/>
  <c r="F640" i="2"/>
  <c r="G640" i="2"/>
  <c r="H640" i="2"/>
  <c r="I640" i="2"/>
  <c r="N640" i="2"/>
  <c r="P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L640" i="2"/>
  <c r="R640" i="2" s="1"/>
  <c r="C641" i="2"/>
  <c r="D641" i="2"/>
  <c r="E641" i="2"/>
  <c r="F641" i="2"/>
  <c r="G641" i="2"/>
  <c r="H641" i="2"/>
  <c r="I641" i="2"/>
  <c r="N641" i="2"/>
  <c r="O641" i="2"/>
  <c r="P641" i="2"/>
  <c r="S641" i="2"/>
  <c r="T641" i="2"/>
  <c r="U641" i="2"/>
  <c r="V641" i="2"/>
  <c r="W641" i="2"/>
  <c r="X641" i="2"/>
  <c r="Y641" i="2"/>
  <c r="Z641" i="2"/>
  <c r="AA641" i="2"/>
  <c r="AB641" i="2"/>
  <c r="AC641" i="2"/>
  <c r="AD641" i="2"/>
  <c r="C642" i="2"/>
  <c r="D642" i="2"/>
  <c r="E642" i="2"/>
  <c r="F642" i="2"/>
  <c r="G642" i="2"/>
  <c r="H642" i="2"/>
  <c r="I642" i="2"/>
  <c r="N642" i="2"/>
  <c r="P642" i="2"/>
  <c r="S642" i="2"/>
  <c r="T642" i="2"/>
  <c r="U642" i="2"/>
  <c r="V642" i="2"/>
  <c r="W642" i="2"/>
  <c r="X642" i="2"/>
  <c r="Y642" i="2"/>
  <c r="Z642" i="2"/>
  <c r="AA642" i="2"/>
  <c r="AB642" i="2"/>
  <c r="AC642" i="2"/>
  <c r="AD642" i="2"/>
  <c r="L642" i="2"/>
  <c r="R642" i="2" s="1"/>
  <c r="C643" i="2"/>
  <c r="D643" i="2"/>
  <c r="E643" i="2"/>
  <c r="F643" i="2"/>
  <c r="G643" i="2"/>
  <c r="H643" i="2"/>
  <c r="I643" i="2"/>
  <c r="N643" i="2"/>
  <c r="O643" i="2"/>
  <c r="P643" i="2"/>
  <c r="S643" i="2"/>
  <c r="T643" i="2"/>
  <c r="U643" i="2"/>
  <c r="V643" i="2"/>
  <c r="W643" i="2"/>
  <c r="X643" i="2"/>
  <c r="Y643" i="2"/>
  <c r="Z643" i="2"/>
  <c r="AA643" i="2"/>
  <c r="AB643" i="2"/>
  <c r="AC643" i="2"/>
  <c r="AD643" i="2"/>
  <c r="C644" i="2"/>
  <c r="D644" i="2"/>
  <c r="E644" i="2"/>
  <c r="F644" i="2"/>
  <c r="G644" i="2"/>
  <c r="H644" i="2"/>
  <c r="I644" i="2"/>
  <c r="N644" i="2"/>
  <c r="P644" i="2"/>
  <c r="S644" i="2"/>
  <c r="T644" i="2"/>
  <c r="U644" i="2"/>
  <c r="V644" i="2"/>
  <c r="W644" i="2"/>
  <c r="X644" i="2"/>
  <c r="Y644" i="2"/>
  <c r="Z644" i="2"/>
  <c r="AA644" i="2"/>
  <c r="AB644" i="2"/>
  <c r="AC644" i="2"/>
  <c r="AD644" i="2"/>
  <c r="L644" i="2"/>
  <c r="R644" i="2" s="1"/>
  <c r="C645" i="2"/>
  <c r="D645" i="2"/>
  <c r="E645" i="2"/>
  <c r="F645" i="2"/>
  <c r="G645" i="2"/>
  <c r="H645" i="2"/>
  <c r="I645" i="2"/>
  <c r="N645" i="2"/>
  <c r="O645" i="2"/>
  <c r="P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C646" i="2"/>
  <c r="D646" i="2"/>
  <c r="E646" i="2"/>
  <c r="F646" i="2"/>
  <c r="G646" i="2"/>
  <c r="H646" i="2"/>
  <c r="I646" i="2"/>
  <c r="N646" i="2"/>
  <c r="P646" i="2"/>
  <c r="S646" i="2"/>
  <c r="T646" i="2"/>
  <c r="U646" i="2"/>
  <c r="V646" i="2"/>
  <c r="W646" i="2"/>
  <c r="X646" i="2"/>
  <c r="Y646" i="2"/>
  <c r="Z646" i="2"/>
  <c r="AA646" i="2"/>
  <c r="AB646" i="2"/>
  <c r="AC646" i="2"/>
  <c r="AD646" i="2"/>
  <c r="L646" i="2"/>
  <c r="R646" i="2" s="1"/>
  <c r="C647" i="2"/>
  <c r="D647" i="2"/>
  <c r="E647" i="2"/>
  <c r="F647" i="2"/>
  <c r="G647" i="2"/>
  <c r="H647" i="2"/>
  <c r="I647" i="2"/>
  <c r="N647" i="2"/>
  <c r="O647" i="2"/>
  <c r="P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C648" i="2"/>
  <c r="D648" i="2"/>
  <c r="E648" i="2"/>
  <c r="F648" i="2"/>
  <c r="G648" i="2"/>
  <c r="H648" i="2"/>
  <c r="I648" i="2"/>
  <c r="N648" i="2"/>
  <c r="P648" i="2"/>
  <c r="S648" i="2"/>
  <c r="T648" i="2"/>
  <c r="U648" i="2"/>
  <c r="V648" i="2"/>
  <c r="W648" i="2"/>
  <c r="X648" i="2"/>
  <c r="Y648" i="2"/>
  <c r="Z648" i="2"/>
  <c r="AA648" i="2"/>
  <c r="AB648" i="2"/>
  <c r="AC648" i="2"/>
  <c r="AD648" i="2"/>
  <c r="L648" i="2"/>
  <c r="R648" i="2" s="1"/>
  <c r="C649" i="2"/>
  <c r="D649" i="2"/>
  <c r="E649" i="2"/>
  <c r="F649" i="2"/>
  <c r="G649" i="2"/>
  <c r="H649" i="2"/>
  <c r="I649" i="2"/>
  <c r="M649" i="2"/>
  <c r="O649" i="2"/>
  <c r="P649" i="2"/>
  <c r="S649" i="2"/>
  <c r="T649" i="2"/>
  <c r="U649" i="2"/>
  <c r="V649" i="2"/>
  <c r="W649" i="2"/>
  <c r="X649" i="2"/>
  <c r="Y649" i="2"/>
  <c r="Z649" i="2"/>
  <c r="AA649" i="2"/>
  <c r="AB649" i="2"/>
  <c r="AC649" i="2"/>
  <c r="AD649" i="2"/>
  <c r="C452" i="2"/>
  <c r="D452" i="2"/>
  <c r="E452" i="2"/>
  <c r="F452" i="2"/>
  <c r="G452" i="2"/>
  <c r="H452" i="2"/>
  <c r="I452" i="2"/>
  <c r="N452" i="2"/>
  <c r="O452" i="2"/>
  <c r="P452" i="2"/>
  <c r="S452" i="2"/>
  <c r="T452" i="2"/>
  <c r="U452" i="2"/>
  <c r="V452" i="2"/>
  <c r="W452" i="2"/>
  <c r="X452" i="2"/>
  <c r="Y452" i="2"/>
  <c r="Z452" i="2"/>
  <c r="AA452" i="2"/>
  <c r="AB452" i="2"/>
  <c r="AC452" i="2"/>
  <c r="AD452" i="2"/>
  <c r="C453" i="2"/>
  <c r="D453" i="2"/>
  <c r="E453" i="2"/>
  <c r="F453" i="2"/>
  <c r="G453" i="2"/>
  <c r="H453" i="2"/>
  <c r="I453" i="2"/>
  <c r="N453" i="2"/>
  <c r="O453" i="2"/>
  <c r="P453" i="2"/>
  <c r="S453" i="2"/>
  <c r="T453" i="2"/>
  <c r="U453" i="2"/>
  <c r="V453" i="2"/>
  <c r="W453" i="2"/>
  <c r="X453" i="2"/>
  <c r="Y453" i="2"/>
  <c r="Z453" i="2"/>
  <c r="AA453" i="2"/>
  <c r="AB453" i="2"/>
  <c r="AC453" i="2"/>
  <c r="AD453" i="2"/>
  <c r="C454" i="2"/>
  <c r="D454" i="2"/>
  <c r="E454" i="2"/>
  <c r="F454" i="2"/>
  <c r="G454" i="2"/>
  <c r="H454" i="2"/>
  <c r="I454" i="2"/>
  <c r="N454" i="2"/>
  <c r="O454" i="2"/>
  <c r="P454" i="2"/>
  <c r="S454" i="2"/>
  <c r="T454" i="2"/>
  <c r="U454" i="2"/>
  <c r="V454" i="2"/>
  <c r="W454" i="2"/>
  <c r="X454" i="2"/>
  <c r="Y454" i="2"/>
  <c r="Z454" i="2"/>
  <c r="AA454" i="2"/>
  <c r="AB454" i="2"/>
  <c r="AC454" i="2"/>
  <c r="AD454" i="2"/>
  <c r="C455" i="2"/>
  <c r="D455" i="2"/>
  <c r="E455" i="2"/>
  <c r="F455" i="2"/>
  <c r="G455" i="2"/>
  <c r="H455" i="2"/>
  <c r="I455" i="2"/>
  <c r="N455" i="2"/>
  <c r="O455" i="2"/>
  <c r="P455" i="2"/>
  <c r="S455" i="2"/>
  <c r="T455" i="2"/>
  <c r="U455" i="2"/>
  <c r="V455" i="2"/>
  <c r="W455" i="2"/>
  <c r="X455" i="2"/>
  <c r="Y455" i="2"/>
  <c r="Z455" i="2"/>
  <c r="AA455" i="2"/>
  <c r="AB455" i="2"/>
  <c r="AC455" i="2"/>
  <c r="AD455" i="2"/>
  <c r="C456" i="2"/>
  <c r="D456" i="2"/>
  <c r="E456" i="2"/>
  <c r="F456" i="2"/>
  <c r="G456" i="2"/>
  <c r="H456" i="2"/>
  <c r="I456" i="2"/>
  <c r="N456" i="2"/>
  <c r="O456" i="2"/>
  <c r="P456" i="2"/>
  <c r="S456" i="2"/>
  <c r="T456" i="2"/>
  <c r="U456" i="2"/>
  <c r="V456" i="2"/>
  <c r="W456" i="2"/>
  <c r="X456" i="2"/>
  <c r="Y456" i="2"/>
  <c r="Z456" i="2"/>
  <c r="AA456" i="2"/>
  <c r="AB456" i="2"/>
  <c r="AC456" i="2"/>
  <c r="AD456" i="2"/>
  <c r="C457" i="2"/>
  <c r="D457" i="2"/>
  <c r="E457" i="2"/>
  <c r="F457" i="2"/>
  <c r="G457" i="2"/>
  <c r="H457" i="2"/>
  <c r="I457" i="2"/>
  <c r="N457" i="2"/>
  <c r="O457" i="2"/>
  <c r="P457" i="2"/>
  <c r="S457" i="2"/>
  <c r="T457" i="2"/>
  <c r="U457" i="2"/>
  <c r="V457" i="2"/>
  <c r="W457" i="2"/>
  <c r="X457" i="2"/>
  <c r="Y457" i="2"/>
  <c r="Z457" i="2"/>
  <c r="AA457" i="2"/>
  <c r="AB457" i="2"/>
  <c r="AC457" i="2"/>
  <c r="AD457" i="2"/>
  <c r="C458" i="2"/>
  <c r="D458" i="2"/>
  <c r="E458" i="2"/>
  <c r="F458" i="2"/>
  <c r="G458" i="2"/>
  <c r="H458" i="2"/>
  <c r="I458" i="2"/>
  <c r="N458" i="2"/>
  <c r="O458" i="2"/>
  <c r="P458" i="2"/>
  <c r="S458" i="2"/>
  <c r="T458" i="2"/>
  <c r="U458" i="2"/>
  <c r="V458" i="2"/>
  <c r="W458" i="2"/>
  <c r="X458" i="2"/>
  <c r="Y458" i="2"/>
  <c r="Z458" i="2"/>
  <c r="AA458" i="2"/>
  <c r="AB458" i="2"/>
  <c r="AC458" i="2"/>
  <c r="AD458" i="2"/>
  <c r="C459" i="2"/>
  <c r="D459" i="2"/>
  <c r="E459" i="2"/>
  <c r="F459" i="2"/>
  <c r="G459" i="2"/>
  <c r="H459" i="2"/>
  <c r="I459" i="2"/>
  <c r="N459" i="2"/>
  <c r="O459" i="2"/>
  <c r="P459" i="2"/>
  <c r="S459" i="2"/>
  <c r="T459" i="2"/>
  <c r="U459" i="2"/>
  <c r="V459" i="2"/>
  <c r="W459" i="2"/>
  <c r="X459" i="2"/>
  <c r="Y459" i="2"/>
  <c r="Z459" i="2"/>
  <c r="AA459" i="2"/>
  <c r="AB459" i="2"/>
  <c r="AC459" i="2"/>
  <c r="AD459" i="2"/>
  <c r="C460" i="2"/>
  <c r="D460" i="2"/>
  <c r="E460" i="2"/>
  <c r="F460" i="2"/>
  <c r="G460" i="2"/>
  <c r="H460" i="2"/>
  <c r="I460" i="2"/>
  <c r="N460" i="2"/>
  <c r="O460" i="2"/>
  <c r="P460" i="2"/>
  <c r="S460" i="2"/>
  <c r="T460" i="2"/>
  <c r="U460" i="2"/>
  <c r="V460" i="2"/>
  <c r="W460" i="2"/>
  <c r="X460" i="2"/>
  <c r="Y460" i="2"/>
  <c r="Z460" i="2"/>
  <c r="AA460" i="2"/>
  <c r="AB460" i="2"/>
  <c r="AC460" i="2"/>
  <c r="AD460" i="2"/>
  <c r="C461" i="2"/>
  <c r="D461" i="2"/>
  <c r="E461" i="2"/>
  <c r="F461" i="2"/>
  <c r="G461" i="2"/>
  <c r="H461" i="2"/>
  <c r="I461" i="2"/>
  <c r="N461" i="2"/>
  <c r="O461" i="2"/>
  <c r="P461" i="2"/>
  <c r="S461" i="2"/>
  <c r="T461" i="2"/>
  <c r="U461" i="2"/>
  <c r="V461" i="2"/>
  <c r="W461" i="2"/>
  <c r="X461" i="2"/>
  <c r="Y461" i="2"/>
  <c r="Z461" i="2"/>
  <c r="AA461" i="2"/>
  <c r="AB461" i="2"/>
  <c r="AC461" i="2"/>
  <c r="AD461" i="2"/>
  <c r="C462" i="2"/>
  <c r="D462" i="2"/>
  <c r="E462" i="2"/>
  <c r="F462" i="2"/>
  <c r="G462" i="2"/>
  <c r="H462" i="2"/>
  <c r="I462" i="2"/>
  <c r="N462" i="2"/>
  <c r="O462" i="2"/>
  <c r="P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C463" i="2"/>
  <c r="D463" i="2"/>
  <c r="E463" i="2"/>
  <c r="F463" i="2"/>
  <c r="G463" i="2"/>
  <c r="H463" i="2"/>
  <c r="I463" i="2"/>
  <c r="N463" i="2"/>
  <c r="O463" i="2"/>
  <c r="P463" i="2"/>
  <c r="S463" i="2"/>
  <c r="T463" i="2"/>
  <c r="U463" i="2"/>
  <c r="V463" i="2"/>
  <c r="W463" i="2"/>
  <c r="X463" i="2"/>
  <c r="Y463" i="2"/>
  <c r="Z463" i="2"/>
  <c r="AA463" i="2"/>
  <c r="AB463" i="2"/>
  <c r="AC463" i="2"/>
  <c r="AD463" i="2"/>
  <c r="C464" i="2"/>
  <c r="D464" i="2"/>
  <c r="E464" i="2"/>
  <c r="F464" i="2"/>
  <c r="G464" i="2"/>
  <c r="H464" i="2"/>
  <c r="I464" i="2"/>
  <c r="N464" i="2"/>
  <c r="O464" i="2"/>
  <c r="P464" i="2"/>
  <c r="S464" i="2"/>
  <c r="T464" i="2"/>
  <c r="U464" i="2"/>
  <c r="V464" i="2"/>
  <c r="W464" i="2"/>
  <c r="X464" i="2"/>
  <c r="Y464" i="2"/>
  <c r="Z464" i="2"/>
  <c r="AA464" i="2"/>
  <c r="AB464" i="2"/>
  <c r="AC464" i="2"/>
  <c r="AD464" i="2"/>
  <c r="C465" i="2"/>
  <c r="D465" i="2"/>
  <c r="E465" i="2"/>
  <c r="F465" i="2"/>
  <c r="G465" i="2"/>
  <c r="H465" i="2"/>
  <c r="I465" i="2"/>
  <c r="N465" i="2"/>
  <c r="O465" i="2"/>
  <c r="P465" i="2"/>
  <c r="S465" i="2"/>
  <c r="T465" i="2"/>
  <c r="U465" i="2"/>
  <c r="V465" i="2"/>
  <c r="W465" i="2"/>
  <c r="X465" i="2"/>
  <c r="Y465" i="2"/>
  <c r="Z465" i="2"/>
  <c r="AA465" i="2"/>
  <c r="AB465" i="2"/>
  <c r="AC465" i="2"/>
  <c r="AD465" i="2"/>
  <c r="C466" i="2"/>
  <c r="D466" i="2"/>
  <c r="E466" i="2"/>
  <c r="F466" i="2"/>
  <c r="G466" i="2"/>
  <c r="H466" i="2"/>
  <c r="I466" i="2"/>
  <c r="N466" i="2"/>
  <c r="O466" i="2"/>
  <c r="P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C467" i="2"/>
  <c r="D467" i="2"/>
  <c r="E467" i="2"/>
  <c r="F467" i="2"/>
  <c r="G467" i="2"/>
  <c r="H467" i="2"/>
  <c r="I467" i="2"/>
  <c r="N467" i="2"/>
  <c r="O467" i="2"/>
  <c r="P467" i="2"/>
  <c r="S467" i="2"/>
  <c r="T467" i="2"/>
  <c r="U467" i="2"/>
  <c r="V467" i="2"/>
  <c r="W467" i="2"/>
  <c r="X467" i="2"/>
  <c r="Y467" i="2"/>
  <c r="Z467" i="2"/>
  <c r="AA467" i="2"/>
  <c r="AB467" i="2"/>
  <c r="AC467" i="2"/>
  <c r="AD467" i="2"/>
  <c r="C468" i="2"/>
  <c r="D468" i="2"/>
  <c r="E468" i="2"/>
  <c r="F468" i="2"/>
  <c r="G468" i="2"/>
  <c r="H468" i="2"/>
  <c r="I468" i="2"/>
  <c r="N468" i="2"/>
  <c r="O468" i="2"/>
  <c r="P468" i="2"/>
  <c r="S468" i="2"/>
  <c r="T468" i="2"/>
  <c r="U468" i="2"/>
  <c r="V468" i="2"/>
  <c r="W468" i="2"/>
  <c r="X468" i="2"/>
  <c r="Y468" i="2"/>
  <c r="Z468" i="2"/>
  <c r="AA468" i="2"/>
  <c r="AB468" i="2"/>
  <c r="AC468" i="2"/>
  <c r="AD468" i="2"/>
  <c r="C469" i="2"/>
  <c r="D469" i="2"/>
  <c r="E469" i="2"/>
  <c r="F469" i="2"/>
  <c r="G469" i="2"/>
  <c r="H469" i="2"/>
  <c r="I469" i="2"/>
  <c r="N469" i="2"/>
  <c r="O469" i="2"/>
  <c r="P469" i="2"/>
  <c r="S469" i="2"/>
  <c r="T469" i="2"/>
  <c r="U469" i="2"/>
  <c r="V469" i="2"/>
  <c r="W469" i="2"/>
  <c r="X469" i="2"/>
  <c r="Y469" i="2"/>
  <c r="Z469" i="2"/>
  <c r="AA469" i="2"/>
  <c r="AB469" i="2"/>
  <c r="AC469" i="2"/>
  <c r="AD469" i="2"/>
  <c r="C470" i="2"/>
  <c r="D470" i="2"/>
  <c r="E470" i="2"/>
  <c r="F470" i="2"/>
  <c r="G470" i="2"/>
  <c r="H470" i="2"/>
  <c r="I470" i="2"/>
  <c r="N470" i="2"/>
  <c r="O470" i="2"/>
  <c r="P470" i="2"/>
  <c r="S470" i="2"/>
  <c r="T470" i="2"/>
  <c r="U470" i="2"/>
  <c r="V470" i="2"/>
  <c r="W470" i="2"/>
  <c r="X470" i="2"/>
  <c r="Y470" i="2"/>
  <c r="Z470" i="2"/>
  <c r="AA470" i="2"/>
  <c r="AB470" i="2"/>
  <c r="AC470" i="2"/>
  <c r="AD470" i="2"/>
  <c r="C471" i="2"/>
  <c r="D471" i="2"/>
  <c r="E471" i="2"/>
  <c r="F471" i="2"/>
  <c r="G471" i="2"/>
  <c r="H471" i="2"/>
  <c r="I471" i="2"/>
  <c r="N471" i="2"/>
  <c r="O471" i="2"/>
  <c r="P471" i="2"/>
  <c r="S471" i="2"/>
  <c r="T471" i="2"/>
  <c r="U471" i="2"/>
  <c r="V471" i="2"/>
  <c r="W471" i="2"/>
  <c r="X471" i="2"/>
  <c r="Y471" i="2"/>
  <c r="Z471" i="2"/>
  <c r="AA471" i="2"/>
  <c r="AB471" i="2"/>
  <c r="AC471" i="2"/>
  <c r="AD471" i="2"/>
  <c r="C472" i="2"/>
  <c r="D472" i="2"/>
  <c r="E472" i="2"/>
  <c r="F472" i="2"/>
  <c r="G472" i="2"/>
  <c r="H472" i="2"/>
  <c r="I472" i="2"/>
  <c r="N472" i="2"/>
  <c r="O472" i="2"/>
  <c r="P472" i="2"/>
  <c r="S472" i="2"/>
  <c r="T472" i="2"/>
  <c r="U472" i="2"/>
  <c r="V472" i="2"/>
  <c r="W472" i="2"/>
  <c r="X472" i="2"/>
  <c r="Y472" i="2"/>
  <c r="Z472" i="2"/>
  <c r="AA472" i="2"/>
  <c r="AB472" i="2"/>
  <c r="AC472" i="2"/>
  <c r="AD472" i="2"/>
  <c r="C473" i="2"/>
  <c r="D473" i="2"/>
  <c r="E473" i="2"/>
  <c r="F473" i="2"/>
  <c r="G473" i="2"/>
  <c r="H473" i="2"/>
  <c r="I473" i="2"/>
  <c r="N473" i="2"/>
  <c r="O473" i="2"/>
  <c r="P473" i="2"/>
  <c r="S473" i="2"/>
  <c r="T473" i="2"/>
  <c r="U473" i="2"/>
  <c r="V473" i="2"/>
  <c r="W473" i="2"/>
  <c r="X473" i="2"/>
  <c r="Y473" i="2"/>
  <c r="Z473" i="2"/>
  <c r="AA473" i="2"/>
  <c r="AB473" i="2"/>
  <c r="AC473" i="2"/>
  <c r="AD473" i="2"/>
  <c r="C524" i="2"/>
  <c r="D524" i="2"/>
  <c r="E524" i="2"/>
  <c r="F524" i="2"/>
  <c r="G524" i="2"/>
  <c r="H524" i="2"/>
  <c r="I524" i="2"/>
  <c r="N524" i="2"/>
  <c r="O524" i="2"/>
  <c r="P524" i="2"/>
  <c r="S524" i="2"/>
  <c r="T524" i="2"/>
  <c r="U524" i="2"/>
  <c r="V524" i="2"/>
  <c r="W524" i="2"/>
  <c r="X524" i="2"/>
  <c r="Y524" i="2"/>
  <c r="Z524" i="2"/>
  <c r="AA524" i="2"/>
  <c r="AB524" i="2"/>
  <c r="AC524" i="2"/>
  <c r="AD524" i="2"/>
  <c r="C246" i="2"/>
  <c r="D246" i="2"/>
  <c r="E246" i="2"/>
  <c r="F246" i="2"/>
  <c r="G246" i="2"/>
  <c r="H246" i="2"/>
  <c r="I246" i="2"/>
  <c r="N246" i="2"/>
  <c r="O246" i="2"/>
  <c r="P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C247" i="2"/>
  <c r="D247" i="2"/>
  <c r="E247" i="2"/>
  <c r="F247" i="2"/>
  <c r="G247" i="2"/>
  <c r="H247" i="2"/>
  <c r="I247" i="2"/>
  <c r="N247" i="2"/>
  <c r="O247" i="2"/>
  <c r="P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C248" i="2"/>
  <c r="D248" i="2"/>
  <c r="E248" i="2"/>
  <c r="F248" i="2"/>
  <c r="G248" i="2"/>
  <c r="H248" i="2"/>
  <c r="I248" i="2"/>
  <c r="N248" i="2"/>
  <c r="O248" i="2"/>
  <c r="P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C249" i="2"/>
  <c r="D249" i="2"/>
  <c r="E249" i="2"/>
  <c r="F249" i="2"/>
  <c r="G249" i="2"/>
  <c r="H249" i="2"/>
  <c r="I249" i="2"/>
  <c r="N249" i="2"/>
  <c r="O249" i="2"/>
  <c r="P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C250" i="2"/>
  <c r="D250" i="2"/>
  <c r="E250" i="2"/>
  <c r="F250" i="2"/>
  <c r="G250" i="2"/>
  <c r="H250" i="2"/>
  <c r="I250" i="2"/>
  <c r="N250" i="2"/>
  <c r="O250" i="2"/>
  <c r="P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C251" i="2"/>
  <c r="D251" i="2"/>
  <c r="E251" i="2"/>
  <c r="F251" i="2"/>
  <c r="G251" i="2"/>
  <c r="H251" i="2"/>
  <c r="I251" i="2"/>
  <c r="N251" i="2"/>
  <c r="O251" i="2"/>
  <c r="P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C252" i="2"/>
  <c r="D252" i="2"/>
  <c r="E252" i="2"/>
  <c r="F252" i="2"/>
  <c r="G252" i="2"/>
  <c r="H252" i="2"/>
  <c r="I252" i="2"/>
  <c r="N252" i="2"/>
  <c r="O252" i="2"/>
  <c r="P252" i="2"/>
  <c r="S252" i="2"/>
  <c r="T252" i="2"/>
  <c r="U252" i="2"/>
  <c r="V252" i="2"/>
  <c r="W252" i="2"/>
  <c r="X252" i="2"/>
  <c r="Y252" i="2"/>
  <c r="Z252" i="2"/>
  <c r="AA252" i="2"/>
  <c r="AB252" i="2"/>
  <c r="AC252" i="2"/>
  <c r="AD252" i="2"/>
  <c r="C253" i="2"/>
  <c r="D253" i="2"/>
  <c r="E253" i="2"/>
  <c r="F253" i="2"/>
  <c r="G253" i="2"/>
  <c r="H253" i="2"/>
  <c r="I253" i="2"/>
  <c r="N253" i="2"/>
  <c r="O253" i="2"/>
  <c r="P253" i="2"/>
  <c r="S253" i="2"/>
  <c r="T253" i="2"/>
  <c r="U253" i="2"/>
  <c r="V253" i="2"/>
  <c r="W253" i="2"/>
  <c r="X253" i="2"/>
  <c r="Y253" i="2"/>
  <c r="Z253" i="2"/>
  <c r="AA253" i="2"/>
  <c r="AB253" i="2"/>
  <c r="AC253" i="2"/>
  <c r="AD253" i="2"/>
  <c r="C254" i="2"/>
  <c r="D254" i="2"/>
  <c r="E254" i="2"/>
  <c r="F254" i="2"/>
  <c r="G254" i="2"/>
  <c r="H254" i="2"/>
  <c r="I254" i="2"/>
  <c r="N254" i="2"/>
  <c r="O254" i="2"/>
  <c r="P254" i="2"/>
  <c r="S254" i="2"/>
  <c r="T254" i="2"/>
  <c r="U254" i="2"/>
  <c r="V254" i="2"/>
  <c r="W254" i="2"/>
  <c r="X254" i="2"/>
  <c r="Y254" i="2"/>
  <c r="Z254" i="2"/>
  <c r="AA254" i="2"/>
  <c r="AB254" i="2"/>
  <c r="AC254" i="2"/>
  <c r="AD254" i="2"/>
  <c r="C255" i="2"/>
  <c r="D255" i="2"/>
  <c r="E255" i="2"/>
  <c r="F255" i="2"/>
  <c r="G255" i="2"/>
  <c r="H255" i="2"/>
  <c r="I255" i="2"/>
  <c r="N255" i="2"/>
  <c r="O255" i="2"/>
  <c r="P255" i="2"/>
  <c r="S255" i="2"/>
  <c r="T255" i="2"/>
  <c r="U255" i="2"/>
  <c r="V255" i="2"/>
  <c r="W255" i="2"/>
  <c r="X255" i="2"/>
  <c r="Y255" i="2"/>
  <c r="Z255" i="2"/>
  <c r="AA255" i="2"/>
  <c r="AB255" i="2"/>
  <c r="AC255" i="2"/>
  <c r="AD255" i="2"/>
  <c r="C256" i="2"/>
  <c r="D256" i="2"/>
  <c r="E256" i="2"/>
  <c r="F256" i="2"/>
  <c r="G256" i="2"/>
  <c r="H256" i="2"/>
  <c r="I256" i="2"/>
  <c r="N256" i="2"/>
  <c r="O256" i="2"/>
  <c r="P256" i="2"/>
  <c r="S256" i="2"/>
  <c r="T256" i="2"/>
  <c r="U256" i="2"/>
  <c r="V256" i="2"/>
  <c r="W256" i="2"/>
  <c r="X256" i="2"/>
  <c r="Y256" i="2"/>
  <c r="Z256" i="2"/>
  <c r="AA256" i="2"/>
  <c r="AB256" i="2"/>
  <c r="AC256" i="2"/>
  <c r="AD256" i="2"/>
  <c r="C257" i="2"/>
  <c r="D257" i="2"/>
  <c r="E257" i="2"/>
  <c r="F257" i="2"/>
  <c r="G257" i="2"/>
  <c r="H257" i="2"/>
  <c r="I257" i="2"/>
  <c r="N257" i="2"/>
  <c r="O257" i="2"/>
  <c r="P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C258" i="2"/>
  <c r="D258" i="2"/>
  <c r="E258" i="2"/>
  <c r="F258" i="2"/>
  <c r="G258" i="2"/>
  <c r="H258" i="2"/>
  <c r="I258" i="2"/>
  <c r="N258" i="2"/>
  <c r="O258" i="2"/>
  <c r="P258" i="2"/>
  <c r="S258" i="2"/>
  <c r="T258" i="2"/>
  <c r="U258" i="2"/>
  <c r="V258" i="2"/>
  <c r="W258" i="2"/>
  <c r="X258" i="2"/>
  <c r="Y258" i="2"/>
  <c r="Z258" i="2"/>
  <c r="AA258" i="2"/>
  <c r="AB258" i="2"/>
  <c r="AC258" i="2"/>
  <c r="AD258" i="2"/>
  <c r="C259" i="2"/>
  <c r="D259" i="2"/>
  <c r="E259" i="2"/>
  <c r="F259" i="2"/>
  <c r="G259" i="2"/>
  <c r="H259" i="2"/>
  <c r="I259" i="2"/>
  <c r="N259" i="2"/>
  <c r="O259" i="2"/>
  <c r="P259" i="2"/>
  <c r="S259" i="2"/>
  <c r="T259" i="2"/>
  <c r="U259" i="2"/>
  <c r="V259" i="2"/>
  <c r="W259" i="2"/>
  <c r="X259" i="2"/>
  <c r="Y259" i="2"/>
  <c r="Z259" i="2"/>
  <c r="AA259" i="2"/>
  <c r="AB259" i="2"/>
  <c r="AC259" i="2"/>
  <c r="AD259" i="2"/>
  <c r="C260" i="2"/>
  <c r="D260" i="2"/>
  <c r="E260" i="2"/>
  <c r="F260" i="2"/>
  <c r="G260" i="2"/>
  <c r="H260" i="2"/>
  <c r="I260" i="2"/>
  <c r="N260" i="2"/>
  <c r="O260" i="2"/>
  <c r="P260" i="2"/>
  <c r="S260" i="2"/>
  <c r="T260" i="2"/>
  <c r="U260" i="2"/>
  <c r="V260" i="2"/>
  <c r="W260" i="2"/>
  <c r="X260" i="2"/>
  <c r="Y260" i="2"/>
  <c r="Z260" i="2"/>
  <c r="AA260" i="2"/>
  <c r="AB260" i="2"/>
  <c r="AC260" i="2"/>
  <c r="AD260" i="2"/>
  <c r="C261" i="2"/>
  <c r="D261" i="2"/>
  <c r="E261" i="2"/>
  <c r="F261" i="2"/>
  <c r="G261" i="2"/>
  <c r="H261" i="2"/>
  <c r="I261" i="2"/>
  <c r="N261" i="2"/>
  <c r="O261" i="2"/>
  <c r="P261" i="2"/>
  <c r="S261" i="2"/>
  <c r="T261" i="2"/>
  <c r="U261" i="2"/>
  <c r="V261" i="2"/>
  <c r="W261" i="2"/>
  <c r="X261" i="2"/>
  <c r="Y261" i="2"/>
  <c r="Z261" i="2"/>
  <c r="AA261" i="2"/>
  <c r="AB261" i="2"/>
  <c r="AC261" i="2"/>
  <c r="AD261" i="2"/>
  <c r="C262" i="2"/>
  <c r="D262" i="2"/>
  <c r="E262" i="2"/>
  <c r="F262" i="2"/>
  <c r="G262" i="2"/>
  <c r="H262" i="2"/>
  <c r="I262" i="2"/>
  <c r="N262" i="2"/>
  <c r="O262" i="2"/>
  <c r="P262" i="2"/>
  <c r="S262" i="2"/>
  <c r="T262" i="2"/>
  <c r="U262" i="2"/>
  <c r="V262" i="2"/>
  <c r="W262" i="2"/>
  <c r="X262" i="2"/>
  <c r="Y262" i="2"/>
  <c r="Z262" i="2"/>
  <c r="AA262" i="2"/>
  <c r="AB262" i="2"/>
  <c r="AC262" i="2"/>
  <c r="AD262" i="2"/>
  <c r="C263" i="2"/>
  <c r="D263" i="2"/>
  <c r="E263" i="2"/>
  <c r="F263" i="2"/>
  <c r="G263" i="2"/>
  <c r="H263" i="2"/>
  <c r="I263" i="2"/>
  <c r="N263" i="2"/>
  <c r="O263" i="2"/>
  <c r="P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C264" i="2"/>
  <c r="D264" i="2"/>
  <c r="E264" i="2"/>
  <c r="F264" i="2"/>
  <c r="G264" i="2"/>
  <c r="H264" i="2"/>
  <c r="I264" i="2"/>
  <c r="N264" i="2"/>
  <c r="O264" i="2"/>
  <c r="P264" i="2"/>
  <c r="S264" i="2"/>
  <c r="T264" i="2"/>
  <c r="U264" i="2"/>
  <c r="V264" i="2"/>
  <c r="W264" i="2"/>
  <c r="X264" i="2"/>
  <c r="Y264" i="2"/>
  <c r="Z264" i="2"/>
  <c r="AA264" i="2"/>
  <c r="AB264" i="2"/>
  <c r="AC264" i="2"/>
  <c r="AD264" i="2"/>
  <c r="C265" i="2"/>
  <c r="D265" i="2"/>
  <c r="E265" i="2"/>
  <c r="F265" i="2"/>
  <c r="G265" i="2"/>
  <c r="H265" i="2"/>
  <c r="I265" i="2"/>
  <c r="N265" i="2"/>
  <c r="O265" i="2"/>
  <c r="P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C266" i="2"/>
  <c r="D266" i="2"/>
  <c r="E266" i="2"/>
  <c r="F266" i="2"/>
  <c r="G266" i="2"/>
  <c r="H266" i="2"/>
  <c r="I266" i="2"/>
  <c r="N266" i="2"/>
  <c r="O266" i="2"/>
  <c r="P266" i="2"/>
  <c r="S266" i="2"/>
  <c r="T266" i="2"/>
  <c r="U266" i="2"/>
  <c r="V266" i="2"/>
  <c r="W266" i="2"/>
  <c r="X266" i="2"/>
  <c r="Y266" i="2"/>
  <c r="Z266" i="2"/>
  <c r="AA266" i="2"/>
  <c r="AB266" i="2"/>
  <c r="AC266" i="2"/>
  <c r="AD266" i="2"/>
  <c r="C267" i="2"/>
  <c r="D267" i="2"/>
  <c r="E267" i="2"/>
  <c r="F267" i="2"/>
  <c r="G267" i="2"/>
  <c r="H267" i="2"/>
  <c r="I267" i="2"/>
  <c r="N267" i="2"/>
  <c r="O267" i="2"/>
  <c r="P267" i="2"/>
  <c r="S267" i="2"/>
  <c r="T267" i="2"/>
  <c r="U267" i="2"/>
  <c r="V267" i="2"/>
  <c r="W267" i="2"/>
  <c r="X267" i="2"/>
  <c r="Y267" i="2"/>
  <c r="Z267" i="2"/>
  <c r="AA267" i="2"/>
  <c r="AB267" i="2"/>
  <c r="AC267" i="2"/>
  <c r="AD267" i="2"/>
  <c r="C318" i="2"/>
  <c r="D318" i="2"/>
  <c r="E318" i="2"/>
  <c r="F318" i="2"/>
  <c r="G318" i="2"/>
  <c r="H318" i="2"/>
  <c r="I318" i="2"/>
  <c r="N318" i="2"/>
  <c r="O318" i="2"/>
  <c r="P318" i="2"/>
  <c r="S318" i="2"/>
  <c r="T318" i="2"/>
  <c r="U318" i="2"/>
  <c r="V318" i="2"/>
  <c r="W318" i="2"/>
  <c r="X318" i="2"/>
  <c r="Y318" i="2"/>
  <c r="Z318" i="2"/>
  <c r="AA318" i="2"/>
  <c r="AB318" i="2"/>
  <c r="AC318" i="2"/>
  <c r="AD318" i="2"/>
  <c r="C142" i="2"/>
  <c r="D142" i="2"/>
  <c r="E142" i="2"/>
  <c r="F142" i="2"/>
  <c r="G142" i="2"/>
  <c r="H142" i="2"/>
  <c r="I142" i="2"/>
  <c r="N142" i="2"/>
  <c r="O142" i="2"/>
  <c r="P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C143" i="2"/>
  <c r="D143" i="2"/>
  <c r="E143" i="2"/>
  <c r="F143" i="2"/>
  <c r="G143" i="2"/>
  <c r="H143" i="2"/>
  <c r="I143" i="2"/>
  <c r="N143" i="2"/>
  <c r="O143" i="2"/>
  <c r="P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C144" i="2"/>
  <c r="D144" i="2"/>
  <c r="E144" i="2"/>
  <c r="F144" i="2"/>
  <c r="G144" i="2"/>
  <c r="H144" i="2"/>
  <c r="I144" i="2"/>
  <c r="N144" i="2"/>
  <c r="O144" i="2"/>
  <c r="P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C145" i="2"/>
  <c r="D145" i="2"/>
  <c r="E145" i="2"/>
  <c r="F145" i="2"/>
  <c r="G145" i="2"/>
  <c r="H145" i="2"/>
  <c r="I145" i="2"/>
  <c r="N145" i="2"/>
  <c r="O145" i="2"/>
  <c r="P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C146" i="2"/>
  <c r="D146" i="2"/>
  <c r="E146" i="2"/>
  <c r="F146" i="2"/>
  <c r="G146" i="2"/>
  <c r="H146" i="2"/>
  <c r="I146" i="2"/>
  <c r="N146" i="2"/>
  <c r="O146" i="2"/>
  <c r="P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C147" i="2"/>
  <c r="D147" i="2"/>
  <c r="E147" i="2"/>
  <c r="F147" i="2"/>
  <c r="G147" i="2"/>
  <c r="H147" i="2"/>
  <c r="I147" i="2"/>
  <c r="N147" i="2"/>
  <c r="O147" i="2"/>
  <c r="P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C148" i="2"/>
  <c r="D148" i="2"/>
  <c r="E148" i="2"/>
  <c r="F148" i="2"/>
  <c r="G148" i="2"/>
  <c r="H148" i="2"/>
  <c r="I148" i="2"/>
  <c r="N148" i="2"/>
  <c r="O148" i="2"/>
  <c r="P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C149" i="2"/>
  <c r="D149" i="2"/>
  <c r="E149" i="2"/>
  <c r="F149" i="2"/>
  <c r="G149" i="2"/>
  <c r="H149" i="2"/>
  <c r="I149" i="2"/>
  <c r="N149" i="2"/>
  <c r="O149" i="2"/>
  <c r="P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C150" i="2"/>
  <c r="D150" i="2"/>
  <c r="E150" i="2"/>
  <c r="F150" i="2"/>
  <c r="G150" i="2"/>
  <c r="H150" i="2"/>
  <c r="I150" i="2"/>
  <c r="N150" i="2"/>
  <c r="O150" i="2"/>
  <c r="P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C151" i="2"/>
  <c r="D151" i="2"/>
  <c r="E151" i="2"/>
  <c r="F151" i="2"/>
  <c r="G151" i="2"/>
  <c r="H151" i="2"/>
  <c r="I151" i="2"/>
  <c r="N151" i="2"/>
  <c r="O151" i="2"/>
  <c r="P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C152" i="2"/>
  <c r="D152" i="2"/>
  <c r="E152" i="2"/>
  <c r="F152" i="2"/>
  <c r="G152" i="2"/>
  <c r="H152" i="2"/>
  <c r="I152" i="2"/>
  <c r="N152" i="2"/>
  <c r="O152" i="2"/>
  <c r="P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C153" i="2"/>
  <c r="D153" i="2"/>
  <c r="E153" i="2"/>
  <c r="F153" i="2"/>
  <c r="G153" i="2"/>
  <c r="H153" i="2"/>
  <c r="I153" i="2"/>
  <c r="N153" i="2"/>
  <c r="O153" i="2"/>
  <c r="P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C154" i="2"/>
  <c r="D154" i="2"/>
  <c r="E154" i="2"/>
  <c r="F154" i="2"/>
  <c r="G154" i="2"/>
  <c r="H154" i="2"/>
  <c r="I154" i="2"/>
  <c r="N154" i="2"/>
  <c r="O154" i="2"/>
  <c r="P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C155" i="2"/>
  <c r="D155" i="2"/>
  <c r="E155" i="2"/>
  <c r="F155" i="2"/>
  <c r="G155" i="2"/>
  <c r="H155" i="2"/>
  <c r="I155" i="2"/>
  <c r="N155" i="2"/>
  <c r="O155" i="2"/>
  <c r="P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C156" i="2"/>
  <c r="D156" i="2"/>
  <c r="E156" i="2"/>
  <c r="F156" i="2"/>
  <c r="G156" i="2"/>
  <c r="H156" i="2"/>
  <c r="I156" i="2"/>
  <c r="N156" i="2"/>
  <c r="O156" i="2"/>
  <c r="P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C157" i="2"/>
  <c r="D157" i="2"/>
  <c r="E157" i="2"/>
  <c r="F157" i="2"/>
  <c r="G157" i="2"/>
  <c r="H157" i="2"/>
  <c r="I157" i="2"/>
  <c r="N157" i="2"/>
  <c r="O157" i="2"/>
  <c r="P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C158" i="2"/>
  <c r="D158" i="2"/>
  <c r="E158" i="2"/>
  <c r="F158" i="2"/>
  <c r="G158" i="2"/>
  <c r="H158" i="2"/>
  <c r="I158" i="2"/>
  <c r="N158" i="2"/>
  <c r="O158" i="2"/>
  <c r="P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C159" i="2"/>
  <c r="D159" i="2"/>
  <c r="E159" i="2"/>
  <c r="F159" i="2"/>
  <c r="G159" i="2"/>
  <c r="H159" i="2"/>
  <c r="I159" i="2"/>
  <c r="N159" i="2"/>
  <c r="O159" i="2"/>
  <c r="P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C160" i="2"/>
  <c r="D160" i="2"/>
  <c r="E160" i="2"/>
  <c r="F160" i="2"/>
  <c r="G160" i="2"/>
  <c r="H160" i="2"/>
  <c r="I160" i="2"/>
  <c r="N160" i="2"/>
  <c r="O160" i="2"/>
  <c r="P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C161" i="2"/>
  <c r="D161" i="2"/>
  <c r="E161" i="2"/>
  <c r="F161" i="2"/>
  <c r="G161" i="2"/>
  <c r="H161" i="2"/>
  <c r="I161" i="2"/>
  <c r="N161" i="2"/>
  <c r="O161" i="2"/>
  <c r="P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C162" i="2"/>
  <c r="D162" i="2"/>
  <c r="E162" i="2"/>
  <c r="F162" i="2"/>
  <c r="G162" i="2"/>
  <c r="H162" i="2"/>
  <c r="I162" i="2"/>
  <c r="N162" i="2"/>
  <c r="O162" i="2"/>
  <c r="P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C163" i="2"/>
  <c r="D163" i="2"/>
  <c r="E163" i="2"/>
  <c r="F163" i="2"/>
  <c r="G163" i="2"/>
  <c r="H163" i="2"/>
  <c r="I163" i="2"/>
  <c r="N163" i="2"/>
  <c r="O163" i="2"/>
  <c r="P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C164" i="2"/>
  <c r="D164" i="2"/>
  <c r="E164" i="2"/>
  <c r="F164" i="2"/>
  <c r="G164" i="2"/>
  <c r="H164" i="2"/>
  <c r="I164" i="2"/>
  <c r="N164" i="2"/>
  <c r="O164" i="2"/>
  <c r="P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C41" i="2"/>
  <c r="D41" i="2"/>
  <c r="E41" i="2"/>
  <c r="F41" i="2"/>
  <c r="G41" i="2"/>
  <c r="H41" i="2"/>
  <c r="I41" i="2"/>
  <c r="N41" i="2"/>
  <c r="O41" i="2"/>
  <c r="P41" i="2"/>
  <c r="S41" i="2"/>
  <c r="T41" i="2"/>
  <c r="U41" i="2"/>
  <c r="V41" i="2"/>
  <c r="W41" i="2"/>
  <c r="X41" i="2"/>
  <c r="Y41" i="2"/>
  <c r="Z41" i="2"/>
  <c r="AA41" i="2"/>
  <c r="AB41" i="2"/>
  <c r="AC41" i="2"/>
  <c r="AD41" i="2"/>
  <c r="C42" i="2"/>
  <c r="D42" i="2"/>
  <c r="E42" i="2"/>
  <c r="F42" i="2"/>
  <c r="G42" i="2"/>
  <c r="H42" i="2"/>
  <c r="I42" i="2"/>
  <c r="N42" i="2"/>
  <c r="O42" i="2"/>
  <c r="P42" i="2"/>
  <c r="S42" i="2"/>
  <c r="T42" i="2"/>
  <c r="U42" i="2"/>
  <c r="V42" i="2"/>
  <c r="W42" i="2"/>
  <c r="X42" i="2"/>
  <c r="Y42" i="2"/>
  <c r="Z42" i="2"/>
  <c r="AA42" i="2"/>
  <c r="AB42" i="2"/>
  <c r="AC42" i="2"/>
  <c r="AD42" i="2"/>
  <c r="C43" i="2"/>
  <c r="D43" i="2"/>
  <c r="E43" i="2"/>
  <c r="F43" i="2"/>
  <c r="G43" i="2"/>
  <c r="H43" i="2"/>
  <c r="I43" i="2"/>
  <c r="N43" i="2"/>
  <c r="O43" i="2"/>
  <c r="P43" i="2"/>
  <c r="S43" i="2"/>
  <c r="T43" i="2"/>
  <c r="U43" i="2"/>
  <c r="V43" i="2"/>
  <c r="W43" i="2"/>
  <c r="X43" i="2"/>
  <c r="Y43" i="2"/>
  <c r="Z43" i="2"/>
  <c r="AA43" i="2"/>
  <c r="AB43" i="2"/>
  <c r="AC43" i="2"/>
  <c r="AD43" i="2"/>
  <c r="C44" i="2"/>
  <c r="D44" i="2"/>
  <c r="E44" i="2"/>
  <c r="F44" i="2"/>
  <c r="G44" i="2"/>
  <c r="H44" i="2"/>
  <c r="I44" i="2"/>
  <c r="N44" i="2"/>
  <c r="O44" i="2"/>
  <c r="P44" i="2"/>
  <c r="S44" i="2"/>
  <c r="T44" i="2"/>
  <c r="U44" i="2"/>
  <c r="V44" i="2"/>
  <c r="W44" i="2"/>
  <c r="X44" i="2"/>
  <c r="Y44" i="2"/>
  <c r="Z44" i="2"/>
  <c r="AA44" i="2"/>
  <c r="AB44" i="2"/>
  <c r="AC44" i="2"/>
  <c r="AD44" i="2"/>
  <c r="C45" i="2"/>
  <c r="D45" i="2"/>
  <c r="E45" i="2"/>
  <c r="F45" i="2"/>
  <c r="G45" i="2"/>
  <c r="H45" i="2"/>
  <c r="I45" i="2"/>
  <c r="N45" i="2"/>
  <c r="O45" i="2"/>
  <c r="P45" i="2"/>
  <c r="S45" i="2"/>
  <c r="T45" i="2"/>
  <c r="U45" i="2"/>
  <c r="V45" i="2"/>
  <c r="W45" i="2"/>
  <c r="X45" i="2"/>
  <c r="Y45" i="2"/>
  <c r="Z45" i="2"/>
  <c r="AA45" i="2"/>
  <c r="AB45" i="2"/>
  <c r="AC45" i="2"/>
  <c r="AD45" i="2"/>
  <c r="C46" i="2"/>
  <c r="D46" i="2"/>
  <c r="E46" i="2"/>
  <c r="F46" i="2"/>
  <c r="G46" i="2"/>
  <c r="H46" i="2"/>
  <c r="I46" i="2"/>
  <c r="N46" i="2"/>
  <c r="O46" i="2"/>
  <c r="P46" i="2"/>
  <c r="S46" i="2"/>
  <c r="T46" i="2"/>
  <c r="U46" i="2"/>
  <c r="V46" i="2"/>
  <c r="W46" i="2"/>
  <c r="X46" i="2"/>
  <c r="Y46" i="2"/>
  <c r="Z46" i="2"/>
  <c r="AA46" i="2"/>
  <c r="AB46" i="2"/>
  <c r="AC46" i="2"/>
  <c r="AD46" i="2"/>
  <c r="C47" i="2"/>
  <c r="D47" i="2"/>
  <c r="E47" i="2"/>
  <c r="F47" i="2"/>
  <c r="G47" i="2"/>
  <c r="H47" i="2"/>
  <c r="I47" i="2"/>
  <c r="N47" i="2"/>
  <c r="O47" i="2"/>
  <c r="P47" i="2"/>
  <c r="S47" i="2"/>
  <c r="T47" i="2"/>
  <c r="U47" i="2"/>
  <c r="V47" i="2"/>
  <c r="W47" i="2"/>
  <c r="X47" i="2"/>
  <c r="Y47" i="2"/>
  <c r="Z47" i="2"/>
  <c r="AA47" i="2"/>
  <c r="AB47" i="2"/>
  <c r="AC47" i="2"/>
  <c r="AD47" i="2"/>
  <c r="C48" i="2"/>
  <c r="D48" i="2"/>
  <c r="E48" i="2"/>
  <c r="F48" i="2"/>
  <c r="G48" i="2"/>
  <c r="H48" i="2"/>
  <c r="I48" i="2"/>
  <c r="N48" i="2"/>
  <c r="O48" i="2"/>
  <c r="P48" i="2"/>
  <c r="S48" i="2"/>
  <c r="T48" i="2"/>
  <c r="U48" i="2"/>
  <c r="V48" i="2"/>
  <c r="W48" i="2"/>
  <c r="X48" i="2"/>
  <c r="Y48" i="2"/>
  <c r="Z48" i="2"/>
  <c r="AA48" i="2"/>
  <c r="AB48" i="2"/>
  <c r="AC48" i="2"/>
  <c r="AD48" i="2"/>
  <c r="C49" i="2"/>
  <c r="D49" i="2"/>
  <c r="E49" i="2"/>
  <c r="F49" i="2"/>
  <c r="G49" i="2"/>
  <c r="H49" i="2"/>
  <c r="I49" i="2"/>
  <c r="N49" i="2"/>
  <c r="O49" i="2"/>
  <c r="P49" i="2"/>
  <c r="S49" i="2"/>
  <c r="T49" i="2"/>
  <c r="U49" i="2"/>
  <c r="V49" i="2"/>
  <c r="W49" i="2"/>
  <c r="X49" i="2"/>
  <c r="Y49" i="2"/>
  <c r="Z49" i="2"/>
  <c r="AA49" i="2"/>
  <c r="AB49" i="2"/>
  <c r="AC49" i="2"/>
  <c r="AD49" i="2"/>
  <c r="C50" i="2"/>
  <c r="D50" i="2"/>
  <c r="E50" i="2"/>
  <c r="F50" i="2"/>
  <c r="G50" i="2"/>
  <c r="H50" i="2"/>
  <c r="I50" i="2"/>
  <c r="N50" i="2"/>
  <c r="O50" i="2"/>
  <c r="P50" i="2"/>
  <c r="S50" i="2"/>
  <c r="T50" i="2"/>
  <c r="U50" i="2"/>
  <c r="V50" i="2"/>
  <c r="W50" i="2"/>
  <c r="X50" i="2"/>
  <c r="Y50" i="2"/>
  <c r="Z50" i="2"/>
  <c r="AA50" i="2"/>
  <c r="AB50" i="2"/>
  <c r="AC50" i="2"/>
  <c r="AD50" i="2"/>
  <c r="C51" i="2"/>
  <c r="D51" i="2"/>
  <c r="E51" i="2"/>
  <c r="F51" i="2"/>
  <c r="G51" i="2"/>
  <c r="H51" i="2"/>
  <c r="I51" i="2"/>
  <c r="N51" i="2"/>
  <c r="O51" i="2"/>
  <c r="P51" i="2"/>
  <c r="S51" i="2"/>
  <c r="T51" i="2"/>
  <c r="U51" i="2"/>
  <c r="V51" i="2"/>
  <c r="W51" i="2"/>
  <c r="X51" i="2"/>
  <c r="Y51" i="2"/>
  <c r="Z51" i="2"/>
  <c r="AA51" i="2"/>
  <c r="AB51" i="2"/>
  <c r="AC51" i="2"/>
  <c r="AD51" i="2"/>
  <c r="C52" i="2"/>
  <c r="D52" i="2"/>
  <c r="E52" i="2"/>
  <c r="F52" i="2"/>
  <c r="G52" i="2"/>
  <c r="H52" i="2"/>
  <c r="I52" i="2"/>
  <c r="N52" i="2"/>
  <c r="O52" i="2"/>
  <c r="P52" i="2"/>
  <c r="S52" i="2"/>
  <c r="T52" i="2"/>
  <c r="U52" i="2"/>
  <c r="V52" i="2"/>
  <c r="W52" i="2"/>
  <c r="X52" i="2"/>
  <c r="Y52" i="2"/>
  <c r="Z52" i="2"/>
  <c r="AA52" i="2"/>
  <c r="AB52" i="2"/>
  <c r="AC52" i="2"/>
  <c r="AD52" i="2"/>
  <c r="C53" i="2"/>
  <c r="D53" i="2"/>
  <c r="E53" i="2"/>
  <c r="F53" i="2"/>
  <c r="G53" i="2"/>
  <c r="H53" i="2"/>
  <c r="I53" i="2"/>
  <c r="N53" i="2"/>
  <c r="O53" i="2"/>
  <c r="P53" i="2"/>
  <c r="S53" i="2"/>
  <c r="T53" i="2"/>
  <c r="U53" i="2"/>
  <c r="V53" i="2"/>
  <c r="W53" i="2"/>
  <c r="X53" i="2"/>
  <c r="Y53" i="2"/>
  <c r="Z53" i="2"/>
  <c r="AA53" i="2"/>
  <c r="AB53" i="2"/>
  <c r="AC53" i="2"/>
  <c r="AD53" i="2"/>
  <c r="C54" i="2"/>
  <c r="D54" i="2"/>
  <c r="E54" i="2"/>
  <c r="F54" i="2"/>
  <c r="G54" i="2"/>
  <c r="H54" i="2"/>
  <c r="I54" i="2"/>
  <c r="N54" i="2"/>
  <c r="O54" i="2"/>
  <c r="P54" i="2"/>
  <c r="S54" i="2"/>
  <c r="T54" i="2"/>
  <c r="U54" i="2"/>
  <c r="V54" i="2"/>
  <c r="W54" i="2"/>
  <c r="X54" i="2"/>
  <c r="Y54" i="2"/>
  <c r="Z54" i="2"/>
  <c r="AA54" i="2"/>
  <c r="AB54" i="2"/>
  <c r="AC54" i="2"/>
  <c r="AD54" i="2"/>
  <c r="C55" i="2"/>
  <c r="D55" i="2"/>
  <c r="E55" i="2"/>
  <c r="F55" i="2"/>
  <c r="G55" i="2"/>
  <c r="H55" i="2"/>
  <c r="I55" i="2"/>
  <c r="N55" i="2"/>
  <c r="O55" i="2"/>
  <c r="P55" i="2"/>
  <c r="S55" i="2"/>
  <c r="T55" i="2"/>
  <c r="U55" i="2"/>
  <c r="V55" i="2"/>
  <c r="W55" i="2"/>
  <c r="X55" i="2"/>
  <c r="Y55" i="2"/>
  <c r="Z55" i="2"/>
  <c r="AA55" i="2"/>
  <c r="AB55" i="2"/>
  <c r="AC55" i="2"/>
  <c r="AD55" i="2"/>
  <c r="C56" i="2"/>
  <c r="D56" i="2"/>
  <c r="E56" i="2"/>
  <c r="F56" i="2"/>
  <c r="G56" i="2"/>
  <c r="H56" i="2"/>
  <c r="I56" i="2"/>
  <c r="N56" i="2"/>
  <c r="O56" i="2"/>
  <c r="P56" i="2"/>
  <c r="S56" i="2"/>
  <c r="T56" i="2"/>
  <c r="U56" i="2"/>
  <c r="V56" i="2"/>
  <c r="W56" i="2"/>
  <c r="X56" i="2"/>
  <c r="Y56" i="2"/>
  <c r="Z56" i="2"/>
  <c r="AA56" i="2"/>
  <c r="AB56" i="2"/>
  <c r="AC56" i="2"/>
  <c r="AD56" i="2"/>
  <c r="C57" i="2"/>
  <c r="D57" i="2"/>
  <c r="E57" i="2"/>
  <c r="F57" i="2"/>
  <c r="G57" i="2"/>
  <c r="H57" i="2"/>
  <c r="I57" i="2"/>
  <c r="N57" i="2"/>
  <c r="O57" i="2"/>
  <c r="P57" i="2"/>
  <c r="S57" i="2"/>
  <c r="T57" i="2"/>
  <c r="U57" i="2"/>
  <c r="V57" i="2"/>
  <c r="W57" i="2"/>
  <c r="X57" i="2"/>
  <c r="Y57" i="2"/>
  <c r="Z57" i="2"/>
  <c r="AA57" i="2"/>
  <c r="AB57" i="2"/>
  <c r="AC57" i="2"/>
  <c r="AD57" i="2"/>
  <c r="C58" i="2"/>
  <c r="D58" i="2"/>
  <c r="E58" i="2"/>
  <c r="F58" i="2"/>
  <c r="G58" i="2"/>
  <c r="H58" i="2"/>
  <c r="I58" i="2"/>
  <c r="N58" i="2"/>
  <c r="O58" i="2"/>
  <c r="P58" i="2"/>
  <c r="S58" i="2"/>
  <c r="T58" i="2"/>
  <c r="U58" i="2"/>
  <c r="V58" i="2"/>
  <c r="W58" i="2"/>
  <c r="X58" i="2"/>
  <c r="Y58" i="2"/>
  <c r="Z58" i="2"/>
  <c r="AA58" i="2"/>
  <c r="AB58" i="2"/>
  <c r="AC58" i="2"/>
  <c r="AD58" i="2"/>
  <c r="C59" i="2"/>
  <c r="D59" i="2"/>
  <c r="E59" i="2"/>
  <c r="F59" i="2"/>
  <c r="G59" i="2"/>
  <c r="H59" i="2"/>
  <c r="I59" i="2"/>
  <c r="N59" i="2"/>
  <c r="O59" i="2"/>
  <c r="P59" i="2"/>
  <c r="S59" i="2"/>
  <c r="T59" i="2"/>
  <c r="U59" i="2"/>
  <c r="V59" i="2"/>
  <c r="W59" i="2"/>
  <c r="X59" i="2"/>
  <c r="Y59" i="2"/>
  <c r="Z59" i="2"/>
  <c r="AA59" i="2"/>
  <c r="AB59" i="2"/>
  <c r="AC59" i="2"/>
  <c r="AD59" i="2"/>
  <c r="C60" i="2"/>
  <c r="D60" i="2"/>
  <c r="E60" i="2"/>
  <c r="F60" i="2"/>
  <c r="G60" i="2"/>
  <c r="H60" i="2"/>
  <c r="I60" i="2"/>
  <c r="N60" i="2"/>
  <c r="O60" i="2"/>
  <c r="P60" i="2"/>
  <c r="S60" i="2"/>
  <c r="T60" i="2"/>
  <c r="U60" i="2"/>
  <c r="V60" i="2"/>
  <c r="W60" i="2"/>
  <c r="X60" i="2"/>
  <c r="Y60" i="2"/>
  <c r="Z60" i="2"/>
  <c r="AA60" i="2"/>
  <c r="AB60" i="2"/>
  <c r="AC60" i="2"/>
  <c r="AD60" i="2"/>
  <c r="C61" i="2"/>
  <c r="D61" i="2"/>
  <c r="E61" i="2"/>
  <c r="F61" i="2"/>
  <c r="G61" i="2"/>
  <c r="H61" i="2"/>
  <c r="I61" i="2"/>
  <c r="N61" i="2"/>
  <c r="O61" i="2"/>
  <c r="P61" i="2"/>
  <c r="S61" i="2"/>
  <c r="T61" i="2"/>
  <c r="U61" i="2"/>
  <c r="V61" i="2"/>
  <c r="W61" i="2"/>
  <c r="X61" i="2"/>
  <c r="Y61" i="2"/>
  <c r="Z61" i="2"/>
  <c r="AA61" i="2"/>
  <c r="AB61" i="2"/>
  <c r="AC61" i="2"/>
  <c r="AD61" i="2"/>
  <c r="C62" i="2"/>
  <c r="D62" i="2"/>
  <c r="E62" i="2"/>
  <c r="F62" i="2"/>
  <c r="G62" i="2"/>
  <c r="H62" i="2"/>
  <c r="I62" i="2"/>
  <c r="N62" i="2"/>
  <c r="O62" i="2"/>
  <c r="P62" i="2"/>
  <c r="S62" i="2"/>
  <c r="T62" i="2"/>
  <c r="U62" i="2"/>
  <c r="V62" i="2"/>
  <c r="W62" i="2"/>
  <c r="X62" i="2"/>
  <c r="Y62" i="2"/>
  <c r="Z62" i="2"/>
  <c r="AA62" i="2"/>
  <c r="AB62" i="2"/>
  <c r="AC62" i="2"/>
  <c r="AD62" i="2"/>
  <c r="L62" i="2"/>
  <c r="R62" i="2" s="1"/>
  <c r="AM591" i="2" l="1"/>
  <c r="AK591" i="2"/>
  <c r="AN591" i="2"/>
  <c r="AL591" i="2"/>
  <c r="AI61" i="2"/>
  <c r="AJ61" i="2"/>
  <c r="AL61" i="2"/>
  <c r="AN61" i="2"/>
  <c r="AK61" i="2"/>
  <c r="AM61" i="2"/>
  <c r="AO61" i="2"/>
  <c r="AI59" i="2"/>
  <c r="AJ59" i="2"/>
  <c r="AL59" i="2"/>
  <c r="AN59" i="2"/>
  <c r="AK59" i="2"/>
  <c r="AM59" i="2"/>
  <c r="AO59" i="2"/>
  <c r="AI57" i="2"/>
  <c r="AJ57" i="2"/>
  <c r="AL57" i="2"/>
  <c r="AN57" i="2"/>
  <c r="AK57" i="2"/>
  <c r="AM57" i="2"/>
  <c r="AO57" i="2"/>
  <c r="AI55" i="2"/>
  <c r="AJ55" i="2"/>
  <c r="AL55" i="2"/>
  <c r="AN55" i="2"/>
  <c r="AK55" i="2"/>
  <c r="AM55" i="2"/>
  <c r="AO55" i="2"/>
  <c r="AI53" i="2"/>
  <c r="AJ53" i="2"/>
  <c r="AL53" i="2"/>
  <c r="AN53" i="2"/>
  <c r="AK53" i="2"/>
  <c r="AM53" i="2"/>
  <c r="AO53" i="2"/>
  <c r="AI51" i="2"/>
  <c r="AK51" i="2"/>
  <c r="AM51" i="2"/>
  <c r="AO51" i="2"/>
  <c r="AL51" i="2"/>
  <c r="AJ51" i="2"/>
  <c r="AN51" i="2"/>
  <c r="AI49" i="2"/>
  <c r="AK49" i="2"/>
  <c r="AM49" i="2"/>
  <c r="AO49" i="2"/>
  <c r="AL49" i="2"/>
  <c r="AJ49" i="2"/>
  <c r="AN49" i="2"/>
  <c r="AJ47" i="2"/>
  <c r="AL47" i="2"/>
  <c r="AN47" i="2"/>
  <c r="AI47" i="2"/>
  <c r="AK47" i="2"/>
  <c r="AM47" i="2"/>
  <c r="AO47" i="2"/>
  <c r="AJ45" i="2"/>
  <c r="AL45" i="2"/>
  <c r="AN45" i="2"/>
  <c r="AI45" i="2"/>
  <c r="AK45" i="2"/>
  <c r="AM45" i="2"/>
  <c r="AO45" i="2"/>
  <c r="AJ43" i="2"/>
  <c r="AL43" i="2"/>
  <c r="AN43" i="2"/>
  <c r="AI43" i="2"/>
  <c r="AK43" i="2"/>
  <c r="AM43" i="2"/>
  <c r="AO43" i="2"/>
  <c r="AJ41" i="2"/>
  <c r="AL41" i="2"/>
  <c r="AN41" i="2"/>
  <c r="AI41" i="2"/>
  <c r="AK41" i="2"/>
  <c r="AM41" i="2"/>
  <c r="AO41" i="2"/>
  <c r="AI163" i="2"/>
  <c r="AK163" i="2"/>
  <c r="AM163" i="2"/>
  <c r="AO163" i="2"/>
  <c r="AJ163" i="2"/>
  <c r="AL163" i="2"/>
  <c r="AN163" i="2"/>
  <c r="AI161" i="2"/>
  <c r="AK161" i="2"/>
  <c r="AM161" i="2"/>
  <c r="AO161" i="2"/>
  <c r="AJ161" i="2"/>
  <c r="AL161" i="2"/>
  <c r="AN161" i="2"/>
  <c r="AI159" i="2"/>
  <c r="AK159" i="2"/>
  <c r="AM159" i="2"/>
  <c r="AO159" i="2"/>
  <c r="AJ159" i="2"/>
  <c r="AL159" i="2"/>
  <c r="AN159" i="2"/>
  <c r="AI157" i="2"/>
  <c r="AK157" i="2"/>
  <c r="AM157" i="2"/>
  <c r="AO157" i="2"/>
  <c r="AJ157" i="2"/>
  <c r="AL157" i="2"/>
  <c r="AN157" i="2"/>
  <c r="AI155" i="2"/>
  <c r="AK155" i="2"/>
  <c r="AM155" i="2"/>
  <c r="AO155" i="2"/>
  <c r="AJ155" i="2"/>
  <c r="AL155" i="2"/>
  <c r="AN155" i="2"/>
  <c r="AI153" i="2"/>
  <c r="AK153" i="2"/>
  <c r="AM153" i="2"/>
  <c r="AO153" i="2"/>
  <c r="AJ153" i="2"/>
  <c r="AL153" i="2"/>
  <c r="AN153" i="2"/>
  <c r="AI151" i="2"/>
  <c r="AK151" i="2"/>
  <c r="AM151" i="2"/>
  <c r="AO151" i="2"/>
  <c r="AJ151" i="2"/>
  <c r="AL151" i="2"/>
  <c r="AN151" i="2"/>
  <c r="AI149" i="2"/>
  <c r="AK149" i="2"/>
  <c r="AM149" i="2"/>
  <c r="AO149" i="2"/>
  <c r="AJ149" i="2"/>
  <c r="AL149" i="2"/>
  <c r="AN149" i="2"/>
  <c r="AI147" i="2"/>
  <c r="AK147" i="2"/>
  <c r="AM147" i="2"/>
  <c r="AO147" i="2"/>
  <c r="AJ147" i="2"/>
  <c r="AL147" i="2"/>
  <c r="AN147" i="2"/>
  <c r="AI145" i="2"/>
  <c r="AK145" i="2"/>
  <c r="AM145" i="2"/>
  <c r="AO145" i="2"/>
  <c r="AJ145" i="2"/>
  <c r="AL145" i="2"/>
  <c r="AN145" i="2"/>
  <c r="AI143" i="2"/>
  <c r="AK143" i="2"/>
  <c r="AM143" i="2"/>
  <c r="AO143" i="2"/>
  <c r="AJ143" i="2"/>
  <c r="AL143" i="2"/>
  <c r="AN143" i="2"/>
  <c r="AI318" i="2"/>
  <c r="AK318" i="2"/>
  <c r="AM318" i="2"/>
  <c r="AO318" i="2"/>
  <c r="AJ318" i="2"/>
  <c r="AL318" i="2"/>
  <c r="AN318" i="2"/>
  <c r="AI266" i="2"/>
  <c r="AK266" i="2"/>
  <c r="AM266" i="2"/>
  <c r="AO266" i="2"/>
  <c r="AJ266" i="2"/>
  <c r="AL266" i="2"/>
  <c r="AN266" i="2"/>
  <c r="AI264" i="2"/>
  <c r="AK264" i="2"/>
  <c r="AM264" i="2"/>
  <c r="AO264" i="2"/>
  <c r="AJ264" i="2"/>
  <c r="AL264" i="2"/>
  <c r="AN264" i="2"/>
  <c r="AI262" i="2"/>
  <c r="AK262" i="2"/>
  <c r="AM262" i="2"/>
  <c r="AO262" i="2"/>
  <c r="AJ262" i="2"/>
  <c r="AL262" i="2"/>
  <c r="AN262" i="2"/>
  <c r="AI260" i="2"/>
  <c r="AK260" i="2"/>
  <c r="AM260" i="2"/>
  <c r="AO260" i="2"/>
  <c r="AJ260" i="2"/>
  <c r="AL260" i="2"/>
  <c r="AN260" i="2"/>
  <c r="AI258" i="2"/>
  <c r="AK258" i="2"/>
  <c r="AM258" i="2"/>
  <c r="AO258" i="2"/>
  <c r="AJ258" i="2"/>
  <c r="AL258" i="2"/>
  <c r="AN258" i="2"/>
  <c r="AI256" i="2"/>
  <c r="AK256" i="2"/>
  <c r="AM256" i="2"/>
  <c r="AO256" i="2"/>
  <c r="AJ256" i="2"/>
  <c r="AL256" i="2"/>
  <c r="AN256" i="2"/>
  <c r="AI254" i="2"/>
  <c r="AK254" i="2"/>
  <c r="AM254" i="2"/>
  <c r="AO254" i="2"/>
  <c r="AJ254" i="2"/>
  <c r="AL254" i="2"/>
  <c r="AN254" i="2"/>
  <c r="AI252" i="2"/>
  <c r="AK252" i="2"/>
  <c r="AM252" i="2"/>
  <c r="AO252" i="2"/>
  <c r="AJ252" i="2"/>
  <c r="AL252" i="2"/>
  <c r="AN252" i="2"/>
  <c r="AI250" i="2"/>
  <c r="AK250" i="2"/>
  <c r="AM250" i="2"/>
  <c r="AO250" i="2"/>
  <c r="AJ250" i="2"/>
  <c r="AL250" i="2"/>
  <c r="AN250" i="2"/>
  <c r="AI248" i="2"/>
  <c r="AK248" i="2"/>
  <c r="AM248" i="2"/>
  <c r="AO248" i="2"/>
  <c r="AJ248" i="2"/>
  <c r="AL248" i="2"/>
  <c r="AN248" i="2"/>
  <c r="AI246" i="2"/>
  <c r="AK246" i="2"/>
  <c r="AM246" i="2"/>
  <c r="AO246" i="2"/>
  <c r="AJ246" i="2"/>
  <c r="AL246" i="2"/>
  <c r="AN246" i="2"/>
  <c r="AI371" i="2"/>
  <c r="AJ371" i="2"/>
  <c r="AL371" i="2"/>
  <c r="AM371" i="2"/>
  <c r="AO371" i="2"/>
  <c r="AK371" i="2"/>
  <c r="AN371" i="2"/>
  <c r="AI369" i="2"/>
  <c r="AJ369" i="2"/>
  <c r="AL369" i="2"/>
  <c r="AN369" i="2"/>
  <c r="AM369" i="2"/>
  <c r="AK369" i="2"/>
  <c r="AO369" i="2"/>
  <c r="AI367" i="2"/>
  <c r="AJ367" i="2"/>
  <c r="AL367" i="2"/>
  <c r="AN367" i="2"/>
  <c r="AM367" i="2"/>
  <c r="AK367" i="2"/>
  <c r="AO367" i="2"/>
  <c r="AI365" i="2"/>
  <c r="AJ365" i="2"/>
  <c r="AL365" i="2"/>
  <c r="AN365" i="2"/>
  <c r="AM365" i="2"/>
  <c r="AK365" i="2"/>
  <c r="AO365" i="2"/>
  <c r="AI363" i="2"/>
  <c r="AJ363" i="2"/>
  <c r="AL363" i="2"/>
  <c r="AN363" i="2"/>
  <c r="AM363" i="2"/>
  <c r="AK363" i="2"/>
  <c r="AO363" i="2"/>
  <c r="AI361" i="2"/>
  <c r="AJ361" i="2"/>
  <c r="AL361" i="2"/>
  <c r="AN361" i="2"/>
  <c r="AM361" i="2"/>
  <c r="AK361" i="2"/>
  <c r="AO361" i="2"/>
  <c r="AI359" i="2"/>
  <c r="AJ359" i="2"/>
  <c r="AL359" i="2"/>
  <c r="AN359" i="2"/>
  <c r="AM359" i="2"/>
  <c r="AK359" i="2"/>
  <c r="AO359" i="2"/>
  <c r="AI357" i="2"/>
  <c r="AJ357" i="2"/>
  <c r="AL357" i="2"/>
  <c r="AN357" i="2"/>
  <c r="AM357" i="2"/>
  <c r="AK357" i="2"/>
  <c r="AO357" i="2"/>
  <c r="AI355" i="2"/>
  <c r="AJ355" i="2"/>
  <c r="AL355" i="2"/>
  <c r="AN355" i="2"/>
  <c r="AM355" i="2"/>
  <c r="AK355" i="2"/>
  <c r="AO355" i="2"/>
  <c r="AI353" i="2"/>
  <c r="AJ353" i="2"/>
  <c r="AL353" i="2"/>
  <c r="AN353" i="2"/>
  <c r="AM353" i="2"/>
  <c r="AK353" i="2"/>
  <c r="AO353" i="2"/>
  <c r="AI351" i="2"/>
  <c r="AJ351" i="2"/>
  <c r="AL351" i="2"/>
  <c r="AN351" i="2"/>
  <c r="AM351" i="2"/>
  <c r="AK351" i="2"/>
  <c r="AO351" i="2"/>
  <c r="AO473" i="2"/>
  <c r="AM473" i="2"/>
  <c r="AK473" i="2"/>
  <c r="AN473" i="2"/>
  <c r="AL473" i="2"/>
  <c r="AO471" i="2"/>
  <c r="AM471" i="2"/>
  <c r="AK471" i="2"/>
  <c r="AN471" i="2"/>
  <c r="AL471" i="2"/>
  <c r="AO469" i="2"/>
  <c r="AM469" i="2"/>
  <c r="AK469" i="2"/>
  <c r="AN469" i="2"/>
  <c r="AL469" i="2"/>
  <c r="AO467" i="2"/>
  <c r="AM467" i="2"/>
  <c r="AK467" i="2"/>
  <c r="AN467" i="2"/>
  <c r="AL467" i="2"/>
  <c r="AO465" i="2"/>
  <c r="AM465" i="2"/>
  <c r="AK465" i="2"/>
  <c r="AN465" i="2"/>
  <c r="AL465" i="2"/>
  <c r="AO463" i="2"/>
  <c r="AM463" i="2"/>
  <c r="AK463" i="2"/>
  <c r="AN463" i="2"/>
  <c r="AL463" i="2"/>
  <c r="AN461" i="2"/>
  <c r="AO461" i="2"/>
  <c r="AM461" i="2"/>
  <c r="AK461" i="2"/>
  <c r="AL461" i="2"/>
  <c r="AO459" i="2"/>
  <c r="AM459" i="2"/>
  <c r="AK459" i="2"/>
  <c r="AN459" i="2"/>
  <c r="AL459" i="2"/>
  <c r="AO457" i="2"/>
  <c r="AM457" i="2"/>
  <c r="AK457" i="2"/>
  <c r="AN457" i="2"/>
  <c r="AL457" i="2"/>
  <c r="AO455" i="2"/>
  <c r="AM455" i="2"/>
  <c r="AK455" i="2"/>
  <c r="AN455" i="2"/>
  <c r="AL455" i="2"/>
  <c r="AO453" i="2"/>
  <c r="AM453" i="2"/>
  <c r="AK453" i="2"/>
  <c r="AN453" i="2"/>
  <c r="AL453" i="2"/>
  <c r="AI62" i="2"/>
  <c r="AJ62" i="2"/>
  <c r="AL62" i="2"/>
  <c r="AN62" i="2"/>
  <c r="AK62" i="2"/>
  <c r="AM62" i="2"/>
  <c r="AO62" i="2"/>
  <c r="AI60" i="2"/>
  <c r="AJ60" i="2"/>
  <c r="AL60" i="2"/>
  <c r="AN60" i="2"/>
  <c r="AK60" i="2"/>
  <c r="AM60" i="2"/>
  <c r="AO60" i="2"/>
  <c r="AI58" i="2"/>
  <c r="AJ58" i="2"/>
  <c r="AL58" i="2"/>
  <c r="AN58" i="2"/>
  <c r="AK58" i="2"/>
  <c r="AM58" i="2"/>
  <c r="AO58" i="2"/>
  <c r="AI56" i="2"/>
  <c r="AJ56" i="2"/>
  <c r="AL56" i="2"/>
  <c r="AN56" i="2"/>
  <c r="AK56" i="2"/>
  <c r="AM56" i="2"/>
  <c r="AO56" i="2"/>
  <c r="AI54" i="2"/>
  <c r="AJ54" i="2"/>
  <c r="AL54" i="2"/>
  <c r="AN54" i="2"/>
  <c r="AK54" i="2"/>
  <c r="AM54" i="2"/>
  <c r="AO54" i="2"/>
  <c r="AI52" i="2"/>
  <c r="AK52" i="2"/>
  <c r="AM52" i="2"/>
  <c r="AJ52" i="2"/>
  <c r="AN52" i="2"/>
  <c r="AL52" i="2"/>
  <c r="AO52" i="2"/>
  <c r="AI50" i="2"/>
  <c r="AK50" i="2"/>
  <c r="AM50" i="2"/>
  <c r="AO50" i="2"/>
  <c r="AJ50" i="2"/>
  <c r="AN50" i="2"/>
  <c r="AL50" i="2"/>
  <c r="AI48" i="2"/>
  <c r="AK48" i="2"/>
  <c r="AM48" i="2"/>
  <c r="AO48" i="2"/>
  <c r="AJ48" i="2"/>
  <c r="AN48" i="2"/>
  <c r="AL48" i="2"/>
  <c r="AI46" i="2"/>
  <c r="AJ46" i="2"/>
  <c r="AL46" i="2"/>
  <c r="AN46" i="2"/>
  <c r="AK46" i="2"/>
  <c r="AM46" i="2"/>
  <c r="AO46" i="2"/>
  <c r="AI44" i="2"/>
  <c r="AJ44" i="2"/>
  <c r="AL44" i="2"/>
  <c r="AN44" i="2"/>
  <c r="AK44" i="2"/>
  <c r="AM44" i="2"/>
  <c r="AO44" i="2"/>
  <c r="AI42" i="2"/>
  <c r="AJ42" i="2"/>
  <c r="AL42" i="2"/>
  <c r="AN42" i="2"/>
  <c r="AK42" i="2"/>
  <c r="AM42" i="2"/>
  <c r="AO42" i="2"/>
  <c r="AI164" i="2"/>
  <c r="AK164" i="2"/>
  <c r="AM164" i="2"/>
  <c r="AO164" i="2"/>
  <c r="AJ164" i="2"/>
  <c r="AL164" i="2"/>
  <c r="AN164" i="2"/>
  <c r="AI162" i="2"/>
  <c r="AK162" i="2"/>
  <c r="AM162" i="2"/>
  <c r="AO162" i="2"/>
  <c r="AJ162" i="2"/>
  <c r="AL162" i="2"/>
  <c r="AN162" i="2"/>
  <c r="AI160" i="2"/>
  <c r="AK160" i="2"/>
  <c r="AM160" i="2"/>
  <c r="AO160" i="2"/>
  <c r="AJ160" i="2"/>
  <c r="AL160" i="2"/>
  <c r="AN160" i="2"/>
  <c r="AI158" i="2"/>
  <c r="AK158" i="2"/>
  <c r="AM158" i="2"/>
  <c r="AO158" i="2"/>
  <c r="AJ158" i="2"/>
  <c r="AL158" i="2"/>
  <c r="AN158" i="2"/>
  <c r="AI156" i="2"/>
  <c r="AK156" i="2"/>
  <c r="AM156" i="2"/>
  <c r="AO156" i="2"/>
  <c r="AJ156" i="2"/>
  <c r="AL156" i="2"/>
  <c r="AN156" i="2"/>
  <c r="AI154" i="2"/>
  <c r="AK154" i="2"/>
  <c r="AM154" i="2"/>
  <c r="AO154" i="2"/>
  <c r="AJ154" i="2"/>
  <c r="AL154" i="2"/>
  <c r="AN154" i="2"/>
  <c r="AI152" i="2"/>
  <c r="AK152" i="2"/>
  <c r="AM152" i="2"/>
  <c r="AO152" i="2"/>
  <c r="AJ152" i="2"/>
  <c r="AL152" i="2"/>
  <c r="AN152" i="2"/>
  <c r="AI150" i="2"/>
  <c r="AK150" i="2"/>
  <c r="AM150" i="2"/>
  <c r="AO150" i="2"/>
  <c r="AJ150" i="2"/>
  <c r="AL150" i="2"/>
  <c r="AN150" i="2"/>
  <c r="AI148" i="2"/>
  <c r="AK148" i="2"/>
  <c r="AM148" i="2"/>
  <c r="AO148" i="2"/>
  <c r="AJ148" i="2"/>
  <c r="AL148" i="2"/>
  <c r="AN148" i="2"/>
  <c r="AI146" i="2"/>
  <c r="AK146" i="2"/>
  <c r="AM146" i="2"/>
  <c r="AO146" i="2"/>
  <c r="AJ146" i="2"/>
  <c r="AL146" i="2"/>
  <c r="AN146" i="2"/>
  <c r="AI144" i="2"/>
  <c r="AK144" i="2"/>
  <c r="AM144" i="2"/>
  <c r="AO144" i="2"/>
  <c r="AJ144" i="2"/>
  <c r="AL144" i="2"/>
  <c r="AN144" i="2"/>
  <c r="AI142" i="2"/>
  <c r="AK142" i="2"/>
  <c r="AM142" i="2"/>
  <c r="AO142" i="2"/>
  <c r="AJ142" i="2"/>
  <c r="AL142" i="2"/>
  <c r="AN142" i="2"/>
  <c r="AI267" i="2"/>
  <c r="AK267" i="2"/>
  <c r="AM267" i="2"/>
  <c r="AO267" i="2"/>
  <c r="AJ267" i="2"/>
  <c r="AL267" i="2"/>
  <c r="AN267" i="2"/>
  <c r="AI265" i="2"/>
  <c r="AK265" i="2"/>
  <c r="AM265" i="2"/>
  <c r="AO265" i="2"/>
  <c r="AJ265" i="2"/>
  <c r="AL265" i="2"/>
  <c r="AN265" i="2"/>
  <c r="AI263" i="2"/>
  <c r="AK263" i="2"/>
  <c r="AM263" i="2"/>
  <c r="AO263" i="2"/>
  <c r="AJ263" i="2"/>
  <c r="AL263" i="2"/>
  <c r="AN263" i="2"/>
  <c r="AI261" i="2"/>
  <c r="AK261" i="2"/>
  <c r="AM261" i="2"/>
  <c r="AO261" i="2"/>
  <c r="AJ261" i="2"/>
  <c r="AL261" i="2"/>
  <c r="AN261" i="2"/>
  <c r="AI259" i="2"/>
  <c r="AK259" i="2"/>
  <c r="AM259" i="2"/>
  <c r="AO259" i="2"/>
  <c r="AJ259" i="2"/>
  <c r="AL259" i="2"/>
  <c r="AN259" i="2"/>
  <c r="AI257" i="2"/>
  <c r="AK257" i="2"/>
  <c r="AM257" i="2"/>
  <c r="AO257" i="2"/>
  <c r="AJ257" i="2"/>
  <c r="AL257" i="2"/>
  <c r="AN257" i="2"/>
  <c r="AI255" i="2"/>
  <c r="AK255" i="2"/>
  <c r="AM255" i="2"/>
  <c r="AO255" i="2"/>
  <c r="AJ255" i="2"/>
  <c r="AL255" i="2"/>
  <c r="AN255" i="2"/>
  <c r="AI253" i="2"/>
  <c r="AK253" i="2"/>
  <c r="AM253" i="2"/>
  <c r="AO253" i="2"/>
  <c r="AJ253" i="2"/>
  <c r="AL253" i="2"/>
  <c r="AN253" i="2"/>
  <c r="AI251" i="2"/>
  <c r="AK251" i="2"/>
  <c r="AM251" i="2"/>
  <c r="AO251" i="2"/>
  <c r="AJ251" i="2"/>
  <c r="AL251" i="2"/>
  <c r="AN251" i="2"/>
  <c r="AI249" i="2"/>
  <c r="AK249" i="2"/>
  <c r="AM249" i="2"/>
  <c r="AO249" i="2"/>
  <c r="AJ249" i="2"/>
  <c r="AL249" i="2"/>
  <c r="AN249" i="2"/>
  <c r="AI247" i="2"/>
  <c r="AK247" i="2"/>
  <c r="AM247" i="2"/>
  <c r="AO247" i="2"/>
  <c r="AJ247" i="2"/>
  <c r="AL247" i="2"/>
  <c r="AN247" i="2"/>
  <c r="AI422" i="2"/>
  <c r="AK422" i="2"/>
  <c r="AM422" i="2"/>
  <c r="AO422" i="2"/>
  <c r="AJ422" i="2"/>
  <c r="AL422" i="2"/>
  <c r="AN422" i="2"/>
  <c r="AI370" i="2"/>
  <c r="AJ370" i="2"/>
  <c r="AL370" i="2"/>
  <c r="AN370" i="2"/>
  <c r="AK370" i="2"/>
  <c r="AO370" i="2"/>
  <c r="AM370" i="2"/>
  <c r="AI368" i="2"/>
  <c r="AJ368" i="2"/>
  <c r="AL368" i="2"/>
  <c r="AN368" i="2"/>
  <c r="AK368" i="2"/>
  <c r="AO368" i="2"/>
  <c r="AM368" i="2"/>
  <c r="AI366" i="2"/>
  <c r="AJ366" i="2"/>
  <c r="AL366" i="2"/>
  <c r="AN366" i="2"/>
  <c r="AK366" i="2"/>
  <c r="AO366" i="2"/>
  <c r="AM366" i="2"/>
  <c r="AI364" i="2"/>
  <c r="AJ364" i="2"/>
  <c r="AL364" i="2"/>
  <c r="AN364" i="2"/>
  <c r="AK364" i="2"/>
  <c r="AO364" i="2"/>
  <c r="AM364" i="2"/>
  <c r="AI362" i="2"/>
  <c r="AJ362" i="2"/>
  <c r="AL362" i="2"/>
  <c r="AN362" i="2"/>
  <c r="AK362" i="2"/>
  <c r="AO362" i="2"/>
  <c r="AM362" i="2"/>
  <c r="AI360" i="2"/>
  <c r="AJ360" i="2"/>
  <c r="AL360" i="2"/>
  <c r="AN360" i="2"/>
  <c r="AK360" i="2"/>
  <c r="AO360" i="2"/>
  <c r="AM360" i="2"/>
  <c r="AI358" i="2"/>
  <c r="AJ358" i="2"/>
  <c r="AL358" i="2"/>
  <c r="AN358" i="2"/>
  <c r="AK358" i="2"/>
  <c r="AO358" i="2"/>
  <c r="AM358" i="2"/>
  <c r="AI356" i="2"/>
  <c r="AJ356" i="2"/>
  <c r="AL356" i="2"/>
  <c r="AN356" i="2"/>
  <c r="AK356" i="2"/>
  <c r="AO356" i="2"/>
  <c r="AM356" i="2"/>
  <c r="AI354" i="2"/>
  <c r="AJ354" i="2"/>
  <c r="AL354" i="2"/>
  <c r="AN354" i="2"/>
  <c r="AK354" i="2"/>
  <c r="AO354" i="2"/>
  <c r="AM354" i="2"/>
  <c r="AI352" i="2"/>
  <c r="AJ352" i="2"/>
  <c r="AL352" i="2"/>
  <c r="AN352" i="2"/>
  <c r="AK352" i="2"/>
  <c r="AO352" i="2"/>
  <c r="AM352" i="2"/>
  <c r="AI350" i="2"/>
  <c r="AJ350" i="2"/>
  <c r="AL350" i="2"/>
  <c r="AN350" i="2"/>
  <c r="AK350" i="2"/>
  <c r="AO350" i="2"/>
  <c r="AM350" i="2"/>
  <c r="AO524" i="2"/>
  <c r="AM524" i="2"/>
  <c r="AK524" i="2"/>
  <c r="AN524" i="2"/>
  <c r="AL524" i="2"/>
  <c r="AN472" i="2"/>
  <c r="AL472" i="2"/>
  <c r="AO472" i="2"/>
  <c r="AM472" i="2"/>
  <c r="AK472" i="2"/>
  <c r="AN470" i="2"/>
  <c r="AL470" i="2"/>
  <c r="AO470" i="2"/>
  <c r="AM470" i="2"/>
  <c r="AK470" i="2"/>
  <c r="AN468" i="2"/>
  <c r="AL468" i="2"/>
  <c r="AO468" i="2"/>
  <c r="AM468" i="2"/>
  <c r="AK468" i="2"/>
  <c r="AN466" i="2"/>
  <c r="AL466" i="2"/>
  <c r="AO466" i="2"/>
  <c r="AM466" i="2"/>
  <c r="AK466" i="2"/>
  <c r="AN464" i="2"/>
  <c r="AL464" i="2"/>
  <c r="AO464" i="2"/>
  <c r="AM464" i="2"/>
  <c r="AK464" i="2"/>
  <c r="AN462" i="2"/>
  <c r="AL462" i="2"/>
  <c r="AO462" i="2"/>
  <c r="AM462" i="2"/>
  <c r="AK462" i="2"/>
  <c r="AN460" i="2"/>
  <c r="AL460" i="2"/>
  <c r="AO460" i="2"/>
  <c r="AM460" i="2"/>
  <c r="AK460" i="2"/>
  <c r="AN458" i="2"/>
  <c r="AL458" i="2"/>
  <c r="AO458" i="2"/>
  <c r="AM458" i="2"/>
  <c r="AK458" i="2"/>
  <c r="AN456" i="2"/>
  <c r="AL456" i="2"/>
  <c r="AO456" i="2"/>
  <c r="AM456" i="2"/>
  <c r="AK456" i="2"/>
  <c r="AN454" i="2"/>
  <c r="AL454" i="2"/>
  <c r="AO454" i="2"/>
  <c r="AM454" i="2"/>
  <c r="AK454" i="2"/>
  <c r="AN452" i="2"/>
  <c r="AL452" i="2"/>
  <c r="AO452" i="2"/>
  <c r="AK452" i="2"/>
  <c r="AM452" i="2"/>
  <c r="L591" i="2"/>
  <c r="A506" i="5"/>
  <c r="A508" i="2"/>
  <c r="A377" i="5"/>
  <c r="A379" i="2"/>
  <c r="A275" i="2"/>
  <c r="A273" i="5"/>
  <c r="A170" i="5"/>
  <c r="A172" i="2"/>
  <c r="M636" i="2"/>
  <c r="M634" i="2"/>
  <c r="M644" i="2"/>
  <c r="M642" i="2"/>
  <c r="M648" i="2"/>
  <c r="M646" i="2"/>
  <c r="M640" i="2"/>
  <c r="M638" i="2"/>
  <c r="M632" i="2"/>
  <c r="M630" i="2"/>
  <c r="O630" i="2"/>
  <c r="O646" i="2"/>
  <c r="O642" i="2"/>
  <c r="M628" i="2"/>
  <c r="O628" i="2"/>
  <c r="N649" i="2"/>
  <c r="O648" i="2"/>
  <c r="O644" i="2"/>
  <c r="O640" i="2"/>
  <c r="O638" i="2"/>
  <c r="O636" i="2"/>
  <c r="O634" i="2"/>
  <c r="O632" i="2"/>
  <c r="N591" i="2"/>
  <c r="P591" i="2"/>
  <c r="DO588" i="5"/>
  <c r="DP588" i="5" s="1"/>
  <c r="DO566" i="5"/>
  <c r="DP566" i="5" s="1"/>
  <c r="L267" i="2"/>
  <c r="R267" i="2" s="1"/>
  <c r="L265" i="2"/>
  <c r="R265" i="2" s="1"/>
  <c r="L263" i="2"/>
  <c r="R263" i="2" s="1"/>
  <c r="L261" i="2"/>
  <c r="R261" i="2" s="1"/>
  <c r="L259" i="2"/>
  <c r="R259" i="2" s="1"/>
  <c r="L257" i="2"/>
  <c r="R257" i="2" s="1"/>
  <c r="L255" i="2"/>
  <c r="R255" i="2" s="1"/>
  <c r="L253" i="2"/>
  <c r="R253" i="2" s="1"/>
  <c r="L251" i="2"/>
  <c r="R251" i="2" s="1"/>
  <c r="L249" i="2"/>
  <c r="R249" i="2" s="1"/>
  <c r="L247" i="2"/>
  <c r="R247" i="2" s="1"/>
  <c r="L649" i="2"/>
  <c r="R649" i="2" s="1"/>
  <c r="M371" i="2"/>
  <c r="O371" i="2"/>
  <c r="L369" i="2"/>
  <c r="R369" i="2" s="1"/>
  <c r="M369" i="2"/>
  <c r="O369" i="2"/>
  <c r="L367" i="2"/>
  <c r="R367" i="2" s="1"/>
  <c r="M367" i="2"/>
  <c r="O367" i="2"/>
  <c r="L365" i="2"/>
  <c r="R365" i="2" s="1"/>
  <c r="M365" i="2"/>
  <c r="O365" i="2"/>
  <c r="L363" i="2"/>
  <c r="R363" i="2" s="1"/>
  <c r="M363" i="2"/>
  <c r="O363" i="2"/>
  <c r="M361" i="2"/>
  <c r="O361" i="2"/>
  <c r="L359" i="2"/>
  <c r="R359" i="2" s="1"/>
  <c r="M359" i="2"/>
  <c r="O359" i="2"/>
  <c r="L357" i="2"/>
  <c r="R357" i="2" s="1"/>
  <c r="M357" i="2"/>
  <c r="O357" i="2"/>
  <c r="L355" i="2"/>
  <c r="R355" i="2" s="1"/>
  <c r="M355" i="2"/>
  <c r="O355" i="2"/>
  <c r="L353" i="2"/>
  <c r="R353" i="2" s="1"/>
  <c r="M353" i="2"/>
  <c r="O353" i="2"/>
  <c r="L351" i="2"/>
  <c r="R351" i="2" s="1"/>
  <c r="M351" i="2"/>
  <c r="O351" i="2"/>
  <c r="L163" i="2"/>
  <c r="R163" i="2" s="1"/>
  <c r="L318" i="2"/>
  <c r="R318" i="2" s="1"/>
  <c r="L260" i="2"/>
  <c r="R260" i="2" s="1"/>
  <c r="L258" i="2"/>
  <c r="R258" i="2" s="1"/>
  <c r="L256" i="2"/>
  <c r="R256" i="2" s="1"/>
  <c r="L254" i="2"/>
  <c r="R254" i="2" s="1"/>
  <c r="L252" i="2"/>
  <c r="R252" i="2" s="1"/>
  <c r="L250" i="2"/>
  <c r="R250" i="2" s="1"/>
  <c r="L248" i="2"/>
  <c r="R248" i="2" s="1"/>
  <c r="L246" i="2"/>
  <c r="R246" i="2" s="1"/>
  <c r="L468" i="2"/>
  <c r="R468" i="2" s="1"/>
  <c r="L462" i="2"/>
  <c r="R462" i="2" s="1"/>
  <c r="L460" i="2"/>
  <c r="R460" i="2" s="1"/>
  <c r="L458" i="2"/>
  <c r="R458" i="2" s="1"/>
  <c r="L456" i="2"/>
  <c r="R456" i="2" s="1"/>
  <c r="L454" i="2"/>
  <c r="R454" i="2" s="1"/>
  <c r="L452" i="2"/>
  <c r="R452" i="2" s="1"/>
  <c r="L647" i="2"/>
  <c r="R647" i="2" s="1"/>
  <c r="L645" i="2"/>
  <c r="R645" i="2" s="1"/>
  <c r="L643" i="2"/>
  <c r="R643" i="2" s="1"/>
  <c r="L641" i="2"/>
  <c r="R641" i="2" s="1"/>
  <c r="L639" i="2"/>
  <c r="R639" i="2" s="1"/>
  <c r="L637" i="2"/>
  <c r="R637" i="2" s="1"/>
  <c r="L635" i="2"/>
  <c r="R635" i="2" s="1"/>
  <c r="L633" i="2"/>
  <c r="R633" i="2" s="1"/>
  <c r="L631" i="2"/>
  <c r="R631" i="2" s="1"/>
  <c r="L629" i="2"/>
  <c r="R629" i="2" s="1"/>
  <c r="L627" i="2"/>
  <c r="R627" i="2" s="1"/>
  <c r="L422" i="2"/>
  <c r="R422" i="2" s="1"/>
  <c r="L370" i="2"/>
  <c r="R370" i="2" s="1"/>
  <c r="L368" i="2"/>
  <c r="R368" i="2" s="1"/>
  <c r="L366" i="2"/>
  <c r="R366" i="2" s="1"/>
  <c r="L364" i="2"/>
  <c r="R364" i="2" s="1"/>
  <c r="L362" i="2"/>
  <c r="R362" i="2" s="1"/>
  <c r="L360" i="2"/>
  <c r="R360" i="2" s="1"/>
  <c r="L358" i="2"/>
  <c r="R358" i="2" s="1"/>
  <c r="L356" i="2"/>
  <c r="R356" i="2" s="1"/>
  <c r="L354" i="2"/>
  <c r="R354" i="2" s="1"/>
  <c r="L352" i="2"/>
  <c r="R352" i="2" s="1"/>
  <c r="L350" i="2"/>
  <c r="R350" i="2" s="1"/>
  <c r="M370" i="2"/>
  <c r="M368" i="2"/>
  <c r="M366" i="2"/>
  <c r="M364" i="2"/>
  <c r="M362" i="2"/>
  <c r="M360" i="2"/>
  <c r="M358" i="2"/>
  <c r="M356" i="2"/>
  <c r="M354" i="2"/>
  <c r="M352" i="2"/>
  <c r="M350" i="2"/>
  <c r="L61" i="2"/>
  <c r="R61" i="2" s="1"/>
  <c r="L59" i="2"/>
  <c r="R59" i="2" s="1"/>
  <c r="L60" i="2"/>
  <c r="R60" i="2" s="1"/>
  <c r="L58" i="2"/>
  <c r="R58" i="2" s="1"/>
  <c r="M647" i="2"/>
  <c r="M645" i="2"/>
  <c r="M643" i="2"/>
  <c r="M641" i="2"/>
  <c r="M639" i="2"/>
  <c r="M637" i="2"/>
  <c r="M635" i="2"/>
  <c r="M633" i="2"/>
  <c r="M631" i="2"/>
  <c r="M629" i="2"/>
  <c r="M627" i="2"/>
  <c r="Q648" i="2"/>
  <c r="Q646" i="2"/>
  <c r="Q644" i="2"/>
  <c r="Q642" i="2"/>
  <c r="Q640" i="2"/>
  <c r="Q638" i="2"/>
  <c r="Q636" i="2"/>
  <c r="Q634" i="2"/>
  <c r="Q632" i="2"/>
  <c r="Q630" i="2"/>
  <c r="Q628" i="2"/>
  <c r="Q649" i="2"/>
  <c r="Q645" i="2"/>
  <c r="Q641" i="2"/>
  <c r="Q637" i="2"/>
  <c r="Q633" i="2"/>
  <c r="Q629" i="2"/>
  <c r="M473" i="2"/>
  <c r="M471" i="2"/>
  <c r="M469" i="2"/>
  <c r="M467" i="2"/>
  <c r="M465" i="2"/>
  <c r="M463" i="2"/>
  <c r="M461" i="2"/>
  <c r="M459" i="2"/>
  <c r="M457" i="2"/>
  <c r="M524" i="2"/>
  <c r="M468" i="2"/>
  <c r="M460" i="2"/>
  <c r="M454" i="2"/>
  <c r="Q473" i="2"/>
  <c r="Q469" i="2"/>
  <c r="Q461" i="2"/>
  <c r="M267" i="2"/>
  <c r="M256" i="2"/>
  <c r="Q267" i="2"/>
  <c r="M158" i="2"/>
  <c r="Q158" i="2"/>
  <c r="M45" i="2"/>
  <c r="F41" i="4"/>
  <c r="F40" i="4"/>
  <c r="F39" i="4"/>
  <c r="I41" i="4"/>
  <c r="I40" i="4"/>
  <c r="I39" i="4"/>
  <c r="J41" i="4"/>
  <c r="J40" i="4"/>
  <c r="J39" i="4"/>
  <c r="K41" i="4"/>
  <c r="K40" i="4"/>
  <c r="K39" i="4"/>
  <c r="AF39" i="4" s="1"/>
  <c r="N41" i="4"/>
  <c r="N40" i="4"/>
  <c r="N39" i="4"/>
  <c r="R41" i="4"/>
  <c r="R40" i="4"/>
  <c r="R39" i="4"/>
  <c r="A507" i="5" l="1"/>
  <c r="A509" i="2"/>
  <c r="A378" i="5"/>
  <c r="A380" i="2"/>
  <c r="A276" i="2"/>
  <c r="A274" i="5"/>
  <c r="A171" i="5"/>
  <c r="A173" i="2"/>
  <c r="Q627" i="2"/>
  <c r="Q631" i="2"/>
  <c r="Q635" i="2"/>
  <c r="Q639" i="2"/>
  <c r="Q643" i="2"/>
  <c r="Q647" i="2"/>
  <c r="Q457" i="2"/>
  <c r="Q465" i="2"/>
  <c r="L524" i="2"/>
  <c r="R524" i="2" s="1"/>
  <c r="Q524" i="2"/>
  <c r="L361" i="2"/>
  <c r="R361" i="2" s="1"/>
  <c r="L453" i="2"/>
  <c r="R453" i="2" s="1"/>
  <c r="L455" i="2"/>
  <c r="R455" i="2" s="1"/>
  <c r="L457" i="2"/>
  <c r="R457" i="2" s="1"/>
  <c r="L459" i="2"/>
  <c r="R459" i="2" s="1"/>
  <c r="Q459" i="2"/>
  <c r="L461" i="2"/>
  <c r="R461" i="2" s="1"/>
  <c r="L463" i="2"/>
  <c r="R463" i="2" s="1"/>
  <c r="Q463" i="2"/>
  <c r="L465" i="2"/>
  <c r="R465" i="2" s="1"/>
  <c r="L467" i="2"/>
  <c r="R467" i="2" s="1"/>
  <c r="Q467" i="2"/>
  <c r="L469" i="2"/>
  <c r="R469" i="2" s="1"/>
  <c r="L471" i="2"/>
  <c r="R471" i="2" s="1"/>
  <c r="Q471" i="2"/>
  <c r="L473" i="2"/>
  <c r="R473" i="2" s="1"/>
  <c r="Q351" i="2"/>
  <c r="Q367" i="2"/>
  <c r="Q356" i="2"/>
  <c r="Q352" i="2"/>
  <c r="Q360" i="2"/>
  <c r="Q359" i="2"/>
  <c r="Q363" i="2"/>
  <c r="Q371" i="2"/>
  <c r="M591" i="2"/>
  <c r="Q350" i="2"/>
  <c r="Q354" i="2"/>
  <c r="Q358" i="2"/>
  <c r="Q368" i="2"/>
  <c r="Q355" i="2"/>
  <c r="Q460" i="2"/>
  <c r="Q364" i="2"/>
  <c r="Q353" i="2"/>
  <c r="Q357" i="2"/>
  <c r="Q361" i="2"/>
  <c r="Q365" i="2"/>
  <c r="Q369" i="2"/>
  <c r="Q143" i="2"/>
  <c r="M143" i="2"/>
  <c r="Q145" i="2"/>
  <c r="M145" i="2"/>
  <c r="Q147" i="2"/>
  <c r="M147" i="2"/>
  <c r="Q149" i="2"/>
  <c r="M149" i="2"/>
  <c r="Q151" i="2"/>
  <c r="M151" i="2"/>
  <c r="Q153" i="2"/>
  <c r="M153" i="2"/>
  <c r="Q155" i="2"/>
  <c r="M155" i="2"/>
  <c r="Q157" i="2"/>
  <c r="M157" i="2"/>
  <c r="Q156" i="2"/>
  <c r="M156" i="2"/>
  <c r="Q142" i="2"/>
  <c r="M142" i="2"/>
  <c r="Q144" i="2"/>
  <c r="M144" i="2"/>
  <c r="Q148" i="2"/>
  <c r="M148" i="2"/>
  <c r="Q152" i="2"/>
  <c r="M152" i="2"/>
  <c r="Q256" i="2"/>
  <c r="Q246" i="2"/>
  <c r="M246" i="2"/>
  <c r="Q250" i="2"/>
  <c r="M250" i="2"/>
  <c r="Q254" i="2"/>
  <c r="M254" i="2"/>
  <c r="Q258" i="2"/>
  <c r="M258" i="2"/>
  <c r="Q262" i="2"/>
  <c r="M262" i="2"/>
  <c r="Q266" i="2"/>
  <c r="M266" i="2"/>
  <c r="Q318" i="2"/>
  <c r="M318" i="2"/>
  <c r="Q249" i="2"/>
  <c r="M249" i="2"/>
  <c r="Q253" i="2"/>
  <c r="M253" i="2"/>
  <c r="Q257" i="2"/>
  <c r="M257" i="2"/>
  <c r="Q261" i="2"/>
  <c r="M261" i="2"/>
  <c r="Q263" i="2"/>
  <c r="M263" i="2"/>
  <c r="Q454" i="2"/>
  <c r="Q468" i="2"/>
  <c r="Q453" i="2"/>
  <c r="M453" i="2"/>
  <c r="Q455" i="2"/>
  <c r="M455" i="2"/>
  <c r="Q458" i="2"/>
  <c r="M458" i="2"/>
  <c r="Q462" i="2"/>
  <c r="M462" i="2"/>
  <c r="Q466" i="2"/>
  <c r="M466" i="2"/>
  <c r="Q470" i="2"/>
  <c r="M470" i="2"/>
  <c r="Q362" i="2"/>
  <c r="Q366" i="2"/>
  <c r="Q370" i="2"/>
  <c r="Q159" i="2"/>
  <c r="M159" i="2"/>
  <c r="Q161" i="2"/>
  <c r="M161" i="2"/>
  <c r="Q163" i="2"/>
  <c r="M163" i="2"/>
  <c r="Q160" i="2"/>
  <c r="M160" i="2"/>
  <c r="Q164" i="2"/>
  <c r="M164" i="2"/>
  <c r="Q146" i="2"/>
  <c r="M146" i="2"/>
  <c r="Q150" i="2"/>
  <c r="M150" i="2"/>
  <c r="Q154" i="2"/>
  <c r="M154" i="2"/>
  <c r="Q162" i="2"/>
  <c r="M162" i="2"/>
  <c r="Q248" i="2"/>
  <c r="M248" i="2"/>
  <c r="Q252" i="2"/>
  <c r="M252" i="2"/>
  <c r="Q260" i="2"/>
  <c r="M260" i="2"/>
  <c r="Q264" i="2"/>
  <c r="M264" i="2"/>
  <c r="Q247" i="2"/>
  <c r="M247" i="2"/>
  <c r="Q251" i="2"/>
  <c r="M251" i="2"/>
  <c r="Q255" i="2"/>
  <c r="M255" i="2"/>
  <c r="Q259" i="2"/>
  <c r="M259" i="2"/>
  <c r="Q265" i="2"/>
  <c r="M265" i="2"/>
  <c r="Q452" i="2"/>
  <c r="M452" i="2"/>
  <c r="Q456" i="2"/>
  <c r="M456" i="2"/>
  <c r="Q464" i="2"/>
  <c r="M464" i="2"/>
  <c r="Q472" i="2"/>
  <c r="M472" i="2"/>
  <c r="Q422" i="2"/>
  <c r="M422" i="2"/>
  <c r="L464" i="2"/>
  <c r="R464" i="2" s="1"/>
  <c r="L466" i="2"/>
  <c r="R466" i="2" s="1"/>
  <c r="L470" i="2"/>
  <c r="R470" i="2" s="1"/>
  <c r="L472" i="2"/>
  <c r="R472" i="2" s="1"/>
  <c r="L262" i="2"/>
  <c r="R262" i="2" s="1"/>
  <c r="L264" i="2"/>
  <c r="R264" i="2" s="1"/>
  <c r="L266" i="2"/>
  <c r="R266" i="2" s="1"/>
  <c r="L143" i="2"/>
  <c r="R143" i="2" s="1"/>
  <c r="L145" i="2"/>
  <c r="R145" i="2" s="1"/>
  <c r="L147" i="2"/>
  <c r="R147" i="2" s="1"/>
  <c r="L149" i="2"/>
  <c r="R149" i="2" s="1"/>
  <c r="L151" i="2"/>
  <c r="R151" i="2" s="1"/>
  <c r="L153" i="2"/>
  <c r="R153" i="2" s="1"/>
  <c r="L155" i="2"/>
  <c r="R155" i="2" s="1"/>
  <c r="L157" i="2"/>
  <c r="R157" i="2" s="1"/>
  <c r="L159" i="2"/>
  <c r="R159" i="2" s="1"/>
  <c r="L161" i="2"/>
  <c r="R161" i="2" s="1"/>
  <c r="L371" i="2"/>
  <c r="R371" i="2" s="1"/>
  <c r="L142" i="2"/>
  <c r="R142" i="2" s="1"/>
  <c r="L144" i="2"/>
  <c r="R144" i="2" s="1"/>
  <c r="L146" i="2"/>
  <c r="R146" i="2" s="1"/>
  <c r="L148" i="2"/>
  <c r="R148" i="2" s="1"/>
  <c r="L150" i="2"/>
  <c r="R150" i="2" s="1"/>
  <c r="L152" i="2"/>
  <c r="R152" i="2" s="1"/>
  <c r="L154" i="2"/>
  <c r="R154" i="2" s="1"/>
  <c r="L156" i="2"/>
  <c r="R156" i="2" s="1"/>
  <c r="L158" i="2"/>
  <c r="R158" i="2" s="1"/>
  <c r="L160" i="2"/>
  <c r="R160" i="2" s="1"/>
  <c r="L162" i="2"/>
  <c r="R162" i="2" s="1"/>
  <c r="L164" i="2"/>
  <c r="R164" i="2" s="1"/>
  <c r="Q45" i="2"/>
  <c r="Q46" i="2"/>
  <c r="M46" i="2"/>
  <c r="Q48" i="2"/>
  <c r="M48" i="2"/>
  <c r="Q50" i="2"/>
  <c r="M50" i="2"/>
  <c r="Q52" i="2"/>
  <c r="M52" i="2"/>
  <c r="Q54" i="2"/>
  <c r="M54" i="2"/>
  <c r="Q56" i="2"/>
  <c r="M56" i="2"/>
  <c r="Q58" i="2"/>
  <c r="M58" i="2"/>
  <c r="Q60" i="2"/>
  <c r="M60" i="2"/>
  <c r="Q62" i="2"/>
  <c r="M62" i="2"/>
  <c r="Q55" i="2"/>
  <c r="M55" i="2"/>
  <c r="Q43" i="2"/>
  <c r="M43" i="2"/>
  <c r="Q47" i="2"/>
  <c r="M47" i="2"/>
  <c r="Q53" i="2"/>
  <c r="M53" i="2"/>
  <c r="Q61" i="2"/>
  <c r="M61" i="2"/>
  <c r="L42" i="2"/>
  <c r="R42" i="2" s="1"/>
  <c r="L44" i="2"/>
  <c r="R44" i="2" s="1"/>
  <c r="L46" i="2"/>
  <c r="R46" i="2" s="1"/>
  <c r="L48" i="2"/>
  <c r="R48" i="2" s="1"/>
  <c r="L50" i="2"/>
  <c r="R50" i="2" s="1"/>
  <c r="L52" i="2"/>
  <c r="R52" i="2" s="1"/>
  <c r="L54" i="2"/>
  <c r="R54" i="2" s="1"/>
  <c r="L56" i="2"/>
  <c r="R56" i="2" s="1"/>
  <c r="Q42" i="2"/>
  <c r="M42" i="2"/>
  <c r="Q44" i="2"/>
  <c r="M44" i="2"/>
  <c r="Q51" i="2"/>
  <c r="M51" i="2"/>
  <c r="Q59" i="2"/>
  <c r="M59" i="2"/>
  <c r="Q41" i="2"/>
  <c r="M41" i="2"/>
  <c r="Q49" i="2"/>
  <c r="M49" i="2"/>
  <c r="Q57" i="2"/>
  <c r="M57" i="2"/>
  <c r="L41" i="2"/>
  <c r="R41" i="2" s="1"/>
  <c r="L43" i="2"/>
  <c r="R43" i="2" s="1"/>
  <c r="L45" i="2"/>
  <c r="R45" i="2" s="1"/>
  <c r="L47" i="2"/>
  <c r="R47" i="2" s="1"/>
  <c r="L49" i="2"/>
  <c r="R49" i="2" s="1"/>
  <c r="L51" i="2"/>
  <c r="R51" i="2" s="1"/>
  <c r="L53" i="2"/>
  <c r="R53" i="2" s="1"/>
  <c r="L55" i="2"/>
  <c r="R55" i="2" s="1"/>
  <c r="L57" i="2"/>
  <c r="R57" i="2" s="1"/>
  <c r="S41" i="4"/>
  <c r="F68" i="6" s="1"/>
  <c r="M68" i="6" s="1"/>
  <c r="S40" i="4"/>
  <c r="F67" i="6" s="1"/>
  <c r="M67" i="6" s="1"/>
  <c r="S39" i="4"/>
  <c r="F66" i="6" s="1"/>
  <c r="M66" i="6" s="1"/>
  <c r="A508" i="5" l="1"/>
  <c r="A510" i="2"/>
  <c r="A379" i="5"/>
  <c r="A381" i="2"/>
  <c r="A277" i="2"/>
  <c r="A275" i="5"/>
  <c r="A172" i="5"/>
  <c r="A174" i="2"/>
  <c r="L22" i="6"/>
  <c r="EL588" i="5"/>
  <c r="K22" i="6"/>
  <c r="EL566" i="5"/>
  <c r="L43" i="4"/>
  <c r="Q591" i="2"/>
  <c r="E626" i="2"/>
  <c r="E450" i="2"/>
  <c r="E451" i="2"/>
  <c r="E347" i="2"/>
  <c r="E348" i="2"/>
  <c r="E349" i="2"/>
  <c r="E38" i="2"/>
  <c r="E39" i="2"/>
  <c r="E40" i="2"/>
  <c r="A509" i="5" l="1"/>
  <c r="A511" i="2"/>
  <c r="A382" i="2"/>
  <c r="A380" i="5"/>
  <c r="A278" i="2"/>
  <c r="A276" i="5"/>
  <c r="A173" i="5"/>
  <c r="A175" i="2"/>
  <c r="AD655" i="2"/>
  <c r="AC655" i="2"/>
  <c r="AB655" i="2"/>
  <c r="AA655" i="2"/>
  <c r="Z655" i="2"/>
  <c r="Y655" i="2"/>
  <c r="X655" i="2"/>
  <c r="W655" i="2"/>
  <c r="V655" i="2"/>
  <c r="U655" i="2"/>
  <c r="T655" i="2"/>
  <c r="S655" i="2"/>
  <c r="A510" i="5" l="1"/>
  <c r="A512" i="2"/>
  <c r="A381" i="5"/>
  <c r="A383" i="2"/>
  <c r="A279" i="2"/>
  <c r="A277" i="5"/>
  <c r="A174" i="5"/>
  <c r="A176" i="2"/>
  <c r="E655" i="2"/>
  <c r="A511" i="5" l="1"/>
  <c r="A513" i="2"/>
  <c r="A382" i="5"/>
  <c r="A384" i="2"/>
  <c r="A280" i="2"/>
  <c r="A278" i="5"/>
  <c r="A175" i="5"/>
  <c r="A177" i="2"/>
  <c r="A512" i="5" l="1"/>
  <c r="A514" i="2"/>
  <c r="A385" i="2"/>
  <c r="A383" i="5"/>
  <c r="A281" i="2"/>
  <c r="A279" i="5"/>
  <c r="A176" i="5"/>
  <c r="A178" i="2"/>
  <c r="A513" i="5" l="1"/>
  <c r="A515" i="2"/>
  <c r="A384" i="5"/>
  <c r="A386" i="2"/>
  <c r="A282" i="2"/>
  <c r="A280" i="5"/>
  <c r="A177" i="5"/>
  <c r="A179" i="2"/>
  <c r="A514" i="5" l="1"/>
  <c r="A516" i="2"/>
  <c r="A385" i="5"/>
  <c r="A387" i="2"/>
  <c r="A283" i="2"/>
  <c r="A281" i="5"/>
  <c r="A180" i="2"/>
  <c r="A178" i="5"/>
  <c r="R38" i="4"/>
  <c r="N38" i="4"/>
  <c r="K38" i="4"/>
  <c r="AF38" i="4" s="1"/>
  <c r="J38" i="4"/>
  <c r="I38" i="4"/>
  <c r="F38" i="4"/>
  <c r="R37" i="4"/>
  <c r="N37" i="4"/>
  <c r="K37" i="4"/>
  <c r="AF37" i="4" s="1"/>
  <c r="J37" i="4"/>
  <c r="I37" i="4"/>
  <c r="F37" i="4"/>
  <c r="R36" i="4"/>
  <c r="N36" i="4"/>
  <c r="K36" i="4"/>
  <c r="AF36" i="4" s="1"/>
  <c r="J36" i="4"/>
  <c r="I36" i="4"/>
  <c r="F36" i="4"/>
  <c r="A515" i="5" l="1"/>
  <c r="A517" i="2"/>
  <c r="A388" i="2"/>
  <c r="A386" i="5"/>
  <c r="A284" i="2"/>
  <c r="A282" i="5"/>
  <c r="A181" i="2"/>
  <c r="A179" i="5"/>
  <c r="F43" i="4"/>
  <c r="J43" i="4"/>
  <c r="N43" i="4"/>
  <c r="I43" i="4"/>
  <c r="K43" i="4"/>
  <c r="W43" i="4" s="1"/>
  <c r="R43" i="4"/>
  <c r="B527" i="2"/>
  <c r="A526" i="2"/>
  <c r="AD527" i="2"/>
  <c r="AD547" i="2" s="1"/>
  <c r="AC527" i="2"/>
  <c r="AC547" i="2" s="1"/>
  <c r="AB527" i="2"/>
  <c r="AB547" i="2" s="1"/>
  <c r="AA527" i="2"/>
  <c r="AA547" i="2" s="1"/>
  <c r="Z527" i="2"/>
  <c r="Z547" i="2" s="1"/>
  <c r="Y527" i="2"/>
  <c r="Y547" i="2" s="1"/>
  <c r="X527" i="2"/>
  <c r="X547" i="2" s="1"/>
  <c r="W527" i="2"/>
  <c r="W547" i="2" s="1"/>
  <c r="V527" i="2"/>
  <c r="V547" i="2" s="1"/>
  <c r="U527" i="2"/>
  <c r="U547" i="2" s="1"/>
  <c r="T527" i="2"/>
  <c r="T547" i="2" s="1"/>
  <c r="S527" i="2"/>
  <c r="S547" i="2" s="1"/>
  <c r="P527" i="2"/>
  <c r="P547" i="2" s="1"/>
  <c r="I527" i="2"/>
  <c r="H527" i="2"/>
  <c r="G527" i="2"/>
  <c r="F527" i="2"/>
  <c r="E527" i="2"/>
  <c r="D527" i="2"/>
  <c r="C527" i="2"/>
  <c r="AL547" i="2" l="1"/>
  <c r="AK547" i="2"/>
  <c r="AM547" i="2"/>
  <c r="AN547" i="2"/>
  <c r="AN527" i="2"/>
  <c r="AL527" i="2"/>
  <c r="AO527" i="2"/>
  <c r="AM527" i="2"/>
  <c r="AK527" i="2"/>
  <c r="A516" i="5"/>
  <c r="A518" i="2"/>
  <c r="A387" i="5"/>
  <c r="A389" i="2"/>
  <c r="A285" i="2"/>
  <c r="A283" i="5"/>
  <c r="A182" i="2"/>
  <c r="A180" i="5"/>
  <c r="A527" i="2"/>
  <c r="N527" i="2"/>
  <c r="N547" i="2" s="1"/>
  <c r="O527" i="2"/>
  <c r="O547" i="2" s="1"/>
  <c r="L527" i="2"/>
  <c r="L547" i="2" s="1"/>
  <c r="Q527" i="2"/>
  <c r="Q547" i="2" s="1"/>
  <c r="R527" i="2" l="1"/>
  <c r="A517" i="5"/>
  <c r="A519" i="2"/>
  <c r="A388" i="5"/>
  <c r="A390" i="2"/>
  <c r="A286" i="2"/>
  <c r="A284" i="5"/>
  <c r="A183" i="2"/>
  <c r="A181" i="5"/>
  <c r="M527" i="2"/>
  <c r="M547" i="2" s="1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00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25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23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19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15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A518" i="5" l="1"/>
  <c r="A520" i="2"/>
  <c r="A389" i="5"/>
  <c r="A391" i="2"/>
  <c r="A287" i="2"/>
  <c r="A285" i="5"/>
  <c r="A184" i="2"/>
  <c r="A182" i="5"/>
  <c r="J22" i="6"/>
  <c r="EL544" i="5"/>
  <c r="DO544" i="5"/>
  <c r="DP544" i="5" s="1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I600" i="2"/>
  <c r="H600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I425" i="2"/>
  <c r="H425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I323" i="2"/>
  <c r="H323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I219" i="2"/>
  <c r="H219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15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13" i="2"/>
  <c r="A519" i="5" l="1"/>
  <c r="A521" i="2"/>
  <c r="A390" i="5"/>
  <c r="A392" i="2"/>
  <c r="A288" i="2"/>
  <c r="A286" i="5"/>
  <c r="A185" i="2"/>
  <c r="A183" i="5"/>
  <c r="S657" i="2"/>
  <c r="AD657" i="2"/>
  <c r="AD664" i="2" s="1"/>
  <c r="AD657" i="5" s="1"/>
  <c r="AC657" i="2"/>
  <c r="AC664" i="2" s="1"/>
  <c r="AC657" i="5" s="1"/>
  <c r="AB657" i="2"/>
  <c r="AB664" i="2" s="1"/>
  <c r="AB657" i="5" s="1"/>
  <c r="AA657" i="2"/>
  <c r="AA664" i="2" s="1"/>
  <c r="AA657" i="5" s="1"/>
  <c r="Z657" i="2"/>
  <c r="Z664" i="2" s="1"/>
  <c r="Z657" i="5" s="1"/>
  <c r="Y657" i="2"/>
  <c r="Y664" i="2" s="1"/>
  <c r="Y657" i="5" s="1"/>
  <c r="X657" i="2"/>
  <c r="X664" i="2" s="1"/>
  <c r="X657" i="5" s="1"/>
  <c r="W657" i="2"/>
  <c r="W664" i="2" s="1"/>
  <c r="W657" i="5" s="1"/>
  <c r="V657" i="2"/>
  <c r="V664" i="2" s="1"/>
  <c r="V657" i="5" s="1"/>
  <c r="U657" i="2"/>
  <c r="U664" i="2" s="1"/>
  <c r="U657" i="5" s="1"/>
  <c r="T657" i="2"/>
  <c r="T664" i="2" s="1"/>
  <c r="T657" i="5" s="1"/>
  <c r="AD656" i="2"/>
  <c r="AD663" i="2" s="1"/>
  <c r="AD656" i="5" s="1"/>
  <c r="AC656" i="2"/>
  <c r="AC663" i="2" s="1"/>
  <c r="AC656" i="5" s="1"/>
  <c r="AB656" i="2"/>
  <c r="AB663" i="2" s="1"/>
  <c r="AB656" i="5" s="1"/>
  <c r="AA656" i="2"/>
  <c r="AA663" i="2" s="1"/>
  <c r="AA656" i="5" s="1"/>
  <c r="Z656" i="2"/>
  <c r="Z663" i="2" s="1"/>
  <c r="Z656" i="5" s="1"/>
  <c r="Y656" i="2"/>
  <c r="Y663" i="2" s="1"/>
  <c r="Y656" i="5" s="1"/>
  <c r="X656" i="2"/>
  <c r="X663" i="2" s="1"/>
  <c r="X656" i="5" s="1"/>
  <c r="W656" i="2"/>
  <c r="W663" i="2" s="1"/>
  <c r="W656" i="5" s="1"/>
  <c r="V656" i="2"/>
  <c r="V663" i="2" s="1"/>
  <c r="V656" i="5" s="1"/>
  <c r="U656" i="2"/>
  <c r="U663" i="2" s="1"/>
  <c r="U656" i="5" s="1"/>
  <c r="T656" i="2"/>
  <c r="T663" i="2" s="1"/>
  <c r="T656" i="5" s="1"/>
  <c r="S656" i="2"/>
  <c r="AD662" i="2"/>
  <c r="AD655" i="5" s="1"/>
  <c r="AC662" i="2"/>
  <c r="AC655" i="5" s="1"/>
  <c r="AB662" i="2"/>
  <c r="AB655" i="5" s="1"/>
  <c r="AA662" i="2"/>
  <c r="AA655" i="5" s="1"/>
  <c r="Z662" i="2"/>
  <c r="Z655" i="5" s="1"/>
  <c r="Y662" i="2"/>
  <c r="Y655" i="5" s="1"/>
  <c r="X662" i="2"/>
  <c r="X655" i="5" s="1"/>
  <c r="W662" i="2"/>
  <c r="W655" i="5" s="1"/>
  <c r="V662" i="2"/>
  <c r="V655" i="5" s="1"/>
  <c r="U662" i="2"/>
  <c r="U655" i="5" s="1"/>
  <c r="T662" i="2"/>
  <c r="T655" i="5" s="1"/>
  <c r="S662" i="2"/>
  <c r="AD654" i="2"/>
  <c r="AD661" i="2" s="1"/>
  <c r="AD654" i="5" s="1"/>
  <c r="AC654" i="2"/>
  <c r="AC661" i="2" s="1"/>
  <c r="AB654" i="2"/>
  <c r="AB661" i="2" s="1"/>
  <c r="AB654" i="5" s="1"/>
  <c r="AA654" i="2"/>
  <c r="AA661" i="2" s="1"/>
  <c r="Z654" i="2"/>
  <c r="Z661" i="2" s="1"/>
  <c r="Z654" i="5" s="1"/>
  <c r="Y654" i="2"/>
  <c r="Y661" i="2" s="1"/>
  <c r="X654" i="2"/>
  <c r="X661" i="2" s="1"/>
  <c r="X654" i="5" s="1"/>
  <c r="W654" i="2"/>
  <c r="W661" i="2" s="1"/>
  <c r="V654" i="2"/>
  <c r="V661" i="2" s="1"/>
  <c r="V654" i="5" s="1"/>
  <c r="U654" i="2"/>
  <c r="U661" i="2" s="1"/>
  <c r="U654" i="5" s="1"/>
  <c r="T654" i="2"/>
  <c r="T661" i="2" s="1"/>
  <c r="T654" i="5" s="1"/>
  <c r="S654" i="2"/>
  <c r="W654" i="5" l="1"/>
  <c r="W658" i="5" s="1"/>
  <c r="Y654" i="5"/>
  <c r="Y658" i="5" s="1"/>
  <c r="AA654" i="5"/>
  <c r="AA658" i="5" s="1"/>
  <c r="AC654" i="5"/>
  <c r="AC658" i="5" s="1"/>
  <c r="S655" i="5"/>
  <c r="A520" i="5"/>
  <c r="A522" i="2"/>
  <c r="A391" i="5"/>
  <c r="A393" i="2"/>
  <c r="A289" i="2"/>
  <c r="A287" i="5"/>
  <c r="A186" i="2"/>
  <c r="A184" i="5"/>
  <c r="S664" i="2"/>
  <c r="G657" i="2"/>
  <c r="S661" i="2"/>
  <c r="D654" i="2"/>
  <c r="S663" i="2"/>
  <c r="F656" i="2"/>
  <c r="E662" i="2"/>
  <c r="U658" i="5"/>
  <c r="E655" i="5" l="1"/>
  <c r="D661" i="2"/>
  <c r="D654" i="5" s="1"/>
  <c r="S654" i="5"/>
  <c r="G664" i="2"/>
  <c r="G657" i="5" s="1"/>
  <c r="S657" i="5"/>
  <c r="F663" i="2"/>
  <c r="S656" i="5"/>
  <c r="A523" i="2"/>
  <c r="A521" i="5"/>
  <c r="A392" i="5"/>
  <c r="A394" i="2"/>
  <c r="A290" i="2"/>
  <c r="A288" i="5"/>
  <c r="A187" i="2"/>
  <c r="A185" i="5"/>
  <c r="AD8" i="2"/>
  <c r="AD648" i="5" s="1"/>
  <c r="AC8" i="2"/>
  <c r="AC648" i="5" s="1"/>
  <c r="AB8" i="2"/>
  <c r="AB648" i="5" s="1"/>
  <c r="AA8" i="2"/>
  <c r="AA648" i="5" s="1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00" i="2"/>
  <c r="F656" i="5" l="1"/>
  <c r="A393" i="5"/>
  <c r="A395" i="2"/>
  <c r="A291" i="2"/>
  <c r="A289" i="5"/>
  <c r="S658" i="5"/>
  <c r="A188" i="2"/>
  <c r="A186" i="5"/>
  <c r="J650" i="2"/>
  <c r="B448" i="2"/>
  <c r="B449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25" i="2"/>
  <c r="A424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23" i="2"/>
  <c r="A322" i="2"/>
  <c r="A321" i="2"/>
  <c r="C347" i="2"/>
  <c r="D347" i="2"/>
  <c r="G347" i="2"/>
  <c r="AO347" i="2" s="1"/>
  <c r="N347" i="2"/>
  <c r="O347" i="2"/>
  <c r="P347" i="2"/>
  <c r="S347" i="2"/>
  <c r="T347" i="2"/>
  <c r="U347" i="2"/>
  <c r="V347" i="2"/>
  <c r="W347" i="2"/>
  <c r="X347" i="2"/>
  <c r="Y347" i="2"/>
  <c r="Z347" i="2"/>
  <c r="AA347" i="2"/>
  <c r="AB347" i="2"/>
  <c r="AC347" i="2"/>
  <c r="AD347" i="2"/>
  <c r="C348" i="2"/>
  <c r="D348" i="2"/>
  <c r="G348" i="2"/>
  <c r="AO348" i="2" s="1"/>
  <c r="N348" i="2"/>
  <c r="O348" i="2"/>
  <c r="P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C349" i="2"/>
  <c r="D349" i="2"/>
  <c r="G349" i="2"/>
  <c r="AO349" i="2" s="1"/>
  <c r="N349" i="2"/>
  <c r="O349" i="2"/>
  <c r="P349" i="2"/>
  <c r="S349" i="2"/>
  <c r="T349" i="2"/>
  <c r="U349" i="2"/>
  <c r="V349" i="2"/>
  <c r="W349" i="2"/>
  <c r="X349" i="2"/>
  <c r="Y349" i="2"/>
  <c r="Z349" i="2"/>
  <c r="AA349" i="2"/>
  <c r="AB349" i="2"/>
  <c r="AC349" i="2"/>
  <c r="AD349" i="2"/>
  <c r="C425" i="2"/>
  <c r="D425" i="2"/>
  <c r="E425" i="2"/>
  <c r="G425" i="2"/>
  <c r="O425" i="2"/>
  <c r="P425" i="2"/>
  <c r="S425" i="2"/>
  <c r="T425" i="2"/>
  <c r="U425" i="2"/>
  <c r="V425" i="2"/>
  <c r="W425" i="2"/>
  <c r="X425" i="2"/>
  <c r="Y425" i="2"/>
  <c r="Z425" i="2"/>
  <c r="AA425" i="2"/>
  <c r="AB425" i="2"/>
  <c r="AC425" i="2"/>
  <c r="AD425" i="2"/>
  <c r="C426" i="2"/>
  <c r="D426" i="2"/>
  <c r="E426" i="2"/>
  <c r="G426" i="2"/>
  <c r="O426" i="2"/>
  <c r="P426" i="2"/>
  <c r="S426" i="2"/>
  <c r="T426" i="2"/>
  <c r="U426" i="2"/>
  <c r="V426" i="2"/>
  <c r="W426" i="2"/>
  <c r="X426" i="2"/>
  <c r="Y426" i="2"/>
  <c r="Z426" i="2"/>
  <c r="AA426" i="2"/>
  <c r="AB426" i="2"/>
  <c r="AC426" i="2"/>
  <c r="AD426" i="2"/>
  <c r="C427" i="2"/>
  <c r="D427" i="2"/>
  <c r="E427" i="2"/>
  <c r="G427" i="2"/>
  <c r="O427" i="2"/>
  <c r="P427" i="2"/>
  <c r="S427" i="2"/>
  <c r="T427" i="2"/>
  <c r="U427" i="2"/>
  <c r="V427" i="2"/>
  <c r="W427" i="2"/>
  <c r="X427" i="2"/>
  <c r="Y427" i="2"/>
  <c r="Z427" i="2"/>
  <c r="AA427" i="2"/>
  <c r="AB427" i="2"/>
  <c r="AC427" i="2"/>
  <c r="AD427" i="2"/>
  <c r="C428" i="2"/>
  <c r="D428" i="2"/>
  <c r="E428" i="2"/>
  <c r="G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C429" i="2"/>
  <c r="D429" i="2"/>
  <c r="E429" i="2"/>
  <c r="G429" i="2"/>
  <c r="O429" i="2"/>
  <c r="P429" i="2"/>
  <c r="S429" i="2"/>
  <c r="T429" i="2"/>
  <c r="U429" i="2"/>
  <c r="V429" i="2"/>
  <c r="W429" i="2"/>
  <c r="X429" i="2"/>
  <c r="Y429" i="2"/>
  <c r="Z429" i="2"/>
  <c r="AA429" i="2"/>
  <c r="AB429" i="2"/>
  <c r="AC429" i="2"/>
  <c r="AD429" i="2"/>
  <c r="C430" i="2"/>
  <c r="D430" i="2"/>
  <c r="E430" i="2"/>
  <c r="G430" i="2"/>
  <c r="O430" i="2"/>
  <c r="P430" i="2"/>
  <c r="S430" i="2"/>
  <c r="T430" i="2"/>
  <c r="U430" i="2"/>
  <c r="V430" i="2"/>
  <c r="W430" i="2"/>
  <c r="X430" i="2"/>
  <c r="Y430" i="2"/>
  <c r="Z430" i="2"/>
  <c r="AA430" i="2"/>
  <c r="AB430" i="2"/>
  <c r="AC430" i="2"/>
  <c r="AD430" i="2"/>
  <c r="C431" i="2"/>
  <c r="D431" i="2"/>
  <c r="E431" i="2"/>
  <c r="G431" i="2"/>
  <c r="O431" i="2"/>
  <c r="P431" i="2"/>
  <c r="S431" i="2"/>
  <c r="T431" i="2"/>
  <c r="U431" i="2"/>
  <c r="V431" i="2"/>
  <c r="W431" i="2"/>
  <c r="X431" i="2"/>
  <c r="Y431" i="2"/>
  <c r="Z431" i="2"/>
  <c r="AA431" i="2"/>
  <c r="AB431" i="2"/>
  <c r="AC431" i="2"/>
  <c r="AD431" i="2"/>
  <c r="C432" i="2"/>
  <c r="D432" i="2"/>
  <c r="E432" i="2"/>
  <c r="G432" i="2"/>
  <c r="O432" i="2"/>
  <c r="P432" i="2"/>
  <c r="S432" i="2"/>
  <c r="T432" i="2"/>
  <c r="U432" i="2"/>
  <c r="V432" i="2"/>
  <c r="W432" i="2"/>
  <c r="X432" i="2"/>
  <c r="Y432" i="2"/>
  <c r="Z432" i="2"/>
  <c r="AA432" i="2"/>
  <c r="AB432" i="2"/>
  <c r="AC432" i="2"/>
  <c r="AD432" i="2"/>
  <c r="C433" i="2"/>
  <c r="D433" i="2"/>
  <c r="E433" i="2"/>
  <c r="G433" i="2"/>
  <c r="O433" i="2"/>
  <c r="P433" i="2"/>
  <c r="S433" i="2"/>
  <c r="T433" i="2"/>
  <c r="U433" i="2"/>
  <c r="V433" i="2"/>
  <c r="W433" i="2"/>
  <c r="X433" i="2"/>
  <c r="Y433" i="2"/>
  <c r="Z433" i="2"/>
  <c r="AA433" i="2"/>
  <c r="AB433" i="2"/>
  <c r="AC433" i="2"/>
  <c r="AD433" i="2"/>
  <c r="C434" i="2"/>
  <c r="D434" i="2"/>
  <c r="E434" i="2"/>
  <c r="G434" i="2"/>
  <c r="O434" i="2"/>
  <c r="P434" i="2"/>
  <c r="S434" i="2"/>
  <c r="T434" i="2"/>
  <c r="U434" i="2"/>
  <c r="V434" i="2"/>
  <c r="W434" i="2"/>
  <c r="X434" i="2"/>
  <c r="Y434" i="2"/>
  <c r="Z434" i="2"/>
  <c r="AA434" i="2"/>
  <c r="AB434" i="2"/>
  <c r="AC434" i="2"/>
  <c r="AD434" i="2"/>
  <c r="C435" i="2"/>
  <c r="D435" i="2"/>
  <c r="E435" i="2"/>
  <c r="G435" i="2"/>
  <c r="O435" i="2"/>
  <c r="P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C436" i="2"/>
  <c r="D436" i="2"/>
  <c r="E436" i="2"/>
  <c r="G436" i="2"/>
  <c r="O436" i="2"/>
  <c r="P436" i="2"/>
  <c r="S436" i="2"/>
  <c r="T436" i="2"/>
  <c r="U436" i="2"/>
  <c r="V436" i="2"/>
  <c r="W436" i="2"/>
  <c r="X436" i="2"/>
  <c r="Y436" i="2"/>
  <c r="Z436" i="2"/>
  <c r="AA436" i="2"/>
  <c r="AB436" i="2"/>
  <c r="AC436" i="2"/>
  <c r="AD436" i="2"/>
  <c r="C437" i="2"/>
  <c r="D437" i="2"/>
  <c r="E437" i="2"/>
  <c r="G437" i="2"/>
  <c r="O437" i="2"/>
  <c r="P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C438" i="2"/>
  <c r="D438" i="2"/>
  <c r="E438" i="2"/>
  <c r="G438" i="2"/>
  <c r="O438" i="2"/>
  <c r="P438" i="2"/>
  <c r="S438" i="2"/>
  <c r="T438" i="2"/>
  <c r="U438" i="2"/>
  <c r="V438" i="2"/>
  <c r="W438" i="2"/>
  <c r="X438" i="2"/>
  <c r="Y438" i="2"/>
  <c r="Z438" i="2"/>
  <c r="AA438" i="2"/>
  <c r="AB438" i="2"/>
  <c r="AC438" i="2"/>
  <c r="AD438" i="2"/>
  <c r="C439" i="2"/>
  <c r="D439" i="2"/>
  <c r="E439" i="2"/>
  <c r="G439" i="2"/>
  <c r="O439" i="2"/>
  <c r="P439" i="2"/>
  <c r="S439" i="2"/>
  <c r="T439" i="2"/>
  <c r="U439" i="2"/>
  <c r="V439" i="2"/>
  <c r="W439" i="2"/>
  <c r="X439" i="2"/>
  <c r="Y439" i="2"/>
  <c r="Z439" i="2"/>
  <c r="AA439" i="2"/>
  <c r="AB439" i="2"/>
  <c r="AC439" i="2"/>
  <c r="AD439" i="2"/>
  <c r="C440" i="2"/>
  <c r="D440" i="2"/>
  <c r="E440" i="2"/>
  <c r="G440" i="2"/>
  <c r="O440" i="2"/>
  <c r="P440" i="2"/>
  <c r="S440" i="2"/>
  <c r="T440" i="2"/>
  <c r="U440" i="2"/>
  <c r="V440" i="2"/>
  <c r="W440" i="2"/>
  <c r="X440" i="2"/>
  <c r="Y440" i="2"/>
  <c r="Z440" i="2"/>
  <c r="AA440" i="2"/>
  <c r="AB440" i="2"/>
  <c r="AC440" i="2"/>
  <c r="AD440" i="2"/>
  <c r="C441" i="2"/>
  <c r="D441" i="2"/>
  <c r="E441" i="2"/>
  <c r="G441" i="2"/>
  <c r="N441" i="2"/>
  <c r="O441" i="2"/>
  <c r="P441" i="2"/>
  <c r="S441" i="2"/>
  <c r="T441" i="2"/>
  <c r="U441" i="2"/>
  <c r="V441" i="2"/>
  <c r="W441" i="2"/>
  <c r="X441" i="2"/>
  <c r="Y441" i="2"/>
  <c r="Z441" i="2"/>
  <c r="AA441" i="2"/>
  <c r="AB441" i="2"/>
  <c r="AC441" i="2"/>
  <c r="AD441" i="2"/>
  <c r="C442" i="2"/>
  <c r="D442" i="2"/>
  <c r="E442" i="2"/>
  <c r="G442" i="2"/>
  <c r="N442" i="2"/>
  <c r="O442" i="2"/>
  <c r="P442" i="2"/>
  <c r="S442" i="2"/>
  <c r="T442" i="2"/>
  <c r="U442" i="2"/>
  <c r="V442" i="2"/>
  <c r="W442" i="2"/>
  <c r="X442" i="2"/>
  <c r="Y442" i="2"/>
  <c r="Z442" i="2"/>
  <c r="AA442" i="2"/>
  <c r="AB442" i="2"/>
  <c r="AC442" i="2"/>
  <c r="AD442" i="2"/>
  <c r="C443" i="2"/>
  <c r="D443" i="2"/>
  <c r="E443" i="2"/>
  <c r="G443" i="2"/>
  <c r="N443" i="2"/>
  <c r="O443" i="2"/>
  <c r="P443" i="2"/>
  <c r="S443" i="2"/>
  <c r="T443" i="2"/>
  <c r="U443" i="2"/>
  <c r="V443" i="2"/>
  <c r="W443" i="2"/>
  <c r="X443" i="2"/>
  <c r="Y443" i="2"/>
  <c r="Z443" i="2"/>
  <c r="AA443" i="2"/>
  <c r="AB443" i="2"/>
  <c r="AC443" i="2"/>
  <c r="AD443" i="2"/>
  <c r="C444" i="2"/>
  <c r="D444" i="2"/>
  <c r="E444" i="2"/>
  <c r="G444" i="2"/>
  <c r="N444" i="2"/>
  <c r="O444" i="2"/>
  <c r="P444" i="2"/>
  <c r="S444" i="2"/>
  <c r="T444" i="2"/>
  <c r="U444" i="2"/>
  <c r="V444" i="2"/>
  <c r="W444" i="2"/>
  <c r="X444" i="2"/>
  <c r="Y444" i="2"/>
  <c r="Z444" i="2"/>
  <c r="AA444" i="2"/>
  <c r="AB444" i="2"/>
  <c r="AC444" i="2"/>
  <c r="AD444" i="2"/>
  <c r="C445" i="2"/>
  <c r="D445" i="2"/>
  <c r="E445" i="2"/>
  <c r="G445" i="2"/>
  <c r="N445" i="2"/>
  <c r="O445" i="2"/>
  <c r="P445" i="2"/>
  <c r="S445" i="2"/>
  <c r="T445" i="2"/>
  <c r="U445" i="2"/>
  <c r="V445" i="2"/>
  <c r="W445" i="2"/>
  <c r="X445" i="2"/>
  <c r="Y445" i="2"/>
  <c r="Z445" i="2"/>
  <c r="AA445" i="2"/>
  <c r="AB445" i="2"/>
  <c r="AC445" i="2"/>
  <c r="AD445" i="2"/>
  <c r="C446" i="2"/>
  <c r="D446" i="2"/>
  <c r="E446" i="2"/>
  <c r="G446" i="2"/>
  <c r="N446" i="2"/>
  <c r="O446" i="2"/>
  <c r="P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C447" i="2"/>
  <c r="D447" i="2"/>
  <c r="E447" i="2"/>
  <c r="G447" i="2"/>
  <c r="N447" i="2"/>
  <c r="O447" i="2"/>
  <c r="P447" i="2"/>
  <c r="S447" i="2"/>
  <c r="T447" i="2"/>
  <c r="U447" i="2"/>
  <c r="V447" i="2"/>
  <c r="W447" i="2"/>
  <c r="X447" i="2"/>
  <c r="Y447" i="2"/>
  <c r="Z447" i="2"/>
  <c r="AA447" i="2"/>
  <c r="AB447" i="2"/>
  <c r="AC447" i="2"/>
  <c r="AD447" i="2"/>
  <c r="C448" i="2"/>
  <c r="D448" i="2"/>
  <c r="E448" i="2"/>
  <c r="G448" i="2"/>
  <c r="O448" i="2"/>
  <c r="P448" i="2"/>
  <c r="S448" i="2"/>
  <c r="T448" i="2"/>
  <c r="U448" i="2"/>
  <c r="V448" i="2"/>
  <c r="W448" i="2"/>
  <c r="X448" i="2"/>
  <c r="Y448" i="2"/>
  <c r="Z448" i="2"/>
  <c r="AA448" i="2"/>
  <c r="AB448" i="2"/>
  <c r="AC448" i="2"/>
  <c r="AD448" i="2"/>
  <c r="C449" i="2"/>
  <c r="D449" i="2"/>
  <c r="E449" i="2"/>
  <c r="G449" i="2"/>
  <c r="O449" i="2"/>
  <c r="P449" i="2"/>
  <c r="S449" i="2"/>
  <c r="T449" i="2"/>
  <c r="U449" i="2"/>
  <c r="V449" i="2"/>
  <c r="W449" i="2"/>
  <c r="X449" i="2"/>
  <c r="Y449" i="2"/>
  <c r="Z449" i="2"/>
  <c r="AA449" i="2"/>
  <c r="AB449" i="2"/>
  <c r="AC449" i="2"/>
  <c r="AD449" i="2"/>
  <c r="C450" i="2"/>
  <c r="D450" i="2"/>
  <c r="G450" i="2"/>
  <c r="AO450" i="2" s="1"/>
  <c r="N450" i="2"/>
  <c r="O450" i="2"/>
  <c r="P450" i="2"/>
  <c r="S450" i="2"/>
  <c r="T450" i="2"/>
  <c r="U450" i="2"/>
  <c r="V450" i="2"/>
  <c r="W450" i="2"/>
  <c r="X450" i="2"/>
  <c r="Y450" i="2"/>
  <c r="Z450" i="2"/>
  <c r="AA450" i="2"/>
  <c r="AB450" i="2"/>
  <c r="AC450" i="2"/>
  <c r="AD450" i="2"/>
  <c r="L450" i="2"/>
  <c r="R450" i="2" s="1"/>
  <c r="C451" i="2"/>
  <c r="D451" i="2"/>
  <c r="G451" i="2"/>
  <c r="AO451" i="2" s="1"/>
  <c r="N451" i="2"/>
  <c r="O451" i="2"/>
  <c r="P451" i="2"/>
  <c r="S451" i="2"/>
  <c r="T451" i="2"/>
  <c r="U451" i="2"/>
  <c r="V451" i="2"/>
  <c r="W451" i="2"/>
  <c r="X451" i="2"/>
  <c r="Y451" i="2"/>
  <c r="Z451" i="2"/>
  <c r="AA451" i="2"/>
  <c r="AB451" i="2"/>
  <c r="AC451" i="2"/>
  <c r="AD451" i="2"/>
  <c r="L451" i="2"/>
  <c r="R451" i="2" s="1"/>
  <c r="C600" i="2"/>
  <c r="D600" i="2"/>
  <c r="E600" i="2"/>
  <c r="G600" i="2"/>
  <c r="S600" i="2"/>
  <c r="T600" i="2"/>
  <c r="U600" i="2"/>
  <c r="V600" i="2"/>
  <c r="W600" i="2"/>
  <c r="X600" i="2"/>
  <c r="Y600" i="2"/>
  <c r="Z600" i="2"/>
  <c r="AA600" i="2"/>
  <c r="AB600" i="2"/>
  <c r="AC600" i="2"/>
  <c r="AD600" i="2"/>
  <c r="C601" i="2"/>
  <c r="D601" i="2"/>
  <c r="E601" i="2"/>
  <c r="G601" i="2"/>
  <c r="O601" i="2"/>
  <c r="P601" i="2"/>
  <c r="S601" i="2"/>
  <c r="T601" i="2"/>
  <c r="U601" i="2"/>
  <c r="V601" i="2"/>
  <c r="W601" i="2"/>
  <c r="X601" i="2"/>
  <c r="Y601" i="2"/>
  <c r="Z601" i="2"/>
  <c r="AA601" i="2"/>
  <c r="AB601" i="2"/>
  <c r="AC601" i="2"/>
  <c r="AD601" i="2"/>
  <c r="C602" i="2"/>
  <c r="D602" i="2"/>
  <c r="E602" i="2"/>
  <c r="G602" i="2"/>
  <c r="O602" i="2"/>
  <c r="P602" i="2"/>
  <c r="S602" i="2"/>
  <c r="T602" i="2"/>
  <c r="U602" i="2"/>
  <c r="V602" i="2"/>
  <c r="W602" i="2"/>
  <c r="X602" i="2"/>
  <c r="Y602" i="2"/>
  <c r="Z602" i="2"/>
  <c r="AA602" i="2"/>
  <c r="AB602" i="2"/>
  <c r="AC602" i="2"/>
  <c r="AD602" i="2"/>
  <c r="C603" i="2"/>
  <c r="D603" i="2"/>
  <c r="E603" i="2"/>
  <c r="G603" i="2"/>
  <c r="N603" i="2"/>
  <c r="O603" i="2"/>
  <c r="P603" i="2"/>
  <c r="S603" i="2"/>
  <c r="T603" i="2"/>
  <c r="U603" i="2"/>
  <c r="V603" i="2"/>
  <c r="W603" i="2"/>
  <c r="X603" i="2"/>
  <c r="Y603" i="2"/>
  <c r="Z603" i="2"/>
  <c r="AA603" i="2"/>
  <c r="AB603" i="2"/>
  <c r="AC603" i="2"/>
  <c r="AD603" i="2"/>
  <c r="C604" i="2"/>
  <c r="D604" i="2"/>
  <c r="E604" i="2"/>
  <c r="G604" i="2"/>
  <c r="N604" i="2"/>
  <c r="O604" i="2"/>
  <c r="P604" i="2"/>
  <c r="S604" i="2"/>
  <c r="T604" i="2"/>
  <c r="U604" i="2"/>
  <c r="V604" i="2"/>
  <c r="W604" i="2"/>
  <c r="X604" i="2"/>
  <c r="Y604" i="2"/>
  <c r="Z604" i="2"/>
  <c r="AA604" i="2"/>
  <c r="AB604" i="2"/>
  <c r="AC604" i="2"/>
  <c r="AD604" i="2"/>
  <c r="C605" i="2"/>
  <c r="D605" i="2"/>
  <c r="E605" i="2"/>
  <c r="G605" i="2"/>
  <c r="N605" i="2"/>
  <c r="O605" i="2"/>
  <c r="P605" i="2"/>
  <c r="S605" i="2"/>
  <c r="T605" i="2"/>
  <c r="U605" i="2"/>
  <c r="V605" i="2"/>
  <c r="W605" i="2"/>
  <c r="X605" i="2"/>
  <c r="Y605" i="2"/>
  <c r="Z605" i="2"/>
  <c r="AA605" i="2"/>
  <c r="AB605" i="2"/>
  <c r="AC605" i="2"/>
  <c r="AD605" i="2"/>
  <c r="C606" i="2"/>
  <c r="D606" i="2"/>
  <c r="E606" i="2"/>
  <c r="G606" i="2"/>
  <c r="N606" i="2"/>
  <c r="O606" i="2"/>
  <c r="P606" i="2"/>
  <c r="S606" i="2"/>
  <c r="T606" i="2"/>
  <c r="U606" i="2"/>
  <c r="V606" i="2"/>
  <c r="W606" i="2"/>
  <c r="X606" i="2"/>
  <c r="Y606" i="2"/>
  <c r="Z606" i="2"/>
  <c r="AA606" i="2"/>
  <c r="AB606" i="2"/>
  <c r="AC606" i="2"/>
  <c r="AD606" i="2"/>
  <c r="C607" i="2"/>
  <c r="D607" i="2"/>
  <c r="E607" i="2"/>
  <c r="G607" i="2"/>
  <c r="N607" i="2"/>
  <c r="O607" i="2"/>
  <c r="P607" i="2"/>
  <c r="S607" i="2"/>
  <c r="T607" i="2"/>
  <c r="U607" i="2"/>
  <c r="V607" i="2"/>
  <c r="W607" i="2"/>
  <c r="X607" i="2"/>
  <c r="Y607" i="2"/>
  <c r="Z607" i="2"/>
  <c r="AA607" i="2"/>
  <c r="AB607" i="2"/>
  <c r="AC607" i="2"/>
  <c r="AD607" i="2"/>
  <c r="C608" i="2"/>
  <c r="D608" i="2"/>
  <c r="E608" i="2"/>
  <c r="G608" i="2"/>
  <c r="N608" i="2"/>
  <c r="O608" i="2"/>
  <c r="P608" i="2"/>
  <c r="S608" i="2"/>
  <c r="T608" i="2"/>
  <c r="U608" i="2"/>
  <c r="V608" i="2"/>
  <c r="W608" i="2"/>
  <c r="X608" i="2"/>
  <c r="Y608" i="2"/>
  <c r="Z608" i="2"/>
  <c r="AA608" i="2"/>
  <c r="AB608" i="2"/>
  <c r="AC608" i="2"/>
  <c r="AD608" i="2"/>
  <c r="C609" i="2"/>
  <c r="D609" i="2"/>
  <c r="E609" i="2"/>
  <c r="G609" i="2"/>
  <c r="N609" i="2"/>
  <c r="O609" i="2"/>
  <c r="P609" i="2"/>
  <c r="S609" i="2"/>
  <c r="T609" i="2"/>
  <c r="U609" i="2"/>
  <c r="V609" i="2"/>
  <c r="W609" i="2"/>
  <c r="X609" i="2"/>
  <c r="Y609" i="2"/>
  <c r="Z609" i="2"/>
  <c r="AA609" i="2"/>
  <c r="AB609" i="2"/>
  <c r="AC609" i="2"/>
  <c r="AD609" i="2"/>
  <c r="C610" i="2"/>
  <c r="D610" i="2"/>
  <c r="E610" i="2"/>
  <c r="G610" i="2"/>
  <c r="N610" i="2"/>
  <c r="O610" i="2"/>
  <c r="P610" i="2"/>
  <c r="S610" i="2"/>
  <c r="T610" i="2"/>
  <c r="U610" i="2"/>
  <c r="V610" i="2"/>
  <c r="W610" i="2"/>
  <c r="X610" i="2"/>
  <c r="Y610" i="2"/>
  <c r="Z610" i="2"/>
  <c r="AA610" i="2"/>
  <c r="AB610" i="2"/>
  <c r="AC610" i="2"/>
  <c r="AD610" i="2"/>
  <c r="C611" i="2"/>
  <c r="D611" i="2"/>
  <c r="E611" i="2"/>
  <c r="G611" i="2"/>
  <c r="N611" i="2"/>
  <c r="O611" i="2"/>
  <c r="P611" i="2"/>
  <c r="S611" i="2"/>
  <c r="T611" i="2"/>
  <c r="U611" i="2"/>
  <c r="V611" i="2"/>
  <c r="W611" i="2"/>
  <c r="X611" i="2"/>
  <c r="Y611" i="2"/>
  <c r="Z611" i="2"/>
  <c r="AA611" i="2"/>
  <c r="AB611" i="2"/>
  <c r="AC611" i="2"/>
  <c r="AD611" i="2"/>
  <c r="C612" i="2"/>
  <c r="D612" i="2"/>
  <c r="E612" i="2"/>
  <c r="G612" i="2"/>
  <c r="N612" i="2"/>
  <c r="O612" i="2"/>
  <c r="P612" i="2"/>
  <c r="S612" i="2"/>
  <c r="T612" i="2"/>
  <c r="U612" i="2"/>
  <c r="V612" i="2"/>
  <c r="W612" i="2"/>
  <c r="X612" i="2"/>
  <c r="Y612" i="2"/>
  <c r="Z612" i="2"/>
  <c r="AA612" i="2"/>
  <c r="AB612" i="2"/>
  <c r="AC612" i="2"/>
  <c r="AD612" i="2"/>
  <c r="C613" i="2"/>
  <c r="D613" i="2"/>
  <c r="E613" i="2"/>
  <c r="G613" i="2"/>
  <c r="N613" i="2"/>
  <c r="O613" i="2"/>
  <c r="P613" i="2"/>
  <c r="S613" i="2"/>
  <c r="T613" i="2"/>
  <c r="U613" i="2"/>
  <c r="V613" i="2"/>
  <c r="W613" i="2"/>
  <c r="X613" i="2"/>
  <c r="Y613" i="2"/>
  <c r="Z613" i="2"/>
  <c r="AA613" i="2"/>
  <c r="AB613" i="2"/>
  <c r="AC613" i="2"/>
  <c r="AD613" i="2"/>
  <c r="C614" i="2"/>
  <c r="D614" i="2"/>
  <c r="E614" i="2"/>
  <c r="G614" i="2"/>
  <c r="N614" i="2"/>
  <c r="O614" i="2"/>
  <c r="P614" i="2"/>
  <c r="S614" i="2"/>
  <c r="T614" i="2"/>
  <c r="U614" i="2"/>
  <c r="V614" i="2"/>
  <c r="W614" i="2"/>
  <c r="X614" i="2"/>
  <c r="Y614" i="2"/>
  <c r="Z614" i="2"/>
  <c r="AA614" i="2"/>
  <c r="AB614" i="2"/>
  <c r="AC614" i="2"/>
  <c r="AD614" i="2"/>
  <c r="C615" i="2"/>
  <c r="D615" i="2"/>
  <c r="E615" i="2"/>
  <c r="G615" i="2"/>
  <c r="N615" i="2"/>
  <c r="O615" i="2"/>
  <c r="P615" i="2"/>
  <c r="S615" i="2"/>
  <c r="T615" i="2"/>
  <c r="U615" i="2"/>
  <c r="V615" i="2"/>
  <c r="W615" i="2"/>
  <c r="X615" i="2"/>
  <c r="Y615" i="2"/>
  <c r="Z615" i="2"/>
  <c r="AA615" i="2"/>
  <c r="AB615" i="2"/>
  <c r="AC615" i="2"/>
  <c r="AD615" i="2"/>
  <c r="C616" i="2"/>
  <c r="D616" i="2"/>
  <c r="E616" i="2"/>
  <c r="G616" i="2"/>
  <c r="N616" i="2"/>
  <c r="O616" i="2"/>
  <c r="P616" i="2"/>
  <c r="S616" i="2"/>
  <c r="T616" i="2"/>
  <c r="U616" i="2"/>
  <c r="V616" i="2"/>
  <c r="W616" i="2"/>
  <c r="X616" i="2"/>
  <c r="Y616" i="2"/>
  <c r="Z616" i="2"/>
  <c r="AA616" i="2"/>
  <c r="AB616" i="2"/>
  <c r="AC616" i="2"/>
  <c r="AD616" i="2"/>
  <c r="C617" i="2"/>
  <c r="D617" i="2"/>
  <c r="E617" i="2"/>
  <c r="G617" i="2"/>
  <c r="N617" i="2"/>
  <c r="O617" i="2"/>
  <c r="P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C618" i="2"/>
  <c r="D618" i="2"/>
  <c r="E618" i="2"/>
  <c r="G618" i="2"/>
  <c r="N618" i="2"/>
  <c r="O618" i="2"/>
  <c r="P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C619" i="2"/>
  <c r="D619" i="2"/>
  <c r="E619" i="2"/>
  <c r="G619" i="2"/>
  <c r="N619" i="2"/>
  <c r="O619" i="2"/>
  <c r="P619" i="2"/>
  <c r="S619" i="2"/>
  <c r="T619" i="2"/>
  <c r="U619" i="2"/>
  <c r="V619" i="2"/>
  <c r="W619" i="2"/>
  <c r="X619" i="2"/>
  <c r="Y619" i="2"/>
  <c r="Z619" i="2"/>
  <c r="AA619" i="2"/>
  <c r="AB619" i="2"/>
  <c r="AC619" i="2"/>
  <c r="AD619" i="2"/>
  <c r="C620" i="2"/>
  <c r="D620" i="2"/>
  <c r="E620" i="2"/>
  <c r="G620" i="2"/>
  <c r="N620" i="2"/>
  <c r="O620" i="2"/>
  <c r="P620" i="2"/>
  <c r="S620" i="2"/>
  <c r="T620" i="2"/>
  <c r="U620" i="2"/>
  <c r="V620" i="2"/>
  <c r="W620" i="2"/>
  <c r="X620" i="2"/>
  <c r="Y620" i="2"/>
  <c r="Z620" i="2"/>
  <c r="AA620" i="2"/>
  <c r="AB620" i="2"/>
  <c r="AC620" i="2"/>
  <c r="AD620" i="2"/>
  <c r="C621" i="2"/>
  <c r="D621" i="2"/>
  <c r="E621" i="2"/>
  <c r="G621" i="2"/>
  <c r="N621" i="2"/>
  <c r="O621" i="2"/>
  <c r="P621" i="2"/>
  <c r="S621" i="2"/>
  <c r="T621" i="2"/>
  <c r="U621" i="2"/>
  <c r="V621" i="2"/>
  <c r="W621" i="2"/>
  <c r="X621" i="2"/>
  <c r="Y621" i="2"/>
  <c r="Z621" i="2"/>
  <c r="AA621" i="2"/>
  <c r="AB621" i="2"/>
  <c r="AC621" i="2"/>
  <c r="AD621" i="2"/>
  <c r="C622" i="2"/>
  <c r="D622" i="2"/>
  <c r="E622" i="2"/>
  <c r="G622" i="2"/>
  <c r="N622" i="2"/>
  <c r="O622" i="2"/>
  <c r="P622" i="2"/>
  <c r="S622" i="2"/>
  <c r="T622" i="2"/>
  <c r="U622" i="2"/>
  <c r="V622" i="2"/>
  <c r="W622" i="2"/>
  <c r="X622" i="2"/>
  <c r="Y622" i="2"/>
  <c r="Z622" i="2"/>
  <c r="AA622" i="2"/>
  <c r="AB622" i="2"/>
  <c r="AC622" i="2"/>
  <c r="AD622" i="2"/>
  <c r="C623" i="2"/>
  <c r="D623" i="2"/>
  <c r="E623" i="2"/>
  <c r="G623" i="2"/>
  <c r="N623" i="2"/>
  <c r="O623" i="2"/>
  <c r="P623" i="2"/>
  <c r="S623" i="2"/>
  <c r="T623" i="2"/>
  <c r="U623" i="2"/>
  <c r="V623" i="2"/>
  <c r="W623" i="2"/>
  <c r="X623" i="2"/>
  <c r="Y623" i="2"/>
  <c r="Z623" i="2"/>
  <c r="AA623" i="2"/>
  <c r="AB623" i="2"/>
  <c r="AC623" i="2"/>
  <c r="AD623" i="2"/>
  <c r="C624" i="2"/>
  <c r="D624" i="2"/>
  <c r="E624" i="2"/>
  <c r="G624" i="2"/>
  <c r="N624" i="2"/>
  <c r="O624" i="2"/>
  <c r="P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C625" i="2"/>
  <c r="D625" i="2"/>
  <c r="E625" i="2"/>
  <c r="G625" i="2"/>
  <c r="N625" i="2"/>
  <c r="O625" i="2"/>
  <c r="P625" i="2"/>
  <c r="S625" i="2"/>
  <c r="T625" i="2"/>
  <c r="U625" i="2"/>
  <c r="V625" i="2"/>
  <c r="W625" i="2"/>
  <c r="X625" i="2"/>
  <c r="Y625" i="2"/>
  <c r="Z625" i="2"/>
  <c r="AA625" i="2"/>
  <c r="AB625" i="2"/>
  <c r="AC625" i="2"/>
  <c r="AD625" i="2"/>
  <c r="C626" i="2"/>
  <c r="D626" i="2"/>
  <c r="G626" i="2"/>
  <c r="N626" i="2"/>
  <c r="O626" i="2"/>
  <c r="P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L626" i="2"/>
  <c r="R626" i="2" s="1"/>
  <c r="C323" i="2"/>
  <c r="D323" i="2"/>
  <c r="E323" i="2"/>
  <c r="G323" i="2"/>
  <c r="N323" i="2"/>
  <c r="O323" i="2"/>
  <c r="P323" i="2"/>
  <c r="S323" i="2"/>
  <c r="T323" i="2"/>
  <c r="U323" i="2"/>
  <c r="V323" i="2"/>
  <c r="W323" i="2"/>
  <c r="X323" i="2"/>
  <c r="Y323" i="2"/>
  <c r="Z323" i="2"/>
  <c r="AA323" i="2"/>
  <c r="AB323" i="2"/>
  <c r="AC323" i="2"/>
  <c r="AD323" i="2"/>
  <c r="C324" i="2"/>
  <c r="D324" i="2"/>
  <c r="E324" i="2"/>
  <c r="G324" i="2"/>
  <c r="N324" i="2"/>
  <c r="P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C325" i="2"/>
  <c r="D325" i="2"/>
  <c r="E325" i="2"/>
  <c r="G325" i="2"/>
  <c r="N325" i="2"/>
  <c r="P325" i="2"/>
  <c r="S325" i="2"/>
  <c r="T325" i="2"/>
  <c r="U325" i="2"/>
  <c r="V325" i="2"/>
  <c r="W325" i="2"/>
  <c r="X325" i="2"/>
  <c r="Y325" i="2"/>
  <c r="Z325" i="2"/>
  <c r="AA325" i="2"/>
  <c r="AB325" i="2"/>
  <c r="AC325" i="2"/>
  <c r="AD325" i="2"/>
  <c r="C326" i="2"/>
  <c r="D326" i="2"/>
  <c r="E326" i="2"/>
  <c r="G326" i="2"/>
  <c r="S326" i="2"/>
  <c r="T326" i="2"/>
  <c r="U326" i="2"/>
  <c r="V326" i="2"/>
  <c r="W326" i="2"/>
  <c r="X326" i="2"/>
  <c r="Y326" i="2"/>
  <c r="Z326" i="2"/>
  <c r="AA326" i="2"/>
  <c r="AB326" i="2"/>
  <c r="AC326" i="2"/>
  <c r="AD326" i="2"/>
  <c r="C327" i="2"/>
  <c r="D327" i="2"/>
  <c r="E327" i="2"/>
  <c r="G327" i="2"/>
  <c r="O327" i="2"/>
  <c r="P327" i="2"/>
  <c r="S327" i="2"/>
  <c r="T327" i="2"/>
  <c r="U327" i="2"/>
  <c r="V327" i="2"/>
  <c r="W327" i="2"/>
  <c r="X327" i="2"/>
  <c r="Y327" i="2"/>
  <c r="Z327" i="2"/>
  <c r="AA327" i="2"/>
  <c r="AB327" i="2"/>
  <c r="AC327" i="2"/>
  <c r="AD327" i="2"/>
  <c r="C328" i="2"/>
  <c r="D328" i="2"/>
  <c r="E328" i="2"/>
  <c r="G328" i="2"/>
  <c r="O328" i="2"/>
  <c r="P328" i="2"/>
  <c r="S328" i="2"/>
  <c r="T328" i="2"/>
  <c r="U328" i="2"/>
  <c r="V328" i="2"/>
  <c r="W328" i="2"/>
  <c r="X328" i="2"/>
  <c r="Y328" i="2"/>
  <c r="Z328" i="2"/>
  <c r="AA328" i="2"/>
  <c r="AB328" i="2"/>
  <c r="AC328" i="2"/>
  <c r="AD328" i="2"/>
  <c r="C329" i="2"/>
  <c r="D329" i="2"/>
  <c r="E329" i="2"/>
  <c r="G329" i="2"/>
  <c r="O329" i="2"/>
  <c r="P329" i="2"/>
  <c r="S329" i="2"/>
  <c r="T329" i="2"/>
  <c r="U329" i="2"/>
  <c r="V329" i="2"/>
  <c r="W329" i="2"/>
  <c r="X329" i="2"/>
  <c r="Y329" i="2"/>
  <c r="Z329" i="2"/>
  <c r="AA329" i="2"/>
  <c r="AB329" i="2"/>
  <c r="AC329" i="2"/>
  <c r="AD329" i="2"/>
  <c r="C330" i="2"/>
  <c r="D330" i="2"/>
  <c r="E330" i="2"/>
  <c r="G330" i="2"/>
  <c r="O330" i="2"/>
  <c r="P330" i="2"/>
  <c r="S330" i="2"/>
  <c r="T330" i="2"/>
  <c r="U330" i="2"/>
  <c r="V330" i="2"/>
  <c r="W330" i="2"/>
  <c r="X330" i="2"/>
  <c r="Y330" i="2"/>
  <c r="Z330" i="2"/>
  <c r="AA330" i="2"/>
  <c r="AB330" i="2"/>
  <c r="AC330" i="2"/>
  <c r="AD330" i="2"/>
  <c r="C331" i="2"/>
  <c r="D331" i="2"/>
  <c r="E331" i="2"/>
  <c r="G331" i="2"/>
  <c r="O331" i="2"/>
  <c r="P331" i="2"/>
  <c r="S331" i="2"/>
  <c r="T331" i="2"/>
  <c r="U331" i="2"/>
  <c r="V331" i="2"/>
  <c r="W331" i="2"/>
  <c r="X331" i="2"/>
  <c r="Y331" i="2"/>
  <c r="Z331" i="2"/>
  <c r="AA331" i="2"/>
  <c r="AB331" i="2"/>
  <c r="AC331" i="2"/>
  <c r="AD331" i="2"/>
  <c r="C332" i="2"/>
  <c r="D332" i="2"/>
  <c r="E332" i="2"/>
  <c r="G332" i="2"/>
  <c r="O332" i="2"/>
  <c r="P332" i="2"/>
  <c r="S332" i="2"/>
  <c r="T332" i="2"/>
  <c r="U332" i="2"/>
  <c r="V332" i="2"/>
  <c r="W332" i="2"/>
  <c r="X332" i="2"/>
  <c r="Y332" i="2"/>
  <c r="Z332" i="2"/>
  <c r="AA332" i="2"/>
  <c r="AB332" i="2"/>
  <c r="AC332" i="2"/>
  <c r="AD332" i="2"/>
  <c r="C333" i="2"/>
  <c r="D333" i="2"/>
  <c r="E333" i="2"/>
  <c r="G333" i="2"/>
  <c r="O333" i="2"/>
  <c r="P333" i="2"/>
  <c r="S333" i="2"/>
  <c r="T333" i="2"/>
  <c r="U333" i="2"/>
  <c r="V333" i="2"/>
  <c r="W333" i="2"/>
  <c r="X333" i="2"/>
  <c r="Y333" i="2"/>
  <c r="Z333" i="2"/>
  <c r="AA333" i="2"/>
  <c r="AB333" i="2"/>
  <c r="AC333" i="2"/>
  <c r="AD333" i="2"/>
  <c r="C334" i="2"/>
  <c r="D334" i="2"/>
  <c r="E334" i="2"/>
  <c r="G334" i="2"/>
  <c r="O334" i="2"/>
  <c r="P334" i="2"/>
  <c r="S334" i="2"/>
  <c r="T334" i="2"/>
  <c r="U334" i="2"/>
  <c r="V334" i="2"/>
  <c r="W334" i="2"/>
  <c r="X334" i="2"/>
  <c r="Y334" i="2"/>
  <c r="Z334" i="2"/>
  <c r="AA334" i="2"/>
  <c r="AB334" i="2"/>
  <c r="AC334" i="2"/>
  <c r="AD334" i="2"/>
  <c r="C335" i="2"/>
  <c r="D335" i="2"/>
  <c r="E335" i="2"/>
  <c r="G335" i="2"/>
  <c r="O335" i="2"/>
  <c r="P335" i="2"/>
  <c r="S335" i="2"/>
  <c r="T335" i="2"/>
  <c r="U335" i="2"/>
  <c r="V335" i="2"/>
  <c r="W335" i="2"/>
  <c r="X335" i="2"/>
  <c r="Y335" i="2"/>
  <c r="Z335" i="2"/>
  <c r="AA335" i="2"/>
  <c r="AB335" i="2"/>
  <c r="AC335" i="2"/>
  <c r="AD335" i="2"/>
  <c r="C336" i="2"/>
  <c r="D336" i="2"/>
  <c r="E336" i="2"/>
  <c r="G336" i="2"/>
  <c r="O336" i="2"/>
  <c r="P336" i="2"/>
  <c r="S336" i="2"/>
  <c r="T336" i="2"/>
  <c r="U336" i="2"/>
  <c r="V336" i="2"/>
  <c r="W336" i="2"/>
  <c r="X336" i="2"/>
  <c r="Y336" i="2"/>
  <c r="Z336" i="2"/>
  <c r="AA336" i="2"/>
  <c r="AB336" i="2"/>
  <c r="AC336" i="2"/>
  <c r="AD336" i="2"/>
  <c r="C337" i="2"/>
  <c r="D337" i="2"/>
  <c r="E337" i="2"/>
  <c r="G337" i="2"/>
  <c r="O337" i="2"/>
  <c r="P337" i="2"/>
  <c r="S337" i="2"/>
  <c r="T337" i="2"/>
  <c r="U337" i="2"/>
  <c r="V337" i="2"/>
  <c r="W337" i="2"/>
  <c r="X337" i="2"/>
  <c r="Y337" i="2"/>
  <c r="Z337" i="2"/>
  <c r="AA337" i="2"/>
  <c r="AB337" i="2"/>
  <c r="AC337" i="2"/>
  <c r="AD337" i="2"/>
  <c r="C338" i="2"/>
  <c r="D338" i="2"/>
  <c r="E338" i="2"/>
  <c r="G338" i="2"/>
  <c r="O338" i="2"/>
  <c r="P338" i="2"/>
  <c r="S338" i="2"/>
  <c r="T338" i="2"/>
  <c r="U338" i="2"/>
  <c r="V338" i="2"/>
  <c r="W338" i="2"/>
  <c r="X338" i="2"/>
  <c r="Y338" i="2"/>
  <c r="Z338" i="2"/>
  <c r="AA338" i="2"/>
  <c r="AB338" i="2"/>
  <c r="AC338" i="2"/>
  <c r="AD338" i="2"/>
  <c r="C339" i="2"/>
  <c r="D339" i="2"/>
  <c r="E339" i="2"/>
  <c r="G339" i="2"/>
  <c r="O339" i="2"/>
  <c r="P339" i="2"/>
  <c r="S339" i="2"/>
  <c r="T339" i="2"/>
  <c r="U339" i="2"/>
  <c r="V339" i="2"/>
  <c r="W339" i="2"/>
  <c r="X339" i="2"/>
  <c r="Y339" i="2"/>
  <c r="Z339" i="2"/>
  <c r="AA339" i="2"/>
  <c r="AB339" i="2"/>
  <c r="AC339" i="2"/>
  <c r="AD339" i="2"/>
  <c r="C340" i="2"/>
  <c r="D340" i="2"/>
  <c r="E340" i="2"/>
  <c r="G340" i="2"/>
  <c r="O340" i="2"/>
  <c r="P340" i="2"/>
  <c r="S340" i="2"/>
  <c r="T340" i="2"/>
  <c r="U340" i="2"/>
  <c r="V340" i="2"/>
  <c r="W340" i="2"/>
  <c r="X340" i="2"/>
  <c r="Y340" i="2"/>
  <c r="Z340" i="2"/>
  <c r="AA340" i="2"/>
  <c r="AB340" i="2"/>
  <c r="AC340" i="2"/>
  <c r="AD340" i="2"/>
  <c r="C341" i="2"/>
  <c r="D341" i="2"/>
  <c r="E341" i="2"/>
  <c r="G341" i="2"/>
  <c r="O341" i="2"/>
  <c r="P341" i="2"/>
  <c r="S341" i="2"/>
  <c r="T341" i="2"/>
  <c r="U341" i="2"/>
  <c r="V341" i="2"/>
  <c r="W341" i="2"/>
  <c r="X341" i="2"/>
  <c r="Y341" i="2"/>
  <c r="Z341" i="2"/>
  <c r="AA341" i="2"/>
  <c r="AB341" i="2"/>
  <c r="AC341" i="2"/>
  <c r="AD341" i="2"/>
  <c r="C342" i="2"/>
  <c r="D342" i="2"/>
  <c r="E342" i="2"/>
  <c r="G342" i="2"/>
  <c r="O342" i="2"/>
  <c r="P342" i="2"/>
  <c r="S342" i="2"/>
  <c r="T342" i="2"/>
  <c r="U342" i="2"/>
  <c r="V342" i="2"/>
  <c r="W342" i="2"/>
  <c r="X342" i="2"/>
  <c r="Y342" i="2"/>
  <c r="Z342" i="2"/>
  <c r="AA342" i="2"/>
  <c r="AB342" i="2"/>
  <c r="AC342" i="2"/>
  <c r="AD342" i="2"/>
  <c r="C343" i="2"/>
  <c r="D343" i="2"/>
  <c r="E343" i="2"/>
  <c r="G343" i="2"/>
  <c r="O343" i="2"/>
  <c r="P343" i="2"/>
  <c r="S343" i="2"/>
  <c r="T343" i="2"/>
  <c r="U343" i="2"/>
  <c r="V343" i="2"/>
  <c r="W343" i="2"/>
  <c r="X343" i="2"/>
  <c r="Y343" i="2"/>
  <c r="Z343" i="2"/>
  <c r="AA343" i="2"/>
  <c r="AB343" i="2"/>
  <c r="AC343" i="2"/>
  <c r="AD343" i="2"/>
  <c r="C344" i="2"/>
  <c r="D344" i="2"/>
  <c r="E344" i="2"/>
  <c r="G344" i="2"/>
  <c r="O344" i="2"/>
  <c r="P344" i="2"/>
  <c r="S344" i="2"/>
  <c r="T344" i="2"/>
  <c r="U344" i="2"/>
  <c r="V344" i="2"/>
  <c r="W344" i="2"/>
  <c r="X344" i="2"/>
  <c r="Y344" i="2"/>
  <c r="Z344" i="2"/>
  <c r="AA344" i="2"/>
  <c r="AB344" i="2"/>
  <c r="AC344" i="2"/>
  <c r="AD344" i="2"/>
  <c r="C345" i="2"/>
  <c r="D345" i="2"/>
  <c r="E345" i="2"/>
  <c r="G345" i="2"/>
  <c r="O345" i="2"/>
  <c r="P345" i="2"/>
  <c r="S345" i="2"/>
  <c r="T345" i="2"/>
  <c r="U345" i="2"/>
  <c r="V345" i="2"/>
  <c r="W345" i="2"/>
  <c r="X345" i="2"/>
  <c r="Y345" i="2"/>
  <c r="Z345" i="2"/>
  <c r="AA345" i="2"/>
  <c r="AB345" i="2"/>
  <c r="AC345" i="2"/>
  <c r="AD345" i="2"/>
  <c r="C346" i="2"/>
  <c r="D346" i="2"/>
  <c r="E346" i="2"/>
  <c r="G346" i="2"/>
  <c r="O346" i="2"/>
  <c r="P346" i="2"/>
  <c r="S346" i="2"/>
  <c r="T346" i="2"/>
  <c r="U346" i="2"/>
  <c r="V346" i="2"/>
  <c r="W346" i="2"/>
  <c r="X346" i="2"/>
  <c r="Y346" i="2"/>
  <c r="Z346" i="2"/>
  <c r="AA346" i="2"/>
  <c r="AB346" i="2"/>
  <c r="AC346" i="2"/>
  <c r="AD346" i="2"/>
  <c r="B320" i="2"/>
  <c r="A320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19" i="2"/>
  <c r="A218" i="2"/>
  <c r="A217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C219" i="2"/>
  <c r="D219" i="2"/>
  <c r="E219" i="2"/>
  <c r="G219" i="2"/>
  <c r="O219" i="2"/>
  <c r="P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C220" i="2"/>
  <c r="D220" i="2"/>
  <c r="E220" i="2"/>
  <c r="G220" i="2"/>
  <c r="O220" i="2"/>
  <c r="P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C221" i="2"/>
  <c r="D221" i="2"/>
  <c r="E221" i="2"/>
  <c r="G221" i="2"/>
  <c r="O221" i="2"/>
  <c r="P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C222" i="2"/>
  <c r="D222" i="2"/>
  <c r="E222" i="2"/>
  <c r="G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C223" i="2"/>
  <c r="D223" i="2"/>
  <c r="E223" i="2"/>
  <c r="G223" i="2"/>
  <c r="O223" i="2"/>
  <c r="P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C224" i="2"/>
  <c r="D224" i="2"/>
  <c r="E224" i="2"/>
  <c r="G224" i="2"/>
  <c r="O224" i="2"/>
  <c r="P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C225" i="2"/>
  <c r="D225" i="2"/>
  <c r="E225" i="2"/>
  <c r="G225" i="2"/>
  <c r="O225" i="2"/>
  <c r="P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C226" i="2"/>
  <c r="D226" i="2"/>
  <c r="E226" i="2"/>
  <c r="G226" i="2"/>
  <c r="O226" i="2"/>
  <c r="P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C227" i="2"/>
  <c r="D227" i="2"/>
  <c r="E227" i="2"/>
  <c r="G227" i="2"/>
  <c r="O227" i="2"/>
  <c r="P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C228" i="2"/>
  <c r="D228" i="2"/>
  <c r="E228" i="2"/>
  <c r="G228" i="2"/>
  <c r="O228" i="2"/>
  <c r="P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C229" i="2"/>
  <c r="D229" i="2"/>
  <c r="E229" i="2"/>
  <c r="G229" i="2"/>
  <c r="O229" i="2"/>
  <c r="P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C230" i="2"/>
  <c r="D230" i="2"/>
  <c r="E230" i="2"/>
  <c r="G230" i="2"/>
  <c r="O230" i="2"/>
  <c r="P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C231" i="2"/>
  <c r="D231" i="2"/>
  <c r="E231" i="2"/>
  <c r="G231" i="2"/>
  <c r="O231" i="2"/>
  <c r="P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C232" i="2"/>
  <c r="D232" i="2"/>
  <c r="E232" i="2"/>
  <c r="G232" i="2"/>
  <c r="O232" i="2"/>
  <c r="P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C233" i="2"/>
  <c r="D233" i="2"/>
  <c r="E233" i="2"/>
  <c r="G233" i="2"/>
  <c r="O233" i="2"/>
  <c r="P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C234" i="2"/>
  <c r="D234" i="2"/>
  <c r="E234" i="2"/>
  <c r="G234" i="2"/>
  <c r="O234" i="2"/>
  <c r="P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C235" i="2"/>
  <c r="D235" i="2"/>
  <c r="E235" i="2"/>
  <c r="G235" i="2"/>
  <c r="O235" i="2"/>
  <c r="P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C236" i="2"/>
  <c r="D236" i="2"/>
  <c r="E236" i="2"/>
  <c r="G236" i="2"/>
  <c r="O236" i="2"/>
  <c r="P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C237" i="2"/>
  <c r="D237" i="2"/>
  <c r="E237" i="2"/>
  <c r="G237" i="2"/>
  <c r="O237" i="2"/>
  <c r="P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C238" i="2"/>
  <c r="D238" i="2"/>
  <c r="E238" i="2"/>
  <c r="G238" i="2"/>
  <c r="N238" i="2"/>
  <c r="O238" i="2"/>
  <c r="P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C239" i="2"/>
  <c r="D239" i="2"/>
  <c r="E239" i="2"/>
  <c r="G239" i="2"/>
  <c r="N239" i="2"/>
  <c r="O239" i="2"/>
  <c r="P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C240" i="2"/>
  <c r="D240" i="2"/>
  <c r="E240" i="2"/>
  <c r="G240" i="2"/>
  <c r="N240" i="2"/>
  <c r="O240" i="2"/>
  <c r="P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C241" i="2"/>
  <c r="D241" i="2"/>
  <c r="E241" i="2"/>
  <c r="G241" i="2"/>
  <c r="N241" i="2"/>
  <c r="O241" i="2"/>
  <c r="P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C242" i="2"/>
  <c r="D242" i="2"/>
  <c r="E242" i="2"/>
  <c r="G242" i="2"/>
  <c r="N242" i="2"/>
  <c r="O242" i="2"/>
  <c r="P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C243" i="2"/>
  <c r="D243" i="2"/>
  <c r="E243" i="2"/>
  <c r="G243" i="2"/>
  <c r="N243" i="2"/>
  <c r="O243" i="2"/>
  <c r="P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C244" i="2"/>
  <c r="D244" i="2"/>
  <c r="E244" i="2"/>
  <c r="G244" i="2"/>
  <c r="N244" i="2"/>
  <c r="O244" i="2"/>
  <c r="P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C245" i="2"/>
  <c r="D245" i="2"/>
  <c r="E245" i="2"/>
  <c r="G245" i="2"/>
  <c r="N245" i="2"/>
  <c r="O245" i="2"/>
  <c r="P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D320" i="2"/>
  <c r="E320" i="2"/>
  <c r="F320" i="2"/>
  <c r="G320" i="2"/>
  <c r="N320" i="2"/>
  <c r="O320" i="2"/>
  <c r="P320" i="2"/>
  <c r="S320" i="2"/>
  <c r="T320" i="2"/>
  <c r="U320" i="2"/>
  <c r="V320" i="2"/>
  <c r="W320" i="2"/>
  <c r="X320" i="2"/>
  <c r="Y320" i="2"/>
  <c r="AA320" i="2"/>
  <c r="AB320" i="2"/>
  <c r="AC320" i="2"/>
  <c r="AD320" i="2"/>
  <c r="AM349" i="2" l="1"/>
  <c r="AM348" i="2"/>
  <c r="AJ348" i="2"/>
  <c r="AM347" i="2"/>
  <c r="AJ349" i="2"/>
  <c r="AJ347" i="2"/>
  <c r="AM451" i="2"/>
  <c r="AN347" i="2"/>
  <c r="AK347" i="2"/>
  <c r="AL348" i="2"/>
  <c r="AL347" i="2"/>
  <c r="AI347" i="2"/>
  <c r="AN451" i="2"/>
  <c r="AK451" i="2"/>
  <c r="AN349" i="2"/>
  <c r="AK349" i="2"/>
  <c r="AN348" i="2"/>
  <c r="AK348" i="2"/>
  <c r="AL451" i="2"/>
  <c r="AL349" i="2"/>
  <c r="AI349" i="2"/>
  <c r="AI348" i="2"/>
  <c r="AI219" i="2"/>
  <c r="AJ219" i="2"/>
  <c r="AK219" i="2"/>
  <c r="AM219" i="2"/>
  <c r="AO219" i="2"/>
  <c r="AL219" i="2"/>
  <c r="AN219" i="2"/>
  <c r="AI244" i="2"/>
  <c r="AK244" i="2"/>
  <c r="AM244" i="2"/>
  <c r="AO244" i="2"/>
  <c r="AJ244" i="2"/>
  <c r="AL244" i="2"/>
  <c r="AN244" i="2"/>
  <c r="AI242" i="2"/>
  <c r="AK242" i="2"/>
  <c r="AM242" i="2"/>
  <c r="AO242" i="2"/>
  <c r="AJ242" i="2"/>
  <c r="AL242" i="2"/>
  <c r="AN242" i="2"/>
  <c r="AI240" i="2"/>
  <c r="AK240" i="2"/>
  <c r="AM240" i="2"/>
  <c r="AO240" i="2"/>
  <c r="AJ240" i="2"/>
  <c r="AL240" i="2"/>
  <c r="AN240" i="2"/>
  <c r="AI238" i="2"/>
  <c r="AK238" i="2"/>
  <c r="AM238" i="2"/>
  <c r="AO238" i="2"/>
  <c r="AJ238" i="2"/>
  <c r="AL238" i="2"/>
  <c r="AN238" i="2"/>
  <c r="AI236" i="2"/>
  <c r="AK236" i="2"/>
  <c r="AM236" i="2"/>
  <c r="AO236" i="2"/>
  <c r="AJ236" i="2"/>
  <c r="AL236" i="2"/>
  <c r="AN236" i="2"/>
  <c r="AI234" i="2"/>
  <c r="AK234" i="2"/>
  <c r="AM234" i="2"/>
  <c r="AO234" i="2"/>
  <c r="AJ234" i="2"/>
  <c r="AL234" i="2"/>
  <c r="AN234" i="2"/>
  <c r="AI232" i="2"/>
  <c r="AK232" i="2"/>
  <c r="AM232" i="2"/>
  <c r="AO232" i="2"/>
  <c r="AJ232" i="2"/>
  <c r="AL232" i="2"/>
  <c r="AN232" i="2"/>
  <c r="AI230" i="2"/>
  <c r="AK230" i="2"/>
  <c r="AM230" i="2"/>
  <c r="AO230" i="2"/>
  <c r="AJ230" i="2"/>
  <c r="AL230" i="2"/>
  <c r="AN230" i="2"/>
  <c r="AI228" i="2"/>
  <c r="AK228" i="2"/>
  <c r="AM228" i="2"/>
  <c r="AO228" i="2"/>
  <c r="AJ228" i="2"/>
  <c r="AL228" i="2"/>
  <c r="AN228" i="2"/>
  <c r="AI226" i="2"/>
  <c r="AK226" i="2"/>
  <c r="AM226" i="2"/>
  <c r="AO226" i="2"/>
  <c r="AJ226" i="2"/>
  <c r="AN226" i="2"/>
  <c r="AL226" i="2"/>
  <c r="AI224" i="2"/>
  <c r="AK224" i="2"/>
  <c r="AM224" i="2"/>
  <c r="AO224" i="2"/>
  <c r="AJ224" i="2"/>
  <c r="AN224" i="2"/>
  <c r="AL224" i="2"/>
  <c r="AI222" i="2"/>
  <c r="AK222" i="2"/>
  <c r="AM222" i="2"/>
  <c r="AO222" i="2"/>
  <c r="AJ222" i="2"/>
  <c r="AN222" i="2"/>
  <c r="AL222" i="2"/>
  <c r="AI220" i="2"/>
  <c r="AK220" i="2"/>
  <c r="AM220" i="2"/>
  <c r="AO220" i="2"/>
  <c r="AJ220" i="2"/>
  <c r="AN220" i="2"/>
  <c r="AL220" i="2"/>
  <c r="AI320" i="2"/>
  <c r="AK320" i="2"/>
  <c r="AM320" i="2"/>
  <c r="AO320" i="2"/>
  <c r="AJ320" i="2"/>
  <c r="AN320" i="2"/>
  <c r="AI346" i="2"/>
  <c r="AJ346" i="2"/>
  <c r="AL346" i="2"/>
  <c r="AN346" i="2"/>
  <c r="AK346" i="2"/>
  <c r="AO346" i="2"/>
  <c r="AM346" i="2"/>
  <c r="AI344" i="2"/>
  <c r="AJ344" i="2"/>
  <c r="AL344" i="2"/>
  <c r="AN344" i="2"/>
  <c r="AK344" i="2"/>
  <c r="AO344" i="2"/>
  <c r="AM344" i="2"/>
  <c r="AI342" i="2"/>
  <c r="AJ342" i="2"/>
  <c r="AL342" i="2"/>
  <c r="AN342" i="2"/>
  <c r="AK342" i="2"/>
  <c r="AO342" i="2"/>
  <c r="AM342" i="2"/>
  <c r="AI340" i="2"/>
  <c r="AJ340" i="2"/>
  <c r="AL340" i="2"/>
  <c r="AN340" i="2"/>
  <c r="AK340" i="2"/>
  <c r="AO340" i="2"/>
  <c r="AM340" i="2"/>
  <c r="AI338" i="2"/>
  <c r="AJ338" i="2"/>
  <c r="AL338" i="2"/>
  <c r="AN338" i="2"/>
  <c r="AK338" i="2"/>
  <c r="AO338" i="2"/>
  <c r="AM338" i="2"/>
  <c r="AI336" i="2"/>
  <c r="AJ336" i="2"/>
  <c r="AL336" i="2"/>
  <c r="AN336" i="2"/>
  <c r="AK336" i="2"/>
  <c r="AO336" i="2"/>
  <c r="AM336" i="2"/>
  <c r="AI334" i="2"/>
  <c r="AJ334" i="2"/>
  <c r="AL334" i="2"/>
  <c r="AN334" i="2"/>
  <c r="AK334" i="2"/>
  <c r="AO334" i="2"/>
  <c r="AM334" i="2"/>
  <c r="AI332" i="2"/>
  <c r="AJ332" i="2"/>
  <c r="AL332" i="2"/>
  <c r="AN332" i="2"/>
  <c r="AK332" i="2"/>
  <c r="AO332" i="2"/>
  <c r="AM332" i="2"/>
  <c r="AI330" i="2"/>
  <c r="AK330" i="2"/>
  <c r="AM330" i="2"/>
  <c r="AO330" i="2"/>
  <c r="AJ330" i="2"/>
  <c r="AL330" i="2"/>
  <c r="AN330" i="2"/>
  <c r="AI328" i="2"/>
  <c r="AK328" i="2"/>
  <c r="AM328" i="2"/>
  <c r="AO328" i="2"/>
  <c r="AJ328" i="2"/>
  <c r="AL328" i="2"/>
  <c r="AN328" i="2"/>
  <c r="AI326" i="2"/>
  <c r="AK326" i="2"/>
  <c r="AM326" i="2"/>
  <c r="AO326" i="2"/>
  <c r="AJ326" i="2"/>
  <c r="AL326" i="2"/>
  <c r="AN326" i="2"/>
  <c r="AI324" i="2"/>
  <c r="AK324" i="2"/>
  <c r="AM324" i="2"/>
  <c r="AO324" i="2"/>
  <c r="AJ324" i="2"/>
  <c r="AL324" i="2"/>
  <c r="AN324" i="2"/>
  <c r="AO425" i="2"/>
  <c r="AM425" i="2"/>
  <c r="AK425" i="2"/>
  <c r="AL425" i="2"/>
  <c r="AN425" i="2"/>
  <c r="AN446" i="2"/>
  <c r="AL446" i="2"/>
  <c r="AM446" i="2"/>
  <c r="AO446" i="2"/>
  <c r="AK446" i="2"/>
  <c r="AN444" i="2"/>
  <c r="AL444" i="2"/>
  <c r="AO444" i="2"/>
  <c r="AK444" i="2"/>
  <c r="AM444" i="2"/>
  <c r="AN442" i="2"/>
  <c r="AL442" i="2"/>
  <c r="AO442" i="2"/>
  <c r="AK442" i="2"/>
  <c r="AM442" i="2"/>
  <c r="AN440" i="2"/>
  <c r="AL440" i="2"/>
  <c r="AM440" i="2"/>
  <c r="AO440" i="2"/>
  <c r="AK440" i="2"/>
  <c r="AN438" i="2"/>
  <c r="AL438" i="2"/>
  <c r="AM438" i="2"/>
  <c r="AO438" i="2"/>
  <c r="AK438" i="2"/>
  <c r="AN436" i="2"/>
  <c r="AL436" i="2"/>
  <c r="AM436" i="2"/>
  <c r="AO436" i="2"/>
  <c r="AK436" i="2"/>
  <c r="AN434" i="2"/>
  <c r="AL434" i="2"/>
  <c r="AO434" i="2"/>
  <c r="AK434" i="2"/>
  <c r="AM434" i="2"/>
  <c r="AN432" i="2"/>
  <c r="AL432" i="2"/>
  <c r="AM432" i="2"/>
  <c r="AO432" i="2"/>
  <c r="AK432" i="2"/>
  <c r="AN430" i="2"/>
  <c r="AL430" i="2"/>
  <c r="AO430" i="2"/>
  <c r="AK430" i="2"/>
  <c r="AM430" i="2"/>
  <c r="AN428" i="2"/>
  <c r="AL428" i="2"/>
  <c r="AK428" i="2"/>
  <c r="AM428" i="2"/>
  <c r="AO428" i="2"/>
  <c r="AN426" i="2"/>
  <c r="AL426" i="2"/>
  <c r="AO426" i="2"/>
  <c r="AK426" i="2"/>
  <c r="AM426" i="2"/>
  <c r="AN448" i="2"/>
  <c r="AL448" i="2"/>
  <c r="AO448" i="2"/>
  <c r="AK448" i="2"/>
  <c r="AM448" i="2"/>
  <c r="AI245" i="2"/>
  <c r="AK245" i="2"/>
  <c r="AM245" i="2"/>
  <c r="AO245" i="2"/>
  <c r="AJ245" i="2"/>
  <c r="AL245" i="2"/>
  <c r="AN245" i="2"/>
  <c r="AI243" i="2"/>
  <c r="AK243" i="2"/>
  <c r="AM243" i="2"/>
  <c r="AO243" i="2"/>
  <c r="AJ243" i="2"/>
  <c r="AL243" i="2"/>
  <c r="AN243" i="2"/>
  <c r="AI241" i="2"/>
  <c r="AK241" i="2"/>
  <c r="AM241" i="2"/>
  <c r="AO241" i="2"/>
  <c r="AJ241" i="2"/>
  <c r="AL241" i="2"/>
  <c r="AN241" i="2"/>
  <c r="AI239" i="2"/>
  <c r="AK239" i="2"/>
  <c r="AM239" i="2"/>
  <c r="AO239" i="2"/>
  <c r="AJ239" i="2"/>
  <c r="AL239" i="2"/>
  <c r="AN239" i="2"/>
  <c r="AI237" i="2"/>
  <c r="AK237" i="2"/>
  <c r="AM237" i="2"/>
  <c r="AO237" i="2"/>
  <c r="AJ237" i="2"/>
  <c r="AL237" i="2"/>
  <c r="AN237" i="2"/>
  <c r="AI235" i="2"/>
  <c r="AK235" i="2"/>
  <c r="AM235" i="2"/>
  <c r="AO235" i="2"/>
  <c r="AJ235" i="2"/>
  <c r="AL235" i="2"/>
  <c r="AN235" i="2"/>
  <c r="AI233" i="2"/>
  <c r="AK233" i="2"/>
  <c r="AM233" i="2"/>
  <c r="AO233" i="2"/>
  <c r="AJ233" i="2"/>
  <c r="AL233" i="2"/>
  <c r="AN233" i="2"/>
  <c r="AI231" i="2"/>
  <c r="AK231" i="2"/>
  <c r="AM231" i="2"/>
  <c r="AO231" i="2"/>
  <c r="AJ231" i="2"/>
  <c r="AL231" i="2"/>
  <c r="AN231" i="2"/>
  <c r="AI229" i="2"/>
  <c r="AK229" i="2"/>
  <c r="AM229" i="2"/>
  <c r="AO229" i="2"/>
  <c r="AJ229" i="2"/>
  <c r="AL229" i="2"/>
  <c r="AN229" i="2"/>
  <c r="AI227" i="2"/>
  <c r="AK227" i="2"/>
  <c r="AM227" i="2"/>
  <c r="AO227" i="2"/>
  <c r="AJ227" i="2"/>
  <c r="AL227" i="2"/>
  <c r="AN227" i="2"/>
  <c r="AI225" i="2"/>
  <c r="AK225" i="2"/>
  <c r="AM225" i="2"/>
  <c r="AO225" i="2"/>
  <c r="AL225" i="2"/>
  <c r="AJ225" i="2"/>
  <c r="AN225" i="2"/>
  <c r="AI223" i="2"/>
  <c r="AK223" i="2"/>
  <c r="AM223" i="2"/>
  <c r="AO223" i="2"/>
  <c r="AL223" i="2"/>
  <c r="AJ223" i="2"/>
  <c r="AN223" i="2"/>
  <c r="AI221" i="2"/>
  <c r="AK221" i="2"/>
  <c r="AM221" i="2"/>
  <c r="AO221" i="2"/>
  <c r="AL221" i="2"/>
  <c r="AJ221" i="2"/>
  <c r="AN221" i="2"/>
  <c r="AN450" i="2"/>
  <c r="AM450" i="2"/>
  <c r="AL450" i="2"/>
  <c r="AK450" i="2"/>
  <c r="AI323" i="2"/>
  <c r="AK323" i="2"/>
  <c r="AM323" i="2"/>
  <c r="AO323" i="2"/>
  <c r="AJ323" i="2"/>
  <c r="AL323" i="2"/>
  <c r="AN323" i="2"/>
  <c r="AI345" i="2"/>
  <c r="AJ345" i="2"/>
  <c r="AL345" i="2"/>
  <c r="AN345" i="2"/>
  <c r="AM345" i="2"/>
  <c r="AK345" i="2"/>
  <c r="AO345" i="2"/>
  <c r="AI343" i="2"/>
  <c r="AJ343" i="2"/>
  <c r="AL343" i="2"/>
  <c r="AN343" i="2"/>
  <c r="AM343" i="2"/>
  <c r="AK343" i="2"/>
  <c r="AO343" i="2"/>
  <c r="AI341" i="2"/>
  <c r="AJ341" i="2"/>
  <c r="AL341" i="2"/>
  <c r="AN341" i="2"/>
  <c r="AM341" i="2"/>
  <c r="AK341" i="2"/>
  <c r="AO341" i="2"/>
  <c r="AI339" i="2"/>
  <c r="AJ339" i="2"/>
  <c r="AL339" i="2"/>
  <c r="AN339" i="2"/>
  <c r="AM339" i="2"/>
  <c r="AK339" i="2"/>
  <c r="AO339" i="2"/>
  <c r="AI337" i="2"/>
  <c r="AJ337" i="2"/>
  <c r="AL337" i="2"/>
  <c r="AN337" i="2"/>
  <c r="AM337" i="2"/>
  <c r="AK337" i="2"/>
  <c r="AO337" i="2"/>
  <c r="AI335" i="2"/>
  <c r="AJ335" i="2"/>
  <c r="AL335" i="2"/>
  <c r="AN335" i="2"/>
  <c r="AM335" i="2"/>
  <c r="AK335" i="2"/>
  <c r="AO335" i="2"/>
  <c r="AI333" i="2"/>
  <c r="AJ333" i="2"/>
  <c r="AL333" i="2"/>
  <c r="AN333" i="2"/>
  <c r="AM333" i="2"/>
  <c r="AK333" i="2"/>
  <c r="AO333" i="2"/>
  <c r="AI331" i="2"/>
  <c r="AK331" i="2"/>
  <c r="AM331" i="2"/>
  <c r="AO331" i="2"/>
  <c r="AJ331" i="2"/>
  <c r="AL331" i="2"/>
  <c r="AN331" i="2"/>
  <c r="AI329" i="2"/>
  <c r="AK329" i="2"/>
  <c r="AM329" i="2"/>
  <c r="AO329" i="2"/>
  <c r="AJ329" i="2"/>
  <c r="AL329" i="2"/>
  <c r="AN329" i="2"/>
  <c r="AI327" i="2"/>
  <c r="AK327" i="2"/>
  <c r="AM327" i="2"/>
  <c r="AO327" i="2"/>
  <c r="AJ327" i="2"/>
  <c r="AL327" i="2"/>
  <c r="AN327" i="2"/>
  <c r="AI325" i="2"/>
  <c r="AK325" i="2"/>
  <c r="AM325" i="2"/>
  <c r="AO325" i="2"/>
  <c r="AJ325" i="2"/>
  <c r="AL325" i="2"/>
  <c r="AN325" i="2"/>
  <c r="AO447" i="2"/>
  <c r="AM447" i="2"/>
  <c r="AK447" i="2"/>
  <c r="AL447" i="2"/>
  <c r="AN447" i="2"/>
  <c r="AO445" i="2"/>
  <c r="AM445" i="2"/>
  <c r="AK445" i="2"/>
  <c r="AN445" i="2"/>
  <c r="AL445" i="2"/>
  <c r="AO443" i="2"/>
  <c r="AM443" i="2"/>
  <c r="AK443" i="2"/>
  <c r="AL443" i="2"/>
  <c r="AN443" i="2"/>
  <c r="AO441" i="2"/>
  <c r="AM441" i="2"/>
  <c r="AK441" i="2"/>
  <c r="AN441" i="2"/>
  <c r="AL441" i="2"/>
  <c r="AO439" i="2"/>
  <c r="AM439" i="2"/>
  <c r="AK439" i="2"/>
  <c r="AN439" i="2"/>
  <c r="AL439" i="2"/>
  <c r="AO437" i="2"/>
  <c r="AM437" i="2"/>
  <c r="AK437" i="2"/>
  <c r="AL437" i="2"/>
  <c r="AN437" i="2"/>
  <c r="AO435" i="2"/>
  <c r="AM435" i="2"/>
  <c r="AK435" i="2"/>
  <c r="AN435" i="2"/>
  <c r="AL435" i="2"/>
  <c r="AO433" i="2"/>
  <c r="AM433" i="2"/>
  <c r="AK433" i="2"/>
  <c r="AN433" i="2"/>
  <c r="AL433" i="2"/>
  <c r="AO431" i="2"/>
  <c r="AM431" i="2"/>
  <c r="AK431" i="2"/>
  <c r="AN431" i="2"/>
  <c r="AL431" i="2"/>
  <c r="AO429" i="2"/>
  <c r="AM429" i="2"/>
  <c r="AK429" i="2"/>
  <c r="AL429" i="2"/>
  <c r="AN429" i="2"/>
  <c r="AO427" i="2"/>
  <c r="AM427" i="2"/>
  <c r="AK427" i="2"/>
  <c r="AN427" i="2"/>
  <c r="AL427" i="2"/>
  <c r="AO449" i="2"/>
  <c r="AM449" i="2"/>
  <c r="AK449" i="2"/>
  <c r="AN449" i="2"/>
  <c r="AL449" i="2"/>
  <c r="A394" i="5"/>
  <c r="A396" i="2"/>
  <c r="A292" i="2"/>
  <c r="A290" i="5"/>
  <c r="A189" i="2"/>
  <c r="A187" i="5"/>
  <c r="L348" i="2"/>
  <c r="R348" i="2" s="1"/>
  <c r="L349" i="2"/>
  <c r="R349" i="2" s="1"/>
  <c r="L347" i="2"/>
  <c r="R347" i="2" s="1"/>
  <c r="L240" i="2"/>
  <c r="R240" i="2" s="1"/>
  <c r="L219" i="2"/>
  <c r="L623" i="2"/>
  <c r="R623" i="2" s="1"/>
  <c r="L620" i="2"/>
  <c r="R620" i="2" s="1"/>
  <c r="L602" i="2"/>
  <c r="R602" i="2" s="1"/>
  <c r="L447" i="2"/>
  <c r="R447" i="2" s="1"/>
  <c r="L441" i="2"/>
  <c r="R441" i="2" s="1"/>
  <c r="L245" i="2"/>
  <c r="R245" i="2" s="1"/>
  <c r="L242" i="2"/>
  <c r="R242" i="2" s="1"/>
  <c r="L239" i="2"/>
  <c r="R239" i="2" s="1"/>
  <c r="L221" i="2"/>
  <c r="L625" i="2"/>
  <c r="R625" i="2" s="1"/>
  <c r="L622" i="2"/>
  <c r="R622" i="2" s="1"/>
  <c r="L619" i="2"/>
  <c r="R619" i="2" s="1"/>
  <c r="L616" i="2"/>
  <c r="R616" i="2" s="1"/>
  <c r="L613" i="2"/>
  <c r="R613" i="2" s="1"/>
  <c r="L610" i="2"/>
  <c r="R610" i="2" s="1"/>
  <c r="L607" i="2"/>
  <c r="R607" i="2" s="1"/>
  <c r="L604" i="2"/>
  <c r="R604" i="2" s="1"/>
  <c r="L601" i="2"/>
  <c r="R601" i="2" s="1"/>
  <c r="L449" i="2"/>
  <c r="R449" i="2" s="1"/>
  <c r="L446" i="2"/>
  <c r="R446" i="2" s="1"/>
  <c r="L443" i="2"/>
  <c r="R443" i="2" s="1"/>
  <c r="L440" i="2"/>
  <c r="R440" i="2" s="1"/>
  <c r="L243" i="2"/>
  <c r="R243" i="2" s="1"/>
  <c r="L323" i="2"/>
  <c r="L617" i="2"/>
  <c r="R617" i="2" s="1"/>
  <c r="L614" i="2"/>
  <c r="R614" i="2" s="1"/>
  <c r="L611" i="2"/>
  <c r="R611" i="2" s="1"/>
  <c r="L608" i="2"/>
  <c r="R608" i="2" s="1"/>
  <c r="L605" i="2"/>
  <c r="R605" i="2" s="1"/>
  <c r="L444" i="2"/>
  <c r="R444" i="2" s="1"/>
  <c r="L244" i="2"/>
  <c r="R244" i="2" s="1"/>
  <c r="L241" i="2"/>
  <c r="R241" i="2" s="1"/>
  <c r="L238" i="2"/>
  <c r="R238" i="2" s="1"/>
  <c r="L624" i="2"/>
  <c r="R624" i="2" s="1"/>
  <c r="L621" i="2"/>
  <c r="R621" i="2" s="1"/>
  <c r="L618" i="2"/>
  <c r="R618" i="2" s="1"/>
  <c r="L615" i="2"/>
  <c r="R615" i="2" s="1"/>
  <c r="L612" i="2"/>
  <c r="R612" i="2" s="1"/>
  <c r="L609" i="2"/>
  <c r="R609" i="2" s="1"/>
  <c r="L606" i="2"/>
  <c r="R606" i="2" s="1"/>
  <c r="L603" i="2"/>
  <c r="R603" i="2" s="1"/>
  <c r="L448" i="2"/>
  <c r="R448" i="2" s="1"/>
  <c r="L445" i="2"/>
  <c r="R445" i="2" s="1"/>
  <c r="L442" i="2"/>
  <c r="R442" i="2" s="1"/>
  <c r="M324" i="2"/>
  <c r="Y650" i="2"/>
  <c r="X650" i="2"/>
  <c r="U650" i="2"/>
  <c r="T650" i="2"/>
  <c r="Z650" i="2"/>
  <c r="W650" i="2"/>
  <c r="V650" i="2"/>
  <c r="S650" i="2"/>
  <c r="M221" i="2"/>
  <c r="AC319" i="2"/>
  <c r="AB319" i="2"/>
  <c r="M219" i="2"/>
  <c r="N219" i="2"/>
  <c r="N221" i="2"/>
  <c r="AC423" i="2"/>
  <c r="AB423" i="2"/>
  <c r="M602" i="2"/>
  <c r="N602" i="2"/>
  <c r="AC650" i="2"/>
  <c r="AB650" i="2"/>
  <c r="AB653" i="2" s="1"/>
  <c r="O640" i="5"/>
  <c r="P600" i="2"/>
  <c r="P650" i="2" s="1"/>
  <c r="M640" i="5"/>
  <c r="N600" i="2"/>
  <c r="M426" i="2"/>
  <c r="AD525" i="2"/>
  <c r="AA525" i="2"/>
  <c r="A323" i="2"/>
  <c r="A325" i="2"/>
  <c r="O324" i="2"/>
  <c r="N426" i="2"/>
  <c r="M320" i="2"/>
  <c r="M220" i="2"/>
  <c r="AD319" i="2"/>
  <c r="AA319" i="2"/>
  <c r="N220" i="2"/>
  <c r="Z320" i="2"/>
  <c r="AL320" i="2" s="1"/>
  <c r="M325" i="2"/>
  <c r="AD423" i="2"/>
  <c r="AA423" i="2"/>
  <c r="M601" i="2"/>
  <c r="N601" i="2"/>
  <c r="AD650" i="2"/>
  <c r="AD653" i="2" s="1"/>
  <c r="AA650" i="2"/>
  <c r="O600" i="2"/>
  <c r="O650" i="2" s="1"/>
  <c r="N640" i="5"/>
  <c r="M427" i="2"/>
  <c r="Q426" i="2"/>
  <c r="AC525" i="2"/>
  <c r="AB525" i="2"/>
  <c r="A326" i="2"/>
  <c r="O325" i="2"/>
  <c r="A324" i="2"/>
  <c r="N425" i="2"/>
  <c r="N427" i="2"/>
  <c r="L325" i="2"/>
  <c r="R325" i="2" s="1"/>
  <c r="L324" i="2"/>
  <c r="L425" i="2"/>
  <c r="R425" i="2" s="1"/>
  <c r="L427" i="2"/>
  <c r="R427" i="2" s="1"/>
  <c r="L426" i="2"/>
  <c r="R426" i="2" s="1"/>
  <c r="L220" i="2"/>
  <c r="L320" i="2"/>
  <c r="R320" i="2" s="1"/>
  <c r="L600" i="2"/>
  <c r="R600" i="2" s="1"/>
  <c r="DM640" i="5"/>
  <c r="M626" i="2"/>
  <c r="M624" i="2"/>
  <c r="M622" i="2"/>
  <c r="M620" i="2"/>
  <c r="M618" i="2"/>
  <c r="M616" i="2"/>
  <c r="M614" i="2"/>
  <c r="M612" i="2"/>
  <c r="M610" i="2"/>
  <c r="M604" i="2"/>
  <c r="M603" i="2"/>
  <c r="M450" i="2"/>
  <c r="M448" i="2"/>
  <c r="N448" i="2"/>
  <c r="M440" i="2"/>
  <c r="M438" i="2"/>
  <c r="M436" i="2"/>
  <c r="L435" i="2"/>
  <c r="R435" i="2" s="1"/>
  <c r="M434" i="2"/>
  <c r="N434" i="2"/>
  <c r="L433" i="2"/>
  <c r="R433" i="2" s="1"/>
  <c r="M432" i="2"/>
  <c r="N432" i="2"/>
  <c r="L431" i="2"/>
  <c r="R431" i="2" s="1"/>
  <c r="M430" i="2"/>
  <c r="N430" i="2"/>
  <c r="L429" i="2"/>
  <c r="R429" i="2" s="1"/>
  <c r="Y525" i="2"/>
  <c r="X525" i="2"/>
  <c r="U525" i="2"/>
  <c r="T525" i="2"/>
  <c r="O522" i="5"/>
  <c r="P428" i="2"/>
  <c r="P525" i="2" s="1"/>
  <c r="M522" i="5"/>
  <c r="N428" i="2"/>
  <c r="M451" i="2"/>
  <c r="M449" i="2"/>
  <c r="N449" i="2"/>
  <c r="M439" i="2"/>
  <c r="M437" i="2"/>
  <c r="M435" i="2"/>
  <c r="N435" i="2"/>
  <c r="L434" i="2"/>
  <c r="R434" i="2" s="1"/>
  <c r="M433" i="2"/>
  <c r="N433" i="2"/>
  <c r="L432" i="2"/>
  <c r="R432" i="2" s="1"/>
  <c r="M431" i="2"/>
  <c r="N431" i="2"/>
  <c r="L430" i="2"/>
  <c r="R430" i="2" s="1"/>
  <c r="M429" i="2"/>
  <c r="N429" i="2"/>
  <c r="DM522" i="5"/>
  <c r="L428" i="2"/>
  <c r="R428" i="2" s="1"/>
  <c r="Z525" i="2"/>
  <c r="W525" i="2"/>
  <c r="V525" i="2"/>
  <c r="S525" i="2"/>
  <c r="N522" i="5"/>
  <c r="O428" i="2"/>
  <c r="O525" i="2" s="1"/>
  <c r="N440" i="2"/>
  <c r="N439" i="2"/>
  <c r="L439" i="2"/>
  <c r="R439" i="2" s="1"/>
  <c r="N438" i="2"/>
  <c r="L438" i="2"/>
  <c r="R438" i="2" s="1"/>
  <c r="N437" i="2"/>
  <c r="L437" i="2"/>
  <c r="R437" i="2" s="1"/>
  <c r="N436" i="2"/>
  <c r="L436" i="2"/>
  <c r="R436" i="2" s="1"/>
  <c r="J525" i="2"/>
  <c r="M345" i="2"/>
  <c r="M343" i="2"/>
  <c r="M341" i="2"/>
  <c r="M339" i="2"/>
  <c r="L338" i="2"/>
  <c r="R338" i="2" s="1"/>
  <c r="M337" i="2"/>
  <c r="N337" i="2"/>
  <c r="L336" i="2"/>
  <c r="R336" i="2" s="1"/>
  <c r="M335" i="2"/>
  <c r="N335" i="2"/>
  <c r="L334" i="2"/>
  <c r="R334" i="2" s="1"/>
  <c r="M333" i="2"/>
  <c r="N333" i="2"/>
  <c r="L332" i="2"/>
  <c r="M331" i="2"/>
  <c r="N331" i="2"/>
  <c r="L330" i="2"/>
  <c r="M329" i="2"/>
  <c r="N329" i="2"/>
  <c r="L328" i="2"/>
  <c r="M327" i="2"/>
  <c r="N327" i="2"/>
  <c r="DM420" i="5"/>
  <c r="L326" i="2"/>
  <c r="Z423" i="2"/>
  <c r="W423" i="2"/>
  <c r="V423" i="2"/>
  <c r="S423" i="2"/>
  <c r="N420" i="5"/>
  <c r="O326" i="2"/>
  <c r="M348" i="2"/>
  <c r="N339" i="2"/>
  <c r="M346" i="2"/>
  <c r="M344" i="2"/>
  <c r="M342" i="2"/>
  <c r="M340" i="2"/>
  <c r="M338" i="2"/>
  <c r="N338" i="2"/>
  <c r="L337" i="2"/>
  <c r="R337" i="2" s="1"/>
  <c r="M336" i="2"/>
  <c r="N336" i="2"/>
  <c r="L335" i="2"/>
  <c r="R335" i="2" s="1"/>
  <c r="M334" i="2"/>
  <c r="N334" i="2"/>
  <c r="L333" i="2"/>
  <c r="R333" i="2" s="1"/>
  <c r="M332" i="2"/>
  <c r="N332" i="2"/>
  <c r="L331" i="2"/>
  <c r="M330" i="2"/>
  <c r="N330" i="2"/>
  <c r="L329" i="2"/>
  <c r="M328" i="2"/>
  <c r="N328" i="2"/>
  <c r="L327" i="2"/>
  <c r="Y423" i="2"/>
  <c r="X423" i="2"/>
  <c r="U423" i="2"/>
  <c r="T423" i="2"/>
  <c r="O420" i="5"/>
  <c r="P326" i="2"/>
  <c r="P423" i="2" s="1"/>
  <c r="M420" i="5"/>
  <c r="N326" i="2"/>
  <c r="A327" i="2"/>
  <c r="M349" i="2"/>
  <c r="M347" i="2"/>
  <c r="N346" i="2"/>
  <c r="L346" i="2"/>
  <c r="R346" i="2" s="1"/>
  <c r="N345" i="2"/>
  <c r="L345" i="2"/>
  <c r="R345" i="2" s="1"/>
  <c r="N344" i="2"/>
  <c r="L344" i="2"/>
  <c r="R344" i="2" s="1"/>
  <c r="N343" i="2"/>
  <c r="L343" i="2"/>
  <c r="R343" i="2" s="1"/>
  <c r="N342" i="2"/>
  <c r="L342" i="2"/>
  <c r="R342" i="2" s="1"/>
  <c r="N341" i="2"/>
  <c r="L341" i="2"/>
  <c r="R341" i="2" s="1"/>
  <c r="N340" i="2"/>
  <c r="L340" i="2"/>
  <c r="R340" i="2" s="1"/>
  <c r="L339" i="2"/>
  <c r="R339" i="2" s="1"/>
  <c r="J423" i="2"/>
  <c r="M608" i="2"/>
  <c r="M606" i="2"/>
  <c r="M445" i="2"/>
  <c r="M443" i="2"/>
  <c r="M441" i="2"/>
  <c r="M237" i="2"/>
  <c r="M235" i="2"/>
  <c r="L234" i="2"/>
  <c r="R234" i="2" s="1"/>
  <c r="M233" i="2"/>
  <c r="N233" i="2"/>
  <c r="L232" i="2"/>
  <c r="R232" i="2" s="1"/>
  <c r="M231" i="2"/>
  <c r="N231" i="2"/>
  <c r="L230" i="2"/>
  <c r="R230" i="2" s="1"/>
  <c r="M229" i="2"/>
  <c r="N229" i="2"/>
  <c r="L228" i="2"/>
  <c r="R228" i="2" s="1"/>
  <c r="M227" i="2"/>
  <c r="N227" i="2"/>
  <c r="L226" i="2"/>
  <c r="R226" i="2" s="1"/>
  <c r="M225" i="2"/>
  <c r="N225" i="2"/>
  <c r="L224" i="2"/>
  <c r="R224" i="2" s="1"/>
  <c r="M223" i="2"/>
  <c r="N223" i="2"/>
  <c r="DM316" i="5"/>
  <c r="L222" i="2"/>
  <c r="Z319" i="2"/>
  <c r="W319" i="2"/>
  <c r="V319" i="2"/>
  <c r="S319" i="2"/>
  <c r="N316" i="5"/>
  <c r="O222" i="2"/>
  <c r="O319" i="2" s="1"/>
  <c r="M236" i="2"/>
  <c r="M234" i="2"/>
  <c r="N234" i="2"/>
  <c r="L233" i="2"/>
  <c r="R233" i="2" s="1"/>
  <c r="M232" i="2"/>
  <c r="N232" i="2"/>
  <c r="L231" i="2"/>
  <c r="R231" i="2" s="1"/>
  <c r="M230" i="2"/>
  <c r="N230" i="2"/>
  <c r="L229" i="2"/>
  <c r="R229" i="2" s="1"/>
  <c r="M228" i="2"/>
  <c r="N228" i="2"/>
  <c r="L227" i="2"/>
  <c r="R227" i="2" s="1"/>
  <c r="M226" i="2"/>
  <c r="N226" i="2"/>
  <c r="L225" i="2"/>
  <c r="R225" i="2" s="1"/>
  <c r="M224" i="2"/>
  <c r="N224" i="2"/>
  <c r="L223" i="2"/>
  <c r="Y319" i="2"/>
  <c r="X319" i="2"/>
  <c r="U319" i="2"/>
  <c r="T319" i="2"/>
  <c r="O316" i="5"/>
  <c r="P222" i="2"/>
  <c r="P319" i="2" s="1"/>
  <c r="M222" i="2"/>
  <c r="M316" i="5"/>
  <c r="N222" i="2"/>
  <c r="N237" i="2"/>
  <c r="L237" i="2"/>
  <c r="R237" i="2" s="1"/>
  <c r="N236" i="2"/>
  <c r="L236" i="2"/>
  <c r="R236" i="2" s="1"/>
  <c r="N235" i="2"/>
  <c r="L235" i="2"/>
  <c r="R235" i="2" s="1"/>
  <c r="J319" i="2"/>
  <c r="M245" i="2"/>
  <c r="M243" i="2"/>
  <c r="M241" i="2"/>
  <c r="M239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R223" i="2" l="1"/>
  <c r="R220" i="2"/>
  <c r="AK525" i="2"/>
  <c r="R221" i="2"/>
  <c r="R327" i="2"/>
  <c r="R328" i="2"/>
  <c r="R329" i="2"/>
  <c r="R330" i="2"/>
  <c r="R331" i="2"/>
  <c r="R332" i="2"/>
  <c r="R324" i="2"/>
  <c r="R222" i="2"/>
  <c r="R219" i="2"/>
  <c r="AM525" i="2"/>
  <c r="AN525" i="2"/>
  <c r="AN423" i="2"/>
  <c r="AM423" i="2"/>
  <c r="AJ423" i="2"/>
  <c r="AL319" i="2"/>
  <c r="AM319" i="2"/>
  <c r="AJ319" i="2"/>
  <c r="AL525" i="2"/>
  <c r="AL423" i="2"/>
  <c r="AO423" i="2"/>
  <c r="AK423" i="2"/>
  <c r="AN319" i="2"/>
  <c r="AO319" i="2"/>
  <c r="AK319" i="2"/>
  <c r="AI319" i="2"/>
  <c r="AC653" i="2"/>
  <c r="AA653" i="2"/>
  <c r="A395" i="5"/>
  <c r="A397" i="2"/>
  <c r="J593" i="2"/>
  <c r="A293" i="2"/>
  <c r="A291" i="5"/>
  <c r="A190" i="2"/>
  <c r="A188" i="5"/>
  <c r="Q345" i="2"/>
  <c r="Q324" i="2"/>
  <c r="M425" i="2"/>
  <c r="L522" i="5"/>
  <c r="Q237" i="2"/>
  <c r="Q329" i="2"/>
  <c r="Q335" i="2"/>
  <c r="Q331" i="2"/>
  <c r="Q337" i="2"/>
  <c r="Q440" i="2"/>
  <c r="Q327" i="2"/>
  <c r="Q333" i="2"/>
  <c r="Q341" i="2"/>
  <c r="Q430" i="2"/>
  <c r="Q219" i="2"/>
  <c r="Q451" i="2"/>
  <c r="Q239" i="2"/>
  <c r="Q243" i="2"/>
  <c r="Q445" i="2"/>
  <c r="Q436" i="2"/>
  <c r="Q221" i="2"/>
  <c r="Q450" i="2"/>
  <c r="O423" i="2"/>
  <c r="Q325" i="2"/>
  <c r="Q449" i="2"/>
  <c r="Q348" i="2"/>
  <c r="Q434" i="2"/>
  <c r="Q229" i="2"/>
  <c r="Q235" i="2"/>
  <c r="Q448" i="2"/>
  <c r="Q339" i="2"/>
  <c r="Q432" i="2"/>
  <c r="Q438" i="2"/>
  <c r="Q626" i="2"/>
  <c r="Q233" i="2"/>
  <c r="Q225" i="2"/>
  <c r="Q343" i="2"/>
  <c r="Q441" i="2"/>
  <c r="Q241" i="2"/>
  <c r="Q245" i="2"/>
  <c r="Q223" i="2"/>
  <c r="Q227" i="2"/>
  <c r="Q231" i="2"/>
  <c r="Q443" i="2"/>
  <c r="L650" i="2"/>
  <c r="M605" i="2"/>
  <c r="M609" i="2"/>
  <c r="M611" i="2"/>
  <c r="M613" i="2"/>
  <c r="M615" i="2"/>
  <c r="M617" i="2"/>
  <c r="M619" i="2"/>
  <c r="M621" i="2"/>
  <c r="M623" i="2"/>
  <c r="M625" i="2"/>
  <c r="N650" i="2"/>
  <c r="M600" i="2"/>
  <c r="L640" i="5"/>
  <c r="Q323" i="2"/>
  <c r="M323" i="2"/>
  <c r="R323" i="2" s="1"/>
  <c r="M607" i="2"/>
  <c r="Q427" i="2"/>
  <c r="Q220" i="2"/>
  <c r="Q320" i="2"/>
  <c r="Q600" i="2"/>
  <c r="Q444" i="2"/>
  <c r="M444" i="2"/>
  <c r="L525" i="2"/>
  <c r="Q428" i="2"/>
  <c r="N525" i="2"/>
  <c r="M428" i="2"/>
  <c r="Q429" i="2"/>
  <c r="Q431" i="2"/>
  <c r="Q433" i="2"/>
  <c r="Q435" i="2"/>
  <c r="Q437" i="2"/>
  <c r="Q439" i="2"/>
  <c r="Q442" i="2"/>
  <c r="M442" i="2"/>
  <c r="Q446" i="2"/>
  <c r="M446" i="2"/>
  <c r="Q447" i="2"/>
  <c r="M447" i="2"/>
  <c r="A328" i="2"/>
  <c r="N423" i="2"/>
  <c r="M326" i="2"/>
  <c r="R326" i="2" s="1"/>
  <c r="Q347" i="2"/>
  <c r="Q349" i="2"/>
  <c r="L423" i="2"/>
  <c r="Q328" i="2"/>
  <c r="Q330" i="2"/>
  <c r="Q332" i="2"/>
  <c r="Q334" i="2"/>
  <c r="Q336" i="2"/>
  <c r="Q338" i="2"/>
  <c r="Q340" i="2"/>
  <c r="Q342" i="2"/>
  <c r="Q344" i="2"/>
  <c r="Q346" i="2"/>
  <c r="Q238" i="2"/>
  <c r="M238" i="2"/>
  <c r="Q242" i="2"/>
  <c r="M242" i="2"/>
  <c r="L319" i="2"/>
  <c r="Q222" i="2"/>
  <c r="Q224" i="2"/>
  <c r="Q226" i="2"/>
  <c r="Q228" i="2"/>
  <c r="Q230" i="2"/>
  <c r="Q232" i="2"/>
  <c r="Q234" i="2"/>
  <c r="Q236" i="2"/>
  <c r="Q240" i="2"/>
  <c r="M240" i="2"/>
  <c r="Q244" i="2"/>
  <c r="M244" i="2"/>
  <c r="N319" i="2"/>
  <c r="L316" i="5"/>
  <c r="EL316" i="5" s="1"/>
  <c r="B115" i="2"/>
  <c r="C116" i="2"/>
  <c r="D116" i="2"/>
  <c r="E116" i="2"/>
  <c r="G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C117" i="2"/>
  <c r="D117" i="2"/>
  <c r="E117" i="2"/>
  <c r="G117" i="2"/>
  <c r="N117" i="2"/>
  <c r="O117" i="2"/>
  <c r="P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C118" i="2"/>
  <c r="D118" i="2"/>
  <c r="E118" i="2"/>
  <c r="G118" i="2"/>
  <c r="N118" i="2"/>
  <c r="O118" i="2"/>
  <c r="P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C119" i="2"/>
  <c r="D119" i="2"/>
  <c r="E119" i="2"/>
  <c r="G119" i="2"/>
  <c r="N119" i="2"/>
  <c r="O119" i="2"/>
  <c r="P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C120" i="2"/>
  <c r="D120" i="2"/>
  <c r="E120" i="2"/>
  <c r="G120" i="2"/>
  <c r="N120" i="2"/>
  <c r="O120" i="2"/>
  <c r="P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C121" i="2"/>
  <c r="D121" i="2"/>
  <c r="E121" i="2"/>
  <c r="G121" i="2"/>
  <c r="N121" i="2"/>
  <c r="O121" i="2"/>
  <c r="P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C122" i="2"/>
  <c r="D122" i="2"/>
  <c r="E122" i="2"/>
  <c r="G122" i="2"/>
  <c r="N122" i="2"/>
  <c r="O122" i="2"/>
  <c r="P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C123" i="2"/>
  <c r="D123" i="2"/>
  <c r="E123" i="2"/>
  <c r="G123" i="2"/>
  <c r="N123" i="2"/>
  <c r="O123" i="2"/>
  <c r="P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C124" i="2"/>
  <c r="D124" i="2"/>
  <c r="E124" i="2"/>
  <c r="G124" i="2"/>
  <c r="N124" i="2"/>
  <c r="O124" i="2"/>
  <c r="P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C125" i="2"/>
  <c r="D125" i="2"/>
  <c r="E125" i="2"/>
  <c r="G125" i="2"/>
  <c r="N125" i="2"/>
  <c r="O125" i="2"/>
  <c r="P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C126" i="2"/>
  <c r="D126" i="2"/>
  <c r="E126" i="2"/>
  <c r="G126" i="2"/>
  <c r="N126" i="2"/>
  <c r="O126" i="2"/>
  <c r="P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C127" i="2"/>
  <c r="D127" i="2"/>
  <c r="E127" i="2"/>
  <c r="G127" i="2"/>
  <c r="N127" i="2"/>
  <c r="O127" i="2"/>
  <c r="P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C128" i="2"/>
  <c r="D128" i="2"/>
  <c r="E128" i="2"/>
  <c r="G128" i="2"/>
  <c r="N128" i="2"/>
  <c r="O128" i="2"/>
  <c r="P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C129" i="2"/>
  <c r="D129" i="2"/>
  <c r="E129" i="2"/>
  <c r="G129" i="2"/>
  <c r="N129" i="2"/>
  <c r="O129" i="2"/>
  <c r="P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C130" i="2"/>
  <c r="D130" i="2"/>
  <c r="E130" i="2"/>
  <c r="G130" i="2"/>
  <c r="N130" i="2"/>
  <c r="O130" i="2"/>
  <c r="P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C131" i="2"/>
  <c r="D131" i="2"/>
  <c r="E131" i="2"/>
  <c r="G131" i="2"/>
  <c r="N131" i="2"/>
  <c r="O131" i="2"/>
  <c r="P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C132" i="2"/>
  <c r="D132" i="2"/>
  <c r="E132" i="2"/>
  <c r="G132" i="2"/>
  <c r="N132" i="2"/>
  <c r="O132" i="2"/>
  <c r="P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C133" i="2"/>
  <c r="D133" i="2"/>
  <c r="E133" i="2"/>
  <c r="G133" i="2"/>
  <c r="N133" i="2"/>
  <c r="O133" i="2"/>
  <c r="P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C134" i="2"/>
  <c r="D134" i="2"/>
  <c r="E134" i="2"/>
  <c r="G134" i="2"/>
  <c r="N134" i="2"/>
  <c r="O134" i="2"/>
  <c r="P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C135" i="2"/>
  <c r="D135" i="2"/>
  <c r="E135" i="2"/>
  <c r="G135" i="2"/>
  <c r="N135" i="2"/>
  <c r="O135" i="2"/>
  <c r="P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C136" i="2"/>
  <c r="D136" i="2"/>
  <c r="E136" i="2"/>
  <c r="G136" i="2"/>
  <c r="N136" i="2"/>
  <c r="O136" i="2"/>
  <c r="P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C137" i="2"/>
  <c r="D137" i="2"/>
  <c r="E137" i="2"/>
  <c r="G137" i="2"/>
  <c r="N137" i="2"/>
  <c r="O137" i="2"/>
  <c r="P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C138" i="2"/>
  <c r="D138" i="2"/>
  <c r="E138" i="2"/>
  <c r="G138" i="2"/>
  <c r="N138" i="2"/>
  <c r="O138" i="2"/>
  <c r="P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C139" i="2"/>
  <c r="D139" i="2"/>
  <c r="E139" i="2"/>
  <c r="G139" i="2"/>
  <c r="N139" i="2"/>
  <c r="O139" i="2"/>
  <c r="P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C140" i="2"/>
  <c r="D140" i="2"/>
  <c r="E140" i="2"/>
  <c r="G140" i="2"/>
  <c r="N140" i="2"/>
  <c r="O140" i="2"/>
  <c r="P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C141" i="2"/>
  <c r="D141" i="2"/>
  <c r="E141" i="2"/>
  <c r="G141" i="2"/>
  <c r="N141" i="2"/>
  <c r="O141" i="2"/>
  <c r="P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115" i="2"/>
  <c r="C115" i="2"/>
  <c r="D115" i="2"/>
  <c r="E115" i="2"/>
  <c r="G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O141" i="2" l="1"/>
  <c r="AO139" i="2"/>
  <c r="AO137" i="2"/>
  <c r="AN136" i="2"/>
  <c r="AK136" i="2"/>
  <c r="AO135" i="2"/>
  <c r="AO133" i="2"/>
  <c r="AO131" i="2"/>
  <c r="AO129" i="2"/>
  <c r="AO127" i="2"/>
  <c r="AM126" i="2"/>
  <c r="AO125" i="2"/>
  <c r="AO121" i="2"/>
  <c r="AN116" i="2"/>
  <c r="AO116" i="2"/>
  <c r="AJ126" i="2"/>
  <c r="AO119" i="2"/>
  <c r="AM138" i="2"/>
  <c r="AJ138" i="2"/>
  <c r="AM132" i="2"/>
  <c r="AJ132" i="2"/>
  <c r="AM120" i="2"/>
  <c r="AJ120" i="2"/>
  <c r="AI134" i="2"/>
  <c r="AL128" i="2"/>
  <c r="AI128" i="2"/>
  <c r="AL140" i="2"/>
  <c r="AI140" i="2"/>
  <c r="AK140" i="2"/>
  <c r="AN134" i="2"/>
  <c r="AL134" i="2"/>
  <c r="AN140" i="2"/>
  <c r="AM140" i="2"/>
  <c r="AJ140" i="2"/>
  <c r="AM136" i="2"/>
  <c r="AM130" i="2"/>
  <c r="AJ130" i="2"/>
  <c r="AM124" i="2"/>
  <c r="AJ124" i="2"/>
  <c r="AM118" i="2"/>
  <c r="AJ118" i="2"/>
  <c r="AI122" i="2"/>
  <c r="AL122" i="2"/>
  <c r="AK134" i="2"/>
  <c r="AK128" i="2"/>
  <c r="AN122" i="2"/>
  <c r="AK122" i="2"/>
  <c r="AN128" i="2"/>
  <c r="AN130" i="2"/>
  <c r="AK130" i="2"/>
  <c r="AN124" i="2"/>
  <c r="AK124" i="2"/>
  <c r="AN118" i="2"/>
  <c r="AK118" i="2"/>
  <c r="AJ136" i="2"/>
  <c r="AM128" i="2"/>
  <c r="AJ128" i="2"/>
  <c r="AO123" i="2"/>
  <c r="AK116" i="2"/>
  <c r="AL116" i="2"/>
  <c r="AI116" i="2"/>
  <c r="AM122" i="2"/>
  <c r="AJ122" i="2"/>
  <c r="AN138" i="2"/>
  <c r="AK138" i="2"/>
  <c r="AL136" i="2"/>
  <c r="AI136" i="2"/>
  <c r="AM134" i="2"/>
  <c r="AJ134" i="2"/>
  <c r="AL132" i="2"/>
  <c r="AL126" i="2"/>
  <c r="AL120" i="2"/>
  <c r="AI120" i="2"/>
  <c r="AL138" i="2"/>
  <c r="AI132" i="2"/>
  <c r="AI126" i="2"/>
  <c r="AI138" i="2"/>
  <c r="AN132" i="2"/>
  <c r="AK132" i="2"/>
  <c r="AL130" i="2"/>
  <c r="AI130" i="2"/>
  <c r="AN126" i="2"/>
  <c r="AK126" i="2"/>
  <c r="AL124" i="2"/>
  <c r="AI124" i="2"/>
  <c r="AN120" i="2"/>
  <c r="AK120" i="2"/>
  <c r="AL118" i="2"/>
  <c r="AI118" i="2"/>
  <c r="AO117" i="2"/>
  <c r="AM116" i="2"/>
  <c r="AJ116" i="2"/>
  <c r="AN141" i="2"/>
  <c r="AM141" i="2"/>
  <c r="AL141" i="2"/>
  <c r="AK141" i="2"/>
  <c r="AJ141" i="2"/>
  <c r="AI141" i="2"/>
  <c r="AO140" i="2"/>
  <c r="AN139" i="2"/>
  <c r="AM139" i="2"/>
  <c r="AL139" i="2"/>
  <c r="AK139" i="2"/>
  <c r="AJ139" i="2"/>
  <c r="AI139" i="2"/>
  <c r="AO138" i="2"/>
  <c r="AN137" i="2"/>
  <c r="AM137" i="2"/>
  <c r="AL137" i="2"/>
  <c r="AK137" i="2"/>
  <c r="AJ137" i="2"/>
  <c r="AI137" i="2"/>
  <c r="AO136" i="2"/>
  <c r="AN135" i="2"/>
  <c r="AM135" i="2"/>
  <c r="AL135" i="2"/>
  <c r="AK135" i="2"/>
  <c r="AJ135" i="2"/>
  <c r="AI135" i="2"/>
  <c r="AO134" i="2"/>
  <c r="AN133" i="2"/>
  <c r="AM133" i="2"/>
  <c r="AL133" i="2"/>
  <c r="AK133" i="2"/>
  <c r="AJ133" i="2"/>
  <c r="AI133" i="2"/>
  <c r="AO132" i="2"/>
  <c r="AN131" i="2"/>
  <c r="AM131" i="2"/>
  <c r="AL131" i="2"/>
  <c r="AK131" i="2"/>
  <c r="AJ131" i="2"/>
  <c r="AI131" i="2"/>
  <c r="AO130" i="2"/>
  <c r="AN129" i="2"/>
  <c r="AM129" i="2"/>
  <c r="AL129" i="2"/>
  <c r="AK129" i="2"/>
  <c r="AJ129" i="2"/>
  <c r="AI129" i="2"/>
  <c r="AO128" i="2"/>
  <c r="AN127" i="2"/>
  <c r="AM127" i="2"/>
  <c r="AL127" i="2"/>
  <c r="AK127" i="2"/>
  <c r="AJ127" i="2"/>
  <c r="AI127" i="2"/>
  <c r="AO126" i="2"/>
  <c r="AN125" i="2"/>
  <c r="AM125" i="2"/>
  <c r="AL125" i="2"/>
  <c r="AK125" i="2"/>
  <c r="AJ125" i="2"/>
  <c r="AI125" i="2"/>
  <c r="AO124" i="2"/>
  <c r="AN123" i="2"/>
  <c r="AM123" i="2"/>
  <c r="AL123" i="2"/>
  <c r="AK123" i="2"/>
  <c r="AJ123" i="2"/>
  <c r="AI123" i="2"/>
  <c r="AO122" i="2"/>
  <c r="AN121" i="2"/>
  <c r="AM121" i="2"/>
  <c r="AL121" i="2"/>
  <c r="AK121" i="2"/>
  <c r="AJ121" i="2"/>
  <c r="AI121" i="2"/>
  <c r="AO120" i="2"/>
  <c r="AN119" i="2"/>
  <c r="AM119" i="2"/>
  <c r="AL119" i="2"/>
  <c r="AK119" i="2"/>
  <c r="AJ119" i="2"/>
  <c r="AI119" i="2"/>
  <c r="AO118" i="2"/>
  <c r="AN117" i="2"/>
  <c r="AM117" i="2"/>
  <c r="AL117" i="2"/>
  <c r="AK117" i="2"/>
  <c r="AJ117" i="2"/>
  <c r="AI117" i="2"/>
  <c r="AI115" i="2"/>
  <c r="AK115" i="2"/>
  <c r="AM115" i="2"/>
  <c r="AO115" i="2"/>
  <c r="AJ115" i="2"/>
  <c r="AL115" i="2"/>
  <c r="AN115" i="2"/>
  <c r="A396" i="5"/>
  <c r="A398" i="2"/>
  <c r="A294" i="2"/>
  <c r="A292" i="5"/>
  <c r="AB215" i="2"/>
  <c r="V215" i="2"/>
  <c r="Y215" i="2"/>
  <c r="S215" i="2"/>
  <c r="A191" i="2"/>
  <c r="A189" i="5"/>
  <c r="X215" i="2"/>
  <c r="AD215" i="2"/>
  <c r="AA215" i="2"/>
  <c r="U215" i="2"/>
  <c r="AC215" i="2"/>
  <c r="Z215" i="2"/>
  <c r="W215" i="2"/>
  <c r="T215" i="2"/>
  <c r="I22" i="6"/>
  <c r="G22" i="6" s="1"/>
  <c r="A8" i="4" s="1"/>
  <c r="EL522" i="5"/>
  <c r="Q625" i="2"/>
  <c r="Q608" i="2"/>
  <c r="Q612" i="2"/>
  <c r="Q602" i="2"/>
  <c r="Q621" i="2"/>
  <c r="Q615" i="2"/>
  <c r="Q609" i="2"/>
  <c r="Q605" i="2"/>
  <c r="Q610" i="2"/>
  <c r="Q603" i="2"/>
  <c r="Q614" i="2"/>
  <c r="Q624" i="2"/>
  <c r="Q607" i="2"/>
  <c r="Q619" i="2"/>
  <c r="Q613" i="2"/>
  <c r="Q616" i="2"/>
  <c r="Q620" i="2"/>
  <c r="Q618" i="2"/>
  <c r="Q623" i="2"/>
  <c r="Q617" i="2"/>
  <c r="Q611" i="2"/>
  <c r="Q606" i="2"/>
  <c r="Q622" i="2"/>
  <c r="Q604" i="2"/>
  <c r="Q601" i="2"/>
  <c r="Q425" i="2"/>
  <c r="Q525" i="2" s="1"/>
  <c r="L139" i="2"/>
  <c r="L133" i="2"/>
  <c r="L127" i="2"/>
  <c r="L124" i="2"/>
  <c r="L141" i="2"/>
  <c r="R141" i="2" s="1"/>
  <c r="L138" i="2"/>
  <c r="L135" i="2"/>
  <c r="L132" i="2"/>
  <c r="L129" i="2"/>
  <c r="L126" i="2"/>
  <c r="L123" i="2"/>
  <c r="L120" i="2"/>
  <c r="L117" i="2"/>
  <c r="L136" i="2"/>
  <c r="L118" i="2"/>
  <c r="L130" i="2"/>
  <c r="L121" i="2"/>
  <c r="L140" i="2"/>
  <c r="L137" i="2"/>
  <c r="L134" i="2"/>
  <c r="L131" i="2"/>
  <c r="L128" i="2"/>
  <c r="L125" i="2"/>
  <c r="L122" i="2"/>
  <c r="L119" i="2"/>
  <c r="L116" i="2"/>
  <c r="DL640" i="5"/>
  <c r="DO640" i="5" s="1"/>
  <c r="DP640" i="5" s="1"/>
  <c r="M423" i="2"/>
  <c r="DL316" i="5"/>
  <c r="DO316" i="5" s="1"/>
  <c r="DP316" i="5" s="1"/>
  <c r="A220" i="2"/>
  <c r="A219" i="2"/>
  <c r="M650" i="2"/>
  <c r="M525" i="2"/>
  <c r="DL522" i="5"/>
  <c r="DO522" i="5" s="1"/>
  <c r="DP522" i="5" s="1"/>
  <c r="DL420" i="5"/>
  <c r="DO420" i="5" s="1"/>
  <c r="DP420" i="5" s="1"/>
  <c r="Q326" i="2"/>
  <c r="Q423" i="2" s="1"/>
  <c r="A329" i="2"/>
  <c r="Q319" i="2"/>
  <c r="M319" i="2"/>
  <c r="O116" i="2"/>
  <c r="P116" i="2"/>
  <c r="N116" i="2"/>
  <c r="L115" i="2"/>
  <c r="N115" i="2"/>
  <c r="P115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A116" i="2"/>
  <c r="O115" i="2"/>
  <c r="F13" i="2"/>
  <c r="G13" i="2"/>
  <c r="B13" i="2"/>
  <c r="Z8" i="2"/>
  <c r="Z648" i="5" s="1"/>
  <c r="Y8" i="2"/>
  <c r="Y648" i="5" s="1"/>
  <c r="X8" i="2"/>
  <c r="X648" i="5" s="1"/>
  <c r="W8" i="2"/>
  <c r="W648" i="5" s="1"/>
  <c r="V8" i="2"/>
  <c r="V648" i="5" s="1"/>
  <c r="U8" i="2"/>
  <c r="U648" i="5" s="1"/>
  <c r="T8" i="2"/>
  <c r="T648" i="5" s="1"/>
  <c r="S8" i="2"/>
  <c r="S648" i="5" s="1"/>
  <c r="A12" i="2"/>
  <c r="A11" i="2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L38" i="2"/>
  <c r="R38" i="2" s="1"/>
  <c r="L39" i="2"/>
  <c r="R39" i="2" s="1"/>
  <c r="L40" i="2"/>
  <c r="R40" i="2" s="1"/>
  <c r="CT10" i="5"/>
  <c r="AD13" i="2" s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CM10" i="5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CF10" i="5"/>
  <c r="AB13" i="2" s="1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BY10" i="5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BR10" i="5"/>
  <c r="Z13" i="2" s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BK10" i="5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BD10" i="5"/>
  <c r="X13" i="2" s="1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AW10" i="5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AP10" i="5"/>
  <c r="V13" i="2" s="1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AI10" i="5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AB10" i="5"/>
  <c r="T13" i="2" s="1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U10" i="5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N14" i="2"/>
  <c r="N15" i="2"/>
  <c r="N16" i="2"/>
  <c r="N17" i="2"/>
  <c r="N18" i="2"/>
  <c r="N20" i="2"/>
  <c r="N22" i="2"/>
  <c r="N24" i="2"/>
  <c r="N26" i="2"/>
  <c r="N28" i="2"/>
  <c r="N30" i="2"/>
  <c r="N32" i="2"/>
  <c r="N34" i="2"/>
  <c r="N38" i="2"/>
  <c r="N39" i="2"/>
  <c r="N40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AO38" i="2" s="1"/>
  <c r="G39" i="2"/>
  <c r="AO39" i="2" s="1"/>
  <c r="G40" i="2"/>
  <c r="AO40" i="2" s="1"/>
  <c r="E13" i="2"/>
  <c r="E14" i="2"/>
  <c r="AO14" i="2" s="1"/>
  <c r="E15" i="2"/>
  <c r="AO15" i="2" s="1"/>
  <c r="E16" i="2"/>
  <c r="E17" i="2"/>
  <c r="AO17" i="2" s="1"/>
  <c r="E18" i="2"/>
  <c r="E19" i="2"/>
  <c r="E20" i="2"/>
  <c r="AO20" i="2" s="1"/>
  <c r="E21" i="2"/>
  <c r="AO21" i="2" s="1"/>
  <c r="E22" i="2"/>
  <c r="AO22" i="2" s="1"/>
  <c r="E23" i="2"/>
  <c r="AO23" i="2" s="1"/>
  <c r="E24" i="2"/>
  <c r="E25" i="2"/>
  <c r="E26" i="2"/>
  <c r="AO26" i="2" s="1"/>
  <c r="E27" i="2"/>
  <c r="E28" i="2"/>
  <c r="AO28" i="2" s="1"/>
  <c r="E29" i="2"/>
  <c r="AO29" i="2" s="1"/>
  <c r="E30" i="2"/>
  <c r="E31" i="2"/>
  <c r="E32" i="2"/>
  <c r="E33" i="2"/>
  <c r="AO33" i="2" s="1"/>
  <c r="E34" i="2"/>
  <c r="AO34" i="2" s="1"/>
  <c r="E35" i="2"/>
  <c r="E36" i="2"/>
  <c r="E37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AO32" i="2" l="1"/>
  <c r="AO16" i="2"/>
  <c r="AO35" i="2"/>
  <c r="AO27" i="2"/>
  <c r="R126" i="2"/>
  <c r="R125" i="2"/>
  <c r="R117" i="2"/>
  <c r="R128" i="2"/>
  <c r="R127" i="2"/>
  <c r="R124" i="2"/>
  <c r="R123" i="2"/>
  <c r="R122" i="2"/>
  <c r="R121" i="2"/>
  <c r="R119" i="2"/>
  <c r="R120" i="2"/>
  <c r="R118" i="2"/>
  <c r="AI38" i="2"/>
  <c r="AL215" i="2"/>
  <c r="AI32" i="2"/>
  <c r="AI26" i="2"/>
  <c r="AI20" i="2"/>
  <c r="AI14" i="2"/>
  <c r="AJ40" i="2"/>
  <c r="AJ34" i="2"/>
  <c r="AJ28" i="2"/>
  <c r="AJ22" i="2"/>
  <c r="AJ16" i="2"/>
  <c r="AK36" i="2"/>
  <c r="AK30" i="2"/>
  <c r="AK24" i="2"/>
  <c r="AK18" i="2"/>
  <c r="AL38" i="2"/>
  <c r="AN215" i="2"/>
  <c r="AI215" i="2"/>
  <c r="AO37" i="2"/>
  <c r="AO31" i="2"/>
  <c r="AO25" i="2"/>
  <c r="AO19" i="2"/>
  <c r="AI36" i="2"/>
  <c r="AI30" i="2"/>
  <c r="AI24" i="2"/>
  <c r="AI18" i="2"/>
  <c r="AJ38" i="2"/>
  <c r="AJ32" i="2"/>
  <c r="AJ26" i="2"/>
  <c r="AJ20" i="2"/>
  <c r="AJ14" i="2"/>
  <c r="AK40" i="2"/>
  <c r="AK34" i="2"/>
  <c r="AK28" i="2"/>
  <c r="AK22" i="2"/>
  <c r="AK16" i="2"/>
  <c r="AJ215" i="2"/>
  <c r="AO36" i="2"/>
  <c r="AO30" i="2"/>
  <c r="AO24" i="2"/>
  <c r="AO18" i="2"/>
  <c r="AO215" i="2"/>
  <c r="AI40" i="2"/>
  <c r="AI34" i="2"/>
  <c r="AI28" i="2"/>
  <c r="AI22" i="2"/>
  <c r="AI16" i="2"/>
  <c r="AJ36" i="2"/>
  <c r="AJ30" i="2"/>
  <c r="AJ24" i="2"/>
  <c r="AJ18" i="2"/>
  <c r="AK38" i="2"/>
  <c r="AK32" i="2"/>
  <c r="AK26" i="2"/>
  <c r="AK20" i="2"/>
  <c r="AK14" i="2"/>
  <c r="AL40" i="2"/>
  <c r="AM215" i="2"/>
  <c r="AK215" i="2"/>
  <c r="AI39" i="2"/>
  <c r="AI37" i="2"/>
  <c r="AI35" i="2"/>
  <c r="AI33" i="2"/>
  <c r="AI31" i="2"/>
  <c r="AI29" i="2"/>
  <c r="AI27" i="2"/>
  <c r="AI25" i="2"/>
  <c r="AI23" i="2"/>
  <c r="AI21" i="2"/>
  <c r="AI19" i="2"/>
  <c r="AI17" i="2"/>
  <c r="AI15" i="2"/>
  <c r="AJ39" i="2"/>
  <c r="AJ37" i="2"/>
  <c r="AJ35" i="2"/>
  <c r="AJ33" i="2"/>
  <c r="AJ31" i="2"/>
  <c r="AJ29" i="2"/>
  <c r="AJ27" i="2"/>
  <c r="AJ25" i="2"/>
  <c r="AJ23" i="2"/>
  <c r="AJ21" i="2"/>
  <c r="AJ19" i="2"/>
  <c r="AJ17" i="2"/>
  <c r="AJ15" i="2"/>
  <c r="AK39" i="2"/>
  <c r="AK37" i="2"/>
  <c r="AK35" i="2"/>
  <c r="AK33" i="2"/>
  <c r="AK31" i="2"/>
  <c r="AK29" i="2"/>
  <c r="AK27" i="2"/>
  <c r="AK25" i="2"/>
  <c r="AK23" i="2"/>
  <c r="AK21" i="2"/>
  <c r="AK19" i="2"/>
  <c r="AK17" i="2"/>
  <c r="AK15" i="2"/>
  <c r="AL39" i="2"/>
  <c r="AL37" i="2"/>
  <c r="AL35" i="2"/>
  <c r="AL33" i="2"/>
  <c r="AL31" i="2"/>
  <c r="AL29" i="2"/>
  <c r="AL27" i="2"/>
  <c r="AL25" i="2"/>
  <c r="AL23" i="2"/>
  <c r="AL21" i="2"/>
  <c r="AL19" i="2"/>
  <c r="AL17" i="2"/>
  <c r="AL15" i="2"/>
  <c r="AM39" i="2"/>
  <c r="AM37" i="2"/>
  <c r="AM35" i="2"/>
  <c r="AM33" i="2"/>
  <c r="AM31" i="2"/>
  <c r="AM29" i="2"/>
  <c r="AM27" i="2"/>
  <c r="AM25" i="2"/>
  <c r="AM23" i="2"/>
  <c r="AM21" i="2"/>
  <c r="AM19" i="2"/>
  <c r="AM17" i="2"/>
  <c r="AM15" i="2"/>
  <c r="AN39" i="2"/>
  <c r="AN37" i="2"/>
  <c r="AN35" i="2"/>
  <c r="AN33" i="2"/>
  <c r="AN31" i="2"/>
  <c r="AN29" i="2"/>
  <c r="AN27" i="2"/>
  <c r="AN25" i="2"/>
  <c r="AN23" i="2"/>
  <c r="AN21" i="2"/>
  <c r="AN19" i="2"/>
  <c r="AN17" i="2"/>
  <c r="AN15" i="2"/>
  <c r="AL36" i="2"/>
  <c r="AL34" i="2"/>
  <c r="AL32" i="2"/>
  <c r="AL30" i="2"/>
  <c r="AL28" i="2"/>
  <c r="AL26" i="2"/>
  <c r="AL24" i="2"/>
  <c r="AL22" i="2"/>
  <c r="AL20" i="2"/>
  <c r="AL18" i="2"/>
  <c r="AL16" i="2"/>
  <c r="AL14" i="2"/>
  <c r="AM40" i="2"/>
  <c r="AM38" i="2"/>
  <c r="AM36" i="2"/>
  <c r="AM34" i="2"/>
  <c r="AM32" i="2"/>
  <c r="AM30" i="2"/>
  <c r="AM28" i="2"/>
  <c r="AM26" i="2"/>
  <c r="AM24" i="2"/>
  <c r="AM22" i="2"/>
  <c r="AM20" i="2"/>
  <c r="AM18" i="2"/>
  <c r="AM16" i="2"/>
  <c r="AM14" i="2"/>
  <c r="AN40" i="2"/>
  <c r="AN38" i="2"/>
  <c r="AN36" i="2"/>
  <c r="AN34" i="2"/>
  <c r="AN32" i="2"/>
  <c r="AN30" i="2"/>
  <c r="AN28" i="2"/>
  <c r="AN26" i="2"/>
  <c r="AN24" i="2"/>
  <c r="AN22" i="2"/>
  <c r="AN20" i="2"/>
  <c r="AN18" i="2"/>
  <c r="AN16" i="2"/>
  <c r="AN14" i="2"/>
  <c r="AI322" i="2"/>
  <c r="AI423" i="2" s="1"/>
  <c r="AO13" i="2"/>
  <c r="AI591" i="2"/>
  <c r="AJ590" i="2"/>
  <c r="AI589" i="2"/>
  <c r="AJ588" i="2"/>
  <c r="AI587" i="2"/>
  <c r="AJ586" i="2"/>
  <c r="AI585" i="2"/>
  <c r="AJ584" i="2"/>
  <c r="AI583" i="2"/>
  <c r="AI582" i="2"/>
  <c r="AJ581" i="2"/>
  <c r="AI580" i="2"/>
  <c r="AJ579" i="2"/>
  <c r="AI578" i="2"/>
  <c r="AJ577" i="2"/>
  <c r="AI576" i="2"/>
  <c r="AJ575" i="2"/>
  <c r="AI574" i="2"/>
  <c r="AJ573" i="2"/>
  <c r="AI572" i="2"/>
  <c r="AJ571" i="2"/>
  <c r="AI570" i="2"/>
  <c r="AJ569" i="2"/>
  <c r="AI568" i="2"/>
  <c r="AJ567" i="2"/>
  <c r="AI566" i="2"/>
  <c r="AJ565" i="2"/>
  <c r="AI564" i="2"/>
  <c r="AJ563" i="2"/>
  <c r="AI562" i="2"/>
  <c r="AJ561" i="2"/>
  <c r="AI560" i="2"/>
  <c r="AJ559" i="2"/>
  <c r="AI558" i="2"/>
  <c r="AJ557" i="2"/>
  <c r="AI556" i="2"/>
  <c r="AJ555" i="2"/>
  <c r="AI554" i="2"/>
  <c r="AJ553" i="2"/>
  <c r="AI552" i="2"/>
  <c r="AJ551" i="2"/>
  <c r="AI550" i="2"/>
  <c r="AJ549" i="2"/>
  <c r="AI548" i="2"/>
  <c r="AJ547" i="2"/>
  <c r="AI546" i="2"/>
  <c r="AJ545" i="2"/>
  <c r="AI544" i="2"/>
  <c r="AJ543" i="2"/>
  <c r="AI542" i="2"/>
  <c r="AJ541" i="2"/>
  <c r="AI540" i="2"/>
  <c r="AJ539" i="2"/>
  <c r="AI538" i="2"/>
  <c r="AJ537" i="2"/>
  <c r="AI536" i="2"/>
  <c r="AJ535" i="2"/>
  <c r="AI534" i="2"/>
  <c r="AJ533" i="2"/>
  <c r="AI532" i="2"/>
  <c r="AJ531" i="2"/>
  <c r="AI530" i="2"/>
  <c r="AJ529" i="2"/>
  <c r="AI528" i="2"/>
  <c r="AJ527" i="2"/>
  <c r="AI526" i="2"/>
  <c r="AJ525" i="2"/>
  <c r="AI524" i="2"/>
  <c r="AJ523" i="2"/>
  <c r="AI522" i="2"/>
  <c r="AJ521" i="2"/>
  <c r="AI520" i="2"/>
  <c r="AJ519" i="2"/>
  <c r="AI518" i="2"/>
  <c r="AJ517" i="2"/>
  <c r="AI516" i="2"/>
  <c r="AJ515" i="2"/>
  <c r="AI514" i="2"/>
  <c r="AJ513" i="2"/>
  <c r="AI512" i="2"/>
  <c r="AJ511" i="2"/>
  <c r="AI510" i="2"/>
  <c r="AJ509" i="2"/>
  <c r="AI508" i="2"/>
  <c r="AJ507" i="2"/>
  <c r="AI506" i="2"/>
  <c r="AJ505" i="2"/>
  <c r="AI504" i="2"/>
  <c r="AJ503" i="2"/>
  <c r="AI502" i="2"/>
  <c r="AJ501" i="2"/>
  <c r="AI500" i="2"/>
  <c r="AJ499" i="2"/>
  <c r="AI498" i="2"/>
  <c r="AJ497" i="2"/>
  <c r="AI496" i="2"/>
  <c r="AJ495" i="2"/>
  <c r="AI494" i="2"/>
  <c r="AJ493" i="2"/>
  <c r="AI492" i="2"/>
  <c r="AJ491" i="2"/>
  <c r="AI490" i="2"/>
  <c r="AJ489" i="2"/>
  <c r="AI488" i="2"/>
  <c r="AJ487" i="2"/>
  <c r="AI486" i="2"/>
  <c r="AJ485" i="2"/>
  <c r="AI484" i="2"/>
  <c r="AJ483" i="2"/>
  <c r="AI482" i="2"/>
  <c r="AJ481" i="2"/>
  <c r="AI480" i="2"/>
  <c r="AJ479" i="2"/>
  <c r="AI478" i="2"/>
  <c r="AJ477" i="2"/>
  <c r="AI476" i="2"/>
  <c r="AJ475" i="2"/>
  <c r="AI474" i="2"/>
  <c r="AJ473" i="2"/>
  <c r="AI472" i="2"/>
  <c r="AJ471" i="2"/>
  <c r="AI470" i="2"/>
  <c r="AJ469" i="2"/>
  <c r="AI468" i="2"/>
  <c r="AJ467" i="2"/>
  <c r="AI466" i="2"/>
  <c r="AJ465" i="2"/>
  <c r="AI464" i="2"/>
  <c r="AJ463" i="2"/>
  <c r="AI462" i="2"/>
  <c r="AJ461" i="2"/>
  <c r="AI460" i="2"/>
  <c r="AJ459" i="2"/>
  <c r="AI458" i="2"/>
  <c r="AJ457" i="2"/>
  <c r="AI456" i="2"/>
  <c r="AJ455" i="2"/>
  <c r="AI454" i="2"/>
  <c r="AJ453" i="2"/>
  <c r="AI452" i="2"/>
  <c r="AJ451" i="2"/>
  <c r="AI450" i="2"/>
  <c r="AJ449" i="2"/>
  <c r="AI448" i="2"/>
  <c r="AJ447" i="2"/>
  <c r="AI446" i="2"/>
  <c r="AJ445" i="2"/>
  <c r="AI444" i="2"/>
  <c r="AJ443" i="2"/>
  <c r="AI442" i="2"/>
  <c r="AJ441" i="2"/>
  <c r="AI440" i="2"/>
  <c r="AJ439" i="2"/>
  <c r="AI438" i="2"/>
  <c r="AJ437" i="2"/>
  <c r="AI436" i="2"/>
  <c r="AJ435" i="2"/>
  <c r="AI434" i="2"/>
  <c r="AJ433" i="2"/>
  <c r="AI432" i="2"/>
  <c r="AJ431" i="2"/>
  <c r="AI430" i="2"/>
  <c r="AJ429" i="2"/>
  <c r="AI428" i="2"/>
  <c r="AJ427" i="2"/>
  <c r="AI426" i="2"/>
  <c r="AJ425" i="2"/>
  <c r="AI424" i="2"/>
  <c r="AJ591" i="2"/>
  <c r="AI590" i="2"/>
  <c r="AJ589" i="2"/>
  <c r="AI588" i="2"/>
  <c r="AJ587" i="2"/>
  <c r="AI586" i="2"/>
  <c r="AJ585" i="2"/>
  <c r="AI584" i="2"/>
  <c r="AJ583" i="2"/>
  <c r="AJ582" i="2"/>
  <c r="AI581" i="2"/>
  <c r="AJ580" i="2"/>
  <c r="AI579" i="2"/>
  <c r="AJ578" i="2"/>
  <c r="AI577" i="2"/>
  <c r="AJ576" i="2"/>
  <c r="AI575" i="2"/>
  <c r="AJ574" i="2"/>
  <c r="AI573" i="2"/>
  <c r="AJ572" i="2"/>
  <c r="AI571" i="2"/>
  <c r="AJ570" i="2"/>
  <c r="AI569" i="2"/>
  <c r="AJ568" i="2"/>
  <c r="AI567" i="2"/>
  <c r="AJ566" i="2"/>
  <c r="AI565" i="2"/>
  <c r="AJ564" i="2"/>
  <c r="AI563" i="2"/>
  <c r="AJ562" i="2"/>
  <c r="AI561" i="2"/>
  <c r="AJ560" i="2"/>
  <c r="AI559" i="2"/>
  <c r="AJ558" i="2"/>
  <c r="AI557" i="2"/>
  <c r="AJ556" i="2"/>
  <c r="AI555" i="2"/>
  <c r="AJ554" i="2"/>
  <c r="AI553" i="2"/>
  <c r="AJ552" i="2"/>
  <c r="AI551" i="2"/>
  <c r="AJ550" i="2"/>
  <c r="AI549" i="2"/>
  <c r="AJ548" i="2"/>
  <c r="AI547" i="2"/>
  <c r="AJ546" i="2"/>
  <c r="AI545" i="2"/>
  <c r="AJ544" i="2"/>
  <c r="AI543" i="2"/>
  <c r="AJ542" i="2"/>
  <c r="AI541" i="2"/>
  <c r="AJ540" i="2"/>
  <c r="AI539" i="2"/>
  <c r="AJ538" i="2"/>
  <c r="AI537" i="2"/>
  <c r="AJ536" i="2"/>
  <c r="AI535" i="2"/>
  <c r="AJ534" i="2"/>
  <c r="AI533" i="2"/>
  <c r="AJ532" i="2"/>
  <c r="AI531" i="2"/>
  <c r="AJ530" i="2"/>
  <c r="AI529" i="2"/>
  <c r="AJ528" i="2"/>
  <c r="AI527" i="2"/>
  <c r="AJ526" i="2"/>
  <c r="AI525" i="2"/>
  <c r="AJ524" i="2"/>
  <c r="AI523" i="2"/>
  <c r="AJ522" i="2"/>
  <c r="AI521" i="2"/>
  <c r="AJ520" i="2"/>
  <c r="AI519" i="2"/>
  <c r="AJ518" i="2"/>
  <c r="AI517" i="2"/>
  <c r="AJ516" i="2"/>
  <c r="AI515" i="2"/>
  <c r="AJ514" i="2"/>
  <c r="AI513" i="2"/>
  <c r="AJ512" i="2"/>
  <c r="AI511" i="2"/>
  <c r="AJ510" i="2"/>
  <c r="AI509" i="2"/>
  <c r="AJ508" i="2"/>
  <c r="AI507" i="2"/>
  <c r="AJ506" i="2"/>
  <c r="AI505" i="2"/>
  <c r="AJ504" i="2"/>
  <c r="AI503" i="2"/>
  <c r="AJ502" i="2"/>
  <c r="AI501" i="2"/>
  <c r="AJ500" i="2"/>
  <c r="AI499" i="2"/>
  <c r="AJ498" i="2"/>
  <c r="AI497" i="2"/>
  <c r="AJ496" i="2"/>
  <c r="AI495" i="2"/>
  <c r="AJ494" i="2"/>
  <c r="AI493" i="2"/>
  <c r="AJ492" i="2"/>
  <c r="AI491" i="2"/>
  <c r="AJ490" i="2"/>
  <c r="AI489" i="2"/>
  <c r="AJ488" i="2"/>
  <c r="AI487" i="2"/>
  <c r="AJ486" i="2"/>
  <c r="AI485" i="2"/>
  <c r="AJ484" i="2"/>
  <c r="AI483" i="2"/>
  <c r="AJ482" i="2"/>
  <c r="AI481" i="2"/>
  <c r="AJ480" i="2"/>
  <c r="AI479" i="2"/>
  <c r="AJ478" i="2"/>
  <c r="AI477" i="2"/>
  <c r="AJ476" i="2"/>
  <c r="AI475" i="2"/>
  <c r="AJ474" i="2"/>
  <c r="AI473" i="2"/>
  <c r="AJ472" i="2"/>
  <c r="AI471" i="2"/>
  <c r="AJ470" i="2"/>
  <c r="AI469" i="2"/>
  <c r="AJ468" i="2"/>
  <c r="AI467" i="2"/>
  <c r="AJ466" i="2"/>
  <c r="AI465" i="2"/>
  <c r="AJ464" i="2"/>
  <c r="AI463" i="2"/>
  <c r="AJ462" i="2"/>
  <c r="AI461" i="2"/>
  <c r="AJ460" i="2"/>
  <c r="AI459" i="2"/>
  <c r="AJ458" i="2"/>
  <c r="AI457" i="2"/>
  <c r="AJ456" i="2"/>
  <c r="AI455" i="2"/>
  <c r="AJ454" i="2"/>
  <c r="AI453" i="2"/>
  <c r="AJ452" i="2"/>
  <c r="AI451" i="2"/>
  <c r="AJ450" i="2"/>
  <c r="AI449" i="2"/>
  <c r="AJ448" i="2"/>
  <c r="AI447" i="2"/>
  <c r="AJ446" i="2"/>
  <c r="AI445" i="2"/>
  <c r="AJ444" i="2"/>
  <c r="AI443" i="2"/>
  <c r="AJ442" i="2"/>
  <c r="AI441" i="2"/>
  <c r="AJ440" i="2"/>
  <c r="AI439" i="2"/>
  <c r="AJ438" i="2"/>
  <c r="AI437" i="2"/>
  <c r="AJ436" i="2"/>
  <c r="AI435" i="2"/>
  <c r="AJ434" i="2"/>
  <c r="AI433" i="2"/>
  <c r="AJ432" i="2"/>
  <c r="AI431" i="2"/>
  <c r="AJ430" i="2"/>
  <c r="AI429" i="2"/>
  <c r="AJ428" i="2"/>
  <c r="AI427" i="2"/>
  <c r="AJ426" i="2"/>
  <c r="AI425" i="2"/>
  <c r="AJ424" i="2"/>
  <c r="A397" i="5"/>
  <c r="A399" i="2"/>
  <c r="A295" i="2"/>
  <c r="A293" i="5"/>
  <c r="O215" i="2"/>
  <c r="N215" i="2"/>
  <c r="ED10" i="5"/>
  <c r="ED640" i="5" s="1"/>
  <c r="V113" i="2"/>
  <c r="V216" i="2" s="1"/>
  <c r="V594" i="2" s="1"/>
  <c r="AB113" i="2"/>
  <c r="AB216" i="2" s="1"/>
  <c r="AB594" i="2" s="1"/>
  <c r="A61" i="5"/>
  <c r="A63" i="2"/>
  <c r="L215" i="2"/>
  <c r="T113" i="2"/>
  <c r="T216" i="2" s="1"/>
  <c r="T594" i="2" s="1"/>
  <c r="Z113" i="2"/>
  <c r="Z216" i="2" s="1"/>
  <c r="Z594" i="2" s="1"/>
  <c r="P215" i="2"/>
  <c r="A192" i="2"/>
  <c r="A190" i="5"/>
  <c r="X113" i="2"/>
  <c r="X216" i="2" s="1"/>
  <c r="X594" i="2" s="1"/>
  <c r="AD113" i="2"/>
  <c r="AD216" i="2" s="1"/>
  <c r="AD594" i="2" s="1"/>
  <c r="U13" i="2"/>
  <c r="U113" i="2" s="1"/>
  <c r="U216" i="2" s="1"/>
  <c r="U594" i="2" s="1"/>
  <c r="EE10" i="5"/>
  <c r="EE640" i="5" s="1"/>
  <c r="W13" i="2"/>
  <c r="W113" i="2" s="1"/>
  <c r="W216" i="2" s="1"/>
  <c r="W594" i="2" s="1"/>
  <c r="EF10" i="5"/>
  <c r="EF640" i="5" s="1"/>
  <c r="Y13" i="2"/>
  <c r="Y113" i="2" s="1"/>
  <c r="Y216" i="2" s="1"/>
  <c r="Y594" i="2" s="1"/>
  <c r="EG10" i="5"/>
  <c r="EG640" i="5" s="1"/>
  <c r="AA13" i="2"/>
  <c r="AA113" i="2" s="1"/>
  <c r="AA216" i="2" s="1"/>
  <c r="AA594" i="2" s="1"/>
  <c r="EH10" i="5"/>
  <c r="EH640" i="5" s="1"/>
  <c r="AC13" i="2"/>
  <c r="AC113" i="2" s="1"/>
  <c r="EI10" i="5"/>
  <c r="EI640" i="5" s="1"/>
  <c r="I24" i="6"/>
  <c r="J24" i="6"/>
  <c r="H24" i="6"/>
  <c r="K24" i="6"/>
  <c r="L24" i="6"/>
  <c r="S13" i="2"/>
  <c r="AI13" i="2" s="1"/>
  <c r="A221" i="2"/>
  <c r="Q650" i="2"/>
  <c r="L37" i="2"/>
  <c r="R37" i="2" s="1"/>
  <c r="L35" i="2"/>
  <c r="R35" i="2" s="1"/>
  <c r="L33" i="2"/>
  <c r="R33" i="2" s="1"/>
  <c r="L31" i="2"/>
  <c r="R31" i="2" s="1"/>
  <c r="L29" i="2"/>
  <c r="R29" i="2" s="1"/>
  <c r="L27" i="2"/>
  <c r="R27" i="2" s="1"/>
  <c r="L25" i="2"/>
  <c r="R25" i="2" s="1"/>
  <c r="L23" i="2"/>
  <c r="R23" i="2" s="1"/>
  <c r="L21" i="2"/>
  <c r="R21" i="2" s="1"/>
  <c r="L19" i="2"/>
  <c r="L17" i="2"/>
  <c r="L15" i="2"/>
  <c r="L36" i="2"/>
  <c r="R36" i="2" s="1"/>
  <c r="L34" i="2"/>
  <c r="R34" i="2" s="1"/>
  <c r="L32" i="2"/>
  <c r="R32" i="2" s="1"/>
  <c r="L30" i="2"/>
  <c r="R30" i="2" s="1"/>
  <c r="L28" i="2"/>
  <c r="R28" i="2" s="1"/>
  <c r="L26" i="2"/>
  <c r="R26" i="2" s="1"/>
  <c r="L24" i="2"/>
  <c r="R24" i="2" s="1"/>
  <c r="L22" i="2"/>
  <c r="R22" i="2" s="1"/>
  <c r="L20" i="2"/>
  <c r="R20" i="2" s="1"/>
  <c r="L18" i="2"/>
  <c r="L16" i="2"/>
  <c r="L14" i="2"/>
  <c r="M24" i="2"/>
  <c r="M30" i="2"/>
  <c r="M15" i="2"/>
  <c r="M18" i="2"/>
  <c r="M22" i="2"/>
  <c r="M16" i="2"/>
  <c r="M28" i="2"/>
  <c r="M32" i="2"/>
  <c r="M26" i="2"/>
  <c r="M20" i="2"/>
  <c r="M38" i="2"/>
  <c r="M17" i="2"/>
  <c r="M14" i="2"/>
  <c r="M34" i="2"/>
  <c r="A330" i="2"/>
  <c r="M39" i="2"/>
  <c r="M37" i="2"/>
  <c r="N37" i="2"/>
  <c r="M35" i="2"/>
  <c r="N35" i="2"/>
  <c r="M33" i="2"/>
  <c r="N33" i="2"/>
  <c r="M31" i="2"/>
  <c r="N31" i="2"/>
  <c r="M29" i="2"/>
  <c r="N29" i="2"/>
  <c r="M27" i="2"/>
  <c r="N27" i="2"/>
  <c r="M25" i="2"/>
  <c r="N25" i="2"/>
  <c r="M23" i="2"/>
  <c r="N23" i="2"/>
  <c r="M21" i="2"/>
  <c r="N21" i="2"/>
  <c r="M19" i="2"/>
  <c r="N19" i="2"/>
  <c r="M116" i="2"/>
  <c r="R116" i="2" s="1"/>
  <c r="Q130" i="2"/>
  <c r="M130" i="2"/>
  <c r="R130" i="2" s="1"/>
  <c r="Q132" i="2"/>
  <c r="M132" i="2"/>
  <c r="R132" i="2" s="1"/>
  <c r="Q134" i="2"/>
  <c r="M134" i="2"/>
  <c r="R134" i="2" s="1"/>
  <c r="Q136" i="2"/>
  <c r="M136" i="2"/>
  <c r="R136" i="2" s="1"/>
  <c r="M40" i="2"/>
  <c r="M36" i="2"/>
  <c r="N36" i="2"/>
  <c r="A14" i="2"/>
  <c r="Q138" i="2"/>
  <c r="M138" i="2"/>
  <c r="R138" i="2" s="1"/>
  <c r="Q140" i="2"/>
  <c r="M140" i="2"/>
  <c r="R140" i="2" s="1"/>
  <c r="Q139" i="2"/>
  <c r="M139" i="2"/>
  <c r="R139" i="2" s="1"/>
  <c r="Q141" i="2"/>
  <c r="M141" i="2"/>
  <c r="Q129" i="2"/>
  <c r="M129" i="2"/>
  <c r="R129" i="2" s="1"/>
  <c r="Q131" i="2"/>
  <c r="M131" i="2"/>
  <c r="R131" i="2" s="1"/>
  <c r="Q133" i="2"/>
  <c r="M133" i="2"/>
  <c r="R133" i="2" s="1"/>
  <c r="Q135" i="2"/>
  <c r="M135" i="2"/>
  <c r="R135" i="2" s="1"/>
  <c r="Q137" i="2"/>
  <c r="M137" i="2"/>
  <c r="R137" i="2" s="1"/>
  <c r="L10" i="5"/>
  <c r="L110" i="5" s="1"/>
  <c r="L213" i="5" s="1"/>
  <c r="O13" i="2"/>
  <c r="O113" i="2" s="1"/>
  <c r="A13" i="2"/>
  <c r="Q115" i="2"/>
  <c r="L13" i="2"/>
  <c r="N13" i="2"/>
  <c r="P13" i="2"/>
  <c r="P113" i="2" s="1"/>
  <c r="A117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M115" i="2"/>
  <c r="R115" i="2" s="1"/>
  <c r="R14" i="2" l="1"/>
  <c r="R15" i="2"/>
  <c r="R19" i="2"/>
  <c r="R17" i="2"/>
  <c r="R16" i="2"/>
  <c r="R18" i="2"/>
  <c r="AI113" i="2"/>
  <c r="AI216" i="2" s="1"/>
  <c r="AI592" i="2" s="1"/>
  <c r="AO113" i="2"/>
  <c r="AO216" i="2" s="1"/>
  <c r="AO592" i="2" s="1"/>
  <c r="AK13" i="2"/>
  <c r="AK113" i="2" s="1"/>
  <c r="AK216" i="2" s="1"/>
  <c r="AK592" i="2" s="1"/>
  <c r="AJ13" i="2"/>
  <c r="AJ113" i="2" s="1"/>
  <c r="AJ216" i="2" s="1"/>
  <c r="AJ592" i="2" s="1"/>
  <c r="AM13" i="2"/>
  <c r="AM113" i="2" s="1"/>
  <c r="AM216" i="2" s="1"/>
  <c r="AM592" i="2" s="1"/>
  <c r="AN13" i="2"/>
  <c r="AN113" i="2" s="1"/>
  <c r="AN216" i="2" s="1"/>
  <c r="AN592" i="2" s="1"/>
  <c r="AL13" i="2"/>
  <c r="AL113" i="2" s="1"/>
  <c r="AL216" i="2" s="1"/>
  <c r="AL592" i="2" s="1"/>
  <c r="AC216" i="2"/>
  <c r="S113" i="2"/>
  <c r="A398" i="5"/>
  <c r="A400" i="2"/>
  <c r="A296" i="2"/>
  <c r="A294" i="5"/>
  <c r="O216" i="2"/>
  <c r="P216" i="2"/>
  <c r="P593" i="2" s="1"/>
  <c r="M215" i="2"/>
  <c r="EI642" i="5"/>
  <c r="EH642" i="5"/>
  <c r="EG642" i="5"/>
  <c r="EF642" i="5"/>
  <c r="EE642" i="5"/>
  <c r="ED642" i="5"/>
  <c r="Q215" i="2"/>
  <c r="A62" i="5"/>
  <c r="A64" i="2"/>
  <c r="A193" i="2"/>
  <c r="A191" i="5"/>
  <c r="N113" i="2"/>
  <c r="N216" i="2" s="1"/>
  <c r="N593" i="2" s="1"/>
  <c r="L113" i="2"/>
  <c r="L216" i="2" s="1"/>
  <c r="L593" i="2" s="1"/>
  <c r="M13" i="2"/>
  <c r="M113" i="2" s="1"/>
  <c r="EL10" i="5"/>
  <c r="Q30" i="2"/>
  <c r="Q29" i="2"/>
  <c r="Q24" i="2"/>
  <c r="Q25" i="2"/>
  <c r="Q37" i="2"/>
  <c r="Q34" i="2"/>
  <c r="P10" i="5"/>
  <c r="Q10" i="5" s="1"/>
  <c r="Q36" i="2"/>
  <c r="Q19" i="2"/>
  <c r="Q31" i="2"/>
  <c r="Q22" i="2"/>
  <c r="Q32" i="2"/>
  <c r="Q18" i="2"/>
  <c r="Q26" i="2"/>
  <c r="Q16" i="2"/>
  <c r="Q38" i="2"/>
  <c r="Q17" i="2"/>
  <c r="Q35" i="2"/>
  <c r="Q23" i="2"/>
  <c r="Q28" i="2"/>
  <c r="DL10" i="5"/>
  <c r="Q20" i="2"/>
  <c r="Q21" i="2"/>
  <c r="Q27" i="2"/>
  <c r="Q33" i="2"/>
  <c r="Q39" i="2"/>
  <c r="Q40" i="2"/>
  <c r="J659" i="2"/>
  <c r="J652" i="5" s="1"/>
  <c r="A331" i="2"/>
  <c r="A222" i="2"/>
  <c r="A15" i="2"/>
  <c r="DO10" i="5"/>
  <c r="DP10" i="5" s="1"/>
  <c r="A118" i="2"/>
  <c r="EL110" i="5"/>
  <c r="J652" i="2"/>
  <c r="S653" i="2"/>
  <c r="T653" i="2"/>
  <c r="U653" i="2"/>
  <c r="V653" i="2"/>
  <c r="W653" i="2"/>
  <c r="X653" i="2"/>
  <c r="Y653" i="2"/>
  <c r="Z653" i="2"/>
  <c r="N652" i="2"/>
  <c r="O652" i="2"/>
  <c r="P652" i="2"/>
  <c r="S36" i="4"/>
  <c r="F63" i="6" s="1"/>
  <c r="M63" i="6" s="1"/>
  <c r="S37" i="4"/>
  <c r="F64" i="6" s="1"/>
  <c r="M64" i="6" s="1"/>
  <c r="S38" i="4"/>
  <c r="F65" i="6" s="1"/>
  <c r="M65" i="6" s="1"/>
  <c r="R13" i="2" l="1"/>
  <c r="AC594" i="2"/>
  <c r="AC660" i="2" s="1"/>
  <c r="S216" i="2"/>
  <c r="A399" i="5"/>
  <c r="A401" i="2"/>
  <c r="O593" i="2"/>
  <c r="M216" i="2"/>
  <c r="M593" i="2" s="1"/>
  <c r="A297" i="2"/>
  <c r="A295" i="5"/>
  <c r="S659" i="5"/>
  <c r="U659" i="5"/>
  <c r="W659" i="5"/>
  <c r="Y659" i="5"/>
  <c r="AA659" i="5"/>
  <c r="AC659" i="5"/>
  <c r="AD660" i="2"/>
  <c r="AD653" i="5" s="1"/>
  <c r="AB660" i="2"/>
  <c r="AB653" i="5" s="1"/>
  <c r="AA660" i="2"/>
  <c r="P659" i="2"/>
  <c r="P652" i="5" s="1"/>
  <c r="A194" i="2"/>
  <c r="A192" i="5"/>
  <c r="A63" i="5"/>
  <c r="A65" i="2"/>
  <c r="Q13" i="2"/>
  <c r="DL110" i="5"/>
  <c r="DL213" i="5" s="1"/>
  <c r="S43" i="4"/>
  <c r="EL213" i="5"/>
  <c r="EL641" i="5" s="1"/>
  <c r="A7" i="4" s="1"/>
  <c r="Q15" i="2"/>
  <c r="Q14" i="2"/>
  <c r="Z660" i="2"/>
  <c r="Z653" i="5" s="1"/>
  <c r="V660" i="2"/>
  <c r="V653" i="5" s="1"/>
  <c r="X660" i="2"/>
  <c r="X653" i="5" s="1"/>
  <c r="T660" i="2"/>
  <c r="T653" i="5" s="1"/>
  <c r="W660" i="2"/>
  <c r="Y660" i="2"/>
  <c r="U660" i="2"/>
  <c r="A332" i="2"/>
  <c r="A223" i="2"/>
  <c r="A16" i="2"/>
  <c r="A119" i="2"/>
  <c r="Y653" i="5" l="1"/>
  <c r="Y660" i="5" s="1"/>
  <c r="U39" i="4" s="1"/>
  <c r="U653" i="5"/>
  <c r="U660" i="5" s="1"/>
  <c r="U37" i="4" s="1"/>
  <c r="W653" i="5"/>
  <c r="W660" i="5" s="1"/>
  <c r="U38" i="4" s="1"/>
  <c r="AA653" i="5"/>
  <c r="AA660" i="5" s="1"/>
  <c r="U40" i="4" s="1"/>
  <c r="AC653" i="5"/>
  <c r="AC660" i="5" s="1"/>
  <c r="U41" i="4" s="1"/>
  <c r="S594" i="2"/>
  <c r="EL640" i="5"/>
  <c r="O659" i="2"/>
  <c r="O652" i="5" s="1"/>
  <c r="A402" i="2"/>
  <c r="A400" i="5"/>
  <c r="A298" i="2"/>
  <c r="A296" i="5"/>
  <c r="N659" i="2"/>
  <c r="N652" i="5" s="1"/>
  <c r="A64" i="5"/>
  <c r="A66" i="2"/>
  <c r="Q113" i="2"/>
  <c r="Q216" i="2" s="1"/>
  <c r="A195" i="2"/>
  <c r="A193" i="5"/>
  <c r="I19" i="6"/>
  <c r="M659" i="2"/>
  <c r="M652" i="5" s="1"/>
  <c r="DO110" i="5"/>
  <c r="DP110" i="5" s="1"/>
  <c r="A333" i="2"/>
  <c r="A224" i="2"/>
  <c r="Q652" i="2"/>
  <c r="A17" i="2"/>
  <c r="A120" i="2"/>
  <c r="M652" i="2"/>
  <c r="L652" i="2"/>
  <c r="S660" i="2" l="1"/>
  <c r="A401" i="5"/>
  <c r="A403" i="2"/>
  <c r="Q593" i="2"/>
  <c r="A299" i="2"/>
  <c r="A297" i="5"/>
  <c r="L659" i="2"/>
  <c r="L652" i="5" s="1"/>
  <c r="A196" i="2"/>
  <c r="A194" i="5"/>
  <c r="A65" i="5"/>
  <c r="A67" i="2"/>
  <c r="G19" i="6"/>
  <c r="AK7" i="4" s="1"/>
  <c r="A334" i="2"/>
  <c r="A225" i="2"/>
  <c r="A18" i="2"/>
  <c r="A121" i="2"/>
  <c r="S653" i="5" l="1"/>
  <c r="S660" i="5" s="1"/>
  <c r="U36" i="4" s="1"/>
  <c r="A402" i="5"/>
  <c r="A404" i="2"/>
  <c r="Q659" i="2"/>
  <c r="Q652" i="5" s="1"/>
  <c r="A300" i="2"/>
  <c r="A298" i="5"/>
  <c r="A66" i="5"/>
  <c r="A68" i="2"/>
  <c r="A197" i="2"/>
  <c r="A195" i="5"/>
  <c r="A335" i="2"/>
  <c r="A226" i="2"/>
  <c r="A19" i="2"/>
  <c r="A122" i="2"/>
  <c r="A405" i="2" l="1"/>
  <c r="A403" i="5"/>
  <c r="A301" i="2"/>
  <c r="A299" i="5"/>
  <c r="A196" i="5"/>
  <c r="A198" i="2"/>
  <c r="A67" i="5"/>
  <c r="A69" i="2"/>
  <c r="A336" i="2"/>
  <c r="A227" i="2"/>
  <c r="A20" i="2"/>
  <c r="A123" i="2"/>
  <c r="A404" i="5" l="1"/>
  <c r="A406" i="2"/>
  <c r="A302" i="2"/>
  <c r="A300" i="5"/>
  <c r="A68" i="5"/>
  <c r="A70" i="2"/>
  <c r="A197" i="5"/>
  <c r="A199" i="2"/>
  <c r="A337" i="2"/>
  <c r="A228" i="2"/>
  <c r="A21" i="2"/>
  <c r="A124" i="2"/>
  <c r="A405" i="5" l="1"/>
  <c r="A407" i="2"/>
  <c r="A303" i="2"/>
  <c r="A301" i="5"/>
  <c r="A198" i="5"/>
  <c r="A200" i="2"/>
  <c r="A69" i="5"/>
  <c r="A71" i="2"/>
  <c r="A338" i="2"/>
  <c r="A229" i="2"/>
  <c r="A22" i="2"/>
  <c r="A125" i="2"/>
  <c r="A406" i="5" l="1"/>
  <c r="A408" i="2"/>
  <c r="A304" i="2"/>
  <c r="A302" i="5"/>
  <c r="A70" i="5"/>
  <c r="A72" i="2"/>
  <c r="A199" i="5"/>
  <c r="A201" i="2"/>
  <c r="A339" i="2"/>
  <c r="A230" i="2"/>
  <c r="A23" i="2"/>
  <c r="A126" i="2"/>
  <c r="A407" i="5" l="1"/>
  <c r="A409" i="2"/>
  <c r="A305" i="2"/>
  <c r="A303" i="5"/>
  <c r="A200" i="5"/>
  <c r="A202" i="2"/>
  <c r="A71" i="5"/>
  <c r="A73" i="2"/>
  <c r="A340" i="2"/>
  <c r="A231" i="2"/>
  <c r="A24" i="2"/>
  <c r="A127" i="2"/>
  <c r="A408" i="5" l="1"/>
  <c r="A410" i="2"/>
  <c r="A306" i="2"/>
  <c r="A304" i="5"/>
  <c r="A72" i="5"/>
  <c r="A74" i="2"/>
  <c r="A201" i="5"/>
  <c r="A203" i="2"/>
  <c r="A341" i="2"/>
  <c r="A232" i="2"/>
  <c r="A25" i="2"/>
  <c r="A128" i="2"/>
  <c r="A409" i="5" l="1"/>
  <c r="A411" i="2"/>
  <c r="A307" i="2"/>
  <c r="A305" i="5"/>
  <c r="A202" i="5"/>
  <c r="A204" i="2"/>
  <c r="A73" i="5"/>
  <c r="A75" i="2"/>
  <c r="A342" i="2"/>
  <c r="A233" i="2"/>
  <c r="A26" i="2"/>
  <c r="A410" i="5" l="1"/>
  <c r="A412" i="2"/>
  <c r="A308" i="2"/>
  <c r="A306" i="5"/>
  <c r="A74" i="5"/>
  <c r="A76" i="2"/>
  <c r="A203" i="5"/>
  <c r="A205" i="2"/>
  <c r="A343" i="2"/>
  <c r="A234" i="2"/>
  <c r="A129" i="2"/>
  <c r="A27" i="2"/>
  <c r="A411" i="5" l="1"/>
  <c r="A413" i="2"/>
  <c r="A309" i="2"/>
  <c r="A307" i="5"/>
  <c r="A204" i="5"/>
  <c r="A206" i="2"/>
  <c r="A75" i="5"/>
  <c r="A77" i="2"/>
  <c r="A344" i="2"/>
  <c r="A235" i="2"/>
  <c r="A28" i="2"/>
  <c r="A130" i="2"/>
  <c r="A412" i="5" l="1"/>
  <c r="A414" i="2"/>
  <c r="A310" i="2"/>
  <c r="A308" i="5"/>
  <c r="A76" i="5"/>
  <c r="A78" i="2"/>
  <c r="A205" i="5"/>
  <c r="A207" i="2"/>
  <c r="A345" i="2"/>
  <c r="A236" i="2"/>
  <c r="A131" i="2"/>
  <c r="A29" i="2"/>
  <c r="A413" i="5" l="1"/>
  <c r="A415" i="2"/>
  <c r="A311" i="2"/>
  <c r="A309" i="5"/>
  <c r="A206" i="5"/>
  <c r="A208" i="2"/>
  <c r="A77" i="5"/>
  <c r="A79" i="2"/>
  <c r="A347" i="2"/>
  <c r="A346" i="2"/>
  <c r="A237" i="2"/>
  <c r="A30" i="2"/>
  <c r="A132" i="2"/>
  <c r="A414" i="5" l="1"/>
  <c r="A416" i="2"/>
  <c r="A310" i="5"/>
  <c r="A312" i="2"/>
  <c r="A78" i="5"/>
  <c r="A80" i="2"/>
  <c r="A207" i="5"/>
  <c r="A209" i="2"/>
  <c r="A348" i="2"/>
  <c r="A238" i="2"/>
  <c r="A133" i="2"/>
  <c r="A31" i="2"/>
  <c r="A415" i="5" l="1"/>
  <c r="A417" i="2"/>
  <c r="A311" i="5"/>
  <c r="A313" i="2"/>
  <c r="A208" i="5"/>
  <c r="A210" i="2"/>
  <c r="A79" i="5"/>
  <c r="A81" i="2"/>
  <c r="A239" i="2"/>
  <c r="A32" i="2"/>
  <c r="A134" i="2"/>
  <c r="A416" i="5" l="1"/>
  <c r="A418" i="2"/>
  <c r="A312" i="5"/>
  <c r="A314" i="2"/>
  <c r="A80" i="5"/>
  <c r="A82" i="2"/>
  <c r="A209" i="5"/>
  <c r="A211" i="2"/>
  <c r="A349" i="2"/>
  <c r="A240" i="2"/>
  <c r="A135" i="2"/>
  <c r="A33" i="2"/>
  <c r="A417" i="5" l="1"/>
  <c r="A419" i="2"/>
  <c r="A313" i="5"/>
  <c r="A315" i="2"/>
  <c r="A210" i="5"/>
  <c r="A212" i="2"/>
  <c r="A81" i="5"/>
  <c r="A83" i="2"/>
  <c r="A350" i="2"/>
  <c r="A241" i="2"/>
  <c r="A34" i="2"/>
  <c r="A136" i="2"/>
  <c r="A418" i="5" l="1"/>
  <c r="A420" i="2"/>
  <c r="A314" i="5"/>
  <c r="A316" i="2"/>
  <c r="A82" i="5"/>
  <c r="A84" i="2"/>
  <c r="A211" i="5"/>
  <c r="A213" i="2"/>
  <c r="A351" i="2"/>
  <c r="A242" i="2"/>
  <c r="A137" i="2"/>
  <c r="A35" i="2"/>
  <c r="A419" i="5" l="1"/>
  <c r="A421" i="2"/>
  <c r="A315" i="5"/>
  <c r="A317" i="2"/>
  <c r="A214" i="2"/>
  <c r="A83" i="5"/>
  <c r="A85" i="2"/>
  <c r="A352" i="2"/>
  <c r="A425" i="2"/>
  <c r="A243" i="2"/>
  <c r="A36" i="2"/>
  <c r="A138" i="2"/>
  <c r="A84" i="5" l="1"/>
  <c r="A86" i="2"/>
  <c r="A353" i="2"/>
  <c r="A426" i="2"/>
  <c r="A244" i="2"/>
  <c r="A139" i="2"/>
  <c r="A38" i="2"/>
  <c r="A37" i="2"/>
  <c r="A85" i="5" l="1"/>
  <c r="A87" i="2"/>
  <c r="A246" i="2"/>
  <c r="A354" i="2"/>
  <c r="A427" i="2"/>
  <c r="A245" i="2"/>
  <c r="A39" i="2"/>
  <c r="A140" i="2"/>
  <c r="A86" i="5" l="1"/>
  <c r="A88" i="2"/>
  <c r="A142" i="2"/>
  <c r="A355" i="2"/>
  <c r="A247" i="2"/>
  <c r="A428" i="2"/>
  <c r="A141" i="2"/>
  <c r="A87" i="5" l="1"/>
  <c r="A89" i="2"/>
  <c r="A248" i="2"/>
  <c r="A356" i="2"/>
  <c r="A143" i="2"/>
  <c r="A40" i="2"/>
  <c r="A429" i="2"/>
  <c r="A88" i="5" l="1"/>
  <c r="A90" i="2"/>
  <c r="A144" i="2"/>
  <c r="A357" i="2"/>
  <c r="A249" i="2"/>
  <c r="A41" i="2"/>
  <c r="A430" i="2"/>
  <c r="A89" i="5" l="1"/>
  <c r="A91" i="2"/>
  <c r="A250" i="2"/>
  <c r="A358" i="2"/>
  <c r="A145" i="2"/>
  <c r="A42" i="2"/>
  <c r="A431" i="2"/>
  <c r="A90" i="5" l="1"/>
  <c r="A92" i="2"/>
  <c r="A146" i="2"/>
  <c r="A359" i="2"/>
  <c r="A251" i="2"/>
  <c r="A43" i="2"/>
  <c r="A432" i="2"/>
  <c r="A91" i="5" l="1"/>
  <c r="A93" i="2"/>
  <c r="A252" i="2"/>
  <c r="A360" i="2"/>
  <c r="A147" i="2"/>
  <c r="A44" i="2"/>
  <c r="A433" i="2"/>
  <c r="A92" i="5" l="1"/>
  <c r="A94" i="2"/>
  <c r="A148" i="2"/>
  <c r="A361" i="2"/>
  <c r="A253" i="2"/>
  <c r="A45" i="2"/>
  <c r="A434" i="2"/>
  <c r="A93" i="5" l="1"/>
  <c r="A95" i="2"/>
  <c r="A254" i="2"/>
  <c r="A362" i="2"/>
  <c r="A149" i="2"/>
  <c r="A46" i="2"/>
  <c r="A435" i="2"/>
  <c r="A94" i="5" l="1"/>
  <c r="A96" i="2"/>
  <c r="A150" i="2"/>
  <c r="A363" i="2"/>
  <c r="A255" i="2"/>
  <c r="A47" i="2"/>
  <c r="A436" i="2"/>
  <c r="A95" i="5" l="1"/>
  <c r="A97" i="2"/>
  <c r="A256" i="2"/>
  <c r="A364" i="2"/>
  <c r="A151" i="2"/>
  <c r="A48" i="2"/>
  <c r="A437" i="2"/>
  <c r="A96" i="5" l="1"/>
  <c r="A98" i="2"/>
  <c r="A152" i="2"/>
  <c r="A365" i="2"/>
  <c r="A257" i="2"/>
  <c r="A49" i="2"/>
  <c r="A438" i="2"/>
  <c r="A97" i="5" l="1"/>
  <c r="A99" i="2"/>
  <c r="A258" i="2"/>
  <c r="A366" i="2"/>
  <c r="A153" i="2"/>
  <c r="A50" i="2"/>
  <c r="A439" i="2"/>
  <c r="A98" i="5" l="1"/>
  <c r="A100" i="2"/>
  <c r="A154" i="2"/>
  <c r="A367" i="2"/>
  <c r="A259" i="2"/>
  <c r="A51" i="2"/>
  <c r="A440" i="2"/>
  <c r="A99" i="5" l="1"/>
  <c r="A101" i="2"/>
  <c r="A260" i="2"/>
  <c r="A368" i="2"/>
  <c r="A155" i="2"/>
  <c r="A52" i="2"/>
  <c r="A441" i="2"/>
  <c r="A100" i="5" l="1"/>
  <c r="A102" i="2"/>
  <c r="A156" i="2"/>
  <c r="A369" i="2"/>
  <c r="A261" i="2"/>
  <c r="A53" i="2"/>
  <c r="A442" i="2"/>
  <c r="A101" i="5" l="1"/>
  <c r="A103" i="2"/>
  <c r="A262" i="2"/>
  <c r="A370" i="2"/>
  <c r="A157" i="2"/>
  <c r="A54" i="2"/>
  <c r="A443" i="2"/>
  <c r="A102" i="5" l="1"/>
  <c r="A104" i="2"/>
  <c r="A158" i="2"/>
  <c r="A422" i="2"/>
  <c r="A371" i="2"/>
  <c r="A263" i="2"/>
  <c r="A55" i="2"/>
  <c r="A444" i="2"/>
  <c r="A103" i="5" l="1"/>
  <c r="A105" i="2"/>
  <c r="A264" i="2"/>
  <c r="A159" i="2"/>
  <c r="A56" i="2"/>
  <c r="A445" i="2"/>
  <c r="A104" i="5" l="1"/>
  <c r="A106" i="2"/>
  <c r="A160" i="2"/>
  <c r="A265" i="2"/>
  <c r="A57" i="2"/>
  <c r="A446" i="2"/>
  <c r="A105" i="5" l="1"/>
  <c r="A107" i="2"/>
  <c r="A266" i="2"/>
  <c r="A161" i="2"/>
  <c r="A58" i="2"/>
  <c r="A447" i="2"/>
  <c r="A106" i="5" l="1"/>
  <c r="A108" i="2"/>
  <c r="A162" i="2"/>
  <c r="A318" i="2"/>
  <c r="A267" i="2"/>
  <c r="A59" i="2"/>
  <c r="A448" i="2"/>
  <c r="A107" i="5" l="1"/>
  <c r="A109" i="2"/>
  <c r="A164" i="2"/>
  <c r="A163" i="2"/>
  <c r="A60" i="2"/>
  <c r="A450" i="2"/>
  <c r="A449" i="2"/>
  <c r="A108" i="5" l="1"/>
  <c r="A110" i="2"/>
  <c r="A62" i="2"/>
  <c r="A61" i="2"/>
  <c r="A600" i="2"/>
  <c r="A109" i="5" l="1"/>
  <c r="A111" i="2"/>
  <c r="A451" i="2"/>
  <c r="A601" i="2"/>
  <c r="A112" i="2" l="1"/>
  <c r="A452" i="2"/>
  <c r="A602" i="2"/>
  <c r="A453" i="2" l="1"/>
  <c r="A603" i="2"/>
  <c r="A454" i="2" l="1"/>
  <c r="A604" i="2"/>
  <c r="A455" i="2" l="1"/>
  <c r="A605" i="2"/>
  <c r="A456" i="2" l="1"/>
  <c r="A606" i="2"/>
  <c r="A457" i="2" l="1"/>
  <c r="A607" i="2"/>
  <c r="A458" i="2" l="1"/>
  <c r="A608" i="2"/>
  <c r="A459" i="2" l="1"/>
  <c r="A609" i="2"/>
  <c r="A460" i="2" l="1"/>
  <c r="A610" i="2"/>
  <c r="A461" i="2" l="1"/>
  <c r="A611" i="2"/>
  <c r="A462" i="2" l="1"/>
  <c r="A612" i="2"/>
  <c r="A463" i="2" l="1"/>
  <c r="A613" i="2"/>
  <c r="A464" i="2" l="1"/>
  <c r="A614" i="2"/>
  <c r="A465" i="2" l="1"/>
  <c r="A615" i="2"/>
  <c r="A466" i="2" l="1"/>
  <c r="A616" i="2"/>
  <c r="A467" i="2" l="1"/>
  <c r="A617" i="2"/>
  <c r="A468" i="2" l="1"/>
  <c r="A618" i="2"/>
  <c r="A469" i="2" l="1"/>
  <c r="A619" i="2"/>
  <c r="A470" i="2" l="1"/>
  <c r="A620" i="2"/>
  <c r="A471" i="2" l="1"/>
  <c r="A621" i="2"/>
  <c r="A472" i="2" l="1"/>
  <c r="A622" i="2"/>
  <c r="A524" i="2" l="1"/>
  <c r="A473" i="2"/>
  <c r="A623" i="2"/>
  <c r="A624" i="2" l="1"/>
  <c r="A625" i="2" l="1"/>
  <c r="A626" i="2" l="1"/>
  <c r="A627" i="2" l="1"/>
  <c r="A628" i="2" l="1"/>
  <c r="A629" i="2" l="1"/>
  <c r="A630" i="2" l="1"/>
  <c r="A631" i="2" l="1"/>
  <c r="A632" i="2" l="1"/>
  <c r="A633" i="2" l="1"/>
  <c r="A634" i="2" l="1"/>
  <c r="A635" i="2" l="1"/>
  <c r="A636" i="2" l="1"/>
  <c r="A637" i="2" l="1"/>
  <c r="A638" i="2" l="1"/>
  <c r="A639" i="2" l="1"/>
  <c r="A640" i="2" l="1"/>
  <c r="A641" i="2" l="1"/>
  <c r="A642" i="2" l="1"/>
  <c r="A643" i="2" l="1"/>
  <c r="A644" i="2" l="1"/>
  <c r="A645" i="2" l="1"/>
  <c r="A646" i="2" l="1"/>
  <c r="A647" i="2" l="1"/>
  <c r="A649" i="2" l="1"/>
  <c r="A648" i="2"/>
</calcChain>
</file>

<file path=xl/sharedStrings.xml><?xml version="1.0" encoding="utf-8"?>
<sst xmlns="http://schemas.openxmlformats.org/spreadsheetml/2006/main" count="1138" uniqueCount="510">
  <si>
    <t>ЗАТВЕРДЖУЮ</t>
  </si>
  <si>
    <t>Міністерство освіти і науки України</t>
  </si>
  <si>
    <t>Чорноморський національний університет імені Петра Могили</t>
  </si>
  <si>
    <t>Ректор __________ Л.П. Клименко</t>
  </si>
  <si>
    <t>Рівень вищої освіти: перший (бакалаврський)</t>
  </si>
  <si>
    <t>"______"_________20__ року</t>
  </si>
  <si>
    <t>Освітня кваліфікація: бакалавр з психології</t>
  </si>
  <si>
    <t>НАВЧАЛЬНИЙ ПЛАН</t>
  </si>
  <si>
    <t>На основі: повної середньої освіти</t>
  </si>
  <si>
    <t>за спеціальністю: 053 Психологія</t>
  </si>
  <si>
    <t>Освітня програма: Психологія</t>
  </si>
  <si>
    <t>Денна форма навчання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</si>
  <si>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</si>
  <si>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</si>
  <si>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</si>
  <si>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</si>
  <si>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</si>
  <si>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</si>
  <si>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</si>
  <si>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</si>
  <si>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</si>
  <si>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</si>
  <si>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</si>
  <si>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</si>
  <si>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</si>
  <si>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</si>
  <si>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СР</t>
  </si>
  <si>
    <t>Т</t>
  </si>
  <si>
    <t>С</t>
  </si>
  <si>
    <t>К</t>
  </si>
  <si>
    <t>П</t>
  </si>
  <si>
    <t>З</t>
  </si>
  <si>
    <t>Д</t>
  </si>
  <si>
    <t>АЕ</t>
  </si>
  <si>
    <t>ДП</t>
  </si>
  <si>
    <t>Примітка: кількість рядків визначається кількістю курсів навчання.</t>
  </si>
  <si>
    <t xml:space="preserve">ПОЗНАЧЕННЯ: </t>
  </si>
  <si>
    <t>Т - теоретичне навчання; З- заліковий тиждень; С - екзаменаційна сесія; П - практика; К - канікули; Д - написання кваліфікаційної роботи; ДП - захист кваліфікаційної роботи.</t>
  </si>
  <si>
    <t>АЕ - Атестаційний екзамен; СР - самостійна робота</t>
  </si>
  <si>
    <t>ІІ. ЗВЕДЕНІ ДАНІ ПРО БЮДЖЕТ ЧАСУ, тижні</t>
  </si>
  <si>
    <t>ІІІ. ПРАКТИКА</t>
  </si>
  <si>
    <t>IV. АТЕСТАЦІЯ</t>
  </si>
  <si>
    <t>Теоретичне навчання</t>
  </si>
  <si>
    <t>Самост. роб.</t>
  </si>
  <si>
    <t>Залік. тиж.</t>
  </si>
  <si>
    <t>Екз. сесія</t>
  </si>
  <si>
    <t>Практика</t>
  </si>
  <si>
    <t>Атестація</t>
  </si>
  <si>
    <t>Виконання кваліфікаційної роботи</t>
  </si>
  <si>
    <t>Канікули</t>
  </si>
  <si>
    <t>Разом</t>
  </si>
  <si>
    <t>Назва практики</t>
  </si>
  <si>
    <t>Семестр</t>
  </si>
  <si>
    <t>Тижні</t>
  </si>
  <si>
    <t>Назва навчальної дисципліни</t>
  </si>
  <si>
    <t>Форма атестації</t>
  </si>
  <si>
    <t>Ознайомча практика</t>
  </si>
  <si>
    <t>Атестаційний екзамен</t>
  </si>
  <si>
    <t>екзамен</t>
  </si>
  <si>
    <t>Виробнича практика-1</t>
  </si>
  <si>
    <t>Кваліфікаційна робота бакалавра</t>
  </si>
  <si>
    <t>захист</t>
  </si>
  <si>
    <t>Виробнича практика-2</t>
  </si>
  <si>
    <t>Передкваліфікаційна практика</t>
  </si>
  <si>
    <t>∑</t>
  </si>
  <si>
    <t>V. ПЛАН НАВЧАЛЬНОГО ПРОЦЕСУ</t>
  </si>
  <si>
    <t>№</t>
  </si>
  <si>
    <t>код кафедри</t>
  </si>
  <si>
    <t>Розподіл за семестрами</t>
  </si>
  <si>
    <t>РГЗ</t>
  </si>
  <si>
    <t>Кількість кредитів     ECTS</t>
  </si>
  <si>
    <t>Залишилось кредитів ECTS</t>
  </si>
  <si>
    <t>Кількість годин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</si>
  <si>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</si>
  <si>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</si>
  <si>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</si>
  <si>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</si>
  <si>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</si>
  <si>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</si>
  <si>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Відсоток аудиторних занять</t>
  </si>
  <si>
    <t>І курс</t>
  </si>
  <si>
    <t>ІІ курс</t>
  </si>
  <si>
    <t>ІІІ курс</t>
  </si>
  <si>
    <t>ІV курс</t>
  </si>
  <si>
    <t>V курс</t>
  </si>
  <si>
    <t>VІ курс</t>
  </si>
  <si>
    <t>VІІ курс</t>
  </si>
  <si>
    <t>проекти</t>
  </si>
  <si>
    <t>роботи</t>
  </si>
  <si>
    <t>Всього</t>
  </si>
  <si>
    <t>у тому числі:</t>
  </si>
  <si>
    <t>Номер семестру</t>
  </si>
  <si>
    <t>лекції</t>
  </si>
  <si>
    <t>групові</t>
  </si>
  <si>
    <t>півгрупові</t>
  </si>
  <si>
    <t>Кількість тижнів у семестрі</t>
  </si>
  <si>
    <t>кіль-ть</t>
  </si>
  <si>
    <t>сем.</t>
  </si>
  <si>
    <t>години на тиждень</t>
  </si>
  <si>
    <t>Всього за нормативною частиною</t>
  </si>
  <si>
    <t xml:space="preserve">Всього </t>
  </si>
  <si>
    <t>ПІДСУМОК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</si>
  <si>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</si>
  <si>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</si>
  <si>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</si>
  <si>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</si>
  <si>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</si>
  <si>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</si>
  <si>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 xml:space="preserve">                                </t>
  </si>
  <si>
    <t>ПІДСУМОК (разом із ДОП)</t>
  </si>
  <si>
    <t>Завідувач кафедри ЧНУ ім. Петра Могили</t>
  </si>
  <si>
    <t>(підпис)</t>
  </si>
  <si>
    <t>(прізвище та ініціали)</t>
  </si>
  <si>
    <t>Декан факультету ЧНУ ім. Петра Могили</t>
  </si>
  <si>
    <t>Начальник навчально-методичного відділу ЧНУ ім. Петра Могили</t>
  </si>
  <si>
    <t>Перший проректор ЧНУ ім. Петра Могили</t>
  </si>
  <si>
    <t>Схвалено рішенням Вченої Ради ЧНУ ім. Петра Могили  Протокол № ____ від _______ _____________</t>
  </si>
  <si>
    <t>Дисципліна</t>
  </si>
  <si>
    <t>назва кафедри</t>
  </si>
  <si>
    <t>Кредити ECTS</t>
  </si>
  <si>
    <t>Аудиторних годин</t>
  </si>
  <si>
    <t>Розподіл аудиторних годин по курсах та семестрах</t>
  </si>
  <si>
    <t>Годин</t>
  </si>
  <si>
    <t>Кредити</t>
  </si>
  <si>
    <t>%</t>
  </si>
  <si>
    <t>Перевірка</t>
  </si>
  <si>
    <t>Кредити вичитано</t>
  </si>
  <si>
    <t>Перезараховано</t>
  </si>
  <si>
    <t>Вибрано</t>
  </si>
  <si>
    <t>Екзамен</t>
  </si>
  <si>
    <t>Формирование потоков</t>
  </si>
  <si>
    <t>Залік</t>
  </si>
  <si>
    <t>КП</t>
  </si>
  <si>
    <t>КР</t>
  </si>
  <si>
    <t>Лекції</t>
  </si>
  <si>
    <t>Групові</t>
  </si>
  <si>
    <t>Півгрупові</t>
  </si>
  <si>
    <t>% аудиторних годин</t>
  </si>
  <si>
    <t>1 курс</t>
  </si>
  <si>
    <t>2 курс</t>
  </si>
  <si>
    <t>3 курс</t>
  </si>
  <si>
    <t>4 курс</t>
  </si>
  <si>
    <t>5 курс</t>
  </si>
  <si>
    <t>6 курс</t>
  </si>
  <si>
    <t>7 курс</t>
  </si>
  <si>
    <t>Запрещены потоки лекций</t>
  </si>
  <si>
    <t>Запрещены потоки групповых</t>
  </si>
  <si>
    <t>Разрешены потоки полугрупповых</t>
  </si>
  <si>
    <t>Доп. Ключ</t>
  </si>
  <si>
    <t>кол</t>
  </si>
  <si>
    <t>распр</t>
  </si>
  <si>
    <t>Тижнів</t>
  </si>
  <si>
    <t>Контроль</t>
  </si>
  <si>
    <t>Промежуточные значения для проверки кол-ва дисциплин в год</t>
  </si>
  <si>
    <t>что-то лишнее</t>
  </si>
  <si>
    <t>Л</t>
  </si>
  <si>
    <t>Г</t>
  </si>
  <si>
    <t>Σ</t>
  </si>
  <si>
    <t>1. НОРМАТИВНІ НАВЧАЛЬНІ  ДИСЦИПЛІНИ</t>
  </si>
  <si>
    <t>1.1. Цикл загальної підготовки</t>
  </si>
  <si>
    <t>Історія та культура України</t>
  </si>
  <si>
    <t>27. Історії</t>
  </si>
  <si>
    <t>Філософія та суспільствознавство</t>
  </si>
  <si>
    <t>4. Соціології та політології</t>
  </si>
  <si>
    <t>Українська мова (за професійним спрямуванням)</t>
  </si>
  <si>
    <t>14. Української філології та міжкультурної комунікації</t>
  </si>
  <si>
    <t>Англійська мова (за професійним спрямуванням)</t>
  </si>
  <si>
    <t>3. Іноземних мов</t>
  </si>
  <si>
    <t>Інформаційні технології в психології</t>
  </si>
  <si>
    <t>5. Інтелектуальних інформаційних систем</t>
  </si>
  <si>
    <t>Е</t>
  </si>
  <si>
    <t>Основи наукових досліджень у психології</t>
  </si>
  <si>
    <t>34. Психології</t>
  </si>
  <si>
    <t>годин по циклу</t>
  </si>
  <si>
    <t>1.2. Цикл професійної підготовки</t>
  </si>
  <si>
    <t>Математичні методи в психології</t>
  </si>
  <si>
    <t>Порівняльна психологія</t>
  </si>
  <si>
    <t>Вступ до спеціальності</t>
  </si>
  <si>
    <t>Загальна психологія</t>
  </si>
  <si>
    <t>Практикум із загальної психології</t>
  </si>
  <si>
    <t>Дефектологія та реабілітаційна психологія</t>
  </si>
  <si>
    <t>Вікова та педагогічна психологія</t>
  </si>
  <si>
    <t>Глибинна психологія та психосоматика</t>
  </si>
  <si>
    <t>Історія психології</t>
  </si>
  <si>
    <t>Іміджелогія та психологія особистості</t>
  </si>
  <si>
    <t>Експериментальна та практична психологія</t>
  </si>
  <si>
    <t>Диференціальна діагностика</t>
  </si>
  <si>
    <t>Психодіагностика</t>
  </si>
  <si>
    <t>Основи психотерапії</t>
  </si>
  <si>
    <t>Соціальна та політична психологія</t>
  </si>
  <si>
    <t>Клінічна психологія та патопсихологія</t>
  </si>
  <si>
    <t>SMM-технології в роботі психолога</t>
  </si>
  <si>
    <t>Безпека життєдіяльності та основи охорони праці</t>
  </si>
  <si>
    <t>8. Екології</t>
  </si>
  <si>
    <t>ДЗ</t>
  </si>
  <si>
    <t>Оглядові лекції (Атестаційний екзамен)</t>
  </si>
  <si>
    <t>2. ВИБІРКОВІ НАВЧАЛЬНІ ДИСЦИПЛІНИ</t>
  </si>
  <si>
    <t>2.1. Цикл загальної підготовки</t>
  </si>
  <si>
    <t>Психологія сімейних стосунків</t>
  </si>
  <si>
    <t>Фізичне виховання</t>
  </si>
  <si>
    <t>2.2. Цикл професійної підготовки</t>
  </si>
  <si>
    <t>выбрано</t>
  </si>
  <si>
    <t>Блок А</t>
  </si>
  <si>
    <t>часов</t>
  </si>
  <si>
    <t>кредитов</t>
  </si>
  <si>
    <t>Дисципліна 6 ПП (з каталогу)</t>
  </si>
  <si>
    <t>12. Педіатрії та хірургічних дисциплін</t>
  </si>
  <si>
    <t>+</t>
  </si>
  <si>
    <t>Дисципліна 11 ПП (з каталогу)</t>
  </si>
  <si>
    <t>Дисципліна 12 ПП (з каталогу)</t>
  </si>
  <si>
    <t>Дисципліна 13 ПП (з каталогу)</t>
  </si>
  <si>
    <t>Дисципліна 14 ПП (з каталогу)</t>
  </si>
  <si>
    <t>Дисципліна 15 ПП (з каталогу)</t>
  </si>
  <si>
    <t>Психологія праці</t>
  </si>
  <si>
    <t>Когнітивна психологія</t>
  </si>
  <si>
    <t>Психологія мас</t>
  </si>
  <si>
    <t>Психологія спілкування</t>
  </si>
  <si>
    <t>Конфліктологія</t>
  </si>
  <si>
    <t>Психологія саморозвитку особистості</t>
  </si>
  <si>
    <t>Психологічне консультування</t>
  </si>
  <si>
    <t>Специфіка роботи психолога в клініці</t>
  </si>
  <si>
    <t>Психологічна служба в освіті</t>
  </si>
  <si>
    <t>Методика проведення психологічної експертизи</t>
  </si>
  <si>
    <t>Арт-терапія</t>
  </si>
  <si>
    <t>Психологія здорового способу життя</t>
  </si>
  <si>
    <t>Домедична допомога</t>
  </si>
  <si>
    <t>Фінансова грамотність у практичній психології</t>
  </si>
  <si>
    <t>Психологія самоменеджменту</t>
  </si>
  <si>
    <t>Web-дизайн у практичній психології</t>
  </si>
  <si>
    <t>Меркетинг для психологів</t>
  </si>
  <si>
    <t>Психологія "Я-брендінгу"</t>
  </si>
  <si>
    <t>Психологічні аспекти ПТСР</t>
  </si>
  <si>
    <t>Кризова психологія</t>
  </si>
  <si>
    <t>Психологія травми та втрати</t>
  </si>
  <si>
    <t>Блогінг у практичній психології</t>
  </si>
  <si>
    <t>Коучинг у психології</t>
  </si>
  <si>
    <t>Психологічна самодопомога</t>
  </si>
  <si>
    <t>Юридична психологія</t>
  </si>
  <si>
    <t>Он-лайн консультування в психології</t>
  </si>
  <si>
    <t>Блок Б</t>
  </si>
  <si>
    <t>Блок В</t>
  </si>
  <si>
    <t>Блок Г</t>
  </si>
  <si>
    <t>Блок Д</t>
  </si>
  <si>
    <t>3. ДИСЦИПЛІНИ ОБРАНІ ВНЗ ЯК ДОДАТКОВІ ОСВІТНІ ПОСЛУГИ</t>
  </si>
  <si>
    <t>всего кредитов (+один из блоков)</t>
  </si>
  <si>
    <t>выборные составляют</t>
  </si>
  <si>
    <t>* Г - несоответствие границам графика</t>
  </si>
  <si>
    <t>Кафедры</t>
  </si>
  <si>
    <t>Контроли</t>
  </si>
  <si>
    <t>часов в кредите</t>
  </si>
  <si>
    <t>самостоятельной работы должно быть</t>
  </si>
  <si>
    <t>Курсовые</t>
  </si>
  <si>
    <t>Недели</t>
  </si>
  <si>
    <t>Признак</t>
  </si>
  <si>
    <t>ОКР</t>
  </si>
  <si>
    <t>род.</t>
  </si>
  <si>
    <t>Форма обучения</t>
  </si>
  <si>
    <t>Специальности</t>
  </si>
  <si>
    <t>область знаний</t>
  </si>
  <si>
    <t>Промежуточные значения для проверки пустых недель</t>
  </si>
  <si>
    <t>1. Міжнародних відносин та зовнішньої політики</t>
  </si>
  <si>
    <t>не менее</t>
  </si>
  <si>
    <t>не более</t>
  </si>
  <si>
    <t>Рівень вищої освіти:______________________</t>
  </si>
  <si>
    <t>за спеціальністю: ________________________________________________________________________________________________</t>
  </si>
  <si>
    <t>______________________________________</t>
  </si>
  <si>
    <t>Освітня програма: ________________________________________________________________________________________________</t>
  </si>
  <si>
    <t>бакалавра</t>
  </si>
  <si>
    <t>Вечірня форма навчання</t>
  </si>
  <si>
    <t>за спеціальністю: 017 Фізична культура і спорт</t>
  </si>
  <si>
    <t>01 Освіта</t>
  </si>
  <si>
    <t>Освітня програма: Автоматизація та комп'ютерно-інтегровані технології</t>
  </si>
  <si>
    <t>Рівень вищої освіти: другий (магістерський)</t>
  </si>
  <si>
    <t>магістра</t>
  </si>
  <si>
    <t>за спеціальністю: 014 Середня освіта</t>
  </si>
  <si>
    <t>Освітня програма: Адміністративний менеджмент</t>
  </si>
  <si>
    <t>Рівень вищої освіти: третій (освітньо-науковий)</t>
  </si>
  <si>
    <t>аспіранта</t>
  </si>
  <si>
    <t>за спеціальністю: 035 Філологія</t>
  </si>
  <si>
    <t>03 Гуманітарні науки</t>
  </si>
  <si>
    <t>Освітня програма: Англійська мова і література і друга іноземна мова та переклад</t>
  </si>
  <si>
    <t>за спеціальністю: 032 Історія та археологія</t>
  </si>
  <si>
    <t>Освітня програма: Англійська мова і література та переклад, друга іноземна мова</t>
  </si>
  <si>
    <t>6. Фінансів і кредиту</t>
  </si>
  <si>
    <t>за спеціальністю: 055 Міжнародні відносини, суспільні комунікації та регіональні студії</t>
  </si>
  <si>
    <t>05 Соціальні та поведінкові науки</t>
  </si>
  <si>
    <t>Освітня програма: Англійська мова та література</t>
  </si>
  <si>
    <t>7. ВАКАНТНА КАФЕДРА</t>
  </si>
  <si>
    <t>за спеціальністю: 054 Соціологія</t>
  </si>
  <si>
    <t>Освітня програма: Бізнес у сфері послуг</t>
  </si>
  <si>
    <t>за спеціальністю: 052 Політологія</t>
  </si>
  <si>
    <t>Освітня програма: Біологія</t>
  </si>
  <si>
    <t>9. Романо-германської філології та перекладу з німецької мови</t>
  </si>
  <si>
    <t>A</t>
  </si>
  <si>
    <t>Освітня програма: Геодезія та землеустрій</t>
  </si>
  <si>
    <t>выборные дисциплины должны занимать</t>
  </si>
  <si>
    <t>B</t>
  </si>
  <si>
    <t>за спеціальністю: 061 Журналістика</t>
  </si>
  <si>
    <t>06 Журналістика</t>
  </si>
  <si>
    <t>Освітня програма: Державна служба</t>
  </si>
  <si>
    <t>11. Історії та теорії держави та права</t>
  </si>
  <si>
    <t>C</t>
  </si>
  <si>
    <t>за спеціальністю: 071 Облік і оподаткування</t>
  </si>
  <si>
    <t>07 Управління та адміністрування</t>
  </si>
  <si>
    <t>Освітня програма: Діджитал-облік</t>
  </si>
  <si>
    <t>Форми державної атестації</t>
  </si>
  <si>
    <t>D</t>
  </si>
  <si>
    <t>за спеціальністю: 076 Підприємництво, торгівля та біржова діяльність</t>
  </si>
  <si>
    <t>Освітня програма: Екологічна стандартизація, сертифікація і управління якістю</t>
  </si>
  <si>
    <t>13. Соціальної роботи, управління і педагогіки</t>
  </si>
  <si>
    <t>от общего обьема кредитов</t>
  </si>
  <si>
    <t>E</t>
  </si>
  <si>
    <t>за спеціальністю: 073 Менеджмент</t>
  </si>
  <si>
    <t>Освітня програма: Екологічна стандартизація, сертифікація та управління якістю</t>
  </si>
  <si>
    <t>F</t>
  </si>
  <si>
    <t>за спеціальністю: 072 Фінанси, банківська справа та страхування</t>
  </si>
  <si>
    <t>Освітня програма: Екологічний туризм та збалансоване природокористування</t>
  </si>
  <si>
    <t>15. Економіки та підприємництва</t>
  </si>
  <si>
    <t>G</t>
  </si>
  <si>
    <t>за спеціальністю: 081 Право</t>
  </si>
  <si>
    <t>08 Право</t>
  </si>
  <si>
    <t>Освітня програма: Екологія</t>
  </si>
  <si>
    <t>H</t>
  </si>
  <si>
    <t>за спеціальністю: 091 Біологія</t>
  </si>
  <si>
    <t>09 Біологія</t>
  </si>
  <si>
    <t>Освітня програма: Екологія та охорона навколишнього середовища</t>
  </si>
  <si>
    <t>17. Комп'ютерної інженерії</t>
  </si>
  <si>
    <t>Промежуточное значение срока обучения</t>
  </si>
  <si>
    <t>I</t>
  </si>
  <si>
    <t>за спеціальністю: 101 Екологія</t>
  </si>
  <si>
    <t>10 Природничі науки</t>
  </si>
  <si>
    <t>Освітня програма: Екологія, охорона навколишнього середовища та збалансоване природокористування</t>
  </si>
  <si>
    <t>18. Автоматизації та комп'ютерно-інтегрованих технологій</t>
  </si>
  <si>
    <t>J</t>
  </si>
  <si>
    <t>за спеціальністю: 123 Комп'ютерна інженерія</t>
  </si>
  <si>
    <t>12 Інформаційні технології</t>
  </si>
  <si>
    <t>Освітня програма: Економіка землекористування</t>
  </si>
  <si>
    <t>19. ВАКАНТНА КАФЕДРА</t>
  </si>
  <si>
    <t>ОКР - основание</t>
  </si>
  <si>
    <t>K</t>
  </si>
  <si>
    <t>за спеціальністю: 122 Комп'ютерні науки</t>
  </si>
  <si>
    <t>Освітня програма: Економіка та управління підприємством</t>
  </si>
  <si>
    <t>20. Цивільного та кримінального права і процесу</t>
  </si>
  <si>
    <t>Промежуточные значения для проверки выборных блоков</t>
  </si>
  <si>
    <t>выбрано на</t>
  </si>
  <si>
    <t>Специализации</t>
  </si>
  <si>
    <t>На основі: ______________________________</t>
  </si>
  <si>
    <t>L</t>
  </si>
  <si>
    <t>за спеціальністю: 124 Системний аналіз</t>
  </si>
  <si>
    <t>Освітня програма: Журналістика</t>
  </si>
  <si>
    <t>21. Медичної біології та фізики, мікробіології, гістології, фізіології та патофізіології</t>
  </si>
  <si>
    <t>максимум часов</t>
  </si>
  <si>
    <t>Спеціалізація: __________________________________________________________________________________________________________________</t>
  </si>
  <si>
    <t>На основі: рівня вищої освіти бакалавр</t>
  </si>
  <si>
    <t>O</t>
  </si>
  <si>
    <t>за спеціальністю: 121 Інженерія програмного забезпечення</t>
  </si>
  <si>
    <t>Освітня програма: Землеустрій та кадастр</t>
  </si>
  <si>
    <t>22. Місцевого самоврядування та регіонального розвитку</t>
  </si>
  <si>
    <t>максимум кредитов</t>
  </si>
  <si>
    <t>Спеціалізація: 227.01 Фізична терапія</t>
  </si>
  <si>
    <t>M</t>
  </si>
  <si>
    <t>за спеціальністю: 151 Автоматизація та комп'ютерно-інтегровані технології</t>
  </si>
  <si>
    <t>15 Автоматизація та приладобудування</t>
  </si>
  <si>
    <t>Освітня програма: Інженерія програмного забезпечення</t>
  </si>
  <si>
    <t>23. Конституційного та адміністративного права і процесу</t>
  </si>
  <si>
    <t>Спеціалізація: 035.04 германські мови та літератури (переклад включно)</t>
  </si>
  <si>
    <t>На основі: диплома молодшого спеціаліста</t>
  </si>
  <si>
    <t>N</t>
  </si>
  <si>
    <t>за спеціальністю: 193 Геодезія та землеустрій</t>
  </si>
  <si>
    <t>19 Архітектура та будівництво</t>
  </si>
  <si>
    <t>Освітня програма: Інтелектуальні інформаційні системи</t>
  </si>
  <si>
    <t>24. ВАКАНТНА КАФЕДРА</t>
  </si>
  <si>
    <t>Спеціалізація: 035.043 германські мови та літератури (переклад включно), перша - німецька</t>
  </si>
  <si>
    <t>На основі: повної загальної середньої освіти</t>
  </si>
  <si>
    <t>за спеціальністю: 227 Фізична терапія, ерготерапія</t>
  </si>
  <si>
    <t>22 Охорона здоров'я</t>
  </si>
  <si>
    <t>Освітня програма: Інтернет-бізнес</t>
  </si>
  <si>
    <t>25. Менеджменту</t>
  </si>
  <si>
    <t>Спеціалізація: 035.041 германські мови та літератури (переклад включно), перша - англійська</t>
  </si>
  <si>
    <t>Q</t>
  </si>
  <si>
    <t>за спеціальністю: 222 Медицина</t>
  </si>
  <si>
    <t>Освітня програма: Історія</t>
  </si>
  <si>
    <t>26. Інженерії програмного забезпечення</t>
  </si>
  <si>
    <t>максимум контролей в год</t>
  </si>
  <si>
    <t>минимальная</t>
  </si>
  <si>
    <t>Спеціалізація: 035.01 українська мова та література</t>
  </si>
  <si>
    <t>R</t>
  </si>
  <si>
    <t>за спеціальністю: 226 Фармація, промислова фармація</t>
  </si>
  <si>
    <t>Освітня програма: Історія та археологія</t>
  </si>
  <si>
    <t>максимум дисциплин в год</t>
  </si>
  <si>
    <t>максимальная</t>
  </si>
  <si>
    <t>Спеціалізація: 014.01 Українська мова і література</t>
  </si>
  <si>
    <t>S</t>
  </si>
  <si>
    <t>за спеціальністю: 231 Соціальна робота</t>
  </si>
  <si>
    <t>23 Соціальна робота</t>
  </si>
  <si>
    <t>Освітня програма: Кіберспорт</t>
  </si>
  <si>
    <t>28. Теорії та практики перекладу з англійської мови</t>
  </si>
  <si>
    <t>длина наименования дисциплины</t>
  </si>
  <si>
    <t>T</t>
  </si>
  <si>
    <t>за спеціальністю: 281 Публічне управління та адміністрування</t>
  </si>
  <si>
    <t>28 Публічне управління та адміністрування</t>
  </si>
  <si>
    <t>Освітня програма: Комп'ютерна інженерія</t>
  </si>
  <si>
    <t>29. Теорії та методики фізичного виховання</t>
  </si>
  <si>
    <t>U</t>
  </si>
  <si>
    <t>за спеціальністю: 291 Міжнародні відносини, суспільні комунікації та регіональні студії</t>
  </si>
  <si>
    <t>29 Міжнародні відносини</t>
  </si>
  <si>
    <t>Освітня програма: Комп'ютерні науки</t>
  </si>
  <si>
    <t>30. Публічного управління та адміністрування</t>
  </si>
  <si>
    <t>деления года</t>
  </si>
  <si>
    <t>V</t>
  </si>
  <si>
    <t>Освітня програма: Комп'ютерні науки та інформаційні технології</t>
  </si>
  <si>
    <t>31. ВАКАНТНА КАФЕДРА</t>
  </si>
  <si>
    <t>W</t>
  </si>
  <si>
    <t>Освітня програма: Медико-соціальний супровід клієнтів</t>
  </si>
  <si>
    <t>32. Медико-біологічних основ спорту та фізичної реабілітації</t>
  </si>
  <si>
    <t>X</t>
  </si>
  <si>
    <t>Освітня програма: Медицина</t>
  </si>
  <si>
    <t>33. Обліку і аудиту</t>
  </si>
  <si>
    <t>Y</t>
  </si>
  <si>
    <t>Освітня програма: Менеджмент</t>
  </si>
  <si>
    <t>Термін навчання</t>
  </si>
  <si>
    <t>Z</t>
  </si>
  <si>
    <t>Освітня програма: Менеджмент в сфері охорони здоров’я</t>
  </si>
  <si>
    <t>35. Управління земельними ресурсами</t>
  </si>
  <si>
    <t>Освітня програма: Менеджмент в сфері охорони здоров'я в галузі знань "Управління та адміністрування"</t>
  </si>
  <si>
    <t>36. Олімпійського та професійного спорту</t>
  </si>
  <si>
    <t>Освітня програма: Менеджмент зовнішньоекономічної діяльності</t>
  </si>
  <si>
    <t>37. Журналістики</t>
  </si>
  <si>
    <t>Освітня програма: Міжнародні відносини</t>
  </si>
  <si>
    <t>38. Анатомії, клінічної анатомії, патоморфології та судової медицини</t>
  </si>
  <si>
    <t>Освітня програма: Міжнародні відносини (з вивченням двох іноземних мов)</t>
  </si>
  <si>
    <t>39. ВАКАНТНА КАФЕДРА</t>
  </si>
  <si>
    <t>Освітня програма: Міжнародні відносини, переклад у міжнародних комунікаціях</t>
  </si>
  <si>
    <t>40. Терапевтичних дисциплін</t>
  </si>
  <si>
    <t>Освітня програма: Міжнародні відносини, суспільні комунікації та регіональні студії</t>
  </si>
  <si>
    <t>41. Фармації, фармакології, медичної, біоорганічної та біологічної хімії</t>
  </si>
  <si>
    <t>Освітня програма: Місцеве самоврядування</t>
  </si>
  <si>
    <t>Освітня програма: Німецька мова і література і англійська мова та переклад</t>
  </si>
  <si>
    <t>Освітня програма: Німецька мова та література</t>
  </si>
  <si>
    <t>Освітня програма: Німецька мова та література і англійська мова та переклад</t>
  </si>
  <si>
    <t>Освітня програма: Облік і аудит підприємницької діяльності</t>
  </si>
  <si>
    <t>Освітня програма: Переклад (англійська мова)</t>
  </si>
  <si>
    <t>Освітня програма: Переклад (німецька мова)</t>
  </si>
  <si>
    <t>Освітня програма: Податковий менеджмент</t>
  </si>
  <si>
    <t>Освітня програма: Політологія</t>
  </si>
  <si>
    <t>Освітня програма: Польська і болгарська мови і літератури та переклад включно</t>
  </si>
  <si>
    <t>Освітня програма: Польська філологія, англійська мова та переклад включно</t>
  </si>
  <si>
    <t>Освітня програма: Право</t>
  </si>
  <si>
    <t>стоимость года контракта, грн</t>
  </si>
  <si>
    <t>Освітня програма: Психосоціальна допомога та реабілітація</t>
  </si>
  <si>
    <t>для украинцев</t>
  </si>
  <si>
    <t>для иностранцев</t>
  </si>
  <si>
    <t>Освітня програма: Публічне управління</t>
  </si>
  <si>
    <t>Освітня програма: Публічне управління закладами охорони здоров`я</t>
  </si>
  <si>
    <t>Освітня програма: Публічне управління та адміністрування</t>
  </si>
  <si>
    <t>Освітня програма: Системний аналіз</t>
  </si>
  <si>
    <t>Ручное разделение графика</t>
  </si>
  <si>
    <t>err</t>
  </si>
  <si>
    <t>недель распределено</t>
  </si>
  <si>
    <t>Освітня програма: Соціальна робота</t>
  </si>
  <si>
    <t>всего недель</t>
  </si>
  <si>
    <t>деление 1</t>
  </si>
  <si>
    <t>деление 2</t>
  </si>
  <si>
    <t>деление 3</t>
  </si>
  <si>
    <t>Освітня програма: Соціальні комунікації, реклама і PR</t>
  </si>
  <si>
    <t>с</t>
  </si>
  <si>
    <t>по</t>
  </si>
  <si>
    <t>Освітня програма: Соціологія</t>
  </si>
  <si>
    <t>Освітня програма: Соціологія масових комунікацій, реклами та PR</t>
  </si>
  <si>
    <t>Освітня програма: Спортивна дієтологія</t>
  </si>
  <si>
    <t>Освітня програма: Сучасна англомовна комунікація і переклад - англійська мова і література та друга іноземна мова</t>
  </si>
  <si>
    <t>Освітня програма: Сучасна англомовна комунікація і переклад - англійська мова та література та друга іноземна мова</t>
  </si>
  <si>
    <t>Освітня програма: Сучасна німецькомовна комунікація і переклад - німецька мова і література та англійська мова</t>
  </si>
  <si>
    <t>Освітня програма: Сучасні англомовні комунікації і переклад - англійська мова і література та друга іноземна мова</t>
  </si>
  <si>
    <t>Освітня програма: Теорія і методика навчання: Українська мова і література та англійська мова</t>
  </si>
  <si>
    <t>Освітня програма: Теорія та практика перекладу з англійської мови та другої іноземної мови</t>
  </si>
  <si>
    <t>Освітня програма: Теорія та практика перекладу з німецької та англійської мови</t>
  </si>
  <si>
    <t>Освітня програма: Українська мова і література, іноземна мова</t>
  </si>
  <si>
    <t>Освітня програма: Українська мова та література й іноземні мови</t>
  </si>
  <si>
    <t>Освітня програма: Українська філологія, англійська мова та переклад включно</t>
  </si>
  <si>
    <t>Освітня програма: Українська філологія, іноземна мова та переклад</t>
  </si>
  <si>
    <t>Освітня програма: Управління закладами охорони здоров’я</t>
  </si>
  <si>
    <t>Освітня програма: Управління закладами охорони здоров'я в галузі знань "Управління та адміністрування"</t>
  </si>
  <si>
    <t>Освітня програма: Фармація</t>
  </si>
  <si>
    <t>Освітня програма: Фармація, промислова фармація</t>
  </si>
  <si>
    <t>Освітня програма: Фізична культура і спорт</t>
  </si>
  <si>
    <t>Освітня програма: Фізична реабілітація</t>
  </si>
  <si>
    <t>Освітня програма: Фізична терапія</t>
  </si>
  <si>
    <t>Освітня програма: Фізична терапія, ерготерапія</t>
  </si>
  <si>
    <t>Освітня програма: Фізіологія рухової активності</t>
  </si>
  <si>
    <t>Освітня програма: Фінанси і кредит з поглибленим вивченням іноземної мови</t>
  </si>
  <si>
    <t>Освітня програма: Фінансовий менеджмент</t>
  </si>
  <si>
    <t>Освітня програма: Фінансовий менеджмент у сфері охорони здоров’я та фармації</t>
  </si>
  <si>
    <t>Освітня програма: Фінансовий менеджмент у сфері охорони здоров'я та фармації в галузі знань "Управління та адміністрування"</t>
  </si>
  <si>
    <t>Освітня програма: Фіскальне адміністрування</t>
  </si>
  <si>
    <t>Освітня програма: Фітнес і рекреація</t>
  </si>
  <si>
    <t>Освітня програма: Якість, стандартизація та сертифікація</t>
  </si>
  <si>
    <t>Дисципліна 7 ПП (з каталогу)</t>
  </si>
  <si>
    <t>Дисципліна 1 ЗП (загально-університетський каталог)</t>
  </si>
  <si>
    <t>Дисципліна 2 ЗП (загально-університетський каталог)</t>
  </si>
  <si>
    <t>Технології маніпулювання людиною і суспільством</t>
  </si>
  <si>
    <t>Нутриціологія</t>
  </si>
  <si>
    <t>Іноземна мова на вибір: англійська мова</t>
  </si>
  <si>
    <t>Психологія сімейних криз та кризове консультування</t>
  </si>
  <si>
    <t>Основи психоконсультування та психокорекції</t>
  </si>
  <si>
    <t>2. Фізики та математики</t>
  </si>
  <si>
    <t>10. Англійської філології та перекладу</t>
  </si>
  <si>
    <t>16. Дизайну</t>
  </si>
  <si>
    <t>42. Гігієни, соціальної медицини, громадського здоров'я та медичної інформатики</t>
  </si>
  <si>
    <t>Екстремальна психологія та психологія травмуючих ситуацій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</si>
</sst>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;#;#;@"/>
  </numFmts>
  <fonts count="2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sz val="7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</font>
    <font>
      <b/>
      <sz val="11"/>
      <color theme="1"/>
      <name val="Times New Roman"/>
      <family val="1"/>
      <charset val="204"/>
    </font>
    <font>
      <b/>
      <sz val="10"/>
      <color theme="1"/>
      <name val="Arial Cy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918">
    <xf numFmtId="0" fontId="0" fillId="0" borderId="0" xfId="0"/>
    <xf numFmtId="0" fontId="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/>
    <xf numFmtId="0" fontId="9" fillId="2" borderId="0" xfId="0" applyFont="1" applyFill="1"/>
    <xf numFmtId="49" fontId="4" fillId="2" borderId="29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8" fillId="2" borderId="0" xfId="0" applyFont="1" applyFill="1"/>
    <xf numFmtId="0" fontId="1" fillId="2" borderId="44" xfId="0" applyFont="1" applyFill="1" applyBorder="1"/>
    <xf numFmtId="0" fontId="10" fillId="2" borderId="0" xfId="0" applyFont="1" applyFill="1"/>
    <xf numFmtId="49" fontId="0" fillId="2" borderId="0" xfId="0" applyNumberFormat="1" applyFill="1"/>
    <xf numFmtId="49" fontId="2" fillId="2" borderId="0" xfId="0" applyNumberFormat="1" applyFont="1" applyFill="1"/>
    <xf numFmtId="0" fontId="10" fillId="2" borderId="0" xfId="0" applyFont="1" applyFill="1" applyAlignment="1">
      <alignment horizontal="left" vertical="center"/>
    </xf>
    <xf numFmtId="49" fontId="10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" fontId="10" fillId="2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3" borderId="6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" fillId="3" borderId="10" xfId="0" applyNumberFormat="1" applyFon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3" borderId="10" xfId="0" applyNumberFormat="1" applyFont="1" applyFill="1" applyBorder="1" applyAlignment="1">
      <alignment horizontal="center" vertical="center"/>
    </xf>
    <xf numFmtId="9" fontId="4" fillId="0" borderId="30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60" xfId="0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0" fillId="2" borderId="0" xfId="0" applyNumberFormat="1" applyFill="1"/>
    <xf numFmtId="0" fontId="2" fillId="3" borderId="36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164" fontId="2" fillId="3" borderId="63" xfId="0" applyNumberFormat="1" applyFont="1" applyFill="1" applyBorder="1" applyAlignment="1">
      <alignment horizontal="center" vertical="center"/>
    </xf>
    <xf numFmtId="164" fontId="2" fillId="3" borderId="33" xfId="0" applyNumberFormat="1" applyFont="1" applyFill="1" applyBorder="1" applyAlignment="1">
      <alignment horizontal="center" vertical="center"/>
    </xf>
    <xf numFmtId="164" fontId="2" fillId="0" borderId="33" xfId="0" applyNumberFormat="1" applyFont="1" applyBorder="1" applyAlignment="1" applyProtection="1">
      <alignment horizontal="center" vertical="center"/>
      <protection locked="0"/>
    </xf>
    <xf numFmtId="164" fontId="4" fillId="0" borderId="33" xfId="0" applyNumberFormat="1" applyFont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1" xfId="2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/>
    </xf>
    <xf numFmtId="9" fontId="0" fillId="0" borderId="1" xfId="0" applyNumberFormat="1" applyBorder="1"/>
    <xf numFmtId="0" fontId="2" fillId="0" borderId="55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56" xfId="0" applyFont="1" applyBorder="1" applyAlignment="1">
      <alignment horizontal="center" wrapText="1"/>
    </xf>
    <xf numFmtId="0" fontId="12" fillId="0" borderId="57" xfId="0" applyFont="1" applyBorder="1" applyAlignment="1">
      <alignment horizontal="center" wrapText="1"/>
    </xf>
    <xf numFmtId="0" fontId="2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0" fillId="0" borderId="22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2" fillId="0" borderId="16" xfId="0" applyFont="1" applyBorder="1" applyAlignment="1">
      <alignment vertical="center" textRotation="90" wrapText="1"/>
    </xf>
    <xf numFmtId="0" fontId="0" fillId="0" borderId="16" xfId="0" applyBorder="1"/>
    <xf numFmtId="0" fontId="2" fillId="0" borderId="2" xfId="0" applyFont="1" applyBorder="1" applyAlignment="1">
      <alignment vertical="center" wrapText="1"/>
    </xf>
    <xf numFmtId="0" fontId="0" fillId="0" borderId="34" xfId="0" applyBorder="1"/>
    <xf numFmtId="0" fontId="2" fillId="0" borderId="6" xfId="0" applyFont="1" applyBorder="1" applyAlignment="1">
      <alignment vertical="center" wrapText="1"/>
    </xf>
    <xf numFmtId="0" fontId="0" fillId="0" borderId="24" xfId="0" applyBorder="1"/>
    <xf numFmtId="0" fontId="4" fillId="3" borderId="4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38" xfId="0" applyBorder="1"/>
    <xf numFmtId="0" fontId="2" fillId="0" borderId="33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3" borderId="74" xfId="0" applyFont="1" applyFill="1" applyBorder="1" applyAlignment="1">
      <alignment horizontal="center" vertical="center"/>
    </xf>
    <xf numFmtId="0" fontId="2" fillId="0" borderId="74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164" fontId="2" fillId="0" borderId="79" xfId="0" applyNumberFormat="1" applyFont="1" applyBorder="1" applyAlignment="1" applyProtection="1">
      <alignment horizontal="center" vertical="center"/>
      <protection locked="0"/>
    </xf>
    <xf numFmtId="164" fontId="4" fillId="0" borderId="79" xfId="0" applyNumberFormat="1" applyFont="1" applyBorder="1" applyAlignment="1">
      <alignment horizontal="center" vertical="center"/>
    </xf>
    <xf numFmtId="164" fontId="2" fillId="3" borderId="80" xfId="0" applyNumberFormat="1" applyFont="1" applyFill="1" applyBorder="1" applyAlignment="1">
      <alignment horizontal="center" vertical="center"/>
    </xf>
    <xf numFmtId="164" fontId="4" fillId="0" borderId="81" xfId="0" applyNumberFormat="1" applyFont="1" applyBorder="1" applyAlignment="1">
      <alignment horizontal="center" vertical="center"/>
    </xf>
    <xf numFmtId="164" fontId="4" fillId="3" borderId="80" xfId="0" applyNumberFormat="1" applyFont="1" applyFill="1" applyBorder="1" applyAlignment="1">
      <alignment horizontal="center" vertical="center"/>
    </xf>
    <xf numFmtId="164" fontId="4" fillId="0" borderId="80" xfId="0" applyNumberFormat="1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1" fontId="0" fillId="0" borderId="15" xfId="0" applyNumberFormat="1" applyBorder="1" applyProtection="1">
      <protection locked="0"/>
    </xf>
    <xf numFmtId="1" fontId="0" fillId="0" borderId="17" xfId="0" applyNumberFormat="1" applyBorder="1" applyProtection="1">
      <protection locked="0"/>
    </xf>
    <xf numFmtId="0" fontId="23" fillId="0" borderId="65" xfId="0" applyFont="1" applyBorder="1" applyAlignment="1">
      <alignment horizontal="center" vertical="center"/>
    </xf>
    <xf numFmtId="1" fontId="0" fillId="0" borderId="82" xfId="0" applyNumberFormat="1" applyBorder="1"/>
    <xf numFmtId="1" fontId="0" fillId="0" borderId="4" xfId="0" applyNumberFormat="1" applyBorder="1" applyProtection="1">
      <protection locked="0"/>
    </xf>
    <xf numFmtId="1" fontId="0" fillId="0" borderId="21" xfId="0" applyNumberFormat="1" applyBorder="1" applyProtection="1">
      <protection locked="0"/>
    </xf>
    <xf numFmtId="0" fontId="23" fillId="0" borderId="82" xfId="0" applyFont="1" applyBorder="1" applyAlignment="1">
      <alignment horizontal="center" vertical="center"/>
    </xf>
    <xf numFmtId="1" fontId="0" fillId="0" borderId="20" xfId="0" applyNumberFormat="1" applyBorder="1"/>
    <xf numFmtId="1" fontId="0" fillId="0" borderId="6" xfId="0" applyNumberFormat="1" applyBorder="1" applyProtection="1">
      <protection locked="0"/>
    </xf>
    <xf numFmtId="1" fontId="0" fillId="0" borderId="24" xfId="0" applyNumberFormat="1" applyBorder="1" applyProtection="1">
      <protection locked="0"/>
    </xf>
    <xf numFmtId="0" fontId="23" fillId="0" borderId="54" xfId="0" applyFont="1" applyBorder="1" applyAlignment="1">
      <alignment horizontal="center" vertical="center"/>
    </xf>
    <xf numFmtId="1" fontId="0" fillId="0" borderId="23" xfId="0" applyNumberFormat="1" applyBorder="1"/>
    <xf numFmtId="0" fontId="0" fillId="0" borderId="2" xfId="0" applyBorder="1"/>
    <xf numFmtId="0" fontId="0" fillId="0" borderId="83" xfId="0" applyBorder="1"/>
    <xf numFmtId="0" fontId="0" fillId="0" borderId="62" xfId="0" applyBorder="1"/>
    <xf numFmtId="0" fontId="3" fillId="0" borderId="2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" fillId="0" borderId="52" xfId="0" applyFont="1" applyBorder="1"/>
    <xf numFmtId="0" fontId="1" fillId="0" borderId="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164" fontId="2" fillId="0" borderId="7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0" xfId="0" applyFont="1" applyBorder="1" applyAlignment="1">
      <alignment vertical="center" wrapText="1"/>
    </xf>
    <xf numFmtId="0" fontId="4" fillId="2" borderId="60" xfId="0" applyFont="1" applyFill="1" applyBorder="1" applyAlignment="1">
      <alignment vertical="top" wrapText="1"/>
    </xf>
    <xf numFmtId="0" fontId="2" fillId="0" borderId="8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/>
    <xf numFmtId="0" fontId="20" fillId="0" borderId="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9" fontId="2" fillId="0" borderId="30" xfId="0" applyNumberFormat="1" applyFont="1" applyBorder="1" applyAlignment="1">
      <alignment horizontal="center" vertical="center" wrapText="1"/>
    </xf>
    <xf numFmtId="1" fontId="4" fillId="2" borderId="40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vertical="center" wrapText="1"/>
    </xf>
    <xf numFmtId="1" fontId="2" fillId="2" borderId="27" xfId="0" applyNumberFormat="1" applyFont="1" applyFill="1" applyBorder="1" applyAlignment="1">
      <alignment horizontal="center" vertical="center" wrapText="1"/>
    </xf>
    <xf numFmtId="9" fontId="2" fillId="2" borderId="30" xfId="0" applyNumberFormat="1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45" xfId="0" applyNumberFormat="1" applyFont="1" applyFill="1" applyBorder="1" applyAlignment="1">
      <alignment horizontal="center" vertical="center" wrapText="1"/>
    </xf>
    <xf numFmtId="1" fontId="4" fillId="2" borderId="29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45" xfId="0" applyNumberFormat="1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wrapText="1"/>
    </xf>
    <xf numFmtId="0" fontId="2" fillId="2" borderId="30" xfId="0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top" wrapText="1"/>
    </xf>
    <xf numFmtId="49" fontId="4" fillId="4" borderId="29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1" fontId="4" fillId="4" borderId="27" xfId="0" applyNumberFormat="1" applyFont="1" applyFill="1" applyBorder="1" applyAlignment="1">
      <alignment horizontal="center" vertical="center" wrapText="1"/>
    </xf>
    <xf numFmtId="1" fontId="2" fillId="4" borderId="30" xfId="0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top" wrapText="1"/>
    </xf>
    <xf numFmtId="49" fontId="4" fillId="4" borderId="56" xfId="0" applyNumberFormat="1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1" fontId="4" fillId="4" borderId="43" xfId="0" applyNumberFormat="1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2" fillId="0" borderId="83" xfId="0" applyFont="1" applyBorder="1" applyAlignment="1">
      <alignment horizontal="left" vertical="center" wrapText="1"/>
    </xf>
    <xf numFmtId="0" fontId="2" fillId="0" borderId="54" xfId="0" applyFont="1" applyBorder="1" applyAlignment="1">
      <alignment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" fontId="2" fillId="0" borderId="40" xfId="0" applyNumberFormat="1" applyFont="1" applyBorder="1" applyAlignment="1">
      <alignment horizontal="center" vertical="center" wrapText="1"/>
    </xf>
    <xf numFmtId="9" fontId="2" fillId="0" borderId="90" xfId="0" applyNumberFormat="1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0" fontId="4" fillId="2" borderId="52" xfId="0" applyFont="1" applyFill="1" applyBorder="1" applyAlignment="1">
      <alignment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1" fontId="4" fillId="2" borderId="43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1" fontId="2" fillId="2" borderId="67" xfId="0" applyNumberFormat="1" applyFont="1" applyFill="1" applyBorder="1" applyAlignment="1">
      <alignment horizontal="center" vertical="center" wrapText="1"/>
    </xf>
    <xf numFmtId="1" fontId="2" fillId="2" borderId="56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vertical="top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2" fillId="0" borderId="67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 textRotation="90" wrapText="1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9" fontId="2" fillId="0" borderId="57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164" fontId="2" fillId="0" borderId="81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43" xfId="0" applyNumberFormat="1" applyFont="1" applyBorder="1" applyAlignment="1">
      <alignment horizontal="center" vertical="center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164" fontId="2" fillId="0" borderId="37" xfId="0" applyNumberFormat="1" applyFont="1" applyBorder="1" applyAlignment="1" applyProtection="1">
      <alignment horizontal="center" vertical="center"/>
      <protection locked="0"/>
    </xf>
    <xf numFmtId="0" fontId="2" fillId="0" borderId="91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3" borderId="57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164" fontId="4" fillId="3" borderId="63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4" fontId="4" fillId="3" borderId="92" xfId="0" applyNumberFormat="1" applyFont="1" applyFill="1" applyBorder="1" applyAlignment="1">
      <alignment horizontal="center" vertical="center"/>
    </xf>
    <xf numFmtId="164" fontId="4" fillId="3" borderId="40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4" fillId="3" borderId="83" xfId="0" applyNumberFormat="1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9" fontId="4" fillId="3" borderId="19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4" fillId="0" borderId="9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9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right" vertical="center"/>
    </xf>
    <xf numFmtId="0" fontId="19" fillId="2" borderId="30" xfId="0" quotePrefix="1" applyFont="1" applyFill="1" applyBorder="1" applyAlignment="1">
      <alignment horizontal="right" vertical="center"/>
    </xf>
    <xf numFmtId="0" fontId="2" fillId="2" borderId="5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48" xfId="0" applyFont="1" applyFill="1" applyBorder="1"/>
    <xf numFmtId="0" fontId="0" fillId="2" borderId="48" xfId="0" applyFill="1" applyBorder="1"/>
    <xf numFmtId="0" fontId="2" fillId="0" borderId="30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3" fontId="2" fillId="2" borderId="39" xfId="0" applyNumberFormat="1" applyFont="1" applyFill="1" applyBorder="1" applyAlignment="1">
      <alignment horizontal="center" vertical="center" wrapText="1"/>
    </xf>
    <xf numFmtId="1" fontId="2" fillId="2" borderId="3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" xfId="0" applyFont="1" applyFill="1" applyBorder="1"/>
    <xf numFmtId="49" fontId="2" fillId="2" borderId="8" xfId="0" applyNumberFormat="1" applyFont="1" applyFill="1" applyBorder="1"/>
    <xf numFmtId="1" fontId="2" fillId="2" borderId="8" xfId="0" applyNumberFormat="1" applyFont="1" applyFill="1" applyBorder="1"/>
    <xf numFmtId="0" fontId="2" fillId="0" borderId="44" xfId="0" applyFont="1" applyBorder="1" applyAlignment="1">
      <alignment horizontal="left" vertical="center" wrapText="1"/>
    </xf>
    <xf numFmtId="0" fontId="0" fillId="2" borderId="48" xfId="0" applyFill="1" applyBorder="1" applyAlignment="1">
      <alignment vertical="center"/>
    </xf>
    <xf numFmtId="0" fontId="4" fillId="2" borderId="48" xfId="0" applyFont="1" applyFill="1" applyBorder="1"/>
    <xf numFmtId="0" fontId="9" fillId="2" borderId="48" xfId="0" applyFont="1" applyFill="1" applyBorder="1"/>
    <xf numFmtId="0" fontId="8" fillId="2" borderId="48" xfId="0" applyFont="1" applyFill="1" applyBorder="1"/>
    <xf numFmtId="1" fontId="2" fillId="2" borderId="0" xfId="0" applyNumberFormat="1" applyFont="1" applyFill="1"/>
    <xf numFmtId="0" fontId="4" fillId="2" borderId="44" xfId="0" applyFont="1" applyFill="1" applyBorder="1" applyAlignment="1">
      <alignment vertical="top" wrapText="1"/>
    </xf>
    <xf numFmtId="0" fontId="4" fillId="0" borderId="8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0" fillId="0" borderId="31" xfId="0" applyBorder="1"/>
    <xf numFmtId="0" fontId="4" fillId="0" borderId="31" xfId="0" applyFont="1" applyBorder="1"/>
    <xf numFmtId="0" fontId="0" fillId="0" borderId="31" xfId="0" applyBorder="1" applyAlignment="1">
      <alignment horizontal="center"/>
    </xf>
    <xf numFmtId="0" fontId="1" fillId="0" borderId="0" xfId="0" applyFont="1"/>
    <xf numFmtId="1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9" fontId="2" fillId="0" borderId="54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10" fillId="2" borderId="0" xfId="0" applyFont="1" applyFill="1" applyProtection="1">
      <protection locked="0"/>
    </xf>
    <xf numFmtId="0" fontId="20" fillId="0" borderId="0" xfId="0" applyFont="1" applyAlignment="1">
      <alignment vertical="center"/>
    </xf>
    <xf numFmtId="0" fontId="12" fillId="0" borderId="8" xfId="2" applyFont="1" applyBorder="1" applyAlignment="1">
      <alignment vertical="center"/>
    </xf>
    <xf numFmtId="0" fontId="12" fillId="0" borderId="89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5" fillId="2" borderId="26" xfId="0" applyNumberFormat="1" applyFont="1" applyFill="1" applyBorder="1" applyAlignment="1">
      <alignment horizontal="center" vertical="center"/>
    </xf>
    <xf numFmtId="1" fontId="25" fillId="2" borderId="27" xfId="0" applyNumberFormat="1" applyFont="1" applyFill="1" applyBorder="1" applyAlignment="1">
      <alignment horizontal="center" vertical="center"/>
    </xf>
    <xf numFmtId="1" fontId="25" fillId="2" borderId="2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vertical="top" wrapText="1"/>
    </xf>
    <xf numFmtId="0" fontId="2" fillId="2" borderId="3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4" borderId="39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" fillId="0" borderId="84" xfId="0" applyFont="1" applyBorder="1" applyAlignment="1" applyProtection="1">
      <alignment horizontal="center" vertical="center" wrapText="1"/>
      <protection locked="0"/>
    </xf>
    <xf numFmtId="0" fontId="2" fillId="0" borderId="84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2" fillId="0" borderId="4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165" fontId="12" fillId="0" borderId="26" xfId="0" applyNumberFormat="1" applyFont="1" applyBorder="1" applyAlignment="1">
      <alignment horizontal="center" wrapText="1"/>
    </xf>
    <xf numFmtId="165" fontId="12" fillId="0" borderId="27" xfId="0" applyNumberFormat="1" applyFont="1" applyBorder="1" applyAlignment="1">
      <alignment horizontal="center" wrapText="1"/>
    </xf>
    <xf numFmtId="165" fontId="12" fillId="0" borderId="28" xfId="0" applyNumberFormat="1" applyFont="1" applyBorder="1" applyAlignment="1">
      <alignment horizontal="center" wrapText="1"/>
    </xf>
    <xf numFmtId="165" fontId="12" fillId="0" borderId="29" xfId="0" applyNumberFormat="1" applyFont="1" applyBorder="1" applyAlignment="1">
      <alignment horizontal="center" wrapText="1"/>
    </xf>
    <xf numFmtId="165" fontId="12" fillId="0" borderId="30" xfId="0" applyNumberFormat="1" applyFont="1" applyBorder="1" applyAlignment="1">
      <alignment horizontal="center" wrapText="1"/>
    </xf>
    <xf numFmtId="0" fontId="2" fillId="0" borderId="6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left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7" fillId="0" borderId="69" xfId="0" applyFont="1" applyBorder="1" applyAlignment="1" applyProtection="1">
      <alignment horizontal="center" vertical="center" wrapText="1"/>
      <protection locked="0"/>
    </xf>
    <xf numFmtId="0" fontId="17" fillId="0" borderId="66" xfId="0" applyFont="1" applyBorder="1" applyAlignment="1" applyProtection="1">
      <alignment horizontal="center" vertical="center" wrapText="1"/>
      <protection locked="0"/>
    </xf>
    <xf numFmtId="0" fontId="17" fillId="0" borderId="86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87" xfId="0" applyFont="1" applyBorder="1" applyAlignment="1" applyProtection="1">
      <alignment horizontal="center" vertical="center" wrapText="1"/>
      <protection locked="0"/>
    </xf>
    <xf numFmtId="0" fontId="2" fillId="0" borderId="84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87" xfId="0" applyFont="1" applyBorder="1" applyAlignment="1" applyProtection="1">
      <alignment horizontal="center" vertical="center"/>
      <protection locked="0"/>
    </xf>
    <xf numFmtId="0" fontId="2" fillId="0" borderId="84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165" fontId="2" fillId="0" borderId="36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7" fillId="0" borderId="50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16" fillId="0" borderId="69" xfId="0" applyFont="1" applyBorder="1" applyAlignment="1" applyProtection="1">
      <alignment horizontal="center" vertical="center" wrapText="1"/>
      <protection locked="0"/>
    </xf>
    <xf numFmtId="0" fontId="16" fillId="0" borderId="66" xfId="0" applyFont="1" applyBorder="1" applyAlignment="1" applyProtection="1">
      <alignment horizontal="center" vertical="center" wrapText="1"/>
      <protection locked="0"/>
    </xf>
    <xf numFmtId="0" fontId="16" fillId="0" borderId="86" xfId="0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4" xfId="0" applyFont="1" applyBorder="1" applyAlignment="1">
      <alignment horizontal="center" vertical="center" wrapText="1"/>
    </xf>
    <xf numFmtId="0" fontId="10" fillId="0" borderId="0" xfId="1" applyFont="1" applyAlignment="1" applyProtection="1">
      <alignment horizontal="left" vertical="top" wrapText="1"/>
      <protection locked="0"/>
    </xf>
    <xf numFmtId="0" fontId="20" fillId="0" borderId="0" xfId="1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>
      <alignment horizontal="center" vertical="center" textRotation="90" wrapText="1"/>
    </xf>
    <xf numFmtId="0" fontId="2" fillId="0" borderId="84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0" fillId="2" borderId="51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/>
    </xf>
    <xf numFmtId="0" fontId="4" fillId="2" borderId="44" xfId="0" applyFont="1" applyFill="1" applyBorder="1" applyAlignment="1">
      <alignment vertical="top" wrapText="1"/>
    </xf>
    <xf numFmtId="0" fontId="4" fillId="2" borderId="29" xfId="0" applyFont="1" applyFill="1" applyBorder="1" applyAlignment="1">
      <alignment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4" fillId="2" borderId="44" xfId="0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left" wrapText="1"/>
    </xf>
    <xf numFmtId="0" fontId="4" fillId="2" borderId="44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6" fillId="2" borderId="44" xfId="0" applyFon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5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51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center"/>
    </xf>
    <xf numFmtId="0" fontId="4" fillId="2" borderId="49" xfId="0" applyFont="1" applyFill="1" applyBorder="1" applyAlignment="1">
      <alignment vertical="top" wrapText="1"/>
    </xf>
    <xf numFmtId="0" fontId="4" fillId="2" borderId="89" xfId="0" applyFont="1" applyFill="1" applyBorder="1" applyAlignment="1">
      <alignment vertical="top" wrapText="1"/>
    </xf>
    <xf numFmtId="0" fontId="4" fillId="2" borderId="7" xfId="0" applyFont="1" applyFill="1" applyBorder="1" applyAlignment="1">
      <alignment wrapText="1"/>
    </xf>
    <xf numFmtId="0" fontId="4" fillId="2" borderId="56" xfId="0" applyFont="1" applyFill="1" applyBorder="1" applyAlignment="1">
      <alignment wrapText="1"/>
    </xf>
    <xf numFmtId="0" fontId="4" fillId="2" borderId="44" xfId="0" applyFont="1" applyFill="1" applyBorder="1" applyAlignment="1">
      <alignment wrapText="1"/>
    </xf>
    <xf numFmtId="0" fontId="4" fillId="2" borderId="45" xfId="0" applyFont="1" applyFill="1" applyBorder="1" applyAlignment="1">
      <alignment wrapText="1"/>
    </xf>
    <xf numFmtId="0" fontId="4" fillId="2" borderId="39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6" fillId="0" borderId="44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4" borderId="44" xfId="0" applyFont="1" applyFill="1" applyBorder="1" applyAlignment="1">
      <alignment horizontal="center" vertical="top" wrapText="1"/>
    </xf>
    <xf numFmtId="0" fontId="4" fillId="4" borderId="45" xfId="0" applyFont="1" applyFill="1" applyBorder="1" applyAlignment="1">
      <alignment horizontal="center" vertical="top" wrapText="1"/>
    </xf>
    <xf numFmtId="0" fontId="4" fillId="0" borderId="49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center" textRotation="90" wrapText="1"/>
    </xf>
    <xf numFmtId="49" fontId="2" fillId="0" borderId="6" xfId="0" applyNumberFormat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textRotation="180"/>
    </xf>
    <xf numFmtId="0" fontId="18" fillId="0" borderId="0" xfId="0" applyFont="1" applyAlignment="1">
      <alignment horizontal="center" vertical="center" textRotation="180"/>
    </xf>
    <xf numFmtId="0" fontId="18" fillId="0" borderId="31" xfId="0" applyFont="1" applyBorder="1" applyAlignment="1">
      <alignment horizontal="center" vertical="center" textRotation="180"/>
    </xf>
    <xf numFmtId="0" fontId="2" fillId="0" borderId="4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 textRotation="180"/>
    </xf>
    <xf numFmtId="0" fontId="18" fillId="0" borderId="72" xfId="0" applyFont="1" applyBorder="1" applyAlignment="1">
      <alignment horizontal="center" vertical="center" textRotation="180"/>
    </xf>
    <xf numFmtId="0" fontId="18" fillId="0" borderId="73" xfId="0" applyFont="1" applyBorder="1" applyAlignment="1">
      <alignment horizontal="center" vertical="center" textRotation="180"/>
    </xf>
    <xf numFmtId="0" fontId="2" fillId="0" borderId="7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76" xfId="0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vertical="top" wrapText="1"/>
    </xf>
    <xf numFmtId="0" fontId="4" fillId="0" borderId="88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4" fillId="0" borderId="84" xfId="0" applyFont="1" applyBorder="1" applyAlignment="1">
      <alignment vertical="top" wrapText="1"/>
    </xf>
    <xf numFmtId="0" fontId="4" fillId="0" borderId="50" xfId="0" applyFont="1" applyBorder="1" applyAlignment="1">
      <alignment wrapText="1"/>
    </xf>
    <xf numFmtId="0" fontId="4" fillId="0" borderId="47" xfId="0" applyFont="1" applyBorder="1" applyAlignment="1">
      <alignment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180"/>
    </xf>
    <xf numFmtId="0" fontId="2" fillId="0" borderId="0" xfId="0" applyFont="1" applyAlignment="1">
      <alignment horizontal="center" vertical="center" textRotation="180"/>
    </xf>
    <xf numFmtId="0" fontId="2" fillId="0" borderId="31" xfId="0" applyFont="1" applyBorder="1" applyAlignment="1">
      <alignment horizontal="center" vertical="center" textRotation="180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textRotation="180"/>
    </xf>
    <xf numFmtId="0" fontId="2" fillId="0" borderId="54" xfId="0" applyFont="1" applyBorder="1" applyAlignment="1">
      <alignment horizontal="center" vertical="center" textRotation="180"/>
    </xf>
    <xf numFmtId="0" fontId="2" fillId="0" borderId="52" xfId="0" applyFont="1" applyBorder="1" applyAlignment="1">
      <alignment horizontal="center" vertical="center" textRotation="180"/>
    </xf>
    <xf numFmtId="164" fontId="2" fillId="0" borderId="65" xfId="0" applyNumberFormat="1" applyFont="1" applyBorder="1" applyAlignment="1">
      <alignment horizontal="center" vertical="center" textRotation="180"/>
    </xf>
    <xf numFmtId="164" fontId="2" fillId="0" borderId="20" xfId="0" applyNumberFormat="1" applyFont="1" applyBorder="1" applyAlignment="1">
      <alignment horizontal="center" vertical="center" textRotation="180"/>
    </xf>
    <xf numFmtId="164" fontId="2" fillId="0" borderId="23" xfId="0" applyNumberFormat="1" applyFont="1" applyBorder="1" applyAlignment="1">
      <alignment horizontal="center" vertical="center" textRotation="180"/>
    </xf>
    <xf numFmtId="0" fontId="2" fillId="0" borderId="7" xfId="0" applyFont="1" applyBorder="1" applyAlignment="1">
      <alignment horizontal="center" vertical="center" textRotation="180"/>
    </xf>
    <xf numFmtId="0" fontId="2" fillId="0" borderId="48" xfId="0" applyFont="1" applyBorder="1" applyAlignment="1">
      <alignment horizontal="center" vertical="center" textRotation="180"/>
    </xf>
    <xf numFmtId="0" fontId="2" fillId="0" borderId="49" xfId="0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 textRotation="180"/>
    </xf>
    <xf numFmtId="0" fontId="2" fillId="0" borderId="35" xfId="0" applyFont="1" applyBorder="1" applyAlignment="1">
      <alignment horizontal="center" vertical="center" textRotation="180"/>
    </xf>
    <xf numFmtId="0" fontId="2" fillId="0" borderId="41" xfId="0" applyFont="1" applyBorder="1" applyAlignment="1">
      <alignment horizontal="center" vertical="center" textRotation="180"/>
    </xf>
    <xf numFmtId="0" fontId="20" fillId="0" borderId="7" xfId="0" applyFont="1" applyBorder="1" applyAlignment="1">
      <alignment horizontal="center" vertical="center" textRotation="180"/>
    </xf>
    <xf numFmtId="0" fontId="20" fillId="0" borderId="48" xfId="0" applyFont="1" applyBorder="1" applyAlignment="1">
      <alignment horizontal="center" vertical="center" textRotation="180"/>
    </xf>
    <xf numFmtId="0" fontId="20" fillId="0" borderId="49" xfId="0" applyFont="1" applyBorder="1" applyAlignment="1">
      <alignment horizontal="center" vertical="center" textRotation="180"/>
    </xf>
    <xf numFmtId="0" fontId="2" fillId="0" borderId="14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 textRotation="180"/>
    </xf>
    <xf numFmtId="0" fontId="20" fillId="0" borderId="53" xfId="0" applyFont="1" applyBorder="1" applyAlignment="1">
      <alignment horizontal="center" vertical="center" textRotation="180"/>
    </xf>
    <xf numFmtId="0" fontId="20" fillId="0" borderId="54" xfId="0" applyFont="1" applyBorder="1" applyAlignment="1">
      <alignment horizontal="center" vertical="center" textRotation="180"/>
    </xf>
    <xf numFmtId="9" fontId="2" fillId="0" borderId="52" xfId="0" applyNumberFormat="1" applyFont="1" applyBorder="1" applyAlignment="1">
      <alignment horizontal="center" vertical="center" textRotation="180"/>
    </xf>
    <xf numFmtId="9" fontId="2" fillId="0" borderId="53" xfId="0" applyNumberFormat="1" applyFont="1" applyBorder="1" applyAlignment="1">
      <alignment horizontal="center" vertical="center" textRotation="180"/>
    </xf>
    <xf numFmtId="9" fontId="2" fillId="0" borderId="54" xfId="0" applyNumberFormat="1" applyFont="1" applyBorder="1" applyAlignment="1">
      <alignment horizontal="center" vertical="center" textRotation="180"/>
    </xf>
    <xf numFmtId="0" fontId="20" fillId="0" borderId="3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top" wrapText="1"/>
    </xf>
    <xf numFmtId="0" fontId="2" fillId="0" borderId="39" xfId="0" applyFont="1" applyBorder="1"/>
    <xf numFmtId="0" fontId="2" fillId="0" borderId="44" xfId="0" applyFont="1" applyBorder="1" applyAlignment="1">
      <alignment horizontal="center" vertical="top" wrapText="1"/>
    </xf>
    <xf numFmtId="0" fontId="2" fillId="0" borderId="45" xfId="0" applyFont="1" applyBorder="1"/>
    <xf numFmtId="0" fontId="2" fillId="0" borderId="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4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3">
    <cellStyle name="Normal_Ecology2000(Krychevska_M_302)" xfId="1"/>
    <cellStyle name="Normal_НП Бакалавр" xfId="2"/>
    <cellStyle name="Обычный" xfId="0" builtinId="0"/>
  </cellStyles>
  <dxfs count="154"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BD43"/>
  <sheetViews>
    <sheetView topLeftCell="A11" zoomScale="115" zoomScaleNormal="115" zoomScaleSheetLayoutView="115" workbookViewId="0">
      <selection activeCell="Y28" sqref="Y28"/>
    </sheetView>
  </sheetViews>
  <sheetFormatPr defaultColWidth="2.42578125" defaultRowHeight="12.75" x14ac:dyDescent="0.2"/>
  <cols>
    <col min="1" max="53" width="2.7109375" style="325" customWidth="1"/>
    <col min="54" max="16384" width="2.42578125" style="325"/>
  </cols>
  <sheetData>
    <row r="1" spans="1:56" ht="15.75" x14ac:dyDescent="0.2">
      <c r="A1" s="318" t="s">
        <v>0</v>
      </c>
      <c r="B1" s="319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16"/>
      <c r="T1" s="316" t="s">
        <v>1</v>
      </c>
      <c r="U1" s="315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2"/>
      <c r="AI1" s="322"/>
      <c r="AJ1" s="322"/>
      <c r="AK1" s="322"/>
      <c r="AL1" s="322"/>
      <c r="AM1" s="323"/>
      <c r="AN1" s="323"/>
      <c r="AO1" s="323"/>
      <c r="AP1" s="323"/>
      <c r="AQ1" s="323"/>
      <c r="AR1" s="323"/>
      <c r="AS1" s="323"/>
      <c r="AT1" s="323"/>
      <c r="AU1" s="324"/>
      <c r="AV1" s="323"/>
      <c r="AW1" s="322"/>
      <c r="AX1" s="322"/>
      <c r="AY1" s="322"/>
      <c r="AZ1" s="322"/>
      <c r="BA1" s="322"/>
    </row>
    <row r="2" spans="1:56" ht="15" customHeight="1" x14ac:dyDescent="0.2">
      <c r="A2" s="318"/>
      <c r="B2" s="319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16" t="s">
        <v>2</v>
      </c>
      <c r="R2" s="320"/>
      <c r="T2" s="318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22"/>
      <c r="AN2" s="322"/>
      <c r="AO2" s="322"/>
      <c r="AP2" s="322"/>
      <c r="AQ2" s="322"/>
      <c r="AR2" s="322"/>
      <c r="AS2" s="322"/>
      <c r="AT2" s="322"/>
      <c r="AU2" s="324"/>
      <c r="AV2" s="322"/>
      <c r="AW2" s="322"/>
      <c r="AX2" s="322"/>
      <c r="AY2" s="322"/>
      <c r="AZ2" s="322"/>
      <c r="BA2" s="322"/>
    </row>
    <row r="3" spans="1:56" ht="15" customHeight="1" x14ac:dyDescent="0.2">
      <c r="A3" s="318" t="s">
        <v>3</v>
      </c>
      <c r="B3" s="319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22"/>
      <c r="AN3" s="322"/>
      <c r="AO3" s="322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6"/>
      <c r="BC3" s="326"/>
      <c r="BD3" s="326"/>
    </row>
    <row r="4" spans="1:56" ht="15" x14ac:dyDescent="0.2">
      <c r="A4" s="319"/>
      <c r="B4" s="319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16"/>
      <c r="T4" s="318"/>
      <c r="U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K4" s="656" t="s">
        <v>4</v>
      </c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326"/>
      <c r="BC4" s="326"/>
      <c r="BD4" s="326"/>
    </row>
    <row r="5" spans="1:56" ht="15.75" x14ac:dyDescent="0.2">
      <c r="A5" s="318" t="s">
        <v>5</v>
      </c>
      <c r="B5" s="319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1"/>
      <c r="T5" s="321"/>
      <c r="U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K5" s="662" t="s">
        <v>6</v>
      </c>
      <c r="AL5" s="662"/>
      <c r="AM5" s="662"/>
      <c r="AN5" s="662"/>
      <c r="AO5" s="662"/>
      <c r="AP5" s="662"/>
      <c r="AQ5" s="662"/>
      <c r="AR5" s="662"/>
      <c r="AS5" s="662"/>
      <c r="AT5" s="662"/>
      <c r="AU5" s="662"/>
      <c r="AV5" s="662"/>
      <c r="AW5" s="662"/>
      <c r="AX5" s="662"/>
      <c r="AY5" s="662"/>
      <c r="AZ5" s="662"/>
      <c r="BA5" s="662"/>
      <c r="BB5" s="326"/>
      <c r="BC5" s="326"/>
      <c r="BD5" s="326"/>
    </row>
    <row r="6" spans="1:56" ht="15.75" x14ac:dyDescent="0.2">
      <c r="A6" s="663" t="str">
        <f>IF(AND(Розрахунок!E660&gt;0,OR(Розрахунок!E660&lt;Довідники!G12,Розрахунок!E660&gt;Довідники!G13)),CONCATENATE("Відсоток вибіркових дисциплін від загальної кількості дорівнює ",ROUND(Розрахунок!E660*100,0)),"")</f>
        <v/>
      </c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327" t="s">
        <v>7</v>
      </c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K6" s="662"/>
      <c r="AL6" s="662"/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2"/>
      <c r="AY6" s="662"/>
      <c r="AZ6" s="662"/>
      <c r="BA6" s="662"/>
      <c r="BB6" s="4"/>
      <c r="BC6" s="4"/>
      <c r="BD6" s="328"/>
    </row>
    <row r="7" spans="1:56" ht="15.75" x14ac:dyDescent="0.2">
      <c r="A7" s="666" t="str">
        <f>CONCATENATE(IF(SUM(Довідники!H24:L25)&gt;0,"Загальна кількість годин або кредитів з вибіркових блоків не еквівалентні",""), IF(Розрахунок!EL641&gt;0, "Часы без дисциплины", ""))</f>
        <v/>
      </c>
      <c r="B7" s="666"/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6"/>
      <c r="Q7" s="666"/>
      <c r="R7" s="666"/>
      <c r="S7" s="666"/>
      <c r="T7" s="666"/>
      <c r="U7" s="666"/>
      <c r="V7" s="666"/>
      <c r="W7" s="666"/>
      <c r="X7" s="666"/>
      <c r="Y7" s="666"/>
      <c r="Z7" s="666"/>
      <c r="AA7" s="666"/>
      <c r="AB7" s="666"/>
      <c r="AC7" s="666"/>
      <c r="AD7" s="666"/>
      <c r="AE7" s="666"/>
      <c r="AF7" s="666"/>
      <c r="AG7" s="666"/>
      <c r="AH7" s="666"/>
      <c r="AI7" s="666"/>
      <c r="AK7" s="665" t="str">
        <f>IF(AND(Довідники!F19=0,Довідники!H19=0),"Строк навчання: _________________________",CONCATENATE("Строк навчання: ", IF(Довідники!F19&gt;0,CONCATENATE(Довідники!F19,Довідники!G19),""),IF(Довідники!H19&gt;0,CONCATENATE(Довідники!H19,Довідники!I19),"")))</f>
        <v xml:space="preserve">Строк навчання: 3 роки 10 місяців </v>
      </c>
      <c r="AL7" s="665"/>
      <c r="AM7" s="665"/>
      <c r="AN7" s="665"/>
      <c r="AO7" s="665"/>
      <c r="AP7" s="665"/>
      <c r="AQ7" s="665"/>
      <c r="AR7" s="665"/>
      <c r="AS7" s="665"/>
      <c r="AT7" s="665"/>
      <c r="AU7" s="665"/>
      <c r="AV7" s="665"/>
      <c r="AW7" s="665"/>
      <c r="AX7" s="665"/>
      <c r="AY7" s="665"/>
      <c r="AZ7" s="665"/>
      <c r="BA7" s="665"/>
      <c r="BB7" s="328"/>
    </row>
    <row r="8" spans="1:56" ht="17.25" customHeight="1" x14ac:dyDescent="0.2">
      <c r="A8" s="667" t="str">
        <f>CONCATENATE(IF(OR(Довідники!M22&gt;Довідники!G22,Довідники!M23&gt;Довідники!G23), "Загальна кількість годин або кредитів з вибраних дисциплін більше аніж з вибраного блоку", ""))</f>
        <v/>
      </c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7"/>
      <c r="AK8" s="656" t="s">
        <v>8</v>
      </c>
      <c r="AL8" s="656"/>
      <c r="AM8" s="656"/>
      <c r="AN8" s="656"/>
      <c r="AO8" s="656"/>
      <c r="AP8" s="656"/>
      <c r="AQ8" s="656"/>
      <c r="AR8" s="656"/>
      <c r="AS8" s="656"/>
      <c r="AT8" s="656"/>
      <c r="AU8" s="656"/>
      <c r="AV8" s="656"/>
      <c r="AW8" s="656"/>
      <c r="AX8" s="656"/>
      <c r="AY8" s="656"/>
      <c r="AZ8" s="656"/>
      <c r="BA8" s="656"/>
      <c r="BB8" s="4"/>
    </row>
    <row r="9" spans="1:56" ht="15" customHeight="1" x14ac:dyDescent="0.2">
      <c r="A9" s="665" t="str">
        <f>CONCATENATE("підготовки ",IF(AK4=Довідники!W2,"_______________________",VLOOKUP(AK4,Довідники!W2:X12,2,FALSE)), " з галузі знань ", IF(A10=Довідники!AJ2, "___________________________________________________________________", VLOOKUP(A10,Довідники!AJ2:AK76,2,FALSE)))</f>
        <v>підготовки бакалавра з галузі знань 05 Соціальні та поведінкові науки</v>
      </c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5"/>
      <c r="AA9" s="665"/>
      <c r="AB9" s="665"/>
      <c r="AC9" s="665"/>
      <c r="AD9" s="665"/>
      <c r="AE9" s="665"/>
      <c r="AF9" s="665"/>
      <c r="AG9" s="665"/>
      <c r="AH9" s="665"/>
      <c r="AI9" s="665"/>
      <c r="AJ9" s="665"/>
      <c r="AK9" s="665"/>
      <c r="AL9" s="665"/>
      <c r="AM9" s="665"/>
      <c r="AN9" s="665"/>
      <c r="AO9" s="665"/>
      <c r="AP9" s="665"/>
      <c r="AQ9" s="665"/>
      <c r="AR9" s="665"/>
      <c r="AS9" s="665"/>
      <c r="AT9" s="665"/>
      <c r="AU9" s="665"/>
      <c r="AV9" s="665"/>
      <c r="AW9" s="316"/>
      <c r="AX9" s="316"/>
      <c r="AY9" s="316"/>
      <c r="AZ9" s="316"/>
      <c r="BA9" s="316"/>
    </row>
    <row r="10" spans="1:56" ht="14.25" customHeight="1" x14ac:dyDescent="0.2">
      <c r="A10" s="656" t="s">
        <v>9</v>
      </c>
      <c r="B10" s="656"/>
      <c r="C10" s="656"/>
      <c r="D10" s="656"/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656"/>
      <c r="R10" s="656"/>
      <c r="S10" s="656"/>
      <c r="T10" s="656"/>
      <c r="U10" s="656"/>
      <c r="V10" s="656"/>
      <c r="W10" s="656"/>
      <c r="X10" s="656"/>
      <c r="Y10" s="656"/>
      <c r="Z10" s="656"/>
      <c r="AA10" s="656"/>
      <c r="AB10" s="656"/>
      <c r="AC10" s="656"/>
      <c r="AD10" s="656"/>
      <c r="AE10" s="656"/>
      <c r="AF10" s="656"/>
      <c r="AG10" s="656"/>
      <c r="AH10" s="656"/>
      <c r="AI10" s="656"/>
      <c r="AJ10" s="656"/>
      <c r="AK10" s="656"/>
      <c r="AL10" s="656"/>
      <c r="AM10" s="656"/>
      <c r="AN10" s="656"/>
      <c r="AO10" s="656"/>
      <c r="AP10" s="656"/>
      <c r="AQ10" s="656"/>
      <c r="AR10" s="656"/>
      <c r="AS10" s="656"/>
      <c r="AT10" s="656"/>
      <c r="AU10" s="656"/>
      <c r="AV10" s="656"/>
      <c r="AW10" s="329"/>
      <c r="AX10" s="315"/>
      <c r="AY10" s="321"/>
      <c r="AZ10" s="321"/>
      <c r="BA10" s="321"/>
    </row>
    <row r="11" spans="1:56" ht="14.25" customHeight="1" x14ac:dyDescent="0.2">
      <c r="A11" s="656" t="s">
        <v>10</v>
      </c>
      <c r="B11" s="656"/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656"/>
      <c r="AH11" s="656"/>
      <c r="AI11" s="656"/>
      <c r="AJ11" s="656"/>
      <c r="AK11" s="656"/>
      <c r="AL11" s="656"/>
      <c r="AM11" s="656"/>
      <c r="AN11" s="656"/>
      <c r="AO11" s="656"/>
      <c r="AP11" s="656"/>
      <c r="AQ11" s="656"/>
      <c r="AR11" s="656"/>
      <c r="AS11" s="656"/>
      <c r="AT11" s="656"/>
      <c r="AU11" s="656"/>
      <c r="AV11" s="656"/>
      <c r="AW11" s="329"/>
      <c r="AX11" s="315"/>
      <c r="AY11" s="321"/>
      <c r="AZ11" s="321"/>
      <c r="BA11" s="321"/>
    </row>
    <row r="12" spans="1:56" ht="15.75" x14ac:dyDescent="0.2">
      <c r="A12" s="664"/>
      <c r="B12" s="664"/>
      <c r="C12" s="664"/>
      <c r="D12" s="664"/>
      <c r="E12" s="664"/>
      <c r="F12" s="664"/>
      <c r="G12" s="664"/>
      <c r="H12" s="664"/>
      <c r="I12" s="664"/>
      <c r="J12" s="664"/>
      <c r="K12" s="664"/>
      <c r="L12" s="664"/>
      <c r="M12" s="664"/>
      <c r="N12" s="664"/>
      <c r="O12" s="664"/>
      <c r="P12" s="664"/>
      <c r="Q12" s="664"/>
      <c r="R12" s="664"/>
      <c r="S12" s="664"/>
      <c r="T12" s="664"/>
      <c r="U12" s="664"/>
      <c r="V12" s="664"/>
      <c r="W12" s="664"/>
      <c r="X12" s="664"/>
      <c r="Y12" s="664"/>
      <c r="Z12" s="664"/>
      <c r="AA12" s="664"/>
      <c r="AB12" s="664"/>
      <c r="AC12" s="664"/>
      <c r="AD12" s="664"/>
      <c r="AE12" s="664"/>
      <c r="AF12" s="664"/>
      <c r="AG12" s="664"/>
      <c r="AH12" s="664"/>
      <c r="AI12" s="664"/>
      <c r="AJ12" s="664"/>
      <c r="AK12" s="664"/>
      <c r="AL12" s="664"/>
      <c r="AM12" s="664"/>
      <c r="AN12" s="664"/>
      <c r="AO12" s="664"/>
      <c r="AP12" s="664"/>
      <c r="AQ12" s="664"/>
      <c r="AR12" s="664"/>
      <c r="AS12" s="664"/>
      <c r="AT12" s="664"/>
      <c r="AU12" s="664"/>
      <c r="AV12" s="664"/>
      <c r="AW12" s="329"/>
      <c r="AX12" s="315"/>
      <c r="AY12" s="321"/>
      <c r="AZ12" s="321"/>
      <c r="BA12" s="321"/>
    </row>
    <row r="13" spans="1:56" ht="15.75" customHeight="1" x14ac:dyDescent="0.2">
      <c r="A13" s="657" t="s">
        <v>11</v>
      </c>
      <c r="B13" s="657"/>
      <c r="C13" s="657"/>
      <c r="D13" s="657"/>
      <c r="E13" s="657"/>
      <c r="F13" s="657"/>
      <c r="G13" s="657"/>
      <c r="H13" s="657"/>
      <c r="I13" s="657"/>
      <c r="J13" s="657"/>
      <c r="K13" s="657"/>
      <c r="L13" s="315"/>
      <c r="M13" s="315"/>
      <c r="N13" s="315"/>
      <c r="O13" s="316"/>
      <c r="P13" s="316"/>
      <c r="Q13" s="316"/>
      <c r="R13" s="316"/>
      <c r="S13" s="317" t="str">
        <f ca="1">IF(SUM(Довідники!AU5:CT11)&gt;0, "Порожні комірки у графіку навчального процесу", "")</f>
        <v/>
      </c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</row>
    <row r="14" spans="1:56" ht="14.25" customHeight="1" x14ac:dyDescent="0.2">
      <c r="A14" s="694" t="s">
        <v>12</v>
      </c>
      <c r="B14" s="694"/>
      <c r="C14" s="694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4"/>
      <c r="Q14" s="694"/>
      <c r="R14" s="694"/>
      <c r="S14" s="694"/>
      <c r="T14" s="694"/>
      <c r="U14" s="694"/>
      <c r="V14" s="694"/>
      <c r="W14" s="694"/>
      <c r="X14" s="694"/>
      <c r="Y14" s="694"/>
      <c r="Z14" s="694"/>
      <c r="AA14" s="694"/>
      <c r="AB14" s="694"/>
      <c r="AC14" s="694"/>
      <c r="AD14" s="694"/>
      <c r="AE14" s="694"/>
      <c r="AF14" s="694"/>
      <c r="AG14" s="694"/>
      <c r="AH14" s="694"/>
      <c r="AI14" s="694"/>
      <c r="AJ14" s="694"/>
      <c r="AK14" s="694"/>
      <c r="AL14" s="694"/>
      <c r="AM14" s="694"/>
      <c r="AN14" s="694"/>
      <c r="AO14" s="694"/>
      <c r="AP14" s="694"/>
      <c r="AQ14" s="694"/>
      <c r="AR14" s="694"/>
      <c r="AS14" s="694"/>
      <c r="AT14" s="694"/>
      <c r="AU14" s="694"/>
      <c r="AV14" s="694"/>
      <c r="AW14" s="694"/>
      <c r="AX14" s="694"/>
      <c r="AY14" s="694"/>
      <c r="AZ14" s="694"/>
      <c r="BA14" s="694"/>
    </row>
    <row r="15" spans="1:56" ht="14.25" customHeight="1" thickBot="1" x14ac:dyDescent="0.25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S15" s="330"/>
      <c r="T15" s="331"/>
      <c r="U15" s="322"/>
      <c r="V15" s="322"/>
      <c r="W15" s="331"/>
      <c r="X15" s="331"/>
      <c r="Y15" s="331"/>
      <c r="Z15" s="331"/>
      <c r="AA15" s="322"/>
      <c r="AB15" s="322"/>
      <c r="AC15" s="331"/>
      <c r="AD15" s="331"/>
      <c r="AE15" s="331"/>
      <c r="AF15" s="331"/>
      <c r="AG15" s="331"/>
      <c r="AH15" s="331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8"/>
      <c r="AT15" s="328"/>
      <c r="AU15" s="328"/>
      <c r="AV15" s="328"/>
      <c r="AW15" s="328"/>
      <c r="AX15" s="328"/>
      <c r="AY15" s="328"/>
      <c r="AZ15" s="328"/>
      <c r="BA15" s="328"/>
    </row>
    <row r="16" spans="1:56" ht="13.5" thickBot="1" x14ac:dyDescent="0.25">
      <c r="A16" s="628" t="s">
        <v>13</v>
      </c>
      <c r="B16" s="661" t="s">
        <v>14</v>
      </c>
      <c r="C16" s="659"/>
      <c r="D16" s="659"/>
      <c r="E16" s="660"/>
      <c r="F16" s="658" t="s">
        <v>15</v>
      </c>
      <c r="G16" s="659"/>
      <c r="H16" s="659"/>
      <c r="I16" s="659"/>
      <c r="J16" s="661" t="s">
        <v>16</v>
      </c>
      <c r="K16" s="659"/>
      <c r="L16" s="659"/>
      <c r="M16" s="659"/>
      <c r="N16" s="660"/>
      <c r="O16" s="658" t="s">
        <v>17</v>
      </c>
      <c r="P16" s="659"/>
      <c r="Q16" s="659"/>
      <c r="R16" s="659"/>
      <c r="S16" s="661" t="s">
        <v>18</v>
      </c>
      <c r="T16" s="659"/>
      <c r="U16" s="659"/>
      <c r="V16" s="659"/>
      <c r="W16" s="660"/>
      <c r="X16" s="658" t="s">
        <v>19</v>
      </c>
      <c r="Y16" s="659"/>
      <c r="Z16" s="659"/>
      <c r="AA16" s="659"/>
      <c r="AB16" s="661" t="s">
        <v>20</v>
      </c>
      <c r="AC16" s="659"/>
      <c r="AD16" s="659"/>
      <c r="AE16" s="660"/>
      <c r="AF16" s="658" t="s">
        <v>21</v>
      </c>
      <c r="AG16" s="659"/>
      <c r="AH16" s="659"/>
      <c r="AI16" s="659"/>
      <c r="AJ16" s="661" t="s">
        <v>22</v>
      </c>
      <c r="AK16" s="659"/>
      <c r="AL16" s="659"/>
      <c r="AM16" s="659"/>
      <c r="AN16" s="660"/>
      <c r="AO16" s="658" t="s">
        <v>23</v>
      </c>
      <c r="AP16" s="659"/>
      <c r="AQ16" s="659"/>
      <c r="AR16" s="659"/>
      <c r="AS16" s="661" t="s">
        <v>24</v>
      </c>
      <c r="AT16" s="659"/>
      <c r="AU16" s="659"/>
      <c r="AV16" s="659"/>
      <c r="AW16" s="660"/>
      <c r="AX16" s="658" t="s">
        <v>25</v>
      </c>
      <c r="AY16" s="659"/>
      <c r="AZ16" s="659"/>
      <c r="BA16" s="660"/>
    </row>
    <row r="17" spans="1:53" ht="13.5" thickBot="1" x14ac:dyDescent="0.25">
      <c r="A17" s="629"/>
      <c r="B17" s="332"/>
      <c r="C17" s="333"/>
      <c r="D17" s="333"/>
      <c r="E17" s="334"/>
      <c r="F17" s="333"/>
      <c r="G17" s="333"/>
      <c r="H17" s="333"/>
      <c r="I17" s="333"/>
      <c r="J17" s="332"/>
      <c r="K17" s="333"/>
      <c r="L17" s="333"/>
      <c r="M17" s="333"/>
      <c r="N17" s="334"/>
      <c r="O17" s="333"/>
      <c r="P17" s="333"/>
      <c r="Q17" s="333"/>
      <c r="R17" s="333"/>
      <c r="S17" s="332"/>
      <c r="T17" s="333"/>
      <c r="U17" s="333"/>
      <c r="V17" s="333"/>
      <c r="W17" s="334"/>
      <c r="X17" s="333"/>
      <c r="Y17" s="333"/>
      <c r="Z17" s="333"/>
      <c r="AA17" s="333"/>
      <c r="AB17" s="332"/>
      <c r="AC17" s="333"/>
      <c r="AD17" s="333"/>
      <c r="AE17" s="334"/>
      <c r="AF17" s="333"/>
      <c r="AG17" s="333"/>
      <c r="AH17" s="333"/>
      <c r="AI17" s="333"/>
      <c r="AJ17" s="332"/>
      <c r="AK17" s="333"/>
      <c r="AL17" s="333"/>
      <c r="AM17" s="333"/>
      <c r="AN17" s="334"/>
      <c r="AO17" s="333"/>
      <c r="AP17" s="333"/>
      <c r="AQ17" s="333"/>
      <c r="AR17" s="333"/>
      <c r="AS17" s="332"/>
      <c r="AT17" s="333"/>
      <c r="AU17" s="333"/>
      <c r="AV17" s="333"/>
      <c r="AW17" s="334"/>
      <c r="AX17" s="333"/>
      <c r="AY17" s="333"/>
      <c r="AZ17" s="333"/>
      <c r="BA17" s="334"/>
    </row>
    <row r="18" spans="1:53" ht="13.5" thickBot="1" x14ac:dyDescent="0.25">
      <c r="A18" s="629"/>
      <c r="B18" s="335">
        <v>1</v>
      </c>
      <c r="C18" s="336">
        <v>2</v>
      </c>
      <c r="D18" s="336">
        <v>3</v>
      </c>
      <c r="E18" s="337">
        <v>4</v>
      </c>
      <c r="F18" s="338">
        <v>5</v>
      </c>
      <c r="G18" s="336">
        <v>6</v>
      </c>
      <c r="H18" s="336">
        <v>7</v>
      </c>
      <c r="I18" s="339">
        <v>8</v>
      </c>
      <c r="J18" s="335">
        <v>9</v>
      </c>
      <c r="K18" s="336">
        <v>10</v>
      </c>
      <c r="L18" s="336">
        <v>11</v>
      </c>
      <c r="M18" s="336">
        <v>12</v>
      </c>
      <c r="N18" s="337">
        <v>13</v>
      </c>
      <c r="O18" s="338">
        <v>14</v>
      </c>
      <c r="P18" s="336">
        <v>15</v>
      </c>
      <c r="Q18" s="336">
        <v>16</v>
      </c>
      <c r="R18" s="339">
        <v>17</v>
      </c>
      <c r="S18" s="335">
        <v>18</v>
      </c>
      <c r="T18" s="336">
        <v>19</v>
      </c>
      <c r="U18" s="336">
        <v>20</v>
      </c>
      <c r="V18" s="336">
        <v>21</v>
      </c>
      <c r="W18" s="337">
        <v>22</v>
      </c>
      <c r="X18" s="338">
        <v>23</v>
      </c>
      <c r="Y18" s="336">
        <v>24</v>
      </c>
      <c r="Z18" s="336">
        <v>25</v>
      </c>
      <c r="AA18" s="339">
        <v>26</v>
      </c>
      <c r="AB18" s="335">
        <v>27</v>
      </c>
      <c r="AC18" s="336">
        <v>28</v>
      </c>
      <c r="AD18" s="336">
        <v>29</v>
      </c>
      <c r="AE18" s="337">
        <v>30</v>
      </c>
      <c r="AF18" s="338">
        <v>31</v>
      </c>
      <c r="AG18" s="336">
        <v>32</v>
      </c>
      <c r="AH18" s="336">
        <v>33</v>
      </c>
      <c r="AI18" s="339">
        <v>34</v>
      </c>
      <c r="AJ18" s="335">
        <v>35</v>
      </c>
      <c r="AK18" s="336">
        <v>36</v>
      </c>
      <c r="AL18" s="336">
        <v>37</v>
      </c>
      <c r="AM18" s="336">
        <v>38</v>
      </c>
      <c r="AN18" s="337">
        <v>39</v>
      </c>
      <c r="AO18" s="338">
        <v>40</v>
      </c>
      <c r="AP18" s="336">
        <v>41</v>
      </c>
      <c r="AQ18" s="336">
        <v>42</v>
      </c>
      <c r="AR18" s="339">
        <v>43</v>
      </c>
      <c r="AS18" s="335">
        <v>44</v>
      </c>
      <c r="AT18" s="336">
        <v>45</v>
      </c>
      <c r="AU18" s="336">
        <v>46</v>
      </c>
      <c r="AV18" s="336">
        <v>47</v>
      </c>
      <c r="AW18" s="337">
        <v>48</v>
      </c>
      <c r="AX18" s="338">
        <v>49</v>
      </c>
      <c r="AY18" s="336">
        <v>50</v>
      </c>
      <c r="AZ18" s="336">
        <v>51</v>
      </c>
      <c r="BA18" s="337">
        <v>52</v>
      </c>
    </row>
    <row r="19" spans="1:53" ht="13.5" customHeight="1" x14ac:dyDescent="0.2">
      <c r="A19" s="131">
        <v>1</v>
      </c>
      <c r="B19" s="506"/>
      <c r="C19" s="341"/>
      <c r="D19" s="341"/>
      <c r="E19" s="342" t="s">
        <v>26</v>
      </c>
      <c r="F19" s="340" t="s">
        <v>27</v>
      </c>
      <c r="G19" s="341" t="s">
        <v>27</v>
      </c>
      <c r="H19" s="341" t="s">
        <v>27</v>
      </c>
      <c r="I19" s="509" t="s">
        <v>27</v>
      </c>
      <c r="J19" s="506" t="s">
        <v>27</v>
      </c>
      <c r="K19" s="341" t="s">
        <v>27</v>
      </c>
      <c r="L19" s="341" t="s">
        <v>27</v>
      </c>
      <c r="M19" s="341" t="s">
        <v>27</v>
      </c>
      <c r="N19" s="342" t="s">
        <v>27</v>
      </c>
      <c r="O19" s="340" t="s">
        <v>27</v>
      </c>
      <c r="P19" s="341" t="s">
        <v>27</v>
      </c>
      <c r="Q19" s="341" t="s">
        <v>28</v>
      </c>
      <c r="R19" s="509" t="s">
        <v>29</v>
      </c>
      <c r="S19" s="506" t="s">
        <v>29</v>
      </c>
      <c r="T19" s="341" t="s">
        <v>29</v>
      </c>
      <c r="U19" s="341" t="s">
        <v>27</v>
      </c>
      <c r="V19" s="341" t="s">
        <v>27</v>
      </c>
      <c r="W19" s="342" t="s">
        <v>27</v>
      </c>
      <c r="X19" s="340" t="s">
        <v>30</v>
      </c>
      <c r="Y19" s="341" t="s">
        <v>30</v>
      </c>
      <c r="Z19" s="341" t="s">
        <v>27</v>
      </c>
      <c r="AA19" s="509" t="s">
        <v>27</v>
      </c>
      <c r="AB19" s="506" t="s">
        <v>27</v>
      </c>
      <c r="AC19" s="341" t="s">
        <v>27</v>
      </c>
      <c r="AD19" s="341" t="s">
        <v>27</v>
      </c>
      <c r="AE19" s="342" t="s">
        <v>27</v>
      </c>
      <c r="AF19" s="340" t="s">
        <v>27</v>
      </c>
      <c r="AG19" s="341" t="s">
        <v>27</v>
      </c>
      <c r="AH19" s="341" t="s">
        <v>27</v>
      </c>
      <c r="AI19" s="509" t="s">
        <v>27</v>
      </c>
      <c r="AJ19" s="506" t="s">
        <v>26</v>
      </c>
      <c r="AK19" s="341" t="s">
        <v>27</v>
      </c>
      <c r="AL19" s="341" t="s">
        <v>27</v>
      </c>
      <c r="AM19" s="341" t="s">
        <v>27</v>
      </c>
      <c r="AN19" s="342" t="s">
        <v>27</v>
      </c>
      <c r="AO19" s="340" t="s">
        <v>27</v>
      </c>
      <c r="AP19" s="341" t="s">
        <v>28</v>
      </c>
      <c r="AQ19" s="341" t="s">
        <v>28</v>
      </c>
      <c r="AR19" s="509" t="s">
        <v>28</v>
      </c>
      <c r="AS19" s="506" t="s">
        <v>29</v>
      </c>
      <c r="AT19" s="341" t="s">
        <v>29</v>
      </c>
      <c r="AU19" s="341" t="s">
        <v>29</v>
      </c>
      <c r="AV19" s="341" t="s">
        <v>29</v>
      </c>
      <c r="AW19" s="342" t="s">
        <v>29</v>
      </c>
      <c r="AX19" s="340" t="s">
        <v>29</v>
      </c>
      <c r="AY19" s="341" t="s">
        <v>29</v>
      </c>
      <c r="AZ19" s="341" t="s">
        <v>29</v>
      </c>
      <c r="BA19" s="342" t="s">
        <v>29</v>
      </c>
    </row>
    <row r="20" spans="1:53" ht="13.5" customHeight="1" x14ac:dyDescent="0.2">
      <c r="A20" s="10">
        <v>2</v>
      </c>
      <c r="B20" s="344" t="s">
        <v>27</v>
      </c>
      <c r="C20" s="344" t="s">
        <v>27</v>
      </c>
      <c r="D20" s="344" t="s">
        <v>27</v>
      </c>
      <c r="E20" s="344" t="s">
        <v>27</v>
      </c>
      <c r="F20" s="344" t="s">
        <v>27</v>
      </c>
      <c r="G20" s="344" t="s">
        <v>27</v>
      </c>
      <c r="H20" s="344" t="s">
        <v>27</v>
      </c>
      <c r="I20" s="344" t="s">
        <v>27</v>
      </c>
      <c r="J20" s="344" t="s">
        <v>27</v>
      </c>
      <c r="K20" s="344" t="s">
        <v>27</v>
      </c>
      <c r="L20" s="344" t="s">
        <v>27</v>
      </c>
      <c r="M20" s="344" t="s">
        <v>27</v>
      </c>
      <c r="N20" s="345" t="s">
        <v>27</v>
      </c>
      <c r="O20" s="343" t="s">
        <v>27</v>
      </c>
      <c r="P20" s="344" t="s">
        <v>27</v>
      </c>
      <c r="Q20" s="344" t="s">
        <v>28</v>
      </c>
      <c r="R20" s="510" t="s">
        <v>28</v>
      </c>
      <c r="S20" s="507" t="s">
        <v>29</v>
      </c>
      <c r="T20" s="344" t="s">
        <v>29</v>
      </c>
      <c r="U20" s="344" t="s">
        <v>27</v>
      </c>
      <c r="V20" s="344" t="s">
        <v>27</v>
      </c>
      <c r="W20" s="345" t="s">
        <v>27</v>
      </c>
      <c r="X20" s="343" t="s">
        <v>27</v>
      </c>
      <c r="Y20" s="344" t="s">
        <v>27</v>
      </c>
      <c r="Z20" s="344" t="s">
        <v>30</v>
      </c>
      <c r="AA20" s="510" t="s">
        <v>30</v>
      </c>
      <c r="AB20" s="507" t="s">
        <v>27</v>
      </c>
      <c r="AC20" s="344" t="s">
        <v>27</v>
      </c>
      <c r="AD20" s="344" t="s">
        <v>27</v>
      </c>
      <c r="AE20" s="345" t="s">
        <v>27</v>
      </c>
      <c r="AF20" s="343" t="s">
        <v>27</v>
      </c>
      <c r="AG20" s="344" t="s">
        <v>27</v>
      </c>
      <c r="AH20" s="344" t="s">
        <v>27</v>
      </c>
      <c r="AI20" s="510" t="s">
        <v>27</v>
      </c>
      <c r="AJ20" s="507" t="s">
        <v>26</v>
      </c>
      <c r="AK20" s="344" t="s">
        <v>27</v>
      </c>
      <c r="AL20" s="344" t="s">
        <v>27</v>
      </c>
      <c r="AM20" s="344" t="s">
        <v>27</v>
      </c>
      <c r="AN20" s="345" t="s">
        <v>27</v>
      </c>
      <c r="AO20" s="343" t="s">
        <v>27</v>
      </c>
      <c r="AP20" s="344" t="s">
        <v>28</v>
      </c>
      <c r="AQ20" s="344" t="s">
        <v>28</v>
      </c>
      <c r="AR20" s="510" t="s">
        <v>28</v>
      </c>
      <c r="AS20" s="507" t="s">
        <v>29</v>
      </c>
      <c r="AT20" s="344" t="s">
        <v>29</v>
      </c>
      <c r="AU20" s="344" t="s">
        <v>29</v>
      </c>
      <c r="AV20" s="344" t="s">
        <v>29</v>
      </c>
      <c r="AW20" s="345" t="s">
        <v>29</v>
      </c>
      <c r="AX20" s="343" t="s">
        <v>29</v>
      </c>
      <c r="AY20" s="344" t="s">
        <v>29</v>
      </c>
      <c r="AZ20" s="344" t="s">
        <v>29</v>
      </c>
      <c r="BA20" s="345" t="s">
        <v>29</v>
      </c>
    </row>
    <row r="21" spans="1:53" ht="13.5" customHeight="1" x14ac:dyDescent="0.2">
      <c r="A21" s="10">
        <v>3</v>
      </c>
      <c r="B21" s="345" t="s">
        <v>27</v>
      </c>
      <c r="C21" s="345" t="s">
        <v>27</v>
      </c>
      <c r="D21" s="345" t="s">
        <v>27</v>
      </c>
      <c r="E21" s="345" t="s">
        <v>27</v>
      </c>
      <c r="F21" s="345" t="s">
        <v>27</v>
      </c>
      <c r="G21" s="345" t="s">
        <v>27</v>
      </c>
      <c r="H21" s="345" t="s">
        <v>27</v>
      </c>
      <c r="I21" s="345" t="s">
        <v>27</v>
      </c>
      <c r="J21" s="345" t="s">
        <v>27</v>
      </c>
      <c r="K21" s="345" t="s">
        <v>27</v>
      </c>
      <c r="L21" s="345" t="s">
        <v>27</v>
      </c>
      <c r="M21" s="345" t="s">
        <v>27</v>
      </c>
      <c r="N21" s="345" t="s">
        <v>27</v>
      </c>
      <c r="O21" s="343" t="s">
        <v>27</v>
      </c>
      <c r="P21" s="344" t="s">
        <v>27</v>
      </c>
      <c r="Q21" s="344" t="s">
        <v>31</v>
      </c>
      <c r="R21" s="510" t="s">
        <v>29</v>
      </c>
      <c r="S21" s="507" t="s">
        <v>29</v>
      </c>
      <c r="T21" s="344" t="s">
        <v>29</v>
      </c>
      <c r="U21" s="344" t="s">
        <v>27</v>
      </c>
      <c r="V21" s="344" t="s">
        <v>27</v>
      </c>
      <c r="W21" s="345" t="s">
        <v>27</v>
      </c>
      <c r="X21" s="343" t="s">
        <v>30</v>
      </c>
      <c r="Y21" s="344" t="s">
        <v>30</v>
      </c>
      <c r="Z21" s="344" t="s">
        <v>27</v>
      </c>
      <c r="AA21" s="510" t="s">
        <v>27</v>
      </c>
      <c r="AB21" s="507" t="s">
        <v>27</v>
      </c>
      <c r="AC21" s="344" t="s">
        <v>27</v>
      </c>
      <c r="AD21" s="344" t="s">
        <v>27</v>
      </c>
      <c r="AE21" s="345" t="s">
        <v>27</v>
      </c>
      <c r="AF21" s="343" t="s">
        <v>27</v>
      </c>
      <c r="AG21" s="344" t="s">
        <v>27</v>
      </c>
      <c r="AH21" s="344" t="s">
        <v>27</v>
      </c>
      <c r="AI21" s="510" t="s">
        <v>27</v>
      </c>
      <c r="AJ21" s="507" t="s">
        <v>26</v>
      </c>
      <c r="AK21" s="344" t="s">
        <v>27</v>
      </c>
      <c r="AL21" s="344" t="s">
        <v>27</v>
      </c>
      <c r="AM21" s="344" t="s">
        <v>27</v>
      </c>
      <c r="AN21" s="345" t="s">
        <v>27</v>
      </c>
      <c r="AO21" s="343" t="s">
        <v>27</v>
      </c>
      <c r="AP21" s="344" t="s">
        <v>28</v>
      </c>
      <c r="AQ21" s="344" t="s">
        <v>28</v>
      </c>
      <c r="AR21" s="510" t="s">
        <v>28</v>
      </c>
      <c r="AS21" s="507" t="s">
        <v>29</v>
      </c>
      <c r="AT21" s="344" t="s">
        <v>29</v>
      </c>
      <c r="AU21" s="344" t="s">
        <v>29</v>
      </c>
      <c r="AV21" s="344" t="s">
        <v>29</v>
      </c>
      <c r="AW21" s="345" t="s">
        <v>29</v>
      </c>
      <c r="AX21" s="343" t="s">
        <v>29</v>
      </c>
      <c r="AY21" s="344" t="s">
        <v>29</v>
      </c>
      <c r="AZ21" s="344" t="s">
        <v>29</v>
      </c>
      <c r="BA21" s="345" t="s">
        <v>29</v>
      </c>
    </row>
    <row r="22" spans="1:53" ht="13.5" customHeight="1" thickBot="1" x14ac:dyDescent="0.25">
      <c r="A22" s="10">
        <v>4</v>
      </c>
      <c r="B22" s="345" t="s">
        <v>27</v>
      </c>
      <c r="C22" s="345" t="s">
        <v>27</v>
      </c>
      <c r="D22" s="345" t="s">
        <v>27</v>
      </c>
      <c r="E22" s="345" t="s">
        <v>27</v>
      </c>
      <c r="F22" s="345" t="s">
        <v>27</v>
      </c>
      <c r="G22" s="345" t="s">
        <v>27</v>
      </c>
      <c r="H22" s="345" t="s">
        <v>27</v>
      </c>
      <c r="I22" s="345" t="s">
        <v>27</v>
      </c>
      <c r="J22" s="345" t="s">
        <v>27</v>
      </c>
      <c r="K22" s="345" t="s">
        <v>27</v>
      </c>
      <c r="L22" s="345" t="s">
        <v>27</v>
      </c>
      <c r="M22" s="345" t="s">
        <v>27</v>
      </c>
      <c r="N22" s="345" t="s">
        <v>27</v>
      </c>
      <c r="O22" s="343" t="s">
        <v>27</v>
      </c>
      <c r="P22" s="344" t="s">
        <v>27</v>
      </c>
      <c r="Q22" s="344" t="s">
        <v>28</v>
      </c>
      <c r="R22" s="510" t="s">
        <v>29</v>
      </c>
      <c r="S22" s="507" t="s">
        <v>29</v>
      </c>
      <c r="T22" s="344" t="s">
        <v>29</v>
      </c>
      <c r="U22" s="344" t="s">
        <v>27</v>
      </c>
      <c r="V22" s="344" t="s">
        <v>27</v>
      </c>
      <c r="W22" s="345" t="s">
        <v>27</v>
      </c>
      <c r="X22" s="343" t="s">
        <v>27</v>
      </c>
      <c r="Y22" s="344" t="s">
        <v>27</v>
      </c>
      <c r="Z22" s="344" t="s">
        <v>30</v>
      </c>
      <c r="AA22" s="510" t="s">
        <v>30</v>
      </c>
      <c r="AB22" s="507" t="s">
        <v>27</v>
      </c>
      <c r="AC22" s="344" t="s">
        <v>27</v>
      </c>
      <c r="AD22" s="344" t="s">
        <v>27</v>
      </c>
      <c r="AE22" s="345" t="s">
        <v>27</v>
      </c>
      <c r="AF22" s="343" t="s">
        <v>27</v>
      </c>
      <c r="AG22" s="344" t="s">
        <v>27</v>
      </c>
      <c r="AH22" s="344" t="s">
        <v>27</v>
      </c>
      <c r="AI22" s="510" t="s">
        <v>28</v>
      </c>
      <c r="AJ22" s="507" t="s">
        <v>28</v>
      </c>
      <c r="AK22" s="344" t="s">
        <v>32</v>
      </c>
      <c r="AL22" s="344" t="s">
        <v>32</v>
      </c>
      <c r="AM22" s="344" t="s">
        <v>32</v>
      </c>
      <c r="AN22" s="345" t="s">
        <v>32</v>
      </c>
      <c r="AO22" s="343" t="s">
        <v>32</v>
      </c>
      <c r="AP22" s="344" t="s">
        <v>32</v>
      </c>
      <c r="AQ22" s="344" t="s">
        <v>33</v>
      </c>
      <c r="AR22" s="510" t="s">
        <v>34</v>
      </c>
      <c r="AS22" s="507"/>
      <c r="AT22" s="344"/>
      <c r="AU22" s="344"/>
      <c r="AV22" s="344"/>
      <c r="AW22" s="345"/>
      <c r="AX22" s="343"/>
      <c r="AY22" s="344"/>
      <c r="AZ22" s="344"/>
      <c r="BA22" s="345"/>
    </row>
    <row r="23" spans="1:53" ht="13.5" hidden="1" customHeight="1" x14ac:dyDescent="0.2">
      <c r="A23" s="10">
        <v>5</v>
      </c>
      <c r="B23" s="507"/>
      <c r="C23" s="344"/>
      <c r="D23" s="344"/>
      <c r="E23" s="345"/>
      <c r="F23" s="343"/>
      <c r="G23" s="344"/>
      <c r="H23" s="344"/>
      <c r="I23" s="510"/>
      <c r="J23" s="507"/>
      <c r="K23" s="344"/>
      <c r="L23" s="344"/>
      <c r="M23" s="344"/>
      <c r="N23" s="345"/>
      <c r="O23" s="343"/>
      <c r="P23" s="344"/>
      <c r="Q23" s="344"/>
      <c r="R23" s="510"/>
      <c r="S23" s="507"/>
      <c r="T23" s="344"/>
      <c r="U23" s="344"/>
      <c r="V23" s="344"/>
      <c r="W23" s="345"/>
      <c r="X23" s="343"/>
      <c r="Y23" s="344"/>
      <c r="Z23" s="344"/>
      <c r="AA23" s="510"/>
      <c r="AB23" s="507"/>
      <c r="AC23" s="344"/>
      <c r="AD23" s="344"/>
      <c r="AE23" s="345"/>
      <c r="AF23" s="343"/>
      <c r="AG23" s="344"/>
      <c r="AH23" s="344"/>
      <c r="AI23" s="510"/>
      <c r="AJ23" s="507"/>
      <c r="AK23" s="344"/>
      <c r="AL23" s="344"/>
      <c r="AM23" s="344"/>
      <c r="AN23" s="345"/>
      <c r="AO23" s="343"/>
      <c r="AP23" s="344"/>
      <c r="AQ23" s="344"/>
      <c r="AR23" s="510"/>
      <c r="AS23" s="507"/>
      <c r="AT23" s="344"/>
      <c r="AU23" s="344"/>
      <c r="AV23" s="344"/>
      <c r="AW23" s="345"/>
      <c r="AX23" s="343"/>
      <c r="AY23" s="344"/>
      <c r="AZ23" s="344"/>
      <c r="BA23" s="345"/>
    </row>
    <row r="24" spans="1:53" ht="13.5" hidden="1" customHeight="1" thickBot="1" x14ac:dyDescent="0.25">
      <c r="A24" s="10">
        <v>6</v>
      </c>
      <c r="B24" s="508"/>
      <c r="C24" s="346"/>
      <c r="D24" s="346"/>
      <c r="E24" s="347"/>
      <c r="F24" s="343"/>
      <c r="G24" s="344"/>
      <c r="H24" s="344"/>
      <c r="I24" s="510"/>
      <c r="J24" s="508"/>
      <c r="K24" s="346"/>
      <c r="L24" s="346"/>
      <c r="M24" s="346"/>
      <c r="N24" s="347"/>
      <c r="O24" s="343"/>
      <c r="P24" s="344"/>
      <c r="Q24" s="344"/>
      <c r="R24" s="510"/>
      <c r="S24" s="508"/>
      <c r="T24" s="346"/>
      <c r="U24" s="346"/>
      <c r="V24" s="346"/>
      <c r="W24" s="347"/>
      <c r="X24" s="343"/>
      <c r="Y24" s="344"/>
      <c r="Z24" s="344"/>
      <c r="AA24" s="510"/>
      <c r="AB24" s="508"/>
      <c r="AC24" s="346"/>
      <c r="AD24" s="346"/>
      <c r="AE24" s="347"/>
      <c r="AF24" s="343"/>
      <c r="AG24" s="344"/>
      <c r="AH24" s="344"/>
      <c r="AI24" s="510"/>
      <c r="AJ24" s="508"/>
      <c r="AK24" s="346"/>
      <c r="AL24" s="346"/>
      <c r="AM24" s="346"/>
      <c r="AN24" s="347"/>
      <c r="AO24" s="343"/>
      <c r="AP24" s="344"/>
      <c r="AQ24" s="344"/>
      <c r="AR24" s="510"/>
      <c r="AS24" s="508"/>
      <c r="AT24" s="346"/>
      <c r="AU24" s="346"/>
      <c r="AV24" s="346"/>
      <c r="AW24" s="347"/>
      <c r="AX24" s="343"/>
      <c r="AY24" s="344"/>
      <c r="AZ24" s="344"/>
      <c r="BA24" s="345"/>
    </row>
    <row r="25" spans="1:53" s="348" customFormat="1" ht="13.5" hidden="1" customHeight="1" thickBot="1" x14ac:dyDescent="0.25">
      <c r="A25" s="12">
        <v>7</v>
      </c>
      <c r="B25" s="504"/>
      <c r="C25" s="505"/>
      <c r="D25" s="505"/>
      <c r="E25" s="505"/>
      <c r="F25" s="346"/>
      <c r="G25" s="346"/>
      <c r="H25" s="346"/>
      <c r="I25" s="346"/>
      <c r="J25" s="505"/>
      <c r="K25" s="505"/>
      <c r="L25" s="505"/>
      <c r="M25" s="505"/>
      <c r="N25" s="505"/>
      <c r="O25" s="346"/>
      <c r="P25" s="346"/>
      <c r="Q25" s="346"/>
      <c r="R25" s="346"/>
      <c r="S25" s="505"/>
      <c r="T25" s="505"/>
      <c r="U25" s="505"/>
      <c r="V25" s="505"/>
      <c r="W25" s="505"/>
      <c r="X25" s="346"/>
      <c r="Y25" s="346"/>
      <c r="Z25" s="346"/>
      <c r="AA25" s="346"/>
      <c r="AB25" s="505"/>
      <c r="AC25" s="505"/>
      <c r="AD25" s="505"/>
      <c r="AE25" s="505"/>
      <c r="AF25" s="346"/>
      <c r="AG25" s="346"/>
      <c r="AH25" s="346"/>
      <c r="AI25" s="346"/>
      <c r="AJ25" s="505"/>
      <c r="AK25" s="505"/>
      <c r="AL25" s="505"/>
      <c r="AM25" s="505"/>
      <c r="AN25" s="505"/>
      <c r="AO25" s="346"/>
      <c r="AP25" s="346"/>
      <c r="AQ25" s="346"/>
      <c r="AR25" s="346"/>
      <c r="AS25" s="505"/>
      <c r="AT25" s="505"/>
      <c r="AU25" s="505"/>
      <c r="AV25" s="505"/>
      <c r="AW25" s="505"/>
      <c r="AX25" s="346"/>
      <c r="AY25" s="346"/>
      <c r="AZ25" s="346"/>
      <c r="BA25" s="347"/>
    </row>
    <row r="26" spans="1:53" x14ac:dyDescent="0.2">
      <c r="A26" s="503" t="s">
        <v>35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3"/>
      <c r="AS26" s="503"/>
      <c r="AT26" s="503"/>
      <c r="AU26" s="503"/>
      <c r="AV26" s="503"/>
      <c r="AW26" s="503"/>
      <c r="AX26" s="503"/>
      <c r="AY26" s="503"/>
      <c r="AZ26" s="503"/>
      <c r="BA26" s="503"/>
    </row>
    <row r="27" spans="1:53" s="350" customFormat="1" ht="11.25" x14ac:dyDescent="0.2">
      <c r="A27" s="4" t="s">
        <v>36</v>
      </c>
      <c r="B27" s="349"/>
      <c r="C27" s="349"/>
      <c r="D27" s="349"/>
      <c r="E27" s="349"/>
      <c r="F27" s="4" t="s">
        <v>37</v>
      </c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</row>
    <row r="28" spans="1:53" s="350" customFormat="1" ht="11.25" x14ac:dyDescent="0.2">
      <c r="A28" s="4"/>
      <c r="B28" s="349"/>
      <c r="C28" s="349"/>
      <c r="D28" s="349"/>
      <c r="E28" s="349"/>
      <c r="F28" s="4" t="s">
        <v>38</v>
      </c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49"/>
      <c r="AW28" s="349"/>
      <c r="AX28" s="349"/>
      <c r="AY28" s="349"/>
      <c r="AZ28" s="349"/>
      <c r="BA28" s="349"/>
    </row>
    <row r="29" spans="1:53" s="350" customFormat="1" ht="11.25" x14ac:dyDescent="0.2">
      <c r="A29" s="4"/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</row>
    <row r="30" spans="1:53" s="351" customFormat="1" ht="13.5" customHeight="1" x14ac:dyDescent="0.2">
      <c r="A30" s="4"/>
      <c r="E30" s="693" t="s">
        <v>39</v>
      </c>
      <c r="F30" s="693"/>
      <c r="G30" s="693"/>
      <c r="H30" s="693"/>
      <c r="I30" s="693"/>
      <c r="J30" s="693"/>
      <c r="K30" s="693"/>
      <c r="L30" s="693"/>
      <c r="M30" s="693"/>
      <c r="N30" s="693"/>
      <c r="O30" s="693"/>
      <c r="P30" s="693"/>
      <c r="Q30" s="693"/>
      <c r="R30" s="693"/>
      <c r="S30" s="693"/>
      <c r="T30" s="693"/>
      <c r="U30" s="1"/>
      <c r="V30" s="1"/>
      <c r="W30" s="692" t="s">
        <v>40</v>
      </c>
      <c r="X30" s="692"/>
      <c r="Y30" s="692"/>
      <c r="Z30" s="692"/>
      <c r="AA30" s="692"/>
      <c r="AB30" s="692"/>
      <c r="AC30" s="692"/>
      <c r="AD30" s="692"/>
      <c r="AE30" s="692"/>
      <c r="AF30" s="2"/>
      <c r="AG30" s="1"/>
      <c r="AH30" s="692" t="s">
        <v>41</v>
      </c>
      <c r="AI30" s="692"/>
      <c r="AJ30" s="692"/>
      <c r="AK30" s="692"/>
      <c r="AL30" s="692"/>
      <c r="AM30" s="692"/>
      <c r="AN30" s="692"/>
      <c r="AO30" s="692"/>
      <c r="AP30" s="692"/>
      <c r="AQ30" s="692"/>
      <c r="AR30" s="692"/>
      <c r="AS30" s="692"/>
      <c r="AT30" s="692"/>
      <c r="AU30" s="692"/>
      <c r="AV30" s="692"/>
      <c r="AW30" s="692"/>
      <c r="AX30" s="692"/>
      <c r="AY30" s="1"/>
      <c r="AZ30" s="1"/>
      <c r="BA30" s="1"/>
    </row>
    <row r="31" spans="1:53" s="351" customFormat="1" ht="9" customHeight="1" thickBot="1" x14ac:dyDescent="0.25">
      <c r="A31" s="1"/>
      <c r="F31" s="352"/>
      <c r="G31" s="1"/>
      <c r="H31" s="2"/>
      <c r="I31" s="2"/>
      <c r="J31" s="2"/>
      <c r="K31" s="1"/>
      <c r="L31" s="1"/>
      <c r="M31" s="1"/>
      <c r="N31" s="1"/>
      <c r="O31" s="2"/>
      <c r="P31" s="1"/>
      <c r="Q31" s="1"/>
      <c r="R31" s="1"/>
      <c r="S31" s="1"/>
      <c r="T31" s="2"/>
      <c r="U31" s="1"/>
      <c r="V31" s="1"/>
      <c r="W31" s="1"/>
      <c r="X31" s="1"/>
      <c r="Y31" s="1"/>
      <c r="Z31" s="5"/>
      <c r="AA31" s="6"/>
      <c r="AB31" s="6"/>
      <c r="AC31" s="6"/>
      <c r="AD31" s="6"/>
      <c r="AE31" s="6"/>
      <c r="AF31" s="2"/>
      <c r="AG31" s="1"/>
      <c r="AI31" s="6"/>
      <c r="AM31" s="6"/>
      <c r="AN31" s="5"/>
      <c r="AQ31" s="6"/>
      <c r="AR31" s="6"/>
      <c r="AS31" s="6"/>
      <c r="AT31" s="6"/>
      <c r="AU31" s="6"/>
      <c r="AV31" s="6"/>
      <c r="AW31" s="6"/>
      <c r="AX31" s="6"/>
      <c r="AY31" s="1"/>
      <c r="AZ31" s="1"/>
      <c r="BA31" s="1"/>
    </row>
    <row r="32" spans="1:53" s="351" customFormat="1" ht="13.5" customHeight="1" x14ac:dyDescent="0.2">
      <c r="A32" s="1"/>
      <c r="E32" s="628" t="s">
        <v>13</v>
      </c>
      <c r="F32" s="631" t="s">
        <v>42</v>
      </c>
      <c r="G32" s="632"/>
      <c r="H32" s="635" t="s">
        <v>43</v>
      </c>
      <c r="I32" s="670" t="s">
        <v>44</v>
      </c>
      <c r="J32" s="670" t="s">
        <v>45</v>
      </c>
      <c r="K32" s="670" t="s">
        <v>46</v>
      </c>
      <c r="L32" s="672" t="s">
        <v>47</v>
      </c>
      <c r="M32" s="632"/>
      <c r="N32" s="672" t="s">
        <v>48</v>
      </c>
      <c r="O32" s="631"/>
      <c r="P32" s="631"/>
      <c r="Q32" s="632"/>
      <c r="R32" s="672" t="s">
        <v>49</v>
      </c>
      <c r="S32" s="622" t="s">
        <v>50</v>
      </c>
      <c r="T32" s="623"/>
      <c r="U32" s="3"/>
      <c r="V32" s="3"/>
      <c r="W32" s="680" t="s">
        <v>51</v>
      </c>
      <c r="X32" s="681"/>
      <c r="Y32" s="681"/>
      <c r="Z32" s="681"/>
      <c r="AA32" s="681"/>
      <c r="AB32" s="681"/>
      <c r="AC32" s="682"/>
      <c r="AD32" s="695" t="s">
        <v>52</v>
      </c>
      <c r="AE32" s="623" t="s">
        <v>53</v>
      </c>
      <c r="AH32" s="680" t="s">
        <v>54</v>
      </c>
      <c r="AI32" s="681"/>
      <c r="AJ32" s="681"/>
      <c r="AK32" s="681"/>
      <c r="AL32" s="681"/>
      <c r="AM32" s="681"/>
      <c r="AN32" s="681"/>
      <c r="AO32" s="681"/>
      <c r="AP32" s="681"/>
      <c r="AQ32" s="682"/>
      <c r="AR32" s="680" t="s">
        <v>55</v>
      </c>
      <c r="AS32" s="681"/>
      <c r="AT32" s="681"/>
      <c r="AU32" s="681"/>
      <c r="AV32" s="681"/>
      <c r="AW32" s="682"/>
      <c r="AX32" s="677" t="s">
        <v>52</v>
      </c>
    </row>
    <row r="33" spans="1:53" x14ac:dyDescent="0.2">
      <c r="A33" s="3"/>
      <c r="E33" s="629"/>
      <c r="F33" s="633"/>
      <c r="G33" s="634"/>
      <c r="H33" s="636"/>
      <c r="I33" s="671"/>
      <c r="J33" s="671"/>
      <c r="K33" s="671"/>
      <c r="L33" s="673"/>
      <c r="M33" s="634"/>
      <c r="N33" s="673"/>
      <c r="O33" s="633"/>
      <c r="P33" s="633"/>
      <c r="Q33" s="634"/>
      <c r="R33" s="673"/>
      <c r="S33" s="624"/>
      <c r="T33" s="625"/>
      <c r="W33" s="683"/>
      <c r="X33" s="684"/>
      <c r="Y33" s="684"/>
      <c r="Z33" s="684"/>
      <c r="AA33" s="684"/>
      <c r="AB33" s="684"/>
      <c r="AC33" s="685"/>
      <c r="AD33" s="696"/>
      <c r="AE33" s="625"/>
      <c r="AH33" s="683"/>
      <c r="AI33" s="684"/>
      <c r="AJ33" s="684"/>
      <c r="AK33" s="684"/>
      <c r="AL33" s="684"/>
      <c r="AM33" s="684"/>
      <c r="AN33" s="684"/>
      <c r="AO33" s="684"/>
      <c r="AP33" s="684"/>
      <c r="AQ33" s="685"/>
      <c r="AR33" s="683"/>
      <c r="AS33" s="684"/>
      <c r="AT33" s="684"/>
      <c r="AU33" s="684"/>
      <c r="AV33" s="684"/>
      <c r="AW33" s="685"/>
      <c r="AX33" s="678"/>
      <c r="AY33" s="353"/>
      <c r="AZ33" s="353"/>
      <c r="BA33" s="353"/>
    </row>
    <row r="34" spans="1:53" x14ac:dyDescent="0.2">
      <c r="E34" s="629"/>
      <c r="F34" s="633"/>
      <c r="G34" s="634"/>
      <c r="H34" s="636"/>
      <c r="I34" s="671"/>
      <c r="J34" s="671"/>
      <c r="K34" s="671"/>
      <c r="L34" s="673"/>
      <c r="M34" s="634"/>
      <c r="N34" s="673"/>
      <c r="O34" s="633"/>
      <c r="P34" s="633"/>
      <c r="Q34" s="634"/>
      <c r="R34" s="673"/>
      <c r="S34" s="624"/>
      <c r="T34" s="625"/>
      <c r="W34" s="683"/>
      <c r="X34" s="684"/>
      <c r="Y34" s="684"/>
      <c r="Z34" s="684"/>
      <c r="AA34" s="684"/>
      <c r="AB34" s="684"/>
      <c r="AC34" s="685"/>
      <c r="AD34" s="696"/>
      <c r="AE34" s="625"/>
      <c r="AH34" s="683"/>
      <c r="AI34" s="684"/>
      <c r="AJ34" s="684"/>
      <c r="AK34" s="684"/>
      <c r="AL34" s="684"/>
      <c r="AM34" s="684"/>
      <c r="AN34" s="684"/>
      <c r="AO34" s="684"/>
      <c r="AP34" s="684"/>
      <c r="AQ34" s="685"/>
      <c r="AR34" s="683"/>
      <c r="AS34" s="684"/>
      <c r="AT34" s="684"/>
      <c r="AU34" s="684"/>
      <c r="AV34" s="684"/>
      <c r="AW34" s="685"/>
      <c r="AX34" s="678"/>
      <c r="AY34" s="353"/>
      <c r="AZ34" s="353"/>
      <c r="BA34" s="353"/>
    </row>
    <row r="35" spans="1:53" ht="40.5" customHeight="1" thickBot="1" x14ac:dyDescent="0.25">
      <c r="E35" s="630"/>
      <c r="F35" s="633"/>
      <c r="G35" s="634"/>
      <c r="H35" s="636"/>
      <c r="I35" s="671"/>
      <c r="J35" s="671"/>
      <c r="K35" s="671"/>
      <c r="L35" s="673"/>
      <c r="M35" s="634"/>
      <c r="N35" s="673"/>
      <c r="O35" s="633"/>
      <c r="P35" s="633"/>
      <c r="Q35" s="634"/>
      <c r="R35" s="673"/>
      <c r="S35" s="626"/>
      <c r="T35" s="627"/>
      <c r="W35" s="686"/>
      <c r="X35" s="687"/>
      <c r="Y35" s="687"/>
      <c r="Z35" s="687"/>
      <c r="AA35" s="687"/>
      <c r="AB35" s="687"/>
      <c r="AC35" s="688"/>
      <c r="AD35" s="697"/>
      <c r="AE35" s="698"/>
      <c r="AH35" s="686"/>
      <c r="AI35" s="687"/>
      <c r="AJ35" s="687"/>
      <c r="AK35" s="687"/>
      <c r="AL35" s="687"/>
      <c r="AM35" s="687"/>
      <c r="AN35" s="687"/>
      <c r="AO35" s="687"/>
      <c r="AP35" s="687"/>
      <c r="AQ35" s="688"/>
      <c r="AR35" s="686"/>
      <c r="AS35" s="687"/>
      <c r="AT35" s="687"/>
      <c r="AU35" s="687"/>
      <c r="AV35" s="687"/>
      <c r="AW35" s="688"/>
      <c r="AX35" s="679"/>
      <c r="AY35" s="353"/>
      <c r="AZ35" s="353"/>
      <c r="BA35" s="353"/>
    </row>
    <row r="36" spans="1:53" ht="12.75" customHeight="1" x14ac:dyDescent="0.2">
      <c r="E36" s="558">
        <f>A19</f>
        <v>1</v>
      </c>
      <c r="F36" s="637">
        <f t="shared" ref="F36:F41" si="0">COUNTIF(B19:BA19,"Т")</f>
        <v>29</v>
      </c>
      <c r="G36" s="638"/>
      <c r="H36" s="563">
        <f>COUNTIF(B19:BA19,"СР")</f>
        <v>2</v>
      </c>
      <c r="I36" s="563">
        <f t="shared" ref="I36:I41" si="1">COUNTIF(B19:BA19,"З")</f>
        <v>0</v>
      </c>
      <c r="J36" s="563">
        <f t="shared" ref="J36:J41" si="2">COUNTIF(B19:BA19,"С")</f>
        <v>4</v>
      </c>
      <c r="K36" s="563">
        <f t="shared" ref="K36:K41" si="3">COUNTIF(B19:BA19,"П")</f>
        <v>2</v>
      </c>
      <c r="L36" s="638">
        <f>COUNTIF(B19:BA19,"ДП")+COUNTIF(B19:BA19,"АЕ")</f>
        <v>0</v>
      </c>
      <c r="M36" s="638"/>
      <c r="N36" s="638">
        <f t="shared" ref="N36:N41" si="4">COUNTIF(B19:BA19,"Д")</f>
        <v>0</v>
      </c>
      <c r="O36" s="638"/>
      <c r="P36" s="638"/>
      <c r="Q36" s="638"/>
      <c r="R36" s="555">
        <f t="shared" ref="R36:R41" si="5">COUNTIF(B19:BA19,"К")</f>
        <v>12</v>
      </c>
      <c r="S36" s="668">
        <f t="shared" ref="S36:S41" si="6">SUM(F36:R36)</f>
        <v>49</v>
      </c>
      <c r="T36" s="669"/>
      <c r="U36" s="595" t="str">
        <f>CONCATENATE(IF(IF(ПЛАН!S660&gt;0,ПЛАН!S8,0)+IF(ПЛАН!T660&gt;0,ПЛАН!T8,0)=F36,"","T"),Розрахунок!S658,Розрахунок!S659,Розрахунок!S660)</f>
        <v/>
      </c>
      <c r="V36" s="603"/>
      <c r="W36" s="689" t="s">
        <v>56</v>
      </c>
      <c r="X36" s="690"/>
      <c r="Y36" s="690"/>
      <c r="Z36" s="690"/>
      <c r="AA36" s="690"/>
      <c r="AB36" s="690"/>
      <c r="AC36" s="691"/>
      <c r="AD36" s="570">
        <v>2</v>
      </c>
      <c r="AE36" s="571">
        <v>2</v>
      </c>
      <c r="AF36" s="602" t="str">
        <f>IF(OR(AND(OR(W36="",AD36="",AE36=""),OR(W36&lt;&gt;"",AD36&lt;&gt;"",AE36&lt;&gt;"")),IF(ISBLANK(AD36),FALSE,VLOOKUP(ROUND(AD36/2,0),$E$36:$R$41,7,FALSE)=0)),"П","")</f>
        <v/>
      </c>
      <c r="AG36" s="603"/>
      <c r="AH36" s="674" t="s">
        <v>57</v>
      </c>
      <c r="AI36" s="675"/>
      <c r="AJ36" s="675"/>
      <c r="AK36" s="675"/>
      <c r="AL36" s="675"/>
      <c r="AM36" s="675"/>
      <c r="AN36" s="675"/>
      <c r="AO36" s="675"/>
      <c r="AP36" s="675"/>
      <c r="AQ36" s="676"/>
      <c r="AR36" s="674" t="s">
        <v>58</v>
      </c>
      <c r="AS36" s="675"/>
      <c r="AT36" s="675"/>
      <c r="AU36" s="675"/>
      <c r="AV36" s="675"/>
      <c r="AW36" s="676"/>
      <c r="AX36" s="572">
        <v>8</v>
      </c>
      <c r="AY36" s="566" t="str">
        <f>IF(OR(AND(OR(AH36="",AR36="",AX36=""),OR(AH36&lt;&gt;"",AR36&lt;&gt;"",AX36&lt;&gt;"")),IF(ISBLANK(AX36),FALSE,VLOOKUP(ROUND(AX36/2,0),$E$36:$R$41,8,FALSE)=0),AND(AR36="екзамен",COUNTIF($B$19:$BA$24,"АЕ")=0),AND(AR36="захист",COUNTIF($B$19:$BA$24,"ДП")=0)),"А","")</f>
        <v/>
      </c>
    </row>
    <row r="37" spans="1:53" ht="12.75" customHeight="1" x14ac:dyDescent="0.2">
      <c r="E37" s="559">
        <f t="shared" ref="E37:E42" si="7">A20</f>
        <v>2</v>
      </c>
      <c r="F37" s="639">
        <f t="shared" si="0"/>
        <v>33</v>
      </c>
      <c r="G37" s="640"/>
      <c r="H37" s="564">
        <f t="shared" ref="H37:H41" si="8">COUNTIF(B20:BA20,"СР")</f>
        <v>1</v>
      </c>
      <c r="I37" s="564">
        <f t="shared" si="1"/>
        <v>0</v>
      </c>
      <c r="J37" s="564">
        <f t="shared" si="2"/>
        <v>5</v>
      </c>
      <c r="K37" s="564">
        <f t="shared" si="3"/>
        <v>2</v>
      </c>
      <c r="L37" s="647">
        <f t="shared" ref="L37:L42" si="9">COUNTIF(B20:BA20,"ДП")+COUNTIF(B20:BA20,"АЕ")</f>
        <v>0</v>
      </c>
      <c r="M37" s="639"/>
      <c r="N37" s="640">
        <f t="shared" si="4"/>
        <v>0</v>
      </c>
      <c r="O37" s="640"/>
      <c r="P37" s="640"/>
      <c r="Q37" s="640"/>
      <c r="R37" s="556">
        <f t="shared" si="5"/>
        <v>11</v>
      </c>
      <c r="S37" s="598">
        <f t="shared" si="6"/>
        <v>52</v>
      </c>
      <c r="T37" s="599"/>
      <c r="U37" s="595" t="str">
        <f>CONCATENATE(IF(IF(ПЛАН!U660&gt;0,ПЛАН!U8,0)+IF(ПЛАН!V660&gt;0,ПЛАН!V8,0)=F37,"","T"),Розрахунок!U658,Розрахунок!U659,Розрахунок!U660)</f>
        <v/>
      </c>
      <c r="V37" s="603"/>
      <c r="W37" s="604" t="s">
        <v>59</v>
      </c>
      <c r="X37" s="605"/>
      <c r="Y37" s="605"/>
      <c r="Z37" s="605"/>
      <c r="AA37" s="605"/>
      <c r="AB37" s="605"/>
      <c r="AC37" s="606"/>
      <c r="AD37" s="511">
        <v>4</v>
      </c>
      <c r="AE37" s="106">
        <v>2</v>
      </c>
      <c r="AF37" s="602" t="str">
        <f t="shared" ref="AF37:AF41" si="10">IF(OR(AND(OR(W37="",AD37="",AE37=""),OR(W37&lt;&gt;"",AD37&lt;&gt;"",AE37&lt;&gt;"")),IF(ISBLANK(AD37),FALSE,VLOOKUP(ROUND(AD37/2,0),$E$36:$R$41,7,FALSE)=0)),"П","")</f>
        <v/>
      </c>
      <c r="AG37" s="603"/>
      <c r="AH37" s="610" t="s">
        <v>60</v>
      </c>
      <c r="AI37" s="611"/>
      <c r="AJ37" s="611"/>
      <c r="AK37" s="611"/>
      <c r="AL37" s="611"/>
      <c r="AM37" s="611"/>
      <c r="AN37" s="611"/>
      <c r="AO37" s="611"/>
      <c r="AP37" s="611"/>
      <c r="AQ37" s="612"/>
      <c r="AR37" s="610" t="s">
        <v>61</v>
      </c>
      <c r="AS37" s="611"/>
      <c r="AT37" s="611"/>
      <c r="AU37" s="611"/>
      <c r="AV37" s="611"/>
      <c r="AW37" s="612"/>
      <c r="AX37" s="567">
        <v>8</v>
      </c>
      <c r="AY37" s="566" t="str">
        <f t="shared" ref="AY37:AY41" si="11">IF(OR(AND(OR(AH37="",AR37="",AX37=""),OR(AH37&lt;&gt;"",AR37&lt;&gt;"",AX37&lt;&gt;"")),IF(ISBLANK(AX37),FALSE,VLOOKUP(ROUND(AX37/2,0),$E$36:$R$41,8,FALSE)=0),AND(AR37="екзамен",COUNTIF($B$19:$BA$24,"АЕ")=0),AND(AR37="захист",COUNTIF($B$19:$BA$24,"ДП")=0)),"А","")</f>
        <v/>
      </c>
    </row>
    <row r="38" spans="1:53" x14ac:dyDescent="0.2">
      <c r="E38" s="559">
        <f t="shared" si="7"/>
        <v>3</v>
      </c>
      <c r="F38" s="639">
        <f t="shared" si="0"/>
        <v>33</v>
      </c>
      <c r="G38" s="640"/>
      <c r="H38" s="564">
        <f t="shared" si="8"/>
        <v>1</v>
      </c>
      <c r="I38" s="564">
        <f t="shared" si="1"/>
        <v>1</v>
      </c>
      <c r="J38" s="564">
        <f t="shared" si="2"/>
        <v>3</v>
      </c>
      <c r="K38" s="564">
        <f t="shared" si="3"/>
        <v>2</v>
      </c>
      <c r="L38" s="647">
        <f t="shared" si="9"/>
        <v>0</v>
      </c>
      <c r="M38" s="639"/>
      <c r="N38" s="640">
        <f t="shared" si="4"/>
        <v>0</v>
      </c>
      <c r="O38" s="640"/>
      <c r="P38" s="640"/>
      <c r="Q38" s="640"/>
      <c r="R38" s="556">
        <f t="shared" si="5"/>
        <v>12</v>
      </c>
      <c r="S38" s="598">
        <f t="shared" si="6"/>
        <v>52</v>
      </c>
      <c r="T38" s="599"/>
      <c r="U38" s="595" t="str">
        <f>CONCATENATE(IF(IF(ПЛАН!W660&gt;0,ПЛАН!W8,0)+IF(ПЛАН!X660&gt;0,ПЛАН!X8,0)=F38,"","T"),Розрахунок!W658,Розрахунок!W659,Розрахунок!W660)</f>
        <v/>
      </c>
      <c r="V38" s="603"/>
      <c r="W38" s="644" t="s">
        <v>62</v>
      </c>
      <c r="X38" s="645"/>
      <c r="Y38" s="645"/>
      <c r="Z38" s="645"/>
      <c r="AA38" s="645"/>
      <c r="AB38" s="645"/>
      <c r="AC38" s="646"/>
      <c r="AD38" s="511">
        <v>6</v>
      </c>
      <c r="AE38" s="106">
        <v>2</v>
      </c>
      <c r="AF38" s="602" t="str">
        <f t="shared" si="10"/>
        <v/>
      </c>
      <c r="AG38" s="603"/>
      <c r="AH38" s="610"/>
      <c r="AI38" s="611"/>
      <c r="AJ38" s="611"/>
      <c r="AK38" s="611"/>
      <c r="AL38" s="611"/>
      <c r="AM38" s="611"/>
      <c r="AN38" s="611"/>
      <c r="AO38" s="611"/>
      <c r="AP38" s="611"/>
      <c r="AQ38" s="612"/>
      <c r="AR38" s="613"/>
      <c r="AS38" s="614"/>
      <c r="AT38" s="614"/>
      <c r="AU38" s="614"/>
      <c r="AV38" s="614"/>
      <c r="AW38" s="615"/>
      <c r="AX38" s="568"/>
      <c r="AY38" s="566" t="str">
        <f t="shared" si="11"/>
        <v/>
      </c>
    </row>
    <row r="39" spans="1:53" ht="13.5" thickBot="1" x14ac:dyDescent="0.25">
      <c r="E39" s="559">
        <f t="shared" si="7"/>
        <v>4</v>
      </c>
      <c r="F39" s="639">
        <f t="shared" si="0"/>
        <v>27</v>
      </c>
      <c r="G39" s="640"/>
      <c r="H39" s="564">
        <f t="shared" si="8"/>
        <v>0</v>
      </c>
      <c r="I39" s="564">
        <f t="shared" si="1"/>
        <v>0</v>
      </c>
      <c r="J39" s="564">
        <f t="shared" si="2"/>
        <v>3</v>
      </c>
      <c r="K39" s="564">
        <f t="shared" si="3"/>
        <v>2</v>
      </c>
      <c r="L39" s="647">
        <f t="shared" si="9"/>
        <v>2</v>
      </c>
      <c r="M39" s="639"/>
      <c r="N39" s="640">
        <f t="shared" si="4"/>
        <v>6</v>
      </c>
      <c r="O39" s="640"/>
      <c r="P39" s="640"/>
      <c r="Q39" s="640"/>
      <c r="R39" s="556">
        <f t="shared" si="5"/>
        <v>3</v>
      </c>
      <c r="S39" s="598">
        <f t="shared" si="6"/>
        <v>43</v>
      </c>
      <c r="T39" s="599"/>
      <c r="U39" s="595" t="str">
        <f>CONCATENATE(IF(IF(ПЛАН!Y660&gt;0,ПЛАН!Y8,0)+IF(ПЛАН!Z660&gt;0,ПЛАН!Z8,0)=F39,"","T"),Розрахунок!Y658,Розрахунок!Y659,Розрахунок!Y660)</f>
        <v/>
      </c>
      <c r="V39" s="603"/>
      <c r="W39" s="644" t="s">
        <v>63</v>
      </c>
      <c r="X39" s="645"/>
      <c r="Y39" s="645"/>
      <c r="Z39" s="645"/>
      <c r="AA39" s="645"/>
      <c r="AB39" s="645"/>
      <c r="AC39" s="646"/>
      <c r="AD39" s="511">
        <v>8</v>
      </c>
      <c r="AE39" s="106">
        <v>2</v>
      </c>
      <c r="AF39" s="602" t="str">
        <f t="shared" si="10"/>
        <v/>
      </c>
      <c r="AG39" s="603"/>
      <c r="AH39" s="610"/>
      <c r="AI39" s="611"/>
      <c r="AJ39" s="611"/>
      <c r="AK39" s="611"/>
      <c r="AL39" s="611"/>
      <c r="AM39" s="611"/>
      <c r="AN39" s="611"/>
      <c r="AO39" s="611"/>
      <c r="AP39" s="611"/>
      <c r="AQ39" s="612"/>
      <c r="AR39" s="613"/>
      <c r="AS39" s="614"/>
      <c r="AT39" s="614"/>
      <c r="AU39" s="614"/>
      <c r="AV39" s="614"/>
      <c r="AW39" s="615"/>
      <c r="AX39" s="568"/>
      <c r="AY39" s="566" t="str">
        <f t="shared" si="11"/>
        <v/>
      </c>
    </row>
    <row r="40" spans="1:53" ht="14.25" hidden="1" customHeight="1" x14ac:dyDescent="0.2">
      <c r="E40" s="559">
        <f t="shared" si="7"/>
        <v>5</v>
      </c>
      <c r="F40" s="639">
        <f t="shared" si="0"/>
        <v>0</v>
      </c>
      <c r="G40" s="640"/>
      <c r="H40" s="564">
        <f t="shared" si="8"/>
        <v>0</v>
      </c>
      <c r="I40" s="564">
        <f t="shared" si="1"/>
        <v>0</v>
      </c>
      <c r="J40" s="564">
        <f t="shared" si="2"/>
        <v>0</v>
      </c>
      <c r="K40" s="564">
        <f t="shared" si="3"/>
        <v>0</v>
      </c>
      <c r="L40" s="647">
        <f t="shared" si="9"/>
        <v>0</v>
      </c>
      <c r="M40" s="639"/>
      <c r="N40" s="640">
        <f t="shared" si="4"/>
        <v>0</v>
      </c>
      <c r="O40" s="640"/>
      <c r="P40" s="640"/>
      <c r="Q40" s="640"/>
      <c r="R40" s="556">
        <f t="shared" si="5"/>
        <v>0</v>
      </c>
      <c r="S40" s="598">
        <f t="shared" si="6"/>
        <v>0</v>
      </c>
      <c r="T40" s="599"/>
      <c r="U40" s="595" t="str">
        <f>CONCATENATE(IF(IF(ПЛАН!AA660&gt;0,ПЛАН!AA8,0)+IF(ПЛАН!AB660&gt;0,ПЛАН!AB8,0)=F40,"","T"),Розрахунок!AA658,Розрахунок!AA659,Розрахунок!AA660)</f>
        <v/>
      </c>
      <c r="V40" s="603"/>
      <c r="W40" s="607"/>
      <c r="X40" s="608"/>
      <c r="Y40" s="608"/>
      <c r="Z40" s="608"/>
      <c r="AA40" s="608"/>
      <c r="AB40" s="608"/>
      <c r="AC40" s="609"/>
      <c r="AD40" s="511"/>
      <c r="AE40" s="106"/>
      <c r="AF40" s="602" t="str">
        <f t="shared" si="10"/>
        <v/>
      </c>
      <c r="AG40" s="603"/>
      <c r="AH40" s="610"/>
      <c r="AI40" s="611"/>
      <c r="AJ40" s="611"/>
      <c r="AK40" s="611"/>
      <c r="AL40" s="611"/>
      <c r="AM40" s="611"/>
      <c r="AN40" s="611"/>
      <c r="AO40" s="611"/>
      <c r="AP40" s="611"/>
      <c r="AQ40" s="612"/>
      <c r="AR40" s="613"/>
      <c r="AS40" s="614"/>
      <c r="AT40" s="614"/>
      <c r="AU40" s="614"/>
      <c r="AV40" s="614"/>
      <c r="AW40" s="615"/>
      <c r="AX40" s="568"/>
      <c r="AY40" s="566" t="str">
        <f t="shared" si="11"/>
        <v/>
      </c>
    </row>
    <row r="41" spans="1:53" ht="13.5" hidden="1" thickBot="1" x14ac:dyDescent="0.25">
      <c r="E41" s="560">
        <f t="shared" si="7"/>
        <v>6</v>
      </c>
      <c r="F41" s="650">
        <f t="shared" si="0"/>
        <v>0</v>
      </c>
      <c r="G41" s="651"/>
      <c r="H41" s="565">
        <f t="shared" si="8"/>
        <v>0</v>
      </c>
      <c r="I41" s="565">
        <f t="shared" si="1"/>
        <v>0</v>
      </c>
      <c r="J41" s="565">
        <f t="shared" si="2"/>
        <v>0</v>
      </c>
      <c r="K41" s="565">
        <f t="shared" si="3"/>
        <v>0</v>
      </c>
      <c r="L41" s="652">
        <f t="shared" si="9"/>
        <v>0</v>
      </c>
      <c r="M41" s="650"/>
      <c r="N41" s="651">
        <f t="shared" si="4"/>
        <v>0</v>
      </c>
      <c r="O41" s="651"/>
      <c r="P41" s="651"/>
      <c r="Q41" s="651"/>
      <c r="R41" s="557">
        <f t="shared" si="5"/>
        <v>0</v>
      </c>
      <c r="S41" s="600">
        <f t="shared" si="6"/>
        <v>0</v>
      </c>
      <c r="T41" s="601"/>
      <c r="U41" s="595" t="str">
        <f>CONCATENATE(IF(IF(ПЛАН!AC660&gt;0,ПЛАН!AC8,0)+IF(ПЛАН!AD660&gt;0,ПЛАН!AD8,0)=F41,"","T"),Розрахунок!AC658,Розрахунок!AC659,Розрахунок!AC660)</f>
        <v/>
      </c>
      <c r="V41" s="603"/>
      <c r="W41" s="641"/>
      <c r="X41" s="642"/>
      <c r="Y41" s="642"/>
      <c r="Z41" s="642"/>
      <c r="AA41" s="642"/>
      <c r="AB41" s="642"/>
      <c r="AC41" s="643"/>
      <c r="AD41" s="512"/>
      <c r="AE41" s="149"/>
      <c r="AF41" s="602" t="str">
        <f t="shared" si="10"/>
        <v/>
      </c>
      <c r="AG41" s="603"/>
      <c r="AH41" s="619"/>
      <c r="AI41" s="620"/>
      <c r="AJ41" s="620"/>
      <c r="AK41" s="620"/>
      <c r="AL41" s="620"/>
      <c r="AM41" s="620"/>
      <c r="AN41" s="620"/>
      <c r="AO41" s="620"/>
      <c r="AP41" s="620"/>
      <c r="AQ41" s="621"/>
      <c r="AR41" s="616"/>
      <c r="AS41" s="617"/>
      <c r="AT41" s="617"/>
      <c r="AU41" s="617"/>
      <c r="AV41" s="617"/>
      <c r="AW41" s="618"/>
      <c r="AX41" s="569"/>
      <c r="AY41" s="566" t="str">
        <f t="shared" si="11"/>
        <v/>
      </c>
    </row>
    <row r="42" spans="1:53" ht="13.5" hidden="1" customHeight="1" thickBot="1" x14ac:dyDescent="0.25">
      <c r="E42" s="229">
        <f t="shared" si="7"/>
        <v>7</v>
      </c>
      <c r="F42" s="653">
        <f t="shared" ref="F42" si="12">COUNTIF(B25:BA25,"Т")</f>
        <v>0</v>
      </c>
      <c r="G42" s="654"/>
      <c r="H42" s="554">
        <f t="shared" ref="H42" si="13">COUNTIF(B25:BA25,"Ср")</f>
        <v>0</v>
      </c>
      <c r="I42" s="554">
        <f t="shared" ref="I42" si="14">COUNTIF(B25:BA25,"З")</f>
        <v>0</v>
      </c>
      <c r="J42" s="554">
        <f t="shared" ref="J42" si="15">COUNTIF(B25:BA25,"С")</f>
        <v>0</v>
      </c>
      <c r="K42" s="554">
        <f t="shared" ref="K42" si="16">COUNTIF(B25:BA25,"П")</f>
        <v>0</v>
      </c>
      <c r="L42" s="655">
        <f t="shared" si="9"/>
        <v>0</v>
      </c>
      <c r="M42" s="648"/>
      <c r="N42" s="654">
        <f t="shared" ref="N42" si="17">COUNTIF(B25:BA25,"Д")</f>
        <v>0</v>
      </c>
      <c r="O42" s="654"/>
      <c r="P42" s="654"/>
      <c r="Q42" s="654"/>
      <c r="R42" s="230">
        <f t="shared" ref="R42" si="18">COUNTIF(B25:BA25,"К")</f>
        <v>0</v>
      </c>
      <c r="S42" s="593">
        <f t="shared" ref="S42" si="19">SUM(F42:R42)</f>
        <v>0</v>
      </c>
      <c r="T42" s="594"/>
      <c r="U42" s="602" t="str">
        <f>CONCATENATE(IF(IF(ПЛАН!AE660&gt;0,ПЛАН!AE8,0)+IF(ПЛАН!AF660&gt;0,ПЛАН!AF8,0)=F42,"","T"),Розрахунок!AE658,Розрахунок!AE659,Розрахунок!AE660)</f>
        <v/>
      </c>
      <c r="V42" s="595"/>
      <c r="W42" s="354"/>
      <c r="X42" s="354"/>
      <c r="Y42" s="354"/>
      <c r="Z42" s="354"/>
      <c r="AA42" s="354"/>
      <c r="AB42" s="354"/>
      <c r="AC42" s="354"/>
      <c r="AD42" s="176"/>
      <c r="AE42" s="176"/>
      <c r="AF42" s="94"/>
      <c r="AG42" s="94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6"/>
      <c r="AS42" s="176"/>
      <c r="AT42" s="176"/>
      <c r="AU42" s="176"/>
      <c r="AV42" s="176"/>
      <c r="AW42" s="176"/>
      <c r="AX42" s="176"/>
      <c r="AY42" s="94"/>
    </row>
    <row r="43" spans="1:53" ht="16.5" customHeight="1" thickBot="1" x14ac:dyDescent="0.25">
      <c r="E43" s="561" t="s">
        <v>64</v>
      </c>
      <c r="F43" s="648">
        <f>SUM(F36:G42)</f>
        <v>122</v>
      </c>
      <c r="G43" s="649"/>
      <c r="H43" s="223">
        <f>SUM(H36:H42)</f>
        <v>4</v>
      </c>
      <c r="I43" s="223">
        <f>SUM(I36:I42)</f>
        <v>1</v>
      </c>
      <c r="J43" s="562">
        <f>SUM(J36:J42)</f>
        <v>15</v>
      </c>
      <c r="K43" s="223">
        <f>SUM(K36:K42)</f>
        <v>8</v>
      </c>
      <c r="L43" s="649">
        <f>SUM(L36:M42)</f>
        <v>2</v>
      </c>
      <c r="M43" s="649"/>
      <c r="N43" s="649">
        <f>SUM(N36:Q42)</f>
        <v>6</v>
      </c>
      <c r="O43" s="649"/>
      <c r="P43" s="649"/>
      <c r="Q43" s="649"/>
      <c r="R43" s="392">
        <f>SUM(R36:R42)</f>
        <v>38</v>
      </c>
      <c r="S43" s="596">
        <f>SUM(S36:T42)</f>
        <v>196</v>
      </c>
      <c r="T43" s="597"/>
      <c r="W43" s="595" t="str">
        <f>IF(OR(SUM($AE$36:$AE$41)&lt;&gt;$K$43,CONCATENATE($AF$36,$AF$37,$AF$38,$AF$39,$AF$40,$AF$41)&lt;&gt;""), "Помилки у блоці практик", "")</f>
        <v/>
      </c>
      <c r="X43" s="595"/>
      <c r="Y43" s="595"/>
      <c r="Z43" s="595"/>
      <c r="AA43" s="595"/>
      <c r="AB43" s="595"/>
      <c r="AC43" s="595"/>
      <c r="AD43" s="595"/>
      <c r="AE43" s="595"/>
      <c r="AF43" s="502"/>
      <c r="AH43" s="595" t="str">
        <f>IF(CONCATENATE($AY$36,$AY$37,$AY$38,$AY$39,$AY$40,$AY$41)="","","Помилки у блоці атестацій")</f>
        <v/>
      </c>
      <c r="AI43" s="595"/>
      <c r="AJ43" s="595"/>
      <c r="AK43" s="595"/>
      <c r="AL43" s="595"/>
      <c r="AM43" s="595"/>
      <c r="AN43" s="595"/>
      <c r="AO43" s="595"/>
      <c r="AP43" s="595"/>
      <c r="AQ43" s="595"/>
      <c r="AR43" s="595"/>
      <c r="AS43" s="595"/>
      <c r="AT43" s="595"/>
      <c r="AU43" s="595"/>
      <c r="AV43" s="595"/>
      <c r="AW43" s="595"/>
      <c r="AX43" s="595"/>
    </row>
  </sheetData>
  <sheetProtection password="C628" sheet="1" formatColumns="0" formatRows="0"/>
  <mergeCells count="110">
    <mergeCell ref="AK7:BA7"/>
    <mergeCell ref="S36:T36"/>
    <mergeCell ref="I32:I35"/>
    <mergeCell ref="J32:J35"/>
    <mergeCell ref="R32:R35"/>
    <mergeCell ref="AR36:AW36"/>
    <mergeCell ref="AH36:AQ36"/>
    <mergeCell ref="U36:V36"/>
    <mergeCell ref="AX32:AX35"/>
    <mergeCell ref="AR32:AW35"/>
    <mergeCell ref="AH32:AQ35"/>
    <mergeCell ref="K32:K35"/>
    <mergeCell ref="N32:Q35"/>
    <mergeCell ref="W36:AC36"/>
    <mergeCell ref="W30:AE30"/>
    <mergeCell ref="AH30:AX30"/>
    <mergeCell ref="E30:T30"/>
    <mergeCell ref="A14:BA14"/>
    <mergeCell ref="L32:M35"/>
    <mergeCell ref="W32:AC35"/>
    <mergeCell ref="AD32:AD35"/>
    <mergeCell ref="AF36:AG36"/>
    <mergeCell ref="AE32:AE35"/>
    <mergeCell ref="L36:M36"/>
    <mergeCell ref="AK4:BA4"/>
    <mergeCell ref="A13:K13"/>
    <mergeCell ref="AX16:BA16"/>
    <mergeCell ref="A16:A18"/>
    <mergeCell ref="B16:E16"/>
    <mergeCell ref="S16:W16"/>
    <mergeCell ref="AO16:AR16"/>
    <mergeCell ref="AS16:AW16"/>
    <mergeCell ref="AJ16:AN16"/>
    <mergeCell ref="X16:AA16"/>
    <mergeCell ref="F16:I16"/>
    <mergeCell ref="J16:N16"/>
    <mergeCell ref="O16:R16"/>
    <mergeCell ref="AB16:AE16"/>
    <mergeCell ref="AF16:AI16"/>
    <mergeCell ref="AK5:BA6"/>
    <mergeCell ref="A6:U6"/>
    <mergeCell ref="A12:AV12"/>
    <mergeCell ref="AK8:BA8"/>
    <mergeCell ref="A11:AV11"/>
    <mergeCell ref="A9:AV9"/>
    <mergeCell ref="A7:AI7"/>
    <mergeCell ref="A8:AI8"/>
    <mergeCell ref="A10:AV10"/>
    <mergeCell ref="F43:G43"/>
    <mergeCell ref="N39:Q39"/>
    <mergeCell ref="F38:G38"/>
    <mergeCell ref="F39:G39"/>
    <mergeCell ref="F40:G40"/>
    <mergeCell ref="F41:G41"/>
    <mergeCell ref="L43:M43"/>
    <mergeCell ref="N43:Q43"/>
    <mergeCell ref="L41:M41"/>
    <mergeCell ref="N41:Q41"/>
    <mergeCell ref="L39:M39"/>
    <mergeCell ref="L38:M38"/>
    <mergeCell ref="N38:Q38"/>
    <mergeCell ref="L40:M40"/>
    <mergeCell ref="N40:Q40"/>
    <mergeCell ref="F42:G42"/>
    <mergeCell ref="L42:M42"/>
    <mergeCell ref="N42:Q42"/>
    <mergeCell ref="S32:T35"/>
    <mergeCell ref="E32:E35"/>
    <mergeCell ref="F32:G35"/>
    <mergeCell ref="H32:H35"/>
    <mergeCell ref="F36:G36"/>
    <mergeCell ref="F37:G37"/>
    <mergeCell ref="AF41:AG41"/>
    <mergeCell ref="W41:AC41"/>
    <mergeCell ref="W38:AC38"/>
    <mergeCell ref="L37:M37"/>
    <mergeCell ref="N37:Q37"/>
    <mergeCell ref="AF39:AG39"/>
    <mergeCell ref="U38:V38"/>
    <mergeCell ref="U39:V39"/>
    <mergeCell ref="S39:T39"/>
    <mergeCell ref="N36:Q36"/>
    <mergeCell ref="U41:V41"/>
    <mergeCell ref="W39:AC39"/>
    <mergeCell ref="U40:V40"/>
    <mergeCell ref="AF37:AG37"/>
    <mergeCell ref="S42:T42"/>
    <mergeCell ref="AH43:AX43"/>
    <mergeCell ref="S43:T43"/>
    <mergeCell ref="S38:T38"/>
    <mergeCell ref="S41:T41"/>
    <mergeCell ref="S40:T40"/>
    <mergeCell ref="AF38:AG38"/>
    <mergeCell ref="W37:AC37"/>
    <mergeCell ref="AF40:AG40"/>
    <mergeCell ref="W40:AC40"/>
    <mergeCell ref="W43:AE43"/>
    <mergeCell ref="AH37:AQ37"/>
    <mergeCell ref="AH38:AQ38"/>
    <mergeCell ref="AH39:AQ39"/>
    <mergeCell ref="AH40:AQ40"/>
    <mergeCell ref="S37:T37"/>
    <mergeCell ref="U37:V37"/>
    <mergeCell ref="U42:V42"/>
    <mergeCell ref="AR37:AW37"/>
    <mergeCell ref="AR38:AW38"/>
    <mergeCell ref="AR39:AW39"/>
    <mergeCell ref="AR40:AW40"/>
    <mergeCell ref="AR41:AW41"/>
    <mergeCell ref="AH41:AQ41"/>
  </mergeCells>
  <conditionalFormatting sqref="H36:L42">
    <cfRule type="cellIs" dxfId="153" priority="1" stopIfTrue="1" operator="equal">
      <formula>0</formula>
    </cfRule>
  </conditionalFormatting>
  <conditionalFormatting sqref="N36:N42">
    <cfRule type="cellIs" dxfId="152" priority="4" stopIfTrue="1" operator="equal">
      <formula>0</formula>
    </cfRule>
  </conditionalFormatting>
  <dataValidations count="4">
    <dataValidation type="whole" allowBlank="1" showInputMessage="1" showErrorMessage="1" sqref="AE42">
      <formula1>0</formula1>
      <formula2>$K$43</formula2>
    </dataValidation>
    <dataValidation type="custom" allowBlank="1" showInputMessage="1" showErrorMessage="1" error="Рядок має починатися із &quot;Освітня кваліфікація: &quot;" sqref="AK5:BA6">
      <formula1>(LEFT(AK5,21)="Освітня кваліфікація:")</formula1>
    </dataValidation>
    <dataValidation type="custom" allowBlank="1" showInputMessage="1" showErrorMessage="1" error="Строка должна начинатся с &quot;підготовки &quot;" sqref="A9">
      <formula1>(LEFT(A9,11)="підготовки ")</formula1>
    </dataValidation>
    <dataValidation type="whole" allowBlank="1" showInputMessage="1" showErrorMessage="1" error="кол-во недель превышает общее кол-во недель по графику" sqref="AE36:AE41">
      <formula1>0</formula1>
      <formula2>$K$43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Довідники!$E$32:$E$53</xm:f>
          </x14:formula1>
          <xm:sqref>AD36:AD42 AX36:AX41</xm:sqref>
        </x14:dataValidation>
        <x14:dataValidation type="list" allowBlank="1" showInputMessage="1" showErrorMessage="1">
          <x14:formula1>
            <xm:f>Довідники!$AF$2:$AF$3</xm:f>
          </x14:formula1>
          <xm:sqref>A13:K13</xm:sqref>
        </x14:dataValidation>
        <x14:dataValidation type="list" allowBlank="1" showInputMessage="1" showErrorMessage="1">
          <x14:formula1>
            <xm:f>Довідники!$P$2:$P$11</xm:f>
          </x14:formula1>
          <xm:sqref>B19:BA25</xm:sqref>
        </x14:dataValidation>
        <x14:dataValidation type="list" allowBlank="1" showInputMessage="1" showErrorMessage="1">
          <x14:formula1>
            <xm:f>Довідники!$M$14:$M$18</xm:f>
          </x14:formula1>
          <xm:sqref>AR36:AR41</xm:sqref>
        </x14:dataValidation>
        <x14:dataValidation type="list" allowBlank="1" showInputMessage="1" showErrorMessage="1">
          <x14:formula1>
            <xm:f>Довідники!$AJ$2:$AJ$30</xm:f>
          </x14:formula1>
          <xm:sqref>A10:AV10</xm:sqref>
        </x14:dataValidation>
        <x14:dataValidation type="list" allowBlank="1" showInputMessage="1" showErrorMessage="1">
          <x14:formula1>
            <xm:f>Довідники!$W$21:$W$25</xm:f>
          </x14:formula1>
          <xm:sqref>AK8:BA8</xm:sqref>
        </x14:dataValidation>
        <x14:dataValidation type="list" allowBlank="1" showInputMessage="1" showErrorMessage="1">
          <x14:formula1>
            <xm:f>Довідники!$P$22:$P$28</xm:f>
          </x14:formula1>
          <xm:sqref>A12</xm:sqref>
        </x14:dataValidation>
        <x14:dataValidation type="list" allowBlank="1" showInputMessage="1" showErrorMessage="1">
          <x14:formula1>
            <xm:f>Довідники!$AM$2:$AM$91</xm:f>
          </x14:formula1>
          <xm:sqref>A11:AV11</xm:sqref>
        </x14:dataValidation>
        <x14:dataValidation type="list" allowBlank="1" showInputMessage="1" showErrorMessage="1">
          <x14:formula1>
            <xm:f>Довідники!$W$2:$W$5</xm:f>
          </x14:formula1>
          <xm:sqref>AK4:BA4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1"/>
    <pageSetUpPr fitToPage="1"/>
  </sheetPr>
  <dimension ref="A1:AO691"/>
  <sheetViews>
    <sheetView showZeros="0" tabSelected="1" topLeftCell="A19" zoomScaleNormal="100" zoomScaleSheetLayoutView="100" workbookViewId="0">
      <selection activeCell="N137" sqref="N137"/>
    </sheetView>
  </sheetViews>
  <sheetFormatPr defaultColWidth="9.140625" defaultRowHeight="12.75" outlineLevelRow="2" x14ac:dyDescent="0.2"/>
  <cols>
    <col min="1" max="1" width="6.140625" style="13" customWidth="1"/>
    <col min="2" max="2" width="42.140625" style="553" customWidth="1"/>
    <col min="3" max="3" width="7.7109375" style="13" customWidth="1"/>
    <col min="4" max="4" width="5.7109375" style="26" customWidth="1"/>
    <col min="5" max="5" width="8.28515625" style="13" customWidth="1"/>
    <col min="6" max="6" width="4.28515625" style="13" customWidth="1"/>
    <col min="7" max="7" width="5.140625" style="13" customWidth="1"/>
    <col min="8" max="9" width="3.7109375" style="13" customWidth="1"/>
    <col min="10" max="11" width="6" style="13" customWidth="1"/>
    <col min="12" max="12" width="5.5703125" style="13" customWidth="1"/>
    <col min="13" max="13" width="5.7109375" style="13" customWidth="1"/>
    <col min="14" max="14" width="6.28515625" style="13" customWidth="1"/>
    <col min="15" max="15" width="5.85546875" style="13" customWidth="1"/>
    <col min="16" max="16" width="5.5703125" style="13" customWidth="1"/>
    <col min="17" max="17" width="6" style="107" customWidth="1"/>
    <col min="18" max="18" width="7" style="13" customWidth="1"/>
    <col min="19" max="26" width="4.28515625" style="13" customWidth="1"/>
    <col min="27" max="30" width="4.28515625" style="13" hidden="1" customWidth="1"/>
    <col min="31" max="32" width="4.140625" style="13" hidden="1" customWidth="1"/>
    <col min="33" max="33" width="2" style="13" customWidth="1"/>
    <col min="34" max="34" width="7.140625" style="13" customWidth="1"/>
    <col min="35" max="41" width="8.7109375" style="13" customWidth="1"/>
    <col min="42" max="16384" width="9.140625" style="13"/>
  </cols>
  <sheetData>
    <row r="1" spans="1:41" ht="16.5" customHeight="1" x14ac:dyDescent="0.2">
      <c r="A1" s="777" t="s">
        <v>65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9"/>
      <c r="AG1" s="422"/>
    </row>
    <row r="2" spans="1:41" ht="13.5" customHeight="1" thickBot="1" x14ac:dyDescent="0.25">
      <c r="A2" s="780"/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781"/>
      <c r="AF2" s="782"/>
      <c r="AG2" s="422"/>
    </row>
    <row r="3" spans="1:41" ht="15.75" customHeight="1" thickBot="1" x14ac:dyDescent="0.25">
      <c r="A3" s="722" t="s">
        <v>66</v>
      </c>
      <c r="B3" s="783" t="s">
        <v>54</v>
      </c>
      <c r="C3" s="761" t="s">
        <v>67</v>
      </c>
      <c r="D3" s="764" t="s">
        <v>68</v>
      </c>
      <c r="E3" s="765"/>
      <c r="F3" s="765"/>
      <c r="G3" s="766"/>
      <c r="H3" s="672" t="s">
        <v>69</v>
      </c>
      <c r="I3" s="632"/>
      <c r="J3" s="763" t="s">
        <v>70</v>
      </c>
      <c r="K3" s="670" t="s">
        <v>71</v>
      </c>
      <c r="L3" s="681" t="s">
        <v>72</v>
      </c>
      <c r="M3" s="681"/>
      <c r="N3" s="681"/>
      <c r="O3" s="681"/>
      <c r="P3" s="681"/>
      <c r="Q3" s="681"/>
      <c r="R3" s="245"/>
      <c r="S3" s="714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6"/>
      <c r="AG3" s="422"/>
    </row>
    <row r="4" spans="1:41" ht="21" customHeight="1" thickBot="1" x14ac:dyDescent="0.25">
      <c r="A4" s="683"/>
      <c r="B4" s="784"/>
      <c r="C4" s="761"/>
      <c r="D4" s="791" t="s">
        <v>73</v>
      </c>
      <c r="E4" s="719" t="s">
        <v>74</v>
      </c>
      <c r="F4" s="684" t="s">
        <v>75</v>
      </c>
      <c r="G4" s="684"/>
      <c r="H4" s="673"/>
      <c r="I4" s="634"/>
      <c r="J4" s="719"/>
      <c r="K4" s="671"/>
      <c r="L4" s="719" t="s">
        <v>76</v>
      </c>
      <c r="M4" s="684" t="s">
        <v>77</v>
      </c>
      <c r="N4" s="684"/>
      <c r="O4" s="684"/>
      <c r="P4" s="684"/>
      <c r="Q4" s="789" t="s">
        <v>78</v>
      </c>
      <c r="R4" s="625" t="s">
        <v>79</v>
      </c>
      <c r="S4" s="712" t="s">
        <v>80</v>
      </c>
      <c r="T4" s="721"/>
      <c r="U4" s="712" t="s">
        <v>81</v>
      </c>
      <c r="V4" s="713"/>
      <c r="W4" s="712" t="s">
        <v>82</v>
      </c>
      <c r="X4" s="721"/>
      <c r="Y4" s="712" t="s">
        <v>83</v>
      </c>
      <c r="Z4" s="713"/>
      <c r="AA4" s="712" t="s">
        <v>84</v>
      </c>
      <c r="AB4" s="721"/>
      <c r="AC4" s="712" t="s">
        <v>85</v>
      </c>
      <c r="AD4" s="721"/>
      <c r="AE4" s="712" t="s">
        <v>86</v>
      </c>
      <c r="AF4" s="721"/>
      <c r="AG4" s="422"/>
    </row>
    <row r="5" spans="1:41" ht="29.25" customHeight="1" thickBot="1" x14ac:dyDescent="0.25">
      <c r="A5" s="683"/>
      <c r="B5" s="784"/>
      <c r="C5" s="761"/>
      <c r="D5" s="791"/>
      <c r="E5" s="719"/>
      <c r="F5" s="719" t="s">
        <v>87</v>
      </c>
      <c r="G5" s="719" t="s">
        <v>88</v>
      </c>
      <c r="H5" s="673"/>
      <c r="I5" s="634"/>
      <c r="J5" s="719"/>
      <c r="K5" s="671"/>
      <c r="L5" s="719"/>
      <c r="M5" s="719" t="s">
        <v>89</v>
      </c>
      <c r="N5" s="684" t="s">
        <v>90</v>
      </c>
      <c r="O5" s="684"/>
      <c r="P5" s="684"/>
      <c r="Q5" s="789"/>
      <c r="R5" s="625"/>
      <c r="S5" s="714" t="s">
        <v>91</v>
      </c>
      <c r="T5" s="715"/>
      <c r="U5" s="715"/>
      <c r="V5" s="715"/>
      <c r="W5" s="715"/>
      <c r="X5" s="715"/>
      <c r="Y5" s="715"/>
      <c r="Z5" s="715"/>
      <c r="AA5" s="715"/>
      <c r="AB5" s="715"/>
      <c r="AC5" s="715"/>
      <c r="AD5" s="715"/>
      <c r="AE5" s="715"/>
      <c r="AF5" s="716"/>
      <c r="AG5" s="422"/>
    </row>
    <row r="6" spans="1:41" ht="17.25" customHeight="1" thickBot="1" x14ac:dyDescent="0.25">
      <c r="A6" s="683"/>
      <c r="B6" s="784"/>
      <c r="C6" s="761"/>
      <c r="D6" s="791"/>
      <c r="E6" s="719"/>
      <c r="F6" s="719"/>
      <c r="G6" s="719"/>
      <c r="H6" s="673"/>
      <c r="I6" s="634"/>
      <c r="J6" s="719"/>
      <c r="K6" s="671"/>
      <c r="L6" s="719"/>
      <c r="M6" s="719"/>
      <c r="N6" s="684"/>
      <c r="O6" s="684"/>
      <c r="P6" s="684"/>
      <c r="Q6" s="789"/>
      <c r="R6" s="625"/>
      <c r="S6" s="452">
        <f>Розрахунок!R4</f>
        <v>1</v>
      </c>
      <c r="T6" s="453">
        <f>Розрахунок!Y4</f>
        <v>2</v>
      </c>
      <c r="U6" s="454">
        <f>Розрахунок!AF4</f>
        <v>3</v>
      </c>
      <c r="V6" s="455">
        <f>Розрахунок!AM4</f>
        <v>4</v>
      </c>
      <c r="W6" s="452">
        <f>Розрахунок!AT4</f>
        <v>5</v>
      </c>
      <c r="X6" s="453">
        <f>Розрахунок!BA4</f>
        <v>6</v>
      </c>
      <c r="Y6" s="454">
        <f>Розрахунок!BH4</f>
        <v>7</v>
      </c>
      <c r="Z6" s="455">
        <f>Розрахунок!BO4</f>
        <v>8</v>
      </c>
      <c r="AA6" s="452">
        <f>Розрахунок!BV4</f>
        <v>9</v>
      </c>
      <c r="AB6" s="455">
        <f>Розрахунок!CC4</f>
        <v>10</v>
      </c>
      <c r="AC6" s="452">
        <f>Розрахунок!CJ4</f>
        <v>11</v>
      </c>
      <c r="AD6" s="453">
        <f>Розрахунок!CQ4</f>
        <v>12</v>
      </c>
      <c r="AE6" s="454">
        <f>Розрахунок!CX4</f>
        <v>13</v>
      </c>
      <c r="AF6" s="453">
        <f>Розрахунок!DE4</f>
        <v>14</v>
      </c>
      <c r="AG6" s="422"/>
    </row>
    <row r="7" spans="1:41" s="14" customFormat="1" ht="26.25" customHeight="1" thickBot="1" x14ac:dyDescent="0.25">
      <c r="A7" s="683"/>
      <c r="B7" s="784"/>
      <c r="C7" s="761"/>
      <c r="D7" s="791"/>
      <c r="E7" s="719"/>
      <c r="F7" s="719"/>
      <c r="G7" s="719"/>
      <c r="H7" s="673"/>
      <c r="I7" s="634"/>
      <c r="J7" s="719"/>
      <c r="K7" s="671"/>
      <c r="L7" s="719"/>
      <c r="M7" s="719"/>
      <c r="N7" s="719" t="s">
        <v>92</v>
      </c>
      <c r="O7" s="719" t="s">
        <v>93</v>
      </c>
      <c r="P7" s="719" t="s">
        <v>94</v>
      </c>
      <c r="Q7" s="789"/>
      <c r="R7" s="625"/>
      <c r="S7" s="717" t="s">
        <v>95</v>
      </c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18"/>
      <c r="AE7" s="715"/>
      <c r="AF7" s="716"/>
      <c r="AG7" s="442"/>
    </row>
    <row r="8" spans="1:41" ht="15.75" thickBot="1" x14ac:dyDescent="0.25">
      <c r="A8" s="683"/>
      <c r="B8" s="784"/>
      <c r="C8" s="761"/>
      <c r="D8" s="791"/>
      <c r="E8" s="719"/>
      <c r="F8" s="719"/>
      <c r="G8" s="719"/>
      <c r="H8" s="786" t="s">
        <v>96</v>
      </c>
      <c r="I8" s="719" t="s">
        <v>97</v>
      </c>
      <c r="J8" s="719"/>
      <c r="K8" s="671"/>
      <c r="L8" s="719"/>
      <c r="M8" s="719"/>
      <c r="N8" s="719"/>
      <c r="O8" s="719"/>
      <c r="P8" s="719"/>
      <c r="Q8" s="789"/>
      <c r="R8" s="625"/>
      <c r="S8" s="513">
        <f>Розрахунок!R6</f>
        <v>11</v>
      </c>
      <c r="T8" s="514">
        <f>Розрахунок!Y6</f>
        <v>18</v>
      </c>
      <c r="U8" s="513">
        <f>Розрахунок!AF6</f>
        <v>15</v>
      </c>
      <c r="V8" s="514">
        <f>Розрахунок!AM6</f>
        <v>18</v>
      </c>
      <c r="W8" s="513">
        <f>Розрахунок!AT6</f>
        <v>15</v>
      </c>
      <c r="X8" s="514">
        <f>Розрахунок!BA6</f>
        <v>18</v>
      </c>
      <c r="Y8" s="513">
        <f>Розрахунок!BH6</f>
        <v>15</v>
      </c>
      <c r="Z8" s="514">
        <f>Розрахунок!BO6</f>
        <v>12</v>
      </c>
      <c r="AA8" s="513">
        <f>Розрахунок!BV6</f>
        <v>15</v>
      </c>
      <c r="AB8" s="514">
        <f>Розрахунок!CC6</f>
        <v>18</v>
      </c>
      <c r="AC8" s="515">
        <f>Розрахунок!CJ6</f>
        <v>15</v>
      </c>
      <c r="AD8" s="514">
        <f>Розрахунок!CQ6</f>
        <v>18</v>
      </c>
      <c r="AE8" s="515">
        <f>Розрахунок!CX6</f>
        <v>15</v>
      </c>
      <c r="AF8" s="514">
        <f>Розрахунок!DE6</f>
        <v>18</v>
      </c>
      <c r="AG8" s="422"/>
    </row>
    <row r="9" spans="1:41" s="14" customFormat="1" ht="15.75" thickBot="1" x14ac:dyDescent="0.25">
      <c r="A9" s="686"/>
      <c r="B9" s="785"/>
      <c r="C9" s="762"/>
      <c r="D9" s="792"/>
      <c r="E9" s="720"/>
      <c r="F9" s="720"/>
      <c r="G9" s="720"/>
      <c r="H9" s="787"/>
      <c r="I9" s="720"/>
      <c r="J9" s="720"/>
      <c r="K9" s="788"/>
      <c r="L9" s="720"/>
      <c r="M9" s="720"/>
      <c r="N9" s="720"/>
      <c r="O9" s="720"/>
      <c r="P9" s="720"/>
      <c r="Q9" s="790"/>
      <c r="R9" s="698"/>
      <c r="S9" s="723" t="s">
        <v>98</v>
      </c>
      <c r="T9" s="724"/>
      <c r="U9" s="724"/>
      <c r="V9" s="724"/>
      <c r="W9" s="724"/>
      <c r="X9" s="724"/>
      <c r="Y9" s="724"/>
      <c r="Z9" s="724"/>
      <c r="AA9" s="724"/>
      <c r="AB9" s="724"/>
      <c r="AC9" s="724"/>
      <c r="AD9" s="724"/>
      <c r="AE9" s="724"/>
      <c r="AF9" s="725"/>
      <c r="AG9" s="442"/>
    </row>
    <row r="10" spans="1:41" s="14" customFormat="1" ht="13.5" hidden="1" outlineLevel="2" thickBot="1" x14ac:dyDescent="0.25">
      <c r="A10" s="294">
        <v>1</v>
      </c>
      <c r="B10" s="295">
        <v>2</v>
      </c>
      <c r="C10" s="296"/>
      <c r="D10" s="297">
        <v>4</v>
      </c>
      <c r="E10" s="298">
        <v>5</v>
      </c>
      <c r="F10" s="298">
        <v>6</v>
      </c>
      <c r="G10" s="298">
        <v>7</v>
      </c>
      <c r="H10" s="298">
        <v>9</v>
      </c>
      <c r="I10" s="298"/>
      <c r="J10" s="298">
        <v>10</v>
      </c>
      <c r="K10" s="298"/>
      <c r="L10" s="298">
        <v>11</v>
      </c>
      <c r="M10" s="298">
        <v>12</v>
      </c>
      <c r="N10" s="298">
        <v>13</v>
      </c>
      <c r="O10" s="298">
        <v>14</v>
      </c>
      <c r="P10" s="298">
        <v>15</v>
      </c>
      <c r="Q10" s="299">
        <v>16</v>
      </c>
      <c r="R10" s="295">
        <v>17</v>
      </c>
      <c r="S10" s="448">
        <v>18</v>
      </c>
      <c r="T10" s="449">
        <v>19</v>
      </c>
      <c r="U10" s="450">
        <v>21</v>
      </c>
      <c r="V10" s="451">
        <v>22</v>
      </c>
      <c r="W10" s="448">
        <v>24</v>
      </c>
      <c r="X10" s="449">
        <v>25</v>
      </c>
      <c r="Y10" s="450">
        <v>27</v>
      </c>
      <c r="Z10" s="451">
        <v>28</v>
      </c>
      <c r="AA10" s="448">
        <v>30</v>
      </c>
      <c r="AB10" s="451">
        <v>31</v>
      </c>
      <c r="AC10" s="448">
        <v>33</v>
      </c>
      <c r="AD10" s="449">
        <v>34</v>
      </c>
      <c r="AE10" s="417">
        <v>35</v>
      </c>
      <c r="AF10" s="220">
        <v>36</v>
      </c>
      <c r="AG10" s="442"/>
    </row>
    <row r="11" spans="1:41" ht="14.25" customHeight="1" collapsed="1" thickBot="1" x14ac:dyDescent="0.25">
      <c r="A11" s="709" t="str">
        <f>Розрахунок!B8</f>
        <v>1. НОРМАТИВНІ НАВЧАЛЬНІ  ДИСЦИПЛІНИ</v>
      </c>
      <c r="B11" s="710"/>
      <c r="C11" s="710"/>
      <c r="D11" s="710"/>
      <c r="E11" s="710"/>
      <c r="F11" s="710"/>
      <c r="G11" s="710"/>
      <c r="H11" s="710"/>
      <c r="I11" s="710"/>
      <c r="J11" s="710"/>
      <c r="K11" s="710"/>
      <c r="L11" s="710"/>
      <c r="M11" s="710"/>
      <c r="N11" s="710"/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0"/>
      <c r="AA11" s="710"/>
      <c r="AB11" s="710"/>
      <c r="AC11" s="710"/>
      <c r="AD11" s="710"/>
      <c r="AE11" s="710"/>
      <c r="AF11" s="711"/>
      <c r="AG11" s="422"/>
    </row>
    <row r="12" spans="1:41" ht="15" customHeight="1" thickBot="1" x14ac:dyDescent="0.25">
      <c r="A12" s="726" t="str">
        <f>Розрахунок!B9</f>
        <v>1.1. Цикл загальної підготовки</v>
      </c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8"/>
      <c r="AG12" s="422"/>
      <c r="AI12" s="528">
        <v>1</v>
      </c>
      <c r="AJ12" s="529">
        <v>2</v>
      </c>
      <c r="AK12" s="529">
        <v>3</v>
      </c>
      <c r="AL12" s="529">
        <v>4</v>
      </c>
      <c r="AM12" s="529">
        <v>5</v>
      </c>
      <c r="AN12" s="529">
        <v>6</v>
      </c>
      <c r="AO12" s="530">
        <v>7</v>
      </c>
    </row>
    <row r="13" spans="1:41" s="16" customFormat="1" ht="13.5" thickBot="1" x14ac:dyDescent="0.25">
      <c r="A13" s="221">
        <f>Розрахунок!A10</f>
        <v>1</v>
      </c>
      <c r="B13" s="423" t="str">
        <f>Розрахунок!B10</f>
        <v>Історія та культура України</v>
      </c>
      <c r="C13" s="227">
        <f>Розрахунок!C10</f>
        <v>27</v>
      </c>
      <c r="D13" s="226" t="str">
        <f>IF(Розрахунок!F10&lt;&gt;"",LEFT(Розрахунок!F10, LEN(Розрахунок!F10)-1)," ")</f>
        <v xml:space="preserve"> </v>
      </c>
      <c r="E13" s="223" t="str">
        <f>IF(Розрахунок!G10&lt;&gt;"",LEFT(Розрахунок!G10, LEN(Розрахунок!G10)-1)," ")</f>
        <v>1</v>
      </c>
      <c r="F13" s="223" t="str">
        <f>IF(Розрахунок!H10&lt;&gt;"",LEFT(Розрахунок!H10, LEN(Розрахунок!H10)-1)," ")</f>
        <v xml:space="preserve"> </v>
      </c>
      <c r="G13" s="223" t="str">
        <f>IF(Розрахунок!I10&lt;&gt;"",LEFT(Розрахунок!I10, LEN(Розрахунок!I10)-1)," ")</f>
        <v xml:space="preserve"> </v>
      </c>
      <c r="H13" s="223">
        <f>Розрахунок!J10</f>
        <v>0</v>
      </c>
      <c r="I13" s="223" t="str">
        <f>IF(Розрахунок!K10&lt;&gt;"",LEFT(Розрахунок!K10, LEN(Розрахунок!K10)-1)," ")</f>
        <v xml:space="preserve"> </v>
      </c>
      <c r="J13" s="223">
        <f>Розрахунок!E10</f>
        <v>3.5</v>
      </c>
      <c r="K13" s="223">
        <f>Розрахунок!DN10</f>
        <v>3.5</v>
      </c>
      <c r="L13" s="223">
        <f>Розрахунок!DM10</f>
        <v>105</v>
      </c>
      <c r="M13" s="223">
        <f>Розрахунок!L10</f>
        <v>44</v>
      </c>
      <c r="N13" s="223">
        <f>Розрахунок!M10</f>
        <v>22</v>
      </c>
      <c r="O13" s="223">
        <f>Розрахунок!N10</f>
        <v>22</v>
      </c>
      <c r="P13" s="223">
        <f>Розрахунок!O10</f>
        <v>0</v>
      </c>
      <c r="Q13" s="224">
        <f>Розрахунок!DL10</f>
        <v>61</v>
      </c>
      <c r="R13" s="249">
        <f>IF(L13&lt;&gt;0,M13/L13," ")</f>
        <v>0.41904761904761906</v>
      </c>
      <c r="S13" s="222">
        <f>Розрахунок!U10</f>
        <v>4</v>
      </c>
      <c r="T13" s="225">
        <f>Розрахунок!AB10</f>
        <v>0</v>
      </c>
      <c r="U13" s="226">
        <f>Розрахунок!AI10</f>
        <v>0</v>
      </c>
      <c r="V13" s="423">
        <f>Розрахунок!AP10</f>
        <v>0</v>
      </c>
      <c r="W13" s="222">
        <f>Розрахунок!AW10</f>
        <v>0</v>
      </c>
      <c r="X13" s="225">
        <f>Розрахунок!BD10</f>
        <v>0</v>
      </c>
      <c r="Y13" s="226">
        <f>Розрахунок!BK10</f>
        <v>0</v>
      </c>
      <c r="Z13" s="423">
        <f>Розрахунок!BR10</f>
        <v>0</v>
      </c>
      <c r="AA13" s="222">
        <f>Розрахунок!BY10</f>
        <v>0</v>
      </c>
      <c r="AB13" s="423">
        <f>Розрахунок!CF10</f>
        <v>0</v>
      </c>
      <c r="AC13" s="222">
        <f>Розрахунок!CM10</f>
        <v>0</v>
      </c>
      <c r="AD13" s="225">
        <f>Розрахунок!CT10</f>
        <v>0</v>
      </c>
      <c r="AE13" s="226">
        <f>Розрахунок!DA10</f>
        <v>0</v>
      </c>
      <c r="AF13" s="225">
        <f>Розрахунок!DH10</f>
        <v>0</v>
      </c>
      <c r="AG13" s="421"/>
      <c r="AI13" s="526">
        <f>IF(AND($B13&lt;&gt;0,OR($S13&lt;&gt;0,$T13&lt;&gt;0,OR(LEFT($E13,2)=$S$6&amp;"*",LEFT($E13,2)=$T$6&amp;"*"),OR(LEFT($F13,2)=$S$6,LEFT($F13,2)=$S$6&amp;","),OR(LEFT($F13,2)=$T$6,LEFT($F13,2)=$T$6&amp;","),OR(LEFT($G13,2)=$S$6,LEFT($G13,2)=$S$6&amp;","),OR(LEFT($G13,2)=$T$6,LEFT($G13,2)=$T$6&amp;","))),1,0)</f>
        <v>1</v>
      </c>
      <c r="AJ13" s="523">
        <f>IF(AND($B13&lt;&gt;0,OR($U13&lt;&gt;0,$V13&lt;&gt;0,ISNUMBER(FIND($U$6&amp;"*",$E13)),ISNUMBER(FIND($V$6&amp;"*",$E13)),ISNUMBER(FIND($U$6,$F13)),ISNUMBER(FIND($U$6,$G13)),ISNUMBER(FIND($V$6,$G13)),ISNUMBER(FIND($V$6,$G13)))),1,0)</f>
        <v>0</v>
      </c>
      <c r="AK13" s="523">
        <f>IF(AND($B13&lt;&gt;0,OR($W13&lt;&gt;0,$X13&lt;&gt;0,ISNUMBER(FIND($W$6&amp;"*",$E13)),ISNUMBER(FIND($X$6&amp;"*",$E13)),ISNUMBER(FIND($W$6,$F13)),ISNUMBER(FIND($W$6,$G13)),ISNUMBER(FIND($X$6,$F13)),ISNUMBER(FIND($X$6,$G13)))),1,0)</f>
        <v>0</v>
      </c>
      <c r="AL13" s="523">
        <f>IF(AND($B13&lt;&gt;0,OR($Y13&lt;&gt;0,$Z13&lt;&gt;0,ISNUMBER(FIND($Y$6&amp;"*",$E13)),ISNUMBER(FIND($Z$6&amp;"*",$E13)),ISNUMBER(FIND($Y$6,$F13)),ISNUMBER(FIND($Y$6,$G13)),ISNUMBER(FIND($Z$6,$F13)),ISNUMBER(FIND($Z$6,$G13)))),1,0)</f>
        <v>0</v>
      </c>
      <c r="AM13" s="523">
        <f>IF(AND($B13&lt;&gt;0,OR($AA13&lt;&gt;0,$AB13&lt;&gt;0,ISNUMBER(FIND($AA$6&amp;"*",$E13)),ISNUMBER(FIND($AB$6&amp;"*",$E13)),ISNUMBER(FIND($AA$6,$F13)),ISNUMBER(FIND($AA$6,$G13)),ISNUMBER(FIND($AB$6,$F13)),ISNUMBER(FIND($AB$6,$G13)))),1,0)</f>
        <v>0</v>
      </c>
      <c r="AN13" s="523">
        <f>IF(AND($B13&lt;&gt;0,OR($AC13&lt;&gt;0,$AD13&lt;&gt;0,ISNUMBER(FIND($AC$6&amp;"*",$E13)),ISNUMBER(FIND($AD$6&amp;"*",$E13)),ISNUMBER(FIND($AC$6,$F13)),ISNUMBER(FIND($AC$6,$G13)),ISNUMBER(FIND($AD$6,$F13)),ISNUMBER(FIND($AD$6,$G13)))),1,0)</f>
        <v>0</v>
      </c>
      <c r="AO13" s="527">
        <f>IF(AND($B13&lt;&gt;0,OR($AE13&lt;&gt;0,$AF13&lt;&gt;0,ISNUMBER(FIND($AE$6&amp;"*",$E13)),ISNUMBER(FIND($AF$6&amp;"*",$E13)),ISNUMBER(FIND($AE$6,$F13)),ISNUMBER(FIND($AE$6,$G13)),ISNUMBER(FIND($AF$6,$F13)),ISNUMBER(FIND($AF$6,$G13)))),1,0)</f>
        <v>0</v>
      </c>
    </row>
    <row r="14" spans="1:41" s="16" customFormat="1" ht="13.5" thickBot="1" x14ac:dyDescent="0.25">
      <c r="A14" s="221">
        <f>Розрахунок!A11</f>
        <v>2</v>
      </c>
      <c r="B14" s="423" t="str">
        <f>Розрахунок!B11</f>
        <v>Філософія та суспільствознавство</v>
      </c>
      <c r="C14" s="227">
        <f>Розрахунок!C11</f>
        <v>4</v>
      </c>
      <c r="D14" s="226" t="str">
        <f>IF(Розрахунок!F11&lt;&gt;"",LEFT(Розрахунок!F11, LEN(Розрахунок!F11)-1)," ")</f>
        <v xml:space="preserve"> </v>
      </c>
      <c r="E14" s="223" t="str">
        <f>IF(Розрахунок!G11&lt;&gt;"",LEFT(Розрахунок!G11, LEN(Розрахунок!G11)-1)," ")</f>
        <v>1</v>
      </c>
      <c r="F14" s="223" t="str">
        <f>IF(Розрахунок!H11&lt;&gt;"",LEFT(Розрахунок!H11, LEN(Розрахунок!H11)-1)," ")</f>
        <v xml:space="preserve"> </v>
      </c>
      <c r="G14" s="223" t="str">
        <f>IF(Розрахунок!I11&lt;&gt;"",LEFT(Розрахунок!I11, LEN(Розрахунок!I11)-1)," ")</f>
        <v xml:space="preserve"> </v>
      </c>
      <c r="H14" s="223">
        <f>Розрахунок!J11</f>
        <v>0</v>
      </c>
      <c r="I14" s="223" t="str">
        <f>IF(Розрахунок!K11&lt;&gt;"",LEFT(Розрахунок!K11, LEN(Розрахунок!K11)-1)," ")</f>
        <v xml:space="preserve"> </v>
      </c>
      <c r="J14" s="223">
        <f>Розрахунок!E11</f>
        <v>3</v>
      </c>
      <c r="K14" s="223">
        <f>Розрахунок!DN11</f>
        <v>3</v>
      </c>
      <c r="L14" s="223">
        <f>Розрахунок!DM11</f>
        <v>90</v>
      </c>
      <c r="M14" s="223">
        <f>Розрахунок!L11</f>
        <v>33</v>
      </c>
      <c r="N14" s="223">
        <f>Розрахунок!M11</f>
        <v>11</v>
      </c>
      <c r="O14" s="223">
        <f>Розрахунок!N11</f>
        <v>22</v>
      </c>
      <c r="P14" s="223">
        <f>Розрахунок!O11</f>
        <v>0</v>
      </c>
      <c r="Q14" s="224">
        <f>Розрахунок!DL11</f>
        <v>57</v>
      </c>
      <c r="R14" s="249">
        <f t="shared" ref="R14:R62" si="0">IF(L14&lt;&gt;0,M14/L14," ")</f>
        <v>0.36666666666666664</v>
      </c>
      <c r="S14" s="222">
        <f>Розрахунок!U11</f>
        <v>3</v>
      </c>
      <c r="T14" s="225">
        <f>Розрахунок!AB11</f>
        <v>0</v>
      </c>
      <c r="U14" s="226">
        <f>Розрахунок!AI11</f>
        <v>0</v>
      </c>
      <c r="V14" s="423">
        <f>Розрахунок!AP11</f>
        <v>0</v>
      </c>
      <c r="W14" s="222">
        <f>Розрахунок!AW11</f>
        <v>0</v>
      </c>
      <c r="X14" s="225">
        <f>Розрахунок!BD11</f>
        <v>0</v>
      </c>
      <c r="Y14" s="226">
        <f>Розрахунок!BK11</f>
        <v>0</v>
      </c>
      <c r="Z14" s="423">
        <f>Розрахунок!BR11</f>
        <v>0</v>
      </c>
      <c r="AA14" s="222">
        <f>Розрахунок!BY11</f>
        <v>0</v>
      </c>
      <c r="AB14" s="423">
        <f>Розрахунок!CF11</f>
        <v>0</v>
      </c>
      <c r="AC14" s="222">
        <f>Розрахунок!CM11</f>
        <v>0</v>
      </c>
      <c r="AD14" s="225">
        <f>Розрахунок!CT11</f>
        <v>0</v>
      </c>
      <c r="AE14" s="226">
        <f>Розрахунок!DA11</f>
        <v>0</v>
      </c>
      <c r="AF14" s="225">
        <f>Розрахунок!DH11</f>
        <v>0</v>
      </c>
      <c r="AG14" s="421"/>
      <c r="AI14" s="524">
        <f t="shared" ref="AI14:AI77" si="1">IF(AND($B14&lt;&gt;0,OR($S14&lt;&gt;0,$T14&lt;&gt;0,OR(LEFT($E14,2)=$S$6&amp;"*",LEFT($E14,2)=$T$6&amp;"*"),OR(LEFT($F14,2)=$S$6,LEFT($F14,2)=$S$6&amp;","),OR(LEFT($F14,2)=$T$6,LEFT($F14,2)=$T$6&amp;","),OR(LEFT($G14,2)=$S$6,LEFT($G14,2)=$S$6&amp;","),OR(LEFT($G14,2)=$T$6,LEFT($G14,2)=$T$6&amp;","))),1,0)</f>
        <v>1</v>
      </c>
      <c r="AJ14" s="519">
        <f t="shared" ref="AJ14:AJ77" si="2">IF(AND($B14&lt;&gt;0,OR($U14&lt;&gt;0,$V14&lt;&gt;0,ISNUMBER(FIND($U$6&amp;"*",$E14)),ISNUMBER(FIND($V$6&amp;"*",$E14)),ISNUMBER(FIND($U$6,$F14)),ISNUMBER(FIND($U$6,$G14)),ISNUMBER(FIND($V$6,$G14)),ISNUMBER(FIND($V$6,$G14)))),1,0)</f>
        <v>0</v>
      </c>
      <c r="AK14" s="519">
        <f t="shared" ref="AK14:AK77" si="3">IF(AND($B14&lt;&gt;0,OR($W14&lt;&gt;0,$X14&lt;&gt;0,ISNUMBER(FIND($W$6&amp;"*",$E14)),ISNUMBER(FIND($X$6&amp;"*",$E14)),ISNUMBER(FIND($W$6,$F14)),ISNUMBER(FIND($W$6,$G14)),ISNUMBER(FIND($X$6,$F14)),ISNUMBER(FIND($X$6,$G14)))),1,0)</f>
        <v>0</v>
      </c>
      <c r="AL14" s="519">
        <f t="shared" ref="AL14:AL77" si="4">IF(AND($B14&lt;&gt;0,OR($Y14&lt;&gt;0,$Z14&lt;&gt;0,ISNUMBER(FIND($Y$6&amp;"*",$E14)),ISNUMBER(FIND($Z$6&amp;"*",$E14)),ISNUMBER(FIND($Y$6,$F14)),ISNUMBER(FIND($Y$6,$G14)),ISNUMBER(FIND($Z$6,$F14)),ISNUMBER(FIND($Z$6,$G14)))),1,0)</f>
        <v>0</v>
      </c>
      <c r="AM14" s="519">
        <f t="shared" ref="AM14:AM77" si="5">IF(AND($B14&lt;&gt;0,OR($AA14&lt;&gt;0,$AB14&lt;&gt;0,ISNUMBER(FIND($AA$6&amp;"*",$E14)),ISNUMBER(FIND($AB$6&amp;"*",$E14)),ISNUMBER(FIND($AA$6,$F14)),ISNUMBER(FIND($AA$6,$G14)),ISNUMBER(FIND($AB$6,$F14)),ISNUMBER(FIND($AB$6,$G14)))),1,0)</f>
        <v>0</v>
      </c>
      <c r="AN14" s="519">
        <f t="shared" ref="AN14:AN77" si="6">IF(AND($B14&lt;&gt;0,OR($AC14&lt;&gt;0,$AD14&lt;&gt;0,ISNUMBER(FIND($AC$6&amp;"*",$E14)),ISNUMBER(FIND($AD$6&amp;"*",$E14)),ISNUMBER(FIND($AC$6,$F14)),ISNUMBER(FIND($AC$6,$G14)),ISNUMBER(FIND($AD$6,$F14)),ISNUMBER(FIND($AD$6,$G14)))),1,0)</f>
        <v>0</v>
      </c>
      <c r="AO14" s="525">
        <f t="shared" ref="AO14:AO77" si="7">IF(AND($B14&lt;&gt;0,OR($AE14&lt;&gt;0,$AF14&lt;&gt;0,ISNUMBER(FIND($AE$6&amp;"*",$E14)),ISNUMBER(FIND($AF$6&amp;"*",$E14)),ISNUMBER(FIND($AE$6,$F14)),ISNUMBER(FIND($AE$6,$G14)),ISNUMBER(FIND($AF$6,$F14)),ISNUMBER(FIND($AF$6,$G14)))),1,0)</f>
        <v>0</v>
      </c>
    </row>
    <row r="15" spans="1:41" s="16" customFormat="1" ht="13.5" thickBot="1" x14ac:dyDescent="0.25">
      <c r="A15" s="221">
        <f>Розрахунок!A12</f>
        <v>3</v>
      </c>
      <c r="B15" s="423" t="str">
        <f>Розрахунок!B12</f>
        <v>Українська мова (за професійним спрямуванням)</v>
      </c>
      <c r="C15" s="227">
        <f>Розрахунок!C12</f>
        <v>14</v>
      </c>
      <c r="D15" s="226" t="str">
        <f>IF(Розрахунок!F12&lt;&gt;"",LEFT(Розрахунок!F12, LEN(Розрахунок!F12)-1)," ")</f>
        <v xml:space="preserve"> </v>
      </c>
      <c r="E15" s="223" t="str">
        <f>IF(Розрахунок!G12&lt;&gt;"",LEFT(Розрахунок!G12, LEN(Розрахунок!G12)-1)," ")</f>
        <v>2</v>
      </c>
      <c r="F15" s="223" t="str">
        <f>IF(Розрахунок!H12&lt;&gt;"",LEFT(Розрахунок!H12, LEN(Розрахунок!H12)-1)," ")</f>
        <v xml:space="preserve"> </v>
      </c>
      <c r="G15" s="223" t="str">
        <f>IF(Розрахунок!I12&lt;&gt;"",LEFT(Розрахунок!I12, LEN(Розрахунок!I12)-1)," ")</f>
        <v xml:space="preserve"> </v>
      </c>
      <c r="H15" s="223">
        <f>Розрахунок!J12</f>
        <v>0</v>
      </c>
      <c r="I15" s="223" t="str">
        <f>IF(Розрахунок!K12&lt;&gt;"",LEFT(Розрахунок!K12, LEN(Розрахунок!K12)-1)," ")</f>
        <v xml:space="preserve"> </v>
      </c>
      <c r="J15" s="223">
        <f>Розрахунок!E12</f>
        <v>3</v>
      </c>
      <c r="K15" s="223">
        <f>Розрахунок!DN12</f>
        <v>3</v>
      </c>
      <c r="L15" s="223">
        <f>Розрахунок!DM12</f>
        <v>90</v>
      </c>
      <c r="M15" s="223">
        <f>Розрахунок!L12</f>
        <v>36</v>
      </c>
      <c r="N15" s="223">
        <f>Розрахунок!M12</f>
        <v>0</v>
      </c>
      <c r="O15" s="223">
        <f>Розрахунок!N12</f>
        <v>36</v>
      </c>
      <c r="P15" s="223">
        <f>Розрахунок!O12</f>
        <v>0</v>
      </c>
      <c r="Q15" s="224">
        <f>Розрахунок!DL12</f>
        <v>54</v>
      </c>
      <c r="R15" s="249">
        <f t="shared" si="0"/>
        <v>0.4</v>
      </c>
      <c r="S15" s="222">
        <f>Розрахунок!U12</f>
        <v>0</v>
      </c>
      <c r="T15" s="225">
        <f>Розрахунок!AB12</f>
        <v>2</v>
      </c>
      <c r="U15" s="226">
        <f>Розрахунок!AI12</f>
        <v>0</v>
      </c>
      <c r="V15" s="423">
        <f>Розрахунок!AP12</f>
        <v>0</v>
      </c>
      <c r="W15" s="222">
        <f>Розрахунок!AW12</f>
        <v>0</v>
      </c>
      <c r="X15" s="225">
        <f>Розрахунок!BD12</f>
        <v>0</v>
      </c>
      <c r="Y15" s="226">
        <f>Розрахунок!BK12</f>
        <v>0</v>
      </c>
      <c r="Z15" s="423">
        <f>Розрахунок!BR12</f>
        <v>0</v>
      </c>
      <c r="AA15" s="222">
        <f>Розрахунок!BY12</f>
        <v>0</v>
      </c>
      <c r="AB15" s="423">
        <f>Розрахунок!CF12</f>
        <v>0</v>
      </c>
      <c r="AC15" s="222">
        <f>Розрахунок!CM12</f>
        <v>0</v>
      </c>
      <c r="AD15" s="225">
        <f>Розрахунок!CT12</f>
        <v>0</v>
      </c>
      <c r="AE15" s="226">
        <f>Розрахунок!DA12</f>
        <v>0</v>
      </c>
      <c r="AF15" s="225">
        <f>Розрахунок!DH12</f>
        <v>0</v>
      </c>
      <c r="AG15" s="421"/>
      <c r="AI15" s="524">
        <f t="shared" si="1"/>
        <v>1</v>
      </c>
      <c r="AJ15" s="519">
        <f t="shared" si="2"/>
        <v>0</v>
      </c>
      <c r="AK15" s="519">
        <f t="shared" si="3"/>
        <v>0</v>
      </c>
      <c r="AL15" s="519">
        <f t="shared" si="4"/>
        <v>0</v>
      </c>
      <c r="AM15" s="519">
        <f t="shared" si="5"/>
        <v>0</v>
      </c>
      <c r="AN15" s="519">
        <f t="shared" si="6"/>
        <v>0</v>
      </c>
      <c r="AO15" s="525">
        <f t="shared" si="7"/>
        <v>0</v>
      </c>
    </row>
    <row r="16" spans="1:41" s="16" customFormat="1" ht="12.75" customHeight="1" thickBot="1" x14ac:dyDescent="0.25">
      <c r="A16" s="221">
        <f>Розрахунок!A13</f>
        <v>4</v>
      </c>
      <c r="B16" s="423" t="str">
        <f>Розрахунок!B13</f>
        <v>Англійська мова (за професійним спрямуванням)</v>
      </c>
      <c r="C16" s="227">
        <f>Розрахунок!C13</f>
        <v>3</v>
      </c>
      <c r="D16" s="226" t="str">
        <f>IF(Розрахунок!F13&lt;&gt;"",LEFT(Розрахунок!F13, LEN(Розрахунок!F13)-1)," ")</f>
        <v xml:space="preserve"> </v>
      </c>
      <c r="E16" s="223" t="str">
        <f>IF(Розрахунок!G13&lt;&gt;"",LEFT(Розрахунок!G13, LEN(Розрахунок!G13)-1)," ")</f>
        <v>2</v>
      </c>
      <c r="F16" s="223" t="str">
        <f>IF(Розрахунок!H13&lt;&gt;"",LEFT(Розрахунок!H13, LEN(Розрахунок!H13)-1)," ")</f>
        <v xml:space="preserve"> </v>
      </c>
      <c r="G16" s="223" t="str">
        <f>IF(Розрахунок!I13&lt;&gt;"",LEFT(Розрахунок!I13, LEN(Розрахунок!I13)-1)," ")</f>
        <v xml:space="preserve"> </v>
      </c>
      <c r="H16" s="223">
        <f>Розрахунок!J13</f>
        <v>0</v>
      </c>
      <c r="I16" s="223" t="str">
        <f>IF(Розрахунок!K13&lt;&gt;"",LEFT(Розрахунок!K13, LEN(Розрахунок!K13)-1)," ")</f>
        <v xml:space="preserve"> </v>
      </c>
      <c r="J16" s="223">
        <f>Розрахунок!E13</f>
        <v>4</v>
      </c>
      <c r="K16" s="223">
        <f>Розрахунок!DN13</f>
        <v>4</v>
      </c>
      <c r="L16" s="223">
        <f>Розрахунок!DM13</f>
        <v>120</v>
      </c>
      <c r="M16" s="223">
        <f>Розрахунок!L13</f>
        <v>58</v>
      </c>
      <c r="N16" s="223">
        <f>Розрахунок!M13</f>
        <v>0</v>
      </c>
      <c r="O16" s="223">
        <f>Розрахунок!N13</f>
        <v>0</v>
      </c>
      <c r="P16" s="223">
        <f>Розрахунок!O13</f>
        <v>58</v>
      </c>
      <c r="Q16" s="224">
        <f>Розрахунок!DL13</f>
        <v>62</v>
      </c>
      <c r="R16" s="249">
        <f t="shared" si="0"/>
        <v>0.48333333333333334</v>
      </c>
      <c r="S16" s="222">
        <f>Розрахунок!U13</f>
        <v>2</v>
      </c>
      <c r="T16" s="225">
        <f>Розрахунок!AB13</f>
        <v>2</v>
      </c>
      <c r="U16" s="226">
        <f>Розрахунок!AI13</f>
        <v>0</v>
      </c>
      <c r="V16" s="423">
        <f>Розрахунок!AP13</f>
        <v>0</v>
      </c>
      <c r="W16" s="222">
        <f>Розрахунок!AW13</f>
        <v>0</v>
      </c>
      <c r="X16" s="225">
        <f>Розрахунок!BD13</f>
        <v>0</v>
      </c>
      <c r="Y16" s="226">
        <f>Розрахунок!BK13</f>
        <v>0</v>
      </c>
      <c r="Z16" s="423">
        <f>Розрахунок!BR13</f>
        <v>0</v>
      </c>
      <c r="AA16" s="222">
        <f>Розрахунок!BY13</f>
        <v>0</v>
      </c>
      <c r="AB16" s="423">
        <f>Розрахунок!CF13</f>
        <v>0</v>
      </c>
      <c r="AC16" s="222">
        <f>Розрахунок!CM13</f>
        <v>0</v>
      </c>
      <c r="AD16" s="225">
        <f>Розрахунок!CT13</f>
        <v>0</v>
      </c>
      <c r="AE16" s="226">
        <f>Розрахунок!DA13</f>
        <v>0</v>
      </c>
      <c r="AF16" s="225">
        <f>Розрахунок!DH13</f>
        <v>0</v>
      </c>
      <c r="AG16" s="421"/>
      <c r="AI16" s="524">
        <f t="shared" si="1"/>
        <v>1</v>
      </c>
      <c r="AJ16" s="519">
        <f t="shared" si="2"/>
        <v>0</v>
      </c>
      <c r="AK16" s="519">
        <f t="shared" si="3"/>
        <v>0</v>
      </c>
      <c r="AL16" s="519">
        <f t="shared" si="4"/>
        <v>0</v>
      </c>
      <c r="AM16" s="519">
        <f t="shared" si="5"/>
        <v>0</v>
      </c>
      <c r="AN16" s="519">
        <f t="shared" si="6"/>
        <v>0</v>
      </c>
      <c r="AO16" s="525">
        <f t="shared" si="7"/>
        <v>0</v>
      </c>
    </row>
    <row r="17" spans="1:41" s="16" customFormat="1" ht="13.5" hidden="1" thickBot="1" x14ac:dyDescent="0.25">
      <c r="A17" s="221">
        <f>Розрахунок!A14</f>
        <v>5</v>
      </c>
      <c r="B17" s="423">
        <f>Розрахунок!B14</f>
        <v>0</v>
      </c>
      <c r="C17" s="227" t="str">
        <f>Розрахунок!C14</f>
        <v/>
      </c>
      <c r="D17" s="226" t="str">
        <f>IF(Розрахунок!F14&lt;&gt;"",LEFT(Розрахунок!F14, LEN(Розрахунок!F14)-1)," ")</f>
        <v xml:space="preserve"> </v>
      </c>
      <c r="E17" s="223" t="str">
        <f>IF(Розрахунок!G14&lt;&gt;"",LEFT(Розрахунок!G14, LEN(Розрахунок!G14)-1)," ")</f>
        <v xml:space="preserve"> </v>
      </c>
      <c r="F17" s="223" t="str">
        <f>IF(Розрахунок!H14&lt;&gt;"",LEFT(Розрахунок!H14, LEN(Розрахунок!H14)-1)," ")</f>
        <v xml:space="preserve"> </v>
      </c>
      <c r="G17" s="223" t="str">
        <f>IF(Розрахунок!I14&lt;&gt;"",LEFT(Розрахунок!I14, LEN(Розрахунок!I14)-1)," ")</f>
        <v xml:space="preserve"> </v>
      </c>
      <c r="H17" s="223">
        <f>Розрахунок!J14</f>
        <v>0</v>
      </c>
      <c r="I17" s="223" t="str">
        <f>IF(Розрахунок!K14&lt;&gt;"",LEFT(Розрахунок!K14, LEN(Розрахунок!K14)-1)," ")</f>
        <v xml:space="preserve"> </v>
      </c>
      <c r="J17" s="223">
        <f>Розрахунок!E14</f>
        <v>0</v>
      </c>
      <c r="K17" s="223">
        <f>Розрахунок!DN14</f>
        <v>0</v>
      </c>
      <c r="L17" s="223">
        <f>Розрахунок!DM14</f>
        <v>0</v>
      </c>
      <c r="M17" s="223">
        <f>Розрахунок!L14</f>
        <v>0</v>
      </c>
      <c r="N17" s="223">
        <f>Розрахунок!M14</f>
        <v>0</v>
      </c>
      <c r="O17" s="223">
        <f>Розрахунок!N14</f>
        <v>0</v>
      </c>
      <c r="P17" s="223">
        <f>Розрахунок!O14</f>
        <v>0</v>
      </c>
      <c r="Q17" s="224">
        <f>Розрахунок!DL14</f>
        <v>0</v>
      </c>
      <c r="R17" s="249" t="str">
        <f t="shared" si="0"/>
        <v xml:space="preserve"> </v>
      </c>
      <c r="S17" s="222">
        <f>Розрахунок!U14</f>
        <v>0</v>
      </c>
      <c r="T17" s="225">
        <f>Розрахунок!AB14</f>
        <v>0</v>
      </c>
      <c r="U17" s="226">
        <f>Розрахунок!AI14</f>
        <v>0</v>
      </c>
      <c r="V17" s="423">
        <f>Розрахунок!AP14</f>
        <v>0</v>
      </c>
      <c r="W17" s="222">
        <f>Розрахунок!AW14</f>
        <v>0</v>
      </c>
      <c r="X17" s="225">
        <f>Розрахунок!BD14</f>
        <v>0</v>
      </c>
      <c r="Y17" s="226">
        <f>Розрахунок!BK14</f>
        <v>0</v>
      </c>
      <c r="Z17" s="423">
        <f>Розрахунок!BR14</f>
        <v>0</v>
      </c>
      <c r="AA17" s="222">
        <f>Розрахунок!BY14</f>
        <v>0</v>
      </c>
      <c r="AB17" s="423">
        <f>Розрахунок!CF14</f>
        <v>0</v>
      </c>
      <c r="AC17" s="222">
        <f>Розрахунок!CM14</f>
        <v>0</v>
      </c>
      <c r="AD17" s="225">
        <f>Розрахунок!CT14</f>
        <v>0</v>
      </c>
      <c r="AE17" s="226">
        <f>Розрахунок!DA14</f>
        <v>0</v>
      </c>
      <c r="AF17" s="225">
        <f>Розрахунок!DH14</f>
        <v>0</v>
      </c>
      <c r="AG17" s="421"/>
      <c r="AI17" s="524">
        <f t="shared" si="1"/>
        <v>0</v>
      </c>
      <c r="AJ17" s="519">
        <f t="shared" si="2"/>
        <v>0</v>
      </c>
      <c r="AK17" s="519">
        <f t="shared" si="3"/>
        <v>0</v>
      </c>
      <c r="AL17" s="519">
        <f t="shared" si="4"/>
        <v>0</v>
      </c>
      <c r="AM17" s="519">
        <f t="shared" si="5"/>
        <v>0</v>
      </c>
      <c r="AN17" s="519">
        <f t="shared" si="6"/>
        <v>0</v>
      </c>
      <c r="AO17" s="525">
        <f t="shared" si="7"/>
        <v>0</v>
      </c>
    </row>
    <row r="18" spans="1:41" s="16" customFormat="1" ht="13.5" thickBot="1" x14ac:dyDescent="0.25">
      <c r="A18" s="221">
        <f>Розрахунок!A15</f>
        <v>6</v>
      </c>
      <c r="B18" s="423" t="str">
        <f>Розрахунок!B15</f>
        <v>Інформаційні технології в психології</v>
      </c>
      <c r="C18" s="227">
        <f>Розрахунок!C15</f>
        <v>5</v>
      </c>
      <c r="D18" s="226" t="str">
        <f>IF(Розрахунок!F15&lt;&gt;"",LEFT(Розрахунок!F15, LEN(Розрахунок!F15)-1)," ")</f>
        <v>1</v>
      </c>
      <c r="E18" s="223" t="str">
        <f>IF(Розрахунок!G15&lt;&gt;"",LEFT(Розрахунок!G15, LEN(Розрахунок!G15)-1)," ")</f>
        <v xml:space="preserve"> </v>
      </c>
      <c r="F18" s="223" t="str">
        <f>IF(Розрахунок!H15&lt;&gt;"",LEFT(Розрахунок!H15, LEN(Розрахунок!H15)-1)," ")</f>
        <v xml:space="preserve"> </v>
      </c>
      <c r="G18" s="223" t="str">
        <f>IF(Розрахунок!I15&lt;&gt;"",LEFT(Розрахунок!I15, LEN(Розрахунок!I15)-1)," ")</f>
        <v xml:space="preserve"> </v>
      </c>
      <c r="H18" s="223">
        <f>Розрахунок!J15</f>
        <v>0</v>
      </c>
      <c r="I18" s="223" t="str">
        <f>IF(Розрахунок!K15&lt;&gt;"",LEFT(Розрахунок!K15, LEN(Розрахунок!K15)-1)," ")</f>
        <v xml:space="preserve"> </v>
      </c>
      <c r="J18" s="223">
        <f>Розрахунок!E15</f>
        <v>4</v>
      </c>
      <c r="K18" s="223">
        <f>Розрахунок!DN15</f>
        <v>4</v>
      </c>
      <c r="L18" s="223">
        <f>Розрахунок!DM15</f>
        <v>120</v>
      </c>
      <c r="M18" s="223">
        <f>Розрахунок!L15</f>
        <v>55</v>
      </c>
      <c r="N18" s="223">
        <f>Розрахунок!M15</f>
        <v>11</v>
      </c>
      <c r="O18" s="223">
        <f>Розрахунок!N15</f>
        <v>0</v>
      </c>
      <c r="P18" s="223">
        <f>Розрахунок!O15</f>
        <v>44</v>
      </c>
      <c r="Q18" s="224">
        <f>Розрахунок!DL15</f>
        <v>65</v>
      </c>
      <c r="R18" s="249">
        <f t="shared" si="0"/>
        <v>0.45833333333333331</v>
      </c>
      <c r="S18" s="222">
        <f>Розрахунок!U15</f>
        <v>5</v>
      </c>
      <c r="T18" s="225">
        <f>Розрахунок!AB15</f>
        <v>0</v>
      </c>
      <c r="U18" s="226">
        <f>Розрахунок!AI15</f>
        <v>0</v>
      </c>
      <c r="V18" s="423">
        <f>Розрахунок!AP15</f>
        <v>0</v>
      </c>
      <c r="W18" s="222">
        <f>Розрахунок!AW15</f>
        <v>0</v>
      </c>
      <c r="X18" s="225">
        <f>Розрахунок!BD15</f>
        <v>0</v>
      </c>
      <c r="Y18" s="226">
        <f>Розрахунок!BK15</f>
        <v>0</v>
      </c>
      <c r="Z18" s="423">
        <f>Розрахунок!BR15</f>
        <v>0</v>
      </c>
      <c r="AA18" s="222">
        <f>Розрахунок!BY15</f>
        <v>0</v>
      </c>
      <c r="AB18" s="423">
        <f>Розрахунок!CF15</f>
        <v>0</v>
      </c>
      <c r="AC18" s="222">
        <f>Розрахунок!CM15</f>
        <v>0</v>
      </c>
      <c r="AD18" s="225">
        <f>Розрахунок!CT15</f>
        <v>0</v>
      </c>
      <c r="AE18" s="226">
        <f>Розрахунок!DA15</f>
        <v>0</v>
      </c>
      <c r="AF18" s="225">
        <f>Розрахунок!DH15</f>
        <v>0</v>
      </c>
      <c r="AG18" s="421"/>
      <c r="AI18" s="524">
        <f t="shared" si="1"/>
        <v>1</v>
      </c>
      <c r="AJ18" s="519">
        <f t="shared" si="2"/>
        <v>0</v>
      </c>
      <c r="AK18" s="519">
        <f t="shared" si="3"/>
        <v>0</v>
      </c>
      <c r="AL18" s="519">
        <f t="shared" si="4"/>
        <v>0</v>
      </c>
      <c r="AM18" s="519">
        <f t="shared" si="5"/>
        <v>0</v>
      </c>
      <c r="AN18" s="519">
        <f t="shared" si="6"/>
        <v>0</v>
      </c>
      <c r="AO18" s="525">
        <f t="shared" si="7"/>
        <v>0</v>
      </c>
    </row>
    <row r="19" spans="1:41" s="16" customFormat="1" ht="12" customHeight="1" thickBot="1" x14ac:dyDescent="0.25">
      <c r="A19" s="221">
        <f>Розрахунок!A16</f>
        <v>7</v>
      </c>
      <c r="B19" s="423" t="str">
        <f>Розрахунок!B16</f>
        <v>Основи наукових досліджень у психології</v>
      </c>
      <c r="C19" s="227">
        <f>Розрахунок!C16</f>
        <v>34</v>
      </c>
      <c r="D19" s="226" t="str">
        <f>IF(Розрахунок!F16&lt;&gt;"",LEFT(Розрахунок!F16, LEN(Розрахунок!F16)-1)," ")</f>
        <v xml:space="preserve"> </v>
      </c>
      <c r="E19" s="223" t="str">
        <f>IF(Розрахунок!G16&lt;&gt;"",LEFT(Розрахунок!G16, LEN(Розрахунок!G16)-1)," ")</f>
        <v>4</v>
      </c>
      <c r="F19" s="223" t="str">
        <f>IF(Розрахунок!H16&lt;&gt;"",LEFT(Розрахунок!H16, LEN(Розрахунок!H16)-1)," ")</f>
        <v xml:space="preserve"> </v>
      </c>
      <c r="G19" s="223" t="str">
        <f>IF(Розрахунок!I16&lt;&gt;"",LEFT(Розрахунок!I16, LEN(Розрахунок!I16)-1)," ")</f>
        <v xml:space="preserve"> </v>
      </c>
      <c r="H19" s="223">
        <f>Розрахунок!J16</f>
        <v>0</v>
      </c>
      <c r="I19" s="223" t="str">
        <f>IF(Розрахунок!K16&lt;&gt;"",LEFT(Розрахунок!K16, LEN(Розрахунок!K16)-1)," ")</f>
        <v xml:space="preserve"> </v>
      </c>
      <c r="J19" s="223">
        <f>Розрахунок!E16</f>
        <v>5</v>
      </c>
      <c r="K19" s="223">
        <f>Розрахунок!DN16</f>
        <v>5</v>
      </c>
      <c r="L19" s="223">
        <f>Розрахунок!DM16</f>
        <v>150</v>
      </c>
      <c r="M19" s="223">
        <f>Розрахунок!L16</f>
        <v>72</v>
      </c>
      <c r="N19" s="223">
        <f>Розрахунок!M16</f>
        <v>36</v>
      </c>
      <c r="O19" s="223">
        <f>Розрахунок!N16</f>
        <v>36</v>
      </c>
      <c r="P19" s="223">
        <f>Розрахунок!O16</f>
        <v>0</v>
      </c>
      <c r="Q19" s="224">
        <f>Розрахунок!DL16</f>
        <v>78</v>
      </c>
      <c r="R19" s="249">
        <f t="shared" si="0"/>
        <v>0.48</v>
      </c>
      <c r="S19" s="222">
        <f>Розрахунок!U16</f>
        <v>0</v>
      </c>
      <c r="T19" s="225">
        <f>Розрахунок!AB16</f>
        <v>0</v>
      </c>
      <c r="U19" s="226">
        <f>Розрахунок!AI16</f>
        <v>0</v>
      </c>
      <c r="V19" s="423">
        <f>Розрахунок!AP16</f>
        <v>4</v>
      </c>
      <c r="W19" s="222">
        <f>Розрахунок!AW16</f>
        <v>0</v>
      </c>
      <c r="X19" s="225">
        <f>Розрахунок!BD16</f>
        <v>0</v>
      </c>
      <c r="Y19" s="226">
        <f>Розрахунок!BK16</f>
        <v>0</v>
      </c>
      <c r="Z19" s="423">
        <f>Розрахунок!BR16</f>
        <v>0</v>
      </c>
      <c r="AA19" s="222">
        <f>Розрахунок!BY16</f>
        <v>0</v>
      </c>
      <c r="AB19" s="423">
        <f>Розрахунок!CF16</f>
        <v>0</v>
      </c>
      <c r="AC19" s="222">
        <f>Розрахунок!CM16</f>
        <v>0</v>
      </c>
      <c r="AD19" s="225">
        <f>Розрахунок!CT16</f>
        <v>0</v>
      </c>
      <c r="AE19" s="226">
        <f>Розрахунок!DA16</f>
        <v>0</v>
      </c>
      <c r="AF19" s="225">
        <f>Розрахунок!DH16</f>
        <v>0</v>
      </c>
      <c r="AG19" s="421"/>
      <c r="AI19" s="524">
        <f t="shared" si="1"/>
        <v>0</v>
      </c>
      <c r="AJ19" s="519">
        <f t="shared" si="2"/>
        <v>1</v>
      </c>
      <c r="AK19" s="519">
        <f t="shared" si="3"/>
        <v>0</v>
      </c>
      <c r="AL19" s="519">
        <f t="shared" si="4"/>
        <v>0</v>
      </c>
      <c r="AM19" s="519">
        <f t="shared" si="5"/>
        <v>0</v>
      </c>
      <c r="AN19" s="519">
        <f t="shared" si="6"/>
        <v>0</v>
      </c>
      <c r="AO19" s="525">
        <f t="shared" si="7"/>
        <v>0</v>
      </c>
    </row>
    <row r="20" spans="1:41" s="16" customFormat="1" ht="13.5" hidden="1" thickBot="1" x14ac:dyDescent="0.25">
      <c r="A20" s="221">
        <f>Розрахунок!A17</f>
        <v>8</v>
      </c>
      <c r="B20" s="423">
        <f>Розрахунок!B17</f>
        <v>0</v>
      </c>
      <c r="C20" s="227" t="str">
        <f>Розрахунок!C17</f>
        <v/>
      </c>
      <c r="D20" s="226" t="str">
        <f>IF(Розрахунок!F17&lt;&gt;"",LEFT(Розрахунок!F17, LEN(Розрахунок!F17)-1)," ")</f>
        <v xml:space="preserve"> </v>
      </c>
      <c r="E20" s="223" t="str">
        <f>IF(Розрахунок!G17&lt;&gt;"",LEFT(Розрахунок!G17, LEN(Розрахунок!G17)-1)," ")</f>
        <v xml:space="preserve"> </v>
      </c>
      <c r="F20" s="223" t="str">
        <f>IF(Розрахунок!H17&lt;&gt;"",LEFT(Розрахунок!H17, LEN(Розрахунок!H17)-1)," ")</f>
        <v xml:space="preserve"> </v>
      </c>
      <c r="G20" s="223" t="str">
        <f>IF(Розрахунок!I17&lt;&gt;"",LEFT(Розрахунок!I17, LEN(Розрахунок!I17)-1)," ")</f>
        <v xml:space="preserve"> </v>
      </c>
      <c r="H20" s="223">
        <f>Розрахунок!J17</f>
        <v>0</v>
      </c>
      <c r="I20" s="223" t="str">
        <f>IF(Розрахунок!K17&lt;&gt;"",LEFT(Розрахунок!K17, LEN(Розрахунок!K17)-1)," ")</f>
        <v xml:space="preserve"> </v>
      </c>
      <c r="J20" s="223">
        <f>Розрахунок!E17</f>
        <v>0</v>
      </c>
      <c r="K20" s="223">
        <f>Розрахунок!DN17</f>
        <v>0</v>
      </c>
      <c r="L20" s="223">
        <f>Розрахунок!DM17</f>
        <v>0</v>
      </c>
      <c r="M20" s="223">
        <f>Розрахунок!L17</f>
        <v>0</v>
      </c>
      <c r="N20" s="223">
        <f>Розрахунок!M17</f>
        <v>0</v>
      </c>
      <c r="O20" s="223">
        <f>Розрахунок!N17</f>
        <v>0</v>
      </c>
      <c r="P20" s="223">
        <f>Розрахунок!O17</f>
        <v>0</v>
      </c>
      <c r="Q20" s="224">
        <f>Розрахунок!DL17</f>
        <v>0</v>
      </c>
      <c r="R20" s="249" t="str">
        <f t="shared" si="0"/>
        <v xml:space="preserve"> </v>
      </c>
      <c r="S20" s="222">
        <f>Розрахунок!U17</f>
        <v>0</v>
      </c>
      <c r="T20" s="225">
        <f>Розрахунок!AB17</f>
        <v>0</v>
      </c>
      <c r="U20" s="226">
        <f>Розрахунок!AI17</f>
        <v>0</v>
      </c>
      <c r="V20" s="423">
        <f>Розрахунок!AP17</f>
        <v>0</v>
      </c>
      <c r="W20" s="222">
        <f>Розрахунок!AW17</f>
        <v>0</v>
      </c>
      <c r="X20" s="225">
        <f>Розрахунок!BD17</f>
        <v>0</v>
      </c>
      <c r="Y20" s="226">
        <f>Розрахунок!BK17</f>
        <v>0</v>
      </c>
      <c r="Z20" s="423">
        <f>Розрахунок!BR17</f>
        <v>0</v>
      </c>
      <c r="AA20" s="222">
        <f>Розрахунок!BY17</f>
        <v>0</v>
      </c>
      <c r="AB20" s="423">
        <f>Розрахунок!CF17</f>
        <v>0</v>
      </c>
      <c r="AC20" s="222">
        <f>Розрахунок!CM17</f>
        <v>0</v>
      </c>
      <c r="AD20" s="225">
        <f>Розрахунок!CT17</f>
        <v>0</v>
      </c>
      <c r="AE20" s="226">
        <f>Розрахунок!DA17</f>
        <v>0</v>
      </c>
      <c r="AF20" s="225">
        <f>Розрахунок!DH17</f>
        <v>0</v>
      </c>
      <c r="AG20" s="421"/>
      <c r="AI20" s="524">
        <f t="shared" si="1"/>
        <v>0</v>
      </c>
      <c r="AJ20" s="519">
        <f t="shared" si="2"/>
        <v>0</v>
      </c>
      <c r="AK20" s="519">
        <f t="shared" si="3"/>
        <v>0</v>
      </c>
      <c r="AL20" s="519">
        <f t="shared" si="4"/>
        <v>0</v>
      </c>
      <c r="AM20" s="519">
        <f t="shared" si="5"/>
        <v>0</v>
      </c>
      <c r="AN20" s="519">
        <f t="shared" si="6"/>
        <v>0</v>
      </c>
      <c r="AO20" s="525">
        <f t="shared" si="7"/>
        <v>0</v>
      </c>
    </row>
    <row r="21" spans="1:41" s="16" customFormat="1" ht="13.5" hidden="1" thickBot="1" x14ac:dyDescent="0.25">
      <c r="A21" s="221">
        <f>Розрахунок!A18</f>
        <v>9</v>
      </c>
      <c r="B21" s="423">
        <f>Розрахунок!B18</f>
        <v>0</v>
      </c>
      <c r="C21" s="227" t="str">
        <f>Розрахунок!C18</f>
        <v/>
      </c>
      <c r="D21" s="226" t="str">
        <f>IF(Розрахунок!F18&lt;&gt;"",LEFT(Розрахунок!F18, LEN(Розрахунок!F18)-1)," ")</f>
        <v xml:space="preserve"> </v>
      </c>
      <c r="E21" s="223" t="str">
        <f>IF(Розрахунок!G18&lt;&gt;"",LEFT(Розрахунок!G18, LEN(Розрахунок!G18)-1)," ")</f>
        <v xml:space="preserve"> </v>
      </c>
      <c r="F21" s="223" t="str">
        <f>IF(Розрахунок!H18&lt;&gt;"",LEFT(Розрахунок!H18, LEN(Розрахунок!H18)-1)," ")</f>
        <v xml:space="preserve"> </v>
      </c>
      <c r="G21" s="223" t="str">
        <f>IF(Розрахунок!I18&lt;&gt;"",LEFT(Розрахунок!I18, LEN(Розрахунок!I18)-1)," ")</f>
        <v xml:space="preserve"> </v>
      </c>
      <c r="H21" s="223">
        <f>Розрахунок!J18</f>
        <v>0</v>
      </c>
      <c r="I21" s="223" t="str">
        <f>IF(Розрахунок!K18&lt;&gt;"",LEFT(Розрахунок!K18, LEN(Розрахунок!K18)-1)," ")</f>
        <v xml:space="preserve"> </v>
      </c>
      <c r="J21" s="223">
        <f>Розрахунок!E18</f>
        <v>0</v>
      </c>
      <c r="K21" s="223">
        <f>Розрахунок!DN18</f>
        <v>0</v>
      </c>
      <c r="L21" s="223">
        <f>Розрахунок!DM18</f>
        <v>0</v>
      </c>
      <c r="M21" s="223">
        <f>Розрахунок!L18</f>
        <v>0</v>
      </c>
      <c r="N21" s="223">
        <f>Розрахунок!M18</f>
        <v>0</v>
      </c>
      <c r="O21" s="223">
        <f>Розрахунок!N18</f>
        <v>0</v>
      </c>
      <c r="P21" s="223">
        <f>Розрахунок!O18</f>
        <v>0</v>
      </c>
      <c r="Q21" s="224">
        <f>Розрахунок!DL18</f>
        <v>0</v>
      </c>
      <c r="R21" s="249" t="str">
        <f t="shared" si="0"/>
        <v xml:space="preserve"> </v>
      </c>
      <c r="S21" s="222">
        <f>Розрахунок!U18</f>
        <v>0</v>
      </c>
      <c r="T21" s="225">
        <f>Розрахунок!AB18</f>
        <v>0</v>
      </c>
      <c r="U21" s="226">
        <f>Розрахунок!AI18</f>
        <v>0</v>
      </c>
      <c r="V21" s="423">
        <f>Розрахунок!AP18</f>
        <v>0</v>
      </c>
      <c r="W21" s="222">
        <f>Розрахунок!AW18</f>
        <v>0</v>
      </c>
      <c r="X21" s="225">
        <f>Розрахунок!BD18</f>
        <v>0</v>
      </c>
      <c r="Y21" s="226">
        <f>Розрахунок!BK18</f>
        <v>0</v>
      </c>
      <c r="Z21" s="423">
        <f>Розрахунок!BR18</f>
        <v>0</v>
      </c>
      <c r="AA21" s="222">
        <f>Розрахунок!BY18</f>
        <v>0</v>
      </c>
      <c r="AB21" s="423">
        <f>Розрахунок!CF18</f>
        <v>0</v>
      </c>
      <c r="AC21" s="222">
        <f>Розрахунок!CM18</f>
        <v>0</v>
      </c>
      <c r="AD21" s="225">
        <f>Розрахунок!CT18</f>
        <v>0</v>
      </c>
      <c r="AE21" s="226">
        <f>Розрахунок!DA18</f>
        <v>0</v>
      </c>
      <c r="AF21" s="225">
        <f>Розрахунок!DH18</f>
        <v>0</v>
      </c>
      <c r="AG21" s="421"/>
      <c r="AI21" s="524">
        <f t="shared" si="1"/>
        <v>0</v>
      </c>
      <c r="AJ21" s="519">
        <f t="shared" si="2"/>
        <v>0</v>
      </c>
      <c r="AK21" s="519">
        <f t="shared" si="3"/>
        <v>0</v>
      </c>
      <c r="AL21" s="519">
        <f t="shared" si="4"/>
        <v>0</v>
      </c>
      <c r="AM21" s="519">
        <f t="shared" si="5"/>
        <v>0</v>
      </c>
      <c r="AN21" s="519">
        <f t="shared" si="6"/>
        <v>0</v>
      </c>
      <c r="AO21" s="525">
        <f t="shared" si="7"/>
        <v>0</v>
      </c>
    </row>
    <row r="22" spans="1:41" s="16" customFormat="1" ht="13.5" hidden="1" thickBot="1" x14ac:dyDescent="0.25">
      <c r="A22" s="221">
        <f>Розрахунок!A19</f>
        <v>10</v>
      </c>
      <c r="B22" s="423">
        <f>Розрахунок!B19</f>
        <v>0</v>
      </c>
      <c r="C22" s="227" t="str">
        <f>Розрахунок!C19</f>
        <v/>
      </c>
      <c r="D22" s="226" t="str">
        <f>IF(Розрахунок!F19&lt;&gt;"",LEFT(Розрахунок!F19, LEN(Розрахунок!F19)-1)," ")</f>
        <v xml:space="preserve"> </v>
      </c>
      <c r="E22" s="223" t="str">
        <f>IF(Розрахунок!G19&lt;&gt;"",LEFT(Розрахунок!G19, LEN(Розрахунок!G19)-1)," ")</f>
        <v xml:space="preserve"> </v>
      </c>
      <c r="F22" s="223" t="str">
        <f>IF(Розрахунок!H19&lt;&gt;"",LEFT(Розрахунок!H19, LEN(Розрахунок!H19)-1)," ")</f>
        <v xml:space="preserve"> </v>
      </c>
      <c r="G22" s="223" t="str">
        <f>IF(Розрахунок!I19&lt;&gt;"",LEFT(Розрахунок!I19, LEN(Розрахунок!I19)-1)," ")</f>
        <v xml:space="preserve"> </v>
      </c>
      <c r="H22" s="223">
        <f>Розрахунок!J19</f>
        <v>0</v>
      </c>
      <c r="I22" s="223" t="str">
        <f>IF(Розрахунок!K19&lt;&gt;"",LEFT(Розрахунок!K19, LEN(Розрахунок!K19)-1)," ")</f>
        <v xml:space="preserve"> </v>
      </c>
      <c r="J22" s="223">
        <f>Розрахунок!E19</f>
        <v>0</v>
      </c>
      <c r="K22" s="223">
        <f>Розрахунок!DN19</f>
        <v>0</v>
      </c>
      <c r="L22" s="223">
        <f>Розрахунок!DM19</f>
        <v>0</v>
      </c>
      <c r="M22" s="223">
        <f>Розрахунок!L19</f>
        <v>0</v>
      </c>
      <c r="N22" s="223">
        <f>Розрахунок!M19</f>
        <v>0</v>
      </c>
      <c r="O22" s="223">
        <f>Розрахунок!N19</f>
        <v>0</v>
      </c>
      <c r="P22" s="223">
        <f>Розрахунок!O19</f>
        <v>0</v>
      </c>
      <c r="Q22" s="224">
        <f>Розрахунок!DL19</f>
        <v>0</v>
      </c>
      <c r="R22" s="249" t="str">
        <f t="shared" si="0"/>
        <v xml:space="preserve"> </v>
      </c>
      <c r="S22" s="222">
        <f>Розрахунок!U19</f>
        <v>0</v>
      </c>
      <c r="T22" s="225">
        <f>Розрахунок!AB19</f>
        <v>0</v>
      </c>
      <c r="U22" s="226">
        <f>Розрахунок!AI19</f>
        <v>0</v>
      </c>
      <c r="V22" s="423">
        <f>Розрахунок!AP19</f>
        <v>0</v>
      </c>
      <c r="W22" s="222">
        <f>Розрахунок!AW19</f>
        <v>0</v>
      </c>
      <c r="X22" s="225">
        <f>Розрахунок!BD19</f>
        <v>0</v>
      </c>
      <c r="Y22" s="226">
        <f>Розрахунок!BK19</f>
        <v>0</v>
      </c>
      <c r="Z22" s="423">
        <f>Розрахунок!BR19</f>
        <v>0</v>
      </c>
      <c r="AA22" s="222">
        <f>Розрахунок!BY19</f>
        <v>0</v>
      </c>
      <c r="AB22" s="423">
        <f>Розрахунок!CF19</f>
        <v>0</v>
      </c>
      <c r="AC22" s="222">
        <f>Розрахунок!CM19</f>
        <v>0</v>
      </c>
      <c r="AD22" s="225">
        <f>Розрахунок!CT19</f>
        <v>0</v>
      </c>
      <c r="AE22" s="226">
        <f>Розрахунок!DA19</f>
        <v>0</v>
      </c>
      <c r="AF22" s="225">
        <f>Розрахунок!DH19</f>
        <v>0</v>
      </c>
      <c r="AG22" s="421"/>
      <c r="AI22" s="524">
        <f t="shared" si="1"/>
        <v>0</v>
      </c>
      <c r="AJ22" s="519">
        <f t="shared" si="2"/>
        <v>0</v>
      </c>
      <c r="AK22" s="519">
        <f t="shared" si="3"/>
        <v>0</v>
      </c>
      <c r="AL22" s="519">
        <f t="shared" si="4"/>
        <v>0</v>
      </c>
      <c r="AM22" s="519">
        <f t="shared" si="5"/>
        <v>0</v>
      </c>
      <c r="AN22" s="519">
        <f t="shared" si="6"/>
        <v>0</v>
      </c>
      <c r="AO22" s="525">
        <f t="shared" si="7"/>
        <v>0</v>
      </c>
    </row>
    <row r="23" spans="1:41" s="16" customFormat="1" ht="13.5" hidden="1" thickBot="1" x14ac:dyDescent="0.25">
      <c r="A23" s="221">
        <f>Розрахунок!A20</f>
        <v>11</v>
      </c>
      <c r="B23" s="423">
        <f>Розрахунок!B20</f>
        <v>0</v>
      </c>
      <c r="C23" s="227" t="str">
        <f>Розрахунок!C20</f>
        <v/>
      </c>
      <c r="D23" s="226" t="str">
        <f>IF(Розрахунок!F20&lt;&gt;"",LEFT(Розрахунок!F20, LEN(Розрахунок!F20)-1)," ")</f>
        <v xml:space="preserve"> </v>
      </c>
      <c r="E23" s="223" t="str">
        <f>IF(Розрахунок!G20&lt;&gt;"",LEFT(Розрахунок!G20, LEN(Розрахунок!G20)-1)," ")</f>
        <v xml:space="preserve"> </v>
      </c>
      <c r="F23" s="223" t="str">
        <f>IF(Розрахунок!H20&lt;&gt;"",LEFT(Розрахунок!H20, LEN(Розрахунок!H20)-1)," ")</f>
        <v xml:space="preserve"> </v>
      </c>
      <c r="G23" s="223" t="str">
        <f>IF(Розрахунок!I20&lt;&gt;"",LEFT(Розрахунок!I20, LEN(Розрахунок!I20)-1)," ")</f>
        <v xml:space="preserve"> </v>
      </c>
      <c r="H23" s="223">
        <f>Розрахунок!J20</f>
        <v>0</v>
      </c>
      <c r="I23" s="223" t="str">
        <f>IF(Розрахунок!K20&lt;&gt;"",LEFT(Розрахунок!K20, LEN(Розрахунок!K20)-1)," ")</f>
        <v xml:space="preserve"> </v>
      </c>
      <c r="J23" s="223">
        <f>Розрахунок!E20</f>
        <v>0</v>
      </c>
      <c r="K23" s="223">
        <f>Розрахунок!DN20</f>
        <v>0</v>
      </c>
      <c r="L23" s="223">
        <f>Розрахунок!DM20</f>
        <v>0</v>
      </c>
      <c r="M23" s="223">
        <f>Розрахунок!L20</f>
        <v>0</v>
      </c>
      <c r="N23" s="223">
        <f>Розрахунок!M20</f>
        <v>0</v>
      </c>
      <c r="O23" s="223">
        <f>Розрахунок!N20</f>
        <v>0</v>
      </c>
      <c r="P23" s="223">
        <f>Розрахунок!O20</f>
        <v>0</v>
      </c>
      <c r="Q23" s="224">
        <f>Розрахунок!DL20</f>
        <v>0</v>
      </c>
      <c r="R23" s="249" t="str">
        <f t="shared" si="0"/>
        <v xml:space="preserve"> </v>
      </c>
      <c r="S23" s="222">
        <f>Розрахунок!U20</f>
        <v>0</v>
      </c>
      <c r="T23" s="225">
        <f>Розрахунок!AB20</f>
        <v>0</v>
      </c>
      <c r="U23" s="226">
        <f>Розрахунок!AI20</f>
        <v>0</v>
      </c>
      <c r="V23" s="423">
        <f>Розрахунок!AP20</f>
        <v>0</v>
      </c>
      <c r="W23" s="222">
        <f>Розрахунок!AW20</f>
        <v>0</v>
      </c>
      <c r="X23" s="225">
        <f>Розрахунок!BD20</f>
        <v>0</v>
      </c>
      <c r="Y23" s="226">
        <f>Розрахунок!BK20</f>
        <v>0</v>
      </c>
      <c r="Z23" s="423">
        <f>Розрахунок!BR20</f>
        <v>0</v>
      </c>
      <c r="AA23" s="222">
        <f>Розрахунок!BY20</f>
        <v>0</v>
      </c>
      <c r="AB23" s="423">
        <f>Розрахунок!CF20</f>
        <v>0</v>
      </c>
      <c r="AC23" s="222">
        <f>Розрахунок!CM20</f>
        <v>0</v>
      </c>
      <c r="AD23" s="225">
        <f>Розрахунок!CT20</f>
        <v>0</v>
      </c>
      <c r="AE23" s="226">
        <f>Розрахунок!DA20</f>
        <v>0</v>
      </c>
      <c r="AF23" s="225">
        <f>Розрахунок!DH20</f>
        <v>0</v>
      </c>
      <c r="AG23" s="421"/>
      <c r="AI23" s="524">
        <f t="shared" si="1"/>
        <v>0</v>
      </c>
      <c r="AJ23" s="519">
        <f t="shared" si="2"/>
        <v>0</v>
      </c>
      <c r="AK23" s="519">
        <f t="shared" si="3"/>
        <v>0</v>
      </c>
      <c r="AL23" s="519">
        <f t="shared" si="4"/>
        <v>0</v>
      </c>
      <c r="AM23" s="519">
        <f t="shared" si="5"/>
        <v>0</v>
      </c>
      <c r="AN23" s="519">
        <f t="shared" si="6"/>
        <v>0</v>
      </c>
      <c r="AO23" s="525">
        <f t="shared" si="7"/>
        <v>0</v>
      </c>
    </row>
    <row r="24" spans="1:41" s="16" customFormat="1" ht="13.5" hidden="1" thickBot="1" x14ac:dyDescent="0.25">
      <c r="A24" s="221">
        <f>Розрахунок!A21</f>
        <v>12</v>
      </c>
      <c r="B24" s="423">
        <f>Розрахунок!B21</f>
        <v>0</v>
      </c>
      <c r="C24" s="227" t="str">
        <f>Розрахунок!C21</f>
        <v/>
      </c>
      <c r="D24" s="226" t="str">
        <f>IF(Розрахунок!F21&lt;&gt;"",LEFT(Розрахунок!F21, LEN(Розрахунок!F21)-1)," ")</f>
        <v xml:space="preserve"> </v>
      </c>
      <c r="E24" s="223" t="str">
        <f>IF(Розрахунок!G21&lt;&gt;"",LEFT(Розрахунок!G21, LEN(Розрахунок!G21)-1)," ")</f>
        <v xml:space="preserve"> </v>
      </c>
      <c r="F24" s="223" t="str">
        <f>IF(Розрахунок!H21&lt;&gt;"",LEFT(Розрахунок!H21, LEN(Розрахунок!H21)-1)," ")</f>
        <v xml:space="preserve"> </v>
      </c>
      <c r="G24" s="223" t="str">
        <f>IF(Розрахунок!I21&lt;&gt;"",LEFT(Розрахунок!I21, LEN(Розрахунок!I21)-1)," ")</f>
        <v xml:space="preserve"> </v>
      </c>
      <c r="H24" s="223">
        <f>Розрахунок!J21</f>
        <v>0</v>
      </c>
      <c r="I24" s="223" t="str">
        <f>IF(Розрахунок!K21&lt;&gt;"",LEFT(Розрахунок!K21, LEN(Розрахунок!K21)-1)," ")</f>
        <v xml:space="preserve"> </v>
      </c>
      <c r="J24" s="223">
        <f>Розрахунок!E21</f>
        <v>0</v>
      </c>
      <c r="K24" s="223">
        <f>Розрахунок!DN21</f>
        <v>0</v>
      </c>
      <c r="L24" s="223">
        <f>Розрахунок!DM21</f>
        <v>0</v>
      </c>
      <c r="M24" s="223">
        <f>Розрахунок!L21</f>
        <v>0</v>
      </c>
      <c r="N24" s="223">
        <f>Розрахунок!M21</f>
        <v>0</v>
      </c>
      <c r="O24" s="223">
        <f>Розрахунок!N21</f>
        <v>0</v>
      </c>
      <c r="P24" s="223">
        <f>Розрахунок!O21</f>
        <v>0</v>
      </c>
      <c r="Q24" s="224">
        <f>Розрахунок!DL21</f>
        <v>0</v>
      </c>
      <c r="R24" s="249" t="str">
        <f t="shared" si="0"/>
        <v xml:space="preserve"> </v>
      </c>
      <c r="S24" s="222">
        <f>Розрахунок!U21</f>
        <v>0</v>
      </c>
      <c r="T24" s="225">
        <f>Розрахунок!AB21</f>
        <v>0</v>
      </c>
      <c r="U24" s="226">
        <f>Розрахунок!AI21</f>
        <v>0</v>
      </c>
      <c r="V24" s="423">
        <f>Розрахунок!AP21</f>
        <v>0</v>
      </c>
      <c r="W24" s="222">
        <f>Розрахунок!AW21</f>
        <v>0</v>
      </c>
      <c r="X24" s="225">
        <f>Розрахунок!BD21</f>
        <v>0</v>
      </c>
      <c r="Y24" s="226">
        <f>Розрахунок!BK21</f>
        <v>0</v>
      </c>
      <c r="Z24" s="423">
        <f>Розрахунок!BR21</f>
        <v>0</v>
      </c>
      <c r="AA24" s="222">
        <f>Розрахунок!BY21</f>
        <v>0</v>
      </c>
      <c r="AB24" s="423">
        <f>Розрахунок!CF21</f>
        <v>0</v>
      </c>
      <c r="AC24" s="222">
        <f>Розрахунок!CM21</f>
        <v>0</v>
      </c>
      <c r="AD24" s="225">
        <f>Розрахунок!CT21</f>
        <v>0</v>
      </c>
      <c r="AE24" s="226">
        <f>Розрахунок!DA21</f>
        <v>0</v>
      </c>
      <c r="AF24" s="225">
        <f>Розрахунок!DH21</f>
        <v>0</v>
      </c>
      <c r="AG24" s="421"/>
      <c r="AI24" s="524">
        <f t="shared" si="1"/>
        <v>0</v>
      </c>
      <c r="AJ24" s="519">
        <f t="shared" si="2"/>
        <v>0</v>
      </c>
      <c r="AK24" s="519">
        <f t="shared" si="3"/>
        <v>0</v>
      </c>
      <c r="AL24" s="519">
        <f t="shared" si="4"/>
        <v>0</v>
      </c>
      <c r="AM24" s="519">
        <f t="shared" si="5"/>
        <v>0</v>
      </c>
      <c r="AN24" s="519">
        <f t="shared" si="6"/>
        <v>0</v>
      </c>
      <c r="AO24" s="525">
        <f t="shared" si="7"/>
        <v>0</v>
      </c>
    </row>
    <row r="25" spans="1:41" s="16" customFormat="1" ht="4.5" hidden="1" customHeight="1" thickBot="1" x14ac:dyDescent="0.25">
      <c r="A25" s="221">
        <f>Розрахунок!A22</f>
        <v>13</v>
      </c>
      <c r="B25" s="423">
        <f>Розрахунок!B22</f>
        <v>0</v>
      </c>
      <c r="C25" s="227" t="str">
        <f>Розрахунок!C22</f>
        <v/>
      </c>
      <c r="D25" s="226" t="str">
        <f>IF(Розрахунок!F22&lt;&gt;"",LEFT(Розрахунок!F22, LEN(Розрахунок!F22)-1)," ")</f>
        <v xml:space="preserve"> </v>
      </c>
      <c r="E25" s="223" t="str">
        <f>IF(Розрахунок!G22&lt;&gt;"",LEFT(Розрахунок!G22, LEN(Розрахунок!G22)-1)," ")</f>
        <v xml:space="preserve"> </v>
      </c>
      <c r="F25" s="223" t="str">
        <f>IF(Розрахунок!H22&lt;&gt;"",LEFT(Розрахунок!H22, LEN(Розрахунок!H22)-1)," ")</f>
        <v xml:space="preserve"> </v>
      </c>
      <c r="G25" s="223" t="str">
        <f>IF(Розрахунок!I22&lt;&gt;"",LEFT(Розрахунок!I22, LEN(Розрахунок!I22)-1)," ")</f>
        <v xml:space="preserve"> </v>
      </c>
      <c r="H25" s="223">
        <f>Розрахунок!J22</f>
        <v>0</v>
      </c>
      <c r="I25" s="223" t="str">
        <f>IF(Розрахунок!K22&lt;&gt;"",LEFT(Розрахунок!K22, LEN(Розрахунок!K22)-1)," ")</f>
        <v xml:space="preserve"> </v>
      </c>
      <c r="J25" s="223">
        <f>Розрахунок!E22</f>
        <v>0</v>
      </c>
      <c r="K25" s="223">
        <f>Розрахунок!DN22</f>
        <v>0</v>
      </c>
      <c r="L25" s="223">
        <f>Розрахунок!DM22</f>
        <v>0</v>
      </c>
      <c r="M25" s="223">
        <f>Розрахунок!L22</f>
        <v>0</v>
      </c>
      <c r="N25" s="223">
        <f>Розрахунок!M22</f>
        <v>0</v>
      </c>
      <c r="O25" s="223">
        <f>Розрахунок!N22</f>
        <v>0</v>
      </c>
      <c r="P25" s="223">
        <f>Розрахунок!O22</f>
        <v>0</v>
      </c>
      <c r="Q25" s="224">
        <f>Розрахунок!DL22</f>
        <v>0</v>
      </c>
      <c r="R25" s="249" t="str">
        <f t="shared" si="0"/>
        <v xml:space="preserve"> </v>
      </c>
      <c r="S25" s="222">
        <f>Розрахунок!U22</f>
        <v>0</v>
      </c>
      <c r="T25" s="225">
        <f>Розрахунок!AB22</f>
        <v>0</v>
      </c>
      <c r="U25" s="226">
        <f>Розрахунок!AI22</f>
        <v>0</v>
      </c>
      <c r="V25" s="423">
        <f>Розрахунок!AP22</f>
        <v>0</v>
      </c>
      <c r="W25" s="222">
        <f>Розрахунок!AW22</f>
        <v>0</v>
      </c>
      <c r="X25" s="225">
        <f>Розрахунок!BD22</f>
        <v>0</v>
      </c>
      <c r="Y25" s="226">
        <f>Розрахунок!BK22</f>
        <v>0</v>
      </c>
      <c r="Z25" s="423">
        <f>Розрахунок!BR22</f>
        <v>0</v>
      </c>
      <c r="AA25" s="222">
        <f>Розрахунок!BY22</f>
        <v>0</v>
      </c>
      <c r="AB25" s="423">
        <f>Розрахунок!CF22</f>
        <v>0</v>
      </c>
      <c r="AC25" s="222">
        <f>Розрахунок!CM22</f>
        <v>0</v>
      </c>
      <c r="AD25" s="225">
        <f>Розрахунок!CT22</f>
        <v>0</v>
      </c>
      <c r="AE25" s="226">
        <f>Розрахунок!DA22</f>
        <v>0</v>
      </c>
      <c r="AF25" s="225">
        <f>Розрахунок!DH22</f>
        <v>0</v>
      </c>
      <c r="AG25" s="421"/>
      <c r="AI25" s="524">
        <f t="shared" si="1"/>
        <v>0</v>
      </c>
      <c r="AJ25" s="519">
        <f t="shared" si="2"/>
        <v>0</v>
      </c>
      <c r="AK25" s="519">
        <f t="shared" si="3"/>
        <v>0</v>
      </c>
      <c r="AL25" s="519">
        <f t="shared" si="4"/>
        <v>0</v>
      </c>
      <c r="AM25" s="519">
        <f t="shared" si="5"/>
        <v>0</v>
      </c>
      <c r="AN25" s="519">
        <f t="shared" si="6"/>
        <v>0</v>
      </c>
      <c r="AO25" s="525">
        <f t="shared" si="7"/>
        <v>0</v>
      </c>
    </row>
    <row r="26" spans="1:41" s="16" customFormat="1" ht="13.5" hidden="1" thickBot="1" x14ac:dyDescent="0.25">
      <c r="A26" s="221">
        <f>Розрахунок!A23</f>
        <v>14</v>
      </c>
      <c r="B26" s="423">
        <f>Розрахунок!B23</f>
        <v>0</v>
      </c>
      <c r="C26" s="227" t="str">
        <f>Розрахунок!C23</f>
        <v/>
      </c>
      <c r="D26" s="226" t="str">
        <f>IF(Розрахунок!F23&lt;&gt;"",LEFT(Розрахунок!F23, LEN(Розрахунок!F23)-1)," ")</f>
        <v xml:space="preserve"> </v>
      </c>
      <c r="E26" s="223" t="str">
        <f>IF(Розрахунок!G23&lt;&gt;"",LEFT(Розрахунок!G23, LEN(Розрахунок!G23)-1)," ")</f>
        <v xml:space="preserve"> </v>
      </c>
      <c r="F26" s="223" t="str">
        <f>IF(Розрахунок!H23&lt;&gt;"",LEFT(Розрахунок!H23, LEN(Розрахунок!H23)-1)," ")</f>
        <v xml:space="preserve"> </v>
      </c>
      <c r="G26" s="223" t="str">
        <f>IF(Розрахунок!I23&lt;&gt;"",LEFT(Розрахунок!I23, LEN(Розрахунок!I23)-1)," ")</f>
        <v xml:space="preserve"> </v>
      </c>
      <c r="H26" s="223">
        <f>Розрахунок!J23</f>
        <v>0</v>
      </c>
      <c r="I26" s="223" t="str">
        <f>IF(Розрахунок!K23&lt;&gt;"",LEFT(Розрахунок!K23, LEN(Розрахунок!K23)-1)," ")</f>
        <v xml:space="preserve"> </v>
      </c>
      <c r="J26" s="223">
        <f>Розрахунок!E23</f>
        <v>0</v>
      </c>
      <c r="K26" s="223">
        <f>Розрахунок!DN23</f>
        <v>0</v>
      </c>
      <c r="L26" s="223">
        <f>Розрахунок!DM23</f>
        <v>0</v>
      </c>
      <c r="M26" s="223">
        <f>Розрахунок!L23</f>
        <v>0</v>
      </c>
      <c r="N26" s="223">
        <f>Розрахунок!M23</f>
        <v>0</v>
      </c>
      <c r="O26" s="223">
        <f>Розрахунок!N23</f>
        <v>0</v>
      </c>
      <c r="P26" s="223">
        <f>Розрахунок!O23</f>
        <v>0</v>
      </c>
      <c r="Q26" s="224">
        <f>Розрахунок!DL23</f>
        <v>0</v>
      </c>
      <c r="R26" s="249" t="str">
        <f t="shared" si="0"/>
        <v xml:space="preserve"> </v>
      </c>
      <c r="S26" s="222">
        <f>Розрахунок!U23</f>
        <v>0</v>
      </c>
      <c r="T26" s="225">
        <f>Розрахунок!AB23</f>
        <v>0</v>
      </c>
      <c r="U26" s="226">
        <f>Розрахунок!AI23</f>
        <v>0</v>
      </c>
      <c r="V26" s="423">
        <f>Розрахунок!AP23</f>
        <v>0</v>
      </c>
      <c r="W26" s="222">
        <f>Розрахунок!AW23</f>
        <v>0</v>
      </c>
      <c r="X26" s="225">
        <f>Розрахунок!BD23</f>
        <v>0</v>
      </c>
      <c r="Y26" s="226">
        <f>Розрахунок!BK23</f>
        <v>0</v>
      </c>
      <c r="Z26" s="423">
        <f>Розрахунок!BR23</f>
        <v>0</v>
      </c>
      <c r="AA26" s="222">
        <f>Розрахунок!BY23</f>
        <v>0</v>
      </c>
      <c r="AB26" s="423">
        <f>Розрахунок!CF23</f>
        <v>0</v>
      </c>
      <c r="AC26" s="222">
        <f>Розрахунок!CM23</f>
        <v>0</v>
      </c>
      <c r="AD26" s="225">
        <f>Розрахунок!CT23</f>
        <v>0</v>
      </c>
      <c r="AE26" s="226">
        <f>Розрахунок!DA23</f>
        <v>0</v>
      </c>
      <c r="AF26" s="225">
        <f>Розрахунок!DH23</f>
        <v>0</v>
      </c>
      <c r="AG26" s="421"/>
      <c r="AI26" s="524">
        <f t="shared" si="1"/>
        <v>0</v>
      </c>
      <c r="AJ26" s="519">
        <f t="shared" si="2"/>
        <v>0</v>
      </c>
      <c r="AK26" s="519">
        <f t="shared" si="3"/>
        <v>0</v>
      </c>
      <c r="AL26" s="519">
        <f t="shared" si="4"/>
        <v>0</v>
      </c>
      <c r="AM26" s="519">
        <f t="shared" si="5"/>
        <v>0</v>
      </c>
      <c r="AN26" s="519">
        <f t="shared" si="6"/>
        <v>0</v>
      </c>
      <c r="AO26" s="525">
        <f t="shared" si="7"/>
        <v>0</v>
      </c>
    </row>
    <row r="27" spans="1:41" s="16" customFormat="1" ht="13.5" hidden="1" thickBot="1" x14ac:dyDescent="0.25">
      <c r="A27" s="221">
        <f>Розрахунок!A24</f>
        <v>15</v>
      </c>
      <c r="B27" s="423">
        <f>Розрахунок!B24</f>
        <v>0</v>
      </c>
      <c r="C27" s="227" t="str">
        <f>Розрахунок!C24</f>
        <v/>
      </c>
      <c r="D27" s="226" t="str">
        <f>IF(Розрахунок!F24&lt;&gt;"",LEFT(Розрахунок!F24, LEN(Розрахунок!F24)-1)," ")</f>
        <v xml:space="preserve"> </v>
      </c>
      <c r="E27" s="223" t="str">
        <f>IF(Розрахунок!G24&lt;&gt;"",LEFT(Розрахунок!G24, LEN(Розрахунок!G24)-1)," ")</f>
        <v xml:space="preserve"> </v>
      </c>
      <c r="F27" s="223" t="str">
        <f>IF(Розрахунок!H24&lt;&gt;"",LEFT(Розрахунок!H24, LEN(Розрахунок!H24)-1)," ")</f>
        <v xml:space="preserve"> </v>
      </c>
      <c r="G27" s="223" t="str">
        <f>IF(Розрахунок!I24&lt;&gt;"",LEFT(Розрахунок!I24, LEN(Розрахунок!I24)-1)," ")</f>
        <v xml:space="preserve"> </v>
      </c>
      <c r="H27" s="223">
        <f>Розрахунок!J24</f>
        <v>0</v>
      </c>
      <c r="I27" s="223" t="str">
        <f>IF(Розрахунок!K24&lt;&gt;"",LEFT(Розрахунок!K24, LEN(Розрахунок!K24)-1)," ")</f>
        <v xml:space="preserve"> </v>
      </c>
      <c r="J27" s="223">
        <f>Розрахунок!E24</f>
        <v>0</v>
      </c>
      <c r="K27" s="223">
        <f>Розрахунок!DN24</f>
        <v>0</v>
      </c>
      <c r="L27" s="223">
        <f>Розрахунок!DM24</f>
        <v>0</v>
      </c>
      <c r="M27" s="223">
        <f>Розрахунок!L24</f>
        <v>0</v>
      </c>
      <c r="N27" s="223">
        <f>Розрахунок!M24</f>
        <v>0</v>
      </c>
      <c r="O27" s="223">
        <f>Розрахунок!N24</f>
        <v>0</v>
      </c>
      <c r="P27" s="223">
        <f>Розрахунок!O24</f>
        <v>0</v>
      </c>
      <c r="Q27" s="224">
        <f>Розрахунок!DL24</f>
        <v>0</v>
      </c>
      <c r="R27" s="249" t="str">
        <f t="shared" si="0"/>
        <v xml:space="preserve"> </v>
      </c>
      <c r="S27" s="222">
        <f>Розрахунок!U24</f>
        <v>0</v>
      </c>
      <c r="T27" s="225">
        <f>Розрахунок!AB24</f>
        <v>0</v>
      </c>
      <c r="U27" s="226">
        <f>Розрахунок!AI24</f>
        <v>0</v>
      </c>
      <c r="V27" s="423">
        <f>Розрахунок!AP24</f>
        <v>0</v>
      </c>
      <c r="W27" s="222">
        <f>Розрахунок!AW24</f>
        <v>0</v>
      </c>
      <c r="X27" s="225">
        <f>Розрахунок!BD24</f>
        <v>0</v>
      </c>
      <c r="Y27" s="226">
        <f>Розрахунок!BK24</f>
        <v>0</v>
      </c>
      <c r="Z27" s="423">
        <f>Розрахунок!BR24</f>
        <v>0</v>
      </c>
      <c r="AA27" s="222">
        <f>Розрахунок!BY24</f>
        <v>0</v>
      </c>
      <c r="AB27" s="423">
        <f>Розрахунок!CF24</f>
        <v>0</v>
      </c>
      <c r="AC27" s="222">
        <f>Розрахунок!CM24</f>
        <v>0</v>
      </c>
      <c r="AD27" s="225">
        <f>Розрахунок!CT24</f>
        <v>0</v>
      </c>
      <c r="AE27" s="226">
        <f>Розрахунок!DA24</f>
        <v>0</v>
      </c>
      <c r="AF27" s="225">
        <f>Розрахунок!DH24</f>
        <v>0</v>
      </c>
      <c r="AG27" s="421"/>
      <c r="AI27" s="524">
        <f t="shared" si="1"/>
        <v>0</v>
      </c>
      <c r="AJ27" s="519">
        <f t="shared" si="2"/>
        <v>0</v>
      </c>
      <c r="AK27" s="519">
        <f t="shared" si="3"/>
        <v>0</v>
      </c>
      <c r="AL27" s="519">
        <f t="shared" si="4"/>
        <v>0</v>
      </c>
      <c r="AM27" s="519">
        <f t="shared" si="5"/>
        <v>0</v>
      </c>
      <c r="AN27" s="519">
        <f t="shared" si="6"/>
        <v>0</v>
      </c>
      <c r="AO27" s="525">
        <f t="shared" si="7"/>
        <v>0</v>
      </c>
    </row>
    <row r="28" spans="1:41" s="16" customFormat="1" ht="13.5" hidden="1" thickBot="1" x14ac:dyDescent="0.25">
      <c r="A28" s="221">
        <f>Розрахунок!A25</f>
        <v>16</v>
      </c>
      <c r="B28" s="423">
        <f>Розрахунок!B25</f>
        <v>0</v>
      </c>
      <c r="C28" s="227" t="str">
        <f>Розрахунок!C25</f>
        <v/>
      </c>
      <c r="D28" s="226" t="str">
        <f>IF(Розрахунок!F25&lt;&gt;"",LEFT(Розрахунок!F25, LEN(Розрахунок!F25)-1)," ")</f>
        <v xml:space="preserve"> </v>
      </c>
      <c r="E28" s="223" t="str">
        <f>IF(Розрахунок!G25&lt;&gt;"",LEFT(Розрахунок!G25, LEN(Розрахунок!G25)-1)," ")</f>
        <v xml:space="preserve"> </v>
      </c>
      <c r="F28" s="223" t="str">
        <f>IF(Розрахунок!H25&lt;&gt;"",LEFT(Розрахунок!H25, LEN(Розрахунок!H25)-1)," ")</f>
        <v xml:space="preserve"> </v>
      </c>
      <c r="G28" s="223" t="str">
        <f>IF(Розрахунок!I25&lt;&gt;"",LEFT(Розрахунок!I25, LEN(Розрахунок!I25)-1)," ")</f>
        <v xml:space="preserve"> </v>
      </c>
      <c r="H28" s="223">
        <f>Розрахунок!J25</f>
        <v>0</v>
      </c>
      <c r="I28" s="223" t="str">
        <f>IF(Розрахунок!K25&lt;&gt;"",LEFT(Розрахунок!K25, LEN(Розрахунок!K25)-1)," ")</f>
        <v xml:space="preserve"> </v>
      </c>
      <c r="J28" s="223">
        <f>Розрахунок!E25</f>
        <v>0</v>
      </c>
      <c r="K28" s="223">
        <f>Розрахунок!DN25</f>
        <v>0</v>
      </c>
      <c r="L28" s="223">
        <f>Розрахунок!DM25</f>
        <v>0</v>
      </c>
      <c r="M28" s="223">
        <f>Розрахунок!L25</f>
        <v>0</v>
      </c>
      <c r="N28" s="223">
        <f>Розрахунок!M25</f>
        <v>0</v>
      </c>
      <c r="O28" s="223">
        <f>Розрахунок!N25</f>
        <v>0</v>
      </c>
      <c r="P28" s="223">
        <f>Розрахунок!O25</f>
        <v>0</v>
      </c>
      <c r="Q28" s="224">
        <f>Розрахунок!DL25</f>
        <v>0</v>
      </c>
      <c r="R28" s="249" t="str">
        <f t="shared" si="0"/>
        <v xml:space="preserve"> </v>
      </c>
      <c r="S28" s="222">
        <f>Розрахунок!U25</f>
        <v>0</v>
      </c>
      <c r="T28" s="225">
        <f>Розрахунок!AB25</f>
        <v>0</v>
      </c>
      <c r="U28" s="226">
        <f>Розрахунок!AI25</f>
        <v>0</v>
      </c>
      <c r="V28" s="423">
        <f>Розрахунок!AP25</f>
        <v>0</v>
      </c>
      <c r="W28" s="222">
        <f>Розрахунок!AW25</f>
        <v>0</v>
      </c>
      <c r="X28" s="225">
        <f>Розрахунок!BD25</f>
        <v>0</v>
      </c>
      <c r="Y28" s="226">
        <f>Розрахунок!BK25</f>
        <v>0</v>
      </c>
      <c r="Z28" s="423">
        <f>Розрахунок!BR25</f>
        <v>0</v>
      </c>
      <c r="AA28" s="222">
        <f>Розрахунок!BY25</f>
        <v>0</v>
      </c>
      <c r="AB28" s="423">
        <f>Розрахунок!CF25</f>
        <v>0</v>
      </c>
      <c r="AC28" s="222">
        <f>Розрахунок!CM25</f>
        <v>0</v>
      </c>
      <c r="AD28" s="225">
        <f>Розрахунок!CT25</f>
        <v>0</v>
      </c>
      <c r="AE28" s="226">
        <f>Розрахунок!DA25</f>
        <v>0</v>
      </c>
      <c r="AF28" s="225">
        <f>Розрахунок!DH25</f>
        <v>0</v>
      </c>
      <c r="AG28" s="421"/>
      <c r="AI28" s="524">
        <f t="shared" si="1"/>
        <v>0</v>
      </c>
      <c r="AJ28" s="519">
        <f t="shared" si="2"/>
        <v>0</v>
      </c>
      <c r="AK28" s="519">
        <f t="shared" si="3"/>
        <v>0</v>
      </c>
      <c r="AL28" s="519">
        <f t="shared" si="4"/>
        <v>0</v>
      </c>
      <c r="AM28" s="519">
        <f t="shared" si="5"/>
        <v>0</v>
      </c>
      <c r="AN28" s="519">
        <f t="shared" si="6"/>
        <v>0</v>
      </c>
      <c r="AO28" s="525">
        <f t="shared" si="7"/>
        <v>0</v>
      </c>
    </row>
    <row r="29" spans="1:41" s="16" customFormat="1" ht="13.5" hidden="1" thickBot="1" x14ac:dyDescent="0.25">
      <c r="A29" s="221">
        <f>Розрахунок!A26</f>
        <v>17</v>
      </c>
      <c r="B29" s="423">
        <f>Розрахунок!B26</f>
        <v>0</v>
      </c>
      <c r="C29" s="227" t="str">
        <f>Розрахунок!C26</f>
        <v/>
      </c>
      <c r="D29" s="226" t="str">
        <f>IF(Розрахунок!F26&lt;&gt;"",LEFT(Розрахунок!F26, LEN(Розрахунок!F26)-1)," ")</f>
        <v xml:space="preserve"> </v>
      </c>
      <c r="E29" s="223" t="str">
        <f>IF(Розрахунок!G26&lt;&gt;"",LEFT(Розрахунок!G26, LEN(Розрахунок!G26)-1)," ")</f>
        <v xml:space="preserve"> </v>
      </c>
      <c r="F29" s="223" t="str">
        <f>IF(Розрахунок!H26&lt;&gt;"",LEFT(Розрахунок!H26, LEN(Розрахунок!H26)-1)," ")</f>
        <v xml:space="preserve"> </v>
      </c>
      <c r="G29" s="223" t="str">
        <f>IF(Розрахунок!I26&lt;&gt;"",LEFT(Розрахунок!I26, LEN(Розрахунок!I26)-1)," ")</f>
        <v xml:space="preserve"> </v>
      </c>
      <c r="H29" s="223">
        <f>Розрахунок!J26</f>
        <v>0</v>
      </c>
      <c r="I29" s="223" t="str">
        <f>IF(Розрахунок!K26&lt;&gt;"",LEFT(Розрахунок!K26, LEN(Розрахунок!K26)-1)," ")</f>
        <v xml:space="preserve"> </v>
      </c>
      <c r="J29" s="223">
        <f>Розрахунок!E26</f>
        <v>0</v>
      </c>
      <c r="K29" s="223">
        <f>Розрахунок!DN26</f>
        <v>0</v>
      </c>
      <c r="L29" s="223">
        <f>Розрахунок!DM26</f>
        <v>0</v>
      </c>
      <c r="M29" s="223">
        <f>Розрахунок!L26</f>
        <v>0</v>
      </c>
      <c r="N29" s="223">
        <f>Розрахунок!M26</f>
        <v>0</v>
      </c>
      <c r="O29" s="223">
        <f>Розрахунок!N26</f>
        <v>0</v>
      </c>
      <c r="P29" s="223">
        <f>Розрахунок!O26</f>
        <v>0</v>
      </c>
      <c r="Q29" s="224">
        <f>Розрахунок!DL26</f>
        <v>0</v>
      </c>
      <c r="R29" s="249" t="str">
        <f t="shared" si="0"/>
        <v xml:space="preserve"> </v>
      </c>
      <c r="S29" s="222">
        <f>Розрахунок!U26</f>
        <v>0</v>
      </c>
      <c r="T29" s="225">
        <f>Розрахунок!AB26</f>
        <v>0</v>
      </c>
      <c r="U29" s="226">
        <f>Розрахунок!AI26</f>
        <v>0</v>
      </c>
      <c r="V29" s="423">
        <f>Розрахунок!AP26</f>
        <v>0</v>
      </c>
      <c r="W29" s="222">
        <f>Розрахунок!AW26</f>
        <v>0</v>
      </c>
      <c r="X29" s="225">
        <f>Розрахунок!BD26</f>
        <v>0</v>
      </c>
      <c r="Y29" s="226">
        <f>Розрахунок!BK26</f>
        <v>0</v>
      </c>
      <c r="Z29" s="423">
        <f>Розрахунок!BR26</f>
        <v>0</v>
      </c>
      <c r="AA29" s="222">
        <f>Розрахунок!BY26</f>
        <v>0</v>
      </c>
      <c r="AB29" s="423">
        <f>Розрахунок!CF26</f>
        <v>0</v>
      </c>
      <c r="AC29" s="222">
        <f>Розрахунок!CM26</f>
        <v>0</v>
      </c>
      <c r="AD29" s="225">
        <f>Розрахунок!CT26</f>
        <v>0</v>
      </c>
      <c r="AE29" s="226">
        <f>Розрахунок!DA26</f>
        <v>0</v>
      </c>
      <c r="AF29" s="225">
        <f>Розрахунок!DH26</f>
        <v>0</v>
      </c>
      <c r="AG29" s="421"/>
      <c r="AI29" s="524">
        <f t="shared" si="1"/>
        <v>0</v>
      </c>
      <c r="AJ29" s="519">
        <f t="shared" si="2"/>
        <v>0</v>
      </c>
      <c r="AK29" s="519">
        <f t="shared" si="3"/>
        <v>0</v>
      </c>
      <c r="AL29" s="519">
        <f t="shared" si="4"/>
        <v>0</v>
      </c>
      <c r="AM29" s="519">
        <f t="shared" si="5"/>
        <v>0</v>
      </c>
      <c r="AN29" s="519">
        <f t="shared" si="6"/>
        <v>0</v>
      </c>
      <c r="AO29" s="525">
        <f t="shared" si="7"/>
        <v>0</v>
      </c>
    </row>
    <row r="30" spans="1:41" s="16" customFormat="1" ht="13.5" hidden="1" thickBot="1" x14ac:dyDescent="0.25">
      <c r="A30" s="221">
        <f>Розрахунок!A27</f>
        <v>18</v>
      </c>
      <c r="B30" s="423">
        <f>Розрахунок!B27</f>
        <v>0</v>
      </c>
      <c r="C30" s="227" t="str">
        <f>Розрахунок!C27</f>
        <v/>
      </c>
      <c r="D30" s="226" t="str">
        <f>IF(Розрахунок!F27&lt;&gt;"",LEFT(Розрахунок!F27, LEN(Розрахунок!F27)-1)," ")</f>
        <v xml:space="preserve"> </v>
      </c>
      <c r="E30" s="223" t="str">
        <f>IF(Розрахунок!G27&lt;&gt;"",LEFT(Розрахунок!G27, LEN(Розрахунок!G27)-1)," ")</f>
        <v xml:space="preserve"> </v>
      </c>
      <c r="F30" s="223" t="str">
        <f>IF(Розрахунок!H27&lt;&gt;"",LEFT(Розрахунок!H27, LEN(Розрахунок!H27)-1)," ")</f>
        <v xml:space="preserve"> </v>
      </c>
      <c r="G30" s="223" t="str">
        <f>IF(Розрахунок!I27&lt;&gt;"",LEFT(Розрахунок!I27, LEN(Розрахунок!I27)-1)," ")</f>
        <v xml:space="preserve"> </v>
      </c>
      <c r="H30" s="223">
        <f>Розрахунок!J27</f>
        <v>0</v>
      </c>
      <c r="I30" s="223" t="str">
        <f>IF(Розрахунок!K27&lt;&gt;"",LEFT(Розрахунок!K27, LEN(Розрахунок!K27)-1)," ")</f>
        <v xml:space="preserve"> </v>
      </c>
      <c r="J30" s="223">
        <f>Розрахунок!E27</f>
        <v>0</v>
      </c>
      <c r="K30" s="223">
        <f>Розрахунок!DN27</f>
        <v>0</v>
      </c>
      <c r="L30" s="223">
        <f>Розрахунок!DM27</f>
        <v>0</v>
      </c>
      <c r="M30" s="223">
        <f>Розрахунок!L27</f>
        <v>0</v>
      </c>
      <c r="N30" s="223">
        <f>Розрахунок!M27</f>
        <v>0</v>
      </c>
      <c r="O30" s="223">
        <f>Розрахунок!N27</f>
        <v>0</v>
      </c>
      <c r="P30" s="223">
        <f>Розрахунок!O27</f>
        <v>0</v>
      </c>
      <c r="Q30" s="224">
        <f>Розрахунок!DL27</f>
        <v>0</v>
      </c>
      <c r="R30" s="249" t="str">
        <f t="shared" si="0"/>
        <v xml:space="preserve"> </v>
      </c>
      <c r="S30" s="222">
        <f>Розрахунок!U27</f>
        <v>0</v>
      </c>
      <c r="T30" s="225">
        <f>Розрахунок!AB27</f>
        <v>0</v>
      </c>
      <c r="U30" s="226">
        <f>Розрахунок!AI27</f>
        <v>0</v>
      </c>
      <c r="V30" s="423">
        <f>Розрахунок!AP27</f>
        <v>0</v>
      </c>
      <c r="W30" s="222">
        <f>Розрахунок!AW27</f>
        <v>0</v>
      </c>
      <c r="X30" s="225">
        <f>Розрахунок!BD27</f>
        <v>0</v>
      </c>
      <c r="Y30" s="226">
        <f>Розрахунок!BK27</f>
        <v>0</v>
      </c>
      <c r="Z30" s="423">
        <f>Розрахунок!BR27</f>
        <v>0</v>
      </c>
      <c r="AA30" s="222">
        <f>Розрахунок!BY27</f>
        <v>0</v>
      </c>
      <c r="AB30" s="423">
        <f>Розрахунок!CF27</f>
        <v>0</v>
      </c>
      <c r="AC30" s="222">
        <f>Розрахунок!CM27</f>
        <v>0</v>
      </c>
      <c r="AD30" s="225">
        <f>Розрахунок!CT27</f>
        <v>0</v>
      </c>
      <c r="AE30" s="226">
        <f>Розрахунок!DA27</f>
        <v>0</v>
      </c>
      <c r="AF30" s="225">
        <f>Розрахунок!DH27</f>
        <v>0</v>
      </c>
      <c r="AG30" s="421"/>
      <c r="AI30" s="524">
        <f t="shared" si="1"/>
        <v>0</v>
      </c>
      <c r="AJ30" s="519">
        <f t="shared" si="2"/>
        <v>0</v>
      </c>
      <c r="AK30" s="519">
        <f t="shared" si="3"/>
        <v>0</v>
      </c>
      <c r="AL30" s="519">
        <f t="shared" si="4"/>
        <v>0</v>
      </c>
      <c r="AM30" s="519">
        <f t="shared" si="5"/>
        <v>0</v>
      </c>
      <c r="AN30" s="519">
        <f t="shared" si="6"/>
        <v>0</v>
      </c>
      <c r="AO30" s="525">
        <f t="shared" si="7"/>
        <v>0</v>
      </c>
    </row>
    <row r="31" spans="1:41" s="16" customFormat="1" ht="13.5" hidden="1" thickBot="1" x14ac:dyDescent="0.25">
      <c r="A31" s="221">
        <f>Розрахунок!A28</f>
        <v>19</v>
      </c>
      <c r="B31" s="423">
        <f>Розрахунок!B28</f>
        <v>0</v>
      </c>
      <c r="C31" s="227" t="str">
        <f>Розрахунок!C28</f>
        <v/>
      </c>
      <c r="D31" s="226" t="str">
        <f>IF(Розрахунок!F28&lt;&gt;"",LEFT(Розрахунок!F28, LEN(Розрахунок!F28)-1)," ")</f>
        <v xml:space="preserve"> </v>
      </c>
      <c r="E31" s="223" t="str">
        <f>IF(Розрахунок!G28&lt;&gt;"",LEFT(Розрахунок!G28, LEN(Розрахунок!G28)-1)," ")</f>
        <v xml:space="preserve"> </v>
      </c>
      <c r="F31" s="223" t="str">
        <f>IF(Розрахунок!H28&lt;&gt;"",LEFT(Розрахунок!H28, LEN(Розрахунок!H28)-1)," ")</f>
        <v xml:space="preserve"> </v>
      </c>
      <c r="G31" s="223" t="str">
        <f>IF(Розрахунок!I28&lt;&gt;"",LEFT(Розрахунок!I28, LEN(Розрахунок!I28)-1)," ")</f>
        <v xml:space="preserve"> </v>
      </c>
      <c r="H31" s="223">
        <f>Розрахунок!J28</f>
        <v>0</v>
      </c>
      <c r="I31" s="223" t="str">
        <f>IF(Розрахунок!K28&lt;&gt;"",LEFT(Розрахунок!K28, LEN(Розрахунок!K28)-1)," ")</f>
        <v xml:space="preserve"> </v>
      </c>
      <c r="J31" s="223">
        <f>Розрахунок!E28</f>
        <v>0</v>
      </c>
      <c r="K31" s="223">
        <f>Розрахунок!DN28</f>
        <v>0</v>
      </c>
      <c r="L31" s="223">
        <f>Розрахунок!DM28</f>
        <v>0</v>
      </c>
      <c r="M31" s="223">
        <f>Розрахунок!L28</f>
        <v>0</v>
      </c>
      <c r="N31" s="223">
        <f>Розрахунок!M28</f>
        <v>0</v>
      </c>
      <c r="O31" s="223">
        <f>Розрахунок!N28</f>
        <v>0</v>
      </c>
      <c r="P31" s="223">
        <f>Розрахунок!O28</f>
        <v>0</v>
      </c>
      <c r="Q31" s="224">
        <f>Розрахунок!DL28</f>
        <v>0</v>
      </c>
      <c r="R31" s="249" t="str">
        <f t="shared" si="0"/>
        <v xml:space="preserve"> </v>
      </c>
      <c r="S31" s="222">
        <f>Розрахунок!U28</f>
        <v>0</v>
      </c>
      <c r="T31" s="225">
        <f>Розрахунок!AB28</f>
        <v>0</v>
      </c>
      <c r="U31" s="226">
        <f>Розрахунок!AI28</f>
        <v>0</v>
      </c>
      <c r="V31" s="423">
        <f>Розрахунок!AP28</f>
        <v>0</v>
      </c>
      <c r="W31" s="222">
        <f>Розрахунок!AW28</f>
        <v>0</v>
      </c>
      <c r="X31" s="225">
        <f>Розрахунок!BD28</f>
        <v>0</v>
      </c>
      <c r="Y31" s="226">
        <f>Розрахунок!BK28</f>
        <v>0</v>
      </c>
      <c r="Z31" s="423">
        <f>Розрахунок!BR28</f>
        <v>0</v>
      </c>
      <c r="AA31" s="222">
        <f>Розрахунок!BY28</f>
        <v>0</v>
      </c>
      <c r="AB31" s="423">
        <f>Розрахунок!CF28</f>
        <v>0</v>
      </c>
      <c r="AC31" s="222">
        <f>Розрахунок!CM28</f>
        <v>0</v>
      </c>
      <c r="AD31" s="225">
        <f>Розрахунок!CT28</f>
        <v>0</v>
      </c>
      <c r="AE31" s="226">
        <f>Розрахунок!DA28</f>
        <v>0</v>
      </c>
      <c r="AF31" s="225">
        <f>Розрахунок!DH28</f>
        <v>0</v>
      </c>
      <c r="AG31" s="421"/>
      <c r="AI31" s="524">
        <f t="shared" si="1"/>
        <v>0</v>
      </c>
      <c r="AJ31" s="519">
        <f t="shared" si="2"/>
        <v>0</v>
      </c>
      <c r="AK31" s="519">
        <f t="shared" si="3"/>
        <v>0</v>
      </c>
      <c r="AL31" s="519">
        <f t="shared" si="4"/>
        <v>0</v>
      </c>
      <c r="AM31" s="519">
        <f t="shared" si="5"/>
        <v>0</v>
      </c>
      <c r="AN31" s="519">
        <f t="shared" si="6"/>
        <v>0</v>
      </c>
      <c r="AO31" s="525">
        <f t="shared" si="7"/>
        <v>0</v>
      </c>
    </row>
    <row r="32" spans="1:41" s="16" customFormat="1" ht="13.5" hidden="1" thickBot="1" x14ac:dyDescent="0.25">
      <c r="A32" s="221">
        <f>Розрахунок!A29</f>
        <v>20</v>
      </c>
      <c r="B32" s="423">
        <f>Розрахунок!B29</f>
        <v>0</v>
      </c>
      <c r="C32" s="227" t="str">
        <f>Розрахунок!C29</f>
        <v/>
      </c>
      <c r="D32" s="226" t="str">
        <f>IF(Розрахунок!F29&lt;&gt;"",LEFT(Розрахунок!F29, LEN(Розрахунок!F29)-1)," ")</f>
        <v xml:space="preserve"> </v>
      </c>
      <c r="E32" s="223" t="str">
        <f>IF(Розрахунок!G29&lt;&gt;"",LEFT(Розрахунок!G29, LEN(Розрахунок!G29)-1)," ")</f>
        <v xml:space="preserve"> </v>
      </c>
      <c r="F32" s="223" t="str">
        <f>IF(Розрахунок!H29&lt;&gt;"",LEFT(Розрахунок!H29, LEN(Розрахунок!H29)-1)," ")</f>
        <v xml:space="preserve"> </v>
      </c>
      <c r="G32" s="223" t="str">
        <f>IF(Розрахунок!I29&lt;&gt;"",LEFT(Розрахунок!I29, LEN(Розрахунок!I29)-1)," ")</f>
        <v xml:space="preserve"> </v>
      </c>
      <c r="H32" s="223">
        <f>Розрахунок!J29</f>
        <v>0</v>
      </c>
      <c r="I32" s="223" t="str">
        <f>IF(Розрахунок!K29&lt;&gt;"",LEFT(Розрахунок!K29, LEN(Розрахунок!K29)-1)," ")</f>
        <v xml:space="preserve"> </v>
      </c>
      <c r="J32" s="223">
        <f>Розрахунок!E29</f>
        <v>0</v>
      </c>
      <c r="K32" s="223">
        <f>Розрахунок!DN29</f>
        <v>0</v>
      </c>
      <c r="L32" s="223">
        <f>Розрахунок!DM29</f>
        <v>0</v>
      </c>
      <c r="M32" s="223">
        <f>Розрахунок!L29</f>
        <v>0</v>
      </c>
      <c r="N32" s="223">
        <f>Розрахунок!M29</f>
        <v>0</v>
      </c>
      <c r="O32" s="223">
        <f>Розрахунок!N29</f>
        <v>0</v>
      </c>
      <c r="P32" s="223">
        <f>Розрахунок!O29</f>
        <v>0</v>
      </c>
      <c r="Q32" s="224">
        <f>Розрахунок!DL29</f>
        <v>0</v>
      </c>
      <c r="R32" s="249" t="str">
        <f t="shared" si="0"/>
        <v xml:space="preserve"> </v>
      </c>
      <c r="S32" s="222">
        <f>Розрахунок!U29</f>
        <v>0</v>
      </c>
      <c r="T32" s="225">
        <f>Розрахунок!AB29</f>
        <v>0</v>
      </c>
      <c r="U32" s="226">
        <f>Розрахунок!AI29</f>
        <v>0</v>
      </c>
      <c r="V32" s="423">
        <f>Розрахунок!AP29</f>
        <v>0</v>
      </c>
      <c r="W32" s="222">
        <f>Розрахунок!AW29</f>
        <v>0</v>
      </c>
      <c r="X32" s="225">
        <f>Розрахунок!BD29</f>
        <v>0</v>
      </c>
      <c r="Y32" s="226">
        <f>Розрахунок!BK29</f>
        <v>0</v>
      </c>
      <c r="Z32" s="423">
        <f>Розрахунок!BR29</f>
        <v>0</v>
      </c>
      <c r="AA32" s="222">
        <f>Розрахунок!BY29</f>
        <v>0</v>
      </c>
      <c r="AB32" s="423">
        <f>Розрахунок!CF29</f>
        <v>0</v>
      </c>
      <c r="AC32" s="222">
        <f>Розрахунок!CM29</f>
        <v>0</v>
      </c>
      <c r="AD32" s="225">
        <f>Розрахунок!CT29</f>
        <v>0</v>
      </c>
      <c r="AE32" s="226">
        <f>Розрахунок!DA29</f>
        <v>0</v>
      </c>
      <c r="AF32" s="225">
        <f>Розрахунок!DH29</f>
        <v>0</v>
      </c>
      <c r="AG32" s="421"/>
      <c r="AI32" s="524">
        <f t="shared" si="1"/>
        <v>0</v>
      </c>
      <c r="AJ32" s="519">
        <f t="shared" si="2"/>
        <v>0</v>
      </c>
      <c r="AK32" s="519">
        <f t="shared" si="3"/>
        <v>0</v>
      </c>
      <c r="AL32" s="519">
        <f t="shared" si="4"/>
        <v>0</v>
      </c>
      <c r="AM32" s="519">
        <f t="shared" si="5"/>
        <v>0</v>
      </c>
      <c r="AN32" s="519">
        <f t="shared" si="6"/>
        <v>0</v>
      </c>
      <c r="AO32" s="525">
        <f t="shared" si="7"/>
        <v>0</v>
      </c>
    </row>
    <row r="33" spans="1:41" s="16" customFormat="1" ht="13.5" hidden="1" thickBot="1" x14ac:dyDescent="0.25">
      <c r="A33" s="221">
        <f>Розрахунок!A30</f>
        <v>21</v>
      </c>
      <c r="B33" s="423">
        <f>Розрахунок!B30</f>
        <v>0</v>
      </c>
      <c r="C33" s="227" t="str">
        <f>Розрахунок!C30</f>
        <v/>
      </c>
      <c r="D33" s="226" t="str">
        <f>IF(Розрахунок!F30&lt;&gt;"",LEFT(Розрахунок!F30, LEN(Розрахунок!F30)-1)," ")</f>
        <v xml:space="preserve"> </v>
      </c>
      <c r="E33" s="223" t="str">
        <f>IF(Розрахунок!G30&lt;&gt;"",LEFT(Розрахунок!G30, LEN(Розрахунок!G30)-1)," ")</f>
        <v xml:space="preserve"> </v>
      </c>
      <c r="F33" s="223" t="str">
        <f>IF(Розрахунок!H30&lt;&gt;"",LEFT(Розрахунок!H30, LEN(Розрахунок!H30)-1)," ")</f>
        <v xml:space="preserve"> </v>
      </c>
      <c r="G33" s="223" t="str">
        <f>IF(Розрахунок!I30&lt;&gt;"",LEFT(Розрахунок!I30, LEN(Розрахунок!I30)-1)," ")</f>
        <v xml:space="preserve"> </v>
      </c>
      <c r="H33" s="223">
        <f>Розрахунок!J30</f>
        <v>0</v>
      </c>
      <c r="I33" s="223" t="str">
        <f>IF(Розрахунок!K30&lt;&gt;"",LEFT(Розрахунок!K30, LEN(Розрахунок!K30)-1)," ")</f>
        <v xml:space="preserve"> </v>
      </c>
      <c r="J33" s="223">
        <f>Розрахунок!E30</f>
        <v>0</v>
      </c>
      <c r="K33" s="223">
        <f>Розрахунок!DN30</f>
        <v>0</v>
      </c>
      <c r="L33" s="223">
        <f>Розрахунок!DM30</f>
        <v>0</v>
      </c>
      <c r="M33" s="223">
        <f>Розрахунок!L30</f>
        <v>0</v>
      </c>
      <c r="N33" s="223">
        <f>Розрахунок!M30</f>
        <v>0</v>
      </c>
      <c r="O33" s="223">
        <f>Розрахунок!N30</f>
        <v>0</v>
      </c>
      <c r="P33" s="223">
        <f>Розрахунок!O30</f>
        <v>0</v>
      </c>
      <c r="Q33" s="224">
        <f>Розрахунок!DL30</f>
        <v>0</v>
      </c>
      <c r="R33" s="249" t="str">
        <f t="shared" si="0"/>
        <v xml:space="preserve"> </v>
      </c>
      <c r="S33" s="222">
        <f>Розрахунок!U30</f>
        <v>0</v>
      </c>
      <c r="T33" s="225">
        <f>Розрахунок!AB30</f>
        <v>0</v>
      </c>
      <c r="U33" s="226">
        <f>Розрахунок!AI30</f>
        <v>0</v>
      </c>
      <c r="V33" s="423">
        <f>Розрахунок!AP30</f>
        <v>0</v>
      </c>
      <c r="W33" s="222">
        <f>Розрахунок!AW30</f>
        <v>0</v>
      </c>
      <c r="X33" s="225">
        <f>Розрахунок!BD30</f>
        <v>0</v>
      </c>
      <c r="Y33" s="226">
        <f>Розрахунок!BK30</f>
        <v>0</v>
      </c>
      <c r="Z33" s="423">
        <f>Розрахунок!BR30</f>
        <v>0</v>
      </c>
      <c r="AA33" s="222">
        <f>Розрахунок!BY30</f>
        <v>0</v>
      </c>
      <c r="AB33" s="423">
        <f>Розрахунок!CF30</f>
        <v>0</v>
      </c>
      <c r="AC33" s="222">
        <f>Розрахунок!CM30</f>
        <v>0</v>
      </c>
      <c r="AD33" s="225">
        <f>Розрахунок!CT30</f>
        <v>0</v>
      </c>
      <c r="AE33" s="226">
        <f>Розрахунок!DA30</f>
        <v>0</v>
      </c>
      <c r="AF33" s="225">
        <f>Розрахунок!DH30</f>
        <v>0</v>
      </c>
      <c r="AG33" s="421"/>
      <c r="AI33" s="524">
        <f t="shared" si="1"/>
        <v>0</v>
      </c>
      <c r="AJ33" s="519">
        <f t="shared" si="2"/>
        <v>0</v>
      </c>
      <c r="AK33" s="519">
        <f t="shared" si="3"/>
        <v>0</v>
      </c>
      <c r="AL33" s="519">
        <f t="shared" si="4"/>
        <v>0</v>
      </c>
      <c r="AM33" s="519">
        <f t="shared" si="5"/>
        <v>0</v>
      </c>
      <c r="AN33" s="519">
        <f t="shared" si="6"/>
        <v>0</v>
      </c>
      <c r="AO33" s="525">
        <f t="shared" si="7"/>
        <v>0</v>
      </c>
    </row>
    <row r="34" spans="1:41" s="16" customFormat="1" ht="13.5" hidden="1" thickBot="1" x14ac:dyDescent="0.25">
      <c r="A34" s="221">
        <f>Розрахунок!A31</f>
        <v>22</v>
      </c>
      <c r="B34" s="423">
        <f>Розрахунок!B31</f>
        <v>0</v>
      </c>
      <c r="C34" s="227" t="str">
        <f>Розрахунок!C31</f>
        <v/>
      </c>
      <c r="D34" s="226" t="str">
        <f>IF(Розрахунок!F31&lt;&gt;"",LEFT(Розрахунок!F31, LEN(Розрахунок!F31)-1)," ")</f>
        <v xml:space="preserve"> </v>
      </c>
      <c r="E34" s="223" t="str">
        <f>IF(Розрахунок!G31&lt;&gt;"",LEFT(Розрахунок!G31, LEN(Розрахунок!G31)-1)," ")</f>
        <v xml:space="preserve"> </v>
      </c>
      <c r="F34" s="223" t="str">
        <f>IF(Розрахунок!H31&lt;&gt;"",LEFT(Розрахунок!H31, LEN(Розрахунок!H31)-1)," ")</f>
        <v xml:space="preserve"> </v>
      </c>
      <c r="G34" s="223" t="str">
        <f>IF(Розрахунок!I31&lt;&gt;"",LEFT(Розрахунок!I31, LEN(Розрахунок!I31)-1)," ")</f>
        <v xml:space="preserve"> </v>
      </c>
      <c r="H34" s="223">
        <f>Розрахунок!J31</f>
        <v>0</v>
      </c>
      <c r="I34" s="223" t="str">
        <f>IF(Розрахунок!K31&lt;&gt;"",LEFT(Розрахунок!K31, LEN(Розрахунок!K31)-1)," ")</f>
        <v xml:space="preserve"> </v>
      </c>
      <c r="J34" s="223">
        <f>Розрахунок!E31</f>
        <v>0</v>
      </c>
      <c r="K34" s="223">
        <f>Розрахунок!DN31</f>
        <v>0</v>
      </c>
      <c r="L34" s="223">
        <f>Розрахунок!DM31</f>
        <v>0</v>
      </c>
      <c r="M34" s="223">
        <f>Розрахунок!L31</f>
        <v>0</v>
      </c>
      <c r="N34" s="223">
        <f>Розрахунок!M31</f>
        <v>0</v>
      </c>
      <c r="O34" s="223">
        <f>Розрахунок!N31</f>
        <v>0</v>
      </c>
      <c r="P34" s="223">
        <f>Розрахунок!O31</f>
        <v>0</v>
      </c>
      <c r="Q34" s="224">
        <f>Розрахунок!DL31</f>
        <v>0</v>
      </c>
      <c r="R34" s="249" t="str">
        <f t="shared" si="0"/>
        <v xml:space="preserve"> </v>
      </c>
      <c r="S34" s="222">
        <f>Розрахунок!U31</f>
        <v>0</v>
      </c>
      <c r="T34" s="225">
        <f>Розрахунок!AB31</f>
        <v>0</v>
      </c>
      <c r="U34" s="226">
        <f>Розрахунок!AI31</f>
        <v>0</v>
      </c>
      <c r="V34" s="423">
        <f>Розрахунок!AP31</f>
        <v>0</v>
      </c>
      <c r="W34" s="222">
        <f>Розрахунок!AW31</f>
        <v>0</v>
      </c>
      <c r="X34" s="225">
        <f>Розрахунок!BD31</f>
        <v>0</v>
      </c>
      <c r="Y34" s="226">
        <f>Розрахунок!BK31</f>
        <v>0</v>
      </c>
      <c r="Z34" s="423">
        <f>Розрахунок!BR31</f>
        <v>0</v>
      </c>
      <c r="AA34" s="222">
        <f>Розрахунок!BY31</f>
        <v>0</v>
      </c>
      <c r="AB34" s="423">
        <f>Розрахунок!CF31</f>
        <v>0</v>
      </c>
      <c r="AC34" s="222">
        <f>Розрахунок!CM31</f>
        <v>0</v>
      </c>
      <c r="AD34" s="225">
        <f>Розрахунок!CT31</f>
        <v>0</v>
      </c>
      <c r="AE34" s="226">
        <f>Розрахунок!DA31</f>
        <v>0</v>
      </c>
      <c r="AF34" s="225">
        <f>Розрахунок!DH31</f>
        <v>0</v>
      </c>
      <c r="AG34" s="421"/>
      <c r="AI34" s="524">
        <f t="shared" si="1"/>
        <v>0</v>
      </c>
      <c r="AJ34" s="519">
        <f t="shared" si="2"/>
        <v>0</v>
      </c>
      <c r="AK34" s="519">
        <f t="shared" si="3"/>
        <v>0</v>
      </c>
      <c r="AL34" s="519">
        <f t="shared" si="4"/>
        <v>0</v>
      </c>
      <c r="AM34" s="519">
        <f t="shared" si="5"/>
        <v>0</v>
      </c>
      <c r="AN34" s="519">
        <f t="shared" si="6"/>
        <v>0</v>
      </c>
      <c r="AO34" s="525">
        <f t="shared" si="7"/>
        <v>0</v>
      </c>
    </row>
    <row r="35" spans="1:41" s="16" customFormat="1" ht="13.5" hidden="1" thickBot="1" x14ac:dyDescent="0.25">
      <c r="A35" s="221">
        <f>Розрахунок!A32</f>
        <v>23</v>
      </c>
      <c r="B35" s="423">
        <f>Розрахунок!B32</f>
        <v>0</v>
      </c>
      <c r="C35" s="227" t="str">
        <f>Розрахунок!C32</f>
        <v/>
      </c>
      <c r="D35" s="226" t="str">
        <f>IF(Розрахунок!F32&lt;&gt;"",LEFT(Розрахунок!F32, LEN(Розрахунок!F32)-1)," ")</f>
        <v xml:space="preserve"> </v>
      </c>
      <c r="E35" s="223" t="str">
        <f>IF(Розрахунок!G32&lt;&gt;"",LEFT(Розрахунок!G32, LEN(Розрахунок!G32)-1)," ")</f>
        <v xml:space="preserve"> </v>
      </c>
      <c r="F35" s="223" t="str">
        <f>IF(Розрахунок!H32&lt;&gt;"",LEFT(Розрахунок!H32, LEN(Розрахунок!H32)-1)," ")</f>
        <v xml:space="preserve"> </v>
      </c>
      <c r="G35" s="223" t="str">
        <f>IF(Розрахунок!I32&lt;&gt;"",LEFT(Розрахунок!I32, LEN(Розрахунок!I32)-1)," ")</f>
        <v xml:space="preserve"> </v>
      </c>
      <c r="H35" s="223">
        <f>Розрахунок!J32</f>
        <v>0</v>
      </c>
      <c r="I35" s="223" t="str">
        <f>IF(Розрахунок!K32&lt;&gt;"",LEFT(Розрахунок!K32, LEN(Розрахунок!K32)-1)," ")</f>
        <v xml:space="preserve"> </v>
      </c>
      <c r="J35" s="223">
        <f>Розрахунок!E32</f>
        <v>0</v>
      </c>
      <c r="K35" s="223">
        <f>Розрахунок!DN32</f>
        <v>0</v>
      </c>
      <c r="L35" s="223">
        <f>Розрахунок!DM32</f>
        <v>0</v>
      </c>
      <c r="M35" s="223">
        <f>Розрахунок!L32</f>
        <v>0</v>
      </c>
      <c r="N35" s="223">
        <f>Розрахунок!M32</f>
        <v>0</v>
      </c>
      <c r="O35" s="223">
        <f>Розрахунок!N32</f>
        <v>0</v>
      </c>
      <c r="P35" s="223">
        <f>Розрахунок!O32</f>
        <v>0</v>
      </c>
      <c r="Q35" s="224">
        <f>Розрахунок!DL32</f>
        <v>0</v>
      </c>
      <c r="R35" s="249" t="str">
        <f t="shared" si="0"/>
        <v xml:space="preserve"> </v>
      </c>
      <c r="S35" s="222">
        <f>Розрахунок!U32</f>
        <v>0</v>
      </c>
      <c r="T35" s="225">
        <f>Розрахунок!AB32</f>
        <v>0</v>
      </c>
      <c r="U35" s="226">
        <f>Розрахунок!AI32</f>
        <v>0</v>
      </c>
      <c r="V35" s="423">
        <f>Розрахунок!AP32</f>
        <v>0</v>
      </c>
      <c r="W35" s="222">
        <f>Розрахунок!AW32</f>
        <v>0</v>
      </c>
      <c r="X35" s="225">
        <f>Розрахунок!BD32</f>
        <v>0</v>
      </c>
      <c r="Y35" s="226">
        <f>Розрахунок!BK32</f>
        <v>0</v>
      </c>
      <c r="Z35" s="423">
        <f>Розрахунок!BR32</f>
        <v>0</v>
      </c>
      <c r="AA35" s="222">
        <f>Розрахунок!BY32</f>
        <v>0</v>
      </c>
      <c r="AB35" s="423">
        <f>Розрахунок!CF32</f>
        <v>0</v>
      </c>
      <c r="AC35" s="222">
        <f>Розрахунок!CM32</f>
        <v>0</v>
      </c>
      <c r="AD35" s="225">
        <f>Розрахунок!CT32</f>
        <v>0</v>
      </c>
      <c r="AE35" s="226">
        <f>Розрахунок!DA32</f>
        <v>0</v>
      </c>
      <c r="AF35" s="225">
        <f>Розрахунок!DH32</f>
        <v>0</v>
      </c>
      <c r="AG35" s="421"/>
      <c r="AI35" s="524">
        <f t="shared" si="1"/>
        <v>0</v>
      </c>
      <c r="AJ35" s="519">
        <f t="shared" si="2"/>
        <v>0</v>
      </c>
      <c r="AK35" s="519">
        <f t="shared" si="3"/>
        <v>0</v>
      </c>
      <c r="AL35" s="519">
        <f t="shared" si="4"/>
        <v>0</v>
      </c>
      <c r="AM35" s="519">
        <f t="shared" si="5"/>
        <v>0</v>
      </c>
      <c r="AN35" s="519">
        <f t="shared" si="6"/>
        <v>0</v>
      </c>
      <c r="AO35" s="525">
        <f t="shared" si="7"/>
        <v>0</v>
      </c>
    </row>
    <row r="36" spans="1:41" s="16" customFormat="1" ht="13.5" hidden="1" thickBot="1" x14ac:dyDescent="0.25">
      <c r="A36" s="221">
        <f>Розрахунок!A33</f>
        <v>24</v>
      </c>
      <c r="B36" s="423">
        <f>Розрахунок!B33</f>
        <v>0</v>
      </c>
      <c r="C36" s="227" t="str">
        <f>Розрахунок!C33</f>
        <v/>
      </c>
      <c r="D36" s="226" t="str">
        <f>IF(Розрахунок!F33&lt;&gt;"",LEFT(Розрахунок!F33, LEN(Розрахунок!F33)-1)," ")</f>
        <v xml:space="preserve"> </v>
      </c>
      <c r="E36" s="223" t="str">
        <f>IF(Розрахунок!G33&lt;&gt;"",LEFT(Розрахунок!G33, LEN(Розрахунок!G33)-1)," ")</f>
        <v xml:space="preserve"> </v>
      </c>
      <c r="F36" s="223" t="str">
        <f>IF(Розрахунок!H33&lt;&gt;"",LEFT(Розрахунок!H33, LEN(Розрахунок!H33)-1)," ")</f>
        <v xml:space="preserve"> </v>
      </c>
      <c r="G36" s="223" t="str">
        <f>IF(Розрахунок!I33&lt;&gt;"",LEFT(Розрахунок!I33, LEN(Розрахунок!I33)-1)," ")</f>
        <v xml:space="preserve"> </v>
      </c>
      <c r="H36" s="223">
        <f>Розрахунок!J33</f>
        <v>0</v>
      </c>
      <c r="I36" s="223" t="str">
        <f>IF(Розрахунок!K33&lt;&gt;"",LEFT(Розрахунок!K33, LEN(Розрахунок!K33)-1)," ")</f>
        <v xml:space="preserve"> </v>
      </c>
      <c r="J36" s="223">
        <f>Розрахунок!E33</f>
        <v>0</v>
      </c>
      <c r="K36" s="223">
        <f>Розрахунок!DN33</f>
        <v>0</v>
      </c>
      <c r="L36" s="223">
        <f>Розрахунок!DM33</f>
        <v>0</v>
      </c>
      <c r="M36" s="223">
        <f>Розрахунок!L33</f>
        <v>0</v>
      </c>
      <c r="N36" s="223">
        <f>Розрахунок!M33</f>
        <v>0</v>
      </c>
      <c r="O36" s="223">
        <f>Розрахунок!N33</f>
        <v>0</v>
      </c>
      <c r="P36" s="223">
        <f>Розрахунок!O33</f>
        <v>0</v>
      </c>
      <c r="Q36" s="224">
        <f>Розрахунок!DL33</f>
        <v>0</v>
      </c>
      <c r="R36" s="249" t="str">
        <f t="shared" si="0"/>
        <v xml:space="preserve"> </v>
      </c>
      <c r="S36" s="222">
        <f>Розрахунок!U33</f>
        <v>0</v>
      </c>
      <c r="T36" s="225">
        <f>Розрахунок!AB33</f>
        <v>0</v>
      </c>
      <c r="U36" s="226">
        <f>Розрахунок!AI33</f>
        <v>0</v>
      </c>
      <c r="V36" s="423">
        <f>Розрахунок!AP33</f>
        <v>0</v>
      </c>
      <c r="W36" s="222">
        <f>Розрахунок!AW33</f>
        <v>0</v>
      </c>
      <c r="X36" s="225">
        <f>Розрахунок!BD33</f>
        <v>0</v>
      </c>
      <c r="Y36" s="226">
        <f>Розрахунок!BK33</f>
        <v>0</v>
      </c>
      <c r="Z36" s="423">
        <f>Розрахунок!BR33</f>
        <v>0</v>
      </c>
      <c r="AA36" s="222">
        <f>Розрахунок!BY33</f>
        <v>0</v>
      </c>
      <c r="AB36" s="423">
        <f>Розрахунок!CF33</f>
        <v>0</v>
      </c>
      <c r="AC36" s="222">
        <f>Розрахунок!CM33</f>
        <v>0</v>
      </c>
      <c r="AD36" s="225">
        <f>Розрахунок!CT33</f>
        <v>0</v>
      </c>
      <c r="AE36" s="226">
        <f>Розрахунок!DA33</f>
        <v>0</v>
      </c>
      <c r="AF36" s="225">
        <f>Розрахунок!DH33</f>
        <v>0</v>
      </c>
      <c r="AG36" s="421"/>
      <c r="AI36" s="524">
        <f t="shared" si="1"/>
        <v>0</v>
      </c>
      <c r="AJ36" s="519">
        <f t="shared" si="2"/>
        <v>0</v>
      </c>
      <c r="AK36" s="519">
        <f t="shared" si="3"/>
        <v>0</v>
      </c>
      <c r="AL36" s="519">
        <f t="shared" si="4"/>
        <v>0</v>
      </c>
      <c r="AM36" s="519">
        <f t="shared" si="5"/>
        <v>0</v>
      </c>
      <c r="AN36" s="519">
        <f t="shared" si="6"/>
        <v>0</v>
      </c>
      <c r="AO36" s="525">
        <f t="shared" si="7"/>
        <v>0</v>
      </c>
    </row>
    <row r="37" spans="1:41" s="16" customFormat="1" ht="7.5" hidden="1" customHeight="1" thickBot="1" x14ac:dyDescent="0.25">
      <c r="A37" s="221">
        <f>Розрахунок!A34</f>
        <v>25</v>
      </c>
      <c r="B37" s="423">
        <f>Розрахунок!B34</f>
        <v>0</v>
      </c>
      <c r="C37" s="227" t="str">
        <f>Розрахунок!C34</f>
        <v/>
      </c>
      <c r="D37" s="226" t="str">
        <f>IF(Розрахунок!F34&lt;&gt;"",LEFT(Розрахунок!F34, LEN(Розрахунок!F34)-1)," ")</f>
        <v xml:space="preserve"> </v>
      </c>
      <c r="E37" s="223" t="str">
        <f>IF(Розрахунок!G34&lt;&gt;"",LEFT(Розрахунок!G34, LEN(Розрахунок!G34)-1)," ")</f>
        <v xml:space="preserve"> </v>
      </c>
      <c r="F37" s="223" t="str">
        <f>IF(Розрахунок!H34&lt;&gt;"",LEFT(Розрахунок!H34, LEN(Розрахунок!H34)-1)," ")</f>
        <v xml:space="preserve"> </v>
      </c>
      <c r="G37" s="223" t="str">
        <f>IF(Розрахунок!I34&lt;&gt;"",LEFT(Розрахунок!I34, LEN(Розрахунок!I34)-1)," ")</f>
        <v xml:space="preserve"> </v>
      </c>
      <c r="H37" s="223">
        <f>Розрахунок!J34</f>
        <v>0</v>
      </c>
      <c r="I37" s="223" t="str">
        <f>IF(Розрахунок!K34&lt;&gt;"",LEFT(Розрахунок!K34, LEN(Розрахунок!K34)-1)," ")</f>
        <v xml:space="preserve"> </v>
      </c>
      <c r="J37" s="223">
        <f>Розрахунок!E34</f>
        <v>0</v>
      </c>
      <c r="K37" s="223">
        <f>Розрахунок!DN34</f>
        <v>0</v>
      </c>
      <c r="L37" s="223">
        <f>Розрахунок!DM34</f>
        <v>0</v>
      </c>
      <c r="M37" s="223">
        <f>Розрахунок!L34</f>
        <v>0</v>
      </c>
      <c r="N37" s="223">
        <f>Розрахунок!M34</f>
        <v>0</v>
      </c>
      <c r="O37" s="223">
        <f>Розрахунок!N34</f>
        <v>0</v>
      </c>
      <c r="P37" s="223">
        <f>Розрахунок!O34</f>
        <v>0</v>
      </c>
      <c r="Q37" s="224">
        <f>Розрахунок!DL34</f>
        <v>0</v>
      </c>
      <c r="R37" s="249" t="str">
        <f t="shared" si="0"/>
        <v xml:space="preserve"> </v>
      </c>
      <c r="S37" s="222">
        <f>Розрахунок!U34</f>
        <v>0</v>
      </c>
      <c r="T37" s="225">
        <f>Розрахунок!AB34</f>
        <v>0</v>
      </c>
      <c r="U37" s="226">
        <f>Розрахунок!AI34</f>
        <v>0</v>
      </c>
      <c r="V37" s="423">
        <f>Розрахунок!AP34</f>
        <v>0</v>
      </c>
      <c r="W37" s="222">
        <f>Розрахунок!AW34</f>
        <v>0</v>
      </c>
      <c r="X37" s="225">
        <f>Розрахунок!BD34</f>
        <v>0</v>
      </c>
      <c r="Y37" s="226">
        <f>Розрахунок!BK34</f>
        <v>0</v>
      </c>
      <c r="Z37" s="423">
        <f>Розрахунок!BR34</f>
        <v>0</v>
      </c>
      <c r="AA37" s="222">
        <f>Розрахунок!BY34</f>
        <v>0</v>
      </c>
      <c r="AB37" s="423">
        <f>Розрахунок!CF34</f>
        <v>0</v>
      </c>
      <c r="AC37" s="222">
        <f>Розрахунок!CM34</f>
        <v>0</v>
      </c>
      <c r="AD37" s="225">
        <f>Розрахунок!CT34</f>
        <v>0</v>
      </c>
      <c r="AE37" s="226">
        <f>Розрахунок!DA34</f>
        <v>0</v>
      </c>
      <c r="AF37" s="225">
        <f>Розрахунок!DH34</f>
        <v>0</v>
      </c>
      <c r="AG37" s="421"/>
      <c r="AI37" s="524">
        <f t="shared" si="1"/>
        <v>0</v>
      </c>
      <c r="AJ37" s="519">
        <f t="shared" si="2"/>
        <v>0</v>
      </c>
      <c r="AK37" s="519">
        <f t="shared" si="3"/>
        <v>0</v>
      </c>
      <c r="AL37" s="519">
        <f t="shared" si="4"/>
        <v>0</v>
      </c>
      <c r="AM37" s="519">
        <f t="shared" si="5"/>
        <v>0</v>
      </c>
      <c r="AN37" s="519">
        <f t="shared" si="6"/>
        <v>0</v>
      </c>
      <c r="AO37" s="525">
        <f t="shared" si="7"/>
        <v>0</v>
      </c>
    </row>
    <row r="38" spans="1:41" s="16" customFormat="1" ht="13.5" hidden="1" thickBot="1" x14ac:dyDescent="0.25">
      <c r="A38" s="221">
        <f>Розрахунок!A35</f>
        <v>26</v>
      </c>
      <c r="B38" s="423">
        <f>Розрахунок!B35</f>
        <v>0</v>
      </c>
      <c r="C38" s="227" t="str">
        <f>Розрахунок!C35</f>
        <v/>
      </c>
      <c r="D38" s="226" t="str">
        <f>IF(Розрахунок!F35&lt;&gt;"",LEFT(Розрахунок!F35, LEN(Розрахунок!F35)-1)," ")</f>
        <v xml:space="preserve"> </v>
      </c>
      <c r="E38" s="223" t="str">
        <f>IF(Розрахунок!G35&lt;&gt;"",LEFT(Розрахунок!G35, LEN(Розрахунок!G35)-1)," ")</f>
        <v xml:space="preserve"> </v>
      </c>
      <c r="F38" s="223" t="str">
        <f>IF(Розрахунок!H35&lt;&gt;"",LEFT(Розрахунок!H35, LEN(Розрахунок!H35)-1)," ")</f>
        <v xml:space="preserve"> </v>
      </c>
      <c r="G38" s="223" t="str">
        <f>IF(Розрахунок!I35&lt;&gt;"",LEFT(Розрахунок!I35, LEN(Розрахунок!I35)-1)," ")</f>
        <v xml:space="preserve"> </v>
      </c>
      <c r="H38" s="223">
        <f>Розрахунок!J35</f>
        <v>0</v>
      </c>
      <c r="I38" s="223" t="str">
        <f>IF(Розрахунок!K35&lt;&gt;"",LEFT(Розрахунок!K35, LEN(Розрахунок!K35)-1)," ")</f>
        <v xml:space="preserve"> </v>
      </c>
      <c r="J38" s="223">
        <f>Розрахунок!E35</f>
        <v>0</v>
      </c>
      <c r="K38" s="223">
        <f>Розрахунок!DN35</f>
        <v>0</v>
      </c>
      <c r="L38" s="223">
        <f>Розрахунок!DM35</f>
        <v>0</v>
      </c>
      <c r="M38" s="223">
        <f>Розрахунок!L35</f>
        <v>0</v>
      </c>
      <c r="N38" s="223">
        <f>Розрахунок!M35</f>
        <v>0</v>
      </c>
      <c r="O38" s="223">
        <f>Розрахунок!N35</f>
        <v>0</v>
      </c>
      <c r="P38" s="223">
        <f>Розрахунок!O35</f>
        <v>0</v>
      </c>
      <c r="Q38" s="224">
        <f>Розрахунок!DL35</f>
        <v>0</v>
      </c>
      <c r="R38" s="249" t="str">
        <f t="shared" si="0"/>
        <v xml:space="preserve"> </v>
      </c>
      <c r="S38" s="222">
        <f>Розрахунок!U35</f>
        <v>0</v>
      </c>
      <c r="T38" s="225">
        <f>Розрахунок!AB35</f>
        <v>0</v>
      </c>
      <c r="U38" s="226">
        <f>Розрахунок!AI35</f>
        <v>0</v>
      </c>
      <c r="V38" s="423">
        <f>Розрахунок!AP35</f>
        <v>0</v>
      </c>
      <c r="W38" s="222">
        <f>Розрахунок!AW35</f>
        <v>0</v>
      </c>
      <c r="X38" s="225">
        <f>Розрахунок!BD35</f>
        <v>0</v>
      </c>
      <c r="Y38" s="226">
        <f>Розрахунок!BK35</f>
        <v>0</v>
      </c>
      <c r="Z38" s="423">
        <f>Розрахунок!BR35</f>
        <v>0</v>
      </c>
      <c r="AA38" s="222">
        <f>Розрахунок!BY35</f>
        <v>0</v>
      </c>
      <c r="AB38" s="423">
        <f>Розрахунок!CF35</f>
        <v>0</v>
      </c>
      <c r="AC38" s="222">
        <f>Розрахунок!CM35</f>
        <v>0</v>
      </c>
      <c r="AD38" s="225">
        <f>Розрахунок!CT35</f>
        <v>0</v>
      </c>
      <c r="AE38" s="226">
        <f>Розрахунок!DA35</f>
        <v>0</v>
      </c>
      <c r="AF38" s="225">
        <f>Розрахунок!DH35</f>
        <v>0</v>
      </c>
      <c r="AG38" s="421"/>
      <c r="AI38" s="524">
        <f t="shared" si="1"/>
        <v>0</v>
      </c>
      <c r="AJ38" s="519">
        <f t="shared" si="2"/>
        <v>0</v>
      </c>
      <c r="AK38" s="519">
        <f t="shared" si="3"/>
        <v>0</v>
      </c>
      <c r="AL38" s="519">
        <f t="shared" si="4"/>
        <v>0</v>
      </c>
      <c r="AM38" s="519">
        <f t="shared" si="5"/>
        <v>0</v>
      </c>
      <c r="AN38" s="519">
        <f t="shared" si="6"/>
        <v>0</v>
      </c>
      <c r="AO38" s="525">
        <f t="shared" si="7"/>
        <v>0</v>
      </c>
    </row>
    <row r="39" spans="1:41" s="16" customFormat="1" ht="13.5" hidden="1" thickBot="1" x14ac:dyDescent="0.25">
      <c r="A39" s="221">
        <f>Розрахунок!A36</f>
        <v>27</v>
      </c>
      <c r="B39" s="423">
        <f>Розрахунок!B36</f>
        <v>0</v>
      </c>
      <c r="C39" s="227" t="str">
        <f>Розрахунок!C36</f>
        <v/>
      </c>
      <c r="D39" s="226" t="str">
        <f>IF(Розрахунок!F36&lt;&gt;"",LEFT(Розрахунок!F36, LEN(Розрахунок!F36)-1)," ")</f>
        <v xml:space="preserve"> </v>
      </c>
      <c r="E39" s="223" t="str">
        <f>IF(Розрахунок!G36&lt;&gt;"",LEFT(Розрахунок!G36, LEN(Розрахунок!G36)-1)," ")</f>
        <v xml:space="preserve"> </v>
      </c>
      <c r="F39" s="223" t="str">
        <f>IF(Розрахунок!H36&lt;&gt;"",LEFT(Розрахунок!H36, LEN(Розрахунок!H36)-1)," ")</f>
        <v xml:space="preserve"> </v>
      </c>
      <c r="G39" s="223" t="str">
        <f>IF(Розрахунок!I36&lt;&gt;"",LEFT(Розрахунок!I36, LEN(Розрахунок!I36)-1)," ")</f>
        <v xml:space="preserve"> </v>
      </c>
      <c r="H39" s="223">
        <f>Розрахунок!J36</f>
        <v>0</v>
      </c>
      <c r="I39" s="223" t="str">
        <f>IF(Розрахунок!K36&lt;&gt;"",LEFT(Розрахунок!K36, LEN(Розрахунок!K36)-1)," ")</f>
        <v xml:space="preserve"> </v>
      </c>
      <c r="J39" s="223">
        <f>Розрахунок!E36</f>
        <v>0</v>
      </c>
      <c r="K39" s="223">
        <f>Розрахунок!DN36</f>
        <v>0</v>
      </c>
      <c r="L39" s="223">
        <f>Розрахунок!DM36</f>
        <v>0</v>
      </c>
      <c r="M39" s="223">
        <f>Розрахунок!L36</f>
        <v>0</v>
      </c>
      <c r="N39" s="223">
        <f>Розрахунок!M36</f>
        <v>0</v>
      </c>
      <c r="O39" s="223">
        <f>Розрахунок!N36</f>
        <v>0</v>
      </c>
      <c r="P39" s="223">
        <f>Розрахунок!O36</f>
        <v>0</v>
      </c>
      <c r="Q39" s="224">
        <f>Розрахунок!DL36</f>
        <v>0</v>
      </c>
      <c r="R39" s="249" t="str">
        <f t="shared" si="0"/>
        <v xml:space="preserve"> </v>
      </c>
      <c r="S39" s="222">
        <f>Розрахунок!U36</f>
        <v>0</v>
      </c>
      <c r="T39" s="225">
        <f>Розрахунок!AB36</f>
        <v>0</v>
      </c>
      <c r="U39" s="226">
        <f>Розрахунок!AI36</f>
        <v>0</v>
      </c>
      <c r="V39" s="423">
        <f>Розрахунок!AP36</f>
        <v>0</v>
      </c>
      <c r="W39" s="222">
        <f>Розрахунок!AW36</f>
        <v>0</v>
      </c>
      <c r="X39" s="225">
        <f>Розрахунок!BD36</f>
        <v>0</v>
      </c>
      <c r="Y39" s="226">
        <f>Розрахунок!BK36</f>
        <v>0</v>
      </c>
      <c r="Z39" s="423">
        <f>Розрахунок!BR36</f>
        <v>0</v>
      </c>
      <c r="AA39" s="222">
        <f>Розрахунок!BY36</f>
        <v>0</v>
      </c>
      <c r="AB39" s="423">
        <f>Розрахунок!CF36</f>
        <v>0</v>
      </c>
      <c r="AC39" s="222">
        <f>Розрахунок!CM36</f>
        <v>0</v>
      </c>
      <c r="AD39" s="225">
        <f>Розрахунок!CT36</f>
        <v>0</v>
      </c>
      <c r="AE39" s="226">
        <f>Розрахунок!DA36</f>
        <v>0</v>
      </c>
      <c r="AF39" s="225">
        <f>Розрахунок!DH36</f>
        <v>0</v>
      </c>
      <c r="AG39" s="421"/>
      <c r="AI39" s="524">
        <f t="shared" si="1"/>
        <v>0</v>
      </c>
      <c r="AJ39" s="519">
        <f t="shared" si="2"/>
        <v>0</v>
      </c>
      <c r="AK39" s="519">
        <f t="shared" si="3"/>
        <v>0</v>
      </c>
      <c r="AL39" s="519">
        <f t="shared" si="4"/>
        <v>0</v>
      </c>
      <c r="AM39" s="519">
        <f t="shared" si="5"/>
        <v>0</v>
      </c>
      <c r="AN39" s="519">
        <f t="shared" si="6"/>
        <v>0</v>
      </c>
      <c r="AO39" s="525">
        <f t="shared" si="7"/>
        <v>0</v>
      </c>
    </row>
    <row r="40" spans="1:41" s="16" customFormat="1" ht="13.5" hidden="1" thickBot="1" x14ac:dyDescent="0.25">
      <c r="A40" s="221">
        <f>Розрахунок!A37</f>
        <v>28</v>
      </c>
      <c r="B40" s="423">
        <f>Розрахунок!B37</f>
        <v>0</v>
      </c>
      <c r="C40" s="227" t="str">
        <f>Розрахунок!C37</f>
        <v/>
      </c>
      <c r="D40" s="226" t="str">
        <f>IF(Розрахунок!F37&lt;&gt;"",LEFT(Розрахунок!F37, LEN(Розрахунок!F37)-1)," ")</f>
        <v xml:space="preserve"> </v>
      </c>
      <c r="E40" s="223" t="str">
        <f>IF(Розрахунок!G37&lt;&gt;"",LEFT(Розрахунок!G37, LEN(Розрахунок!G37)-1)," ")</f>
        <v xml:space="preserve"> </v>
      </c>
      <c r="F40" s="223" t="str">
        <f>IF(Розрахунок!H37&lt;&gt;"",LEFT(Розрахунок!H37, LEN(Розрахунок!H37)-1)," ")</f>
        <v xml:space="preserve"> </v>
      </c>
      <c r="G40" s="223" t="str">
        <f>IF(Розрахунок!I37&lt;&gt;"",LEFT(Розрахунок!I37, LEN(Розрахунок!I37)-1)," ")</f>
        <v xml:space="preserve"> </v>
      </c>
      <c r="H40" s="223">
        <f>Розрахунок!J37</f>
        <v>0</v>
      </c>
      <c r="I40" s="223" t="str">
        <f>IF(Розрахунок!K37&lt;&gt;"",LEFT(Розрахунок!K37, LEN(Розрахунок!K37)-1)," ")</f>
        <v xml:space="preserve"> </v>
      </c>
      <c r="J40" s="223">
        <f>Розрахунок!E37</f>
        <v>0</v>
      </c>
      <c r="K40" s="223">
        <f>Розрахунок!DN37</f>
        <v>0</v>
      </c>
      <c r="L40" s="223">
        <f>Розрахунок!DM37</f>
        <v>0</v>
      </c>
      <c r="M40" s="223">
        <f>Розрахунок!L37</f>
        <v>0</v>
      </c>
      <c r="N40" s="223">
        <f>Розрахунок!M37</f>
        <v>0</v>
      </c>
      <c r="O40" s="223">
        <f>Розрахунок!N37</f>
        <v>0</v>
      </c>
      <c r="P40" s="223">
        <f>Розрахунок!O37</f>
        <v>0</v>
      </c>
      <c r="Q40" s="224">
        <f>Розрахунок!DL37</f>
        <v>0</v>
      </c>
      <c r="R40" s="249" t="str">
        <f t="shared" si="0"/>
        <v xml:space="preserve"> </v>
      </c>
      <c r="S40" s="222">
        <f>Розрахунок!U37</f>
        <v>0</v>
      </c>
      <c r="T40" s="225">
        <f>Розрахунок!AB37</f>
        <v>0</v>
      </c>
      <c r="U40" s="226">
        <f>Розрахунок!AI37</f>
        <v>0</v>
      </c>
      <c r="V40" s="423">
        <f>Розрахунок!AP37</f>
        <v>0</v>
      </c>
      <c r="W40" s="222">
        <f>Розрахунок!AW37</f>
        <v>0</v>
      </c>
      <c r="X40" s="225">
        <f>Розрахунок!BD37</f>
        <v>0</v>
      </c>
      <c r="Y40" s="226">
        <f>Розрахунок!BK37</f>
        <v>0</v>
      </c>
      <c r="Z40" s="423">
        <f>Розрахунок!BR37</f>
        <v>0</v>
      </c>
      <c r="AA40" s="222">
        <f>Розрахунок!BY37</f>
        <v>0</v>
      </c>
      <c r="AB40" s="423">
        <f>Розрахунок!CF37</f>
        <v>0</v>
      </c>
      <c r="AC40" s="222">
        <f>Розрахунок!CM37</f>
        <v>0</v>
      </c>
      <c r="AD40" s="225">
        <f>Розрахунок!CT37</f>
        <v>0</v>
      </c>
      <c r="AE40" s="226">
        <f>Розрахунок!DA37</f>
        <v>0</v>
      </c>
      <c r="AF40" s="225">
        <f>Розрахунок!DH37</f>
        <v>0</v>
      </c>
      <c r="AG40" s="421"/>
      <c r="AI40" s="524">
        <f t="shared" si="1"/>
        <v>0</v>
      </c>
      <c r="AJ40" s="519">
        <f t="shared" si="2"/>
        <v>0</v>
      </c>
      <c r="AK40" s="519">
        <f t="shared" si="3"/>
        <v>0</v>
      </c>
      <c r="AL40" s="519">
        <f t="shared" si="4"/>
        <v>0</v>
      </c>
      <c r="AM40" s="519">
        <f t="shared" si="5"/>
        <v>0</v>
      </c>
      <c r="AN40" s="519">
        <f t="shared" si="6"/>
        <v>0</v>
      </c>
      <c r="AO40" s="525">
        <f t="shared" si="7"/>
        <v>0</v>
      </c>
    </row>
    <row r="41" spans="1:41" s="16" customFormat="1" ht="13.5" hidden="1" thickBot="1" x14ac:dyDescent="0.25">
      <c r="A41" s="221">
        <f>Розрахунок!A38</f>
        <v>29</v>
      </c>
      <c r="B41" s="423">
        <f>Розрахунок!B38</f>
        <v>0</v>
      </c>
      <c r="C41" s="227" t="str">
        <f>Розрахунок!C38</f>
        <v/>
      </c>
      <c r="D41" s="226" t="str">
        <f>IF(Розрахунок!F38&lt;&gt;"",LEFT(Розрахунок!F38, LEN(Розрахунок!F38)-1)," ")</f>
        <v xml:space="preserve"> </v>
      </c>
      <c r="E41" s="223" t="str">
        <f>IF(Розрахунок!G38&lt;&gt;"",LEFT(Розрахунок!G38, LEN(Розрахунок!G38)-1)," ")</f>
        <v xml:space="preserve"> </v>
      </c>
      <c r="F41" s="223" t="str">
        <f>IF(Розрахунок!H38&lt;&gt;"",LEFT(Розрахунок!H38, LEN(Розрахунок!H38)-1)," ")</f>
        <v xml:space="preserve"> </v>
      </c>
      <c r="G41" s="223" t="str">
        <f>IF(Розрахунок!I38&lt;&gt;"",LEFT(Розрахунок!I38, LEN(Розрахунок!I38)-1)," ")</f>
        <v xml:space="preserve"> </v>
      </c>
      <c r="H41" s="223">
        <f>Розрахунок!J38</f>
        <v>0</v>
      </c>
      <c r="I41" s="223" t="str">
        <f>IF(Розрахунок!K38&lt;&gt;"",LEFT(Розрахунок!K38, LEN(Розрахунок!K38)-1)," ")</f>
        <v xml:space="preserve"> </v>
      </c>
      <c r="J41" s="223">
        <f>Розрахунок!E38</f>
        <v>0</v>
      </c>
      <c r="K41" s="223">
        <f>Розрахунок!DN38</f>
        <v>0</v>
      </c>
      <c r="L41" s="223">
        <f>Розрахунок!DM38</f>
        <v>0</v>
      </c>
      <c r="M41" s="223">
        <f>Розрахунок!L38</f>
        <v>0</v>
      </c>
      <c r="N41" s="223">
        <f>Розрахунок!M38</f>
        <v>0</v>
      </c>
      <c r="O41" s="223">
        <f>Розрахунок!N38</f>
        <v>0</v>
      </c>
      <c r="P41" s="223">
        <f>Розрахунок!O38</f>
        <v>0</v>
      </c>
      <c r="Q41" s="224">
        <f>Розрахунок!DL38</f>
        <v>0</v>
      </c>
      <c r="R41" s="249" t="str">
        <f t="shared" si="0"/>
        <v xml:space="preserve"> </v>
      </c>
      <c r="S41" s="222">
        <f>Розрахунок!U38</f>
        <v>0</v>
      </c>
      <c r="T41" s="225">
        <f>Розрахунок!AB38</f>
        <v>0</v>
      </c>
      <c r="U41" s="226">
        <f>Розрахунок!AI38</f>
        <v>0</v>
      </c>
      <c r="V41" s="423">
        <f>Розрахунок!AP38</f>
        <v>0</v>
      </c>
      <c r="W41" s="222">
        <f>Розрахунок!AW38</f>
        <v>0</v>
      </c>
      <c r="X41" s="225">
        <f>Розрахунок!BD38</f>
        <v>0</v>
      </c>
      <c r="Y41" s="226">
        <f>Розрахунок!BK38</f>
        <v>0</v>
      </c>
      <c r="Z41" s="423">
        <f>Розрахунок!BR38</f>
        <v>0</v>
      </c>
      <c r="AA41" s="222">
        <f>Розрахунок!BY38</f>
        <v>0</v>
      </c>
      <c r="AB41" s="423">
        <f>Розрахунок!CF38</f>
        <v>0</v>
      </c>
      <c r="AC41" s="222">
        <f>Розрахунок!CM38</f>
        <v>0</v>
      </c>
      <c r="AD41" s="225">
        <f>Розрахунок!CT38</f>
        <v>0</v>
      </c>
      <c r="AE41" s="226">
        <f>Розрахунок!DA38</f>
        <v>0</v>
      </c>
      <c r="AF41" s="225">
        <f>Розрахунок!DH38</f>
        <v>0</v>
      </c>
      <c r="AG41" s="421"/>
      <c r="AI41" s="524">
        <f t="shared" si="1"/>
        <v>0</v>
      </c>
      <c r="AJ41" s="519">
        <f t="shared" si="2"/>
        <v>0</v>
      </c>
      <c r="AK41" s="519">
        <f t="shared" si="3"/>
        <v>0</v>
      </c>
      <c r="AL41" s="519">
        <f t="shared" si="4"/>
        <v>0</v>
      </c>
      <c r="AM41" s="519">
        <f t="shared" si="5"/>
        <v>0</v>
      </c>
      <c r="AN41" s="519">
        <f t="shared" si="6"/>
        <v>0</v>
      </c>
      <c r="AO41" s="525">
        <f t="shared" si="7"/>
        <v>0</v>
      </c>
    </row>
    <row r="42" spans="1:41" s="16" customFormat="1" ht="13.5" hidden="1" thickBot="1" x14ac:dyDescent="0.25">
      <c r="A42" s="221">
        <f>Розрахунок!A39</f>
        <v>30</v>
      </c>
      <c r="B42" s="423">
        <f>Розрахунок!B39</f>
        <v>0</v>
      </c>
      <c r="C42" s="227" t="str">
        <f>Розрахунок!C39</f>
        <v/>
      </c>
      <c r="D42" s="226" t="str">
        <f>IF(Розрахунок!F39&lt;&gt;"",LEFT(Розрахунок!F39, LEN(Розрахунок!F39)-1)," ")</f>
        <v xml:space="preserve"> </v>
      </c>
      <c r="E42" s="223" t="str">
        <f>IF(Розрахунок!G39&lt;&gt;"",LEFT(Розрахунок!G39, LEN(Розрахунок!G39)-1)," ")</f>
        <v xml:space="preserve"> </v>
      </c>
      <c r="F42" s="223" t="str">
        <f>IF(Розрахунок!H39&lt;&gt;"",LEFT(Розрахунок!H39, LEN(Розрахунок!H39)-1)," ")</f>
        <v xml:space="preserve"> </v>
      </c>
      <c r="G42" s="223" t="str">
        <f>IF(Розрахунок!I39&lt;&gt;"",LEFT(Розрахунок!I39, LEN(Розрахунок!I39)-1)," ")</f>
        <v xml:space="preserve"> </v>
      </c>
      <c r="H42" s="223">
        <f>Розрахунок!J39</f>
        <v>0</v>
      </c>
      <c r="I42" s="223" t="str">
        <f>IF(Розрахунок!K39&lt;&gt;"",LEFT(Розрахунок!K39, LEN(Розрахунок!K39)-1)," ")</f>
        <v xml:space="preserve"> </v>
      </c>
      <c r="J42" s="223">
        <f>Розрахунок!E39</f>
        <v>0</v>
      </c>
      <c r="K42" s="223">
        <f>Розрахунок!DN39</f>
        <v>0</v>
      </c>
      <c r="L42" s="223">
        <f>Розрахунок!DM39</f>
        <v>0</v>
      </c>
      <c r="M42" s="223">
        <f>Розрахунок!L39</f>
        <v>0</v>
      </c>
      <c r="N42" s="223">
        <f>Розрахунок!M39</f>
        <v>0</v>
      </c>
      <c r="O42" s="223">
        <f>Розрахунок!N39</f>
        <v>0</v>
      </c>
      <c r="P42" s="223">
        <f>Розрахунок!O39</f>
        <v>0</v>
      </c>
      <c r="Q42" s="224">
        <f>Розрахунок!DL39</f>
        <v>0</v>
      </c>
      <c r="R42" s="249" t="str">
        <f t="shared" si="0"/>
        <v xml:space="preserve"> </v>
      </c>
      <c r="S42" s="222">
        <f>Розрахунок!U39</f>
        <v>0</v>
      </c>
      <c r="T42" s="225">
        <f>Розрахунок!AB39</f>
        <v>0</v>
      </c>
      <c r="U42" s="226">
        <f>Розрахунок!AI39</f>
        <v>0</v>
      </c>
      <c r="V42" s="423">
        <f>Розрахунок!AP39</f>
        <v>0</v>
      </c>
      <c r="W42" s="222">
        <f>Розрахунок!AW39</f>
        <v>0</v>
      </c>
      <c r="X42" s="225">
        <f>Розрахунок!BD39</f>
        <v>0</v>
      </c>
      <c r="Y42" s="226">
        <f>Розрахунок!BK39</f>
        <v>0</v>
      </c>
      <c r="Z42" s="423">
        <f>Розрахунок!BR39</f>
        <v>0</v>
      </c>
      <c r="AA42" s="222">
        <f>Розрахунок!BY39</f>
        <v>0</v>
      </c>
      <c r="AB42" s="423">
        <f>Розрахунок!CF39</f>
        <v>0</v>
      </c>
      <c r="AC42" s="222">
        <f>Розрахунок!CM39</f>
        <v>0</v>
      </c>
      <c r="AD42" s="225">
        <f>Розрахунок!CT39</f>
        <v>0</v>
      </c>
      <c r="AE42" s="226">
        <f>Розрахунок!DA39</f>
        <v>0</v>
      </c>
      <c r="AF42" s="225">
        <f>Розрахунок!DH39</f>
        <v>0</v>
      </c>
      <c r="AG42" s="421"/>
      <c r="AI42" s="524">
        <f t="shared" si="1"/>
        <v>0</v>
      </c>
      <c r="AJ42" s="519">
        <f t="shared" si="2"/>
        <v>0</v>
      </c>
      <c r="AK42" s="519">
        <f t="shared" si="3"/>
        <v>0</v>
      </c>
      <c r="AL42" s="519">
        <f t="shared" si="4"/>
        <v>0</v>
      </c>
      <c r="AM42" s="519">
        <f t="shared" si="5"/>
        <v>0</v>
      </c>
      <c r="AN42" s="519">
        <f t="shared" si="6"/>
        <v>0</v>
      </c>
      <c r="AO42" s="525">
        <f t="shared" si="7"/>
        <v>0</v>
      </c>
    </row>
    <row r="43" spans="1:41" s="16" customFormat="1" ht="13.5" hidden="1" thickBot="1" x14ac:dyDescent="0.25">
      <c r="A43" s="221">
        <f>Розрахунок!A40</f>
        <v>31</v>
      </c>
      <c r="B43" s="423">
        <f>Розрахунок!B40</f>
        <v>0</v>
      </c>
      <c r="C43" s="227" t="str">
        <f>Розрахунок!C40</f>
        <v/>
      </c>
      <c r="D43" s="226" t="str">
        <f>IF(Розрахунок!F40&lt;&gt;"",LEFT(Розрахунок!F40, LEN(Розрахунок!F40)-1)," ")</f>
        <v xml:space="preserve"> </v>
      </c>
      <c r="E43" s="223" t="str">
        <f>IF(Розрахунок!G40&lt;&gt;"",LEFT(Розрахунок!G40, LEN(Розрахунок!G40)-1)," ")</f>
        <v xml:space="preserve"> </v>
      </c>
      <c r="F43" s="223" t="str">
        <f>IF(Розрахунок!H40&lt;&gt;"",LEFT(Розрахунок!H40, LEN(Розрахунок!H40)-1)," ")</f>
        <v xml:space="preserve"> </v>
      </c>
      <c r="G43" s="223" t="str">
        <f>IF(Розрахунок!I40&lt;&gt;"",LEFT(Розрахунок!I40, LEN(Розрахунок!I40)-1)," ")</f>
        <v xml:space="preserve"> </v>
      </c>
      <c r="H43" s="223">
        <f>Розрахунок!J40</f>
        <v>0</v>
      </c>
      <c r="I43" s="223" t="str">
        <f>IF(Розрахунок!K40&lt;&gt;"",LEFT(Розрахунок!K40, LEN(Розрахунок!K40)-1)," ")</f>
        <v xml:space="preserve"> </v>
      </c>
      <c r="J43" s="223">
        <f>Розрахунок!E40</f>
        <v>0</v>
      </c>
      <c r="K43" s="223">
        <f>Розрахунок!DN40</f>
        <v>0</v>
      </c>
      <c r="L43" s="223">
        <f>Розрахунок!DM40</f>
        <v>0</v>
      </c>
      <c r="M43" s="223">
        <f>Розрахунок!L40</f>
        <v>0</v>
      </c>
      <c r="N43" s="223">
        <f>Розрахунок!M40</f>
        <v>0</v>
      </c>
      <c r="O43" s="223">
        <f>Розрахунок!N40</f>
        <v>0</v>
      </c>
      <c r="P43" s="223">
        <f>Розрахунок!O40</f>
        <v>0</v>
      </c>
      <c r="Q43" s="224">
        <f>Розрахунок!DL40</f>
        <v>0</v>
      </c>
      <c r="R43" s="249" t="str">
        <f t="shared" si="0"/>
        <v xml:space="preserve"> </v>
      </c>
      <c r="S43" s="222">
        <f>Розрахунок!U40</f>
        <v>0</v>
      </c>
      <c r="T43" s="225">
        <f>Розрахунок!AB40</f>
        <v>0</v>
      </c>
      <c r="U43" s="226">
        <f>Розрахунок!AI40</f>
        <v>0</v>
      </c>
      <c r="V43" s="423">
        <f>Розрахунок!AP40</f>
        <v>0</v>
      </c>
      <c r="W43" s="222">
        <f>Розрахунок!AW40</f>
        <v>0</v>
      </c>
      <c r="X43" s="225">
        <f>Розрахунок!BD40</f>
        <v>0</v>
      </c>
      <c r="Y43" s="226">
        <f>Розрахунок!BK40</f>
        <v>0</v>
      </c>
      <c r="Z43" s="423">
        <f>Розрахунок!BR40</f>
        <v>0</v>
      </c>
      <c r="AA43" s="222">
        <f>Розрахунок!BY40</f>
        <v>0</v>
      </c>
      <c r="AB43" s="423">
        <f>Розрахунок!CF40</f>
        <v>0</v>
      </c>
      <c r="AC43" s="222">
        <f>Розрахунок!CM40</f>
        <v>0</v>
      </c>
      <c r="AD43" s="225">
        <f>Розрахунок!CT40</f>
        <v>0</v>
      </c>
      <c r="AE43" s="226">
        <f>Розрахунок!DA40</f>
        <v>0</v>
      </c>
      <c r="AF43" s="225">
        <f>Розрахунок!DH40</f>
        <v>0</v>
      </c>
      <c r="AG43" s="421"/>
      <c r="AI43" s="524">
        <f t="shared" si="1"/>
        <v>0</v>
      </c>
      <c r="AJ43" s="519">
        <f t="shared" si="2"/>
        <v>0</v>
      </c>
      <c r="AK43" s="519">
        <f t="shared" si="3"/>
        <v>0</v>
      </c>
      <c r="AL43" s="519">
        <f t="shared" si="4"/>
        <v>0</v>
      </c>
      <c r="AM43" s="519">
        <f t="shared" si="5"/>
        <v>0</v>
      </c>
      <c r="AN43" s="519">
        <f t="shared" si="6"/>
        <v>0</v>
      </c>
      <c r="AO43" s="525">
        <f t="shared" si="7"/>
        <v>0</v>
      </c>
    </row>
    <row r="44" spans="1:41" s="16" customFormat="1" ht="13.5" hidden="1" thickBot="1" x14ac:dyDescent="0.25">
      <c r="A44" s="221">
        <f>Розрахунок!A41</f>
        <v>32</v>
      </c>
      <c r="B44" s="423">
        <f>Розрахунок!B41</f>
        <v>0</v>
      </c>
      <c r="C44" s="227" t="str">
        <f>Розрахунок!C41</f>
        <v/>
      </c>
      <c r="D44" s="226" t="str">
        <f>IF(Розрахунок!F41&lt;&gt;"",LEFT(Розрахунок!F41, LEN(Розрахунок!F41)-1)," ")</f>
        <v xml:space="preserve"> </v>
      </c>
      <c r="E44" s="223" t="str">
        <f>IF(Розрахунок!G41&lt;&gt;"",LEFT(Розрахунок!G41, LEN(Розрахунок!G41)-1)," ")</f>
        <v xml:space="preserve"> </v>
      </c>
      <c r="F44" s="223" t="str">
        <f>IF(Розрахунок!H41&lt;&gt;"",LEFT(Розрахунок!H41, LEN(Розрахунок!H41)-1)," ")</f>
        <v xml:space="preserve"> </v>
      </c>
      <c r="G44" s="223" t="str">
        <f>IF(Розрахунок!I41&lt;&gt;"",LEFT(Розрахунок!I41, LEN(Розрахунок!I41)-1)," ")</f>
        <v xml:space="preserve"> </v>
      </c>
      <c r="H44" s="223">
        <f>Розрахунок!J41</f>
        <v>0</v>
      </c>
      <c r="I44" s="223" t="str">
        <f>IF(Розрахунок!K41&lt;&gt;"",LEFT(Розрахунок!K41, LEN(Розрахунок!K41)-1)," ")</f>
        <v xml:space="preserve"> </v>
      </c>
      <c r="J44" s="223">
        <f>Розрахунок!E41</f>
        <v>0</v>
      </c>
      <c r="K44" s="223">
        <f>Розрахунок!DN41</f>
        <v>0</v>
      </c>
      <c r="L44" s="223">
        <f>Розрахунок!DM41</f>
        <v>0</v>
      </c>
      <c r="M44" s="223">
        <f>Розрахунок!L41</f>
        <v>0</v>
      </c>
      <c r="N44" s="223">
        <f>Розрахунок!M41</f>
        <v>0</v>
      </c>
      <c r="O44" s="223">
        <f>Розрахунок!N41</f>
        <v>0</v>
      </c>
      <c r="P44" s="223">
        <f>Розрахунок!O41</f>
        <v>0</v>
      </c>
      <c r="Q44" s="224">
        <f>Розрахунок!DL41</f>
        <v>0</v>
      </c>
      <c r="R44" s="249" t="str">
        <f t="shared" si="0"/>
        <v xml:space="preserve"> </v>
      </c>
      <c r="S44" s="222">
        <f>Розрахунок!U41</f>
        <v>0</v>
      </c>
      <c r="T44" s="225">
        <f>Розрахунок!AB41</f>
        <v>0</v>
      </c>
      <c r="U44" s="226">
        <f>Розрахунок!AI41</f>
        <v>0</v>
      </c>
      <c r="V44" s="423">
        <f>Розрахунок!AP41</f>
        <v>0</v>
      </c>
      <c r="W44" s="222">
        <f>Розрахунок!AW41</f>
        <v>0</v>
      </c>
      <c r="X44" s="225">
        <f>Розрахунок!BD41</f>
        <v>0</v>
      </c>
      <c r="Y44" s="226">
        <f>Розрахунок!BK41</f>
        <v>0</v>
      </c>
      <c r="Z44" s="423">
        <f>Розрахунок!BR41</f>
        <v>0</v>
      </c>
      <c r="AA44" s="222">
        <f>Розрахунок!BY41</f>
        <v>0</v>
      </c>
      <c r="AB44" s="423">
        <f>Розрахунок!CF41</f>
        <v>0</v>
      </c>
      <c r="AC44" s="222">
        <f>Розрахунок!CM41</f>
        <v>0</v>
      </c>
      <c r="AD44" s="225">
        <f>Розрахунок!CT41</f>
        <v>0</v>
      </c>
      <c r="AE44" s="226">
        <f>Розрахунок!DA41</f>
        <v>0</v>
      </c>
      <c r="AF44" s="225">
        <f>Розрахунок!DH41</f>
        <v>0</v>
      </c>
      <c r="AG44" s="421"/>
      <c r="AI44" s="524">
        <f t="shared" si="1"/>
        <v>0</v>
      </c>
      <c r="AJ44" s="519">
        <f t="shared" si="2"/>
        <v>0</v>
      </c>
      <c r="AK44" s="519">
        <f t="shared" si="3"/>
        <v>0</v>
      </c>
      <c r="AL44" s="519">
        <f t="shared" si="4"/>
        <v>0</v>
      </c>
      <c r="AM44" s="519">
        <f t="shared" si="5"/>
        <v>0</v>
      </c>
      <c r="AN44" s="519">
        <f t="shared" si="6"/>
        <v>0</v>
      </c>
      <c r="AO44" s="525">
        <f t="shared" si="7"/>
        <v>0</v>
      </c>
    </row>
    <row r="45" spans="1:41" s="16" customFormat="1" ht="13.5" hidden="1" thickBot="1" x14ac:dyDescent="0.25">
      <c r="A45" s="221">
        <f>Розрахунок!A42</f>
        <v>33</v>
      </c>
      <c r="B45" s="423">
        <f>Розрахунок!B42</f>
        <v>0</v>
      </c>
      <c r="C45" s="227" t="str">
        <f>Розрахунок!C42</f>
        <v/>
      </c>
      <c r="D45" s="226" t="str">
        <f>IF(Розрахунок!F42&lt;&gt;"",LEFT(Розрахунок!F42, LEN(Розрахунок!F42)-1)," ")</f>
        <v xml:space="preserve"> </v>
      </c>
      <c r="E45" s="223" t="str">
        <f>IF(Розрахунок!G42&lt;&gt;"",LEFT(Розрахунок!G42, LEN(Розрахунок!G42)-1)," ")</f>
        <v xml:space="preserve"> </v>
      </c>
      <c r="F45" s="223" t="str">
        <f>IF(Розрахунок!H42&lt;&gt;"",LEFT(Розрахунок!H42, LEN(Розрахунок!H42)-1)," ")</f>
        <v xml:space="preserve"> </v>
      </c>
      <c r="G45" s="223" t="str">
        <f>IF(Розрахунок!I42&lt;&gt;"",LEFT(Розрахунок!I42, LEN(Розрахунок!I42)-1)," ")</f>
        <v xml:space="preserve"> </v>
      </c>
      <c r="H45" s="223">
        <f>Розрахунок!J42</f>
        <v>0</v>
      </c>
      <c r="I45" s="223" t="str">
        <f>IF(Розрахунок!K42&lt;&gt;"",LEFT(Розрахунок!K42, LEN(Розрахунок!K42)-1)," ")</f>
        <v xml:space="preserve"> </v>
      </c>
      <c r="J45" s="223">
        <f>Розрахунок!E42</f>
        <v>0</v>
      </c>
      <c r="K45" s="223">
        <f>Розрахунок!DN42</f>
        <v>0</v>
      </c>
      <c r="L45" s="223">
        <f>Розрахунок!DM42</f>
        <v>0</v>
      </c>
      <c r="M45" s="223">
        <f>Розрахунок!L42</f>
        <v>0</v>
      </c>
      <c r="N45" s="223">
        <f>Розрахунок!M42</f>
        <v>0</v>
      </c>
      <c r="O45" s="223">
        <f>Розрахунок!N42</f>
        <v>0</v>
      </c>
      <c r="P45" s="223">
        <f>Розрахунок!O42</f>
        <v>0</v>
      </c>
      <c r="Q45" s="224">
        <f>Розрахунок!DL42</f>
        <v>0</v>
      </c>
      <c r="R45" s="249" t="str">
        <f t="shared" si="0"/>
        <v xml:space="preserve"> </v>
      </c>
      <c r="S45" s="222">
        <f>Розрахунок!U42</f>
        <v>0</v>
      </c>
      <c r="T45" s="225">
        <f>Розрахунок!AB42</f>
        <v>0</v>
      </c>
      <c r="U45" s="226">
        <f>Розрахунок!AI42</f>
        <v>0</v>
      </c>
      <c r="V45" s="423">
        <f>Розрахунок!AP42</f>
        <v>0</v>
      </c>
      <c r="W45" s="222">
        <f>Розрахунок!AW42</f>
        <v>0</v>
      </c>
      <c r="X45" s="225">
        <f>Розрахунок!BD42</f>
        <v>0</v>
      </c>
      <c r="Y45" s="226">
        <f>Розрахунок!BK42</f>
        <v>0</v>
      </c>
      <c r="Z45" s="423">
        <f>Розрахунок!BR42</f>
        <v>0</v>
      </c>
      <c r="AA45" s="222">
        <f>Розрахунок!BY42</f>
        <v>0</v>
      </c>
      <c r="AB45" s="423">
        <f>Розрахунок!CF42</f>
        <v>0</v>
      </c>
      <c r="AC45" s="222">
        <f>Розрахунок!CM42</f>
        <v>0</v>
      </c>
      <c r="AD45" s="225">
        <f>Розрахунок!CT42</f>
        <v>0</v>
      </c>
      <c r="AE45" s="226">
        <f>Розрахунок!DA42</f>
        <v>0</v>
      </c>
      <c r="AF45" s="225">
        <f>Розрахунок!DH42</f>
        <v>0</v>
      </c>
      <c r="AG45" s="421"/>
      <c r="AI45" s="524">
        <f t="shared" si="1"/>
        <v>0</v>
      </c>
      <c r="AJ45" s="519">
        <f t="shared" si="2"/>
        <v>0</v>
      </c>
      <c r="AK45" s="519">
        <f t="shared" si="3"/>
        <v>0</v>
      </c>
      <c r="AL45" s="519">
        <f t="shared" si="4"/>
        <v>0</v>
      </c>
      <c r="AM45" s="519">
        <f t="shared" si="5"/>
        <v>0</v>
      </c>
      <c r="AN45" s="519">
        <f t="shared" si="6"/>
        <v>0</v>
      </c>
      <c r="AO45" s="525">
        <f t="shared" si="7"/>
        <v>0</v>
      </c>
    </row>
    <row r="46" spans="1:41" s="16" customFormat="1" ht="13.5" hidden="1" thickBot="1" x14ac:dyDescent="0.25">
      <c r="A46" s="221">
        <f>Розрахунок!A43</f>
        <v>34</v>
      </c>
      <c r="B46" s="423">
        <f>Розрахунок!B43</f>
        <v>0</v>
      </c>
      <c r="C46" s="227" t="str">
        <f>Розрахунок!C43</f>
        <v/>
      </c>
      <c r="D46" s="226" t="str">
        <f>IF(Розрахунок!F43&lt;&gt;"",LEFT(Розрахунок!F43, LEN(Розрахунок!F43)-1)," ")</f>
        <v xml:space="preserve"> </v>
      </c>
      <c r="E46" s="223" t="str">
        <f>IF(Розрахунок!G43&lt;&gt;"",LEFT(Розрахунок!G43, LEN(Розрахунок!G43)-1)," ")</f>
        <v xml:space="preserve"> </v>
      </c>
      <c r="F46" s="223" t="str">
        <f>IF(Розрахунок!H43&lt;&gt;"",LEFT(Розрахунок!H43, LEN(Розрахунок!H43)-1)," ")</f>
        <v xml:space="preserve"> </v>
      </c>
      <c r="G46" s="223" t="str">
        <f>IF(Розрахунок!I43&lt;&gt;"",LEFT(Розрахунок!I43, LEN(Розрахунок!I43)-1)," ")</f>
        <v xml:space="preserve"> </v>
      </c>
      <c r="H46" s="223">
        <f>Розрахунок!J43</f>
        <v>0</v>
      </c>
      <c r="I46" s="223" t="str">
        <f>IF(Розрахунок!K43&lt;&gt;"",LEFT(Розрахунок!K43, LEN(Розрахунок!K43)-1)," ")</f>
        <v xml:space="preserve"> </v>
      </c>
      <c r="J46" s="223">
        <f>Розрахунок!E43</f>
        <v>0</v>
      </c>
      <c r="K46" s="223">
        <f>Розрахунок!DN43</f>
        <v>0</v>
      </c>
      <c r="L46" s="223">
        <f>Розрахунок!DM43</f>
        <v>0</v>
      </c>
      <c r="M46" s="223">
        <f>Розрахунок!L43</f>
        <v>0</v>
      </c>
      <c r="N46" s="223">
        <f>Розрахунок!M43</f>
        <v>0</v>
      </c>
      <c r="O46" s="223">
        <f>Розрахунок!N43</f>
        <v>0</v>
      </c>
      <c r="P46" s="223">
        <f>Розрахунок!O43</f>
        <v>0</v>
      </c>
      <c r="Q46" s="224">
        <f>Розрахунок!DL43</f>
        <v>0</v>
      </c>
      <c r="R46" s="249" t="str">
        <f t="shared" si="0"/>
        <v xml:space="preserve"> </v>
      </c>
      <c r="S46" s="222">
        <f>Розрахунок!U43</f>
        <v>0</v>
      </c>
      <c r="T46" s="225">
        <f>Розрахунок!AB43</f>
        <v>0</v>
      </c>
      <c r="U46" s="226">
        <f>Розрахунок!AI43</f>
        <v>0</v>
      </c>
      <c r="V46" s="423">
        <f>Розрахунок!AP43</f>
        <v>0</v>
      </c>
      <c r="W46" s="222">
        <f>Розрахунок!AW43</f>
        <v>0</v>
      </c>
      <c r="X46" s="225">
        <f>Розрахунок!BD43</f>
        <v>0</v>
      </c>
      <c r="Y46" s="226">
        <f>Розрахунок!BK43</f>
        <v>0</v>
      </c>
      <c r="Z46" s="423">
        <f>Розрахунок!BR43</f>
        <v>0</v>
      </c>
      <c r="AA46" s="222">
        <f>Розрахунок!BY43</f>
        <v>0</v>
      </c>
      <c r="AB46" s="423">
        <f>Розрахунок!CF43</f>
        <v>0</v>
      </c>
      <c r="AC46" s="222">
        <f>Розрахунок!CM43</f>
        <v>0</v>
      </c>
      <c r="AD46" s="225">
        <f>Розрахунок!CT43</f>
        <v>0</v>
      </c>
      <c r="AE46" s="226">
        <f>Розрахунок!DA43</f>
        <v>0</v>
      </c>
      <c r="AF46" s="225">
        <f>Розрахунок!DH43</f>
        <v>0</v>
      </c>
      <c r="AG46" s="421"/>
      <c r="AI46" s="524">
        <f t="shared" si="1"/>
        <v>0</v>
      </c>
      <c r="AJ46" s="519">
        <f t="shared" si="2"/>
        <v>0</v>
      </c>
      <c r="AK46" s="519">
        <f t="shared" si="3"/>
        <v>0</v>
      </c>
      <c r="AL46" s="519">
        <f t="shared" si="4"/>
        <v>0</v>
      </c>
      <c r="AM46" s="519">
        <f t="shared" si="5"/>
        <v>0</v>
      </c>
      <c r="AN46" s="519">
        <f t="shared" si="6"/>
        <v>0</v>
      </c>
      <c r="AO46" s="525">
        <f t="shared" si="7"/>
        <v>0</v>
      </c>
    </row>
    <row r="47" spans="1:41" s="16" customFormat="1" ht="13.5" hidden="1" thickBot="1" x14ac:dyDescent="0.25">
      <c r="A47" s="221">
        <f>Розрахунок!A44</f>
        <v>35</v>
      </c>
      <c r="B47" s="423">
        <f>Розрахунок!B44</f>
        <v>0</v>
      </c>
      <c r="C47" s="227" t="str">
        <f>Розрахунок!C44</f>
        <v/>
      </c>
      <c r="D47" s="226" t="str">
        <f>IF(Розрахунок!F44&lt;&gt;"",LEFT(Розрахунок!F44, LEN(Розрахунок!F44)-1)," ")</f>
        <v xml:space="preserve"> </v>
      </c>
      <c r="E47" s="223" t="str">
        <f>IF(Розрахунок!G44&lt;&gt;"",LEFT(Розрахунок!G44, LEN(Розрахунок!G44)-1)," ")</f>
        <v xml:space="preserve"> </v>
      </c>
      <c r="F47" s="223" t="str">
        <f>IF(Розрахунок!H44&lt;&gt;"",LEFT(Розрахунок!H44, LEN(Розрахунок!H44)-1)," ")</f>
        <v xml:space="preserve"> </v>
      </c>
      <c r="G47" s="223" t="str">
        <f>IF(Розрахунок!I44&lt;&gt;"",LEFT(Розрахунок!I44, LEN(Розрахунок!I44)-1)," ")</f>
        <v xml:space="preserve"> </v>
      </c>
      <c r="H47" s="223">
        <f>Розрахунок!J44</f>
        <v>0</v>
      </c>
      <c r="I47" s="223" t="str">
        <f>IF(Розрахунок!K44&lt;&gt;"",LEFT(Розрахунок!K44, LEN(Розрахунок!K44)-1)," ")</f>
        <v xml:space="preserve"> </v>
      </c>
      <c r="J47" s="223">
        <f>Розрахунок!E44</f>
        <v>0</v>
      </c>
      <c r="K47" s="223">
        <f>Розрахунок!DN44</f>
        <v>0</v>
      </c>
      <c r="L47" s="223">
        <f>Розрахунок!DM44</f>
        <v>0</v>
      </c>
      <c r="M47" s="223">
        <f>Розрахунок!L44</f>
        <v>0</v>
      </c>
      <c r="N47" s="223">
        <f>Розрахунок!M44</f>
        <v>0</v>
      </c>
      <c r="O47" s="223">
        <f>Розрахунок!N44</f>
        <v>0</v>
      </c>
      <c r="P47" s="223">
        <f>Розрахунок!O44</f>
        <v>0</v>
      </c>
      <c r="Q47" s="224">
        <f>Розрахунок!DL44</f>
        <v>0</v>
      </c>
      <c r="R47" s="249" t="str">
        <f t="shared" si="0"/>
        <v xml:space="preserve"> </v>
      </c>
      <c r="S47" s="222">
        <f>Розрахунок!U44</f>
        <v>0</v>
      </c>
      <c r="T47" s="225">
        <f>Розрахунок!AB44</f>
        <v>0</v>
      </c>
      <c r="U47" s="226">
        <f>Розрахунок!AI44</f>
        <v>0</v>
      </c>
      <c r="V47" s="423">
        <f>Розрахунок!AP44</f>
        <v>0</v>
      </c>
      <c r="W47" s="222">
        <f>Розрахунок!AW44</f>
        <v>0</v>
      </c>
      <c r="X47" s="225">
        <f>Розрахунок!BD44</f>
        <v>0</v>
      </c>
      <c r="Y47" s="226">
        <f>Розрахунок!BK44</f>
        <v>0</v>
      </c>
      <c r="Z47" s="423">
        <f>Розрахунок!BR44</f>
        <v>0</v>
      </c>
      <c r="AA47" s="222">
        <f>Розрахунок!BY44</f>
        <v>0</v>
      </c>
      <c r="AB47" s="423">
        <f>Розрахунок!CF44</f>
        <v>0</v>
      </c>
      <c r="AC47" s="222">
        <f>Розрахунок!CM44</f>
        <v>0</v>
      </c>
      <c r="AD47" s="225">
        <f>Розрахунок!CT44</f>
        <v>0</v>
      </c>
      <c r="AE47" s="226">
        <f>Розрахунок!DA44</f>
        <v>0</v>
      </c>
      <c r="AF47" s="225">
        <f>Розрахунок!DH44</f>
        <v>0</v>
      </c>
      <c r="AG47" s="421"/>
      <c r="AI47" s="524">
        <f t="shared" si="1"/>
        <v>0</v>
      </c>
      <c r="AJ47" s="519">
        <f t="shared" si="2"/>
        <v>0</v>
      </c>
      <c r="AK47" s="519">
        <f t="shared" si="3"/>
        <v>0</v>
      </c>
      <c r="AL47" s="519">
        <f t="shared" si="4"/>
        <v>0</v>
      </c>
      <c r="AM47" s="519">
        <f t="shared" si="5"/>
        <v>0</v>
      </c>
      <c r="AN47" s="519">
        <f t="shared" si="6"/>
        <v>0</v>
      </c>
      <c r="AO47" s="525">
        <f t="shared" si="7"/>
        <v>0</v>
      </c>
    </row>
    <row r="48" spans="1:41" s="16" customFormat="1" ht="13.5" hidden="1" thickBot="1" x14ac:dyDescent="0.25">
      <c r="A48" s="221">
        <f>Розрахунок!A45</f>
        <v>36</v>
      </c>
      <c r="B48" s="423">
        <f>Розрахунок!B45</f>
        <v>0</v>
      </c>
      <c r="C48" s="227" t="str">
        <f>Розрахунок!C45</f>
        <v/>
      </c>
      <c r="D48" s="226" t="str">
        <f>IF(Розрахунок!F45&lt;&gt;"",LEFT(Розрахунок!F45, LEN(Розрахунок!F45)-1)," ")</f>
        <v xml:space="preserve"> </v>
      </c>
      <c r="E48" s="223" t="str">
        <f>IF(Розрахунок!G45&lt;&gt;"",LEFT(Розрахунок!G45, LEN(Розрахунок!G45)-1)," ")</f>
        <v xml:space="preserve"> </v>
      </c>
      <c r="F48" s="223" t="str">
        <f>IF(Розрахунок!H45&lt;&gt;"",LEFT(Розрахунок!H45, LEN(Розрахунок!H45)-1)," ")</f>
        <v xml:space="preserve"> </v>
      </c>
      <c r="G48" s="223" t="str">
        <f>IF(Розрахунок!I45&lt;&gt;"",LEFT(Розрахунок!I45, LEN(Розрахунок!I45)-1)," ")</f>
        <v xml:space="preserve"> </v>
      </c>
      <c r="H48" s="223">
        <f>Розрахунок!J45</f>
        <v>0</v>
      </c>
      <c r="I48" s="223" t="str">
        <f>IF(Розрахунок!K45&lt;&gt;"",LEFT(Розрахунок!K45, LEN(Розрахунок!K45)-1)," ")</f>
        <v xml:space="preserve"> </v>
      </c>
      <c r="J48" s="223">
        <f>Розрахунок!E45</f>
        <v>0</v>
      </c>
      <c r="K48" s="223">
        <f>Розрахунок!DN45</f>
        <v>0</v>
      </c>
      <c r="L48" s="223">
        <f>Розрахунок!DM45</f>
        <v>0</v>
      </c>
      <c r="M48" s="223">
        <f>Розрахунок!L45</f>
        <v>0</v>
      </c>
      <c r="N48" s="223">
        <f>Розрахунок!M45</f>
        <v>0</v>
      </c>
      <c r="O48" s="223">
        <f>Розрахунок!N45</f>
        <v>0</v>
      </c>
      <c r="P48" s="223">
        <f>Розрахунок!O45</f>
        <v>0</v>
      </c>
      <c r="Q48" s="224">
        <f>Розрахунок!DL45</f>
        <v>0</v>
      </c>
      <c r="R48" s="249" t="str">
        <f t="shared" si="0"/>
        <v xml:space="preserve"> </v>
      </c>
      <c r="S48" s="222">
        <f>Розрахунок!U45</f>
        <v>0</v>
      </c>
      <c r="T48" s="225">
        <f>Розрахунок!AB45</f>
        <v>0</v>
      </c>
      <c r="U48" s="226">
        <f>Розрахунок!AI45</f>
        <v>0</v>
      </c>
      <c r="V48" s="423">
        <f>Розрахунок!AP45</f>
        <v>0</v>
      </c>
      <c r="W48" s="222">
        <f>Розрахунок!AW45</f>
        <v>0</v>
      </c>
      <c r="X48" s="225">
        <f>Розрахунок!BD45</f>
        <v>0</v>
      </c>
      <c r="Y48" s="226">
        <f>Розрахунок!BK45</f>
        <v>0</v>
      </c>
      <c r="Z48" s="423">
        <f>Розрахунок!BR45</f>
        <v>0</v>
      </c>
      <c r="AA48" s="222">
        <f>Розрахунок!BY45</f>
        <v>0</v>
      </c>
      <c r="AB48" s="423">
        <f>Розрахунок!CF45</f>
        <v>0</v>
      </c>
      <c r="AC48" s="222">
        <f>Розрахунок!CM45</f>
        <v>0</v>
      </c>
      <c r="AD48" s="225">
        <f>Розрахунок!CT45</f>
        <v>0</v>
      </c>
      <c r="AE48" s="226">
        <f>Розрахунок!DA45</f>
        <v>0</v>
      </c>
      <c r="AF48" s="225">
        <f>Розрахунок!DH45</f>
        <v>0</v>
      </c>
      <c r="AG48" s="421"/>
      <c r="AI48" s="524">
        <f t="shared" si="1"/>
        <v>0</v>
      </c>
      <c r="AJ48" s="519">
        <f t="shared" si="2"/>
        <v>0</v>
      </c>
      <c r="AK48" s="519">
        <f t="shared" si="3"/>
        <v>0</v>
      </c>
      <c r="AL48" s="519">
        <f t="shared" si="4"/>
        <v>0</v>
      </c>
      <c r="AM48" s="519">
        <f t="shared" si="5"/>
        <v>0</v>
      </c>
      <c r="AN48" s="519">
        <f t="shared" si="6"/>
        <v>0</v>
      </c>
      <c r="AO48" s="525">
        <f t="shared" si="7"/>
        <v>0</v>
      </c>
    </row>
    <row r="49" spans="1:41" s="16" customFormat="1" ht="13.5" hidden="1" thickBot="1" x14ac:dyDescent="0.25">
      <c r="A49" s="221">
        <f>Розрахунок!A46</f>
        <v>37</v>
      </c>
      <c r="B49" s="423">
        <f>Розрахунок!B46</f>
        <v>0</v>
      </c>
      <c r="C49" s="227" t="str">
        <f>Розрахунок!C46</f>
        <v/>
      </c>
      <c r="D49" s="226" t="str">
        <f>IF(Розрахунок!F46&lt;&gt;"",LEFT(Розрахунок!F46, LEN(Розрахунок!F46)-1)," ")</f>
        <v xml:space="preserve"> </v>
      </c>
      <c r="E49" s="223" t="str">
        <f>IF(Розрахунок!G46&lt;&gt;"",LEFT(Розрахунок!G46, LEN(Розрахунок!G46)-1)," ")</f>
        <v xml:space="preserve"> </v>
      </c>
      <c r="F49" s="223" t="str">
        <f>IF(Розрахунок!H46&lt;&gt;"",LEFT(Розрахунок!H46, LEN(Розрахунок!H46)-1)," ")</f>
        <v xml:space="preserve"> </v>
      </c>
      <c r="G49" s="223" t="str">
        <f>IF(Розрахунок!I46&lt;&gt;"",LEFT(Розрахунок!I46, LEN(Розрахунок!I46)-1)," ")</f>
        <v xml:space="preserve"> </v>
      </c>
      <c r="H49" s="223">
        <f>Розрахунок!J46</f>
        <v>0</v>
      </c>
      <c r="I49" s="223" t="str">
        <f>IF(Розрахунок!K46&lt;&gt;"",LEFT(Розрахунок!K46, LEN(Розрахунок!K46)-1)," ")</f>
        <v xml:space="preserve"> </v>
      </c>
      <c r="J49" s="223">
        <f>Розрахунок!E46</f>
        <v>0</v>
      </c>
      <c r="K49" s="223">
        <f>Розрахунок!DN46</f>
        <v>0</v>
      </c>
      <c r="L49" s="223">
        <f>Розрахунок!DM46</f>
        <v>0</v>
      </c>
      <c r="M49" s="223">
        <f>Розрахунок!L46</f>
        <v>0</v>
      </c>
      <c r="N49" s="223">
        <f>Розрахунок!M46</f>
        <v>0</v>
      </c>
      <c r="O49" s="223">
        <f>Розрахунок!N46</f>
        <v>0</v>
      </c>
      <c r="P49" s="223">
        <f>Розрахунок!O46</f>
        <v>0</v>
      </c>
      <c r="Q49" s="224">
        <f>Розрахунок!DL46</f>
        <v>0</v>
      </c>
      <c r="R49" s="249" t="str">
        <f t="shared" si="0"/>
        <v xml:space="preserve"> </v>
      </c>
      <c r="S49" s="222">
        <f>Розрахунок!U46</f>
        <v>0</v>
      </c>
      <c r="T49" s="225">
        <f>Розрахунок!AB46</f>
        <v>0</v>
      </c>
      <c r="U49" s="226">
        <f>Розрахунок!AI46</f>
        <v>0</v>
      </c>
      <c r="V49" s="423">
        <f>Розрахунок!AP46</f>
        <v>0</v>
      </c>
      <c r="W49" s="222">
        <f>Розрахунок!AW46</f>
        <v>0</v>
      </c>
      <c r="X49" s="225">
        <f>Розрахунок!BD46</f>
        <v>0</v>
      </c>
      <c r="Y49" s="226">
        <f>Розрахунок!BK46</f>
        <v>0</v>
      </c>
      <c r="Z49" s="423">
        <f>Розрахунок!BR46</f>
        <v>0</v>
      </c>
      <c r="AA49" s="222">
        <f>Розрахунок!BY46</f>
        <v>0</v>
      </c>
      <c r="AB49" s="423">
        <f>Розрахунок!CF46</f>
        <v>0</v>
      </c>
      <c r="AC49" s="222">
        <f>Розрахунок!CM46</f>
        <v>0</v>
      </c>
      <c r="AD49" s="225">
        <f>Розрахунок!CT46</f>
        <v>0</v>
      </c>
      <c r="AE49" s="226">
        <f>Розрахунок!DA46</f>
        <v>0</v>
      </c>
      <c r="AF49" s="225">
        <f>Розрахунок!DH46</f>
        <v>0</v>
      </c>
      <c r="AG49" s="421"/>
      <c r="AI49" s="524">
        <f t="shared" si="1"/>
        <v>0</v>
      </c>
      <c r="AJ49" s="519">
        <f t="shared" si="2"/>
        <v>0</v>
      </c>
      <c r="AK49" s="519">
        <f t="shared" si="3"/>
        <v>0</v>
      </c>
      <c r="AL49" s="519">
        <f t="shared" si="4"/>
        <v>0</v>
      </c>
      <c r="AM49" s="519">
        <f t="shared" si="5"/>
        <v>0</v>
      </c>
      <c r="AN49" s="519">
        <f t="shared" si="6"/>
        <v>0</v>
      </c>
      <c r="AO49" s="525">
        <f t="shared" si="7"/>
        <v>0</v>
      </c>
    </row>
    <row r="50" spans="1:41" s="16" customFormat="1" ht="13.5" hidden="1" thickBot="1" x14ac:dyDescent="0.25">
      <c r="A50" s="221">
        <f>Розрахунок!A47</f>
        <v>38</v>
      </c>
      <c r="B50" s="423">
        <f>Розрахунок!B47</f>
        <v>0</v>
      </c>
      <c r="C50" s="227" t="str">
        <f>Розрахунок!C47</f>
        <v/>
      </c>
      <c r="D50" s="226" t="str">
        <f>IF(Розрахунок!F47&lt;&gt;"",LEFT(Розрахунок!F47, LEN(Розрахунок!F47)-1)," ")</f>
        <v xml:space="preserve"> </v>
      </c>
      <c r="E50" s="223" t="str">
        <f>IF(Розрахунок!G47&lt;&gt;"",LEFT(Розрахунок!G47, LEN(Розрахунок!G47)-1)," ")</f>
        <v xml:space="preserve"> </v>
      </c>
      <c r="F50" s="223" t="str">
        <f>IF(Розрахунок!H47&lt;&gt;"",LEFT(Розрахунок!H47, LEN(Розрахунок!H47)-1)," ")</f>
        <v xml:space="preserve"> </v>
      </c>
      <c r="G50" s="223" t="str">
        <f>IF(Розрахунок!I47&lt;&gt;"",LEFT(Розрахунок!I47, LEN(Розрахунок!I47)-1)," ")</f>
        <v xml:space="preserve"> </v>
      </c>
      <c r="H50" s="223">
        <f>Розрахунок!J47</f>
        <v>0</v>
      </c>
      <c r="I50" s="223" t="str">
        <f>IF(Розрахунок!K47&lt;&gt;"",LEFT(Розрахунок!K47, LEN(Розрахунок!K47)-1)," ")</f>
        <v xml:space="preserve"> </v>
      </c>
      <c r="J50" s="223">
        <f>Розрахунок!E47</f>
        <v>0</v>
      </c>
      <c r="K50" s="223">
        <f>Розрахунок!DN47</f>
        <v>0</v>
      </c>
      <c r="L50" s="223">
        <f>Розрахунок!DM47</f>
        <v>0</v>
      </c>
      <c r="M50" s="223">
        <f>Розрахунок!L47</f>
        <v>0</v>
      </c>
      <c r="N50" s="223">
        <f>Розрахунок!M47</f>
        <v>0</v>
      </c>
      <c r="O50" s="223">
        <f>Розрахунок!N47</f>
        <v>0</v>
      </c>
      <c r="P50" s="223">
        <f>Розрахунок!O47</f>
        <v>0</v>
      </c>
      <c r="Q50" s="224">
        <f>Розрахунок!DL47</f>
        <v>0</v>
      </c>
      <c r="R50" s="249" t="str">
        <f t="shared" si="0"/>
        <v xml:space="preserve"> </v>
      </c>
      <c r="S50" s="222">
        <f>Розрахунок!U47</f>
        <v>0</v>
      </c>
      <c r="T50" s="225">
        <f>Розрахунок!AB47</f>
        <v>0</v>
      </c>
      <c r="U50" s="226">
        <f>Розрахунок!AI47</f>
        <v>0</v>
      </c>
      <c r="V50" s="423">
        <f>Розрахунок!AP47</f>
        <v>0</v>
      </c>
      <c r="W50" s="222">
        <f>Розрахунок!AW47</f>
        <v>0</v>
      </c>
      <c r="X50" s="225">
        <f>Розрахунок!BD47</f>
        <v>0</v>
      </c>
      <c r="Y50" s="226">
        <f>Розрахунок!BK47</f>
        <v>0</v>
      </c>
      <c r="Z50" s="423">
        <f>Розрахунок!BR47</f>
        <v>0</v>
      </c>
      <c r="AA50" s="222">
        <f>Розрахунок!BY47</f>
        <v>0</v>
      </c>
      <c r="AB50" s="423">
        <f>Розрахунок!CF47</f>
        <v>0</v>
      </c>
      <c r="AC50" s="222">
        <f>Розрахунок!CM47</f>
        <v>0</v>
      </c>
      <c r="AD50" s="225">
        <f>Розрахунок!CT47</f>
        <v>0</v>
      </c>
      <c r="AE50" s="226">
        <f>Розрахунок!DA47</f>
        <v>0</v>
      </c>
      <c r="AF50" s="225">
        <f>Розрахунок!DH47</f>
        <v>0</v>
      </c>
      <c r="AG50" s="421"/>
      <c r="AI50" s="524">
        <f t="shared" si="1"/>
        <v>0</v>
      </c>
      <c r="AJ50" s="519">
        <f t="shared" si="2"/>
        <v>0</v>
      </c>
      <c r="AK50" s="519">
        <f t="shared" si="3"/>
        <v>0</v>
      </c>
      <c r="AL50" s="519">
        <f t="shared" si="4"/>
        <v>0</v>
      </c>
      <c r="AM50" s="519">
        <f t="shared" si="5"/>
        <v>0</v>
      </c>
      <c r="AN50" s="519">
        <f t="shared" si="6"/>
        <v>0</v>
      </c>
      <c r="AO50" s="525">
        <f t="shared" si="7"/>
        <v>0</v>
      </c>
    </row>
    <row r="51" spans="1:41" s="16" customFormat="1" ht="13.5" hidden="1" thickBot="1" x14ac:dyDescent="0.25">
      <c r="A51" s="221">
        <f>Розрахунок!A48</f>
        <v>39</v>
      </c>
      <c r="B51" s="423">
        <f>Розрахунок!B48</f>
        <v>0</v>
      </c>
      <c r="C51" s="227" t="str">
        <f>Розрахунок!C48</f>
        <v/>
      </c>
      <c r="D51" s="226" t="str">
        <f>IF(Розрахунок!F48&lt;&gt;"",LEFT(Розрахунок!F48, LEN(Розрахунок!F48)-1)," ")</f>
        <v xml:space="preserve"> </v>
      </c>
      <c r="E51" s="223" t="str">
        <f>IF(Розрахунок!G48&lt;&gt;"",LEFT(Розрахунок!G48, LEN(Розрахунок!G48)-1)," ")</f>
        <v xml:space="preserve"> </v>
      </c>
      <c r="F51" s="223" t="str">
        <f>IF(Розрахунок!H48&lt;&gt;"",LEFT(Розрахунок!H48, LEN(Розрахунок!H48)-1)," ")</f>
        <v xml:space="preserve"> </v>
      </c>
      <c r="G51" s="223" t="str">
        <f>IF(Розрахунок!I48&lt;&gt;"",LEFT(Розрахунок!I48, LEN(Розрахунок!I48)-1)," ")</f>
        <v xml:space="preserve"> </v>
      </c>
      <c r="H51" s="223">
        <f>Розрахунок!J48</f>
        <v>0</v>
      </c>
      <c r="I51" s="223" t="str">
        <f>IF(Розрахунок!K48&lt;&gt;"",LEFT(Розрахунок!K48, LEN(Розрахунок!K48)-1)," ")</f>
        <v xml:space="preserve"> </v>
      </c>
      <c r="J51" s="223">
        <f>Розрахунок!E48</f>
        <v>0</v>
      </c>
      <c r="K51" s="223">
        <f>Розрахунок!DN48</f>
        <v>0</v>
      </c>
      <c r="L51" s="223">
        <f>Розрахунок!DM48</f>
        <v>0</v>
      </c>
      <c r="M51" s="223">
        <f>Розрахунок!L48</f>
        <v>0</v>
      </c>
      <c r="N51" s="223">
        <f>Розрахунок!M48</f>
        <v>0</v>
      </c>
      <c r="O51" s="223">
        <f>Розрахунок!N48</f>
        <v>0</v>
      </c>
      <c r="P51" s="223">
        <f>Розрахунок!O48</f>
        <v>0</v>
      </c>
      <c r="Q51" s="224">
        <f>Розрахунок!DL48</f>
        <v>0</v>
      </c>
      <c r="R51" s="249" t="str">
        <f t="shared" si="0"/>
        <v xml:space="preserve"> </v>
      </c>
      <c r="S51" s="222">
        <f>Розрахунок!U48</f>
        <v>0</v>
      </c>
      <c r="T51" s="225">
        <f>Розрахунок!AB48</f>
        <v>0</v>
      </c>
      <c r="U51" s="226">
        <f>Розрахунок!AI48</f>
        <v>0</v>
      </c>
      <c r="V51" s="423">
        <f>Розрахунок!AP48</f>
        <v>0</v>
      </c>
      <c r="W51" s="222">
        <f>Розрахунок!AW48</f>
        <v>0</v>
      </c>
      <c r="X51" s="225">
        <f>Розрахунок!BD48</f>
        <v>0</v>
      </c>
      <c r="Y51" s="226">
        <f>Розрахунок!BK48</f>
        <v>0</v>
      </c>
      <c r="Z51" s="423">
        <f>Розрахунок!BR48</f>
        <v>0</v>
      </c>
      <c r="AA51" s="222">
        <f>Розрахунок!BY48</f>
        <v>0</v>
      </c>
      <c r="AB51" s="423">
        <f>Розрахунок!CF48</f>
        <v>0</v>
      </c>
      <c r="AC51" s="222">
        <f>Розрахунок!CM48</f>
        <v>0</v>
      </c>
      <c r="AD51" s="225">
        <f>Розрахунок!CT48</f>
        <v>0</v>
      </c>
      <c r="AE51" s="226">
        <f>Розрахунок!DA48</f>
        <v>0</v>
      </c>
      <c r="AF51" s="225">
        <f>Розрахунок!DH48</f>
        <v>0</v>
      </c>
      <c r="AG51" s="421"/>
      <c r="AI51" s="524">
        <f t="shared" si="1"/>
        <v>0</v>
      </c>
      <c r="AJ51" s="519">
        <f t="shared" si="2"/>
        <v>0</v>
      </c>
      <c r="AK51" s="519">
        <f t="shared" si="3"/>
        <v>0</v>
      </c>
      <c r="AL51" s="519">
        <f t="shared" si="4"/>
        <v>0</v>
      </c>
      <c r="AM51" s="519">
        <f t="shared" si="5"/>
        <v>0</v>
      </c>
      <c r="AN51" s="519">
        <f t="shared" si="6"/>
        <v>0</v>
      </c>
      <c r="AO51" s="525">
        <f t="shared" si="7"/>
        <v>0</v>
      </c>
    </row>
    <row r="52" spans="1:41" s="16" customFormat="1" ht="13.5" hidden="1" thickBot="1" x14ac:dyDescent="0.25">
      <c r="A52" s="221">
        <f>Розрахунок!A49</f>
        <v>40</v>
      </c>
      <c r="B52" s="423">
        <f>Розрахунок!B49</f>
        <v>0</v>
      </c>
      <c r="C52" s="227" t="str">
        <f>Розрахунок!C49</f>
        <v/>
      </c>
      <c r="D52" s="226" t="str">
        <f>IF(Розрахунок!F49&lt;&gt;"",LEFT(Розрахунок!F49, LEN(Розрахунок!F49)-1)," ")</f>
        <v xml:space="preserve"> </v>
      </c>
      <c r="E52" s="223" t="str">
        <f>IF(Розрахунок!G49&lt;&gt;"",LEFT(Розрахунок!G49, LEN(Розрахунок!G49)-1)," ")</f>
        <v xml:space="preserve"> </v>
      </c>
      <c r="F52" s="223" t="str">
        <f>IF(Розрахунок!H49&lt;&gt;"",LEFT(Розрахунок!H49, LEN(Розрахунок!H49)-1)," ")</f>
        <v xml:space="preserve"> </v>
      </c>
      <c r="G52" s="223" t="str">
        <f>IF(Розрахунок!I49&lt;&gt;"",LEFT(Розрахунок!I49, LEN(Розрахунок!I49)-1)," ")</f>
        <v xml:space="preserve"> </v>
      </c>
      <c r="H52" s="223">
        <f>Розрахунок!J49</f>
        <v>0</v>
      </c>
      <c r="I52" s="223" t="str">
        <f>IF(Розрахунок!K49&lt;&gt;"",LEFT(Розрахунок!K49, LEN(Розрахунок!K49)-1)," ")</f>
        <v xml:space="preserve"> </v>
      </c>
      <c r="J52" s="223">
        <f>Розрахунок!E49</f>
        <v>0</v>
      </c>
      <c r="K52" s="223">
        <f>Розрахунок!DN49</f>
        <v>0</v>
      </c>
      <c r="L52" s="223">
        <f>Розрахунок!DM49</f>
        <v>0</v>
      </c>
      <c r="M52" s="223">
        <f>Розрахунок!L49</f>
        <v>0</v>
      </c>
      <c r="N52" s="223">
        <f>Розрахунок!M49</f>
        <v>0</v>
      </c>
      <c r="O52" s="223">
        <f>Розрахунок!N49</f>
        <v>0</v>
      </c>
      <c r="P52" s="223">
        <f>Розрахунок!O49</f>
        <v>0</v>
      </c>
      <c r="Q52" s="224">
        <f>Розрахунок!DL49</f>
        <v>0</v>
      </c>
      <c r="R52" s="249" t="str">
        <f t="shared" si="0"/>
        <v xml:space="preserve"> </v>
      </c>
      <c r="S52" s="222">
        <f>Розрахунок!U49</f>
        <v>0</v>
      </c>
      <c r="T52" s="225">
        <f>Розрахунок!AB49</f>
        <v>0</v>
      </c>
      <c r="U52" s="226">
        <f>Розрахунок!AI49</f>
        <v>0</v>
      </c>
      <c r="V52" s="423">
        <f>Розрахунок!AP49</f>
        <v>0</v>
      </c>
      <c r="W52" s="222">
        <f>Розрахунок!AW49</f>
        <v>0</v>
      </c>
      <c r="X52" s="225">
        <f>Розрахунок!BD49</f>
        <v>0</v>
      </c>
      <c r="Y52" s="226">
        <f>Розрахунок!BK49</f>
        <v>0</v>
      </c>
      <c r="Z52" s="423">
        <f>Розрахунок!BR49</f>
        <v>0</v>
      </c>
      <c r="AA52" s="222">
        <f>Розрахунок!BY49</f>
        <v>0</v>
      </c>
      <c r="AB52" s="423">
        <f>Розрахунок!CF49</f>
        <v>0</v>
      </c>
      <c r="AC52" s="222">
        <f>Розрахунок!CM49</f>
        <v>0</v>
      </c>
      <c r="AD52" s="225">
        <f>Розрахунок!CT49</f>
        <v>0</v>
      </c>
      <c r="AE52" s="226">
        <f>Розрахунок!DA49</f>
        <v>0</v>
      </c>
      <c r="AF52" s="225">
        <f>Розрахунок!DH49</f>
        <v>0</v>
      </c>
      <c r="AG52" s="421"/>
      <c r="AI52" s="524">
        <f t="shared" si="1"/>
        <v>0</v>
      </c>
      <c r="AJ52" s="519">
        <f t="shared" si="2"/>
        <v>0</v>
      </c>
      <c r="AK52" s="519">
        <f t="shared" si="3"/>
        <v>0</v>
      </c>
      <c r="AL52" s="519">
        <f t="shared" si="4"/>
        <v>0</v>
      </c>
      <c r="AM52" s="519">
        <f t="shared" si="5"/>
        <v>0</v>
      </c>
      <c r="AN52" s="519">
        <f t="shared" si="6"/>
        <v>0</v>
      </c>
      <c r="AO52" s="525">
        <f t="shared" si="7"/>
        <v>0</v>
      </c>
    </row>
    <row r="53" spans="1:41" s="16" customFormat="1" ht="0.75" hidden="1" customHeight="1" thickBot="1" x14ac:dyDescent="0.25">
      <c r="A53" s="221">
        <f>Розрахунок!A50</f>
        <v>41</v>
      </c>
      <c r="B53" s="423">
        <f>Розрахунок!B50</f>
        <v>0</v>
      </c>
      <c r="C53" s="227" t="str">
        <f>Розрахунок!C50</f>
        <v/>
      </c>
      <c r="D53" s="226" t="str">
        <f>IF(Розрахунок!F50&lt;&gt;"",LEFT(Розрахунок!F50, LEN(Розрахунок!F50)-1)," ")</f>
        <v xml:space="preserve"> </v>
      </c>
      <c r="E53" s="223" t="str">
        <f>IF(Розрахунок!G50&lt;&gt;"",LEFT(Розрахунок!G50, LEN(Розрахунок!G50)-1)," ")</f>
        <v xml:space="preserve"> </v>
      </c>
      <c r="F53" s="223" t="str">
        <f>IF(Розрахунок!H50&lt;&gt;"",LEFT(Розрахунок!H50, LEN(Розрахунок!H50)-1)," ")</f>
        <v xml:space="preserve"> </v>
      </c>
      <c r="G53" s="223" t="str">
        <f>IF(Розрахунок!I50&lt;&gt;"",LEFT(Розрахунок!I50, LEN(Розрахунок!I50)-1)," ")</f>
        <v xml:space="preserve"> </v>
      </c>
      <c r="H53" s="223">
        <f>Розрахунок!J50</f>
        <v>0</v>
      </c>
      <c r="I53" s="223" t="str">
        <f>IF(Розрахунок!K50&lt;&gt;"",LEFT(Розрахунок!K50, LEN(Розрахунок!K50)-1)," ")</f>
        <v xml:space="preserve"> </v>
      </c>
      <c r="J53" s="223">
        <f>Розрахунок!E50</f>
        <v>0</v>
      </c>
      <c r="K53" s="223">
        <f>Розрахунок!DN50</f>
        <v>0</v>
      </c>
      <c r="L53" s="223">
        <f>Розрахунок!DM50</f>
        <v>0</v>
      </c>
      <c r="M53" s="223">
        <f>Розрахунок!L50</f>
        <v>0</v>
      </c>
      <c r="N53" s="223">
        <f>Розрахунок!M50</f>
        <v>0</v>
      </c>
      <c r="O53" s="223">
        <f>Розрахунок!N50</f>
        <v>0</v>
      </c>
      <c r="P53" s="223">
        <f>Розрахунок!O50</f>
        <v>0</v>
      </c>
      <c r="Q53" s="224">
        <f>Розрахунок!DL50</f>
        <v>0</v>
      </c>
      <c r="R53" s="249" t="str">
        <f t="shared" si="0"/>
        <v xml:space="preserve"> </v>
      </c>
      <c r="S53" s="222">
        <f>Розрахунок!U50</f>
        <v>0</v>
      </c>
      <c r="T53" s="225">
        <f>Розрахунок!AB50</f>
        <v>0</v>
      </c>
      <c r="U53" s="226">
        <f>Розрахунок!AI50</f>
        <v>0</v>
      </c>
      <c r="V53" s="423">
        <f>Розрахунок!AP50</f>
        <v>0</v>
      </c>
      <c r="W53" s="222">
        <f>Розрахунок!AW50</f>
        <v>0</v>
      </c>
      <c r="X53" s="225">
        <f>Розрахунок!BD50</f>
        <v>0</v>
      </c>
      <c r="Y53" s="226">
        <f>Розрахунок!BK50</f>
        <v>0</v>
      </c>
      <c r="Z53" s="423">
        <f>Розрахунок!BR50</f>
        <v>0</v>
      </c>
      <c r="AA53" s="222">
        <f>Розрахунок!BY50</f>
        <v>0</v>
      </c>
      <c r="AB53" s="423">
        <f>Розрахунок!CF50</f>
        <v>0</v>
      </c>
      <c r="AC53" s="222">
        <f>Розрахунок!CM50</f>
        <v>0</v>
      </c>
      <c r="AD53" s="225">
        <f>Розрахунок!CT50</f>
        <v>0</v>
      </c>
      <c r="AE53" s="226">
        <f>Розрахунок!DA50</f>
        <v>0</v>
      </c>
      <c r="AF53" s="225">
        <f>Розрахунок!DH50</f>
        <v>0</v>
      </c>
      <c r="AG53" s="421"/>
      <c r="AI53" s="524">
        <f t="shared" si="1"/>
        <v>0</v>
      </c>
      <c r="AJ53" s="519">
        <f t="shared" si="2"/>
        <v>0</v>
      </c>
      <c r="AK53" s="519">
        <f t="shared" si="3"/>
        <v>0</v>
      </c>
      <c r="AL53" s="519">
        <f t="shared" si="4"/>
        <v>0</v>
      </c>
      <c r="AM53" s="519">
        <f t="shared" si="5"/>
        <v>0</v>
      </c>
      <c r="AN53" s="519">
        <f t="shared" si="6"/>
        <v>0</v>
      </c>
      <c r="AO53" s="525">
        <f t="shared" si="7"/>
        <v>0</v>
      </c>
    </row>
    <row r="54" spans="1:41" s="16" customFormat="1" ht="13.5" hidden="1" thickBot="1" x14ac:dyDescent="0.25">
      <c r="A54" s="221">
        <f>Розрахунок!A51</f>
        <v>42</v>
      </c>
      <c r="B54" s="423">
        <f>Розрахунок!B51</f>
        <v>0</v>
      </c>
      <c r="C54" s="227" t="str">
        <f>Розрахунок!C51</f>
        <v/>
      </c>
      <c r="D54" s="226" t="str">
        <f>IF(Розрахунок!F51&lt;&gt;"",LEFT(Розрахунок!F51, LEN(Розрахунок!F51)-1)," ")</f>
        <v xml:space="preserve"> </v>
      </c>
      <c r="E54" s="223" t="str">
        <f>IF(Розрахунок!G51&lt;&gt;"",LEFT(Розрахунок!G51, LEN(Розрахунок!G51)-1)," ")</f>
        <v xml:space="preserve"> </v>
      </c>
      <c r="F54" s="223" t="str">
        <f>IF(Розрахунок!H51&lt;&gt;"",LEFT(Розрахунок!H51, LEN(Розрахунок!H51)-1)," ")</f>
        <v xml:space="preserve"> </v>
      </c>
      <c r="G54" s="223" t="str">
        <f>IF(Розрахунок!I51&lt;&gt;"",LEFT(Розрахунок!I51, LEN(Розрахунок!I51)-1)," ")</f>
        <v xml:space="preserve"> </v>
      </c>
      <c r="H54" s="223">
        <f>Розрахунок!J51</f>
        <v>0</v>
      </c>
      <c r="I54" s="223" t="str">
        <f>IF(Розрахунок!K51&lt;&gt;"",LEFT(Розрахунок!K51, LEN(Розрахунок!K51)-1)," ")</f>
        <v xml:space="preserve"> </v>
      </c>
      <c r="J54" s="223">
        <f>Розрахунок!E51</f>
        <v>0</v>
      </c>
      <c r="K54" s="223">
        <f>Розрахунок!DN51</f>
        <v>0</v>
      </c>
      <c r="L54" s="223">
        <f>Розрахунок!DM51</f>
        <v>0</v>
      </c>
      <c r="M54" s="223">
        <f>Розрахунок!L51</f>
        <v>0</v>
      </c>
      <c r="N54" s="223">
        <f>Розрахунок!M51</f>
        <v>0</v>
      </c>
      <c r="O54" s="223">
        <f>Розрахунок!N51</f>
        <v>0</v>
      </c>
      <c r="P54" s="223">
        <f>Розрахунок!O51</f>
        <v>0</v>
      </c>
      <c r="Q54" s="224">
        <f>Розрахунок!DL51</f>
        <v>0</v>
      </c>
      <c r="R54" s="249" t="str">
        <f t="shared" si="0"/>
        <v xml:space="preserve"> </v>
      </c>
      <c r="S54" s="222">
        <f>Розрахунок!U51</f>
        <v>0</v>
      </c>
      <c r="T54" s="225">
        <f>Розрахунок!AB51</f>
        <v>0</v>
      </c>
      <c r="U54" s="226">
        <f>Розрахунок!AI51</f>
        <v>0</v>
      </c>
      <c r="V54" s="423">
        <f>Розрахунок!AP51</f>
        <v>0</v>
      </c>
      <c r="W54" s="222">
        <f>Розрахунок!AW51</f>
        <v>0</v>
      </c>
      <c r="X54" s="225">
        <f>Розрахунок!BD51</f>
        <v>0</v>
      </c>
      <c r="Y54" s="226">
        <f>Розрахунок!BK51</f>
        <v>0</v>
      </c>
      <c r="Z54" s="423">
        <f>Розрахунок!BR51</f>
        <v>0</v>
      </c>
      <c r="AA54" s="222">
        <f>Розрахунок!BY51</f>
        <v>0</v>
      </c>
      <c r="AB54" s="423">
        <f>Розрахунок!CF51</f>
        <v>0</v>
      </c>
      <c r="AC54" s="222">
        <f>Розрахунок!CM51</f>
        <v>0</v>
      </c>
      <c r="AD54" s="225">
        <f>Розрахунок!CT51</f>
        <v>0</v>
      </c>
      <c r="AE54" s="226">
        <f>Розрахунок!DA51</f>
        <v>0</v>
      </c>
      <c r="AF54" s="225">
        <f>Розрахунок!DH51</f>
        <v>0</v>
      </c>
      <c r="AG54" s="421"/>
      <c r="AI54" s="524">
        <f t="shared" si="1"/>
        <v>0</v>
      </c>
      <c r="AJ54" s="519">
        <f t="shared" si="2"/>
        <v>0</v>
      </c>
      <c r="AK54" s="519">
        <f t="shared" si="3"/>
        <v>0</v>
      </c>
      <c r="AL54" s="519">
        <f t="shared" si="4"/>
        <v>0</v>
      </c>
      <c r="AM54" s="519">
        <f t="shared" si="5"/>
        <v>0</v>
      </c>
      <c r="AN54" s="519">
        <f t="shared" si="6"/>
        <v>0</v>
      </c>
      <c r="AO54" s="525">
        <f t="shared" si="7"/>
        <v>0</v>
      </c>
    </row>
    <row r="55" spans="1:41" s="16" customFormat="1" ht="13.5" hidden="1" thickBot="1" x14ac:dyDescent="0.25">
      <c r="A55" s="221">
        <f>Розрахунок!A52</f>
        <v>43</v>
      </c>
      <c r="B55" s="423">
        <f>Розрахунок!B52</f>
        <v>0</v>
      </c>
      <c r="C55" s="227" t="str">
        <f>Розрахунок!C52</f>
        <v/>
      </c>
      <c r="D55" s="226" t="str">
        <f>IF(Розрахунок!F52&lt;&gt;"",LEFT(Розрахунок!F52, LEN(Розрахунок!F52)-1)," ")</f>
        <v xml:space="preserve"> </v>
      </c>
      <c r="E55" s="223" t="str">
        <f>IF(Розрахунок!G52&lt;&gt;"",LEFT(Розрахунок!G52, LEN(Розрахунок!G52)-1)," ")</f>
        <v xml:space="preserve"> </v>
      </c>
      <c r="F55" s="223" t="str">
        <f>IF(Розрахунок!H52&lt;&gt;"",LEFT(Розрахунок!H52, LEN(Розрахунок!H52)-1)," ")</f>
        <v xml:space="preserve"> </v>
      </c>
      <c r="G55" s="223" t="str">
        <f>IF(Розрахунок!I52&lt;&gt;"",LEFT(Розрахунок!I52, LEN(Розрахунок!I52)-1)," ")</f>
        <v xml:space="preserve"> </v>
      </c>
      <c r="H55" s="223">
        <f>Розрахунок!J52</f>
        <v>0</v>
      </c>
      <c r="I55" s="223" t="str">
        <f>IF(Розрахунок!K52&lt;&gt;"",LEFT(Розрахунок!K52, LEN(Розрахунок!K52)-1)," ")</f>
        <v xml:space="preserve"> </v>
      </c>
      <c r="J55" s="223">
        <f>Розрахунок!E52</f>
        <v>0</v>
      </c>
      <c r="K55" s="223">
        <f>Розрахунок!DN52</f>
        <v>0</v>
      </c>
      <c r="L55" s="223">
        <f>Розрахунок!DM52</f>
        <v>0</v>
      </c>
      <c r="M55" s="223">
        <f>Розрахунок!L52</f>
        <v>0</v>
      </c>
      <c r="N55" s="223">
        <f>Розрахунок!M52</f>
        <v>0</v>
      </c>
      <c r="O55" s="223">
        <f>Розрахунок!N52</f>
        <v>0</v>
      </c>
      <c r="P55" s="223">
        <f>Розрахунок!O52</f>
        <v>0</v>
      </c>
      <c r="Q55" s="224">
        <f>Розрахунок!DL52</f>
        <v>0</v>
      </c>
      <c r="R55" s="249" t="str">
        <f t="shared" si="0"/>
        <v xml:space="preserve"> </v>
      </c>
      <c r="S55" s="222">
        <f>Розрахунок!U52</f>
        <v>0</v>
      </c>
      <c r="T55" s="225">
        <f>Розрахунок!AB52</f>
        <v>0</v>
      </c>
      <c r="U55" s="226">
        <f>Розрахунок!AI52</f>
        <v>0</v>
      </c>
      <c r="V55" s="423">
        <f>Розрахунок!AP52</f>
        <v>0</v>
      </c>
      <c r="W55" s="222">
        <f>Розрахунок!AW52</f>
        <v>0</v>
      </c>
      <c r="X55" s="225">
        <f>Розрахунок!BD52</f>
        <v>0</v>
      </c>
      <c r="Y55" s="226">
        <f>Розрахунок!BK52</f>
        <v>0</v>
      </c>
      <c r="Z55" s="423">
        <f>Розрахунок!BR52</f>
        <v>0</v>
      </c>
      <c r="AA55" s="222">
        <f>Розрахунок!BY52</f>
        <v>0</v>
      </c>
      <c r="AB55" s="423">
        <f>Розрахунок!CF52</f>
        <v>0</v>
      </c>
      <c r="AC55" s="222">
        <f>Розрахунок!CM52</f>
        <v>0</v>
      </c>
      <c r="AD55" s="225">
        <f>Розрахунок!CT52</f>
        <v>0</v>
      </c>
      <c r="AE55" s="226">
        <f>Розрахунок!DA52</f>
        <v>0</v>
      </c>
      <c r="AF55" s="225">
        <f>Розрахунок!DH52</f>
        <v>0</v>
      </c>
      <c r="AG55" s="421"/>
      <c r="AI55" s="524">
        <f t="shared" si="1"/>
        <v>0</v>
      </c>
      <c r="AJ55" s="519">
        <f t="shared" si="2"/>
        <v>0</v>
      </c>
      <c r="AK55" s="519">
        <f t="shared" si="3"/>
        <v>0</v>
      </c>
      <c r="AL55" s="519">
        <f t="shared" si="4"/>
        <v>0</v>
      </c>
      <c r="AM55" s="519">
        <f t="shared" si="5"/>
        <v>0</v>
      </c>
      <c r="AN55" s="519">
        <f t="shared" si="6"/>
        <v>0</v>
      </c>
      <c r="AO55" s="525">
        <f t="shared" si="7"/>
        <v>0</v>
      </c>
    </row>
    <row r="56" spans="1:41" s="16" customFormat="1" ht="13.5" hidden="1" thickBot="1" x14ac:dyDescent="0.25">
      <c r="A56" s="221">
        <f>Розрахунок!A53</f>
        <v>44</v>
      </c>
      <c r="B56" s="423">
        <f>Розрахунок!B53</f>
        <v>0</v>
      </c>
      <c r="C56" s="227" t="str">
        <f>Розрахунок!C53</f>
        <v/>
      </c>
      <c r="D56" s="226" t="str">
        <f>IF(Розрахунок!F53&lt;&gt;"",LEFT(Розрахунок!F53, LEN(Розрахунок!F53)-1)," ")</f>
        <v xml:space="preserve"> </v>
      </c>
      <c r="E56" s="223" t="str">
        <f>IF(Розрахунок!G53&lt;&gt;"",LEFT(Розрахунок!G53, LEN(Розрахунок!G53)-1)," ")</f>
        <v xml:space="preserve"> </v>
      </c>
      <c r="F56" s="223" t="str">
        <f>IF(Розрахунок!H53&lt;&gt;"",LEFT(Розрахунок!H53, LEN(Розрахунок!H53)-1)," ")</f>
        <v xml:space="preserve"> </v>
      </c>
      <c r="G56" s="223" t="str">
        <f>IF(Розрахунок!I53&lt;&gt;"",LEFT(Розрахунок!I53, LEN(Розрахунок!I53)-1)," ")</f>
        <v xml:space="preserve"> </v>
      </c>
      <c r="H56" s="223">
        <f>Розрахунок!J53</f>
        <v>0</v>
      </c>
      <c r="I56" s="223" t="str">
        <f>IF(Розрахунок!K53&lt;&gt;"",LEFT(Розрахунок!K53, LEN(Розрахунок!K53)-1)," ")</f>
        <v xml:space="preserve"> </v>
      </c>
      <c r="J56" s="223">
        <f>Розрахунок!E53</f>
        <v>0</v>
      </c>
      <c r="K56" s="223">
        <f>Розрахунок!DN53</f>
        <v>0</v>
      </c>
      <c r="L56" s="223">
        <f>Розрахунок!DM53</f>
        <v>0</v>
      </c>
      <c r="M56" s="223">
        <f>Розрахунок!L53</f>
        <v>0</v>
      </c>
      <c r="N56" s="223">
        <f>Розрахунок!M53</f>
        <v>0</v>
      </c>
      <c r="O56" s="223">
        <f>Розрахунок!N53</f>
        <v>0</v>
      </c>
      <c r="P56" s="223">
        <f>Розрахунок!O53</f>
        <v>0</v>
      </c>
      <c r="Q56" s="224">
        <f>Розрахунок!DL53</f>
        <v>0</v>
      </c>
      <c r="R56" s="249" t="str">
        <f t="shared" si="0"/>
        <v xml:space="preserve"> </v>
      </c>
      <c r="S56" s="222">
        <f>Розрахунок!U53</f>
        <v>0</v>
      </c>
      <c r="T56" s="225">
        <f>Розрахунок!AB53</f>
        <v>0</v>
      </c>
      <c r="U56" s="226">
        <f>Розрахунок!AI53</f>
        <v>0</v>
      </c>
      <c r="V56" s="423">
        <f>Розрахунок!AP53</f>
        <v>0</v>
      </c>
      <c r="W56" s="222">
        <f>Розрахунок!AW53</f>
        <v>0</v>
      </c>
      <c r="X56" s="225">
        <f>Розрахунок!BD53</f>
        <v>0</v>
      </c>
      <c r="Y56" s="226">
        <f>Розрахунок!BK53</f>
        <v>0</v>
      </c>
      <c r="Z56" s="423">
        <f>Розрахунок!BR53</f>
        <v>0</v>
      </c>
      <c r="AA56" s="222">
        <f>Розрахунок!BY53</f>
        <v>0</v>
      </c>
      <c r="AB56" s="423">
        <f>Розрахунок!CF53</f>
        <v>0</v>
      </c>
      <c r="AC56" s="222">
        <f>Розрахунок!CM53</f>
        <v>0</v>
      </c>
      <c r="AD56" s="225">
        <f>Розрахунок!CT53</f>
        <v>0</v>
      </c>
      <c r="AE56" s="226">
        <f>Розрахунок!DA53</f>
        <v>0</v>
      </c>
      <c r="AF56" s="225">
        <f>Розрахунок!DH53</f>
        <v>0</v>
      </c>
      <c r="AG56" s="421"/>
      <c r="AI56" s="524">
        <f t="shared" si="1"/>
        <v>0</v>
      </c>
      <c r="AJ56" s="519">
        <f t="shared" si="2"/>
        <v>0</v>
      </c>
      <c r="AK56" s="519">
        <f t="shared" si="3"/>
        <v>0</v>
      </c>
      <c r="AL56" s="519">
        <f t="shared" si="4"/>
        <v>0</v>
      </c>
      <c r="AM56" s="519">
        <f t="shared" si="5"/>
        <v>0</v>
      </c>
      <c r="AN56" s="519">
        <f t="shared" si="6"/>
        <v>0</v>
      </c>
      <c r="AO56" s="525">
        <f t="shared" si="7"/>
        <v>0</v>
      </c>
    </row>
    <row r="57" spans="1:41" s="16" customFormat="1" ht="13.5" hidden="1" thickBot="1" x14ac:dyDescent="0.25">
      <c r="A57" s="221">
        <f>Розрахунок!A54</f>
        <v>45</v>
      </c>
      <c r="B57" s="423">
        <f>Розрахунок!B54</f>
        <v>0</v>
      </c>
      <c r="C57" s="227" t="str">
        <f>Розрахунок!C54</f>
        <v/>
      </c>
      <c r="D57" s="226" t="str">
        <f>IF(Розрахунок!F54&lt;&gt;"",LEFT(Розрахунок!F54, LEN(Розрахунок!F54)-1)," ")</f>
        <v xml:space="preserve"> </v>
      </c>
      <c r="E57" s="223" t="str">
        <f>IF(Розрахунок!G54&lt;&gt;"",LEFT(Розрахунок!G54, LEN(Розрахунок!G54)-1)," ")</f>
        <v xml:space="preserve"> </v>
      </c>
      <c r="F57" s="223" t="str">
        <f>IF(Розрахунок!H54&lt;&gt;"",LEFT(Розрахунок!H54, LEN(Розрахунок!H54)-1)," ")</f>
        <v xml:space="preserve"> </v>
      </c>
      <c r="G57" s="223" t="str">
        <f>IF(Розрахунок!I54&lt;&gt;"",LEFT(Розрахунок!I54, LEN(Розрахунок!I54)-1)," ")</f>
        <v xml:space="preserve"> </v>
      </c>
      <c r="H57" s="223">
        <f>Розрахунок!J54</f>
        <v>0</v>
      </c>
      <c r="I57" s="223" t="str">
        <f>IF(Розрахунок!K54&lt;&gt;"",LEFT(Розрахунок!K54, LEN(Розрахунок!K54)-1)," ")</f>
        <v xml:space="preserve"> </v>
      </c>
      <c r="J57" s="223">
        <f>Розрахунок!E54</f>
        <v>0</v>
      </c>
      <c r="K57" s="223">
        <f>Розрахунок!DN54</f>
        <v>0</v>
      </c>
      <c r="L57" s="223">
        <f>Розрахунок!DM54</f>
        <v>0</v>
      </c>
      <c r="M57" s="223">
        <f>Розрахунок!L54</f>
        <v>0</v>
      </c>
      <c r="N57" s="223">
        <f>Розрахунок!M54</f>
        <v>0</v>
      </c>
      <c r="O57" s="223">
        <f>Розрахунок!N54</f>
        <v>0</v>
      </c>
      <c r="P57" s="223">
        <f>Розрахунок!O54</f>
        <v>0</v>
      </c>
      <c r="Q57" s="224">
        <f>Розрахунок!DL54</f>
        <v>0</v>
      </c>
      <c r="R57" s="249" t="str">
        <f t="shared" si="0"/>
        <v xml:space="preserve"> </v>
      </c>
      <c r="S57" s="222">
        <f>Розрахунок!U54</f>
        <v>0</v>
      </c>
      <c r="T57" s="225">
        <f>Розрахунок!AB54</f>
        <v>0</v>
      </c>
      <c r="U57" s="226">
        <f>Розрахунок!AI54</f>
        <v>0</v>
      </c>
      <c r="V57" s="423">
        <f>Розрахунок!AP54</f>
        <v>0</v>
      </c>
      <c r="W57" s="222">
        <f>Розрахунок!AW54</f>
        <v>0</v>
      </c>
      <c r="X57" s="225">
        <f>Розрахунок!BD54</f>
        <v>0</v>
      </c>
      <c r="Y57" s="226">
        <f>Розрахунок!BK54</f>
        <v>0</v>
      </c>
      <c r="Z57" s="423">
        <f>Розрахунок!BR54</f>
        <v>0</v>
      </c>
      <c r="AA57" s="222">
        <f>Розрахунок!BY54</f>
        <v>0</v>
      </c>
      <c r="AB57" s="423">
        <f>Розрахунок!CF54</f>
        <v>0</v>
      </c>
      <c r="AC57" s="222">
        <f>Розрахунок!CM54</f>
        <v>0</v>
      </c>
      <c r="AD57" s="225">
        <f>Розрахунок!CT54</f>
        <v>0</v>
      </c>
      <c r="AE57" s="226">
        <f>Розрахунок!DA54</f>
        <v>0</v>
      </c>
      <c r="AF57" s="225">
        <f>Розрахунок!DH54</f>
        <v>0</v>
      </c>
      <c r="AG57" s="421"/>
      <c r="AI57" s="524">
        <f t="shared" si="1"/>
        <v>0</v>
      </c>
      <c r="AJ57" s="519">
        <f t="shared" si="2"/>
        <v>0</v>
      </c>
      <c r="AK57" s="519">
        <f t="shared" si="3"/>
        <v>0</v>
      </c>
      <c r="AL57" s="519">
        <f t="shared" si="4"/>
        <v>0</v>
      </c>
      <c r="AM57" s="519">
        <f t="shared" si="5"/>
        <v>0</v>
      </c>
      <c r="AN57" s="519">
        <f t="shared" si="6"/>
        <v>0</v>
      </c>
      <c r="AO57" s="525">
        <f t="shared" si="7"/>
        <v>0</v>
      </c>
    </row>
    <row r="58" spans="1:41" s="16" customFormat="1" ht="13.5" hidden="1" thickBot="1" x14ac:dyDescent="0.25">
      <c r="A58" s="221">
        <f>Розрахунок!A55</f>
        <v>46</v>
      </c>
      <c r="B58" s="423">
        <f>Розрахунок!B55</f>
        <v>0</v>
      </c>
      <c r="C58" s="227" t="str">
        <f>Розрахунок!C55</f>
        <v/>
      </c>
      <c r="D58" s="226" t="str">
        <f>IF(Розрахунок!F55&lt;&gt;"",LEFT(Розрахунок!F55, LEN(Розрахунок!F55)-1)," ")</f>
        <v xml:space="preserve"> </v>
      </c>
      <c r="E58" s="223" t="str">
        <f>IF(Розрахунок!G55&lt;&gt;"",LEFT(Розрахунок!G55, LEN(Розрахунок!G55)-1)," ")</f>
        <v xml:space="preserve"> </v>
      </c>
      <c r="F58" s="223" t="str">
        <f>IF(Розрахунок!H55&lt;&gt;"",LEFT(Розрахунок!H55, LEN(Розрахунок!H55)-1)," ")</f>
        <v xml:space="preserve"> </v>
      </c>
      <c r="G58" s="223" t="str">
        <f>IF(Розрахунок!I55&lt;&gt;"",LEFT(Розрахунок!I55, LEN(Розрахунок!I55)-1)," ")</f>
        <v xml:space="preserve"> </v>
      </c>
      <c r="H58" s="223">
        <f>Розрахунок!J55</f>
        <v>0</v>
      </c>
      <c r="I58" s="223" t="str">
        <f>IF(Розрахунок!K55&lt;&gt;"",LEFT(Розрахунок!K55, LEN(Розрахунок!K55)-1)," ")</f>
        <v xml:space="preserve"> </v>
      </c>
      <c r="J58" s="223">
        <f>Розрахунок!E55</f>
        <v>0</v>
      </c>
      <c r="K58" s="223">
        <f>Розрахунок!DN55</f>
        <v>0</v>
      </c>
      <c r="L58" s="223">
        <f>Розрахунок!DM55</f>
        <v>0</v>
      </c>
      <c r="M58" s="223">
        <f>Розрахунок!L55</f>
        <v>0</v>
      </c>
      <c r="N58" s="223">
        <f>Розрахунок!M55</f>
        <v>0</v>
      </c>
      <c r="O58" s="223">
        <f>Розрахунок!N55</f>
        <v>0</v>
      </c>
      <c r="P58" s="223">
        <f>Розрахунок!O55</f>
        <v>0</v>
      </c>
      <c r="Q58" s="224">
        <f>Розрахунок!DL55</f>
        <v>0</v>
      </c>
      <c r="R58" s="249" t="str">
        <f t="shared" si="0"/>
        <v xml:space="preserve"> </v>
      </c>
      <c r="S58" s="222">
        <f>Розрахунок!U55</f>
        <v>0</v>
      </c>
      <c r="T58" s="225">
        <f>Розрахунок!AB55</f>
        <v>0</v>
      </c>
      <c r="U58" s="226">
        <f>Розрахунок!AI55</f>
        <v>0</v>
      </c>
      <c r="V58" s="423">
        <f>Розрахунок!AP55</f>
        <v>0</v>
      </c>
      <c r="W58" s="222">
        <f>Розрахунок!AW55</f>
        <v>0</v>
      </c>
      <c r="X58" s="225">
        <f>Розрахунок!BD55</f>
        <v>0</v>
      </c>
      <c r="Y58" s="226">
        <f>Розрахунок!BK55</f>
        <v>0</v>
      </c>
      <c r="Z58" s="423">
        <f>Розрахунок!BR55</f>
        <v>0</v>
      </c>
      <c r="AA58" s="222">
        <f>Розрахунок!BY55</f>
        <v>0</v>
      </c>
      <c r="AB58" s="423">
        <f>Розрахунок!CF55</f>
        <v>0</v>
      </c>
      <c r="AC58" s="222">
        <f>Розрахунок!CM55</f>
        <v>0</v>
      </c>
      <c r="AD58" s="225">
        <f>Розрахунок!CT55</f>
        <v>0</v>
      </c>
      <c r="AE58" s="226">
        <f>Розрахунок!DA55</f>
        <v>0</v>
      </c>
      <c r="AF58" s="225">
        <f>Розрахунок!DH55</f>
        <v>0</v>
      </c>
      <c r="AG58" s="421"/>
      <c r="AI58" s="524">
        <f t="shared" si="1"/>
        <v>0</v>
      </c>
      <c r="AJ58" s="519">
        <f t="shared" si="2"/>
        <v>0</v>
      </c>
      <c r="AK58" s="519">
        <f t="shared" si="3"/>
        <v>0</v>
      </c>
      <c r="AL58" s="519">
        <f t="shared" si="4"/>
        <v>0</v>
      </c>
      <c r="AM58" s="519">
        <f t="shared" si="5"/>
        <v>0</v>
      </c>
      <c r="AN58" s="519">
        <f t="shared" si="6"/>
        <v>0</v>
      </c>
      <c r="AO58" s="525">
        <f t="shared" si="7"/>
        <v>0</v>
      </c>
    </row>
    <row r="59" spans="1:41" s="16" customFormat="1" ht="13.5" hidden="1" thickBot="1" x14ac:dyDescent="0.25">
      <c r="A59" s="221">
        <f>Розрахунок!A56</f>
        <v>47</v>
      </c>
      <c r="B59" s="423">
        <f>Розрахунок!B56</f>
        <v>0</v>
      </c>
      <c r="C59" s="227" t="str">
        <f>Розрахунок!C56</f>
        <v/>
      </c>
      <c r="D59" s="226" t="str">
        <f>IF(Розрахунок!F56&lt;&gt;"",LEFT(Розрахунок!F56, LEN(Розрахунок!F56)-1)," ")</f>
        <v xml:space="preserve"> </v>
      </c>
      <c r="E59" s="223" t="str">
        <f>IF(Розрахунок!G56&lt;&gt;"",LEFT(Розрахунок!G56, LEN(Розрахунок!G56)-1)," ")</f>
        <v xml:space="preserve"> </v>
      </c>
      <c r="F59" s="223" t="str">
        <f>IF(Розрахунок!H56&lt;&gt;"",LEFT(Розрахунок!H56, LEN(Розрахунок!H56)-1)," ")</f>
        <v xml:space="preserve"> </v>
      </c>
      <c r="G59" s="223" t="str">
        <f>IF(Розрахунок!I56&lt;&gt;"",LEFT(Розрахунок!I56, LEN(Розрахунок!I56)-1)," ")</f>
        <v xml:space="preserve"> </v>
      </c>
      <c r="H59" s="223">
        <f>Розрахунок!J56</f>
        <v>0</v>
      </c>
      <c r="I59" s="223" t="str">
        <f>IF(Розрахунок!K56&lt;&gt;"",LEFT(Розрахунок!K56, LEN(Розрахунок!K56)-1)," ")</f>
        <v xml:space="preserve"> </v>
      </c>
      <c r="J59" s="223">
        <f>Розрахунок!E56</f>
        <v>0</v>
      </c>
      <c r="K59" s="223">
        <f>Розрахунок!DN56</f>
        <v>0</v>
      </c>
      <c r="L59" s="223">
        <f>Розрахунок!DM56</f>
        <v>0</v>
      </c>
      <c r="M59" s="223">
        <f>Розрахунок!L56</f>
        <v>0</v>
      </c>
      <c r="N59" s="223">
        <f>Розрахунок!M56</f>
        <v>0</v>
      </c>
      <c r="O59" s="223">
        <f>Розрахунок!N56</f>
        <v>0</v>
      </c>
      <c r="P59" s="223">
        <f>Розрахунок!O56</f>
        <v>0</v>
      </c>
      <c r="Q59" s="224">
        <f>Розрахунок!DL56</f>
        <v>0</v>
      </c>
      <c r="R59" s="249" t="str">
        <f t="shared" si="0"/>
        <v xml:space="preserve"> </v>
      </c>
      <c r="S59" s="222">
        <f>Розрахунок!U56</f>
        <v>0</v>
      </c>
      <c r="T59" s="225">
        <f>Розрахунок!AB56</f>
        <v>0</v>
      </c>
      <c r="U59" s="226">
        <f>Розрахунок!AI56</f>
        <v>0</v>
      </c>
      <c r="V59" s="423">
        <f>Розрахунок!AP56</f>
        <v>0</v>
      </c>
      <c r="W59" s="222">
        <f>Розрахунок!AW56</f>
        <v>0</v>
      </c>
      <c r="X59" s="225">
        <f>Розрахунок!BD56</f>
        <v>0</v>
      </c>
      <c r="Y59" s="226">
        <f>Розрахунок!BK56</f>
        <v>0</v>
      </c>
      <c r="Z59" s="423">
        <f>Розрахунок!BR56</f>
        <v>0</v>
      </c>
      <c r="AA59" s="222">
        <f>Розрахунок!BY56</f>
        <v>0</v>
      </c>
      <c r="AB59" s="423">
        <f>Розрахунок!CF56</f>
        <v>0</v>
      </c>
      <c r="AC59" s="222">
        <f>Розрахунок!CM56</f>
        <v>0</v>
      </c>
      <c r="AD59" s="225">
        <f>Розрахунок!CT56</f>
        <v>0</v>
      </c>
      <c r="AE59" s="226">
        <f>Розрахунок!DA56</f>
        <v>0</v>
      </c>
      <c r="AF59" s="225">
        <f>Розрахунок!DH56</f>
        <v>0</v>
      </c>
      <c r="AG59" s="421"/>
      <c r="AI59" s="524">
        <f t="shared" si="1"/>
        <v>0</v>
      </c>
      <c r="AJ59" s="519">
        <f t="shared" si="2"/>
        <v>0</v>
      </c>
      <c r="AK59" s="519">
        <f t="shared" si="3"/>
        <v>0</v>
      </c>
      <c r="AL59" s="519">
        <f t="shared" si="4"/>
        <v>0</v>
      </c>
      <c r="AM59" s="519">
        <f t="shared" si="5"/>
        <v>0</v>
      </c>
      <c r="AN59" s="519">
        <f t="shared" si="6"/>
        <v>0</v>
      </c>
      <c r="AO59" s="525">
        <f t="shared" si="7"/>
        <v>0</v>
      </c>
    </row>
    <row r="60" spans="1:41" s="16" customFormat="1" ht="13.5" hidden="1" thickBot="1" x14ac:dyDescent="0.25">
      <c r="A60" s="221">
        <f>Розрахунок!A57</f>
        <v>48</v>
      </c>
      <c r="B60" s="423">
        <f>Розрахунок!B57</f>
        <v>0</v>
      </c>
      <c r="C60" s="227" t="str">
        <f>Розрахунок!C57</f>
        <v/>
      </c>
      <c r="D60" s="226" t="str">
        <f>IF(Розрахунок!F57&lt;&gt;"",LEFT(Розрахунок!F57, LEN(Розрахунок!F57)-1)," ")</f>
        <v xml:space="preserve"> </v>
      </c>
      <c r="E60" s="223" t="str">
        <f>IF(Розрахунок!G57&lt;&gt;"",LEFT(Розрахунок!G57, LEN(Розрахунок!G57)-1)," ")</f>
        <v xml:space="preserve"> </v>
      </c>
      <c r="F60" s="223" t="str">
        <f>IF(Розрахунок!H57&lt;&gt;"",LEFT(Розрахунок!H57, LEN(Розрахунок!H57)-1)," ")</f>
        <v xml:space="preserve"> </v>
      </c>
      <c r="G60" s="223" t="str">
        <f>IF(Розрахунок!I57&lt;&gt;"",LEFT(Розрахунок!I57, LEN(Розрахунок!I57)-1)," ")</f>
        <v xml:space="preserve"> </v>
      </c>
      <c r="H60" s="223">
        <f>Розрахунок!J57</f>
        <v>0</v>
      </c>
      <c r="I60" s="223" t="str">
        <f>IF(Розрахунок!K57&lt;&gt;"",LEFT(Розрахунок!K57, LEN(Розрахунок!K57)-1)," ")</f>
        <v xml:space="preserve"> </v>
      </c>
      <c r="J60" s="223">
        <f>Розрахунок!E57</f>
        <v>0</v>
      </c>
      <c r="K60" s="223">
        <f>Розрахунок!DN57</f>
        <v>0</v>
      </c>
      <c r="L60" s="223">
        <f>Розрахунок!DM57</f>
        <v>0</v>
      </c>
      <c r="M60" s="223">
        <f>Розрахунок!L57</f>
        <v>0</v>
      </c>
      <c r="N60" s="223">
        <f>Розрахунок!M57</f>
        <v>0</v>
      </c>
      <c r="O60" s="223">
        <f>Розрахунок!N57</f>
        <v>0</v>
      </c>
      <c r="P60" s="223">
        <f>Розрахунок!O57</f>
        <v>0</v>
      </c>
      <c r="Q60" s="224">
        <f>Розрахунок!DL57</f>
        <v>0</v>
      </c>
      <c r="R60" s="249" t="str">
        <f t="shared" si="0"/>
        <v xml:space="preserve"> </v>
      </c>
      <c r="S60" s="222">
        <f>Розрахунок!U57</f>
        <v>0</v>
      </c>
      <c r="T60" s="225">
        <f>Розрахунок!AB57</f>
        <v>0</v>
      </c>
      <c r="U60" s="226">
        <f>Розрахунок!AI57</f>
        <v>0</v>
      </c>
      <c r="V60" s="423">
        <f>Розрахунок!AP57</f>
        <v>0</v>
      </c>
      <c r="W60" s="222">
        <f>Розрахунок!AW57</f>
        <v>0</v>
      </c>
      <c r="X60" s="225">
        <f>Розрахунок!BD57</f>
        <v>0</v>
      </c>
      <c r="Y60" s="226">
        <f>Розрахунок!BK57</f>
        <v>0</v>
      </c>
      <c r="Z60" s="423">
        <f>Розрахунок!BR57</f>
        <v>0</v>
      </c>
      <c r="AA60" s="222">
        <f>Розрахунок!BY57</f>
        <v>0</v>
      </c>
      <c r="AB60" s="423">
        <f>Розрахунок!CF57</f>
        <v>0</v>
      </c>
      <c r="AC60" s="222">
        <f>Розрахунок!CM57</f>
        <v>0</v>
      </c>
      <c r="AD60" s="225">
        <f>Розрахунок!CT57</f>
        <v>0</v>
      </c>
      <c r="AE60" s="226">
        <f>Розрахунок!DA57</f>
        <v>0</v>
      </c>
      <c r="AF60" s="225">
        <f>Розрахунок!DH57</f>
        <v>0</v>
      </c>
      <c r="AG60" s="421"/>
      <c r="AI60" s="524">
        <f t="shared" si="1"/>
        <v>0</v>
      </c>
      <c r="AJ60" s="519">
        <f t="shared" si="2"/>
        <v>0</v>
      </c>
      <c r="AK60" s="519">
        <f t="shared" si="3"/>
        <v>0</v>
      </c>
      <c r="AL60" s="519">
        <f t="shared" si="4"/>
        <v>0</v>
      </c>
      <c r="AM60" s="519">
        <f t="shared" si="5"/>
        <v>0</v>
      </c>
      <c r="AN60" s="519">
        <f t="shared" si="6"/>
        <v>0</v>
      </c>
      <c r="AO60" s="525">
        <f t="shared" si="7"/>
        <v>0</v>
      </c>
    </row>
    <row r="61" spans="1:41" s="16" customFormat="1" ht="13.5" hidden="1" thickBot="1" x14ac:dyDescent="0.25">
      <c r="A61" s="221">
        <f>Розрахунок!A58</f>
        <v>49</v>
      </c>
      <c r="B61" s="423">
        <f>Розрахунок!B58</f>
        <v>0</v>
      </c>
      <c r="C61" s="227" t="str">
        <f>Розрахунок!C58</f>
        <v/>
      </c>
      <c r="D61" s="226" t="str">
        <f>IF(Розрахунок!F58&lt;&gt;"",LEFT(Розрахунок!F58, LEN(Розрахунок!F58)-1)," ")</f>
        <v xml:space="preserve"> </v>
      </c>
      <c r="E61" s="223" t="str">
        <f>IF(Розрахунок!G58&lt;&gt;"",LEFT(Розрахунок!G58, LEN(Розрахунок!G58)-1)," ")</f>
        <v xml:space="preserve"> </v>
      </c>
      <c r="F61" s="223" t="str">
        <f>IF(Розрахунок!H58&lt;&gt;"",LEFT(Розрахунок!H58, LEN(Розрахунок!H58)-1)," ")</f>
        <v xml:space="preserve"> </v>
      </c>
      <c r="G61" s="223" t="str">
        <f>IF(Розрахунок!I58&lt;&gt;"",LEFT(Розрахунок!I58, LEN(Розрахунок!I58)-1)," ")</f>
        <v xml:space="preserve"> </v>
      </c>
      <c r="H61" s="223">
        <f>Розрахунок!J58</f>
        <v>0</v>
      </c>
      <c r="I61" s="223" t="str">
        <f>IF(Розрахунок!K58&lt;&gt;"",LEFT(Розрахунок!K58, LEN(Розрахунок!K58)-1)," ")</f>
        <v xml:space="preserve"> </v>
      </c>
      <c r="J61" s="223">
        <f>Розрахунок!E58</f>
        <v>0</v>
      </c>
      <c r="K61" s="223">
        <f>Розрахунок!DN58</f>
        <v>0</v>
      </c>
      <c r="L61" s="223">
        <f>Розрахунок!DM58</f>
        <v>0</v>
      </c>
      <c r="M61" s="223">
        <f>Розрахунок!L58</f>
        <v>0</v>
      </c>
      <c r="N61" s="223">
        <f>Розрахунок!M58</f>
        <v>0</v>
      </c>
      <c r="O61" s="223">
        <f>Розрахунок!N58</f>
        <v>0</v>
      </c>
      <c r="P61" s="223">
        <f>Розрахунок!O58</f>
        <v>0</v>
      </c>
      <c r="Q61" s="224">
        <f>Розрахунок!DL58</f>
        <v>0</v>
      </c>
      <c r="R61" s="249" t="str">
        <f t="shared" si="0"/>
        <v xml:space="preserve"> </v>
      </c>
      <c r="S61" s="222">
        <f>Розрахунок!U58</f>
        <v>0</v>
      </c>
      <c r="T61" s="225">
        <f>Розрахунок!AB58</f>
        <v>0</v>
      </c>
      <c r="U61" s="226">
        <f>Розрахунок!AI58</f>
        <v>0</v>
      </c>
      <c r="V61" s="423">
        <f>Розрахунок!AP58</f>
        <v>0</v>
      </c>
      <c r="W61" s="222">
        <f>Розрахунок!AW58</f>
        <v>0</v>
      </c>
      <c r="X61" s="225">
        <f>Розрахунок!BD58</f>
        <v>0</v>
      </c>
      <c r="Y61" s="226">
        <f>Розрахунок!BK58</f>
        <v>0</v>
      </c>
      <c r="Z61" s="423">
        <f>Розрахунок!BR58</f>
        <v>0</v>
      </c>
      <c r="AA61" s="222">
        <f>Розрахунок!BY58</f>
        <v>0</v>
      </c>
      <c r="AB61" s="423">
        <f>Розрахунок!CF58</f>
        <v>0</v>
      </c>
      <c r="AC61" s="222">
        <f>Розрахунок!CM58</f>
        <v>0</v>
      </c>
      <c r="AD61" s="225">
        <f>Розрахунок!CT58</f>
        <v>0</v>
      </c>
      <c r="AE61" s="226">
        <f>Розрахунок!DA58</f>
        <v>0</v>
      </c>
      <c r="AF61" s="225">
        <f>Розрахунок!DH58</f>
        <v>0</v>
      </c>
      <c r="AG61" s="421"/>
      <c r="AI61" s="524">
        <f t="shared" si="1"/>
        <v>0</v>
      </c>
      <c r="AJ61" s="519">
        <f t="shared" si="2"/>
        <v>0</v>
      </c>
      <c r="AK61" s="519">
        <f t="shared" si="3"/>
        <v>0</v>
      </c>
      <c r="AL61" s="519">
        <f t="shared" si="4"/>
        <v>0</v>
      </c>
      <c r="AM61" s="519">
        <f t="shared" si="5"/>
        <v>0</v>
      </c>
      <c r="AN61" s="519">
        <f t="shared" si="6"/>
        <v>0</v>
      </c>
      <c r="AO61" s="525">
        <f t="shared" si="7"/>
        <v>0</v>
      </c>
    </row>
    <row r="62" spans="1:41" s="16" customFormat="1" ht="13.5" hidden="1" thickBot="1" x14ac:dyDescent="0.25">
      <c r="A62" s="221">
        <f>Розрахунок!A59</f>
        <v>50</v>
      </c>
      <c r="B62" s="423">
        <f>Розрахунок!B59</f>
        <v>0</v>
      </c>
      <c r="C62" s="227" t="str">
        <f>Розрахунок!C59</f>
        <v/>
      </c>
      <c r="D62" s="226" t="str">
        <f>IF(Розрахунок!F59&lt;&gt;"",LEFT(Розрахунок!F59, LEN(Розрахунок!F59)-1)," ")</f>
        <v xml:space="preserve"> </v>
      </c>
      <c r="E62" s="223" t="str">
        <f>IF(Розрахунок!G59&lt;&gt;"",LEFT(Розрахунок!G59, LEN(Розрахунок!G59)-1)," ")</f>
        <v xml:space="preserve"> </v>
      </c>
      <c r="F62" s="223" t="str">
        <f>IF(Розрахунок!H59&lt;&gt;"",LEFT(Розрахунок!H59, LEN(Розрахунок!H59)-1)," ")</f>
        <v xml:space="preserve"> </v>
      </c>
      <c r="G62" s="223" t="str">
        <f>IF(Розрахунок!I59&lt;&gt;"",LEFT(Розрахунок!I59, LEN(Розрахунок!I59)-1)," ")</f>
        <v xml:space="preserve"> </v>
      </c>
      <c r="H62" s="223">
        <f>Розрахунок!J59</f>
        <v>0</v>
      </c>
      <c r="I62" s="223" t="str">
        <f>IF(Розрахунок!K59&lt;&gt;"",LEFT(Розрахунок!K59, LEN(Розрахунок!K59)-1)," ")</f>
        <v xml:space="preserve"> </v>
      </c>
      <c r="J62" s="223">
        <f>Розрахунок!E59</f>
        <v>0</v>
      </c>
      <c r="K62" s="223">
        <f>Розрахунок!DN59</f>
        <v>0</v>
      </c>
      <c r="L62" s="223">
        <f>Розрахунок!DM59</f>
        <v>0</v>
      </c>
      <c r="M62" s="223">
        <f>Розрахунок!L59</f>
        <v>0</v>
      </c>
      <c r="N62" s="223">
        <f>Розрахунок!M59</f>
        <v>0</v>
      </c>
      <c r="O62" s="223">
        <f>Розрахунок!N59</f>
        <v>0</v>
      </c>
      <c r="P62" s="223">
        <f>Розрахунок!O59</f>
        <v>0</v>
      </c>
      <c r="Q62" s="224">
        <f>Розрахунок!DL59</f>
        <v>0</v>
      </c>
      <c r="R62" s="249" t="str">
        <f t="shared" si="0"/>
        <v xml:space="preserve"> </v>
      </c>
      <c r="S62" s="222">
        <f>Розрахунок!U59</f>
        <v>0</v>
      </c>
      <c r="T62" s="225">
        <f>Розрахунок!AB59</f>
        <v>0</v>
      </c>
      <c r="U62" s="226">
        <f>Розрахунок!AI59</f>
        <v>0</v>
      </c>
      <c r="V62" s="423">
        <f>Розрахунок!AP59</f>
        <v>0</v>
      </c>
      <c r="W62" s="222">
        <f>Розрахунок!AW59</f>
        <v>0</v>
      </c>
      <c r="X62" s="225">
        <f>Розрахунок!BD59</f>
        <v>0</v>
      </c>
      <c r="Y62" s="226">
        <f>Розрахунок!BK59</f>
        <v>0</v>
      </c>
      <c r="Z62" s="423">
        <f>Розрахунок!BR59</f>
        <v>0</v>
      </c>
      <c r="AA62" s="222">
        <f>Розрахунок!BY59</f>
        <v>0</v>
      </c>
      <c r="AB62" s="423">
        <f>Розрахунок!CF59</f>
        <v>0</v>
      </c>
      <c r="AC62" s="222">
        <f>Розрахунок!CM59</f>
        <v>0</v>
      </c>
      <c r="AD62" s="225">
        <f>Розрахунок!CT59</f>
        <v>0</v>
      </c>
      <c r="AE62" s="226">
        <f>Розрахунок!DA59</f>
        <v>0</v>
      </c>
      <c r="AF62" s="225">
        <f>Розрахунок!DH59</f>
        <v>0</v>
      </c>
      <c r="AG62" s="421"/>
      <c r="AI62" s="524">
        <f t="shared" si="1"/>
        <v>0</v>
      </c>
      <c r="AJ62" s="519">
        <f t="shared" si="2"/>
        <v>0</v>
      </c>
      <c r="AK62" s="519">
        <f t="shared" si="3"/>
        <v>0</v>
      </c>
      <c r="AL62" s="519">
        <f t="shared" si="4"/>
        <v>0</v>
      </c>
      <c r="AM62" s="519">
        <f t="shared" si="5"/>
        <v>0</v>
      </c>
      <c r="AN62" s="519">
        <f t="shared" si="6"/>
        <v>0</v>
      </c>
      <c r="AO62" s="525">
        <f t="shared" si="7"/>
        <v>0</v>
      </c>
    </row>
    <row r="63" spans="1:41" s="17" customFormat="1" ht="13.5" hidden="1" thickBot="1" x14ac:dyDescent="0.25">
      <c r="A63" s="221">
        <f>Розрахунок!A60</f>
        <v>51</v>
      </c>
      <c r="B63" s="423">
        <f>Розрахунок!B60</f>
        <v>0</v>
      </c>
      <c r="C63" s="227" t="str">
        <f>Розрахунок!C60</f>
        <v/>
      </c>
      <c r="D63" s="226" t="str">
        <f>IF(Розрахунок!F60&lt;&gt;"",LEFT(Розрахунок!F60, LEN(Розрахунок!F60)-1)," ")</f>
        <v xml:space="preserve"> </v>
      </c>
      <c r="E63" s="223" t="str">
        <f>IF(Розрахунок!G60&lt;&gt;"",LEFT(Розрахунок!G60, LEN(Розрахунок!G60)-1)," ")</f>
        <v xml:space="preserve"> </v>
      </c>
      <c r="F63" s="223" t="str">
        <f>IF(Розрахунок!H60&lt;&gt;"",LEFT(Розрахунок!H60, LEN(Розрахунок!H60)-1)," ")</f>
        <v xml:space="preserve"> </v>
      </c>
      <c r="G63" s="223" t="str">
        <f>IF(Розрахунок!I60&lt;&gt;"",LEFT(Розрахунок!I60, LEN(Розрахунок!I60)-1)," ")</f>
        <v xml:space="preserve"> </v>
      </c>
      <c r="H63" s="223">
        <f>Розрахунок!J60</f>
        <v>0</v>
      </c>
      <c r="I63" s="223" t="str">
        <f>IF(Розрахунок!K60&lt;&gt;"",LEFT(Розрахунок!K60, LEN(Розрахунок!K60)-1)," ")</f>
        <v xml:space="preserve"> </v>
      </c>
      <c r="J63" s="223">
        <f>Розрахунок!E60</f>
        <v>0</v>
      </c>
      <c r="K63" s="223">
        <f>Розрахунок!DN60</f>
        <v>0</v>
      </c>
      <c r="L63" s="223">
        <f>Розрахунок!DM60</f>
        <v>0</v>
      </c>
      <c r="M63" s="223">
        <f>Розрахунок!L60</f>
        <v>0</v>
      </c>
      <c r="N63" s="223">
        <f>Розрахунок!M60</f>
        <v>0</v>
      </c>
      <c r="O63" s="223">
        <f>Розрахунок!N60</f>
        <v>0</v>
      </c>
      <c r="P63" s="223">
        <f>Розрахунок!O60</f>
        <v>0</v>
      </c>
      <c r="Q63" s="224">
        <f>Розрахунок!DL60</f>
        <v>0</v>
      </c>
      <c r="R63" s="249" t="str">
        <f t="shared" ref="R63:R112" si="8">IF(L63&lt;&gt;0,M63/L63," ")</f>
        <v xml:space="preserve"> </v>
      </c>
      <c r="S63" s="222">
        <f>Розрахунок!U60</f>
        <v>0</v>
      </c>
      <c r="T63" s="225">
        <f>Розрахунок!AB60</f>
        <v>0</v>
      </c>
      <c r="U63" s="226">
        <f>Розрахунок!AI60</f>
        <v>0</v>
      </c>
      <c r="V63" s="423">
        <f>Розрахунок!AP60</f>
        <v>0</v>
      </c>
      <c r="W63" s="222">
        <f>Розрахунок!AW60</f>
        <v>0</v>
      </c>
      <c r="X63" s="225">
        <f>Розрахунок!BD60</f>
        <v>0</v>
      </c>
      <c r="Y63" s="226">
        <f>Розрахунок!BK60</f>
        <v>0</v>
      </c>
      <c r="Z63" s="423">
        <f>Розрахунок!BR60</f>
        <v>0</v>
      </c>
      <c r="AA63" s="222">
        <f>Розрахунок!BY60</f>
        <v>0</v>
      </c>
      <c r="AB63" s="423">
        <f>Розрахунок!CF60</f>
        <v>0</v>
      </c>
      <c r="AC63" s="222">
        <f>Розрахунок!CM60</f>
        <v>0</v>
      </c>
      <c r="AD63" s="225">
        <f>Розрахунок!CT60</f>
        <v>0</v>
      </c>
      <c r="AE63" s="226">
        <f>Розрахунок!DA60</f>
        <v>0</v>
      </c>
      <c r="AF63" s="225">
        <f>Розрахунок!DH60</f>
        <v>0</v>
      </c>
      <c r="AG63" s="443"/>
      <c r="AI63" s="524">
        <f t="shared" si="1"/>
        <v>0</v>
      </c>
      <c r="AJ63" s="519">
        <f t="shared" si="2"/>
        <v>0</v>
      </c>
      <c r="AK63" s="519">
        <f t="shared" si="3"/>
        <v>0</v>
      </c>
      <c r="AL63" s="519">
        <f t="shared" si="4"/>
        <v>0</v>
      </c>
      <c r="AM63" s="519">
        <f t="shared" si="5"/>
        <v>0</v>
      </c>
      <c r="AN63" s="519">
        <f t="shared" si="6"/>
        <v>0</v>
      </c>
      <c r="AO63" s="525">
        <f t="shared" si="7"/>
        <v>0</v>
      </c>
    </row>
    <row r="64" spans="1:41" s="18" customFormat="1" ht="15" hidden="1" thickBot="1" x14ac:dyDescent="0.25">
      <c r="A64" s="221">
        <f>Розрахунок!A61</f>
        <v>52</v>
      </c>
      <c r="B64" s="423">
        <f>Розрахунок!B61</f>
        <v>0</v>
      </c>
      <c r="C64" s="227" t="str">
        <f>Розрахунок!C61</f>
        <v/>
      </c>
      <c r="D64" s="226" t="str">
        <f>IF(Розрахунок!F61&lt;&gt;"",LEFT(Розрахунок!F61, LEN(Розрахунок!F61)-1)," ")</f>
        <v xml:space="preserve"> </v>
      </c>
      <c r="E64" s="223" t="str">
        <f>IF(Розрахунок!G61&lt;&gt;"",LEFT(Розрахунок!G61, LEN(Розрахунок!G61)-1)," ")</f>
        <v xml:space="preserve"> </v>
      </c>
      <c r="F64" s="223" t="str">
        <f>IF(Розрахунок!H61&lt;&gt;"",LEFT(Розрахунок!H61, LEN(Розрахунок!H61)-1)," ")</f>
        <v xml:space="preserve"> </v>
      </c>
      <c r="G64" s="223" t="str">
        <f>IF(Розрахунок!I61&lt;&gt;"",LEFT(Розрахунок!I61, LEN(Розрахунок!I61)-1)," ")</f>
        <v xml:space="preserve"> </v>
      </c>
      <c r="H64" s="223">
        <f>Розрахунок!J61</f>
        <v>0</v>
      </c>
      <c r="I64" s="223" t="str">
        <f>IF(Розрахунок!K61&lt;&gt;"",LEFT(Розрахунок!K61, LEN(Розрахунок!K61)-1)," ")</f>
        <v xml:space="preserve"> </v>
      </c>
      <c r="J64" s="223">
        <f>Розрахунок!E61</f>
        <v>0</v>
      </c>
      <c r="K64" s="223">
        <f>Розрахунок!DN61</f>
        <v>0</v>
      </c>
      <c r="L64" s="223">
        <f>Розрахунок!DM61</f>
        <v>0</v>
      </c>
      <c r="M64" s="223">
        <f>Розрахунок!L61</f>
        <v>0</v>
      </c>
      <c r="N64" s="223">
        <f>Розрахунок!M61</f>
        <v>0</v>
      </c>
      <c r="O64" s="223">
        <f>Розрахунок!N61</f>
        <v>0</v>
      </c>
      <c r="P64" s="223">
        <f>Розрахунок!O61</f>
        <v>0</v>
      </c>
      <c r="Q64" s="224">
        <f>Розрахунок!DL61</f>
        <v>0</v>
      </c>
      <c r="R64" s="249" t="str">
        <f t="shared" si="8"/>
        <v xml:space="preserve"> </v>
      </c>
      <c r="S64" s="222">
        <f>Розрахунок!U61</f>
        <v>0</v>
      </c>
      <c r="T64" s="225">
        <f>Розрахунок!AB61</f>
        <v>0</v>
      </c>
      <c r="U64" s="226">
        <f>Розрахунок!AI61</f>
        <v>0</v>
      </c>
      <c r="V64" s="423">
        <f>Розрахунок!AP61</f>
        <v>0</v>
      </c>
      <c r="W64" s="222">
        <f>Розрахунок!AW61</f>
        <v>0</v>
      </c>
      <c r="X64" s="225">
        <f>Розрахунок!BD61</f>
        <v>0</v>
      </c>
      <c r="Y64" s="226">
        <f>Розрахунок!BK61</f>
        <v>0</v>
      </c>
      <c r="Z64" s="423">
        <f>Розрахунок!BR61</f>
        <v>0</v>
      </c>
      <c r="AA64" s="222">
        <f>Розрахунок!BY61</f>
        <v>0</v>
      </c>
      <c r="AB64" s="423">
        <f>Розрахунок!CF61</f>
        <v>0</v>
      </c>
      <c r="AC64" s="222">
        <f>Розрахунок!CM61</f>
        <v>0</v>
      </c>
      <c r="AD64" s="225">
        <f>Розрахунок!CT61</f>
        <v>0</v>
      </c>
      <c r="AE64" s="226">
        <f>Розрахунок!DA61</f>
        <v>0</v>
      </c>
      <c r="AF64" s="225">
        <f>Розрахунок!DH61</f>
        <v>0</v>
      </c>
      <c r="AG64" s="444"/>
      <c r="AI64" s="524">
        <f t="shared" si="1"/>
        <v>0</v>
      </c>
      <c r="AJ64" s="519">
        <f t="shared" si="2"/>
        <v>0</v>
      </c>
      <c r="AK64" s="519">
        <f t="shared" si="3"/>
        <v>0</v>
      </c>
      <c r="AL64" s="519">
        <f t="shared" si="4"/>
        <v>0</v>
      </c>
      <c r="AM64" s="519">
        <f t="shared" si="5"/>
        <v>0</v>
      </c>
      <c r="AN64" s="519">
        <f t="shared" si="6"/>
        <v>0</v>
      </c>
      <c r="AO64" s="525">
        <f t="shared" si="7"/>
        <v>0</v>
      </c>
    </row>
    <row r="65" spans="1:41" s="16" customFormat="1" ht="13.5" hidden="1" thickBot="1" x14ac:dyDescent="0.25">
      <c r="A65" s="221">
        <f>Розрахунок!A62</f>
        <v>53</v>
      </c>
      <c r="B65" s="423">
        <f>Розрахунок!B62</f>
        <v>0</v>
      </c>
      <c r="C65" s="227" t="str">
        <f>Розрахунок!C62</f>
        <v/>
      </c>
      <c r="D65" s="226" t="str">
        <f>IF(Розрахунок!F62&lt;&gt;"",LEFT(Розрахунок!F62, LEN(Розрахунок!F62)-1)," ")</f>
        <v xml:space="preserve"> </v>
      </c>
      <c r="E65" s="223" t="str">
        <f>IF(Розрахунок!G62&lt;&gt;"",LEFT(Розрахунок!G62, LEN(Розрахунок!G62)-1)," ")</f>
        <v xml:space="preserve"> </v>
      </c>
      <c r="F65" s="223" t="str">
        <f>IF(Розрахунок!H62&lt;&gt;"",LEFT(Розрахунок!H62, LEN(Розрахунок!H62)-1)," ")</f>
        <v xml:space="preserve"> </v>
      </c>
      <c r="G65" s="223" t="str">
        <f>IF(Розрахунок!I62&lt;&gt;"",LEFT(Розрахунок!I62, LEN(Розрахунок!I62)-1)," ")</f>
        <v xml:space="preserve"> </v>
      </c>
      <c r="H65" s="223">
        <f>Розрахунок!J62</f>
        <v>0</v>
      </c>
      <c r="I65" s="223" t="str">
        <f>IF(Розрахунок!K62&lt;&gt;"",LEFT(Розрахунок!K62, LEN(Розрахунок!K62)-1)," ")</f>
        <v xml:space="preserve"> </v>
      </c>
      <c r="J65" s="223">
        <f>Розрахунок!E62</f>
        <v>0</v>
      </c>
      <c r="K65" s="223">
        <f>Розрахунок!DN62</f>
        <v>0</v>
      </c>
      <c r="L65" s="223">
        <f>Розрахунок!DM62</f>
        <v>0</v>
      </c>
      <c r="M65" s="223">
        <f>Розрахунок!L62</f>
        <v>0</v>
      </c>
      <c r="N65" s="223">
        <f>Розрахунок!M62</f>
        <v>0</v>
      </c>
      <c r="O65" s="223">
        <f>Розрахунок!N62</f>
        <v>0</v>
      </c>
      <c r="P65" s="223">
        <f>Розрахунок!O62</f>
        <v>0</v>
      </c>
      <c r="Q65" s="224">
        <f>Розрахунок!DL62</f>
        <v>0</v>
      </c>
      <c r="R65" s="249" t="str">
        <f t="shared" si="8"/>
        <v xml:space="preserve"> </v>
      </c>
      <c r="S65" s="222">
        <f>Розрахунок!U62</f>
        <v>0</v>
      </c>
      <c r="T65" s="225">
        <f>Розрахунок!AB62</f>
        <v>0</v>
      </c>
      <c r="U65" s="226">
        <f>Розрахунок!AI62</f>
        <v>0</v>
      </c>
      <c r="V65" s="423">
        <f>Розрахунок!AP62</f>
        <v>0</v>
      </c>
      <c r="W65" s="222">
        <f>Розрахунок!AW62</f>
        <v>0</v>
      </c>
      <c r="X65" s="225">
        <f>Розрахунок!BD62</f>
        <v>0</v>
      </c>
      <c r="Y65" s="226">
        <f>Розрахунок!BK62</f>
        <v>0</v>
      </c>
      <c r="Z65" s="423">
        <f>Розрахунок!BR62</f>
        <v>0</v>
      </c>
      <c r="AA65" s="222">
        <f>Розрахунок!BY62</f>
        <v>0</v>
      </c>
      <c r="AB65" s="423">
        <f>Розрахунок!CF62</f>
        <v>0</v>
      </c>
      <c r="AC65" s="222">
        <f>Розрахунок!CM62</f>
        <v>0</v>
      </c>
      <c r="AD65" s="225">
        <f>Розрахунок!CT62</f>
        <v>0</v>
      </c>
      <c r="AE65" s="226">
        <f>Розрахунок!DA62</f>
        <v>0</v>
      </c>
      <c r="AF65" s="225">
        <f>Розрахунок!DH62</f>
        <v>0</v>
      </c>
      <c r="AG65" s="421"/>
      <c r="AI65" s="524">
        <f t="shared" si="1"/>
        <v>0</v>
      </c>
      <c r="AJ65" s="519">
        <f t="shared" si="2"/>
        <v>0</v>
      </c>
      <c r="AK65" s="519">
        <f t="shared" si="3"/>
        <v>0</v>
      </c>
      <c r="AL65" s="519">
        <f t="shared" si="4"/>
        <v>0</v>
      </c>
      <c r="AM65" s="519">
        <f t="shared" si="5"/>
        <v>0</v>
      </c>
      <c r="AN65" s="519">
        <f t="shared" si="6"/>
        <v>0</v>
      </c>
      <c r="AO65" s="525">
        <f t="shared" si="7"/>
        <v>0</v>
      </c>
    </row>
    <row r="66" spans="1:41" s="16" customFormat="1" ht="13.5" hidden="1" thickBot="1" x14ac:dyDescent="0.25">
      <c r="A66" s="221">
        <f>Розрахунок!A63</f>
        <v>54</v>
      </c>
      <c r="B66" s="423">
        <f>Розрахунок!B63</f>
        <v>0</v>
      </c>
      <c r="C66" s="227" t="str">
        <f>Розрахунок!C63</f>
        <v/>
      </c>
      <c r="D66" s="226" t="str">
        <f>IF(Розрахунок!F63&lt;&gt;"",LEFT(Розрахунок!F63, LEN(Розрахунок!F63)-1)," ")</f>
        <v xml:space="preserve"> </v>
      </c>
      <c r="E66" s="223" t="str">
        <f>IF(Розрахунок!G63&lt;&gt;"",LEFT(Розрахунок!G63, LEN(Розрахунок!G63)-1)," ")</f>
        <v xml:space="preserve"> </v>
      </c>
      <c r="F66" s="223" t="str">
        <f>IF(Розрахунок!H63&lt;&gt;"",LEFT(Розрахунок!H63, LEN(Розрахунок!H63)-1)," ")</f>
        <v xml:space="preserve"> </v>
      </c>
      <c r="G66" s="223" t="str">
        <f>IF(Розрахунок!I63&lt;&gt;"",LEFT(Розрахунок!I63, LEN(Розрахунок!I63)-1)," ")</f>
        <v xml:space="preserve"> </v>
      </c>
      <c r="H66" s="223">
        <f>Розрахунок!J63</f>
        <v>0</v>
      </c>
      <c r="I66" s="223" t="str">
        <f>IF(Розрахунок!K63&lt;&gt;"",LEFT(Розрахунок!K63, LEN(Розрахунок!K63)-1)," ")</f>
        <v xml:space="preserve"> </v>
      </c>
      <c r="J66" s="223">
        <f>Розрахунок!E63</f>
        <v>0</v>
      </c>
      <c r="K66" s="223">
        <f>Розрахунок!DN63</f>
        <v>0</v>
      </c>
      <c r="L66" s="223">
        <f>Розрахунок!DM63</f>
        <v>0</v>
      </c>
      <c r="M66" s="223">
        <f>Розрахунок!L63</f>
        <v>0</v>
      </c>
      <c r="N66" s="223">
        <f>Розрахунок!M63</f>
        <v>0</v>
      </c>
      <c r="O66" s="223">
        <f>Розрахунок!N63</f>
        <v>0</v>
      </c>
      <c r="P66" s="223">
        <f>Розрахунок!O63</f>
        <v>0</v>
      </c>
      <c r="Q66" s="224">
        <f>Розрахунок!DL63</f>
        <v>0</v>
      </c>
      <c r="R66" s="249" t="str">
        <f t="shared" si="8"/>
        <v xml:space="preserve"> </v>
      </c>
      <c r="S66" s="222">
        <f>Розрахунок!U63</f>
        <v>0</v>
      </c>
      <c r="T66" s="225">
        <f>Розрахунок!AB63</f>
        <v>0</v>
      </c>
      <c r="U66" s="226">
        <f>Розрахунок!AI63</f>
        <v>0</v>
      </c>
      <c r="V66" s="423">
        <f>Розрахунок!AP63</f>
        <v>0</v>
      </c>
      <c r="W66" s="222">
        <f>Розрахунок!AW63</f>
        <v>0</v>
      </c>
      <c r="X66" s="225">
        <f>Розрахунок!BD63</f>
        <v>0</v>
      </c>
      <c r="Y66" s="226">
        <f>Розрахунок!BK63</f>
        <v>0</v>
      </c>
      <c r="Z66" s="423">
        <f>Розрахунок!BR63</f>
        <v>0</v>
      </c>
      <c r="AA66" s="222">
        <f>Розрахунок!BY63</f>
        <v>0</v>
      </c>
      <c r="AB66" s="423">
        <f>Розрахунок!CF63</f>
        <v>0</v>
      </c>
      <c r="AC66" s="222">
        <f>Розрахунок!CM63</f>
        <v>0</v>
      </c>
      <c r="AD66" s="225">
        <f>Розрахунок!CT63</f>
        <v>0</v>
      </c>
      <c r="AE66" s="226">
        <f>Розрахунок!DA63</f>
        <v>0</v>
      </c>
      <c r="AF66" s="225">
        <f>Розрахунок!DH63</f>
        <v>0</v>
      </c>
      <c r="AG66" s="421"/>
      <c r="AI66" s="524">
        <f t="shared" si="1"/>
        <v>0</v>
      </c>
      <c r="AJ66" s="519">
        <f t="shared" si="2"/>
        <v>0</v>
      </c>
      <c r="AK66" s="519">
        <f t="shared" si="3"/>
        <v>0</v>
      </c>
      <c r="AL66" s="519">
        <f t="shared" si="4"/>
        <v>0</v>
      </c>
      <c r="AM66" s="519">
        <f t="shared" si="5"/>
        <v>0</v>
      </c>
      <c r="AN66" s="519">
        <f t="shared" si="6"/>
        <v>0</v>
      </c>
      <c r="AO66" s="525">
        <f t="shared" si="7"/>
        <v>0</v>
      </c>
    </row>
    <row r="67" spans="1:41" s="16" customFormat="1" ht="13.5" hidden="1" thickBot="1" x14ac:dyDescent="0.25">
      <c r="A67" s="221">
        <f>Розрахунок!A64</f>
        <v>55</v>
      </c>
      <c r="B67" s="423">
        <f>Розрахунок!B64</f>
        <v>0</v>
      </c>
      <c r="C67" s="227" t="str">
        <f>Розрахунок!C64</f>
        <v/>
      </c>
      <c r="D67" s="226" t="str">
        <f>IF(Розрахунок!F64&lt;&gt;"",LEFT(Розрахунок!F64, LEN(Розрахунок!F64)-1)," ")</f>
        <v xml:space="preserve"> </v>
      </c>
      <c r="E67" s="223" t="str">
        <f>IF(Розрахунок!G64&lt;&gt;"",LEFT(Розрахунок!G64, LEN(Розрахунок!G64)-1)," ")</f>
        <v xml:space="preserve"> </v>
      </c>
      <c r="F67" s="223" t="str">
        <f>IF(Розрахунок!H64&lt;&gt;"",LEFT(Розрахунок!H64, LEN(Розрахунок!H64)-1)," ")</f>
        <v xml:space="preserve"> </v>
      </c>
      <c r="G67" s="223" t="str">
        <f>IF(Розрахунок!I64&lt;&gt;"",LEFT(Розрахунок!I64, LEN(Розрахунок!I64)-1)," ")</f>
        <v xml:space="preserve"> </v>
      </c>
      <c r="H67" s="223">
        <f>Розрахунок!J64</f>
        <v>0</v>
      </c>
      <c r="I67" s="223" t="str">
        <f>IF(Розрахунок!K64&lt;&gt;"",LEFT(Розрахунок!K64, LEN(Розрахунок!K64)-1)," ")</f>
        <v xml:space="preserve"> </v>
      </c>
      <c r="J67" s="223">
        <f>Розрахунок!E64</f>
        <v>0</v>
      </c>
      <c r="K67" s="223">
        <f>Розрахунок!DN64</f>
        <v>0</v>
      </c>
      <c r="L67" s="223">
        <f>Розрахунок!DM64</f>
        <v>0</v>
      </c>
      <c r="M67" s="223">
        <f>Розрахунок!L64</f>
        <v>0</v>
      </c>
      <c r="N67" s="223">
        <f>Розрахунок!M64</f>
        <v>0</v>
      </c>
      <c r="O67" s="223">
        <f>Розрахунок!N64</f>
        <v>0</v>
      </c>
      <c r="P67" s="223">
        <f>Розрахунок!O64</f>
        <v>0</v>
      </c>
      <c r="Q67" s="224">
        <f>Розрахунок!DL64</f>
        <v>0</v>
      </c>
      <c r="R67" s="249" t="str">
        <f t="shared" si="8"/>
        <v xml:space="preserve"> </v>
      </c>
      <c r="S67" s="222">
        <f>Розрахунок!U64</f>
        <v>0</v>
      </c>
      <c r="T67" s="225">
        <f>Розрахунок!AB64</f>
        <v>0</v>
      </c>
      <c r="U67" s="226">
        <f>Розрахунок!AI64</f>
        <v>0</v>
      </c>
      <c r="V67" s="423">
        <f>Розрахунок!AP64</f>
        <v>0</v>
      </c>
      <c r="W67" s="222">
        <f>Розрахунок!AW64</f>
        <v>0</v>
      </c>
      <c r="X67" s="225">
        <f>Розрахунок!BD64</f>
        <v>0</v>
      </c>
      <c r="Y67" s="226">
        <f>Розрахунок!BK64</f>
        <v>0</v>
      </c>
      <c r="Z67" s="423">
        <f>Розрахунок!BR64</f>
        <v>0</v>
      </c>
      <c r="AA67" s="222">
        <f>Розрахунок!BY64</f>
        <v>0</v>
      </c>
      <c r="AB67" s="423">
        <f>Розрахунок!CF64</f>
        <v>0</v>
      </c>
      <c r="AC67" s="222">
        <f>Розрахунок!CM64</f>
        <v>0</v>
      </c>
      <c r="AD67" s="225">
        <f>Розрахунок!CT64</f>
        <v>0</v>
      </c>
      <c r="AE67" s="226">
        <f>Розрахунок!DA64</f>
        <v>0</v>
      </c>
      <c r="AF67" s="225">
        <f>Розрахунок!DH64</f>
        <v>0</v>
      </c>
      <c r="AG67" s="421"/>
      <c r="AI67" s="524">
        <f t="shared" si="1"/>
        <v>0</v>
      </c>
      <c r="AJ67" s="519">
        <f t="shared" si="2"/>
        <v>0</v>
      </c>
      <c r="AK67" s="519">
        <f t="shared" si="3"/>
        <v>0</v>
      </c>
      <c r="AL67" s="519">
        <f t="shared" si="4"/>
        <v>0</v>
      </c>
      <c r="AM67" s="519">
        <f t="shared" si="5"/>
        <v>0</v>
      </c>
      <c r="AN67" s="519">
        <f t="shared" si="6"/>
        <v>0</v>
      </c>
      <c r="AO67" s="525">
        <f t="shared" si="7"/>
        <v>0</v>
      </c>
    </row>
    <row r="68" spans="1:41" s="16" customFormat="1" ht="13.5" hidden="1" thickBot="1" x14ac:dyDescent="0.25">
      <c r="A68" s="221">
        <f>Розрахунок!A65</f>
        <v>56</v>
      </c>
      <c r="B68" s="423">
        <f>Розрахунок!B65</f>
        <v>0</v>
      </c>
      <c r="C68" s="227" t="str">
        <f>Розрахунок!C65</f>
        <v/>
      </c>
      <c r="D68" s="226" t="str">
        <f>IF(Розрахунок!F65&lt;&gt;"",LEFT(Розрахунок!F65, LEN(Розрахунок!F65)-1)," ")</f>
        <v xml:space="preserve"> </v>
      </c>
      <c r="E68" s="223" t="str">
        <f>IF(Розрахунок!G65&lt;&gt;"",LEFT(Розрахунок!G65, LEN(Розрахунок!G65)-1)," ")</f>
        <v xml:space="preserve"> </v>
      </c>
      <c r="F68" s="223" t="str">
        <f>IF(Розрахунок!H65&lt;&gt;"",LEFT(Розрахунок!H65, LEN(Розрахунок!H65)-1)," ")</f>
        <v xml:space="preserve"> </v>
      </c>
      <c r="G68" s="223" t="str">
        <f>IF(Розрахунок!I65&lt;&gt;"",LEFT(Розрахунок!I65, LEN(Розрахунок!I65)-1)," ")</f>
        <v xml:space="preserve"> </v>
      </c>
      <c r="H68" s="223">
        <f>Розрахунок!J65</f>
        <v>0</v>
      </c>
      <c r="I68" s="223" t="str">
        <f>IF(Розрахунок!K65&lt;&gt;"",LEFT(Розрахунок!K65, LEN(Розрахунок!K65)-1)," ")</f>
        <v xml:space="preserve"> </v>
      </c>
      <c r="J68" s="223">
        <f>Розрахунок!E65</f>
        <v>0</v>
      </c>
      <c r="K68" s="223">
        <f>Розрахунок!DN65</f>
        <v>0</v>
      </c>
      <c r="L68" s="223">
        <f>Розрахунок!DM65</f>
        <v>0</v>
      </c>
      <c r="M68" s="223">
        <f>Розрахунок!L65</f>
        <v>0</v>
      </c>
      <c r="N68" s="223">
        <f>Розрахунок!M65</f>
        <v>0</v>
      </c>
      <c r="O68" s="223">
        <f>Розрахунок!N65</f>
        <v>0</v>
      </c>
      <c r="P68" s="223">
        <f>Розрахунок!O65</f>
        <v>0</v>
      </c>
      <c r="Q68" s="224">
        <f>Розрахунок!DL65</f>
        <v>0</v>
      </c>
      <c r="R68" s="249" t="str">
        <f t="shared" si="8"/>
        <v xml:space="preserve"> </v>
      </c>
      <c r="S68" s="222">
        <f>Розрахунок!U65</f>
        <v>0</v>
      </c>
      <c r="T68" s="225">
        <f>Розрахунок!AB65</f>
        <v>0</v>
      </c>
      <c r="U68" s="226">
        <f>Розрахунок!AI65</f>
        <v>0</v>
      </c>
      <c r="V68" s="423">
        <f>Розрахунок!AP65</f>
        <v>0</v>
      </c>
      <c r="W68" s="222">
        <f>Розрахунок!AW65</f>
        <v>0</v>
      </c>
      <c r="X68" s="225">
        <f>Розрахунок!BD65</f>
        <v>0</v>
      </c>
      <c r="Y68" s="226">
        <f>Розрахунок!BK65</f>
        <v>0</v>
      </c>
      <c r="Z68" s="423">
        <f>Розрахунок!BR65</f>
        <v>0</v>
      </c>
      <c r="AA68" s="222">
        <f>Розрахунок!BY65</f>
        <v>0</v>
      </c>
      <c r="AB68" s="423">
        <f>Розрахунок!CF65</f>
        <v>0</v>
      </c>
      <c r="AC68" s="222">
        <f>Розрахунок!CM65</f>
        <v>0</v>
      </c>
      <c r="AD68" s="225">
        <f>Розрахунок!CT65</f>
        <v>0</v>
      </c>
      <c r="AE68" s="226">
        <f>Розрахунок!DA65</f>
        <v>0</v>
      </c>
      <c r="AF68" s="225">
        <f>Розрахунок!DH65</f>
        <v>0</v>
      </c>
      <c r="AG68" s="421"/>
      <c r="AI68" s="524">
        <f t="shared" si="1"/>
        <v>0</v>
      </c>
      <c r="AJ68" s="519">
        <f t="shared" si="2"/>
        <v>0</v>
      </c>
      <c r="AK68" s="519">
        <f t="shared" si="3"/>
        <v>0</v>
      </c>
      <c r="AL68" s="519">
        <f t="shared" si="4"/>
        <v>0</v>
      </c>
      <c r="AM68" s="519">
        <f t="shared" si="5"/>
        <v>0</v>
      </c>
      <c r="AN68" s="519">
        <f t="shared" si="6"/>
        <v>0</v>
      </c>
      <c r="AO68" s="525">
        <f t="shared" si="7"/>
        <v>0</v>
      </c>
    </row>
    <row r="69" spans="1:41" s="16" customFormat="1" ht="13.5" hidden="1" thickBot="1" x14ac:dyDescent="0.25">
      <c r="A69" s="221">
        <f>Розрахунок!A66</f>
        <v>57</v>
      </c>
      <c r="B69" s="423">
        <f>Розрахунок!B66</f>
        <v>0</v>
      </c>
      <c r="C69" s="227" t="str">
        <f>Розрахунок!C66</f>
        <v/>
      </c>
      <c r="D69" s="226" t="str">
        <f>IF(Розрахунок!F66&lt;&gt;"",LEFT(Розрахунок!F66, LEN(Розрахунок!F66)-1)," ")</f>
        <v xml:space="preserve"> </v>
      </c>
      <c r="E69" s="223" t="str">
        <f>IF(Розрахунок!G66&lt;&gt;"",LEFT(Розрахунок!G66, LEN(Розрахунок!G66)-1)," ")</f>
        <v xml:space="preserve"> </v>
      </c>
      <c r="F69" s="223" t="str">
        <f>IF(Розрахунок!H66&lt;&gt;"",LEFT(Розрахунок!H66, LEN(Розрахунок!H66)-1)," ")</f>
        <v xml:space="preserve"> </v>
      </c>
      <c r="G69" s="223" t="str">
        <f>IF(Розрахунок!I66&lt;&gt;"",LEFT(Розрахунок!I66, LEN(Розрахунок!I66)-1)," ")</f>
        <v xml:space="preserve"> </v>
      </c>
      <c r="H69" s="223">
        <f>Розрахунок!J66</f>
        <v>0</v>
      </c>
      <c r="I69" s="223" t="str">
        <f>IF(Розрахунок!K66&lt;&gt;"",LEFT(Розрахунок!K66, LEN(Розрахунок!K66)-1)," ")</f>
        <v xml:space="preserve"> </v>
      </c>
      <c r="J69" s="223">
        <f>Розрахунок!E66</f>
        <v>0</v>
      </c>
      <c r="K69" s="223">
        <f>Розрахунок!DN66</f>
        <v>0</v>
      </c>
      <c r="L69" s="223">
        <f>Розрахунок!DM66</f>
        <v>0</v>
      </c>
      <c r="M69" s="223">
        <f>Розрахунок!L66</f>
        <v>0</v>
      </c>
      <c r="N69" s="223">
        <f>Розрахунок!M66</f>
        <v>0</v>
      </c>
      <c r="O69" s="223">
        <f>Розрахунок!N66</f>
        <v>0</v>
      </c>
      <c r="P69" s="223">
        <f>Розрахунок!O66</f>
        <v>0</v>
      </c>
      <c r="Q69" s="224">
        <f>Розрахунок!DL66</f>
        <v>0</v>
      </c>
      <c r="R69" s="249" t="str">
        <f t="shared" si="8"/>
        <v xml:space="preserve"> </v>
      </c>
      <c r="S69" s="222">
        <f>Розрахунок!U66</f>
        <v>0</v>
      </c>
      <c r="T69" s="225">
        <f>Розрахунок!AB66</f>
        <v>0</v>
      </c>
      <c r="U69" s="226">
        <f>Розрахунок!AI66</f>
        <v>0</v>
      </c>
      <c r="V69" s="423">
        <f>Розрахунок!AP66</f>
        <v>0</v>
      </c>
      <c r="W69" s="222">
        <f>Розрахунок!AW66</f>
        <v>0</v>
      </c>
      <c r="X69" s="225">
        <f>Розрахунок!BD66</f>
        <v>0</v>
      </c>
      <c r="Y69" s="226">
        <f>Розрахунок!BK66</f>
        <v>0</v>
      </c>
      <c r="Z69" s="423">
        <f>Розрахунок!BR66</f>
        <v>0</v>
      </c>
      <c r="AA69" s="222">
        <f>Розрахунок!BY66</f>
        <v>0</v>
      </c>
      <c r="AB69" s="423">
        <f>Розрахунок!CF66</f>
        <v>0</v>
      </c>
      <c r="AC69" s="222">
        <f>Розрахунок!CM66</f>
        <v>0</v>
      </c>
      <c r="AD69" s="225">
        <f>Розрахунок!CT66</f>
        <v>0</v>
      </c>
      <c r="AE69" s="226">
        <f>Розрахунок!DA66</f>
        <v>0</v>
      </c>
      <c r="AF69" s="225">
        <f>Розрахунок!DH66</f>
        <v>0</v>
      </c>
      <c r="AG69" s="421"/>
      <c r="AI69" s="524">
        <f t="shared" si="1"/>
        <v>0</v>
      </c>
      <c r="AJ69" s="519">
        <f t="shared" si="2"/>
        <v>0</v>
      </c>
      <c r="AK69" s="519">
        <f t="shared" si="3"/>
        <v>0</v>
      </c>
      <c r="AL69" s="519">
        <f t="shared" si="4"/>
        <v>0</v>
      </c>
      <c r="AM69" s="519">
        <f t="shared" si="5"/>
        <v>0</v>
      </c>
      <c r="AN69" s="519">
        <f t="shared" si="6"/>
        <v>0</v>
      </c>
      <c r="AO69" s="525">
        <f t="shared" si="7"/>
        <v>0</v>
      </c>
    </row>
    <row r="70" spans="1:41" s="16" customFormat="1" ht="13.5" hidden="1" thickBot="1" x14ac:dyDescent="0.25">
      <c r="A70" s="221">
        <f>Розрахунок!A67</f>
        <v>58</v>
      </c>
      <c r="B70" s="423">
        <f>Розрахунок!B67</f>
        <v>0</v>
      </c>
      <c r="C70" s="227" t="str">
        <f>Розрахунок!C67</f>
        <v/>
      </c>
      <c r="D70" s="226" t="str">
        <f>IF(Розрахунок!F67&lt;&gt;"",LEFT(Розрахунок!F67, LEN(Розрахунок!F67)-1)," ")</f>
        <v xml:space="preserve"> </v>
      </c>
      <c r="E70" s="223" t="str">
        <f>IF(Розрахунок!G67&lt;&gt;"",LEFT(Розрахунок!G67, LEN(Розрахунок!G67)-1)," ")</f>
        <v xml:space="preserve"> </v>
      </c>
      <c r="F70" s="223" t="str">
        <f>IF(Розрахунок!H67&lt;&gt;"",LEFT(Розрахунок!H67, LEN(Розрахунок!H67)-1)," ")</f>
        <v xml:space="preserve"> </v>
      </c>
      <c r="G70" s="223" t="str">
        <f>IF(Розрахунок!I67&lt;&gt;"",LEFT(Розрахунок!I67, LEN(Розрахунок!I67)-1)," ")</f>
        <v xml:space="preserve"> </v>
      </c>
      <c r="H70" s="223">
        <f>Розрахунок!J67</f>
        <v>0</v>
      </c>
      <c r="I70" s="223" t="str">
        <f>IF(Розрахунок!K67&lt;&gt;"",LEFT(Розрахунок!K67, LEN(Розрахунок!K67)-1)," ")</f>
        <v xml:space="preserve"> </v>
      </c>
      <c r="J70" s="223">
        <f>Розрахунок!E67</f>
        <v>0</v>
      </c>
      <c r="K70" s="223">
        <f>Розрахунок!DN67</f>
        <v>0</v>
      </c>
      <c r="L70" s="223">
        <f>Розрахунок!DM67</f>
        <v>0</v>
      </c>
      <c r="M70" s="223">
        <f>Розрахунок!L67</f>
        <v>0</v>
      </c>
      <c r="N70" s="223">
        <f>Розрахунок!M67</f>
        <v>0</v>
      </c>
      <c r="O70" s="223">
        <f>Розрахунок!N67</f>
        <v>0</v>
      </c>
      <c r="P70" s="223">
        <f>Розрахунок!O67</f>
        <v>0</v>
      </c>
      <c r="Q70" s="224">
        <f>Розрахунок!DL67</f>
        <v>0</v>
      </c>
      <c r="R70" s="249" t="str">
        <f t="shared" si="8"/>
        <v xml:space="preserve"> </v>
      </c>
      <c r="S70" s="222">
        <f>Розрахунок!U67</f>
        <v>0</v>
      </c>
      <c r="T70" s="225">
        <f>Розрахунок!AB67</f>
        <v>0</v>
      </c>
      <c r="U70" s="226">
        <f>Розрахунок!AI67</f>
        <v>0</v>
      </c>
      <c r="V70" s="423">
        <f>Розрахунок!AP67</f>
        <v>0</v>
      </c>
      <c r="W70" s="222">
        <f>Розрахунок!AW67</f>
        <v>0</v>
      </c>
      <c r="X70" s="225">
        <f>Розрахунок!BD67</f>
        <v>0</v>
      </c>
      <c r="Y70" s="226">
        <f>Розрахунок!BK67</f>
        <v>0</v>
      </c>
      <c r="Z70" s="423">
        <f>Розрахунок!BR67</f>
        <v>0</v>
      </c>
      <c r="AA70" s="222">
        <f>Розрахунок!BY67</f>
        <v>0</v>
      </c>
      <c r="AB70" s="423">
        <f>Розрахунок!CF67</f>
        <v>0</v>
      </c>
      <c r="AC70" s="222">
        <f>Розрахунок!CM67</f>
        <v>0</v>
      </c>
      <c r="AD70" s="225">
        <f>Розрахунок!CT67</f>
        <v>0</v>
      </c>
      <c r="AE70" s="226">
        <f>Розрахунок!DA67</f>
        <v>0</v>
      </c>
      <c r="AF70" s="225">
        <f>Розрахунок!DH67</f>
        <v>0</v>
      </c>
      <c r="AG70" s="421"/>
      <c r="AI70" s="524">
        <f t="shared" si="1"/>
        <v>0</v>
      </c>
      <c r="AJ70" s="519">
        <f t="shared" si="2"/>
        <v>0</v>
      </c>
      <c r="AK70" s="519">
        <f t="shared" si="3"/>
        <v>0</v>
      </c>
      <c r="AL70" s="519">
        <f t="shared" si="4"/>
        <v>0</v>
      </c>
      <c r="AM70" s="519">
        <f t="shared" si="5"/>
        <v>0</v>
      </c>
      <c r="AN70" s="519">
        <f t="shared" si="6"/>
        <v>0</v>
      </c>
      <c r="AO70" s="525">
        <f t="shared" si="7"/>
        <v>0</v>
      </c>
    </row>
    <row r="71" spans="1:41" s="16" customFormat="1" ht="13.5" hidden="1" thickBot="1" x14ac:dyDescent="0.25">
      <c r="A71" s="221">
        <f>Розрахунок!A68</f>
        <v>59</v>
      </c>
      <c r="B71" s="423">
        <f>Розрахунок!B68</f>
        <v>0</v>
      </c>
      <c r="C71" s="227" t="str">
        <f>Розрахунок!C68</f>
        <v/>
      </c>
      <c r="D71" s="226" t="str">
        <f>IF(Розрахунок!F68&lt;&gt;"",LEFT(Розрахунок!F68, LEN(Розрахунок!F68)-1)," ")</f>
        <v xml:space="preserve"> </v>
      </c>
      <c r="E71" s="223" t="str">
        <f>IF(Розрахунок!G68&lt;&gt;"",LEFT(Розрахунок!G68, LEN(Розрахунок!G68)-1)," ")</f>
        <v xml:space="preserve"> </v>
      </c>
      <c r="F71" s="223" t="str">
        <f>IF(Розрахунок!H68&lt;&gt;"",LEFT(Розрахунок!H68, LEN(Розрахунок!H68)-1)," ")</f>
        <v xml:space="preserve"> </v>
      </c>
      <c r="G71" s="223" t="str">
        <f>IF(Розрахунок!I68&lt;&gt;"",LEFT(Розрахунок!I68, LEN(Розрахунок!I68)-1)," ")</f>
        <v xml:space="preserve"> </v>
      </c>
      <c r="H71" s="223">
        <f>Розрахунок!J68</f>
        <v>0</v>
      </c>
      <c r="I71" s="223" t="str">
        <f>IF(Розрахунок!K68&lt;&gt;"",LEFT(Розрахунок!K68, LEN(Розрахунок!K68)-1)," ")</f>
        <v xml:space="preserve"> </v>
      </c>
      <c r="J71" s="223">
        <f>Розрахунок!E68</f>
        <v>0</v>
      </c>
      <c r="K71" s="223">
        <f>Розрахунок!DN68</f>
        <v>0</v>
      </c>
      <c r="L71" s="223">
        <f>Розрахунок!DM68</f>
        <v>0</v>
      </c>
      <c r="M71" s="223">
        <f>Розрахунок!L68</f>
        <v>0</v>
      </c>
      <c r="N71" s="223">
        <f>Розрахунок!M68</f>
        <v>0</v>
      </c>
      <c r="O71" s="223">
        <f>Розрахунок!N68</f>
        <v>0</v>
      </c>
      <c r="P71" s="223">
        <f>Розрахунок!O68</f>
        <v>0</v>
      </c>
      <c r="Q71" s="224">
        <f>Розрахунок!DL68</f>
        <v>0</v>
      </c>
      <c r="R71" s="249" t="str">
        <f t="shared" si="8"/>
        <v xml:space="preserve"> </v>
      </c>
      <c r="S71" s="222">
        <f>Розрахунок!U68</f>
        <v>0</v>
      </c>
      <c r="T71" s="225">
        <f>Розрахунок!AB68</f>
        <v>0</v>
      </c>
      <c r="U71" s="226">
        <f>Розрахунок!AI68</f>
        <v>0</v>
      </c>
      <c r="V71" s="423">
        <f>Розрахунок!AP68</f>
        <v>0</v>
      </c>
      <c r="W71" s="222">
        <f>Розрахунок!AW68</f>
        <v>0</v>
      </c>
      <c r="X71" s="225">
        <f>Розрахунок!BD68</f>
        <v>0</v>
      </c>
      <c r="Y71" s="226">
        <f>Розрахунок!BK68</f>
        <v>0</v>
      </c>
      <c r="Z71" s="423">
        <f>Розрахунок!BR68</f>
        <v>0</v>
      </c>
      <c r="AA71" s="222">
        <f>Розрахунок!BY68</f>
        <v>0</v>
      </c>
      <c r="AB71" s="423">
        <f>Розрахунок!CF68</f>
        <v>0</v>
      </c>
      <c r="AC71" s="222">
        <f>Розрахунок!CM68</f>
        <v>0</v>
      </c>
      <c r="AD71" s="225">
        <f>Розрахунок!CT68</f>
        <v>0</v>
      </c>
      <c r="AE71" s="226">
        <f>Розрахунок!DA68</f>
        <v>0</v>
      </c>
      <c r="AF71" s="225">
        <f>Розрахунок!DH68</f>
        <v>0</v>
      </c>
      <c r="AG71" s="421"/>
      <c r="AI71" s="524">
        <f t="shared" si="1"/>
        <v>0</v>
      </c>
      <c r="AJ71" s="519">
        <f t="shared" si="2"/>
        <v>0</v>
      </c>
      <c r="AK71" s="519">
        <f t="shared" si="3"/>
        <v>0</v>
      </c>
      <c r="AL71" s="519">
        <f t="shared" si="4"/>
        <v>0</v>
      </c>
      <c r="AM71" s="519">
        <f t="shared" si="5"/>
        <v>0</v>
      </c>
      <c r="AN71" s="519">
        <f t="shared" si="6"/>
        <v>0</v>
      </c>
      <c r="AO71" s="525">
        <f t="shared" si="7"/>
        <v>0</v>
      </c>
    </row>
    <row r="72" spans="1:41" s="16" customFormat="1" ht="13.5" hidden="1" thickBot="1" x14ac:dyDescent="0.25">
      <c r="A72" s="221">
        <f>Розрахунок!A69</f>
        <v>60</v>
      </c>
      <c r="B72" s="423">
        <f>Розрахунок!B69</f>
        <v>0</v>
      </c>
      <c r="C72" s="227" t="str">
        <f>Розрахунок!C69</f>
        <v/>
      </c>
      <c r="D72" s="226" t="str">
        <f>IF(Розрахунок!F69&lt;&gt;"",LEFT(Розрахунок!F69, LEN(Розрахунок!F69)-1)," ")</f>
        <v xml:space="preserve"> </v>
      </c>
      <c r="E72" s="223" t="str">
        <f>IF(Розрахунок!G69&lt;&gt;"",LEFT(Розрахунок!G69, LEN(Розрахунок!G69)-1)," ")</f>
        <v xml:space="preserve"> </v>
      </c>
      <c r="F72" s="223" t="str">
        <f>IF(Розрахунок!H69&lt;&gt;"",LEFT(Розрахунок!H69, LEN(Розрахунок!H69)-1)," ")</f>
        <v xml:space="preserve"> </v>
      </c>
      <c r="G72" s="223" t="str">
        <f>IF(Розрахунок!I69&lt;&gt;"",LEFT(Розрахунок!I69, LEN(Розрахунок!I69)-1)," ")</f>
        <v xml:space="preserve"> </v>
      </c>
      <c r="H72" s="223">
        <f>Розрахунок!J69</f>
        <v>0</v>
      </c>
      <c r="I72" s="223" t="str">
        <f>IF(Розрахунок!K69&lt;&gt;"",LEFT(Розрахунок!K69, LEN(Розрахунок!K69)-1)," ")</f>
        <v xml:space="preserve"> </v>
      </c>
      <c r="J72" s="223">
        <f>Розрахунок!E69</f>
        <v>0</v>
      </c>
      <c r="K72" s="223">
        <f>Розрахунок!DN69</f>
        <v>0</v>
      </c>
      <c r="L72" s="223">
        <f>Розрахунок!DM69</f>
        <v>0</v>
      </c>
      <c r="M72" s="223">
        <f>Розрахунок!L69</f>
        <v>0</v>
      </c>
      <c r="N72" s="223">
        <f>Розрахунок!M69</f>
        <v>0</v>
      </c>
      <c r="O72" s="223">
        <f>Розрахунок!N69</f>
        <v>0</v>
      </c>
      <c r="P72" s="223">
        <f>Розрахунок!O69</f>
        <v>0</v>
      </c>
      <c r="Q72" s="224">
        <f>Розрахунок!DL69</f>
        <v>0</v>
      </c>
      <c r="R72" s="249" t="str">
        <f t="shared" si="8"/>
        <v xml:space="preserve"> </v>
      </c>
      <c r="S72" s="222">
        <f>Розрахунок!U69</f>
        <v>0</v>
      </c>
      <c r="T72" s="225">
        <f>Розрахунок!AB69</f>
        <v>0</v>
      </c>
      <c r="U72" s="226">
        <f>Розрахунок!AI69</f>
        <v>0</v>
      </c>
      <c r="V72" s="423">
        <f>Розрахунок!AP69</f>
        <v>0</v>
      </c>
      <c r="W72" s="222">
        <f>Розрахунок!AW69</f>
        <v>0</v>
      </c>
      <c r="X72" s="225">
        <f>Розрахунок!BD69</f>
        <v>0</v>
      </c>
      <c r="Y72" s="226">
        <f>Розрахунок!BK69</f>
        <v>0</v>
      </c>
      <c r="Z72" s="423">
        <f>Розрахунок!BR69</f>
        <v>0</v>
      </c>
      <c r="AA72" s="222">
        <f>Розрахунок!BY69</f>
        <v>0</v>
      </c>
      <c r="AB72" s="423">
        <f>Розрахунок!CF69</f>
        <v>0</v>
      </c>
      <c r="AC72" s="222">
        <f>Розрахунок!CM69</f>
        <v>0</v>
      </c>
      <c r="AD72" s="225">
        <f>Розрахунок!CT69</f>
        <v>0</v>
      </c>
      <c r="AE72" s="226">
        <f>Розрахунок!DA69</f>
        <v>0</v>
      </c>
      <c r="AF72" s="225">
        <f>Розрахунок!DH69</f>
        <v>0</v>
      </c>
      <c r="AG72" s="421"/>
      <c r="AI72" s="524">
        <f t="shared" si="1"/>
        <v>0</v>
      </c>
      <c r="AJ72" s="519">
        <f t="shared" si="2"/>
        <v>0</v>
      </c>
      <c r="AK72" s="519">
        <f t="shared" si="3"/>
        <v>0</v>
      </c>
      <c r="AL72" s="519">
        <f t="shared" si="4"/>
        <v>0</v>
      </c>
      <c r="AM72" s="519">
        <f t="shared" si="5"/>
        <v>0</v>
      </c>
      <c r="AN72" s="519">
        <f t="shared" si="6"/>
        <v>0</v>
      </c>
      <c r="AO72" s="525">
        <f t="shared" si="7"/>
        <v>0</v>
      </c>
    </row>
    <row r="73" spans="1:41" s="16" customFormat="1" ht="13.5" hidden="1" thickBot="1" x14ac:dyDescent="0.25">
      <c r="A73" s="221">
        <f>Розрахунок!A70</f>
        <v>61</v>
      </c>
      <c r="B73" s="423">
        <f>Розрахунок!B70</f>
        <v>0</v>
      </c>
      <c r="C73" s="227" t="str">
        <f>Розрахунок!C70</f>
        <v/>
      </c>
      <c r="D73" s="226" t="str">
        <f>IF(Розрахунок!F70&lt;&gt;"",LEFT(Розрахунок!F70, LEN(Розрахунок!F70)-1)," ")</f>
        <v xml:space="preserve"> </v>
      </c>
      <c r="E73" s="223" t="str">
        <f>IF(Розрахунок!G70&lt;&gt;"",LEFT(Розрахунок!G70, LEN(Розрахунок!G70)-1)," ")</f>
        <v xml:space="preserve"> </v>
      </c>
      <c r="F73" s="223" t="str">
        <f>IF(Розрахунок!H70&lt;&gt;"",LEFT(Розрахунок!H70, LEN(Розрахунок!H70)-1)," ")</f>
        <v xml:space="preserve"> </v>
      </c>
      <c r="G73" s="223" t="str">
        <f>IF(Розрахунок!I70&lt;&gt;"",LEFT(Розрахунок!I70, LEN(Розрахунок!I70)-1)," ")</f>
        <v xml:space="preserve"> </v>
      </c>
      <c r="H73" s="223">
        <f>Розрахунок!J70</f>
        <v>0</v>
      </c>
      <c r="I73" s="223" t="str">
        <f>IF(Розрахунок!K70&lt;&gt;"",LEFT(Розрахунок!K70, LEN(Розрахунок!K70)-1)," ")</f>
        <v xml:space="preserve"> </v>
      </c>
      <c r="J73" s="223">
        <f>Розрахунок!E70</f>
        <v>0</v>
      </c>
      <c r="K73" s="223">
        <f>Розрахунок!DN70</f>
        <v>0</v>
      </c>
      <c r="L73" s="223">
        <f>Розрахунок!DM70</f>
        <v>0</v>
      </c>
      <c r="M73" s="223">
        <f>Розрахунок!L70</f>
        <v>0</v>
      </c>
      <c r="N73" s="223">
        <f>Розрахунок!M70</f>
        <v>0</v>
      </c>
      <c r="O73" s="223">
        <f>Розрахунок!N70</f>
        <v>0</v>
      </c>
      <c r="P73" s="223">
        <f>Розрахунок!O70</f>
        <v>0</v>
      </c>
      <c r="Q73" s="224">
        <f>Розрахунок!DL70</f>
        <v>0</v>
      </c>
      <c r="R73" s="249" t="str">
        <f t="shared" si="8"/>
        <v xml:space="preserve"> </v>
      </c>
      <c r="S73" s="222">
        <f>Розрахунок!U70</f>
        <v>0</v>
      </c>
      <c r="T73" s="225">
        <f>Розрахунок!AB70</f>
        <v>0</v>
      </c>
      <c r="U73" s="226">
        <f>Розрахунок!AI70</f>
        <v>0</v>
      </c>
      <c r="V73" s="423">
        <f>Розрахунок!AP70</f>
        <v>0</v>
      </c>
      <c r="W73" s="222">
        <f>Розрахунок!AW70</f>
        <v>0</v>
      </c>
      <c r="X73" s="225">
        <f>Розрахунок!BD70</f>
        <v>0</v>
      </c>
      <c r="Y73" s="226">
        <f>Розрахунок!BK70</f>
        <v>0</v>
      </c>
      <c r="Z73" s="423">
        <f>Розрахунок!BR70</f>
        <v>0</v>
      </c>
      <c r="AA73" s="222">
        <f>Розрахунок!BY70</f>
        <v>0</v>
      </c>
      <c r="AB73" s="423">
        <f>Розрахунок!CF70</f>
        <v>0</v>
      </c>
      <c r="AC73" s="222">
        <f>Розрахунок!CM70</f>
        <v>0</v>
      </c>
      <c r="AD73" s="225">
        <f>Розрахунок!CT70</f>
        <v>0</v>
      </c>
      <c r="AE73" s="226">
        <f>Розрахунок!DA70</f>
        <v>0</v>
      </c>
      <c r="AF73" s="225">
        <f>Розрахунок!DH70</f>
        <v>0</v>
      </c>
      <c r="AG73" s="421"/>
      <c r="AI73" s="524">
        <f t="shared" si="1"/>
        <v>0</v>
      </c>
      <c r="AJ73" s="519">
        <f t="shared" si="2"/>
        <v>0</v>
      </c>
      <c r="AK73" s="519">
        <f t="shared" si="3"/>
        <v>0</v>
      </c>
      <c r="AL73" s="519">
        <f t="shared" si="4"/>
        <v>0</v>
      </c>
      <c r="AM73" s="519">
        <f t="shared" si="5"/>
        <v>0</v>
      </c>
      <c r="AN73" s="519">
        <f t="shared" si="6"/>
        <v>0</v>
      </c>
      <c r="AO73" s="525">
        <f t="shared" si="7"/>
        <v>0</v>
      </c>
    </row>
    <row r="74" spans="1:41" s="16" customFormat="1" ht="13.5" hidden="1" thickBot="1" x14ac:dyDescent="0.25">
      <c r="A74" s="221">
        <f>Розрахунок!A71</f>
        <v>62</v>
      </c>
      <c r="B74" s="423">
        <f>Розрахунок!B71</f>
        <v>0</v>
      </c>
      <c r="C74" s="227" t="str">
        <f>Розрахунок!C71</f>
        <v/>
      </c>
      <c r="D74" s="226" t="str">
        <f>IF(Розрахунок!F71&lt;&gt;"",LEFT(Розрахунок!F71, LEN(Розрахунок!F71)-1)," ")</f>
        <v xml:space="preserve"> </v>
      </c>
      <c r="E74" s="223" t="str">
        <f>IF(Розрахунок!G71&lt;&gt;"",LEFT(Розрахунок!G71, LEN(Розрахунок!G71)-1)," ")</f>
        <v xml:space="preserve"> </v>
      </c>
      <c r="F74" s="223" t="str">
        <f>IF(Розрахунок!H71&lt;&gt;"",LEFT(Розрахунок!H71, LEN(Розрахунок!H71)-1)," ")</f>
        <v xml:space="preserve"> </v>
      </c>
      <c r="G74" s="223" t="str">
        <f>IF(Розрахунок!I71&lt;&gt;"",LEFT(Розрахунок!I71, LEN(Розрахунок!I71)-1)," ")</f>
        <v xml:space="preserve"> </v>
      </c>
      <c r="H74" s="223">
        <f>Розрахунок!J71</f>
        <v>0</v>
      </c>
      <c r="I74" s="223" t="str">
        <f>IF(Розрахунок!K71&lt;&gt;"",LEFT(Розрахунок!K71, LEN(Розрахунок!K71)-1)," ")</f>
        <v xml:space="preserve"> </v>
      </c>
      <c r="J74" s="223">
        <f>Розрахунок!E71</f>
        <v>0</v>
      </c>
      <c r="K74" s="223">
        <f>Розрахунок!DN71</f>
        <v>0</v>
      </c>
      <c r="L74" s="223">
        <f>Розрахунок!DM71</f>
        <v>0</v>
      </c>
      <c r="M74" s="223">
        <f>Розрахунок!L71</f>
        <v>0</v>
      </c>
      <c r="N74" s="223">
        <f>Розрахунок!M71</f>
        <v>0</v>
      </c>
      <c r="O74" s="223">
        <f>Розрахунок!N71</f>
        <v>0</v>
      </c>
      <c r="P74" s="223">
        <f>Розрахунок!O71</f>
        <v>0</v>
      </c>
      <c r="Q74" s="224">
        <f>Розрахунок!DL71</f>
        <v>0</v>
      </c>
      <c r="R74" s="249" t="str">
        <f t="shared" si="8"/>
        <v xml:space="preserve"> </v>
      </c>
      <c r="S74" s="222">
        <f>Розрахунок!U71</f>
        <v>0</v>
      </c>
      <c r="T74" s="225">
        <f>Розрахунок!AB71</f>
        <v>0</v>
      </c>
      <c r="U74" s="226">
        <f>Розрахунок!AI71</f>
        <v>0</v>
      </c>
      <c r="V74" s="423">
        <f>Розрахунок!AP71</f>
        <v>0</v>
      </c>
      <c r="W74" s="222">
        <f>Розрахунок!AW71</f>
        <v>0</v>
      </c>
      <c r="X74" s="225">
        <f>Розрахунок!BD71</f>
        <v>0</v>
      </c>
      <c r="Y74" s="226">
        <f>Розрахунок!BK71</f>
        <v>0</v>
      </c>
      <c r="Z74" s="423">
        <f>Розрахунок!BR71</f>
        <v>0</v>
      </c>
      <c r="AA74" s="222">
        <f>Розрахунок!BY71</f>
        <v>0</v>
      </c>
      <c r="AB74" s="423">
        <f>Розрахунок!CF71</f>
        <v>0</v>
      </c>
      <c r="AC74" s="222">
        <f>Розрахунок!CM71</f>
        <v>0</v>
      </c>
      <c r="AD74" s="225">
        <f>Розрахунок!CT71</f>
        <v>0</v>
      </c>
      <c r="AE74" s="226">
        <f>Розрахунок!DA71</f>
        <v>0</v>
      </c>
      <c r="AF74" s="225">
        <f>Розрахунок!DH71</f>
        <v>0</v>
      </c>
      <c r="AG74" s="421"/>
      <c r="AI74" s="524">
        <f t="shared" si="1"/>
        <v>0</v>
      </c>
      <c r="AJ74" s="519">
        <f t="shared" si="2"/>
        <v>0</v>
      </c>
      <c r="AK74" s="519">
        <f t="shared" si="3"/>
        <v>0</v>
      </c>
      <c r="AL74" s="519">
        <f t="shared" si="4"/>
        <v>0</v>
      </c>
      <c r="AM74" s="519">
        <f t="shared" si="5"/>
        <v>0</v>
      </c>
      <c r="AN74" s="519">
        <f t="shared" si="6"/>
        <v>0</v>
      </c>
      <c r="AO74" s="525">
        <f t="shared" si="7"/>
        <v>0</v>
      </c>
    </row>
    <row r="75" spans="1:41" s="16" customFormat="1" ht="13.5" hidden="1" thickBot="1" x14ac:dyDescent="0.25">
      <c r="A75" s="221">
        <f>Розрахунок!A72</f>
        <v>63</v>
      </c>
      <c r="B75" s="423">
        <f>Розрахунок!B72</f>
        <v>0</v>
      </c>
      <c r="C75" s="227" t="str">
        <f>Розрахунок!C72</f>
        <v/>
      </c>
      <c r="D75" s="226" t="str">
        <f>IF(Розрахунок!F72&lt;&gt;"",LEFT(Розрахунок!F72, LEN(Розрахунок!F72)-1)," ")</f>
        <v xml:space="preserve"> </v>
      </c>
      <c r="E75" s="223" t="str">
        <f>IF(Розрахунок!G72&lt;&gt;"",LEFT(Розрахунок!G72, LEN(Розрахунок!G72)-1)," ")</f>
        <v xml:space="preserve"> </v>
      </c>
      <c r="F75" s="223" t="str">
        <f>IF(Розрахунок!H72&lt;&gt;"",LEFT(Розрахунок!H72, LEN(Розрахунок!H72)-1)," ")</f>
        <v xml:space="preserve"> </v>
      </c>
      <c r="G75" s="223" t="str">
        <f>IF(Розрахунок!I72&lt;&gt;"",LEFT(Розрахунок!I72, LEN(Розрахунок!I72)-1)," ")</f>
        <v xml:space="preserve"> </v>
      </c>
      <c r="H75" s="223">
        <f>Розрахунок!J72</f>
        <v>0</v>
      </c>
      <c r="I75" s="223" t="str">
        <f>IF(Розрахунок!K72&lt;&gt;"",LEFT(Розрахунок!K72, LEN(Розрахунок!K72)-1)," ")</f>
        <v xml:space="preserve"> </v>
      </c>
      <c r="J75" s="223">
        <f>Розрахунок!E72</f>
        <v>0</v>
      </c>
      <c r="K75" s="223">
        <f>Розрахунок!DN72</f>
        <v>0</v>
      </c>
      <c r="L75" s="223">
        <f>Розрахунок!DM72</f>
        <v>0</v>
      </c>
      <c r="M75" s="223">
        <f>Розрахунок!L72</f>
        <v>0</v>
      </c>
      <c r="N75" s="223">
        <f>Розрахунок!M72</f>
        <v>0</v>
      </c>
      <c r="O75" s="223">
        <f>Розрахунок!N72</f>
        <v>0</v>
      </c>
      <c r="P75" s="223">
        <f>Розрахунок!O72</f>
        <v>0</v>
      </c>
      <c r="Q75" s="224">
        <f>Розрахунок!DL72</f>
        <v>0</v>
      </c>
      <c r="R75" s="249" t="str">
        <f t="shared" si="8"/>
        <v xml:space="preserve"> </v>
      </c>
      <c r="S75" s="222">
        <f>Розрахунок!U72</f>
        <v>0</v>
      </c>
      <c r="T75" s="225">
        <f>Розрахунок!AB72</f>
        <v>0</v>
      </c>
      <c r="U75" s="226">
        <f>Розрахунок!AI72</f>
        <v>0</v>
      </c>
      <c r="V75" s="423">
        <f>Розрахунок!AP72</f>
        <v>0</v>
      </c>
      <c r="W75" s="222">
        <f>Розрахунок!AW72</f>
        <v>0</v>
      </c>
      <c r="X75" s="225">
        <f>Розрахунок!BD72</f>
        <v>0</v>
      </c>
      <c r="Y75" s="226">
        <f>Розрахунок!BK72</f>
        <v>0</v>
      </c>
      <c r="Z75" s="423">
        <f>Розрахунок!BR72</f>
        <v>0</v>
      </c>
      <c r="AA75" s="222">
        <f>Розрахунок!BY72</f>
        <v>0</v>
      </c>
      <c r="AB75" s="423">
        <f>Розрахунок!CF72</f>
        <v>0</v>
      </c>
      <c r="AC75" s="222">
        <f>Розрахунок!CM72</f>
        <v>0</v>
      </c>
      <c r="AD75" s="225">
        <f>Розрахунок!CT72</f>
        <v>0</v>
      </c>
      <c r="AE75" s="226">
        <f>Розрахунок!DA72</f>
        <v>0</v>
      </c>
      <c r="AF75" s="225">
        <f>Розрахунок!DH72</f>
        <v>0</v>
      </c>
      <c r="AG75" s="421"/>
      <c r="AI75" s="524">
        <f t="shared" si="1"/>
        <v>0</v>
      </c>
      <c r="AJ75" s="519">
        <f t="shared" si="2"/>
        <v>0</v>
      </c>
      <c r="AK75" s="519">
        <f t="shared" si="3"/>
        <v>0</v>
      </c>
      <c r="AL75" s="519">
        <f t="shared" si="4"/>
        <v>0</v>
      </c>
      <c r="AM75" s="519">
        <f t="shared" si="5"/>
        <v>0</v>
      </c>
      <c r="AN75" s="519">
        <f t="shared" si="6"/>
        <v>0</v>
      </c>
      <c r="AO75" s="525">
        <f t="shared" si="7"/>
        <v>0</v>
      </c>
    </row>
    <row r="76" spans="1:41" s="16" customFormat="1" ht="13.5" hidden="1" thickBot="1" x14ac:dyDescent="0.25">
      <c r="A76" s="221">
        <f>Розрахунок!A73</f>
        <v>64</v>
      </c>
      <c r="B76" s="423">
        <f>Розрахунок!B73</f>
        <v>0</v>
      </c>
      <c r="C76" s="227" t="str">
        <f>Розрахунок!C73</f>
        <v/>
      </c>
      <c r="D76" s="226" t="str">
        <f>IF(Розрахунок!F73&lt;&gt;"",LEFT(Розрахунок!F73, LEN(Розрахунок!F73)-1)," ")</f>
        <v xml:space="preserve"> </v>
      </c>
      <c r="E76" s="223" t="str">
        <f>IF(Розрахунок!G73&lt;&gt;"",LEFT(Розрахунок!G73, LEN(Розрахунок!G73)-1)," ")</f>
        <v xml:space="preserve"> </v>
      </c>
      <c r="F76" s="223" t="str">
        <f>IF(Розрахунок!H73&lt;&gt;"",LEFT(Розрахунок!H73, LEN(Розрахунок!H73)-1)," ")</f>
        <v xml:space="preserve"> </v>
      </c>
      <c r="G76" s="223" t="str">
        <f>IF(Розрахунок!I73&lt;&gt;"",LEFT(Розрахунок!I73, LEN(Розрахунок!I73)-1)," ")</f>
        <v xml:space="preserve"> </v>
      </c>
      <c r="H76" s="223">
        <f>Розрахунок!J73</f>
        <v>0</v>
      </c>
      <c r="I76" s="223" t="str">
        <f>IF(Розрахунок!K73&lt;&gt;"",LEFT(Розрахунок!K73, LEN(Розрахунок!K73)-1)," ")</f>
        <v xml:space="preserve"> </v>
      </c>
      <c r="J76" s="223">
        <f>Розрахунок!E73</f>
        <v>0</v>
      </c>
      <c r="K76" s="223">
        <f>Розрахунок!DN73</f>
        <v>0</v>
      </c>
      <c r="L76" s="223">
        <f>Розрахунок!DM73</f>
        <v>0</v>
      </c>
      <c r="M76" s="223">
        <f>Розрахунок!L73</f>
        <v>0</v>
      </c>
      <c r="N76" s="223">
        <f>Розрахунок!M73</f>
        <v>0</v>
      </c>
      <c r="O76" s="223">
        <f>Розрахунок!N73</f>
        <v>0</v>
      </c>
      <c r="P76" s="223">
        <f>Розрахунок!O73</f>
        <v>0</v>
      </c>
      <c r="Q76" s="224">
        <f>Розрахунок!DL73</f>
        <v>0</v>
      </c>
      <c r="R76" s="249" t="str">
        <f t="shared" si="8"/>
        <v xml:space="preserve"> </v>
      </c>
      <c r="S76" s="222">
        <f>Розрахунок!U73</f>
        <v>0</v>
      </c>
      <c r="T76" s="225">
        <f>Розрахунок!AB73</f>
        <v>0</v>
      </c>
      <c r="U76" s="226">
        <f>Розрахунок!AI73</f>
        <v>0</v>
      </c>
      <c r="V76" s="423">
        <f>Розрахунок!AP73</f>
        <v>0</v>
      </c>
      <c r="W76" s="222">
        <f>Розрахунок!AW73</f>
        <v>0</v>
      </c>
      <c r="X76" s="225">
        <f>Розрахунок!BD73</f>
        <v>0</v>
      </c>
      <c r="Y76" s="226">
        <f>Розрахунок!BK73</f>
        <v>0</v>
      </c>
      <c r="Z76" s="423">
        <f>Розрахунок!BR73</f>
        <v>0</v>
      </c>
      <c r="AA76" s="222">
        <f>Розрахунок!BY73</f>
        <v>0</v>
      </c>
      <c r="AB76" s="423">
        <f>Розрахунок!CF73</f>
        <v>0</v>
      </c>
      <c r="AC76" s="222">
        <f>Розрахунок!CM73</f>
        <v>0</v>
      </c>
      <c r="AD76" s="225">
        <f>Розрахунок!CT73</f>
        <v>0</v>
      </c>
      <c r="AE76" s="226">
        <f>Розрахунок!DA73</f>
        <v>0</v>
      </c>
      <c r="AF76" s="225">
        <f>Розрахунок!DH73</f>
        <v>0</v>
      </c>
      <c r="AG76" s="421"/>
      <c r="AI76" s="524">
        <f t="shared" si="1"/>
        <v>0</v>
      </c>
      <c r="AJ76" s="519">
        <f t="shared" si="2"/>
        <v>0</v>
      </c>
      <c r="AK76" s="519">
        <f t="shared" si="3"/>
        <v>0</v>
      </c>
      <c r="AL76" s="519">
        <f t="shared" si="4"/>
        <v>0</v>
      </c>
      <c r="AM76" s="519">
        <f t="shared" si="5"/>
        <v>0</v>
      </c>
      <c r="AN76" s="519">
        <f t="shared" si="6"/>
        <v>0</v>
      </c>
      <c r="AO76" s="525">
        <f t="shared" si="7"/>
        <v>0</v>
      </c>
    </row>
    <row r="77" spans="1:41" s="16" customFormat="1" ht="13.5" hidden="1" thickBot="1" x14ac:dyDescent="0.25">
      <c r="A77" s="221">
        <f>Розрахунок!A74</f>
        <v>65</v>
      </c>
      <c r="B77" s="423">
        <f>Розрахунок!B74</f>
        <v>0</v>
      </c>
      <c r="C77" s="227" t="str">
        <f>Розрахунок!C74</f>
        <v/>
      </c>
      <c r="D77" s="226" t="str">
        <f>IF(Розрахунок!F74&lt;&gt;"",LEFT(Розрахунок!F74, LEN(Розрахунок!F74)-1)," ")</f>
        <v xml:space="preserve"> </v>
      </c>
      <c r="E77" s="223" t="str">
        <f>IF(Розрахунок!G74&lt;&gt;"",LEFT(Розрахунок!G74, LEN(Розрахунок!G74)-1)," ")</f>
        <v xml:space="preserve"> </v>
      </c>
      <c r="F77" s="223" t="str">
        <f>IF(Розрахунок!H74&lt;&gt;"",LEFT(Розрахунок!H74, LEN(Розрахунок!H74)-1)," ")</f>
        <v xml:space="preserve"> </v>
      </c>
      <c r="G77" s="223" t="str">
        <f>IF(Розрахунок!I74&lt;&gt;"",LEFT(Розрахунок!I74, LEN(Розрахунок!I74)-1)," ")</f>
        <v xml:space="preserve"> </v>
      </c>
      <c r="H77" s="223">
        <f>Розрахунок!J74</f>
        <v>0</v>
      </c>
      <c r="I77" s="223" t="str">
        <f>IF(Розрахунок!K74&lt;&gt;"",LEFT(Розрахунок!K74, LEN(Розрахунок!K74)-1)," ")</f>
        <v xml:space="preserve"> </v>
      </c>
      <c r="J77" s="223">
        <f>Розрахунок!E74</f>
        <v>0</v>
      </c>
      <c r="K77" s="223">
        <f>Розрахунок!DN74</f>
        <v>0</v>
      </c>
      <c r="L77" s="223">
        <f>Розрахунок!DM74</f>
        <v>0</v>
      </c>
      <c r="M77" s="223">
        <f>Розрахунок!L74</f>
        <v>0</v>
      </c>
      <c r="N77" s="223">
        <f>Розрахунок!M74</f>
        <v>0</v>
      </c>
      <c r="O77" s="223">
        <f>Розрахунок!N74</f>
        <v>0</v>
      </c>
      <c r="P77" s="223">
        <f>Розрахунок!O74</f>
        <v>0</v>
      </c>
      <c r="Q77" s="224">
        <f>Розрахунок!DL74</f>
        <v>0</v>
      </c>
      <c r="R77" s="249" t="str">
        <f t="shared" si="8"/>
        <v xml:space="preserve"> </v>
      </c>
      <c r="S77" s="222">
        <f>Розрахунок!U74</f>
        <v>0</v>
      </c>
      <c r="T77" s="225">
        <f>Розрахунок!AB74</f>
        <v>0</v>
      </c>
      <c r="U77" s="226">
        <f>Розрахунок!AI74</f>
        <v>0</v>
      </c>
      <c r="V77" s="423">
        <f>Розрахунок!AP74</f>
        <v>0</v>
      </c>
      <c r="W77" s="222">
        <f>Розрахунок!AW74</f>
        <v>0</v>
      </c>
      <c r="X77" s="225">
        <f>Розрахунок!BD74</f>
        <v>0</v>
      </c>
      <c r="Y77" s="226">
        <f>Розрахунок!BK74</f>
        <v>0</v>
      </c>
      <c r="Z77" s="423">
        <f>Розрахунок!BR74</f>
        <v>0</v>
      </c>
      <c r="AA77" s="222">
        <f>Розрахунок!BY74</f>
        <v>0</v>
      </c>
      <c r="AB77" s="423">
        <f>Розрахунок!CF74</f>
        <v>0</v>
      </c>
      <c r="AC77" s="222">
        <f>Розрахунок!CM74</f>
        <v>0</v>
      </c>
      <c r="AD77" s="225">
        <f>Розрахунок!CT74</f>
        <v>0</v>
      </c>
      <c r="AE77" s="226">
        <f>Розрахунок!DA74</f>
        <v>0</v>
      </c>
      <c r="AF77" s="225">
        <f>Розрахунок!DH74</f>
        <v>0</v>
      </c>
      <c r="AG77" s="421"/>
      <c r="AI77" s="524">
        <f t="shared" si="1"/>
        <v>0</v>
      </c>
      <c r="AJ77" s="519">
        <f t="shared" si="2"/>
        <v>0</v>
      </c>
      <c r="AK77" s="519">
        <f t="shared" si="3"/>
        <v>0</v>
      </c>
      <c r="AL77" s="519">
        <f t="shared" si="4"/>
        <v>0</v>
      </c>
      <c r="AM77" s="519">
        <f t="shared" si="5"/>
        <v>0</v>
      </c>
      <c r="AN77" s="519">
        <f t="shared" si="6"/>
        <v>0</v>
      </c>
      <c r="AO77" s="525">
        <f t="shared" si="7"/>
        <v>0</v>
      </c>
    </row>
    <row r="78" spans="1:41" s="16" customFormat="1" ht="13.5" hidden="1" thickBot="1" x14ac:dyDescent="0.25">
      <c r="A78" s="221">
        <f>Розрахунок!A75</f>
        <v>66</v>
      </c>
      <c r="B78" s="423">
        <f>Розрахунок!B75</f>
        <v>0</v>
      </c>
      <c r="C78" s="227" t="str">
        <f>Розрахунок!C75</f>
        <v/>
      </c>
      <c r="D78" s="226" t="str">
        <f>IF(Розрахунок!F75&lt;&gt;"",LEFT(Розрахунок!F75, LEN(Розрахунок!F75)-1)," ")</f>
        <v xml:space="preserve"> </v>
      </c>
      <c r="E78" s="223" t="str">
        <f>IF(Розрахунок!G75&lt;&gt;"",LEFT(Розрахунок!G75, LEN(Розрахунок!G75)-1)," ")</f>
        <v xml:space="preserve"> </v>
      </c>
      <c r="F78" s="223" t="str">
        <f>IF(Розрахунок!H75&lt;&gt;"",LEFT(Розрахунок!H75, LEN(Розрахунок!H75)-1)," ")</f>
        <v xml:space="preserve"> </v>
      </c>
      <c r="G78" s="223" t="str">
        <f>IF(Розрахунок!I75&lt;&gt;"",LEFT(Розрахунок!I75, LEN(Розрахунок!I75)-1)," ")</f>
        <v xml:space="preserve"> </v>
      </c>
      <c r="H78" s="223">
        <f>Розрахунок!J75</f>
        <v>0</v>
      </c>
      <c r="I78" s="223" t="str">
        <f>IF(Розрахунок!K75&lt;&gt;"",LEFT(Розрахунок!K75, LEN(Розрахунок!K75)-1)," ")</f>
        <v xml:space="preserve"> </v>
      </c>
      <c r="J78" s="223">
        <f>Розрахунок!E75</f>
        <v>0</v>
      </c>
      <c r="K78" s="223">
        <f>Розрахунок!DN75</f>
        <v>0</v>
      </c>
      <c r="L78" s="223">
        <f>Розрахунок!DM75</f>
        <v>0</v>
      </c>
      <c r="M78" s="223">
        <f>Розрахунок!L75</f>
        <v>0</v>
      </c>
      <c r="N78" s="223">
        <f>Розрахунок!M75</f>
        <v>0</v>
      </c>
      <c r="O78" s="223">
        <f>Розрахунок!N75</f>
        <v>0</v>
      </c>
      <c r="P78" s="223">
        <f>Розрахунок!O75</f>
        <v>0</v>
      </c>
      <c r="Q78" s="224">
        <f>Розрахунок!DL75</f>
        <v>0</v>
      </c>
      <c r="R78" s="249" t="str">
        <f t="shared" si="8"/>
        <v xml:space="preserve"> </v>
      </c>
      <c r="S78" s="222">
        <f>Розрахунок!U75</f>
        <v>0</v>
      </c>
      <c r="T78" s="225">
        <f>Розрахунок!AB75</f>
        <v>0</v>
      </c>
      <c r="U78" s="226">
        <f>Розрахунок!AI75</f>
        <v>0</v>
      </c>
      <c r="V78" s="423">
        <f>Розрахунок!AP75</f>
        <v>0</v>
      </c>
      <c r="W78" s="222">
        <f>Розрахунок!AW75</f>
        <v>0</v>
      </c>
      <c r="X78" s="225">
        <f>Розрахунок!BD75</f>
        <v>0</v>
      </c>
      <c r="Y78" s="226">
        <f>Розрахунок!BK75</f>
        <v>0</v>
      </c>
      <c r="Z78" s="423">
        <f>Розрахунок!BR75</f>
        <v>0</v>
      </c>
      <c r="AA78" s="222">
        <f>Розрахунок!BY75</f>
        <v>0</v>
      </c>
      <c r="AB78" s="423">
        <f>Розрахунок!CF75</f>
        <v>0</v>
      </c>
      <c r="AC78" s="222">
        <f>Розрахунок!CM75</f>
        <v>0</v>
      </c>
      <c r="AD78" s="225">
        <f>Розрахунок!CT75</f>
        <v>0</v>
      </c>
      <c r="AE78" s="226">
        <f>Розрахунок!DA75</f>
        <v>0</v>
      </c>
      <c r="AF78" s="225">
        <f>Розрахунок!DH75</f>
        <v>0</v>
      </c>
      <c r="AG78" s="421"/>
      <c r="AI78" s="524">
        <f t="shared" ref="AI78:AI112" si="9">IF(AND($B78&lt;&gt;0,OR($S78&lt;&gt;0,$T78&lt;&gt;0,OR(LEFT($E78,2)=$S$6&amp;"*",LEFT($E78,2)=$T$6&amp;"*"),OR(LEFT($F78,2)=$S$6,LEFT($F78,2)=$S$6&amp;","),OR(LEFT($F78,2)=$T$6,LEFT($F78,2)=$T$6&amp;","),OR(LEFT($G78,2)=$S$6,LEFT($G78,2)=$S$6&amp;","),OR(LEFT($G78,2)=$T$6,LEFT($G78,2)=$T$6&amp;","))),1,0)</f>
        <v>0</v>
      </c>
      <c r="AJ78" s="519">
        <f t="shared" ref="AJ78:AJ141" si="10">IF(AND($B78&lt;&gt;0,OR($U78&lt;&gt;0,$V78&lt;&gt;0,ISNUMBER(FIND($U$6&amp;"*",$E78)),ISNUMBER(FIND($V$6&amp;"*",$E78)),ISNUMBER(FIND($U$6,$F78)),ISNUMBER(FIND($U$6,$G78)),ISNUMBER(FIND($V$6,$G78)),ISNUMBER(FIND($V$6,$G78)))),1,0)</f>
        <v>0</v>
      </c>
      <c r="AK78" s="519">
        <f t="shared" ref="AK78:AK141" si="11">IF(AND($B78&lt;&gt;0,OR($W78&lt;&gt;0,$X78&lt;&gt;0,ISNUMBER(FIND($W$6&amp;"*",$E78)),ISNUMBER(FIND($X$6&amp;"*",$E78)),ISNUMBER(FIND($W$6,$F78)),ISNUMBER(FIND($W$6,$G78)),ISNUMBER(FIND($X$6,$F78)),ISNUMBER(FIND($X$6,$G78)))),1,0)</f>
        <v>0</v>
      </c>
      <c r="AL78" s="519">
        <f t="shared" ref="AL78:AL141" si="12">IF(AND($B78&lt;&gt;0,OR($Y78&lt;&gt;0,$Z78&lt;&gt;0,ISNUMBER(FIND($Y$6&amp;"*",$E78)),ISNUMBER(FIND($Z$6&amp;"*",$E78)),ISNUMBER(FIND($Y$6,$F78)),ISNUMBER(FIND($Y$6,$G78)),ISNUMBER(FIND($Z$6,$F78)),ISNUMBER(FIND($Z$6,$G78)))),1,0)</f>
        <v>0</v>
      </c>
      <c r="AM78" s="519">
        <f t="shared" ref="AM78:AM141" si="13">IF(AND($B78&lt;&gt;0,OR($AA78&lt;&gt;0,$AB78&lt;&gt;0,ISNUMBER(FIND($AA$6&amp;"*",$E78)),ISNUMBER(FIND($AB$6&amp;"*",$E78)),ISNUMBER(FIND($AA$6,$F78)),ISNUMBER(FIND($AA$6,$G78)),ISNUMBER(FIND($AB$6,$F78)),ISNUMBER(FIND($AB$6,$G78)))),1,0)</f>
        <v>0</v>
      </c>
      <c r="AN78" s="519">
        <f t="shared" ref="AN78:AN141" si="14">IF(AND($B78&lt;&gt;0,OR($AC78&lt;&gt;0,$AD78&lt;&gt;0,ISNUMBER(FIND($AC$6&amp;"*",$E78)),ISNUMBER(FIND($AD$6&amp;"*",$E78)),ISNUMBER(FIND($AC$6,$F78)),ISNUMBER(FIND($AC$6,$G78)),ISNUMBER(FIND($AD$6,$F78)),ISNUMBER(FIND($AD$6,$G78)))),1,0)</f>
        <v>0</v>
      </c>
      <c r="AO78" s="525">
        <f t="shared" ref="AO78:AO141" si="15">IF(AND($B78&lt;&gt;0,OR($AE78&lt;&gt;0,$AF78&lt;&gt;0,ISNUMBER(FIND($AE$6&amp;"*",$E78)),ISNUMBER(FIND($AF$6&amp;"*",$E78)),ISNUMBER(FIND($AE$6,$F78)),ISNUMBER(FIND($AE$6,$G78)),ISNUMBER(FIND($AF$6,$F78)),ISNUMBER(FIND($AF$6,$G78)))),1,0)</f>
        <v>0</v>
      </c>
    </row>
    <row r="79" spans="1:41" s="16" customFormat="1" ht="11.25" hidden="1" customHeight="1" thickBot="1" x14ac:dyDescent="0.25">
      <c r="A79" s="221">
        <f>Розрахунок!A76</f>
        <v>67</v>
      </c>
      <c r="B79" s="423">
        <f>Розрахунок!B76</f>
        <v>0</v>
      </c>
      <c r="C79" s="227" t="str">
        <f>Розрахунок!C76</f>
        <v/>
      </c>
      <c r="D79" s="226" t="str">
        <f>IF(Розрахунок!F76&lt;&gt;"",LEFT(Розрахунок!F76, LEN(Розрахунок!F76)-1)," ")</f>
        <v xml:space="preserve"> </v>
      </c>
      <c r="E79" s="223" t="str">
        <f>IF(Розрахунок!G76&lt;&gt;"",LEFT(Розрахунок!G76, LEN(Розрахунок!G76)-1)," ")</f>
        <v xml:space="preserve"> </v>
      </c>
      <c r="F79" s="223" t="str">
        <f>IF(Розрахунок!H76&lt;&gt;"",LEFT(Розрахунок!H76, LEN(Розрахунок!H76)-1)," ")</f>
        <v xml:space="preserve"> </v>
      </c>
      <c r="G79" s="223" t="str">
        <f>IF(Розрахунок!I76&lt;&gt;"",LEFT(Розрахунок!I76, LEN(Розрахунок!I76)-1)," ")</f>
        <v xml:space="preserve"> </v>
      </c>
      <c r="H79" s="223">
        <f>Розрахунок!J76</f>
        <v>0</v>
      </c>
      <c r="I79" s="223" t="str">
        <f>IF(Розрахунок!K76&lt;&gt;"",LEFT(Розрахунок!K76, LEN(Розрахунок!K76)-1)," ")</f>
        <v xml:space="preserve"> </v>
      </c>
      <c r="J79" s="223">
        <f>Розрахунок!E76</f>
        <v>0</v>
      </c>
      <c r="K79" s="223">
        <f>Розрахунок!DN76</f>
        <v>0</v>
      </c>
      <c r="L79" s="223">
        <f>Розрахунок!DM76</f>
        <v>0</v>
      </c>
      <c r="M79" s="223">
        <f>Розрахунок!L76</f>
        <v>0</v>
      </c>
      <c r="N79" s="223">
        <f>Розрахунок!M76</f>
        <v>0</v>
      </c>
      <c r="O79" s="223">
        <f>Розрахунок!N76</f>
        <v>0</v>
      </c>
      <c r="P79" s="223">
        <f>Розрахунок!O76</f>
        <v>0</v>
      </c>
      <c r="Q79" s="224">
        <f>Розрахунок!DL76</f>
        <v>0</v>
      </c>
      <c r="R79" s="249" t="str">
        <f t="shared" si="8"/>
        <v xml:space="preserve"> </v>
      </c>
      <c r="S79" s="222">
        <f>Розрахунок!U76</f>
        <v>0</v>
      </c>
      <c r="T79" s="225">
        <f>Розрахунок!AB76</f>
        <v>0</v>
      </c>
      <c r="U79" s="226">
        <f>Розрахунок!AI76</f>
        <v>0</v>
      </c>
      <c r="V79" s="423">
        <f>Розрахунок!AP76</f>
        <v>0</v>
      </c>
      <c r="W79" s="222">
        <f>Розрахунок!AW76</f>
        <v>0</v>
      </c>
      <c r="X79" s="225">
        <f>Розрахунок!BD76</f>
        <v>0</v>
      </c>
      <c r="Y79" s="226">
        <f>Розрахунок!BK76</f>
        <v>0</v>
      </c>
      <c r="Z79" s="423">
        <f>Розрахунок!BR76</f>
        <v>0</v>
      </c>
      <c r="AA79" s="222">
        <f>Розрахунок!BY76</f>
        <v>0</v>
      </c>
      <c r="AB79" s="423">
        <f>Розрахунок!CF76</f>
        <v>0</v>
      </c>
      <c r="AC79" s="222">
        <f>Розрахунок!CM76</f>
        <v>0</v>
      </c>
      <c r="AD79" s="225">
        <f>Розрахунок!CT76</f>
        <v>0</v>
      </c>
      <c r="AE79" s="226">
        <f>Розрахунок!DA76</f>
        <v>0</v>
      </c>
      <c r="AF79" s="225">
        <f>Розрахунок!DH76</f>
        <v>0</v>
      </c>
      <c r="AG79" s="421"/>
      <c r="AI79" s="524">
        <f t="shared" si="9"/>
        <v>0</v>
      </c>
      <c r="AJ79" s="519">
        <f t="shared" si="10"/>
        <v>0</v>
      </c>
      <c r="AK79" s="519">
        <f t="shared" si="11"/>
        <v>0</v>
      </c>
      <c r="AL79" s="519">
        <f t="shared" si="12"/>
        <v>0</v>
      </c>
      <c r="AM79" s="519">
        <f t="shared" si="13"/>
        <v>0</v>
      </c>
      <c r="AN79" s="519">
        <f t="shared" si="14"/>
        <v>0</v>
      </c>
      <c r="AO79" s="525">
        <f t="shared" si="15"/>
        <v>0</v>
      </c>
    </row>
    <row r="80" spans="1:41" s="16" customFormat="1" ht="13.5" hidden="1" thickBot="1" x14ac:dyDescent="0.25">
      <c r="A80" s="221">
        <f>Розрахунок!A77</f>
        <v>68</v>
      </c>
      <c r="B80" s="423">
        <f>Розрахунок!B77</f>
        <v>0</v>
      </c>
      <c r="C80" s="227" t="str">
        <f>Розрахунок!C77</f>
        <v/>
      </c>
      <c r="D80" s="226" t="str">
        <f>IF(Розрахунок!F77&lt;&gt;"",LEFT(Розрахунок!F77, LEN(Розрахунок!F77)-1)," ")</f>
        <v xml:space="preserve"> </v>
      </c>
      <c r="E80" s="223" t="str">
        <f>IF(Розрахунок!G77&lt;&gt;"",LEFT(Розрахунок!G77, LEN(Розрахунок!G77)-1)," ")</f>
        <v xml:space="preserve"> </v>
      </c>
      <c r="F80" s="223" t="str">
        <f>IF(Розрахунок!H77&lt;&gt;"",LEFT(Розрахунок!H77, LEN(Розрахунок!H77)-1)," ")</f>
        <v xml:space="preserve"> </v>
      </c>
      <c r="G80" s="223" t="str">
        <f>IF(Розрахунок!I77&lt;&gt;"",LEFT(Розрахунок!I77, LEN(Розрахунок!I77)-1)," ")</f>
        <v xml:space="preserve"> </v>
      </c>
      <c r="H80" s="223">
        <f>Розрахунок!J77</f>
        <v>0</v>
      </c>
      <c r="I80" s="223" t="str">
        <f>IF(Розрахунок!K77&lt;&gt;"",LEFT(Розрахунок!K77, LEN(Розрахунок!K77)-1)," ")</f>
        <v xml:space="preserve"> </v>
      </c>
      <c r="J80" s="223">
        <f>Розрахунок!E77</f>
        <v>0</v>
      </c>
      <c r="K80" s="223">
        <f>Розрахунок!DN77</f>
        <v>0</v>
      </c>
      <c r="L80" s="223">
        <f>Розрахунок!DM77</f>
        <v>0</v>
      </c>
      <c r="M80" s="223">
        <f>Розрахунок!L77</f>
        <v>0</v>
      </c>
      <c r="N80" s="223">
        <f>Розрахунок!M77</f>
        <v>0</v>
      </c>
      <c r="O80" s="223">
        <f>Розрахунок!N77</f>
        <v>0</v>
      </c>
      <c r="P80" s="223">
        <f>Розрахунок!O77</f>
        <v>0</v>
      </c>
      <c r="Q80" s="224">
        <f>Розрахунок!DL77</f>
        <v>0</v>
      </c>
      <c r="R80" s="249" t="str">
        <f t="shared" si="8"/>
        <v xml:space="preserve"> </v>
      </c>
      <c r="S80" s="222">
        <f>Розрахунок!U77</f>
        <v>0</v>
      </c>
      <c r="T80" s="225">
        <f>Розрахунок!AB77</f>
        <v>0</v>
      </c>
      <c r="U80" s="226">
        <f>Розрахунок!AI77</f>
        <v>0</v>
      </c>
      <c r="V80" s="423">
        <f>Розрахунок!AP77</f>
        <v>0</v>
      </c>
      <c r="W80" s="222">
        <f>Розрахунок!AW77</f>
        <v>0</v>
      </c>
      <c r="X80" s="225">
        <f>Розрахунок!BD77</f>
        <v>0</v>
      </c>
      <c r="Y80" s="226">
        <f>Розрахунок!BK77</f>
        <v>0</v>
      </c>
      <c r="Z80" s="423">
        <f>Розрахунок!BR77</f>
        <v>0</v>
      </c>
      <c r="AA80" s="222">
        <f>Розрахунок!BY77</f>
        <v>0</v>
      </c>
      <c r="AB80" s="423">
        <f>Розрахунок!CF77</f>
        <v>0</v>
      </c>
      <c r="AC80" s="222">
        <f>Розрахунок!CM77</f>
        <v>0</v>
      </c>
      <c r="AD80" s="225">
        <f>Розрахунок!CT77</f>
        <v>0</v>
      </c>
      <c r="AE80" s="226">
        <f>Розрахунок!DA77</f>
        <v>0</v>
      </c>
      <c r="AF80" s="225">
        <f>Розрахунок!DH77</f>
        <v>0</v>
      </c>
      <c r="AG80" s="421"/>
      <c r="AI80" s="524">
        <f t="shared" si="9"/>
        <v>0</v>
      </c>
      <c r="AJ80" s="519">
        <f t="shared" si="10"/>
        <v>0</v>
      </c>
      <c r="AK80" s="519">
        <f t="shared" si="11"/>
        <v>0</v>
      </c>
      <c r="AL80" s="519">
        <f t="shared" si="12"/>
        <v>0</v>
      </c>
      <c r="AM80" s="519">
        <f t="shared" si="13"/>
        <v>0</v>
      </c>
      <c r="AN80" s="519">
        <f t="shared" si="14"/>
        <v>0</v>
      </c>
      <c r="AO80" s="525">
        <f t="shared" si="15"/>
        <v>0</v>
      </c>
    </row>
    <row r="81" spans="1:41" s="16" customFormat="1" ht="13.5" hidden="1" thickBot="1" x14ac:dyDescent="0.25">
      <c r="A81" s="221">
        <f>Розрахунок!A78</f>
        <v>69</v>
      </c>
      <c r="B81" s="423">
        <f>Розрахунок!B78</f>
        <v>0</v>
      </c>
      <c r="C81" s="227" t="str">
        <f>Розрахунок!C78</f>
        <v/>
      </c>
      <c r="D81" s="226" t="str">
        <f>IF(Розрахунок!F78&lt;&gt;"",LEFT(Розрахунок!F78, LEN(Розрахунок!F78)-1)," ")</f>
        <v xml:space="preserve"> </v>
      </c>
      <c r="E81" s="223" t="str">
        <f>IF(Розрахунок!G78&lt;&gt;"",LEFT(Розрахунок!G78, LEN(Розрахунок!G78)-1)," ")</f>
        <v xml:space="preserve"> </v>
      </c>
      <c r="F81" s="223" t="str">
        <f>IF(Розрахунок!H78&lt;&gt;"",LEFT(Розрахунок!H78, LEN(Розрахунок!H78)-1)," ")</f>
        <v xml:space="preserve"> </v>
      </c>
      <c r="G81" s="223" t="str">
        <f>IF(Розрахунок!I78&lt;&gt;"",LEFT(Розрахунок!I78, LEN(Розрахунок!I78)-1)," ")</f>
        <v xml:space="preserve"> </v>
      </c>
      <c r="H81" s="223">
        <f>Розрахунок!J78</f>
        <v>0</v>
      </c>
      <c r="I81" s="223" t="str">
        <f>IF(Розрахунок!K78&lt;&gt;"",LEFT(Розрахунок!K78, LEN(Розрахунок!K78)-1)," ")</f>
        <v xml:space="preserve"> </v>
      </c>
      <c r="J81" s="223">
        <f>Розрахунок!E78</f>
        <v>0</v>
      </c>
      <c r="K81" s="223">
        <f>Розрахунок!DN78</f>
        <v>0</v>
      </c>
      <c r="L81" s="223">
        <f>Розрахунок!DM78</f>
        <v>0</v>
      </c>
      <c r="M81" s="223">
        <f>Розрахунок!L78</f>
        <v>0</v>
      </c>
      <c r="N81" s="223">
        <f>Розрахунок!M78</f>
        <v>0</v>
      </c>
      <c r="O81" s="223">
        <f>Розрахунок!N78</f>
        <v>0</v>
      </c>
      <c r="P81" s="223">
        <f>Розрахунок!O78</f>
        <v>0</v>
      </c>
      <c r="Q81" s="224">
        <f>Розрахунок!DL78</f>
        <v>0</v>
      </c>
      <c r="R81" s="249" t="str">
        <f t="shared" si="8"/>
        <v xml:space="preserve"> </v>
      </c>
      <c r="S81" s="222">
        <f>Розрахунок!U78</f>
        <v>0</v>
      </c>
      <c r="T81" s="225">
        <f>Розрахунок!AB78</f>
        <v>0</v>
      </c>
      <c r="U81" s="226">
        <f>Розрахунок!AI78</f>
        <v>0</v>
      </c>
      <c r="V81" s="423">
        <f>Розрахунок!AP78</f>
        <v>0</v>
      </c>
      <c r="W81" s="222">
        <f>Розрахунок!AW78</f>
        <v>0</v>
      </c>
      <c r="X81" s="225">
        <f>Розрахунок!BD78</f>
        <v>0</v>
      </c>
      <c r="Y81" s="226">
        <f>Розрахунок!BK78</f>
        <v>0</v>
      </c>
      <c r="Z81" s="423">
        <f>Розрахунок!BR78</f>
        <v>0</v>
      </c>
      <c r="AA81" s="222">
        <f>Розрахунок!BY78</f>
        <v>0</v>
      </c>
      <c r="AB81" s="423">
        <f>Розрахунок!CF78</f>
        <v>0</v>
      </c>
      <c r="AC81" s="222">
        <f>Розрахунок!CM78</f>
        <v>0</v>
      </c>
      <c r="AD81" s="225">
        <f>Розрахунок!CT78</f>
        <v>0</v>
      </c>
      <c r="AE81" s="226">
        <f>Розрахунок!DA78</f>
        <v>0</v>
      </c>
      <c r="AF81" s="225">
        <f>Розрахунок!DH78</f>
        <v>0</v>
      </c>
      <c r="AG81" s="421"/>
      <c r="AI81" s="524">
        <f t="shared" si="9"/>
        <v>0</v>
      </c>
      <c r="AJ81" s="519">
        <f t="shared" si="10"/>
        <v>0</v>
      </c>
      <c r="AK81" s="519">
        <f t="shared" si="11"/>
        <v>0</v>
      </c>
      <c r="AL81" s="519">
        <f t="shared" si="12"/>
        <v>0</v>
      </c>
      <c r="AM81" s="519">
        <f t="shared" si="13"/>
        <v>0</v>
      </c>
      <c r="AN81" s="519">
        <f t="shared" si="14"/>
        <v>0</v>
      </c>
      <c r="AO81" s="525">
        <f t="shared" si="15"/>
        <v>0</v>
      </c>
    </row>
    <row r="82" spans="1:41" s="16" customFormat="1" ht="13.5" hidden="1" thickBot="1" x14ac:dyDescent="0.25">
      <c r="A82" s="221">
        <f>Розрахунок!A79</f>
        <v>70</v>
      </c>
      <c r="B82" s="423">
        <f>Розрахунок!B79</f>
        <v>0</v>
      </c>
      <c r="C82" s="227" t="str">
        <f>Розрахунок!C79</f>
        <v/>
      </c>
      <c r="D82" s="226" t="str">
        <f>IF(Розрахунок!F79&lt;&gt;"",LEFT(Розрахунок!F79, LEN(Розрахунок!F79)-1)," ")</f>
        <v xml:space="preserve"> </v>
      </c>
      <c r="E82" s="223" t="str">
        <f>IF(Розрахунок!G79&lt;&gt;"",LEFT(Розрахунок!G79, LEN(Розрахунок!G79)-1)," ")</f>
        <v xml:space="preserve"> </v>
      </c>
      <c r="F82" s="223" t="str">
        <f>IF(Розрахунок!H79&lt;&gt;"",LEFT(Розрахунок!H79, LEN(Розрахунок!H79)-1)," ")</f>
        <v xml:space="preserve"> </v>
      </c>
      <c r="G82" s="223" t="str">
        <f>IF(Розрахунок!I79&lt;&gt;"",LEFT(Розрахунок!I79, LEN(Розрахунок!I79)-1)," ")</f>
        <v xml:space="preserve"> </v>
      </c>
      <c r="H82" s="223">
        <f>Розрахунок!J79</f>
        <v>0</v>
      </c>
      <c r="I82" s="223" t="str">
        <f>IF(Розрахунок!K79&lt;&gt;"",LEFT(Розрахунок!K79, LEN(Розрахунок!K79)-1)," ")</f>
        <v xml:space="preserve"> </v>
      </c>
      <c r="J82" s="223">
        <f>Розрахунок!E79</f>
        <v>0</v>
      </c>
      <c r="K82" s="223">
        <f>Розрахунок!DN79</f>
        <v>0</v>
      </c>
      <c r="L82" s="223">
        <f>Розрахунок!DM79</f>
        <v>0</v>
      </c>
      <c r="M82" s="223">
        <f>Розрахунок!L79</f>
        <v>0</v>
      </c>
      <c r="N82" s="223">
        <f>Розрахунок!M79</f>
        <v>0</v>
      </c>
      <c r="O82" s="223">
        <f>Розрахунок!N79</f>
        <v>0</v>
      </c>
      <c r="P82" s="223">
        <f>Розрахунок!O79</f>
        <v>0</v>
      </c>
      <c r="Q82" s="224">
        <f>Розрахунок!DL79</f>
        <v>0</v>
      </c>
      <c r="R82" s="249" t="str">
        <f t="shared" si="8"/>
        <v xml:space="preserve"> </v>
      </c>
      <c r="S82" s="222">
        <f>Розрахунок!U79</f>
        <v>0</v>
      </c>
      <c r="T82" s="225">
        <f>Розрахунок!AB79</f>
        <v>0</v>
      </c>
      <c r="U82" s="226">
        <f>Розрахунок!AI79</f>
        <v>0</v>
      </c>
      <c r="V82" s="423">
        <f>Розрахунок!AP79</f>
        <v>0</v>
      </c>
      <c r="W82" s="222">
        <f>Розрахунок!AW79</f>
        <v>0</v>
      </c>
      <c r="X82" s="225">
        <f>Розрахунок!BD79</f>
        <v>0</v>
      </c>
      <c r="Y82" s="226">
        <f>Розрахунок!BK79</f>
        <v>0</v>
      </c>
      <c r="Z82" s="423">
        <f>Розрахунок!BR79</f>
        <v>0</v>
      </c>
      <c r="AA82" s="222">
        <f>Розрахунок!BY79</f>
        <v>0</v>
      </c>
      <c r="AB82" s="423">
        <f>Розрахунок!CF79</f>
        <v>0</v>
      </c>
      <c r="AC82" s="222">
        <f>Розрахунок!CM79</f>
        <v>0</v>
      </c>
      <c r="AD82" s="225">
        <f>Розрахунок!CT79</f>
        <v>0</v>
      </c>
      <c r="AE82" s="226">
        <f>Розрахунок!DA79</f>
        <v>0</v>
      </c>
      <c r="AF82" s="225">
        <f>Розрахунок!DH79</f>
        <v>0</v>
      </c>
      <c r="AG82" s="421"/>
      <c r="AI82" s="524">
        <f t="shared" si="9"/>
        <v>0</v>
      </c>
      <c r="AJ82" s="519">
        <f t="shared" si="10"/>
        <v>0</v>
      </c>
      <c r="AK82" s="519">
        <f t="shared" si="11"/>
        <v>0</v>
      </c>
      <c r="AL82" s="519">
        <f t="shared" si="12"/>
        <v>0</v>
      </c>
      <c r="AM82" s="519">
        <f t="shared" si="13"/>
        <v>0</v>
      </c>
      <c r="AN82" s="519">
        <f t="shared" si="14"/>
        <v>0</v>
      </c>
      <c r="AO82" s="525">
        <f t="shared" si="15"/>
        <v>0</v>
      </c>
    </row>
    <row r="83" spans="1:41" s="16" customFormat="1" ht="13.5" hidden="1" thickBot="1" x14ac:dyDescent="0.25">
      <c r="A83" s="221">
        <f>Розрахунок!A80</f>
        <v>71</v>
      </c>
      <c r="B83" s="423">
        <f>Розрахунок!B80</f>
        <v>0</v>
      </c>
      <c r="C83" s="227" t="str">
        <f>Розрахунок!C80</f>
        <v/>
      </c>
      <c r="D83" s="226" t="str">
        <f>IF(Розрахунок!F80&lt;&gt;"",LEFT(Розрахунок!F80, LEN(Розрахунок!F80)-1)," ")</f>
        <v xml:space="preserve"> </v>
      </c>
      <c r="E83" s="223" t="str">
        <f>IF(Розрахунок!G80&lt;&gt;"",LEFT(Розрахунок!G80, LEN(Розрахунок!G80)-1)," ")</f>
        <v xml:space="preserve"> </v>
      </c>
      <c r="F83" s="223" t="str">
        <f>IF(Розрахунок!H80&lt;&gt;"",LEFT(Розрахунок!H80, LEN(Розрахунок!H80)-1)," ")</f>
        <v xml:space="preserve"> </v>
      </c>
      <c r="G83" s="223" t="str">
        <f>IF(Розрахунок!I80&lt;&gt;"",LEFT(Розрахунок!I80, LEN(Розрахунок!I80)-1)," ")</f>
        <v xml:space="preserve"> </v>
      </c>
      <c r="H83" s="223">
        <f>Розрахунок!J80</f>
        <v>0</v>
      </c>
      <c r="I83" s="223" t="str">
        <f>IF(Розрахунок!K80&lt;&gt;"",LEFT(Розрахунок!K80, LEN(Розрахунок!K80)-1)," ")</f>
        <v xml:space="preserve"> </v>
      </c>
      <c r="J83" s="223">
        <f>Розрахунок!E80</f>
        <v>0</v>
      </c>
      <c r="K83" s="223">
        <f>Розрахунок!DN80</f>
        <v>0</v>
      </c>
      <c r="L83" s="223">
        <f>Розрахунок!DM80</f>
        <v>0</v>
      </c>
      <c r="M83" s="223">
        <f>Розрахунок!L80</f>
        <v>0</v>
      </c>
      <c r="N83" s="223">
        <f>Розрахунок!M80</f>
        <v>0</v>
      </c>
      <c r="O83" s="223">
        <f>Розрахунок!N80</f>
        <v>0</v>
      </c>
      <c r="P83" s="223">
        <f>Розрахунок!O80</f>
        <v>0</v>
      </c>
      <c r="Q83" s="224">
        <f>Розрахунок!DL80</f>
        <v>0</v>
      </c>
      <c r="R83" s="249" t="str">
        <f t="shared" si="8"/>
        <v xml:space="preserve"> </v>
      </c>
      <c r="S83" s="222">
        <f>Розрахунок!U80</f>
        <v>0</v>
      </c>
      <c r="T83" s="225">
        <f>Розрахунок!AB80</f>
        <v>0</v>
      </c>
      <c r="U83" s="226">
        <f>Розрахунок!AI80</f>
        <v>0</v>
      </c>
      <c r="V83" s="423">
        <f>Розрахунок!AP80</f>
        <v>0</v>
      </c>
      <c r="W83" s="222">
        <f>Розрахунок!AW80</f>
        <v>0</v>
      </c>
      <c r="X83" s="225">
        <f>Розрахунок!BD80</f>
        <v>0</v>
      </c>
      <c r="Y83" s="226">
        <f>Розрахунок!BK80</f>
        <v>0</v>
      </c>
      <c r="Z83" s="423">
        <f>Розрахунок!BR80</f>
        <v>0</v>
      </c>
      <c r="AA83" s="222">
        <f>Розрахунок!BY80</f>
        <v>0</v>
      </c>
      <c r="AB83" s="423">
        <f>Розрахунок!CF80</f>
        <v>0</v>
      </c>
      <c r="AC83" s="222">
        <f>Розрахунок!CM80</f>
        <v>0</v>
      </c>
      <c r="AD83" s="225">
        <f>Розрахунок!CT80</f>
        <v>0</v>
      </c>
      <c r="AE83" s="226">
        <f>Розрахунок!DA80</f>
        <v>0</v>
      </c>
      <c r="AF83" s="225">
        <f>Розрахунок!DH80</f>
        <v>0</v>
      </c>
      <c r="AG83" s="421"/>
      <c r="AI83" s="524">
        <f t="shared" si="9"/>
        <v>0</v>
      </c>
      <c r="AJ83" s="519">
        <f t="shared" si="10"/>
        <v>0</v>
      </c>
      <c r="AK83" s="519">
        <f t="shared" si="11"/>
        <v>0</v>
      </c>
      <c r="AL83" s="519">
        <f t="shared" si="12"/>
        <v>0</v>
      </c>
      <c r="AM83" s="519">
        <f t="shared" si="13"/>
        <v>0</v>
      </c>
      <c r="AN83" s="519">
        <f t="shared" si="14"/>
        <v>0</v>
      </c>
      <c r="AO83" s="525">
        <f t="shared" si="15"/>
        <v>0</v>
      </c>
    </row>
    <row r="84" spans="1:41" s="16" customFormat="1" ht="13.5" hidden="1" thickBot="1" x14ac:dyDescent="0.25">
      <c r="A84" s="221">
        <f>Розрахунок!A81</f>
        <v>72</v>
      </c>
      <c r="B84" s="423">
        <f>Розрахунок!B81</f>
        <v>0</v>
      </c>
      <c r="C84" s="227" t="str">
        <f>Розрахунок!C81</f>
        <v/>
      </c>
      <c r="D84" s="226" t="str">
        <f>IF(Розрахунок!F81&lt;&gt;"",LEFT(Розрахунок!F81, LEN(Розрахунок!F81)-1)," ")</f>
        <v xml:space="preserve"> </v>
      </c>
      <c r="E84" s="223" t="str">
        <f>IF(Розрахунок!G81&lt;&gt;"",LEFT(Розрахунок!G81, LEN(Розрахунок!G81)-1)," ")</f>
        <v xml:space="preserve"> </v>
      </c>
      <c r="F84" s="223" t="str">
        <f>IF(Розрахунок!H81&lt;&gt;"",LEFT(Розрахунок!H81, LEN(Розрахунок!H81)-1)," ")</f>
        <v xml:space="preserve"> </v>
      </c>
      <c r="G84" s="223" t="str">
        <f>IF(Розрахунок!I81&lt;&gt;"",LEFT(Розрахунок!I81, LEN(Розрахунок!I81)-1)," ")</f>
        <v xml:space="preserve"> </v>
      </c>
      <c r="H84" s="223">
        <f>Розрахунок!J81</f>
        <v>0</v>
      </c>
      <c r="I84" s="223" t="str">
        <f>IF(Розрахунок!K81&lt;&gt;"",LEFT(Розрахунок!K81, LEN(Розрахунок!K81)-1)," ")</f>
        <v xml:space="preserve"> </v>
      </c>
      <c r="J84" s="223">
        <f>Розрахунок!E81</f>
        <v>0</v>
      </c>
      <c r="K84" s="223">
        <f>Розрахунок!DN81</f>
        <v>0</v>
      </c>
      <c r="L84" s="223">
        <f>Розрахунок!DM81</f>
        <v>0</v>
      </c>
      <c r="M84" s="223">
        <f>Розрахунок!L81</f>
        <v>0</v>
      </c>
      <c r="N84" s="223">
        <f>Розрахунок!M81</f>
        <v>0</v>
      </c>
      <c r="O84" s="223">
        <f>Розрахунок!N81</f>
        <v>0</v>
      </c>
      <c r="P84" s="223">
        <f>Розрахунок!O81</f>
        <v>0</v>
      </c>
      <c r="Q84" s="224">
        <f>Розрахунок!DL81</f>
        <v>0</v>
      </c>
      <c r="R84" s="249" t="str">
        <f t="shared" si="8"/>
        <v xml:space="preserve"> </v>
      </c>
      <c r="S84" s="222">
        <f>Розрахунок!U81</f>
        <v>0</v>
      </c>
      <c r="T84" s="225">
        <f>Розрахунок!AB81</f>
        <v>0</v>
      </c>
      <c r="U84" s="226">
        <f>Розрахунок!AI81</f>
        <v>0</v>
      </c>
      <c r="V84" s="423">
        <f>Розрахунок!AP81</f>
        <v>0</v>
      </c>
      <c r="W84" s="222">
        <f>Розрахунок!AW81</f>
        <v>0</v>
      </c>
      <c r="X84" s="225">
        <f>Розрахунок!BD81</f>
        <v>0</v>
      </c>
      <c r="Y84" s="226">
        <f>Розрахунок!BK81</f>
        <v>0</v>
      </c>
      <c r="Z84" s="423">
        <f>Розрахунок!BR81</f>
        <v>0</v>
      </c>
      <c r="AA84" s="222">
        <f>Розрахунок!BY81</f>
        <v>0</v>
      </c>
      <c r="AB84" s="423">
        <f>Розрахунок!CF81</f>
        <v>0</v>
      </c>
      <c r="AC84" s="222">
        <f>Розрахунок!CM81</f>
        <v>0</v>
      </c>
      <c r="AD84" s="225">
        <f>Розрахунок!CT81</f>
        <v>0</v>
      </c>
      <c r="AE84" s="226">
        <f>Розрахунок!DA81</f>
        <v>0</v>
      </c>
      <c r="AF84" s="225">
        <f>Розрахунок!DH81</f>
        <v>0</v>
      </c>
      <c r="AG84" s="421"/>
      <c r="AI84" s="524">
        <f t="shared" si="9"/>
        <v>0</v>
      </c>
      <c r="AJ84" s="519">
        <f t="shared" si="10"/>
        <v>0</v>
      </c>
      <c r="AK84" s="519">
        <f t="shared" si="11"/>
        <v>0</v>
      </c>
      <c r="AL84" s="519">
        <f t="shared" si="12"/>
        <v>0</v>
      </c>
      <c r="AM84" s="519">
        <f t="shared" si="13"/>
        <v>0</v>
      </c>
      <c r="AN84" s="519">
        <f t="shared" si="14"/>
        <v>0</v>
      </c>
      <c r="AO84" s="525">
        <f t="shared" si="15"/>
        <v>0</v>
      </c>
    </row>
    <row r="85" spans="1:41" s="16" customFormat="1" ht="13.5" hidden="1" thickBot="1" x14ac:dyDescent="0.25">
      <c r="A85" s="221">
        <f>Розрахунок!A82</f>
        <v>73</v>
      </c>
      <c r="B85" s="423">
        <f>Розрахунок!B82</f>
        <v>0</v>
      </c>
      <c r="C85" s="227" t="str">
        <f>Розрахунок!C82</f>
        <v/>
      </c>
      <c r="D85" s="226" t="str">
        <f>IF(Розрахунок!F82&lt;&gt;"",LEFT(Розрахунок!F82, LEN(Розрахунок!F82)-1)," ")</f>
        <v xml:space="preserve"> </v>
      </c>
      <c r="E85" s="223" t="str">
        <f>IF(Розрахунок!G82&lt;&gt;"",LEFT(Розрахунок!G82, LEN(Розрахунок!G82)-1)," ")</f>
        <v xml:space="preserve"> </v>
      </c>
      <c r="F85" s="223" t="str">
        <f>IF(Розрахунок!H82&lt;&gt;"",LEFT(Розрахунок!H82, LEN(Розрахунок!H82)-1)," ")</f>
        <v xml:space="preserve"> </v>
      </c>
      <c r="G85" s="223" t="str">
        <f>IF(Розрахунок!I82&lt;&gt;"",LEFT(Розрахунок!I82, LEN(Розрахунок!I82)-1)," ")</f>
        <v xml:space="preserve"> </v>
      </c>
      <c r="H85" s="223">
        <f>Розрахунок!J82</f>
        <v>0</v>
      </c>
      <c r="I85" s="223" t="str">
        <f>IF(Розрахунок!K82&lt;&gt;"",LEFT(Розрахунок!K82, LEN(Розрахунок!K82)-1)," ")</f>
        <v xml:space="preserve"> </v>
      </c>
      <c r="J85" s="223">
        <f>Розрахунок!E82</f>
        <v>0</v>
      </c>
      <c r="K85" s="223">
        <f>Розрахунок!DN82</f>
        <v>0</v>
      </c>
      <c r="L85" s="223">
        <f>Розрахунок!DM82</f>
        <v>0</v>
      </c>
      <c r="M85" s="223">
        <f>Розрахунок!L82</f>
        <v>0</v>
      </c>
      <c r="N85" s="223">
        <f>Розрахунок!M82</f>
        <v>0</v>
      </c>
      <c r="O85" s="223">
        <f>Розрахунок!N82</f>
        <v>0</v>
      </c>
      <c r="P85" s="223">
        <f>Розрахунок!O82</f>
        <v>0</v>
      </c>
      <c r="Q85" s="224">
        <f>Розрахунок!DL82</f>
        <v>0</v>
      </c>
      <c r="R85" s="249" t="str">
        <f t="shared" si="8"/>
        <v xml:space="preserve"> </v>
      </c>
      <c r="S85" s="222">
        <f>Розрахунок!U82</f>
        <v>0</v>
      </c>
      <c r="T85" s="225">
        <f>Розрахунок!AB82</f>
        <v>0</v>
      </c>
      <c r="U85" s="226">
        <f>Розрахунок!AI82</f>
        <v>0</v>
      </c>
      <c r="V85" s="423">
        <f>Розрахунок!AP82</f>
        <v>0</v>
      </c>
      <c r="W85" s="222">
        <f>Розрахунок!AW82</f>
        <v>0</v>
      </c>
      <c r="X85" s="225">
        <f>Розрахунок!BD82</f>
        <v>0</v>
      </c>
      <c r="Y85" s="226">
        <f>Розрахунок!BK82</f>
        <v>0</v>
      </c>
      <c r="Z85" s="423">
        <f>Розрахунок!BR82</f>
        <v>0</v>
      </c>
      <c r="AA85" s="222">
        <f>Розрахунок!BY82</f>
        <v>0</v>
      </c>
      <c r="AB85" s="423">
        <f>Розрахунок!CF82</f>
        <v>0</v>
      </c>
      <c r="AC85" s="222">
        <f>Розрахунок!CM82</f>
        <v>0</v>
      </c>
      <c r="AD85" s="225">
        <f>Розрахунок!CT82</f>
        <v>0</v>
      </c>
      <c r="AE85" s="226">
        <f>Розрахунок!DA82</f>
        <v>0</v>
      </c>
      <c r="AF85" s="225">
        <f>Розрахунок!DH82</f>
        <v>0</v>
      </c>
      <c r="AG85" s="421"/>
      <c r="AI85" s="524">
        <f t="shared" si="9"/>
        <v>0</v>
      </c>
      <c r="AJ85" s="519">
        <f t="shared" si="10"/>
        <v>0</v>
      </c>
      <c r="AK85" s="519">
        <f t="shared" si="11"/>
        <v>0</v>
      </c>
      <c r="AL85" s="519">
        <f t="shared" si="12"/>
        <v>0</v>
      </c>
      <c r="AM85" s="519">
        <f t="shared" si="13"/>
        <v>0</v>
      </c>
      <c r="AN85" s="519">
        <f t="shared" si="14"/>
        <v>0</v>
      </c>
      <c r="AO85" s="525">
        <f t="shared" si="15"/>
        <v>0</v>
      </c>
    </row>
    <row r="86" spans="1:41" s="16" customFormat="1" ht="13.5" hidden="1" thickBot="1" x14ac:dyDescent="0.25">
      <c r="A86" s="221">
        <f>Розрахунок!A83</f>
        <v>74</v>
      </c>
      <c r="B86" s="423">
        <f>Розрахунок!B83</f>
        <v>0</v>
      </c>
      <c r="C86" s="227" t="str">
        <f>Розрахунок!C83</f>
        <v/>
      </c>
      <c r="D86" s="226" t="str">
        <f>IF(Розрахунок!F83&lt;&gt;"",LEFT(Розрахунок!F83, LEN(Розрахунок!F83)-1)," ")</f>
        <v xml:space="preserve"> </v>
      </c>
      <c r="E86" s="223" t="str">
        <f>IF(Розрахунок!G83&lt;&gt;"",LEFT(Розрахунок!G83, LEN(Розрахунок!G83)-1)," ")</f>
        <v xml:space="preserve"> </v>
      </c>
      <c r="F86" s="223" t="str">
        <f>IF(Розрахунок!H83&lt;&gt;"",LEFT(Розрахунок!H83, LEN(Розрахунок!H83)-1)," ")</f>
        <v xml:space="preserve"> </v>
      </c>
      <c r="G86" s="223" t="str">
        <f>IF(Розрахунок!I83&lt;&gt;"",LEFT(Розрахунок!I83, LEN(Розрахунок!I83)-1)," ")</f>
        <v xml:space="preserve"> </v>
      </c>
      <c r="H86" s="223">
        <f>Розрахунок!J83</f>
        <v>0</v>
      </c>
      <c r="I86" s="223" t="str">
        <f>IF(Розрахунок!K83&lt;&gt;"",LEFT(Розрахунок!K83, LEN(Розрахунок!K83)-1)," ")</f>
        <v xml:space="preserve"> </v>
      </c>
      <c r="J86" s="223">
        <f>Розрахунок!E83</f>
        <v>0</v>
      </c>
      <c r="K86" s="223">
        <f>Розрахунок!DN83</f>
        <v>0</v>
      </c>
      <c r="L86" s="223">
        <f>Розрахунок!DM83</f>
        <v>0</v>
      </c>
      <c r="M86" s="223">
        <f>Розрахунок!L83</f>
        <v>0</v>
      </c>
      <c r="N86" s="223">
        <f>Розрахунок!M83</f>
        <v>0</v>
      </c>
      <c r="O86" s="223">
        <f>Розрахунок!N83</f>
        <v>0</v>
      </c>
      <c r="P86" s="223">
        <f>Розрахунок!O83</f>
        <v>0</v>
      </c>
      <c r="Q86" s="224">
        <f>Розрахунок!DL83</f>
        <v>0</v>
      </c>
      <c r="R86" s="249" t="str">
        <f t="shared" si="8"/>
        <v xml:space="preserve"> </v>
      </c>
      <c r="S86" s="222">
        <f>Розрахунок!U83</f>
        <v>0</v>
      </c>
      <c r="T86" s="225">
        <f>Розрахунок!AB83</f>
        <v>0</v>
      </c>
      <c r="U86" s="226">
        <f>Розрахунок!AI83</f>
        <v>0</v>
      </c>
      <c r="V86" s="423">
        <f>Розрахунок!AP83</f>
        <v>0</v>
      </c>
      <c r="W86" s="222">
        <f>Розрахунок!AW83</f>
        <v>0</v>
      </c>
      <c r="X86" s="225">
        <f>Розрахунок!BD83</f>
        <v>0</v>
      </c>
      <c r="Y86" s="226">
        <f>Розрахунок!BK83</f>
        <v>0</v>
      </c>
      <c r="Z86" s="423">
        <f>Розрахунок!BR83</f>
        <v>0</v>
      </c>
      <c r="AA86" s="222">
        <f>Розрахунок!BY83</f>
        <v>0</v>
      </c>
      <c r="AB86" s="423">
        <f>Розрахунок!CF83</f>
        <v>0</v>
      </c>
      <c r="AC86" s="222">
        <f>Розрахунок!CM83</f>
        <v>0</v>
      </c>
      <c r="AD86" s="225">
        <f>Розрахунок!CT83</f>
        <v>0</v>
      </c>
      <c r="AE86" s="226">
        <f>Розрахунок!DA83</f>
        <v>0</v>
      </c>
      <c r="AF86" s="225">
        <f>Розрахунок!DH83</f>
        <v>0</v>
      </c>
      <c r="AG86" s="421"/>
      <c r="AI86" s="524">
        <f t="shared" si="9"/>
        <v>0</v>
      </c>
      <c r="AJ86" s="519">
        <f t="shared" si="10"/>
        <v>0</v>
      </c>
      <c r="AK86" s="519">
        <f t="shared" si="11"/>
        <v>0</v>
      </c>
      <c r="AL86" s="519">
        <f t="shared" si="12"/>
        <v>0</v>
      </c>
      <c r="AM86" s="519">
        <f t="shared" si="13"/>
        <v>0</v>
      </c>
      <c r="AN86" s="519">
        <f t="shared" si="14"/>
        <v>0</v>
      </c>
      <c r="AO86" s="525">
        <f t="shared" si="15"/>
        <v>0</v>
      </c>
    </row>
    <row r="87" spans="1:41" s="16" customFormat="1" ht="13.5" hidden="1" thickBot="1" x14ac:dyDescent="0.25">
      <c r="A87" s="221">
        <f>Розрахунок!A84</f>
        <v>75</v>
      </c>
      <c r="B87" s="423">
        <f>Розрахунок!B84</f>
        <v>0</v>
      </c>
      <c r="C87" s="227" t="str">
        <f>Розрахунок!C84</f>
        <v/>
      </c>
      <c r="D87" s="226" t="str">
        <f>IF(Розрахунок!F84&lt;&gt;"",LEFT(Розрахунок!F84, LEN(Розрахунок!F84)-1)," ")</f>
        <v xml:space="preserve"> </v>
      </c>
      <c r="E87" s="223" t="str">
        <f>IF(Розрахунок!G84&lt;&gt;"",LEFT(Розрахунок!G84, LEN(Розрахунок!G84)-1)," ")</f>
        <v xml:space="preserve"> </v>
      </c>
      <c r="F87" s="223" t="str">
        <f>IF(Розрахунок!H84&lt;&gt;"",LEFT(Розрахунок!H84, LEN(Розрахунок!H84)-1)," ")</f>
        <v xml:space="preserve"> </v>
      </c>
      <c r="G87" s="223" t="str">
        <f>IF(Розрахунок!I84&lt;&gt;"",LEFT(Розрахунок!I84, LEN(Розрахунок!I84)-1)," ")</f>
        <v xml:space="preserve"> </v>
      </c>
      <c r="H87" s="223">
        <f>Розрахунок!J84</f>
        <v>0</v>
      </c>
      <c r="I87" s="223" t="str">
        <f>IF(Розрахунок!K84&lt;&gt;"",LEFT(Розрахунок!K84, LEN(Розрахунок!K84)-1)," ")</f>
        <v xml:space="preserve"> </v>
      </c>
      <c r="J87" s="223">
        <f>Розрахунок!E84</f>
        <v>0</v>
      </c>
      <c r="K87" s="223">
        <f>Розрахунок!DN84</f>
        <v>0</v>
      </c>
      <c r="L87" s="223">
        <f>Розрахунок!DM84</f>
        <v>0</v>
      </c>
      <c r="M87" s="223">
        <f>Розрахунок!L84</f>
        <v>0</v>
      </c>
      <c r="N87" s="223">
        <f>Розрахунок!M84</f>
        <v>0</v>
      </c>
      <c r="O87" s="223">
        <f>Розрахунок!N84</f>
        <v>0</v>
      </c>
      <c r="P87" s="223">
        <f>Розрахунок!O84</f>
        <v>0</v>
      </c>
      <c r="Q87" s="224">
        <f>Розрахунок!DL84</f>
        <v>0</v>
      </c>
      <c r="R87" s="249" t="str">
        <f t="shared" si="8"/>
        <v xml:space="preserve"> </v>
      </c>
      <c r="S87" s="222">
        <f>Розрахунок!U84</f>
        <v>0</v>
      </c>
      <c r="T87" s="225">
        <f>Розрахунок!AB84</f>
        <v>0</v>
      </c>
      <c r="U87" s="226">
        <f>Розрахунок!AI84</f>
        <v>0</v>
      </c>
      <c r="V87" s="423">
        <f>Розрахунок!AP84</f>
        <v>0</v>
      </c>
      <c r="W87" s="222">
        <f>Розрахунок!AW84</f>
        <v>0</v>
      </c>
      <c r="X87" s="225">
        <f>Розрахунок!BD84</f>
        <v>0</v>
      </c>
      <c r="Y87" s="226">
        <f>Розрахунок!BK84</f>
        <v>0</v>
      </c>
      <c r="Z87" s="423">
        <f>Розрахунок!BR84</f>
        <v>0</v>
      </c>
      <c r="AA87" s="222">
        <f>Розрахунок!BY84</f>
        <v>0</v>
      </c>
      <c r="AB87" s="423">
        <f>Розрахунок!CF84</f>
        <v>0</v>
      </c>
      <c r="AC87" s="222">
        <f>Розрахунок!CM84</f>
        <v>0</v>
      </c>
      <c r="AD87" s="225">
        <f>Розрахунок!CT84</f>
        <v>0</v>
      </c>
      <c r="AE87" s="226">
        <f>Розрахунок!DA84</f>
        <v>0</v>
      </c>
      <c r="AF87" s="225">
        <f>Розрахунок!DH84</f>
        <v>0</v>
      </c>
      <c r="AG87" s="421"/>
      <c r="AI87" s="524">
        <f t="shared" si="9"/>
        <v>0</v>
      </c>
      <c r="AJ87" s="519">
        <f t="shared" si="10"/>
        <v>0</v>
      </c>
      <c r="AK87" s="519">
        <f t="shared" si="11"/>
        <v>0</v>
      </c>
      <c r="AL87" s="519">
        <f t="shared" si="12"/>
        <v>0</v>
      </c>
      <c r="AM87" s="519">
        <f t="shared" si="13"/>
        <v>0</v>
      </c>
      <c r="AN87" s="519">
        <f t="shared" si="14"/>
        <v>0</v>
      </c>
      <c r="AO87" s="525">
        <f t="shared" si="15"/>
        <v>0</v>
      </c>
    </row>
    <row r="88" spans="1:41" s="16" customFormat="1" ht="13.5" hidden="1" thickBot="1" x14ac:dyDescent="0.25">
      <c r="A88" s="221">
        <f>Розрахунок!A85</f>
        <v>76</v>
      </c>
      <c r="B88" s="423">
        <f>Розрахунок!B85</f>
        <v>0</v>
      </c>
      <c r="C88" s="227" t="str">
        <f>Розрахунок!C85</f>
        <v/>
      </c>
      <c r="D88" s="226" t="str">
        <f>IF(Розрахунок!F85&lt;&gt;"",LEFT(Розрахунок!F85, LEN(Розрахунок!F85)-1)," ")</f>
        <v xml:space="preserve"> </v>
      </c>
      <c r="E88" s="223" t="str">
        <f>IF(Розрахунок!G85&lt;&gt;"",LEFT(Розрахунок!G85, LEN(Розрахунок!G85)-1)," ")</f>
        <v xml:space="preserve"> </v>
      </c>
      <c r="F88" s="223" t="str">
        <f>IF(Розрахунок!H85&lt;&gt;"",LEFT(Розрахунок!H85, LEN(Розрахунок!H85)-1)," ")</f>
        <v xml:space="preserve"> </v>
      </c>
      <c r="G88" s="223" t="str">
        <f>IF(Розрахунок!I85&lt;&gt;"",LEFT(Розрахунок!I85, LEN(Розрахунок!I85)-1)," ")</f>
        <v xml:space="preserve"> </v>
      </c>
      <c r="H88" s="223">
        <f>Розрахунок!J85</f>
        <v>0</v>
      </c>
      <c r="I88" s="223" t="str">
        <f>IF(Розрахунок!K85&lt;&gt;"",LEFT(Розрахунок!K85, LEN(Розрахунок!K85)-1)," ")</f>
        <v xml:space="preserve"> </v>
      </c>
      <c r="J88" s="223">
        <f>Розрахунок!E85</f>
        <v>0</v>
      </c>
      <c r="K88" s="223">
        <f>Розрахунок!DN85</f>
        <v>0</v>
      </c>
      <c r="L88" s="223">
        <f>Розрахунок!DM85</f>
        <v>0</v>
      </c>
      <c r="M88" s="223">
        <f>Розрахунок!L85</f>
        <v>0</v>
      </c>
      <c r="N88" s="223">
        <f>Розрахунок!M85</f>
        <v>0</v>
      </c>
      <c r="O88" s="223">
        <f>Розрахунок!N85</f>
        <v>0</v>
      </c>
      <c r="P88" s="223">
        <f>Розрахунок!O85</f>
        <v>0</v>
      </c>
      <c r="Q88" s="224">
        <f>Розрахунок!DL85</f>
        <v>0</v>
      </c>
      <c r="R88" s="249" t="str">
        <f t="shared" si="8"/>
        <v xml:space="preserve"> </v>
      </c>
      <c r="S88" s="222">
        <f>Розрахунок!U85</f>
        <v>0</v>
      </c>
      <c r="T88" s="225">
        <f>Розрахунок!AB85</f>
        <v>0</v>
      </c>
      <c r="U88" s="226">
        <f>Розрахунок!AI85</f>
        <v>0</v>
      </c>
      <c r="V88" s="423">
        <f>Розрахунок!AP85</f>
        <v>0</v>
      </c>
      <c r="W88" s="222">
        <f>Розрахунок!AW85</f>
        <v>0</v>
      </c>
      <c r="X88" s="225">
        <f>Розрахунок!BD85</f>
        <v>0</v>
      </c>
      <c r="Y88" s="226">
        <f>Розрахунок!BK85</f>
        <v>0</v>
      </c>
      <c r="Z88" s="423">
        <f>Розрахунок!BR85</f>
        <v>0</v>
      </c>
      <c r="AA88" s="222">
        <f>Розрахунок!BY85</f>
        <v>0</v>
      </c>
      <c r="AB88" s="423">
        <f>Розрахунок!CF85</f>
        <v>0</v>
      </c>
      <c r="AC88" s="222">
        <f>Розрахунок!CM85</f>
        <v>0</v>
      </c>
      <c r="AD88" s="225">
        <f>Розрахунок!CT85</f>
        <v>0</v>
      </c>
      <c r="AE88" s="226">
        <f>Розрахунок!DA85</f>
        <v>0</v>
      </c>
      <c r="AF88" s="225">
        <f>Розрахунок!DH85</f>
        <v>0</v>
      </c>
      <c r="AG88" s="421"/>
      <c r="AI88" s="524">
        <f t="shared" si="9"/>
        <v>0</v>
      </c>
      <c r="AJ88" s="519">
        <f t="shared" si="10"/>
        <v>0</v>
      </c>
      <c r="AK88" s="519">
        <f t="shared" si="11"/>
        <v>0</v>
      </c>
      <c r="AL88" s="519">
        <f t="shared" si="12"/>
        <v>0</v>
      </c>
      <c r="AM88" s="519">
        <f t="shared" si="13"/>
        <v>0</v>
      </c>
      <c r="AN88" s="519">
        <f t="shared" si="14"/>
        <v>0</v>
      </c>
      <c r="AO88" s="525">
        <f t="shared" si="15"/>
        <v>0</v>
      </c>
    </row>
    <row r="89" spans="1:41" s="16" customFormat="1" ht="13.5" hidden="1" thickBot="1" x14ac:dyDescent="0.25">
      <c r="A89" s="221">
        <f>Розрахунок!A86</f>
        <v>77</v>
      </c>
      <c r="B89" s="423">
        <f>Розрахунок!B86</f>
        <v>0</v>
      </c>
      <c r="C89" s="227" t="str">
        <f>Розрахунок!C86</f>
        <v/>
      </c>
      <c r="D89" s="226" t="str">
        <f>IF(Розрахунок!F86&lt;&gt;"",LEFT(Розрахунок!F86, LEN(Розрахунок!F86)-1)," ")</f>
        <v xml:space="preserve"> </v>
      </c>
      <c r="E89" s="223" t="str">
        <f>IF(Розрахунок!G86&lt;&gt;"",LEFT(Розрахунок!G86, LEN(Розрахунок!G86)-1)," ")</f>
        <v xml:space="preserve"> </v>
      </c>
      <c r="F89" s="223" t="str">
        <f>IF(Розрахунок!H86&lt;&gt;"",LEFT(Розрахунок!H86, LEN(Розрахунок!H86)-1)," ")</f>
        <v xml:space="preserve"> </v>
      </c>
      <c r="G89" s="223" t="str">
        <f>IF(Розрахунок!I86&lt;&gt;"",LEFT(Розрахунок!I86, LEN(Розрахунок!I86)-1)," ")</f>
        <v xml:space="preserve"> </v>
      </c>
      <c r="H89" s="223">
        <f>Розрахунок!J86</f>
        <v>0</v>
      </c>
      <c r="I89" s="223" t="str">
        <f>IF(Розрахунок!K86&lt;&gt;"",LEFT(Розрахунок!K86, LEN(Розрахунок!K86)-1)," ")</f>
        <v xml:space="preserve"> </v>
      </c>
      <c r="J89" s="223">
        <f>Розрахунок!E86</f>
        <v>0</v>
      </c>
      <c r="K89" s="223">
        <f>Розрахунок!DN86</f>
        <v>0</v>
      </c>
      <c r="L89" s="223">
        <f>Розрахунок!DM86</f>
        <v>0</v>
      </c>
      <c r="M89" s="223">
        <f>Розрахунок!L86</f>
        <v>0</v>
      </c>
      <c r="N89" s="223">
        <f>Розрахунок!M86</f>
        <v>0</v>
      </c>
      <c r="O89" s="223">
        <f>Розрахунок!N86</f>
        <v>0</v>
      </c>
      <c r="P89" s="223">
        <f>Розрахунок!O86</f>
        <v>0</v>
      </c>
      <c r="Q89" s="224">
        <f>Розрахунок!DL86</f>
        <v>0</v>
      </c>
      <c r="R89" s="249" t="str">
        <f t="shared" si="8"/>
        <v xml:space="preserve"> </v>
      </c>
      <c r="S89" s="222">
        <f>Розрахунок!U86</f>
        <v>0</v>
      </c>
      <c r="T89" s="225">
        <f>Розрахунок!AB86</f>
        <v>0</v>
      </c>
      <c r="U89" s="226">
        <f>Розрахунок!AI86</f>
        <v>0</v>
      </c>
      <c r="V89" s="423">
        <f>Розрахунок!AP86</f>
        <v>0</v>
      </c>
      <c r="W89" s="222">
        <f>Розрахунок!AW86</f>
        <v>0</v>
      </c>
      <c r="X89" s="225">
        <f>Розрахунок!BD86</f>
        <v>0</v>
      </c>
      <c r="Y89" s="226">
        <f>Розрахунок!BK86</f>
        <v>0</v>
      </c>
      <c r="Z89" s="423">
        <f>Розрахунок!BR86</f>
        <v>0</v>
      </c>
      <c r="AA89" s="222">
        <f>Розрахунок!BY86</f>
        <v>0</v>
      </c>
      <c r="AB89" s="423">
        <f>Розрахунок!CF86</f>
        <v>0</v>
      </c>
      <c r="AC89" s="222">
        <f>Розрахунок!CM86</f>
        <v>0</v>
      </c>
      <c r="AD89" s="225">
        <f>Розрахунок!CT86</f>
        <v>0</v>
      </c>
      <c r="AE89" s="226">
        <f>Розрахунок!DA86</f>
        <v>0</v>
      </c>
      <c r="AF89" s="225">
        <f>Розрахунок!DH86</f>
        <v>0</v>
      </c>
      <c r="AG89" s="421"/>
      <c r="AI89" s="524">
        <f t="shared" si="9"/>
        <v>0</v>
      </c>
      <c r="AJ89" s="519">
        <f t="shared" si="10"/>
        <v>0</v>
      </c>
      <c r="AK89" s="519">
        <f t="shared" si="11"/>
        <v>0</v>
      </c>
      <c r="AL89" s="519">
        <f t="shared" si="12"/>
        <v>0</v>
      </c>
      <c r="AM89" s="519">
        <f t="shared" si="13"/>
        <v>0</v>
      </c>
      <c r="AN89" s="519">
        <f t="shared" si="14"/>
        <v>0</v>
      </c>
      <c r="AO89" s="525">
        <f t="shared" si="15"/>
        <v>0</v>
      </c>
    </row>
    <row r="90" spans="1:41" s="16" customFormat="1" ht="13.5" hidden="1" thickBot="1" x14ac:dyDescent="0.25">
      <c r="A90" s="221">
        <f>Розрахунок!A87</f>
        <v>78</v>
      </c>
      <c r="B90" s="423">
        <f>Розрахунок!B87</f>
        <v>0</v>
      </c>
      <c r="C90" s="227" t="str">
        <f>Розрахунок!C87</f>
        <v/>
      </c>
      <c r="D90" s="226" t="str">
        <f>IF(Розрахунок!F87&lt;&gt;"",LEFT(Розрахунок!F87, LEN(Розрахунок!F87)-1)," ")</f>
        <v xml:space="preserve"> </v>
      </c>
      <c r="E90" s="223" t="str">
        <f>IF(Розрахунок!G87&lt;&gt;"",LEFT(Розрахунок!G87, LEN(Розрахунок!G87)-1)," ")</f>
        <v xml:space="preserve"> </v>
      </c>
      <c r="F90" s="223" t="str">
        <f>IF(Розрахунок!H87&lt;&gt;"",LEFT(Розрахунок!H87, LEN(Розрахунок!H87)-1)," ")</f>
        <v xml:space="preserve"> </v>
      </c>
      <c r="G90" s="223" t="str">
        <f>IF(Розрахунок!I87&lt;&gt;"",LEFT(Розрахунок!I87, LEN(Розрахунок!I87)-1)," ")</f>
        <v xml:space="preserve"> </v>
      </c>
      <c r="H90" s="223">
        <f>Розрахунок!J87</f>
        <v>0</v>
      </c>
      <c r="I90" s="223" t="str">
        <f>IF(Розрахунок!K87&lt;&gt;"",LEFT(Розрахунок!K87, LEN(Розрахунок!K87)-1)," ")</f>
        <v xml:space="preserve"> </v>
      </c>
      <c r="J90" s="223">
        <f>Розрахунок!E87</f>
        <v>0</v>
      </c>
      <c r="K90" s="223">
        <f>Розрахунок!DN87</f>
        <v>0</v>
      </c>
      <c r="L90" s="223">
        <f>Розрахунок!DM87</f>
        <v>0</v>
      </c>
      <c r="M90" s="223">
        <f>Розрахунок!L87</f>
        <v>0</v>
      </c>
      <c r="N90" s="223">
        <f>Розрахунок!M87</f>
        <v>0</v>
      </c>
      <c r="O90" s="223">
        <f>Розрахунок!N87</f>
        <v>0</v>
      </c>
      <c r="P90" s="223">
        <f>Розрахунок!O87</f>
        <v>0</v>
      </c>
      <c r="Q90" s="224">
        <f>Розрахунок!DL87</f>
        <v>0</v>
      </c>
      <c r="R90" s="249" t="str">
        <f t="shared" si="8"/>
        <v xml:space="preserve"> </v>
      </c>
      <c r="S90" s="222">
        <f>Розрахунок!U87</f>
        <v>0</v>
      </c>
      <c r="T90" s="225">
        <f>Розрахунок!AB87</f>
        <v>0</v>
      </c>
      <c r="U90" s="226">
        <f>Розрахунок!AI87</f>
        <v>0</v>
      </c>
      <c r="V90" s="423">
        <f>Розрахунок!AP87</f>
        <v>0</v>
      </c>
      <c r="W90" s="222">
        <f>Розрахунок!AW87</f>
        <v>0</v>
      </c>
      <c r="X90" s="225">
        <f>Розрахунок!BD87</f>
        <v>0</v>
      </c>
      <c r="Y90" s="226">
        <f>Розрахунок!BK87</f>
        <v>0</v>
      </c>
      <c r="Z90" s="423">
        <f>Розрахунок!BR87</f>
        <v>0</v>
      </c>
      <c r="AA90" s="222">
        <f>Розрахунок!BY87</f>
        <v>0</v>
      </c>
      <c r="AB90" s="423">
        <f>Розрахунок!CF87</f>
        <v>0</v>
      </c>
      <c r="AC90" s="222">
        <f>Розрахунок!CM87</f>
        <v>0</v>
      </c>
      <c r="AD90" s="225">
        <f>Розрахунок!CT87</f>
        <v>0</v>
      </c>
      <c r="AE90" s="226">
        <f>Розрахунок!DA87</f>
        <v>0</v>
      </c>
      <c r="AF90" s="225">
        <f>Розрахунок!DH87</f>
        <v>0</v>
      </c>
      <c r="AG90" s="421"/>
      <c r="AI90" s="524">
        <f t="shared" si="9"/>
        <v>0</v>
      </c>
      <c r="AJ90" s="519">
        <f t="shared" si="10"/>
        <v>0</v>
      </c>
      <c r="AK90" s="519">
        <f t="shared" si="11"/>
        <v>0</v>
      </c>
      <c r="AL90" s="519">
        <f t="shared" si="12"/>
        <v>0</v>
      </c>
      <c r="AM90" s="519">
        <f t="shared" si="13"/>
        <v>0</v>
      </c>
      <c r="AN90" s="519">
        <f t="shared" si="14"/>
        <v>0</v>
      </c>
      <c r="AO90" s="525">
        <f t="shared" si="15"/>
        <v>0</v>
      </c>
    </row>
    <row r="91" spans="1:41" s="16" customFormat="1" ht="13.5" hidden="1" thickBot="1" x14ac:dyDescent="0.25">
      <c r="A91" s="221">
        <f>Розрахунок!A88</f>
        <v>79</v>
      </c>
      <c r="B91" s="423">
        <f>Розрахунок!B88</f>
        <v>0</v>
      </c>
      <c r="C91" s="227" t="str">
        <f>Розрахунок!C88</f>
        <v/>
      </c>
      <c r="D91" s="226" t="str">
        <f>IF(Розрахунок!F88&lt;&gt;"",LEFT(Розрахунок!F88, LEN(Розрахунок!F88)-1)," ")</f>
        <v xml:space="preserve"> </v>
      </c>
      <c r="E91" s="223" t="str">
        <f>IF(Розрахунок!G88&lt;&gt;"",LEFT(Розрахунок!G88, LEN(Розрахунок!G88)-1)," ")</f>
        <v xml:space="preserve"> </v>
      </c>
      <c r="F91" s="223" t="str">
        <f>IF(Розрахунок!H88&lt;&gt;"",LEFT(Розрахунок!H88, LEN(Розрахунок!H88)-1)," ")</f>
        <v xml:space="preserve"> </v>
      </c>
      <c r="G91" s="223" t="str">
        <f>IF(Розрахунок!I88&lt;&gt;"",LEFT(Розрахунок!I88, LEN(Розрахунок!I88)-1)," ")</f>
        <v xml:space="preserve"> </v>
      </c>
      <c r="H91" s="223">
        <f>Розрахунок!J88</f>
        <v>0</v>
      </c>
      <c r="I91" s="223" t="str">
        <f>IF(Розрахунок!K88&lt;&gt;"",LEFT(Розрахунок!K88, LEN(Розрахунок!K88)-1)," ")</f>
        <v xml:space="preserve"> </v>
      </c>
      <c r="J91" s="223">
        <f>Розрахунок!E88</f>
        <v>0</v>
      </c>
      <c r="K91" s="223">
        <f>Розрахунок!DN88</f>
        <v>0</v>
      </c>
      <c r="L91" s="223">
        <f>Розрахунок!DM88</f>
        <v>0</v>
      </c>
      <c r="M91" s="223">
        <f>Розрахунок!L88</f>
        <v>0</v>
      </c>
      <c r="N91" s="223">
        <f>Розрахунок!M88</f>
        <v>0</v>
      </c>
      <c r="O91" s="223">
        <f>Розрахунок!N88</f>
        <v>0</v>
      </c>
      <c r="P91" s="223">
        <f>Розрахунок!O88</f>
        <v>0</v>
      </c>
      <c r="Q91" s="224">
        <f>Розрахунок!DL88</f>
        <v>0</v>
      </c>
      <c r="R91" s="249" t="str">
        <f t="shared" si="8"/>
        <v xml:space="preserve"> </v>
      </c>
      <c r="S91" s="222">
        <f>Розрахунок!U88</f>
        <v>0</v>
      </c>
      <c r="T91" s="225">
        <f>Розрахунок!AB88</f>
        <v>0</v>
      </c>
      <c r="U91" s="226">
        <f>Розрахунок!AI88</f>
        <v>0</v>
      </c>
      <c r="V91" s="423">
        <f>Розрахунок!AP88</f>
        <v>0</v>
      </c>
      <c r="W91" s="222">
        <f>Розрахунок!AW88</f>
        <v>0</v>
      </c>
      <c r="X91" s="225">
        <f>Розрахунок!BD88</f>
        <v>0</v>
      </c>
      <c r="Y91" s="226">
        <f>Розрахунок!BK88</f>
        <v>0</v>
      </c>
      <c r="Z91" s="423">
        <f>Розрахунок!BR88</f>
        <v>0</v>
      </c>
      <c r="AA91" s="222">
        <f>Розрахунок!BY88</f>
        <v>0</v>
      </c>
      <c r="AB91" s="423">
        <f>Розрахунок!CF88</f>
        <v>0</v>
      </c>
      <c r="AC91" s="222">
        <f>Розрахунок!CM88</f>
        <v>0</v>
      </c>
      <c r="AD91" s="225">
        <f>Розрахунок!CT88</f>
        <v>0</v>
      </c>
      <c r="AE91" s="226">
        <f>Розрахунок!DA88</f>
        <v>0</v>
      </c>
      <c r="AF91" s="225">
        <f>Розрахунок!DH88</f>
        <v>0</v>
      </c>
      <c r="AG91" s="421"/>
      <c r="AI91" s="524">
        <f t="shared" si="9"/>
        <v>0</v>
      </c>
      <c r="AJ91" s="519">
        <f t="shared" si="10"/>
        <v>0</v>
      </c>
      <c r="AK91" s="519">
        <f t="shared" si="11"/>
        <v>0</v>
      </c>
      <c r="AL91" s="519">
        <f t="shared" si="12"/>
        <v>0</v>
      </c>
      <c r="AM91" s="519">
        <f t="shared" si="13"/>
        <v>0</v>
      </c>
      <c r="AN91" s="519">
        <f t="shared" si="14"/>
        <v>0</v>
      </c>
      <c r="AO91" s="525">
        <f t="shared" si="15"/>
        <v>0</v>
      </c>
    </row>
    <row r="92" spans="1:41" s="16" customFormat="1" ht="13.5" hidden="1" thickBot="1" x14ac:dyDescent="0.25">
      <c r="A92" s="221">
        <f>Розрахунок!A89</f>
        <v>80</v>
      </c>
      <c r="B92" s="423">
        <f>Розрахунок!B89</f>
        <v>0</v>
      </c>
      <c r="C92" s="227" t="str">
        <f>Розрахунок!C89</f>
        <v/>
      </c>
      <c r="D92" s="226" t="str">
        <f>IF(Розрахунок!F89&lt;&gt;"",LEFT(Розрахунок!F89, LEN(Розрахунок!F89)-1)," ")</f>
        <v xml:space="preserve"> </v>
      </c>
      <c r="E92" s="223" t="str">
        <f>IF(Розрахунок!G89&lt;&gt;"",LEFT(Розрахунок!G89, LEN(Розрахунок!G89)-1)," ")</f>
        <v xml:space="preserve"> </v>
      </c>
      <c r="F92" s="223" t="str">
        <f>IF(Розрахунок!H89&lt;&gt;"",LEFT(Розрахунок!H89, LEN(Розрахунок!H89)-1)," ")</f>
        <v xml:space="preserve"> </v>
      </c>
      <c r="G92" s="223" t="str">
        <f>IF(Розрахунок!I89&lt;&gt;"",LEFT(Розрахунок!I89, LEN(Розрахунок!I89)-1)," ")</f>
        <v xml:space="preserve"> </v>
      </c>
      <c r="H92" s="223">
        <f>Розрахунок!J89</f>
        <v>0</v>
      </c>
      <c r="I92" s="223" t="str">
        <f>IF(Розрахунок!K89&lt;&gt;"",LEFT(Розрахунок!K89, LEN(Розрахунок!K89)-1)," ")</f>
        <v xml:space="preserve"> </v>
      </c>
      <c r="J92" s="223">
        <f>Розрахунок!E89</f>
        <v>0</v>
      </c>
      <c r="K92" s="223">
        <f>Розрахунок!DN89</f>
        <v>0</v>
      </c>
      <c r="L92" s="223">
        <f>Розрахунок!DM89</f>
        <v>0</v>
      </c>
      <c r="M92" s="223">
        <f>Розрахунок!L89</f>
        <v>0</v>
      </c>
      <c r="N92" s="223">
        <f>Розрахунок!M89</f>
        <v>0</v>
      </c>
      <c r="O92" s="223">
        <f>Розрахунок!N89</f>
        <v>0</v>
      </c>
      <c r="P92" s="223">
        <f>Розрахунок!O89</f>
        <v>0</v>
      </c>
      <c r="Q92" s="224">
        <f>Розрахунок!DL89</f>
        <v>0</v>
      </c>
      <c r="R92" s="249" t="str">
        <f t="shared" si="8"/>
        <v xml:space="preserve"> </v>
      </c>
      <c r="S92" s="222">
        <f>Розрахунок!U89</f>
        <v>0</v>
      </c>
      <c r="T92" s="225">
        <f>Розрахунок!AB89</f>
        <v>0</v>
      </c>
      <c r="U92" s="226">
        <f>Розрахунок!AI89</f>
        <v>0</v>
      </c>
      <c r="V92" s="423">
        <f>Розрахунок!AP89</f>
        <v>0</v>
      </c>
      <c r="W92" s="222">
        <f>Розрахунок!AW89</f>
        <v>0</v>
      </c>
      <c r="X92" s="225">
        <f>Розрахунок!BD89</f>
        <v>0</v>
      </c>
      <c r="Y92" s="226">
        <f>Розрахунок!BK89</f>
        <v>0</v>
      </c>
      <c r="Z92" s="423">
        <f>Розрахунок!BR89</f>
        <v>0</v>
      </c>
      <c r="AA92" s="222">
        <f>Розрахунок!BY89</f>
        <v>0</v>
      </c>
      <c r="AB92" s="423">
        <f>Розрахунок!CF89</f>
        <v>0</v>
      </c>
      <c r="AC92" s="222">
        <f>Розрахунок!CM89</f>
        <v>0</v>
      </c>
      <c r="AD92" s="225">
        <f>Розрахунок!CT89</f>
        <v>0</v>
      </c>
      <c r="AE92" s="226">
        <f>Розрахунок!DA89</f>
        <v>0</v>
      </c>
      <c r="AF92" s="225">
        <f>Розрахунок!DH89</f>
        <v>0</v>
      </c>
      <c r="AG92" s="421"/>
      <c r="AI92" s="524">
        <f t="shared" si="9"/>
        <v>0</v>
      </c>
      <c r="AJ92" s="519">
        <f t="shared" si="10"/>
        <v>0</v>
      </c>
      <c r="AK92" s="519">
        <f t="shared" si="11"/>
        <v>0</v>
      </c>
      <c r="AL92" s="519">
        <f t="shared" si="12"/>
        <v>0</v>
      </c>
      <c r="AM92" s="519">
        <f t="shared" si="13"/>
        <v>0</v>
      </c>
      <c r="AN92" s="519">
        <f t="shared" si="14"/>
        <v>0</v>
      </c>
      <c r="AO92" s="525">
        <f t="shared" si="15"/>
        <v>0</v>
      </c>
    </row>
    <row r="93" spans="1:41" s="16" customFormat="1" ht="13.5" hidden="1" thickBot="1" x14ac:dyDescent="0.25">
      <c r="A93" s="221">
        <f>Розрахунок!A90</f>
        <v>81</v>
      </c>
      <c r="B93" s="423">
        <f>Розрахунок!B90</f>
        <v>0</v>
      </c>
      <c r="C93" s="227" t="str">
        <f>Розрахунок!C90</f>
        <v/>
      </c>
      <c r="D93" s="226" t="str">
        <f>IF(Розрахунок!F90&lt;&gt;"",LEFT(Розрахунок!F90, LEN(Розрахунок!F90)-1)," ")</f>
        <v xml:space="preserve"> </v>
      </c>
      <c r="E93" s="223" t="str">
        <f>IF(Розрахунок!G90&lt;&gt;"",LEFT(Розрахунок!G90, LEN(Розрахунок!G90)-1)," ")</f>
        <v xml:space="preserve"> </v>
      </c>
      <c r="F93" s="223" t="str">
        <f>IF(Розрахунок!H90&lt;&gt;"",LEFT(Розрахунок!H90, LEN(Розрахунок!H90)-1)," ")</f>
        <v xml:space="preserve"> </v>
      </c>
      <c r="G93" s="223" t="str">
        <f>IF(Розрахунок!I90&lt;&gt;"",LEFT(Розрахунок!I90, LEN(Розрахунок!I90)-1)," ")</f>
        <v xml:space="preserve"> </v>
      </c>
      <c r="H93" s="223">
        <f>Розрахунок!J90</f>
        <v>0</v>
      </c>
      <c r="I93" s="223" t="str">
        <f>IF(Розрахунок!K90&lt;&gt;"",LEFT(Розрахунок!K90, LEN(Розрахунок!K90)-1)," ")</f>
        <v xml:space="preserve"> </v>
      </c>
      <c r="J93" s="223">
        <f>Розрахунок!E90</f>
        <v>0</v>
      </c>
      <c r="K93" s="223">
        <f>Розрахунок!DN90</f>
        <v>0</v>
      </c>
      <c r="L93" s="223">
        <f>Розрахунок!DM90</f>
        <v>0</v>
      </c>
      <c r="M93" s="223">
        <f>Розрахунок!L90</f>
        <v>0</v>
      </c>
      <c r="N93" s="223">
        <f>Розрахунок!M90</f>
        <v>0</v>
      </c>
      <c r="O93" s="223">
        <f>Розрахунок!N90</f>
        <v>0</v>
      </c>
      <c r="P93" s="223">
        <f>Розрахунок!O90</f>
        <v>0</v>
      </c>
      <c r="Q93" s="224">
        <f>Розрахунок!DL90</f>
        <v>0</v>
      </c>
      <c r="R93" s="249" t="str">
        <f t="shared" si="8"/>
        <v xml:space="preserve"> </v>
      </c>
      <c r="S93" s="222">
        <f>Розрахунок!U90</f>
        <v>0</v>
      </c>
      <c r="T93" s="225">
        <f>Розрахунок!AB90</f>
        <v>0</v>
      </c>
      <c r="U93" s="226">
        <f>Розрахунок!AI90</f>
        <v>0</v>
      </c>
      <c r="V93" s="423">
        <f>Розрахунок!AP90</f>
        <v>0</v>
      </c>
      <c r="W93" s="222">
        <f>Розрахунок!AW90</f>
        <v>0</v>
      </c>
      <c r="X93" s="225">
        <f>Розрахунок!BD90</f>
        <v>0</v>
      </c>
      <c r="Y93" s="226">
        <f>Розрахунок!BK90</f>
        <v>0</v>
      </c>
      <c r="Z93" s="423">
        <f>Розрахунок!BR90</f>
        <v>0</v>
      </c>
      <c r="AA93" s="222">
        <f>Розрахунок!BY90</f>
        <v>0</v>
      </c>
      <c r="AB93" s="423">
        <f>Розрахунок!CF90</f>
        <v>0</v>
      </c>
      <c r="AC93" s="222">
        <f>Розрахунок!CM90</f>
        <v>0</v>
      </c>
      <c r="AD93" s="225">
        <f>Розрахунок!CT90</f>
        <v>0</v>
      </c>
      <c r="AE93" s="226">
        <f>Розрахунок!DA90</f>
        <v>0</v>
      </c>
      <c r="AF93" s="225">
        <f>Розрахунок!DH90</f>
        <v>0</v>
      </c>
      <c r="AG93" s="421"/>
      <c r="AI93" s="524">
        <f t="shared" si="9"/>
        <v>0</v>
      </c>
      <c r="AJ93" s="519">
        <f t="shared" si="10"/>
        <v>0</v>
      </c>
      <c r="AK93" s="519">
        <f t="shared" si="11"/>
        <v>0</v>
      </c>
      <c r="AL93" s="519">
        <f t="shared" si="12"/>
        <v>0</v>
      </c>
      <c r="AM93" s="519">
        <f t="shared" si="13"/>
        <v>0</v>
      </c>
      <c r="AN93" s="519">
        <f t="shared" si="14"/>
        <v>0</v>
      </c>
      <c r="AO93" s="525">
        <f t="shared" si="15"/>
        <v>0</v>
      </c>
    </row>
    <row r="94" spans="1:41" s="16" customFormat="1" ht="13.5" hidden="1" thickBot="1" x14ac:dyDescent="0.25">
      <c r="A94" s="221">
        <f>Розрахунок!A91</f>
        <v>82</v>
      </c>
      <c r="B94" s="423">
        <f>Розрахунок!B91</f>
        <v>0</v>
      </c>
      <c r="C94" s="227" t="str">
        <f>Розрахунок!C91</f>
        <v/>
      </c>
      <c r="D94" s="226" t="str">
        <f>IF(Розрахунок!F91&lt;&gt;"",LEFT(Розрахунок!F91, LEN(Розрахунок!F91)-1)," ")</f>
        <v xml:space="preserve"> </v>
      </c>
      <c r="E94" s="223" t="str">
        <f>IF(Розрахунок!G91&lt;&gt;"",LEFT(Розрахунок!G91, LEN(Розрахунок!G91)-1)," ")</f>
        <v xml:space="preserve"> </v>
      </c>
      <c r="F94" s="223" t="str">
        <f>IF(Розрахунок!H91&lt;&gt;"",LEFT(Розрахунок!H91, LEN(Розрахунок!H91)-1)," ")</f>
        <v xml:space="preserve"> </v>
      </c>
      <c r="G94" s="223" t="str">
        <f>IF(Розрахунок!I91&lt;&gt;"",LEFT(Розрахунок!I91, LEN(Розрахунок!I91)-1)," ")</f>
        <v xml:space="preserve"> </v>
      </c>
      <c r="H94" s="223">
        <f>Розрахунок!J91</f>
        <v>0</v>
      </c>
      <c r="I94" s="223" t="str">
        <f>IF(Розрахунок!K91&lt;&gt;"",LEFT(Розрахунок!K91, LEN(Розрахунок!K91)-1)," ")</f>
        <v xml:space="preserve"> </v>
      </c>
      <c r="J94" s="223">
        <f>Розрахунок!E91</f>
        <v>0</v>
      </c>
      <c r="K94" s="223">
        <f>Розрахунок!DN91</f>
        <v>0</v>
      </c>
      <c r="L94" s="223">
        <f>Розрахунок!DM91</f>
        <v>0</v>
      </c>
      <c r="M94" s="223">
        <f>Розрахунок!L91</f>
        <v>0</v>
      </c>
      <c r="N94" s="223">
        <f>Розрахунок!M91</f>
        <v>0</v>
      </c>
      <c r="O94" s="223">
        <f>Розрахунок!N91</f>
        <v>0</v>
      </c>
      <c r="P94" s="223">
        <f>Розрахунок!O91</f>
        <v>0</v>
      </c>
      <c r="Q94" s="224">
        <f>Розрахунок!DL91</f>
        <v>0</v>
      </c>
      <c r="R94" s="249" t="str">
        <f t="shared" si="8"/>
        <v xml:space="preserve"> </v>
      </c>
      <c r="S94" s="222">
        <f>Розрахунок!U91</f>
        <v>0</v>
      </c>
      <c r="T94" s="225">
        <f>Розрахунок!AB91</f>
        <v>0</v>
      </c>
      <c r="U94" s="226">
        <f>Розрахунок!AI91</f>
        <v>0</v>
      </c>
      <c r="V94" s="423">
        <f>Розрахунок!AP91</f>
        <v>0</v>
      </c>
      <c r="W94" s="222">
        <f>Розрахунок!AW91</f>
        <v>0</v>
      </c>
      <c r="X94" s="225">
        <f>Розрахунок!BD91</f>
        <v>0</v>
      </c>
      <c r="Y94" s="226">
        <f>Розрахунок!BK91</f>
        <v>0</v>
      </c>
      <c r="Z94" s="423">
        <f>Розрахунок!BR91</f>
        <v>0</v>
      </c>
      <c r="AA94" s="222">
        <f>Розрахунок!BY91</f>
        <v>0</v>
      </c>
      <c r="AB94" s="423">
        <f>Розрахунок!CF91</f>
        <v>0</v>
      </c>
      <c r="AC94" s="222">
        <f>Розрахунок!CM91</f>
        <v>0</v>
      </c>
      <c r="AD94" s="225">
        <f>Розрахунок!CT91</f>
        <v>0</v>
      </c>
      <c r="AE94" s="226">
        <f>Розрахунок!DA91</f>
        <v>0</v>
      </c>
      <c r="AF94" s="225">
        <f>Розрахунок!DH91</f>
        <v>0</v>
      </c>
      <c r="AG94" s="421"/>
      <c r="AI94" s="524">
        <f t="shared" si="9"/>
        <v>0</v>
      </c>
      <c r="AJ94" s="519">
        <f t="shared" si="10"/>
        <v>0</v>
      </c>
      <c r="AK94" s="519">
        <f t="shared" si="11"/>
        <v>0</v>
      </c>
      <c r="AL94" s="519">
        <f t="shared" si="12"/>
        <v>0</v>
      </c>
      <c r="AM94" s="519">
        <f t="shared" si="13"/>
        <v>0</v>
      </c>
      <c r="AN94" s="519">
        <f t="shared" si="14"/>
        <v>0</v>
      </c>
      <c r="AO94" s="525">
        <f t="shared" si="15"/>
        <v>0</v>
      </c>
    </row>
    <row r="95" spans="1:41" s="16" customFormat="1" ht="13.5" hidden="1" thickBot="1" x14ac:dyDescent="0.25">
      <c r="A95" s="221">
        <f>Розрахунок!A92</f>
        <v>83</v>
      </c>
      <c r="B95" s="423">
        <f>Розрахунок!B92</f>
        <v>0</v>
      </c>
      <c r="C95" s="227" t="str">
        <f>Розрахунок!C92</f>
        <v/>
      </c>
      <c r="D95" s="226" t="str">
        <f>IF(Розрахунок!F92&lt;&gt;"",LEFT(Розрахунок!F92, LEN(Розрахунок!F92)-1)," ")</f>
        <v xml:space="preserve"> </v>
      </c>
      <c r="E95" s="223" t="str">
        <f>IF(Розрахунок!G92&lt;&gt;"",LEFT(Розрахунок!G92, LEN(Розрахунок!G92)-1)," ")</f>
        <v xml:space="preserve"> </v>
      </c>
      <c r="F95" s="223" t="str">
        <f>IF(Розрахунок!H92&lt;&gt;"",LEFT(Розрахунок!H92, LEN(Розрахунок!H92)-1)," ")</f>
        <v xml:space="preserve"> </v>
      </c>
      <c r="G95" s="223" t="str">
        <f>IF(Розрахунок!I92&lt;&gt;"",LEFT(Розрахунок!I92, LEN(Розрахунок!I92)-1)," ")</f>
        <v xml:space="preserve"> </v>
      </c>
      <c r="H95" s="223">
        <f>Розрахунок!J92</f>
        <v>0</v>
      </c>
      <c r="I95" s="223" t="str">
        <f>IF(Розрахунок!K92&lt;&gt;"",LEFT(Розрахунок!K92, LEN(Розрахунок!K92)-1)," ")</f>
        <v xml:space="preserve"> </v>
      </c>
      <c r="J95" s="223">
        <f>Розрахунок!E92</f>
        <v>0</v>
      </c>
      <c r="K95" s="223">
        <f>Розрахунок!DN92</f>
        <v>0</v>
      </c>
      <c r="L95" s="223">
        <f>Розрахунок!DM92</f>
        <v>0</v>
      </c>
      <c r="M95" s="223">
        <f>Розрахунок!L92</f>
        <v>0</v>
      </c>
      <c r="N95" s="223">
        <f>Розрахунок!M92</f>
        <v>0</v>
      </c>
      <c r="O95" s="223">
        <f>Розрахунок!N92</f>
        <v>0</v>
      </c>
      <c r="P95" s="223">
        <f>Розрахунок!O92</f>
        <v>0</v>
      </c>
      <c r="Q95" s="224">
        <f>Розрахунок!DL92</f>
        <v>0</v>
      </c>
      <c r="R95" s="249" t="str">
        <f t="shared" si="8"/>
        <v xml:space="preserve"> </v>
      </c>
      <c r="S95" s="222">
        <f>Розрахунок!U92</f>
        <v>0</v>
      </c>
      <c r="T95" s="225">
        <f>Розрахунок!AB92</f>
        <v>0</v>
      </c>
      <c r="U95" s="226">
        <f>Розрахунок!AI92</f>
        <v>0</v>
      </c>
      <c r="V95" s="423">
        <f>Розрахунок!AP92</f>
        <v>0</v>
      </c>
      <c r="W95" s="222">
        <f>Розрахунок!AW92</f>
        <v>0</v>
      </c>
      <c r="X95" s="225">
        <f>Розрахунок!BD92</f>
        <v>0</v>
      </c>
      <c r="Y95" s="226">
        <f>Розрахунок!BK92</f>
        <v>0</v>
      </c>
      <c r="Z95" s="423">
        <f>Розрахунок!BR92</f>
        <v>0</v>
      </c>
      <c r="AA95" s="222">
        <f>Розрахунок!BY92</f>
        <v>0</v>
      </c>
      <c r="AB95" s="423">
        <f>Розрахунок!CF92</f>
        <v>0</v>
      </c>
      <c r="AC95" s="222">
        <f>Розрахунок!CM92</f>
        <v>0</v>
      </c>
      <c r="AD95" s="225">
        <f>Розрахунок!CT92</f>
        <v>0</v>
      </c>
      <c r="AE95" s="226">
        <f>Розрахунок!DA92</f>
        <v>0</v>
      </c>
      <c r="AF95" s="225">
        <f>Розрахунок!DH92</f>
        <v>0</v>
      </c>
      <c r="AG95" s="421"/>
      <c r="AI95" s="524">
        <f t="shared" si="9"/>
        <v>0</v>
      </c>
      <c r="AJ95" s="519">
        <f t="shared" si="10"/>
        <v>0</v>
      </c>
      <c r="AK95" s="519">
        <f t="shared" si="11"/>
        <v>0</v>
      </c>
      <c r="AL95" s="519">
        <f t="shared" si="12"/>
        <v>0</v>
      </c>
      <c r="AM95" s="519">
        <f t="shared" si="13"/>
        <v>0</v>
      </c>
      <c r="AN95" s="519">
        <f t="shared" si="14"/>
        <v>0</v>
      </c>
      <c r="AO95" s="525">
        <f t="shared" si="15"/>
        <v>0</v>
      </c>
    </row>
    <row r="96" spans="1:41" s="16" customFormat="1" ht="13.5" hidden="1" thickBot="1" x14ac:dyDescent="0.25">
      <c r="A96" s="221">
        <f>Розрахунок!A93</f>
        <v>84</v>
      </c>
      <c r="B96" s="423">
        <f>Розрахунок!B93</f>
        <v>0</v>
      </c>
      <c r="C96" s="227" t="str">
        <f>Розрахунок!C93</f>
        <v/>
      </c>
      <c r="D96" s="226" t="str">
        <f>IF(Розрахунок!F93&lt;&gt;"",LEFT(Розрахунок!F93, LEN(Розрахунок!F93)-1)," ")</f>
        <v xml:space="preserve"> </v>
      </c>
      <c r="E96" s="223" t="str">
        <f>IF(Розрахунок!G93&lt;&gt;"",LEFT(Розрахунок!G93, LEN(Розрахунок!G93)-1)," ")</f>
        <v xml:space="preserve"> </v>
      </c>
      <c r="F96" s="223" t="str">
        <f>IF(Розрахунок!H93&lt;&gt;"",LEFT(Розрахунок!H93, LEN(Розрахунок!H93)-1)," ")</f>
        <v xml:space="preserve"> </v>
      </c>
      <c r="G96" s="223" t="str">
        <f>IF(Розрахунок!I93&lt;&gt;"",LEFT(Розрахунок!I93, LEN(Розрахунок!I93)-1)," ")</f>
        <v xml:space="preserve"> </v>
      </c>
      <c r="H96" s="223">
        <f>Розрахунок!J93</f>
        <v>0</v>
      </c>
      <c r="I96" s="223" t="str">
        <f>IF(Розрахунок!K93&lt;&gt;"",LEFT(Розрахунок!K93, LEN(Розрахунок!K93)-1)," ")</f>
        <v xml:space="preserve"> </v>
      </c>
      <c r="J96" s="223">
        <f>Розрахунок!E93</f>
        <v>0</v>
      </c>
      <c r="K96" s="223">
        <f>Розрахунок!DN93</f>
        <v>0</v>
      </c>
      <c r="L96" s="223">
        <f>Розрахунок!DM93</f>
        <v>0</v>
      </c>
      <c r="M96" s="223">
        <f>Розрахунок!L93</f>
        <v>0</v>
      </c>
      <c r="N96" s="223">
        <f>Розрахунок!M93</f>
        <v>0</v>
      </c>
      <c r="O96" s="223">
        <f>Розрахунок!N93</f>
        <v>0</v>
      </c>
      <c r="P96" s="223">
        <f>Розрахунок!O93</f>
        <v>0</v>
      </c>
      <c r="Q96" s="224">
        <f>Розрахунок!DL93</f>
        <v>0</v>
      </c>
      <c r="R96" s="249" t="str">
        <f t="shared" si="8"/>
        <v xml:space="preserve"> </v>
      </c>
      <c r="S96" s="222">
        <f>Розрахунок!U93</f>
        <v>0</v>
      </c>
      <c r="T96" s="225">
        <f>Розрахунок!AB93</f>
        <v>0</v>
      </c>
      <c r="U96" s="226">
        <f>Розрахунок!AI93</f>
        <v>0</v>
      </c>
      <c r="V96" s="423">
        <f>Розрахунок!AP93</f>
        <v>0</v>
      </c>
      <c r="W96" s="222">
        <f>Розрахунок!AW93</f>
        <v>0</v>
      </c>
      <c r="X96" s="225">
        <f>Розрахунок!BD93</f>
        <v>0</v>
      </c>
      <c r="Y96" s="226">
        <f>Розрахунок!BK93</f>
        <v>0</v>
      </c>
      <c r="Z96" s="423">
        <f>Розрахунок!BR93</f>
        <v>0</v>
      </c>
      <c r="AA96" s="222">
        <f>Розрахунок!BY93</f>
        <v>0</v>
      </c>
      <c r="AB96" s="423">
        <f>Розрахунок!CF93</f>
        <v>0</v>
      </c>
      <c r="AC96" s="222">
        <f>Розрахунок!CM93</f>
        <v>0</v>
      </c>
      <c r="AD96" s="225">
        <f>Розрахунок!CT93</f>
        <v>0</v>
      </c>
      <c r="AE96" s="226">
        <f>Розрахунок!DA93</f>
        <v>0</v>
      </c>
      <c r="AF96" s="225">
        <f>Розрахунок!DH93</f>
        <v>0</v>
      </c>
      <c r="AG96" s="421"/>
      <c r="AI96" s="524">
        <f t="shared" si="9"/>
        <v>0</v>
      </c>
      <c r="AJ96" s="519">
        <f t="shared" si="10"/>
        <v>0</v>
      </c>
      <c r="AK96" s="519">
        <f t="shared" si="11"/>
        <v>0</v>
      </c>
      <c r="AL96" s="519">
        <f t="shared" si="12"/>
        <v>0</v>
      </c>
      <c r="AM96" s="519">
        <f t="shared" si="13"/>
        <v>0</v>
      </c>
      <c r="AN96" s="519">
        <f t="shared" si="14"/>
        <v>0</v>
      </c>
      <c r="AO96" s="525">
        <f t="shared" si="15"/>
        <v>0</v>
      </c>
    </row>
    <row r="97" spans="1:41" s="16" customFormat="1" ht="13.5" hidden="1" thickBot="1" x14ac:dyDescent="0.25">
      <c r="A97" s="221">
        <f>Розрахунок!A94</f>
        <v>85</v>
      </c>
      <c r="B97" s="423">
        <f>Розрахунок!B94</f>
        <v>0</v>
      </c>
      <c r="C97" s="227" t="str">
        <f>Розрахунок!C94</f>
        <v/>
      </c>
      <c r="D97" s="226" t="str">
        <f>IF(Розрахунок!F94&lt;&gt;"",LEFT(Розрахунок!F94, LEN(Розрахунок!F94)-1)," ")</f>
        <v xml:space="preserve"> </v>
      </c>
      <c r="E97" s="223" t="str">
        <f>IF(Розрахунок!G94&lt;&gt;"",LEFT(Розрахунок!G94, LEN(Розрахунок!G94)-1)," ")</f>
        <v xml:space="preserve"> </v>
      </c>
      <c r="F97" s="223" t="str">
        <f>IF(Розрахунок!H94&lt;&gt;"",LEFT(Розрахунок!H94, LEN(Розрахунок!H94)-1)," ")</f>
        <v xml:space="preserve"> </v>
      </c>
      <c r="G97" s="223" t="str">
        <f>IF(Розрахунок!I94&lt;&gt;"",LEFT(Розрахунок!I94, LEN(Розрахунок!I94)-1)," ")</f>
        <v xml:space="preserve"> </v>
      </c>
      <c r="H97" s="223">
        <f>Розрахунок!J94</f>
        <v>0</v>
      </c>
      <c r="I97" s="223" t="str">
        <f>IF(Розрахунок!K94&lt;&gt;"",LEFT(Розрахунок!K94, LEN(Розрахунок!K94)-1)," ")</f>
        <v xml:space="preserve"> </v>
      </c>
      <c r="J97" s="223">
        <f>Розрахунок!E94</f>
        <v>0</v>
      </c>
      <c r="K97" s="223">
        <f>Розрахунок!DN94</f>
        <v>0</v>
      </c>
      <c r="L97" s="223">
        <f>Розрахунок!DM94</f>
        <v>0</v>
      </c>
      <c r="M97" s="223">
        <f>Розрахунок!L94</f>
        <v>0</v>
      </c>
      <c r="N97" s="223">
        <f>Розрахунок!M94</f>
        <v>0</v>
      </c>
      <c r="O97" s="223">
        <f>Розрахунок!N94</f>
        <v>0</v>
      </c>
      <c r="P97" s="223">
        <f>Розрахунок!O94</f>
        <v>0</v>
      </c>
      <c r="Q97" s="224">
        <f>Розрахунок!DL94</f>
        <v>0</v>
      </c>
      <c r="R97" s="249" t="str">
        <f t="shared" si="8"/>
        <v xml:space="preserve"> </v>
      </c>
      <c r="S97" s="222">
        <f>Розрахунок!U94</f>
        <v>0</v>
      </c>
      <c r="T97" s="225">
        <f>Розрахунок!AB94</f>
        <v>0</v>
      </c>
      <c r="U97" s="226">
        <f>Розрахунок!AI94</f>
        <v>0</v>
      </c>
      <c r="V97" s="423">
        <f>Розрахунок!AP94</f>
        <v>0</v>
      </c>
      <c r="W97" s="222">
        <f>Розрахунок!AW94</f>
        <v>0</v>
      </c>
      <c r="X97" s="225">
        <f>Розрахунок!BD94</f>
        <v>0</v>
      </c>
      <c r="Y97" s="226">
        <f>Розрахунок!BK94</f>
        <v>0</v>
      </c>
      <c r="Z97" s="423">
        <f>Розрахунок!BR94</f>
        <v>0</v>
      </c>
      <c r="AA97" s="222">
        <f>Розрахунок!BY94</f>
        <v>0</v>
      </c>
      <c r="AB97" s="423">
        <f>Розрахунок!CF94</f>
        <v>0</v>
      </c>
      <c r="AC97" s="222">
        <f>Розрахунок!CM94</f>
        <v>0</v>
      </c>
      <c r="AD97" s="225">
        <f>Розрахунок!CT94</f>
        <v>0</v>
      </c>
      <c r="AE97" s="226">
        <f>Розрахунок!DA94</f>
        <v>0</v>
      </c>
      <c r="AF97" s="225">
        <f>Розрахунок!DH94</f>
        <v>0</v>
      </c>
      <c r="AG97" s="421"/>
      <c r="AI97" s="524">
        <f t="shared" si="9"/>
        <v>0</v>
      </c>
      <c r="AJ97" s="519">
        <f t="shared" si="10"/>
        <v>0</v>
      </c>
      <c r="AK97" s="519">
        <f t="shared" si="11"/>
        <v>0</v>
      </c>
      <c r="AL97" s="519">
        <f t="shared" si="12"/>
        <v>0</v>
      </c>
      <c r="AM97" s="519">
        <f t="shared" si="13"/>
        <v>0</v>
      </c>
      <c r="AN97" s="519">
        <f t="shared" si="14"/>
        <v>0</v>
      </c>
      <c r="AO97" s="525">
        <f t="shared" si="15"/>
        <v>0</v>
      </c>
    </row>
    <row r="98" spans="1:41" s="16" customFormat="1" ht="13.5" hidden="1" thickBot="1" x14ac:dyDescent="0.25">
      <c r="A98" s="221">
        <f>Розрахунок!A95</f>
        <v>86</v>
      </c>
      <c r="B98" s="423">
        <f>Розрахунок!B95</f>
        <v>0</v>
      </c>
      <c r="C98" s="227" t="str">
        <f>Розрахунок!C95</f>
        <v/>
      </c>
      <c r="D98" s="226" t="str">
        <f>IF(Розрахунок!F95&lt;&gt;"",LEFT(Розрахунок!F95, LEN(Розрахунок!F95)-1)," ")</f>
        <v xml:space="preserve"> </v>
      </c>
      <c r="E98" s="223" t="str">
        <f>IF(Розрахунок!G95&lt;&gt;"",LEFT(Розрахунок!G95, LEN(Розрахунок!G95)-1)," ")</f>
        <v xml:space="preserve"> </v>
      </c>
      <c r="F98" s="223" t="str">
        <f>IF(Розрахунок!H95&lt;&gt;"",LEFT(Розрахунок!H95, LEN(Розрахунок!H95)-1)," ")</f>
        <v xml:space="preserve"> </v>
      </c>
      <c r="G98" s="223" t="str">
        <f>IF(Розрахунок!I95&lt;&gt;"",LEFT(Розрахунок!I95, LEN(Розрахунок!I95)-1)," ")</f>
        <v xml:space="preserve"> </v>
      </c>
      <c r="H98" s="223">
        <f>Розрахунок!J95</f>
        <v>0</v>
      </c>
      <c r="I98" s="223" t="str">
        <f>IF(Розрахунок!K95&lt;&gt;"",LEFT(Розрахунок!K95, LEN(Розрахунок!K95)-1)," ")</f>
        <v xml:space="preserve"> </v>
      </c>
      <c r="J98" s="223">
        <f>Розрахунок!E95</f>
        <v>0</v>
      </c>
      <c r="K98" s="223">
        <f>Розрахунок!DN95</f>
        <v>0</v>
      </c>
      <c r="L98" s="223">
        <f>Розрахунок!DM95</f>
        <v>0</v>
      </c>
      <c r="M98" s="223">
        <f>Розрахунок!L95</f>
        <v>0</v>
      </c>
      <c r="N98" s="223">
        <f>Розрахунок!M95</f>
        <v>0</v>
      </c>
      <c r="O98" s="223">
        <f>Розрахунок!N95</f>
        <v>0</v>
      </c>
      <c r="P98" s="223">
        <f>Розрахунок!O95</f>
        <v>0</v>
      </c>
      <c r="Q98" s="224">
        <f>Розрахунок!DL95</f>
        <v>0</v>
      </c>
      <c r="R98" s="249" t="str">
        <f t="shared" si="8"/>
        <v xml:space="preserve"> </v>
      </c>
      <c r="S98" s="222">
        <f>Розрахунок!U95</f>
        <v>0</v>
      </c>
      <c r="T98" s="225">
        <f>Розрахунок!AB95</f>
        <v>0</v>
      </c>
      <c r="U98" s="226">
        <f>Розрахунок!AI95</f>
        <v>0</v>
      </c>
      <c r="V98" s="423">
        <f>Розрахунок!AP95</f>
        <v>0</v>
      </c>
      <c r="W98" s="222">
        <f>Розрахунок!AW95</f>
        <v>0</v>
      </c>
      <c r="X98" s="225">
        <f>Розрахунок!BD95</f>
        <v>0</v>
      </c>
      <c r="Y98" s="226">
        <f>Розрахунок!BK95</f>
        <v>0</v>
      </c>
      <c r="Z98" s="423">
        <f>Розрахунок!BR95</f>
        <v>0</v>
      </c>
      <c r="AA98" s="222">
        <f>Розрахунок!BY95</f>
        <v>0</v>
      </c>
      <c r="AB98" s="423">
        <f>Розрахунок!CF95</f>
        <v>0</v>
      </c>
      <c r="AC98" s="222">
        <f>Розрахунок!CM95</f>
        <v>0</v>
      </c>
      <c r="AD98" s="225">
        <f>Розрахунок!CT95</f>
        <v>0</v>
      </c>
      <c r="AE98" s="226">
        <f>Розрахунок!DA95</f>
        <v>0</v>
      </c>
      <c r="AF98" s="225">
        <f>Розрахунок!DH95</f>
        <v>0</v>
      </c>
      <c r="AG98" s="421"/>
      <c r="AI98" s="524">
        <f t="shared" si="9"/>
        <v>0</v>
      </c>
      <c r="AJ98" s="519">
        <f t="shared" si="10"/>
        <v>0</v>
      </c>
      <c r="AK98" s="519">
        <f t="shared" si="11"/>
        <v>0</v>
      </c>
      <c r="AL98" s="519">
        <f t="shared" si="12"/>
        <v>0</v>
      </c>
      <c r="AM98" s="519">
        <f t="shared" si="13"/>
        <v>0</v>
      </c>
      <c r="AN98" s="519">
        <f t="shared" si="14"/>
        <v>0</v>
      </c>
      <c r="AO98" s="525">
        <f t="shared" si="15"/>
        <v>0</v>
      </c>
    </row>
    <row r="99" spans="1:41" s="16" customFormat="1" ht="13.5" hidden="1" thickBot="1" x14ac:dyDescent="0.25">
      <c r="A99" s="221">
        <f>Розрахунок!A96</f>
        <v>87</v>
      </c>
      <c r="B99" s="423">
        <f>Розрахунок!B96</f>
        <v>0</v>
      </c>
      <c r="C99" s="227" t="str">
        <f>Розрахунок!C96</f>
        <v/>
      </c>
      <c r="D99" s="226" t="str">
        <f>IF(Розрахунок!F96&lt;&gt;"",LEFT(Розрахунок!F96, LEN(Розрахунок!F96)-1)," ")</f>
        <v xml:space="preserve"> </v>
      </c>
      <c r="E99" s="223" t="str">
        <f>IF(Розрахунок!G96&lt;&gt;"",LEFT(Розрахунок!G96, LEN(Розрахунок!G96)-1)," ")</f>
        <v xml:space="preserve"> </v>
      </c>
      <c r="F99" s="223" t="str">
        <f>IF(Розрахунок!H96&lt;&gt;"",LEFT(Розрахунок!H96, LEN(Розрахунок!H96)-1)," ")</f>
        <v xml:space="preserve"> </v>
      </c>
      <c r="G99" s="223" t="str">
        <f>IF(Розрахунок!I96&lt;&gt;"",LEFT(Розрахунок!I96, LEN(Розрахунок!I96)-1)," ")</f>
        <v xml:space="preserve"> </v>
      </c>
      <c r="H99" s="223">
        <f>Розрахунок!J96</f>
        <v>0</v>
      </c>
      <c r="I99" s="223" t="str">
        <f>IF(Розрахунок!K96&lt;&gt;"",LEFT(Розрахунок!K96, LEN(Розрахунок!K96)-1)," ")</f>
        <v xml:space="preserve"> </v>
      </c>
      <c r="J99" s="223">
        <f>Розрахунок!E96</f>
        <v>0</v>
      </c>
      <c r="K99" s="223">
        <f>Розрахунок!DN96</f>
        <v>0</v>
      </c>
      <c r="L99" s="223">
        <f>Розрахунок!DM96</f>
        <v>0</v>
      </c>
      <c r="M99" s="223">
        <f>Розрахунок!L96</f>
        <v>0</v>
      </c>
      <c r="N99" s="223">
        <f>Розрахунок!M96</f>
        <v>0</v>
      </c>
      <c r="O99" s="223">
        <f>Розрахунок!N96</f>
        <v>0</v>
      </c>
      <c r="P99" s="223">
        <f>Розрахунок!O96</f>
        <v>0</v>
      </c>
      <c r="Q99" s="224">
        <f>Розрахунок!DL96</f>
        <v>0</v>
      </c>
      <c r="R99" s="249" t="str">
        <f t="shared" si="8"/>
        <v xml:space="preserve"> </v>
      </c>
      <c r="S99" s="222">
        <f>Розрахунок!U96</f>
        <v>0</v>
      </c>
      <c r="T99" s="225">
        <f>Розрахунок!AB96</f>
        <v>0</v>
      </c>
      <c r="U99" s="226">
        <f>Розрахунок!AI96</f>
        <v>0</v>
      </c>
      <c r="V99" s="423">
        <f>Розрахунок!AP96</f>
        <v>0</v>
      </c>
      <c r="W99" s="222">
        <f>Розрахунок!AW96</f>
        <v>0</v>
      </c>
      <c r="X99" s="225">
        <f>Розрахунок!BD96</f>
        <v>0</v>
      </c>
      <c r="Y99" s="226">
        <f>Розрахунок!BK96</f>
        <v>0</v>
      </c>
      <c r="Z99" s="423">
        <f>Розрахунок!BR96</f>
        <v>0</v>
      </c>
      <c r="AA99" s="222">
        <f>Розрахунок!BY96</f>
        <v>0</v>
      </c>
      <c r="AB99" s="423">
        <f>Розрахунок!CF96</f>
        <v>0</v>
      </c>
      <c r="AC99" s="222">
        <f>Розрахунок!CM96</f>
        <v>0</v>
      </c>
      <c r="AD99" s="225">
        <f>Розрахунок!CT96</f>
        <v>0</v>
      </c>
      <c r="AE99" s="226">
        <f>Розрахунок!DA96</f>
        <v>0</v>
      </c>
      <c r="AF99" s="225">
        <f>Розрахунок!DH96</f>
        <v>0</v>
      </c>
      <c r="AG99" s="421"/>
      <c r="AI99" s="524">
        <f t="shared" si="9"/>
        <v>0</v>
      </c>
      <c r="AJ99" s="519">
        <f t="shared" si="10"/>
        <v>0</v>
      </c>
      <c r="AK99" s="519">
        <f t="shared" si="11"/>
        <v>0</v>
      </c>
      <c r="AL99" s="519">
        <f t="shared" si="12"/>
        <v>0</v>
      </c>
      <c r="AM99" s="519">
        <f t="shared" si="13"/>
        <v>0</v>
      </c>
      <c r="AN99" s="519">
        <f t="shared" si="14"/>
        <v>0</v>
      </c>
      <c r="AO99" s="525">
        <f t="shared" si="15"/>
        <v>0</v>
      </c>
    </row>
    <row r="100" spans="1:41" s="16" customFormat="1" ht="13.5" hidden="1" thickBot="1" x14ac:dyDescent="0.25">
      <c r="A100" s="221">
        <f>Розрахунок!A97</f>
        <v>88</v>
      </c>
      <c r="B100" s="423">
        <f>Розрахунок!B97</f>
        <v>0</v>
      </c>
      <c r="C100" s="227" t="str">
        <f>Розрахунок!C97</f>
        <v/>
      </c>
      <c r="D100" s="226" t="str">
        <f>IF(Розрахунок!F97&lt;&gt;"",LEFT(Розрахунок!F97, LEN(Розрахунок!F97)-1)," ")</f>
        <v xml:space="preserve"> </v>
      </c>
      <c r="E100" s="223" t="str">
        <f>IF(Розрахунок!G97&lt;&gt;"",LEFT(Розрахунок!G97, LEN(Розрахунок!G97)-1)," ")</f>
        <v xml:space="preserve"> </v>
      </c>
      <c r="F100" s="223" t="str">
        <f>IF(Розрахунок!H97&lt;&gt;"",LEFT(Розрахунок!H97, LEN(Розрахунок!H97)-1)," ")</f>
        <v xml:space="preserve"> </v>
      </c>
      <c r="G100" s="223" t="str">
        <f>IF(Розрахунок!I97&lt;&gt;"",LEFT(Розрахунок!I97, LEN(Розрахунок!I97)-1)," ")</f>
        <v xml:space="preserve"> </v>
      </c>
      <c r="H100" s="223">
        <f>Розрахунок!J97</f>
        <v>0</v>
      </c>
      <c r="I100" s="223" t="str">
        <f>IF(Розрахунок!K97&lt;&gt;"",LEFT(Розрахунок!K97, LEN(Розрахунок!K97)-1)," ")</f>
        <v xml:space="preserve"> </v>
      </c>
      <c r="J100" s="223">
        <f>Розрахунок!E97</f>
        <v>0</v>
      </c>
      <c r="K100" s="223">
        <f>Розрахунок!DN97</f>
        <v>0</v>
      </c>
      <c r="L100" s="223">
        <f>Розрахунок!DM97</f>
        <v>0</v>
      </c>
      <c r="M100" s="223">
        <f>Розрахунок!L97</f>
        <v>0</v>
      </c>
      <c r="N100" s="223">
        <f>Розрахунок!M97</f>
        <v>0</v>
      </c>
      <c r="O100" s="223">
        <f>Розрахунок!N97</f>
        <v>0</v>
      </c>
      <c r="P100" s="223">
        <f>Розрахунок!O97</f>
        <v>0</v>
      </c>
      <c r="Q100" s="224">
        <f>Розрахунок!DL97</f>
        <v>0</v>
      </c>
      <c r="R100" s="249" t="str">
        <f t="shared" si="8"/>
        <v xml:space="preserve"> </v>
      </c>
      <c r="S100" s="222">
        <f>Розрахунок!U97</f>
        <v>0</v>
      </c>
      <c r="T100" s="225">
        <f>Розрахунок!AB97</f>
        <v>0</v>
      </c>
      <c r="U100" s="226">
        <f>Розрахунок!AI97</f>
        <v>0</v>
      </c>
      <c r="V100" s="423">
        <f>Розрахунок!AP97</f>
        <v>0</v>
      </c>
      <c r="W100" s="222">
        <f>Розрахунок!AW97</f>
        <v>0</v>
      </c>
      <c r="X100" s="225">
        <f>Розрахунок!BD97</f>
        <v>0</v>
      </c>
      <c r="Y100" s="226">
        <f>Розрахунок!BK97</f>
        <v>0</v>
      </c>
      <c r="Z100" s="423">
        <f>Розрахунок!BR97</f>
        <v>0</v>
      </c>
      <c r="AA100" s="222">
        <f>Розрахунок!BY97</f>
        <v>0</v>
      </c>
      <c r="AB100" s="423">
        <f>Розрахунок!CF97</f>
        <v>0</v>
      </c>
      <c r="AC100" s="222">
        <f>Розрахунок!CM97</f>
        <v>0</v>
      </c>
      <c r="AD100" s="225">
        <f>Розрахунок!CT97</f>
        <v>0</v>
      </c>
      <c r="AE100" s="226">
        <f>Розрахунок!DA97</f>
        <v>0</v>
      </c>
      <c r="AF100" s="225">
        <f>Розрахунок!DH97</f>
        <v>0</v>
      </c>
      <c r="AG100" s="421"/>
      <c r="AI100" s="524">
        <f t="shared" si="9"/>
        <v>0</v>
      </c>
      <c r="AJ100" s="519">
        <f t="shared" si="10"/>
        <v>0</v>
      </c>
      <c r="AK100" s="519">
        <f t="shared" si="11"/>
        <v>0</v>
      </c>
      <c r="AL100" s="519">
        <f t="shared" si="12"/>
        <v>0</v>
      </c>
      <c r="AM100" s="519">
        <f t="shared" si="13"/>
        <v>0</v>
      </c>
      <c r="AN100" s="519">
        <f t="shared" si="14"/>
        <v>0</v>
      </c>
      <c r="AO100" s="525">
        <f t="shared" si="15"/>
        <v>0</v>
      </c>
    </row>
    <row r="101" spans="1:41" s="16" customFormat="1" ht="13.5" hidden="1" thickBot="1" x14ac:dyDescent="0.25">
      <c r="A101" s="221">
        <f>Розрахунок!A98</f>
        <v>89</v>
      </c>
      <c r="B101" s="423">
        <f>Розрахунок!B98</f>
        <v>0</v>
      </c>
      <c r="C101" s="227" t="str">
        <f>Розрахунок!C98</f>
        <v/>
      </c>
      <c r="D101" s="226" t="str">
        <f>IF(Розрахунок!F98&lt;&gt;"",LEFT(Розрахунок!F98, LEN(Розрахунок!F98)-1)," ")</f>
        <v xml:space="preserve"> </v>
      </c>
      <c r="E101" s="223" t="str">
        <f>IF(Розрахунок!G98&lt;&gt;"",LEFT(Розрахунок!G98, LEN(Розрахунок!G98)-1)," ")</f>
        <v xml:space="preserve"> </v>
      </c>
      <c r="F101" s="223" t="str">
        <f>IF(Розрахунок!H98&lt;&gt;"",LEFT(Розрахунок!H98, LEN(Розрахунок!H98)-1)," ")</f>
        <v xml:space="preserve"> </v>
      </c>
      <c r="G101" s="223" t="str">
        <f>IF(Розрахунок!I98&lt;&gt;"",LEFT(Розрахунок!I98, LEN(Розрахунок!I98)-1)," ")</f>
        <v xml:space="preserve"> </v>
      </c>
      <c r="H101" s="223">
        <f>Розрахунок!J98</f>
        <v>0</v>
      </c>
      <c r="I101" s="223" t="str">
        <f>IF(Розрахунок!K98&lt;&gt;"",LEFT(Розрахунок!K98, LEN(Розрахунок!K98)-1)," ")</f>
        <v xml:space="preserve"> </v>
      </c>
      <c r="J101" s="223">
        <f>Розрахунок!E98</f>
        <v>0</v>
      </c>
      <c r="K101" s="223">
        <f>Розрахунок!DN98</f>
        <v>0</v>
      </c>
      <c r="L101" s="223">
        <f>Розрахунок!DM98</f>
        <v>0</v>
      </c>
      <c r="M101" s="223">
        <f>Розрахунок!L98</f>
        <v>0</v>
      </c>
      <c r="N101" s="223">
        <f>Розрахунок!M98</f>
        <v>0</v>
      </c>
      <c r="O101" s="223">
        <f>Розрахунок!N98</f>
        <v>0</v>
      </c>
      <c r="P101" s="223">
        <f>Розрахунок!O98</f>
        <v>0</v>
      </c>
      <c r="Q101" s="224">
        <f>Розрахунок!DL98</f>
        <v>0</v>
      </c>
      <c r="R101" s="249" t="str">
        <f t="shared" si="8"/>
        <v xml:space="preserve"> </v>
      </c>
      <c r="S101" s="222">
        <f>Розрахунок!U98</f>
        <v>0</v>
      </c>
      <c r="T101" s="225">
        <f>Розрахунок!AB98</f>
        <v>0</v>
      </c>
      <c r="U101" s="226">
        <f>Розрахунок!AI98</f>
        <v>0</v>
      </c>
      <c r="V101" s="423">
        <f>Розрахунок!AP98</f>
        <v>0</v>
      </c>
      <c r="W101" s="222">
        <f>Розрахунок!AW98</f>
        <v>0</v>
      </c>
      <c r="X101" s="225">
        <f>Розрахунок!BD98</f>
        <v>0</v>
      </c>
      <c r="Y101" s="226">
        <f>Розрахунок!BK98</f>
        <v>0</v>
      </c>
      <c r="Z101" s="423">
        <f>Розрахунок!BR98</f>
        <v>0</v>
      </c>
      <c r="AA101" s="222">
        <f>Розрахунок!BY98</f>
        <v>0</v>
      </c>
      <c r="AB101" s="423">
        <f>Розрахунок!CF98</f>
        <v>0</v>
      </c>
      <c r="AC101" s="222">
        <f>Розрахунок!CM98</f>
        <v>0</v>
      </c>
      <c r="AD101" s="225">
        <f>Розрахунок!CT98</f>
        <v>0</v>
      </c>
      <c r="AE101" s="226">
        <f>Розрахунок!DA98</f>
        <v>0</v>
      </c>
      <c r="AF101" s="225">
        <f>Розрахунок!DH98</f>
        <v>0</v>
      </c>
      <c r="AG101" s="421"/>
      <c r="AI101" s="524">
        <f t="shared" si="9"/>
        <v>0</v>
      </c>
      <c r="AJ101" s="519">
        <f t="shared" si="10"/>
        <v>0</v>
      </c>
      <c r="AK101" s="519">
        <f t="shared" si="11"/>
        <v>0</v>
      </c>
      <c r="AL101" s="519">
        <f t="shared" si="12"/>
        <v>0</v>
      </c>
      <c r="AM101" s="519">
        <f t="shared" si="13"/>
        <v>0</v>
      </c>
      <c r="AN101" s="519">
        <f t="shared" si="14"/>
        <v>0</v>
      </c>
      <c r="AO101" s="525">
        <f t="shared" si="15"/>
        <v>0</v>
      </c>
    </row>
    <row r="102" spans="1:41" s="16" customFormat="1" ht="13.5" hidden="1" thickBot="1" x14ac:dyDescent="0.25">
      <c r="A102" s="221">
        <f>Розрахунок!A99</f>
        <v>90</v>
      </c>
      <c r="B102" s="423">
        <f>Розрахунок!B99</f>
        <v>0</v>
      </c>
      <c r="C102" s="227" t="str">
        <f>Розрахунок!C99</f>
        <v/>
      </c>
      <c r="D102" s="226" t="str">
        <f>IF(Розрахунок!F99&lt;&gt;"",LEFT(Розрахунок!F99, LEN(Розрахунок!F99)-1)," ")</f>
        <v xml:space="preserve"> </v>
      </c>
      <c r="E102" s="223" t="str">
        <f>IF(Розрахунок!G99&lt;&gt;"",LEFT(Розрахунок!G99, LEN(Розрахунок!G99)-1)," ")</f>
        <v xml:space="preserve"> </v>
      </c>
      <c r="F102" s="223" t="str">
        <f>IF(Розрахунок!H99&lt;&gt;"",LEFT(Розрахунок!H99, LEN(Розрахунок!H99)-1)," ")</f>
        <v xml:space="preserve"> </v>
      </c>
      <c r="G102" s="223" t="str">
        <f>IF(Розрахунок!I99&lt;&gt;"",LEFT(Розрахунок!I99, LEN(Розрахунок!I99)-1)," ")</f>
        <v xml:space="preserve"> </v>
      </c>
      <c r="H102" s="223">
        <f>Розрахунок!J99</f>
        <v>0</v>
      </c>
      <c r="I102" s="223" t="str">
        <f>IF(Розрахунок!K99&lt;&gt;"",LEFT(Розрахунок!K99, LEN(Розрахунок!K99)-1)," ")</f>
        <v xml:space="preserve"> </v>
      </c>
      <c r="J102" s="223">
        <f>Розрахунок!E99</f>
        <v>0</v>
      </c>
      <c r="K102" s="223">
        <f>Розрахунок!DN99</f>
        <v>0</v>
      </c>
      <c r="L102" s="223">
        <f>Розрахунок!DM99</f>
        <v>0</v>
      </c>
      <c r="M102" s="223">
        <f>Розрахунок!L99</f>
        <v>0</v>
      </c>
      <c r="N102" s="223">
        <f>Розрахунок!M99</f>
        <v>0</v>
      </c>
      <c r="O102" s="223">
        <f>Розрахунок!N99</f>
        <v>0</v>
      </c>
      <c r="P102" s="223">
        <f>Розрахунок!O99</f>
        <v>0</v>
      </c>
      <c r="Q102" s="224">
        <f>Розрахунок!DL99</f>
        <v>0</v>
      </c>
      <c r="R102" s="249" t="str">
        <f t="shared" si="8"/>
        <v xml:space="preserve"> </v>
      </c>
      <c r="S102" s="222">
        <f>Розрахунок!U99</f>
        <v>0</v>
      </c>
      <c r="T102" s="225">
        <f>Розрахунок!AB99</f>
        <v>0</v>
      </c>
      <c r="U102" s="226">
        <f>Розрахунок!AI99</f>
        <v>0</v>
      </c>
      <c r="V102" s="423">
        <f>Розрахунок!AP99</f>
        <v>0</v>
      </c>
      <c r="W102" s="222">
        <f>Розрахунок!AW99</f>
        <v>0</v>
      </c>
      <c r="X102" s="225">
        <f>Розрахунок!BD99</f>
        <v>0</v>
      </c>
      <c r="Y102" s="226">
        <f>Розрахунок!BK99</f>
        <v>0</v>
      </c>
      <c r="Z102" s="423">
        <f>Розрахунок!BR99</f>
        <v>0</v>
      </c>
      <c r="AA102" s="222">
        <f>Розрахунок!BY99</f>
        <v>0</v>
      </c>
      <c r="AB102" s="423">
        <f>Розрахунок!CF99</f>
        <v>0</v>
      </c>
      <c r="AC102" s="222">
        <f>Розрахунок!CM99</f>
        <v>0</v>
      </c>
      <c r="AD102" s="225">
        <f>Розрахунок!CT99</f>
        <v>0</v>
      </c>
      <c r="AE102" s="226">
        <f>Розрахунок!DA99</f>
        <v>0</v>
      </c>
      <c r="AF102" s="225">
        <f>Розрахунок!DH99</f>
        <v>0</v>
      </c>
      <c r="AG102" s="421"/>
      <c r="AI102" s="524">
        <f t="shared" si="9"/>
        <v>0</v>
      </c>
      <c r="AJ102" s="519">
        <f t="shared" si="10"/>
        <v>0</v>
      </c>
      <c r="AK102" s="519">
        <f t="shared" si="11"/>
        <v>0</v>
      </c>
      <c r="AL102" s="519">
        <f t="shared" si="12"/>
        <v>0</v>
      </c>
      <c r="AM102" s="519">
        <f t="shared" si="13"/>
        <v>0</v>
      </c>
      <c r="AN102" s="519">
        <f t="shared" si="14"/>
        <v>0</v>
      </c>
      <c r="AO102" s="525">
        <f t="shared" si="15"/>
        <v>0</v>
      </c>
    </row>
    <row r="103" spans="1:41" s="16" customFormat="1" ht="13.5" hidden="1" thickBot="1" x14ac:dyDescent="0.25">
      <c r="A103" s="221">
        <f>Розрахунок!A100</f>
        <v>91</v>
      </c>
      <c r="B103" s="423">
        <f>Розрахунок!B100</f>
        <v>0</v>
      </c>
      <c r="C103" s="227" t="str">
        <f>Розрахунок!C100</f>
        <v/>
      </c>
      <c r="D103" s="226" t="str">
        <f>IF(Розрахунок!F100&lt;&gt;"",LEFT(Розрахунок!F100, LEN(Розрахунок!F100)-1)," ")</f>
        <v xml:space="preserve"> </v>
      </c>
      <c r="E103" s="223" t="str">
        <f>IF(Розрахунок!G100&lt;&gt;"",LEFT(Розрахунок!G100, LEN(Розрахунок!G100)-1)," ")</f>
        <v xml:space="preserve"> </v>
      </c>
      <c r="F103" s="223" t="str">
        <f>IF(Розрахунок!H100&lt;&gt;"",LEFT(Розрахунок!H100, LEN(Розрахунок!H100)-1)," ")</f>
        <v xml:space="preserve"> </v>
      </c>
      <c r="G103" s="223" t="str">
        <f>IF(Розрахунок!I100&lt;&gt;"",LEFT(Розрахунок!I100, LEN(Розрахунок!I100)-1)," ")</f>
        <v xml:space="preserve"> </v>
      </c>
      <c r="H103" s="223">
        <f>Розрахунок!J100</f>
        <v>0</v>
      </c>
      <c r="I103" s="223" t="str">
        <f>IF(Розрахунок!K100&lt;&gt;"",LEFT(Розрахунок!K100, LEN(Розрахунок!K100)-1)," ")</f>
        <v xml:space="preserve"> </v>
      </c>
      <c r="J103" s="223">
        <f>Розрахунок!E100</f>
        <v>0</v>
      </c>
      <c r="K103" s="223">
        <f>Розрахунок!DN100</f>
        <v>0</v>
      </c>
      <c r="L103" s="223">
        <f>Розрахунок!DM100</f>
        <v>0</v>
      </c>
      <c r="M103" s="223">
        <f>Розрахунок!L100</f>
        <v>0</v>
      </c>
      <c r="N103" s="223">
        <f>Розрахунок!M100</f>
        <v>0</v>
      </c>
      <c r="O103" s="223">
        <f>Розрахунок!N100</f>
        <v>0</v>
      </c>
      <c r="P103" s="223">
        <f>Розрахунок!O100</f>
        <v>0</v>
      </c>
      <c r="Q103" s="224">
        <f>Розрахунок!DL100</f>
        <v>0</v>
      </c>
      <c r="R103" s="249" t="str">
        <f t="shared" si="8"/>
        <v xml:space="preserve"> </v>
      </c>
      <c r="S103" s="222">
        <f>Розрахунок!U100</f>
        <v>0</v>
      </c>
      <c r="T103" s="225">
        <f>Розрахунок!AB100</f>
        <v>0</v>
      </c>
      <c r="U103" s="226">
        <f>Розрахунок!AI100</f>
        <v>0</v>
      </c>
      <c r="V103" s="423">
        <f>Розрахунок!AP100</f>
        <v>0</v>
      </c>
      <c r="W103" s="222">
        <f>Розрахунок!AW100</f>
        <v>0</v>
      </c>
      <c r="X103" s="225">
        <f>Розрахунок!BD100</f>
        <v>0</v>
      </c>
      <c r="Y103" s="226">
        <f>Розрахунок!BK100</f>
        <v>0</v>
      </c>
      <c r="Z103" s="423">
        <f>Розрахунок!BR100</f>
        <v>0</v>
      </c>
      <c r="AA103" s="222">
        <f>Розрахунок!BY100</f>
        <v>0</v>
      </c>
      <c r="AB103" s="423">
        <f>Розрахунок!CF100</f>
        <v>0</v>
      </c>
      <c r="AC103" s="222">
        <f>Розрахунок!CM100</f>
        <v>0</v>
      </c>
      <c r="AD103" s="225">
        <f>Розрахунок!CT100</f>
        <v>0</v>
      </c>
      <c r="AE103" s="226">
        <f>Розрахунок!DA100</f>
        <v>0</v>
      </c>
      <c r="AF103" s="225">
        <f>Розрахунок!DH100</f>
        <v>0</v>
      </c>
      <c r="AG103" s="421"/>
      <c r="AI103" s="524">
        <f t="shared" si="9"/>
        <v>0</v>
      </c>
      <c r="AJ103" s="519">
        <f t="shared" si="10"/>
        <v>0</v>
      </c>
      <c r="AK103" s="519">
        <f t="shared" si="11"/>
        <v>0</v>
      </c>
      <c r="AL103" s="519">
        <f t="shared" si="12"/>
        <v>0</v>
      </c>
      <c r="AM103" s="519">
        <f t="shared" si="13"/>
        <v>0</v>
      </c>
      <c r="AN103" s="519">
        <f t="shared" si="14"/>
        <v>0</v>
      </c>
      <c r="AO103" s="525">
        <f t="shared" si="15"/>
        <v>0</v>
      </c>
    </row>
    <row r="104" spans="1:41" s="16" customFormat="1" ht="13.5" hidden="1" thickBot="1" x14ac:dyDescent="0.25">
      <c r="A104" s="221">
        <f>Розрахунок!A101</f>
        <v>92</v>
      </c>
      <c r="B104" s="423">
        <f>Розрахунок!B101</f>
        <v>0</v>
      </c>
      <c r="C104" s="227" t="str">
        <f>Розрахунок!C101</f>
        <v/>
      </c>
      <c r="D104" s="226" t="str">
        <f>IF(Розрахунок!F101&lt;&gt;"",LEFT(Розрахунок!F101, LEN(Розрахунок!F101)-1)," ")</f>
        <v xml:space="preserve"> </v>
      </c>
      <c r="E104" s="223" t="str">
        <f>IF(Розрахунок!G101&lt;&gt;"",LEFT(Розрахунок!G101, LEN(Розрахунок!G101)-1)," ")</f>
        <v xml:space="preserve"> </v>
      </c>
      <c r="F104" s="223" t="str">
        <f>IF(Розрахунок!H101&lt;&gt;"",LEFT(Розрахунок!H101, LEN(Розрахунок!H101)-1)," ")</f>
        <v xml:space="preserve"> </v>
      </c>
      <c r="G104" s="223" t="str">
        <f>IF(Розрахунок!I101&lt;&gt;"",LEFT(Розрахунок!I101, LEN(Розрахунок!I101)-1)," ")</f>
        <v xml:space="preserve"> </v>
      </c>
      <c r="H104" s="223">
        <f>Розрахунок!J101</f>
        <v>0</v>
      </c>
      <c r="I104" s="223" t="str">
        <f>IF(Розрахунок!K101&lt;&gt;"",LEFT(Розрахунок!K101, LEN(Розрахунок!K101)-1)," ")</f>
        <v xml:space="preserve"> </v>
      </c>
      <c r="J104" s="223">
        <f>Розрахунок!E101</f>
        <v>0</v>
      </c>
      <c r="K104" s="223">
        <f>Розрахунок!DN101</f>
        <v>0</v>
      </c>
      <c r="L104" s="223">
        <f>Розрахунок!DM101</f>
        <v>0</v>
      </c>
      <c r="M104" s="223">
        <f>Розрахунок!L101</f>
        <v>0</v>
      </c>
      <c r="N104" s="223">
        <f>Розрахунок!M101</f>
        <v>0</v>
      </c>
      <c r="O104" s="223">
        <f>Розрахунок!N101</f>
        <v>0</v>
      </c>
      <c r="P104" s="223">
        <f>Розрахунок!O101</f>
        <v>0</v>
      </c>
      <c r="Q104" s="224">
        <f>Розрахунок!DL101</f>
        <v>0</v>
      </c>
      <c r="R104" s="249" t="str">
        <f t="shared" si="8"/>
        <v xml:space="preserve"> </v>
      </c>
      <c r="S104" s="222">
        <f>Розрахунок!U101</f>
        <v>0</v>
      </c>
      <c r="T104" s="225">
        <f>Розрахунок!AB101</f>
        <v>0</v>
      </c>
      <c r="U104" s="226">
        <f>Розрахунок!AI101</f>
        <v>0</v>
      </c>
      <c r="V104" s="423">
        <f>Розрахунок!AP101</f>
        <v>0</v>
      </c>
      <c r="W104" s="222">
        <f>Розрахунок!AW101</f>
        <v>0</v>
      </c>
      <c r="X104" s="225">
        <f>Розрахунок!BD101</f>
        <v>0</v>
      </c>
      <c r="Y104" s="226">
        <f>Розрахунок!BK101</f>
        <v>0</v>
      </c>
      <c r="Z104" s="423">
        <f>Розрахунок!BR101</f>
        <v>0</v>
      </c>
      <c r="AA104" s="222">
        <f>Розрахунок!BY101</f>
        <v>0</v>
      </c>
      <c r="AB104" s="423">
        <f>Розрахунок!CF101</f>
        <v>0</v>
      </c>
      <c r="AC104" s="222">
        <f>Розрахунок!CM101</f>
        <v>0</v>
      </c>
      <c r="AD104" s="225">
        <f>Розрахунок!CT101</f>
        <v>0</v>
      </c>
      <c r="AE104" s="226">
        <f>Розрахунок!DA101</f>
        <v>0</v>
      </c>
      <c r="AF104" s="225">
        <f>Розрахунок!DH101</f>
        <v>0</v>
      </c>
      <c r="AG104" s="421"/>
      <c r="AI104" s="524">
        <f t="shared" si="9"/>
        <v>0</v>
      </c>
      <c r="AJ104" s="519">
        <f t="shared" si="10"/>
        <v>0</v>
      </c>
      <c r="AK104" s="519">
        <f t="shared" si="11"/>
        <v>0</v>
      </c>
      <c r="AL104" s="519">
        <f t="shared" si="12"/>
        <v>0</v>
      </c>
      <c r="AM104" s="519">
        <f t="shared" si="13"/>
        <v>0</v>
      </c>
      <c r="AN104" s="519">
        <f t="shared" si="14"/>
        <v>0</v>
      </c>
      <c r="AO104" s="525">
        <f t="shared" si="15"/>
        <v>0</v>
      </c>
    </row>
    <row r="105" spans="1:41" s="16" customFormat="1" ht="13.5" hidden="1" thickBot="1" x14ac:dyDescent="0.25">
      <c r="A105" s="221">
        <f>Розрахунок!A102</f>
        <v>93</v>
      </c>
      <c r="B105" s="423">
        <f>Розрахунок!B102</f>
        <v>0</v>
      </c>
      <c r="C105" s="227" t="str">
        <f>Розрахунок!C102</f>
        <v/>
      </c>
      <c r="D105" s="226" t="str">
        <f>IF(Розрахунок!F102&lt;&gt;"",LEFT(Розрахунок!F102, LEN(Розрахунок!F102)-1)," ")</f>
        <v xml:space="preserve"> </v>
      </c>
      <c r="E105" s="223" t="str">
        <f>IF(Розрахунок!G102&lt;&gt;"",LEFT(Розрахунок!G102, LEN(Розрахунок!G102)-1)," ")</f>
        <v xml:space="preserve"> </v>
      </c>
      <c r="F105" s="223" t="str">
        <f>IF(Розрахунок!H102&lt;&gt;"",LEFT(Розрахунок!H102, LEN(Розрахунок!H102)-1)," ")</f>
        <v xml:space="preserve"> </v>
      </c>
      <c r="G105" s="223" t="str">
        <f>IF(Розрахунок!I102&lt;&gt;"",LEFT(Розрахунок!I102, LEN(Розрахунок!I102)-1)," ")</f>
        <v xml:space="preserve"> </v>
      </c>
      <c r="H105" s="223">
        <f>Розрахунок!J102</f>
        <v>0</v>
      </c>
      <c r="I105" s="223" t="str">
        <f>IF(Розрахунок!K102&lt;&gt;"",LEFT(Розрахунок!K102, LEN(Розрахунок!K102)-1)," ")</f>
        <v xml:space="preserve"> </v>
      </c>
      <c r="J105" s="223">
        <f>Розрахунок!E102</f>
        <v>0</v>
      </c>
      <c r="K105" s="223">
        <f>Розрахунок!DN102</f>
        <v>0</v>
      </c>
      <c r="L105" s="223">
        <f>Розрахунок!DM102</f>
        <v>0</v>
      </c>
      <c r="M105" s="223">
        <f>Розрахунок!L102</f>
        <v>0</v>
      </c>
      <c r="N105" s="223">
        <f>Розрахунок!M102</f>
        <v>0</v>
      </c>
      <c r="O105" s="223">
        <f>Розрахунок!N102</f>
        <v>0</v>
      </c>
      <c r="P105" s="223">
        <f>Розрахунок!O102</f>
        <v>0</v>
      </c>
      <c r="Q105" s="224">
        <f>Розрахунок!DL102</f>
        <v>0</v>
      </c>
      <c r="R105" s="249" t="str">
        <f t="shared" si="8"/>
        <v xml:space="preserve"> </v>
      </c>
      <c r="S105" s="222">
        <f>Розрахунок!U102</f>
        <v>0</v>
      </c>
      <c r="T105" s="225">
        <f>Розрахунок!AB102</f>
        <v>0</v>
      </c>
      <c r="U105" s="226">
        <f>Розрахунок!AI102</f>
        <v>0</v>
      </c>
      <c r="V105" s="423">
        <f>Розрахунок!AP102</f>
        <v>0</v>
      </c>
      <c r="W105" s="222">
        <f>Розрахунок!AW102</f>
        <v>0</v>
      </c>
      <c r="X105" s="225">
        <f>Розрахунок!BD102</f>
        <v>0</v>
      </c>
      <c r="Y105" s="226">
        <f>Розрахунок!BK102</f>
        <v>0</v>
      </c>
      <c r="Z105" s="423">
        <f>Розрахунок!BR102</f>
        <v>0</v>
      </c>
      <c r="AA105" s="222">
        <f>Розрахунок!BY102</f>
        <v>0</v>
      </c>
      <c r="AB105" s="423">
        <f>Розрахунок!CF102</f>
        <v>0</v>
      </c>
      <c r="AC105" s="222">
        <f>Розрахунок!CM102</f>
        <v>0</v>
      </c>
      <c r="AD105" s="225">
        <f>Розрахунок!CT102</f>
        <v>0</v>
      </c>
      <c r="AE105" s="226">
        <f>Розрахунок!DA102</f>
        <v>0</v>
      </c>
      <c r="AF105" s="225">
        <f>Розрахунок!DH102</f>
        <v>0</v>
      </c>
      <c r="AG105" s="421"/>
      <c r="AI105" s="524">
        <f t="shared" si="9"/>
        <v>0</v>
      </c>
      <c r="AJ105" s="519">
        <f t="shared" si="10"/>
        <v>0</v>
      </c>
      <c r="AK105" s="519">
        <f t="shared" si="11"/>
        <v>0</v>
      </c>
      <c r="AL105" s="519">
        <f t="shared" si="12"/>
        <v>0</v>
      </c>
      <c r="AM105" s="519">
        <f t="shared" si="13"/>
        <v>0</v>
      </c>
      <c r="AN105" s="519">
        <f t="shared" si="14"/>
        <v>0</v>
      </c>
      <c r="AO105" s="525">
        <f t="shared" si="15"/>
        <v>0</v>
      </c>
    </row>
    <row r="106" spans="1:41" s="16" customFormat="1" ht="13.5" hidden="1" thickBot="1" x14ac:dyDescent="0.25">
      <c r="A106" s="221">
        <f>Розрахунок!A103</f>
        <v>94</v>
      </c>
      <c r="B106" s="423">
        <f>Розрахунок!B103</f>
        <v>0</v>
      </c>
      <c r="C106" s="227" t="str">
        <f>Розрахунок!C103</f>
        <v/>
      </c>
      <c r="D106" s="226" t="str">
        <f>IF(Розрахунок!F103&lt;&gt;"",LEFT(Розрахунок!F103, LEN(Розрахунок!F103)-1)," ")</f>
        <v xml:space="preserve"> </v>
      </c>
      <c r="E106" s="223" t="str">
        <f>IF(Розрахунок!G103&lt;&gt;"",LEFT(Розрахунок!G103, LEN(Розрахунок!G103)-1)," ")</f>
        <v xml:space="preserve"> </v>
      </c>
      <c r="F106" s="223" t="str">
        <f>IF(Розрахунок!H103&lt;&gt;"",LEFT(Розрахунок!H103, LEN(Розрахунок!H103)-1)," ")</f>
        <v xml:space="preserve"> </v>
      </c>
      <c r="G106" s="223" t="str">
        <f>IF(Розрахунок!I103&lt;&gt;"",LEFT(Розрахунок!I103, LEN(Розрахунок!I103)-1)," ")</f>
        <v xml:space="preserve"> </v>
      </c>
      <c r="H106" s="223">
        <f>Розрахунок!J103</f>
        <v>0</v>
      </c>
      <c r="I106" s="223" t="str">
        <f>IF(Розрахунок!K103&lt;&gt;"",LEFT(Розрахунок!K103, LEN(Розрахунок!K103)-1)," ")</f>
        <v xml:space="preserve"> </v>
      </c>
      <c r="J106" s="223">
        <f>Розрахунок!E103</f>
        <v>0</v>
      </c>
      <c r="K106" s="223">
        <f>Розрахунок!DN103</f>
        <v>0</v>
      </c>
      <c r="L106" s="223">
        <f>Розрахунок!DM103</f>
        <v>0</v>
      </c>
      <c r="M106" s="223">
        <f>Розрахунок!L103</f>
        <v>0</v>
      </c>
      <c r="N106" s="223">
        <f>Розрахунок!M103</f>
        <v>0</v>
      </c>
      <c r="O106" s="223">
        <f>Розрахунок!N103</f>
        <v>0</v>
      </c>
      <c r="P106" s="223">
        <f>Розрахунок!O103</f>
        <v>0</v>
      </c>
      <c r="Q106" s="224">
        <f>Розрахунок!DL103</f>
        <v>0</v>
      </c>
      <c r="R106" s="249" t="str">
        <f t="shared" si="8"/>
        <v xml:space="preserve"> </v>
      </c>
      <c r="S106" s="222">
        <f>Розрахунок!U103</f>
        <v>0</v>
      </c>
      <c r="T106" s="225">
        <f>Розрахунок!AB103</f>
        <v>0</v>
      </c>
      <c r="U106" s="226">
        <f>Розрахунок!AI103</f>
        <v>0</v>
      </c>
      <c r="V106" s="423">
        <f>Розрахунок!AP103</f>
        <v>0</v>
      </c>
      <c r="W106" s="222">
        <f>Розрахунок!AW103</f>
        <v>0</v>
      </c>
      <c r="X106" s="225">
        <f>Розрахунок!BD103</f>
        <v>0</v>
      </c>
      <c r="Y106" s="226">
        <f>Розрахунок!BK103</f>
        <v>0</v>
      </c>
      <c r="Z106" s="423">
        <f>Розрахунок!BR103</f>
        <v>0</v>
      </c>
      <c r="AA106" s="222">
        <f>Розрахунок!BY103</f>
        <v>0</v>
      </c>
      <c r="AB106" s="423">
        <f>Розрахунок!CF103</f>
        <v>0</v>
      </c>
      <c r="AC106" s="222">
        <f>Розрахунок!CM103</f>
        <v>0</v>
      </c>
      <c r="AD106" s="225">
        <f>Розрахунок!CT103</f>
        <v>0</v>
      </c>
      <c r="AE106" s="226">
        <f>Розрахунок!DA103</f>
        <v>0</v>
      </c>
      <c r="AF106" s="225">
        <f>Розрахунок!DH103</f>
        <v>0</v>
      </c>
      <c r="AG106" s="421"/>
      <c r="AI106" s="524">
        <f t="shared" si="9"/>
        <v>0</v>
      </c>
      <c r="AJ106" s="519">
        <f t="shared" si="10"/>
        <v>0</v>
      </c>
      <c r="AK106" s="519">
        <f t="shared" si="11"/>
        <v>0</v>
      </c>
      <c r="AL106" s="519">
        <f t="shared" si="12"/>
        <v>0</v>
      </c>
      <c r="AM106" s="519">
        <f t="shared" si="13"/>
        <v>0</v>
      </c>
      <c r="AN106" s="519">
        <f t="shared" si="14"/>
        <v>0</v>
      </c>
      <c r="AO106" s="525">
        <f t="shared" si="15"/>
        <v>0</v>
      </c>
    </row>
    <row r="107" spans="1:41" s="16" customFormat="1" ht="13.5" hidden="1" thickBot="1" x14ac:dyDescent="0.25">
      <c r="A107" s="221">
        <f>Розрахунок!A104</f>
        <v>95</v>
      </c>
      <c r="B107" s="423">
        <f>Розрахунок!B104</f>
        <v>0</v>
      </c>
      <c r="C107" s="227" t="str">
        <f>Розрахунок!C104</f>
        <v/>
      </c>
      <c r="D107" s="226" t="str">
        <f>IF(Розрахунок!F104&lt;&gt;"",LEFT(Розрахунок!F104, LEN(Розрахунок!F104)-1)," ")</f>
        <v xml:space="preserve"> </v>
      </c>
      <c r="E107" s="223" t="str">
        <f>IF(Розрахунок!G104&lt;&gt;"",LEFT(Розрахунок!G104, LEN(Розрахунок!G104)-1)," ")</f>
        <v xml:space="preserve"> </v>
      </c>
      <c r="F107" s="223" t="str">
        <f>IF(Розрахунок!H104&lt;&gt;"",LEFT(Розрахунок!H104, LEN(Розрахунок!H104)-1)," ")</f>
        <v xml:space="preserve"> </v>
      </c>
      <c r="G107" s="223" t="str">
        <f>IF(Розрахунок!I104&lt;&gt;"",LEFT(Розрахунок!I104, LEN(Розрахунок!I104)-1)," ")</f>
        <v xml:space="preserve"> </v>
      </c>
      <c r="H107" s="223">
        <f>Розрахунок!J104</f>
        <v>0</v>
      </c>
      <c r="I107" s="223" t="str">
        <f>IF(Розрахунок!K104&lt;&gt;"",LEFT(Розрахунок!K104, LEN(Розрахунок!K104)-1)," ")</f>
        <v xml:space="preserve"> </v>
      </c>
      <c r="J107" s="223">
        <f>Розрахунок!E104</f>
        <v>0</v>
      </c>
      <c r="K107" s="223">
        <f>Розрахунок!DN104</f>
        <v>0</v>
      </c>
      <c r="L107" s="223">
        <f>Розрахунок!DM104</f>
        <v>0</v>
      </c>
      <c r="M107" s="223">
        <f>Розрахунок!L104</f>
        <v>0</v>
      </c>
      <c r="N107" s="223">
        <f>Розрахунок!M104</f>
        <v>0</v>
      </c>
      <c r="O107" s="223">
        <f>Розрахунок!N104</f>
        <v>0</v>
      </c>
      <c r="P107" s="223">
        <f>Розрахунок!O104</f>
        <v>0</v>
      </c>
      <c r="Q107" s="224">
        <f>Розрахунок!DL104</f>
        <v>0</v>
      </c>
      <c r="R107" s="249" t="str">
        <f t="shared" si="8"/>
        <v xml:space="preserve"> </v>
      </c>
      <c r="S107" s="222">
        <f>Розрахунок!U104</f>
        <v>0</v>
      </c>
      <c r="T107" s="225">
        <f>Розрахунок!AB104</f>
        <v>0</v>
      </c>
      <c r="U107" s="226">
        <f>Розрахунок!AI104</f>
        <v>0</v>
      </c>
      <c r="V107" s="423">
        <f>Розрахунок!AP104</f>
        <v>0</v>
      </c>
      <c r="W107" s="222">
        <f>Розрахунок!AW104</f>
        <v>0</v>
      </c>
      <c r="X107" s="225">
        <f>Розрахунок!BD104</f>
        <v>0</v>
      </c>
      <c r="Y107" s="226">
        <f>Розрахунок!BK104</f>
        <v>0</v>
      </c>
      <c r="Z107" s="423">
        <f>Розрахунок!BR104</f>
        <v>0</v>
      </c>
      <c r="AA107" s="222">
        <f>Розрахунок!BY104</f>
        <v>0</v>
      </c>
      <c r="AB107" s="423">
        <f>Розрахунок!CF104</f>
        <v>0</v>
      </c>
      <c r="AC107" s="222">
        <f>Розрахунок!CM104</f>
        <v>0</v>
      </c>
      <c r="AD107" s="225">
        <f>Розрахунок!CT104</f>
        <v>0</v>
      </c>
      <c r="AE107" s="226">
        <f>Розрахунок!DA104</f>
        <v>0</v>
      </c>
      <c r="AF107" s="225">
        <f>Розрахунок!DH104</f>
        <v>0</v>
      </c>
      <c r="AG107" s="421"/>
      <c r="AI107" s="524">
        <f t="shared" si="9"/>
        <v>0</v>
      </c>
      <c r="AJ107" s="519">
        <f t="shared" si="10"/>
        <v>0</v>
      </c>
      <c r="AK107" s="519">
        <f t="shared" si="11"/>
        <v>0</v>
      </c>
      <c r="AL107" s="519">
        <f t="shared" si="12"/>
        <v>0</v>
      </c>
      <c r="AM107" s="519">
        <f t="shared" si="13"/>
        <v>0</v>
      </c>
      <c r="AN107" s="519">
        <f t="shared" si="14"/>
        <v>0</v>
      </c>
      <c r="AO107" s="525">
        <f t="shared" si="15"/>
        <v>0</v>
      </c>
    </row>
    <row r="108" spans="1:41" s="16" customFormat="1" ht="13.5" hidden="1" thickBot="1" x14ac:dyDescent="0.25">
      <c r="A108" s="221">
        <f>Розрахунок!A105</f>
        <v>96</v>
      </c>
      <c r="B108" s="423">
        <f>Розрахунок!B105</f>
        <v>0</v>
      </c>
      <c r="C108" s="227" t="str">
        <f>Розрахунок!C105</f>
        <v/>
      </c>
      <c r="D108" s="226" t="str">
        <f>IF(Розрахунок!F105&lt;&gt;"",LEFT(Розрахунок!F105, LEN(Розрахунок!F105)-1)," ")</f>
        <v xml:space="preserve"> </v>
      </c>
      <c r="E108" s="223" t="str">
        <f>IF(Розрахунок!G105&lt;&gt;"",LEFT(Розрахунок!G105, LEN(Розрахунок!G105)-1)," ")</f>
        <v xml:space="preserve"> </v>
      </c>
      <c r="F108" s="223" t="str">
        <f>IF(Розрахунок!H105&lt;&gt;"",LEFT(Розрахунок!H105, LEN(Розрахунок!H105)-1)," ")</f>
        <v xml:space="preserve"> </v>
      </c>
      <c r="G108" s="223" t="str">
        <f>IF(Розрахунок!I105&lt;&gt;"",LEFT(Розрахунок!I105, LEN(Розрахунок!I105)-1)," ")</f>
        <v xml:space="preserve"> </v>
      </c>
      <c r="H108" s="223">
        <f>Розрахунок!J105</f>
        <v>0</v>
      </c>
      <c r="I108" s="223" t="str">
        <f>IF(Розрахунок!K105&lt;&gt;"",LEFT(Розрахунок!K105, LEN(Розрахунок!K105)-1)," ")</f>
        <v xml:space="preserve"> </v>
      </c>
      <c r="J108" s="223">
        <f>Розрахунок!E105</f>
        <v>0</v>
      </c>
      <c r="K108" s="223">
        <f>Розрахунок!DN105</f>
        <v>0</v>
      </c>
      <c r="L108" s="223">
        <f>Розрахунок!DM105</f>
        <v>0</v>
      </c>
      <c r="M108" s="223">
        <f>Розрахунок!L105</f>
        <v>0</v>
      </c>
      <c r="N108" s="223">
        <f>Розрахунок!M105</f>
        <v>0</v>
      </c>
      <c r="O108" s="223">
        <f>Розрахунок!N105</f>
        <v>0</v>
      </c>
      <c r="P108" s="223">
        <f>Розрахунок!O105</f>
        <v>0</v>
      </c>
      <c r="Q108" s="224">
        <f>Розрахунок!DL105</f>
        <v>0</v>
      </c>
      <c r="R108" s="249" t="str">
        <f t="shared" si="8"/>
        <v xml:space="preserve"> </v>
      </c>
      <c r="S108" s="222">
        <f>Розрахунок!U105</f>
        <v>0</v>
      </c>
      <c r="T108" s="225">
        <f>Розрахунок!AB105</f>
        <v>0</v>
      </c>
      <c r="U108" s="226">
        <f>Розрахунок!AI105</f>
        <v>0</v>
      </c>
      <c r="V108" s="423">
        <f>Розрахунок!AP105</f>
        <v>0</v>
      </c>
      <c r="W108" s="222">
        <f>Розрахунок!AW105</f>
        <v>0</v>
      </c>
      <c r="X108" s="225">
        <f>Розрахунок!BD105</f>
        <v>0</v>
      </c>
      <c r="Y108" s="226">
        <f>Розрахунок!BK105</f>
        <v>0</v>
      </c>
      <c r="Z108" s="423">
        <f>Розрахунок!BR105</f>
        <v>0</v>
      </c>
      <c r="AA108" s="222">
        <f>Розрахунок!BY105</f>
        <v>0</v>
      </c>
      <c r="AB108" s="423">
        <f>Розрахунок!CF105</f>
        <v>0</v>
      </c>
      <c r="AC108" s="222">
        <f>Розрахунок!CM105</f>
        <v>0</v>
      </c>
      <c r="AD108" s="225">
        <f>Розрахунок!CT105</f>
        <v>0</v>
      </c>
      <c r="AE108" s="226">
        <f>Розрахунок!DA105</f>
        <v>0</v>
      </c>
      <c r="AF108" s="225">
        <f>Розрахунок!DH105</f>
        <v>0</v>
      </c>
      <c r="AG108" s="421"/>
      <c r="AI108" s="524">
        <f t="shared" si="9"/>
        <v>0</v>
      </c>
      <c r="AJ108" s="519">
        <f t="shared" si="10"/>
        <v>0</v>
      </c>
      <c r="AK108" s="519">
        <f t="shared" si="11"/>
        <v>0</v>
      </c>
      <c r="AL108" s="519">
        <f t="shared" si="12"/>
        <v>0</v>
      </c>
      <c r="AM108" s="519">
        <f t="shared" si="13"/>
        <v>0</v>
      </c>
      <c r="AN108" s="519">
        <f t="shared" si="14"/>
        <v>0</v>
      </c>
      <c r="AO108" s="525">
        <f t="shared" si="15"/>
        <v>0</v>
      </c>
    </row>
    <row r="109" spans="1:41" s="16" customFormat="1" ht="13.5" hidden="1" thickBot="1" x14ac:dyDescent="0.25">
      <c r="A109" s="221">
        <f>Розрахунок!A106</f>
        <v>97</v>
      </c>
      <c r="B109" s="423">
        <f>Розрахунок!B106</f>
        <v>0</v>
      </c>
      <c r="C109" s="227" t="str">
        <f>Розрахунок!C106</f>
        <v/>
      </c>
      <c r="D109" s="226" t="str">
        <f>IF(Розрахунок!F106&lt;&gt;"",LEFT(Розрахунок!F106, LEN(Розрахунок!F106)-1)," ")</f>
        <v xml:space="preserve"> </v>
      </c>
      <c r="E109" s="223" t="str">
        <f>IF(Розрахунок!G106&lt;&gt;"",LEFT(Розрахунок!G106, LEN(Розрахунок!G106)-1)," ")</f>
        <v xml:space="preserve"> </v>
      </c>
      <c r="F109" s="223" t="str">
        <f>IF(Розрахунок!H106&lt;&gt;"",LEFT(Розрахунок!H106, LEN(Розрахунок!H106)-1)," ")</f>
        <v xml:space="preserve"> </v>
      </c>
      <c r="G109" s="223" t="str">
        <f>IF(Розрахунок!I106&lt;&gt;"",LEFT(Розрахунок!I106, LEN(Розрахунок!I106)-1)," ")</f>
        <v xml:space="preserve"> </v>
      </c>
      <c r="H109" s="223">
        <f>Розрахунок!J106</f>
        <v>0</v>
      </c>
      <c r="I109" s="223" t="str">
        <f>IF(Розрахунок!K106&lt;&gt;"",LEFT(Розрахунок!K106, LEN(Розрахунок!K106)-1)," ")</f>
        <v xml:space="preserve"> </v>
      </c>
      <c r="J109" s="223">
        <f>Розрахунок!E106</f>
        <v>0</v>
      </c>
      <c r="K109" s="223">
        <f>Розрахунок!DN106</f>
        <v>0</v>
      </c>
      <c r="L109" s="223">
        <f>Розрахунок!DM106</f>
        <v>0</v>
      </c>
      <c r="M109" s="223">
        <f>Розрахунок!L106</f>
        <v>0</v>
      </c>
      <c r="N109" s="223">
        <f>Розрахунок!M106</f>
        <v>0</v>
      </c>
      <c r="O109" s="223">
        <f>Розрахунок!N106</f>
        <v>0</v>
      </c>
      <c r="P109" s="223">
        <f>Розрахунок!O106</f>
        <v>0</v>
      </c>
      <c r="Q109" s="224">
        <f>Розрахунок!DL106</f>
        <v>0</v>
      </c>
      <c r="R109" s="249" t="str">
        <f t="shared" si="8"/>
        <v xml:space="preserve"> </v>
      </c>
      <c r="S109" s="222">
        <f>Розрахунок!U106</f>
        <v>0</v>
      </c>
      <c r="T109" s="225">
        <f>Розрахунок!AB106</f>
        <v>0</v>
      </c>
      <c r="U109" s="226">
        <f>Розрахунок!AI106</f>
        <v>0</v>
      </c>
      <c r="V109" s="423">
        <f>Розрахунок!AP106</f>
        <v>0</v>
      </c>
      <c r="W109" s="222">
        <f>Розрахунок!AW106</f>
        <v>0</v>
      </c>
      <c r="X109" s="225">
        <f>Розрахунок!BD106</f>
        <v>0</v>
      </c>
      <c r="Y109" s="226">
        <f>Розрахунок!BK106</f>
        <v>0</v>
      </c>
      <c r="Z109" s="423">
        <f>Розрахунок!BR106</f>
        <v>0</v>
      </c>
      <c r="AA109" s="222">
        <f>Розрахунок!BY106</f>
        <v>0</v>
      </c>
      <c r="AB109" s="423">
        <f>Розрахунок!CF106</f>
        <v>0</v>
      </c>
      <c r="AC109" s="222">
        <f>Розрахунок!CM106</f>
        <v>0</v>
      </c>
      <c r="AD109" s="225">
        <f>Розрахунок!CT106</f>
        <v>0</v>
      </c>
      <c r="AE109" s="226">
        <f>Розрахунок!DA106</f>
        <v>0</v>
      </c>
      <c r="AF109" s="225">
        <f>Розрахунок!DH106</f>
        <v>0</v>
      </c>
      <c r="AG109" s="421"/>
      <c r="AI109" s="524">
        <f t="shared" si="9"/>
        <v>0</v>
      </c>
      <c r="AJ109" s="519">
        <f t="shared" si="10"/>
        <v>0</v>
      </c>
      <c r="AK109" s="519">
        <f t="shared" si="11"/>
        <v>0</v>
      </c>
      <c r="AL109" s="519">
        <f t="shared" si="12"/>
        <v>0</v>
      </c>
      <c r="AM109" s="519">
        <f t="shared" si="13"/>
        <v>0</v>
      </c>
      <c r="AN109" s="519">
        <f t="shared" si="14"/>
        <v>0</v>
      </c>
      <c r="AO109" s="525">
        <f t="shared" si="15"/>
        <v>0</v>
      </c>
    </row>
    <row r="110" spans="1:41" s="16" customFormat="1" ht="13.5" hidden="1" thickBot="1" x14ac:dyDescent="0.25">
      <c r="A110" s="221">
        <f>Розрахунок!A107</f>
        <v>98</v>
      </c>
      <c r="B110" s="423">
        <f>Розрахунок!B107</f>
        <v>0</v>
      </c>
      <c r="C110" s="227" t="str">
        <f>Розрахунок!C107</f>
        <v/>
      </c>
      <c r="D110" s="226" t="str">
        <f>IF(Розрахунок!F107&lt;&gt;"",LEFT(Розрахунок!F107, LEN(Розрахунок!F107)-1)," ")</f>
        <v xml:space="preserve"> </v>
      </c>
      <c r="E110" s="223" t="str">
        <f>IF(Розрахунок!G107&lt;&gt;"",LEFT(Розрахунок!G107, LEN(Розрахунок!G107)-1)," ")</f>
        <v xml:space="preserve"> </v>
      </c>
      <c r="F110" s="223" t="str">
        <f>IF(Розрахунок!H107&lt;&gt;"",LEFT(Розрахунок!H107, LEN(Розрахунок!H107)-1)," ")</f>
        <v xml:space="preserve"> </v>
      </c>
      <c r="G110" s="223" t="str">
        <f>IF(Розрахунок!I107&lt;&gt;"",LEFT(Розрахунок!I107, LEN(Розрахунок!I107)-1)," ")</f>
        <v xml:space="preserve"> </v>
      </c>
      <c r="H110" s="223">
        <f>Розрахунок!J107</f>
        <v>0</v>
      </c>
      <c r="I110" s="223" t="str">
        <f>IF(Розрахунок!K107&lt;&gt;"",LEFT(Розрахунок!K107, LEN(Розрахунок!K107)-1)," ")</f>
        <v xml:space="preserve"> </v>
      </c>
      <c r="J110" s="223">
        <f>Розрахунок!E107</f>
        <v>0</v>
      </c>
      <c r="K110" s="223">
        <f>Розрахунок!DN107</f>
        <v>0</v>
      </c>
      <c r="L110" s="223">
        <f>Розрахунок!DM107</f>
        <v>0</v>
      </c>
      <c r="M110" s="223">
        <f>Розрахунок!L107</f>
        <v>0</v>
      </c>
      <c r="N110" s="223">
        <f>Розрахунок!M107</f>
        <v>0</v>
      </c>
      <c r="O110" s="223">
        <f>Розрахунок!N107</f>
        <v>0</v>
      </c>
      <c r="P110" s="223">
        <f>Розрахунок!O107</f>
        <v>0</v>
      </c>
      <c r="Q110" s="224">
        <f>Розрахунок!DL107</f>
        <v>0</v>
      </c>
      <c r="R110" s="249" t="str">
        <f t="shared" si="8"/>
        <v xml:space="preserve"> </v>
      </c>
      <c r="S110" s="222">
        <f>Розрахунок!U107</f>
        <v>0</v>
      </c>
      <c r="T110" s="225">
        <f>Розрахунок!AB107</f>
        <v>0</v>
      </c>
      <c r="U110" s="226">
        <f>Розрахунок!AI107</f>
        <v>0</v>
      </c>
      <c r="V110" s="423">
        <f>Розрахунок!AP107</f>
        <v>0</v>
      </c>
      <c r="W110" s="222">
        <f>Розрахунок!AW107</f>
        <v>0</v>
      </c>
      <c r="X110" s="225">
        <f>Розрахунок!BD107</f>
        <v>0</v>
      </c>
      <c r="Y110" s="226">
        <f>Розрахунок!BK107</f>
        <v>0</v>
      </c>
      <c r="Z110" s="423">
        <f>Розрахунок!BR107</f>
        <v>0</v>
      </c>
      <c r="AA110" s="222">
        <f>Розрахунок!BY107</f>
        <v>0</v>
      </c>
      <c r="AB110" s="423">
        <f>Розрахунок!CF107</f>
        <v>0</v>
      </c>
      <c r="AC110" s="222">
        <f>Розрахунок!CM107</f>
        <v>0</v>
      </c>
      <c r="AD110" s="225">
        <f>Розрахунок!CT107</f>
        <v>0</v>
      </c>
      <c r="AE110" s="226">
        <f>Розрахунок!DA107</f>
        <v>0</v>
      </c>
      <c r="AF110" s="225">
        <f>Розрахунок!DH107</f>
        <v>0</v>
      </c>
      <c r="AG110" s="421"/>
      <c r="AI110" s="524">
        <f t="shared" si="9"/>
        <v>0</v>
      </c>
      <c r="AJ110" s="519">
        <f t="shared" si="10"/>
        <v>0</v>
      </c>
      <c r="AK110" s="519">
        <f t="shared" si="11"/>
        <v>0</v>
      </c>
      <c r="AL110" s="519">
        <f t="shared" si="12"/>
        <v>0</v>
      </c>
      <c r="AM110" s="519">
        <f t="shared" si="13"/>
        <v>0</v>
      </c>
      <c r="AN110" s="519">
        <f t="shared" si="14"/>
        <v>0</v>
      </c>
      <c r="AO110" s="525">
        <f t="shared" si="15"/>
        <v>0</v>
      </c>
    </row>
    <row r="111" spans="1:41" s="16" customFormat="1" ht="13.5" hidden="1" thickBot="1" x14ac:dyDescent="0.25">
      <c r="A111" s="221">
        <f>Розрахунок!A108</f>
        <v>99</v>
      </c>
      <c r="B111" s="423">
        <f>Розрахунок!B108</f>
        <v>0</v>
      </c>
      <c r="C111" s="227" t="str">
        <f>Розрахунок!C108</f>
        <v/>
      </c>
      <c r="D111" s="226" t="str">
        <f>IF(Розрахунок!F108&lt;&gt;"",LEFT(Розрахунок!F108, LEN(Розрахунок!F108)-1)," ")</f>
        <v xml:space="preserve"> </v>
      </c>
      <c r="E111" s="223" t="str">
        <f>IF(Розрахунок!G108&lt;&gt;"",LEFT(Розрахунок!G108, LEN(Розрахунок!G108)-1)," ")</f>
        <v xml:space="preserve"> </v>
      </c>
      <c r="F111" s="223" t="str">
        <f>IF(Розрахунок!H108&lt;&gt;"",LEFT(Розрахунок!H108, LEN(Розрахунок!H108)-1)," ")</f>
        <v xml:space="preserve"> </v>
      </c>
      <c r="G111" s="223" t="str">
        <f>IF(Розрахунок!I108&lt;&gt;"",LEFT(Розрахунок!I108, LEN(Розрахунок!I108)-1)," ")</f>
        <v xml:space="preserve"> </v>
      </c>
      <c r="H111" s="223">
        <f>Розрахунок!J108</f>
        <v>0</v>
      </c>
      <c r="I111" s="223" t="str">
        <f>IF(Розрахунок!K108&lt;&gt;"",LEFT(Розрахунок!K108, LEN(Розрахунок!K108)-1)," ")</f>
        <v xml:space="preserve"> </v>
      </c>
      <c r="J111" s="223">
        <f>Розрахунок!E108</f>
        <v>0</v>
      </c>
      <c r="K111" s="223">
        <f>Розрахунок!DN108</f>
        <v>0</v>
      </c>
      <c r="L111" s="223">
        <f>Розрахунок!DM108</f>
        <v>0</v>
      </c>
      <c r="M111" s="223">
        <f>Розрахунок!L108</f>
        <v>0</v>
      </c>
      <c r="N111" s="223">
        <f>Розрахунок!M108</f>
        <v>0</v>
      </c>
      <c r="O111" s="223">
        <f>Розрахунок!N108</f>
        <v>0</v>
      </c>
      <c r="P111" s="223">
        <f>Розрахунок!O108</f>
        <v>0</v>
      </c>
      <c r="Q111" s="224">
        <f>Розрахунок!DL108</f>
        <v>0</v>
      </c>
      <c r="R111" s="249" t="str">
        <f t="shared" si="8"/>
        <v xml:space="preserve"> </v>
      </c>
      <c r="S111" s="222">
        <f>Розрахунок!U108</f>
        <v>0</v>
      </c>
      <c r="T111" s="225">
        <f>Розрахунок!AB108</f>
        <v>0</v>
      </c>
      <c r="U111" s="226">
        <f>Розрахунок!AI108</f>
        <v>0</v>
      </c>
      <c r="V111" s="423">
        <f>Розрахунок!AP108</f>
        <v>0</v>
      </c>
      <c r="W111" s="222">
        <f>Розрахунок!AW108</f>
        <v>0</v>
      </c>
      <c r="X111" s="225">
        <f>Розрахунок!BD108</f>
        <v>0</v>
      </c>
      <c r="Y111" s="226">
        <f>Розрахунок!BK108</f>
        <v>0</v>
      </c>
      <c r="Z111" s="423">
        <f>Розрахунок!BR108</f>
        <v>0</v>
      </c>
      <c r="AA111" s="222">
        <f>Розрахунок!BY108</f>
        <v>0</v>
      </c>
      <c r="AB111" s="423">
        <f>Розрахунок!CF108</f>
        <v>0</v>
      </c>
      <c r="AC111" s="222">
        <f>Розрахунок!CM108</f>
        <v>0</v>
      </c>
      <c r="AD111" s="225">
        <f>Розрахунок!CT108</f>
        <v>0</v>
      </c>
      <c r="AE111" s="226">
        <f>Розрахунок!DA108</f>
        <v>0</v>
      </c>
      <c r="AF111" s="225">
        <f>Розрахунок!DH108</f>
        <v>0</v>
      </c>
      <c r="AG111" s="421"/>
      <c r="AI111" s="524">
        <f t="shared" si="9"/>
        <v>0</v>
      </c>
      <c r="AJ111" s="519">
        <f t="shared" si="10"/>
        <v>0</v>
      </c>
      <c r="AK111" s="519">
        <f t="shared" si="11"/>
        <v>0</v>
      </c>
      <c r="AL111" s="519">
        <f t="shared" si="12"/>
        <v>0</v>
      </c>
      <c r="AM111" s="519">
        <f t="shared" si="13"/>
        <v>0</v>
      </c>
      <c r="AN111" s="519">
        <f t="shared" si="14"/>
        <v>0</v>
      </c>
      <c r="AO111" s="525">
        <f t="shared" si="15"/>
        <v>0</v>
      </c>
    </row>
    <row r="112" spans="1:41" s="16" customFormat="1" ht="13.5" hidden="1" thickBot="1" x14ac:dyDescent="0.25">
      <c r="A112" s="221">
        <f>Розрахунок!A109</f>
        <v>100</v>
      </c>
      <c r="B112" s="423">
        <f>Розрахунок!B109</f>
        <v>0</v>
      </c>
      <c r="C112" s="227" t="str">
        <f>Розрахунок!C109</f>
        <v/>
      </c>
      <c r="D112" s="226" t="str">
        <f>IF(Розрахунок!F109&lt;&gt;"",LEFT(Розрахунок!F109, LEN(Розрахунок!F109)-1)," ")</f>
        <v xml:space="preserve"> </v>
      </c>
      <c r="E112" s="223" t="str">
        <f>IF(Розрахунок!G109&lt;&gt;"",LEFT(Розрахунок!G109, LEN(Розрахунок!G109)-1)," ")</f>
        <v xml:space="preserve"> </v>
      </c>
      <c r="F112" s="223" t="str">
        <f>IF(Розрахунок!H109&lt;&gt;"",LEFT(Розрахунок!H109, LEN(Розрахунок!H109)-1)," ")</f>
        <v xml:space="preserve"> </v>
      </c>
      <c r="G112" s="223" t="str">
        <f>IF(Розрахунок!I109&lt;&gt;"",LEFT(Розрахунок!I109, LEN(Розрахунок!I109)-1)," ")</f>
        <v xml:space="preserve"> </v>
      </c>
      <c r="H112" s="223">
        <f>Розрахунок!J109</f>
        <v>0</v>
      </c>
      <c r="I112" s="223" t="str">
        <f>IF(Розрахунок!K109&lt;&gt;"",LEFT(Розрахунок!K109, LEN(Розрахунок!K109)-1)," ")</f>
        <v xml:space="preserve"> </v>
      </c>
      <c r="J112" s="223">
        <f>Розрахунок!E109</f>
        <v>0</v>
      </c>
      <c r="K112" s="223">
        <f>Розрахунок!DN109</f>
        <v>0</v>
      </c>
      <c r="L112" s="223">
        <f>Розрахунок!DM109</f>
        <v>0</v>
      </c>
      <c r="M112" s="223">
        <f>Розрахунок!L109</f>
        <v>0</v>
      </c>
      <c r="N112" s="223">
        <f>Розрахунок!M109</f>
        <v>0</v>
      </c>
      <c r="O112" s="223">
        <f>Розрахунок!N109</f>
        <v>0</v>
      </c>
      <c r="P112" s="223">
        <f>Розрахунок!O109</f>
        <v>0</v>
      </c>
      <c r="Q112" s="224">
        <f>Розрахунок!DL109</f>
        <v>0</v>
      </c>
      <c r="R112" s="249" t="str">
        <f t="shared" si="8"/>
        <v xml:space="preserve"> </v>
      </c>
      <c r="S112" s="222">
        <f>Розрахунок!U109</f>
        <v>0</v>
      </c>
      <c r="T112" s="225">
        <f>Розрахунок!AB109</f>
        <v>0</v>
      </c>
      <c r="U112" s="226">
        <f>Розрахунок!AI109</f>
        <v>0</v>
      </c>
      <c r="V112" s="423">
        <f>Розрахунок!AP109</f>
        <v>0</v>
      </c>
      <c r="W112" s="222">
        <f>Розрахунок!AW109</f>
        <v>0</v>
      </c>
      <c r="X112" s="225">
        <f>Розрахунок!BD109</f>
        <v>0</v>
      </c>
      <c r="Y112" s="226">
        <f>Розрахунок!BK109</f>
        <v>0</v>
      </c>
      <c r="Z112" s="423">
        <f>Розрахунок!BR109</f>
        <v>0</v>
      </c>
      <c r="AA112" s="222">
        <f>Розрахунок!BY109</f>
        <v>0</v>
      </c>
      <c r="AB112" s="423">
        <f>Розрахунок!CF109</f>
        <v>0</v>
      </c>
      <c r="AC112" s="222">
        <f>Розрахунок!CM109</f>
        <v>0</v>
      </c>
      <c r="AD112" s="225">
        <f>Розрахунок!CT109</f>
        <v>0</v>
      </c>
      <c r="AE112" s="226">
        <f>Розрахунок!DA109</f>
        <v>0</v>
      </c>
      <c r="AF112" s="225">
        <f>Розрахунок!DH109</f>
        <v>0</v>
      </c>
      <c r="AG112" s="421"/>
      <c r="AI112" s="532">
        <f t="shared" si="9"/>
        <v>0</v>
      </c>
      <c r="AJ112" s="533">
        <f t="shared" si="10"/>
        <v>0</v>
      </c>
      <c r="AK112" s="533">
        <f t="shared" si="11"/>
        <v>0</v>
      </c>
      <c r="AL112" s="533">
        <f t="shared" si="12"/>
        <v>0</v>
      </c>
      <c r="AM112" s="533">
        <f t="shared" si="13"/>
        <v>0</v>
      </c>
      <c r="AN112" s="533">
        <f t="shared" si="14"/>
        <v>0</v>
      </c>
      <c r="AO112" s="534">
        <f t="shared" si="15"/>
        <v>0</v>
      </c>
    </row>
    <row r="113" spans="1:41" s="16" customFormat="1" ht="13.5" customHeight="1" thickBot="1" x14ac:dyDescent="0.25">
      <c r="A113" s="531"/>
      <c r="B113" s="545" t="s">
        <v>89</v>
      </c>
      <c r="C113" s="272"/>
      <c r="D113" s="273"/>
      <c r="E113" s="274"/>
      <c r="F113" s="274"/>
      <c r="G113" s="274"/>
      <c r="H113" s="274"/>
      <c r="I113" s="274"/>
      <c r="J113" s="274">
        <f t="shared" ref="J113:Q113" si="16">SUM(J13:J112)</f>
        <v>22.5</v>
      </c>
      <c r="K113" s="274">
        <f t="shared" si="16"/>
        <v>22.5</v>
      </c>
      <c r="L113" s="275">
        <f t="shared" si="16"/>
        <v>675</v>
      </c>
      <c r="M113" s="274">
        <f t="shared" si="16"/>
        <v>298</v>
      </c>
      <c r="N113" s="274">
        <f t="shared" si="16"/>
        <v>80</v>
      </c>
      <c r="O113" s="274">
        <f t="shared" si="16"/>
        <v>116</v>
      </c>
      <c r="P113" s="274">
        <f t="shared" si="16"/>
        <v>102</v>
      </c>
      <c r="Q113" s="275">
        <f t="shared" si="16"/>
        <v>377</v>
      </c>
      <c r="R113" s="276"/>
      <c r="S113" s="277">
        <f t="shared" ref="S113:AF113" si="17">SUM(S13:S112)</f>
        <v>14</v>
      </c>
      <c r="T113" s="278">
        <f t="shared" si="17"/>
        <v>4</v>
      </c>
      <c r="U113" s="412">
        <f t="shared" si="17"/>
        <v>0</v>
      </c>
      <c r="V113" s="424">
        <f t="shared" si="17"/>
        <v>4</v>
      </c>
      <c r="W113" s="277">
        <f t="shared" si="17"/>
        <v>0</v>
      </c>
      <c r="X113" s="278">
        <f t="shared" si="17"/>
        <v>0</v>
      </c>
      <c r="Y113" s="412">
        <f t="shared" si="17"/>
        <v>0</v>
      </c>
      <c r="Z113" s="424">
        <f t="shared" si="17"/>
        <v>0</v>
      </c>
      <c r="AA113" s="277">
        <f t="shared" si="17"/>
        <v>0</v>
      </c>
      <c r="AB113" s="424">
        <f t="shared" si="17"/>
        <v>0</v>
      </c>
      <c r="AC113" s="277">
        <f t="shared" si="17"/>
        <v>0</v>
      </c>
      <c r="AD113" s="278">
        <f t="shared" si="17"/>
        <v>0</v>
      </c>
      <c r="AE113" s="412">
        <f t="shared" si="17"/>
        <v>0</v>
      </c>
      <c r="AF113" s="278">
        <f t="shared" si="17"/>
        <v>0</v>
      </c>
      <c r="AG113" s="421"/>
      <c r="AI113" s="535">
        <f>SUM(AI13:AI112)</f>
        <v>5</v>
      </c>
      <c r="AJ113" s="536">
        <f t="shared" ref="AJ113:AO113" si="18">SUM(AJ13:AJ112)</f>
        <v>1</v>
      </c>
      <c r="AK113" s="536">
        <f t="shared" si="18"/>
        <v>0</v>
      </c>
      <c r="AL113" s="536">
        <f t="shared" si="18"/>
        <v>0</v>
      </c>
      <c r="AM113" s="536">
        <f t="shared" si="18"/>
        <v>0</v>
      </c>
      <c r="AN113" s="536">
        <f t="shared" si="18"/>
        <v>0</v>
      </c>
      <c r="AO113" s="537">
        <f t="shared" si="18"/>
        <v>0</v>
      </c>
    </row>
    <row r="114" spans="1:41" s="18" customFormat="1" ht="15" customHeight="1" thickBot="1" x14ac:dyDescent="0.25">
      <c r="A114" s="758" t="str">
        <f>Розрахунок!B111</f>
        <v>1.2. Цикл професійної підготовки</v>
      </c>
      <c r="B114" s="759"/>
      <c r="C114" s="759"/>
      <c r="D114" s="759"/>
      <c r="E114" s="759"/>
      <c r="F114" s="759"/>
      <c r="G114" s="759"/>
      <c r="H114" s="759"/>
      <c r="I114" s="759"/>
      <c r="J114" s="759"/>
      <c r="K114" s="759"/>
      <c r="L114" s="759"/>
      <c r="M114" s="759"/>
      <c r="N114" s="759"/>
      <c r="O114" s="759"/>
      <c r="P114" s="759"/>
      <c r="Q114" s="759"/>
      <c r="R114" s="759"/>
      <c r="S114" s="759"/>
      <c r="T114" s="759"/>
      <c r="U114" s="759"/>
      <c r="V114" s="759"/>
      <c r="W114" s="759"/>
      <c r="X114" s="759"/>
      <c r="Y114" s="759"/>
      <c r="Z114" s="759"/>
      <c r="AA114" s="759"/>
      <c r="AB114" s="759"/>
      <c r="AC114" s="759"/>
      <c r="AD114" s="759"/>
      <c r="AE114" s="759"/>
      <c r="AF114" s="760"/>
      <c r="AG114" s="444"/>
      <c r="AI114" s="705"/>
      <c r="AJ114" s="706"/>
      <c r="AK114" s="706"/>
      <c r="AL114" s="706"/>
      <c r="AM114" s="706"/>
      <c r="AN114" s="706"/>
      <c r="AO114" s="707"/>
    </row>
    <row r="115" spans="1:41" s="16" customFormat="1" ht="13.5" thickBot="1" x14ac:dyDescent="0.25">
      <c r="A115" s="221">
        <f>Розрахунок!A112</f>
        <v>1</v>
      </c>
      <c r="B115" s="423" t="str">
        <f>Розрахунок!B112</f>
        <v>Математичні методи в психології</v>
      </c>
      <c r="C115" s="227">
        <f>Розрахунок!C112</f>
        <v>34</v>
      </c>
      <c r="D115" s="226" t="str">
        <f>IF(Розрахунок!F112&lt;&gt;"",LEFT(Розрахунок!F112, LEN(Розрахунок!F112)-1)," ")</f>
        <v>2</v>
      </c>
      <c r="E115" s="223" t="str">
        <f>IF(Розрахунок!G112&lt;&gt;"",LEFT(Розрахунок!G112, LEN(Розрахунок!G112)-1)," ")</f>
        <v>1</v>
      </c>
      <c r="F115" s="223" t="str">
        <f>IF(Розрахунок!H112&lt;&gt;"",LEFT(Розрахунок!H112, LEN(Розрахунок!H112)-1)," ")</f>
        <v xml:space="preserve"> </v>
      </c>
      <c r="G115" s="223" t="str">
        <f>IF(Розрахунок!I112&lt;&gt;"",LEFT(Розрахунок!I112, LEN(Розрахунок!I112)-1)," ")</f>
        <v xml:space="preserve"> </v>
      </c>
      <c r="H115" s="223">
        <f>Розрахунок!J112</f>
        <v>0</v>
      </c>
      <c r="I115" s="223" t="str">
        <f>IF(Розрахунок!K112&lt;&gt;"",LEFT(Розрахунок!K112, LEN(Розрахунок!K112)-1)," ")</f>
        <v xml:space="preserve"> </v>
      </c>
      <c r="J115" s="223">
        <f>Розрахунок!E112</f>
        <v>7</v>
      </c>
      <c r="K115" s="223">
        <f>Розрахунок!DN112</f>
        <v>7</v>
      </c>
      <c r="L115" s="223">
        <f>Розрахунок!DM112</f>
        <v>210</v>
      </c>
      <c r="M115" s="223">
        <f>Розрахунок!L112</f>
        <v>105</v>
      </c>
      <c r="N115" s="223">
        <f>Розрахунок!M112</f>
        <v>47</v>
      </c>
      <c r="O115" s="223">
        <f>Розрахунок!N112</f>
        <v>58</v>
      </c>
      <c r="P115" s="223">
        <f>Розрахунок!O112</f>
        <v>0</v>
      </c>
      <c r="Q115" s="224">
        <f>Розрахунок!DL112</f>
        <v>105</v>
      </c>
      <c r="R115" s="249">
        <f>IF(L115&lt;&gt;0,M115/L115," ")</f>
        <v>0.5</v>
      </c>
      <c r="S115" s="222">
        <f>Розрахунок!U112</f>
        <v>3</v>
      </c>
      <c r="T115" s="225">
        <f>Розрахунок!AB112</f>
        <v>4</v>
      </c>
      <c r="U115" s="226">
        <f>Розрахунок!AI112</f>
        <v>0</v>
      </c>
      <c r="V115" s="423">
        <f>Розрахунок!AP112</f>
        <v>0</v>
      </c>
      <c r="W115" s="222">
        <f>Розрахунок!AW112</f>
        <v>0</v>
      </c>
      <c r="X115" s="225">
        <f>Розрахунок!BD112</f>
        <v>0</v>
      </c>
      <c r="Y115" s="226">
        <f>Розрахунок!BK112</f>
        <v>0</v>
      </c>
      <c r="Z115" s="423">
        <f>Розрахунок!BR112</f>
        <v>0</v>
      </c>
      <c r="AA115" s="222">
        <f>Розрахунок!BY112</f>
        <v>0</v>
      </c>
      <c r="AB115" s="423">
        <f>Розрахунок!CF112</f>
        <v>0</v>
      </c>
      <c r="AC115" s="222">
        <f>Розрахунок!CM112</f>
        <v>0</v>
      </c>
      <c r="AD115" s="225">
        <f>Розрахунок!CT112</f>
        <v>0</v>
      </c>
      <c r="AE115" s="226">
        <f>Розрахунок!DA112</f>
        <v>0</v>
      </c>
      <c r="AF115" s="225">
        <f>Розрахунок!DH112</f>
        <v>0</v>
      </c>
      <c r="AG115" s="421"/>
      <c r="AI115" s="526">
        <f>IF(AND($B115&lt;&gt;0,OR($S115&lt;&gt;0,$T115&lt;&gt;0,OR(LEFT($E115,2)=$S$6&amp;"*",LEFT($E115,2)=$T$6&amp;"*"),OR(LEFT($F115,2)=$S$6,LEFT($F115,2)=$S$6&amp;","),OR(LEFT($F115,2)=$T$6,LEFT($F115,2)=$T$6&amp;","),OR(LEFT($G115,2)=$S$6,LEFT($G115,2)=$S$6&amp;","),OR(LEFT($G115,2)=$T$6,LEFT($G115,2)=$T$6&amp;","))),1,0)</f>
        <v>1</v>
      </c>
      <c r="AJ115" s="523">
        <f t="shared" si="10"/>
        <v>0</v>
      </c>
      <c r="AK115" s="523">
        <f t="shared" si="11"/>
        <v>0</v>
      </c>
      <c r="AL115" s="523">
        <f t="shared" si="12"/>
        <v>0</v>
      </c>
      <c r="AM115" s="523">
        <f t="shared" si="13"/>
        <v>0</v>
      </c>
      <c r="AN115" s="523">
        <f t="shared" si="14"/>
        <v>0</v>
      </c>
      <c r="AO115" s="527">
        <f t="shared" si="15"/>
        <v>0</v>
      </c>
    </row>
    <row r="116" spans="1:41" s="16" customFormat="1" ht="13.5" thickBot="1" x14ac:dyDescent="0.25">
      <c r="A116" s="221">
        <f>Розрахунок!A113</f>
        <v>2</v>
      </c>
      <c r="B116" s="423" t="str">
        <f>Розрахунок!B113</f>
        <v>Порівняльна психологія</v>
      </c>
      <c r="C116" s="227">
        <f>Розрахунок!C113</f>
        <v>34</v>
      </c>
      <c r="D116" s="226" t="str">
        <f>IF(Розрахунок!F113&lt;&gt;"",LEFT(Розрахунок!F113, LEN(Розрахунок!F113)-1)," ")</f>
        <v>2</v>
      </c>
      <c r="E116" s="223" t="str">
        <f>IF(Розрахунок!G113&lt;&gt;"",LEFT(Розрахунок!G113, LEN(Розрахунок!G113)-1)," ")</f>
        <v xml:space="preserve"> </v>
      </c>
      <c r="F116" s="223" t="str">
        <f>IF(Розрахунок!H113&lt;&gt;"",LEFT(Розрахунок!H113, LEN(Розрахунок!H113)-1)," ")</f>
        <v xml:space="preserve"> </v>
      </c>
      <c r="G116" s="223" t="str">
        <f>IF(Розрахунок!I113&lt;&gt;"",LEFT(Розрахунок!I113, LEN(Розрахунок!I113)-1)," ")</f>
        <v xml:space="preserve"> </v>
      </c>
      <c r="H116" s="223">
        <f>Розрахунок!J113</f>
        <v>0</v>
      </c>
      <c r="I116" s="223" t="str">
        <f>IF(Розрахунок!K113&lt;&gt;"",LEFT(Розрахунок!K113, LEN(Розрахунок!K113)-1)," ")</f>
        <v xml:space="preserve"> </v>
      </c>
      <c r="J116" s="223">
        <f>Розрахунок!E113</f>
        <v>5</v>
      </c>
      <c r="K116" s="223">
        <f>Розрахунок!DN113</f>
        <v>5</v>
      </c>
      <c r="L116" s="223">
        <f>Розрахунок!DM113</f>
        <v>150</v>
      </c>
      <c r="M116" s="223">
        <f>Розрахунок!L113</f>
        <v>72</v>
      </c>
      <c r="N116" s="223">
        <f>Розрахунок!M113</f>
        <v>36</v>
      </c>
      <c r="O116" s="223">
        <f>Розрахунок!N113</f>
        <v>36</v>
      </c>
      <c r="P116" s="223">
        <f>Розрахунок!O113</f>
        <v>0</v>
      </c>
      <c r="Q116" s="224">
        <f>Розрахунок!DL113</f>
        <v>78</v>
      </c>
      <c r="R116" s="249">
        <f t="shared" ref="R116:R164" si="19">IF(L116&lt;&gt;0,M116/L116," ")</f>
        <v>0.48</v>
      </c>
      <c r="S116" s="222">
        <f>Розрахунок!U113</f>
        <v>0</v>
      </c>
      <c r="T116" s="225">
        <f>Розрахунок!AB113</f>
        <v>4</v>
      </c>
      <c r="U116" s="226">
        <f>Розрахунок!AI113</f>
        <v>0</v>
      </c>
      <c r="V116" s="423">
        <f>Розрахунок!AP113</f>
        <v>0</v>
      </c>
      <c r="W116" s="222">
        <f>Розрахунок!AW113</f>
        <v>0</v>
      </c>
      <c r="X116" s="225">
        <f>Розрахунок!BD113</f>
        <v>0</v>
      </c>
      <c r="Y116" s="226">
        <f>Розрахунок!BK113</f>
        <v>0</v>
      </c>
      <c r="Z116" s="423">
        <f>Розрахунок!BR113</f>
        <v>0</v>
      </c>
      <c r="AA116" s="222">
        <f>Розрахунок!BY113</f>
        <v>0</v>
      </c>
      <c r="AB116" s="423">
        <f>Розрахунок!CF113</f>
        <v>0</v>
      </c>
      <c r="AC116" s="222">
        <f>Розрахунок!CM113</f>
        <v>0</v>
      </c>
      <c r="AD116" s="225">
        <f>Розрахунок!CT113</f>
        <v>0</v>
      </c>
      <c r="AE116" s="226">
        <f>Розрахунок!DA113</f>
        <v>0</v>
      </c>
      <c r="AF116" s="225">
        <f>Розрахунок!DH113</f>
        <v>0</v>
      </c>
      <c r="AG116" s="421"/>
      <c r="AI116" s="524">
        <f t="shared" ref="AI116:AI179" si="20">IF(AND($B116&lt;&gt;0,OR($S116&lt;&gt;0,$T116&lt;&gt;0,OR(LEFT($E116,2)=$S$6&amp;"*",LEFT($E116,2)=$T$6&amp;"*"),OR(LEFT($F116,2)=$S$6,LEFT($F116,2)=$S$6&amp;","),OR(LEFT($F116,2)=$T$6,LEFT($F116,2)=$T$6&amp;","),OR(LEFT($G116,2)=$S$6,LEFT($G116,2)=$S$6&amp;","),OR(LEFT($G116,2)=$T$6,LEFT($G116,2)=$T$6&amp;","))),1,0)</f>
        <v>1</v>
      </c>
      <c r="AJ116" s="519">
        <f t="shared" si="10"/>
        <v>0</v>
      </c>
      <c r="AK116" s="519">
        <f t="shared" si="11"/>
        <v>0</v>
      </c>
      <c r="AL116" s="519">
        <f t="shared" si="12"/>
        <v>0</v>
      </c>
      <c r="AM116" s="519">
        <f t="shared" si="13"/>
        <v>0</v>
      </c>
      <c r="AN116" s="519">
        <f t="shared" si="14"/>
        <v>0</v>
      </c>
      <c r="AO116" s="525">
        <f t="shared" si="15"/>
        <v>0</v>
      </c>
    </row>
    <row r="117" spans="1:41" s="16" customFormat="1" ht="13.5" thickBot="1" x14ac:dyDescent="0.25">
      <c r="A117" s="221">
        <f>Розрахунок!A114</f>
        <v>3</v>
      </c>
      <c r="B117" s="423" t="str">
        <f>Розрахунок!B114</f>
        <v>Вступ до спеціальності</v>
      </c>
      <c r="C117" s="227">
        <f>Розрахунок!C114</f>
        <v>34</v>
      </c>
      <c r="D117" s="226" t="str">
        <f>IF(Розрахунок!F114&lt;&gt;"",LEFT(Розрахунок!F114, LEN(Розрахунок!F114)-1)," ")</f>
        <v>1</v>
      </c>
      <c r="E117" s="223" t="str">
        <f>IF(Розрахунок!G114&lt;&gt;"",LEFT(Розрахунок!G114, LEN(Розрахунок!G114)-1)," ")</f>
        <v xml:space="preserve"> </v>
      </c>
      <c r="F117" s="223" t="str">
        <f>IF(Розрахунок!H114&lt;&gt;"",LEFT(Розрахунок!H114, LEN(Розрахунок!H114)-1)," ")</f>
        <v xml:space="preserve"> </v>
      </c>
      <c r="G117" s="223" t="str">
        <f>IF(Розрахунок!I114&lt;&gt;"",LEFT(Розрахунок!I114, LEN(Розрахунок!I114)-1)," ")</f>
        <v xml:space="preserve"> </v>
      </c>
      <c r="H117" s="223">
        <f>Розрахунок!J114</f>
        <v>0</v>
      </c>
      <c r="I117" s="223" t="str">
        <f>IF(Розрахунок!K114&lt;&gt;"",LEFT(Розрахунок!K114, LEN(Розрахунок!K114)-1)," ")</f>
        <v xml:space="preserve"> </v>
      </c>
      <c r="J117" s="223">
        <f>Розрахунок!E114</f>
        <v>3</v>
      </c>
      <c r="K117" s="223">
        <f>Розрахунок!DN114</f>
        <v>3</v>
      </c>
      <c r="L117" s="223">
        <f>Розрахунок!DM114</f>
        <v>90</v>
      </c>
      <c r="M117" s="223">
        <f>Розрахунок!L114</f>
        <v>44</v>
      </c>
      <c r="N117" s="223">
        <f>Розрахунок!M114</f>
        <v>22</v>
      </c>
      <c r="O117" s="223">
        <f>Розрахунок!N114</f>
        <v>22</v>
      </c>
      <c r="P117" s="223">
        <f>Розрахунок!O114</f>
        <v>0</v>
      </c>
      <c r="Q117" s="224">
        <f>Розрахунок!DL114</f>
        <v>46</v>
      </c>
      <c r="R117" s="249">
        <f t="shared" si="19"/>
        <v>0.48888888888888887</v>
      </c>
      <c r="S117" s="222">
        <f>Розрахунок!U114</f>
        <v>4</v>
      </c>
      <c r="T117" s="225">
        <f>Розрахунок!AB114</f>
        <v>0</v>
      </c>
      <c r="U117" s="226">
        <f>Розрахунок!AI114</f>
        <v>0</v>
      </c>
      <c r="V117" s="423">
        <f>Розрахунок!AP114</f>
        <v>0</v>
      </c>
      <c r="W117" s="222">
        <f>Розрахунок!AW114</f>
        <v>0</v>
      </c>
      <c r="X117" s="225">
        <f>Розрахунок!BD114</f>
        <v>0</v>
      </c>
      <c r="Y117" s="226">
        <f>Розрахунок!BK114</f>
        <v>0</v>
      </c>
      <c r="Z117" s="423">
        <f>Розрахунок!BR114</f>
        <v>0</v>
      </c>
      <c r="AA117" s="222">
        <f>Розрахунок!BY114</f>
        <v>0</v>
      </c>
      <c r="AB117" s="423">
        <f>Розрахунок!CF114</f>
        <v>0</v>
      </c>
      <c r="AC117" s="222">
        <f>Розрахунок!CM114</f>
        <v>0</v>
      </c>
      <c r="AD117" s="225">
        <f>Розрахунок!CT114</f>
        <v>0</v>
      </c>
      <c r="AE117" s="226">
        <f>Розрахунок!DA114</f>
        <v>0</v>
      </c>
      <c r="AF117" s="225">
        <f>Розрахунок!DH114</f>
        <v>0</v>
      </c>
      <c r="AG117" s="421"/>
      <c r="AI117" s="524">
        <f t="shared" si="20"/>
        <v>1</v>
      </c>
      <c r="AJ117" s="519">
        <f t="shared" si="10"/>
        <v>0</v>
      </c>
      <c r="AK117" s="519">
        <f t="shared" si="11"/>
        <v>0</v>
      </c>
      <c r="AL117" s="519">
        <f t="shared" si="12"/>
        <v>0</v>
      </c>
      <c r="AM117" s="519">
        <f t="shared" si="13"/>
        <v>0</v>
      </c>
      <c r="AN117" s="519">
        <f t="shared" si="14"/>
        <v>0</v>
      </c>
      <c r="AO117" s="525">
        <f t="shared" si="15"/>
        <v>0</v>
      </c>
    </row>
    <row r="118" spans="1:41" s="16" customFormat="1" ht="13.5" thickBot="1" x14ac:dyDescent="0.25">
      <c r="A118" s="221">
        <f>Розрахунок!A115</f>
        <v>4</v>
      </c>
      <c r="B118" s="423" t="str">
        <f>Розрахунок!B115</f>
        <v>Загальна психологія</v>
      </c>
      <c r="C118" s="227">
        <f>Розрахунок!C115</f>
        <v>34</v>
      </c>
      <c r="D118" s="226" t="str">
        <f>IF(Розрахунок!F115&lt;&gt;"",LEFT(Розрахунок!F115, LEN(Розрахунок!F115)-1)," ")</f>
        <v>3,4</v>
      </c>
      <c r="E118" s="223" t="str">
        <f>IF(Розрахунок!G115&lt;&gt;"",LEFT(Розрахунок!G115, LEN(Розрахунок!G115)-1)," ")</f>
        <v>1,2</v>
      </c>
      <c r="F118" s="223" t="str">
        <f>IF(Розрахунок!H115&lt;&gt;"",LEFT(Розрахунок!H115, LEN(Розрахунок!H115)-1)," ")</f>
        <v xml:space="preserve"> </v>
      </c>
      <c r="G118" s="223" t="str">
        <f>IF(Розрахунок!I115&lt;&gt;"",LEFT(Розрахунок!I115, LEN(Розрахунок!I115)-1)," ")</f>
        <v>4</v>
      </c>
      <c r="H118" s="223">
        <f>Розрахунок!J115</f>
        <v>0</v>
      </c>
      <c r="I118" s="223" t="str">
        <f>IF(Розрахунок!K115&lt;&gt;"",LEFT(Розрахунок!K115, LEN(Розрахунок!K115)-1)," ")</f>
        <v xml:space="preserve"> </v>
      </c>
      <c r="J118" s="223">
        <f>Розрахунок!E115</f>
        <v>15</v>
      </c>
      <c r="K118" s="223">
        <f>Розрахунок!DN115</f>
        <v>15</v>
      </c>
      <c r="L118" s="223">
        <f>Розрахунок!DM115</f>
        <v>450</v>
      </c>
      <c r="M118" s="223">
        <f>Розрахунок!L115</f>
        <v>215</v>
      </c>
      <c r="N118" s="223">
        <f>Розрахунок!M115</f>
        <v>91</v>
      </c>
      <c r="O118" s="223">
        <f>Розрахунок!N115</f>
        <v>0</v>
      </c>
      <c r="P118" s="223">
        <f>Розрахунок!O115</f>
        <v>124</v>
      </c>
      <c r="Q118" s="224">
        <f>Розрахунок!DL115</f>
        <v>235</v>
      </c>
      <c r="R118" s="249">
        <f t="shared" si="19"/>
        <v>0.4777777777777778</v>
      </c>
      <c r="S118" s="222">
        <f>Розрахунок!U115</f>
        <v>4</v>
      </c>
      <c r="T118" s="225">
        <f>Розрахунок!AB115</f>
        <v>4</v>
      </c>
      <c r="U118" s="226">
        <f>Розрахунок!AI115</f>
        <v>3</v>
      </c>
      <c r="V118" s="423">
        <f>Розрахунок!AP115</f>
        <v>3</v>
      </c>
      <c r="W118" s="222">
        <f>Розрахунок!AW115</f>
        <v>0</v>
      </c>
      <c r="X118" s="225">
        <f>Розрахунок!BD115</f>
        <v>0</v>
      </c>
      <c r="Y118" s="226">
        <f>Розрахунок!BK115</f>
        <v>0</v>
      </c>
      <c r="Z118" s="423">
        <f>Розрахунок!BR115</f>
        <v>0</v>
      </c>
      <c r="AA118" s="222">
        <f>Розрахунок!BY115</f>
        <v>0</v>
      </c>
      <c r="AB118" s="423">
        <f>Розрахунок!CF115</f>
        <v>0</v>
      </c>
      <c r="AC118" s="222">
        <f>Розрахунок!CM115</f>
        <v>0</v>
      </c>
      <c r="AD118" s="225">
        <f>Розрахунок!CT115</f>
        <v>0</v>
      </c>
      <c r="AE118" s="226">
        <f>Розрахунок!DA115</f>
        <v>0</v>
      </c>
      <c r="AF118" s="225">
        <f>Розрахунок!DH115</f>
        <v>0</v>
      </c>
      <c r="AG118" s="421"/>
      <c r="AI118" s="524">
        <f t="shared" si="20"/>
        <v>1</v>
      </c>
      <c r="AJ118" s="519">
        <f t="shared" si="10"/>
        <v>1</v>
      </c>
      <c r="AK118" s="519">
        <f t="shared" si="11"/>
        <v>0</v>
      </c>
      <c r="AL118" s="519">
        <f t="shared" si="12"/>
        <v>0</v>
      </c>
      <c r="AM118" s="519">
        <f t="shared" si="13"/>
        <v>0</v>
      </c>
      <c r="AN118" s="519">
        <f t="shared" si="14"/>
        <v>0</v>
      </c>
      <c r="AO118" s="525">
        <f t="shared" si="15"/>
        <v>0</v>
      </c>
    </row>
    <row r="119" spans="1:41" s="16" customFormat="1" ht="13.5" thickBot="1" x14ac:dyDescent="0.25">
      <c r="A119" s="221">
        <f>Розрахунок!A116</f>
        <v>5</v>
      </c>
      <c r="B119" s="423" t="str">
        <f>Розрахунок!B116</f>
        <v>Практикум із загальної психології</v>
      </c>
      <c r="C119" s="227">
        <f>Розрахунок!C116</f>
        <v>34</v>
      </c>
      <c r="D119" s="226" t="str">
        <f>IF(Розрахунок!F116&lt;&gt;"",LEFT(Розрахунок!F116, LEN(Розрахунок!F116)-1)," ")</f>
        <v>2</v>
      </c>
      <c r="E119" s="223" t="str">
        <f>IF(Розрахунок!G116&lt;&gt;"",LEFT(Розрахунок!G116, LEN(Розрахунок!G116)-1)," ")</f>
        <v xml:space="preserve"> </v>
      </c>
      <c r="F119" s="223" t="str">
        <f>IF(Розрахунок!H116&lt;&gt;"",LEFT(Розрахунок!H116, LEN(Розрахунок!H116)-1)," ")</f>
        <v xml:space="preserve"> </v>
      </c>
      <c r="G119" s="223" t="str">
        <f>IF(Розрахунок!I116&lt;&gt;"",LEFT(Розрахунок!I116, LEN(Розрахунок!I116)-1)," ")</f>
        <v xml:space="preserve"> </v>
      </c>
      <c r="H119" s="223">
        <f>Розрахунок!J116</f>
        <v>0</v>
      </c>
      <c r="I119" s="223" t="str">
        <f>IF(Розрахунок!K116&lt;&gt;"",LEFT(Розрахунок!K116, LEN(Розрахунок!K116)-1)," ")</f>
        <v xml:space="preserve"> </v>
      </c>
      <c r="J119" s="223">
        <f>Розрахунок!E116</f>
        <v>6.5</v>
      </c>
      <c r="K119" s="223">
        <f>Розрахунок!DN116</f>
        <v>6.5</v>
      </c>
      <c r="L119" s="223">
        <f>Розрахунок!DM116</f>
        <v>195</v>
      </c>
      <c r="M119" s="223">
        <f>Розрахунок!L116</f>
        <v>94</v>
      </c>
      <c r="N119" s="223">
        <f>Розрахунок!M116</f>
        <v>0</v>
      </c>
      <c r="O119" s="223">
        <f>Розрахунок!N116</f>
        <v>0</v>
      </c>
      <c r="P119" s="223">
        <f>Розрахунок!O116</f>
        <v>94</v>
      </c>
      <c r="Q119" s="224">
        <f>Розрахунок!DL116</f>
        <v>101</v>
      </c>
      <c r="R119" s="249">
        <f t="shared" si="19"/>
        <v>0.48205128205128206</v>
      </c>
      <c r="S119" s="222">
        <f>Розрахунок!U116</f>
        <v>2</v>
      </c>
      <c r="T119" s="225">
        <f>Розрахунок!AB116</f>
        <v>4</v>
      </c>
      <c r="U119" s="226">
        <f>Розрахунок!AI116</f>
        <v>0</v>
      </c>
      <c r="V119" s="423">
        <f>Розрахунок!AP116</f>
        <v>0</v>
      </c>
      <c r="W119" s="222">
        <f>Розрахунок!AW116</f>
        <v>0</v>
      </c>
      <c r="X119" s="225">
        <f>Розрахунок!BD116</f>
        <v>0</v>
      </c>
      <c r="Y119" s="226">
        <f>Розрахунок!BK116</f>
        <v>0</v>
      </c>
      <c r="Z119" s="423">
        <f>Розрахунок!BR116</f>
        <v>0</v>
      </c>
      <c r="AA119" s="222">
        <f>Розрахунок!BY116</f>
        <v>0</v>
      </c>
      <c r="AB119" s="423">
        <f>Розрахунок!CF116</f>
        <v>0</v>
      </c>
      <c r="AC119" s="222">
        <f>Розрахунок!CM116</f>
        <v>0</v>
      </c>
      <c r="AD119" s="225">
        <f>Розрахунок!CT116</f>
        <v>0</v>
      </c>
      <c r="AE119" s="226">
        <f>Розрахунок!DA116</f>
        <v>0</v>
      </c>
      <c r="AF119" s="225">
        <f>Розрахунок!DH116</f>
        <v>0</v>
      </c>
      <c r="AG119" s="421"/>
      <c r="AI119" s="524">
        <f t="shared" si="20"/>
        <v>1</v>
      </c>
      <c r="AJ119" s="519">
        <f t="shared" si="10"/>
        <v>0</v>
      </c>
      <c r="AK119" s="519">
        <f t="shared" si="11"/>
        <v>0</v>
      </c>
      <c r="AL119" s="519">
        <f t="shared" si="12"/>
        <v>0</v>
      </c>
      <c r="AM119" s="519">
        <f t="shared" si="13"/>
        <v>0</v>
      </c>
      <c r="AN119" s="519">
        <f t="shared" si="14"/>
        <v>0</v>
      </c>
      <c r="AO119" s="525">
        <f t="shared" si="15"/>
        <v>0</v>
      </c>
    </row>
    <row r="120" spans="1:41" s="16" customFormat="1" ht="13.5" thickBot="1" x14ac:dyDescent="0.25">
      <c r="A120" s="221">
        <f>Розрахунок!A117</f>
        <v>6</v>
      </c>
      <c r="B120" s="423" t="str">
        <f>Розрахунок!B117</f>
        <v>Дефектологія та реабілітаційна психологія</v>
      </c>
      <c r="C120" s="227">
        <f>Розрахунок!C117</f>
        <v>34</v>
      </c>
      <c r="D120" s="226" t="str">
        <f>IF(Розрахунок!F117&lt;&gt;"",LEFT(Розрахунок!F117, LEN(Розрахунок!F117)-1)," ")</f>
        <v>3,4</v>
      </c>
      <c r="E120" s="223" t="str">
        <f>IF(Розрахунок!G117&lt;&gt;"",LEFT(Розрахунок!G117, LEN(Розрахунок!G117)-1)," ")</f>
        <v>1,2</v>
      </c>
      <c r="F120" s="223" t="str">
        <f>IF(Розрахунок!H117&lt;&gt;"",LEFT(Розрахунок!H117, LEN(Розрахунок!H117)-1)," ")</f>
        <v xml:space="preserve"> </v>
      </c>
      <c r="G120" s="223" t="str">
        <f>IF(Розрахунок!I117&lt;&gt;"",LEFT(Розрахунок!I117, LEN(Розрахунок!I117)-1)," ")</f>
        <v xml:space="preserve"> </v>
      </c>
      <c r="H120" s="223">
        <f>Розрахунок!J117</f>
        <v>0</v>
      </c>
      <c r="I120" s="223" t="str">
        <f>IF(Розрахунок!K117&lt;&gt;"",LEFT(Розрахунок!K117, LEN(Розрахунок!K117)-1)," ")</f>
        <v xml:space="preserve"> </v>
      </c>
      <c r="J120" s="223">
        <f>Розрахунок!E117</f>
        <v>14.5</v>
      </c>
      <c r="K120" s="223">
        <f>Розрахунок!DN117</f>
        <v>14.5</v>
      </c>
      <c r="L120" s="223">
        <f>Розрахунок!DM117</f>
        <v>435</v>
      </c>
      <c r="M120" s="223">
        <f>Розрахунок!L117</f>
        <v>215</v>
      </c>
      <c r="N120" s="223">
        <f>Розрахунок!M117</f>
        <v>91</v>
      </c>
      <c r="O120" s="223">
        <f>Розрахунок!N117</f>
        <v>0</v>
      </c>
      <c r="P120" s="223">
        <f>Розрахунок!O117</f>
        <v>124</v>
      </c>
      <c r="Q120" s="224">
        <f>Розрахунок!DL117</f>
        <v>220</v>
      </c>
      <c r="R120" s="249">
        <f t="shared" si="19"/>
        <v>0.4942528735632184</v>
      </c>
      <c r="S120" s="222">
        <f>Розрахунок!U117</f>
        <v>4</v>
      </c>
      <c r="T120" s="225">
        <f>Розрахунок!AB117</f>
        <v>4</v>
      </c>
      <c r="U120" s="226">
        <f>Розрахунок!AI117</f>
        <v>3</v>
      </c>
      <c r="V120" s="423">
        <f>Розрахунок!AP117</f>
        <v>3</v>
      </c>
      <c r="W120" s="222">
        <f>Розрахунок!AW117</f>
        <v>0</v>
      </c>
      <c r="X120" s="225">
        <f>Розрахунок!BD117</f>
        <v>0</v>
      </c>
      <c r="Y120" s="226">
        <f>Розрахунок!BK117</f>
        <v>0</v>
      </c>
      <c r="Z120" s="423">
        <f>Розрахунок!BR117</f>
        <v>0</v>
      </c>
      <c r="AA120" s="222">
        <f>Розрахунок!BY117</f>
        <v>0</v>
      </c>
      <c r="AB120" s="423">
        <f>Розрахунок!CF117</f>
        <v>0</v>
      </c>
      <c r="AC120" s="222">
        <f>Розрахунок!CM117</f>
        <v>0</v>
      </c>
      <c r="AD120" s="225">
        <f>Розрахунок!CT117</f>
        <v>0</v>
      </c>
      <c r="AE120" s="226">
        <f>Розрахунок!DA117</f>
        <v>0</v>
      </c>
      <c r="AF120" s="225">
        <f>Розрахунок!DH117</f>
        <v>0</v>
      </c>
      <c r="AG120" s="421"/>
      <c r="AI120" s="524">
        <f t="shared" si="20"/>
        <v>1</v>
      </c>
      <c r="AJ120" s="519">
        <f t="shared" si="10"/>
        <v>1</v>
      </c>
      <c r="AK120" s="519">
        <f t="shared" si="11"/>
        <v>0</v>
      </c>
      <c r="AL120" s="519">
        <f t="shared" si="12"/>
        <v>0</v>
      </c>
      <c r="AM120" s="519">
        <f t="shared" si="13"/>
        <v>0</v>
      </c>
      <c r="AN120" s="519">
        <f t="shared" si="14"/>
        <v>0</v>
      </c>
      <c r="AO120" s="525">
        <f t="shared" si="15"/>
        <v>0</v>
      </c>
    </row>
    <row r="121" spans="1:41" s="16" customFormat="1" ht="13.5" thickBot="1" x14ac:dyDescent="0.25">
      <c r="A121" s="221">
        <f>Розрахунок!A118</f>
        <v>7</v>
      </c>
      <c r="B121" s="423" t="str">
        <f>Розрахунок!B118</f>
        <v>Вікова та педагогічна психологія</v>
      </c>
      <c r="C121" s="227">
        <f>Розрахунок!C118</f>
        <v>34</v>
      </c>
      <c r="D121" s="226" t="str">
        <f>IF(Розрахунок!F118&lt;&gt;"",LEFT(Розрахунок!F118, LEN(Розрахунок!F118)-1)," ")</f>
        <v>4</v>
      </c>
      <c r="E121" s="223" t="str">
        <f>IF(Розрахунок!G118&lt;&gt;"",LEFT(Розрахунок!G118, LEN(Розрахунок!G118)-1)," ")</f>
        <v xml:space="preserve"> </v>
      </c>
      <c r="F121" s="223" t="str">
        <f>IF(Розрахунок!H118&lt;&gt;"",LEFT(Розрахунок!H118, LEN(Розрахунок!H118)-1)," ")</f>
        <v xml:space="preserve"> </v>
      </c>
      <c r="G121" s="223" t="str">
        <f>IF(Розрахунок!I118&lt;&gt;"",LEFT(Розрахунок!I118, LEN(Розрахунок!I118)-1)," ")</f>
        <v xml:space="preserve"> </v>
      </c>
      <c r="H121" s="223">
        <f>Розрахунок!J118</f>
        <v>0</v>
      </c>
      <c r="I121" s="223" t="str">
        <f>IF(Розрахунок!K118&lt;&gt;"",LEFT(Розрахунок!K118, LEN(Розрахунок!K118)-1)," ")</f>
        <v xml:space="preserve"> </v>
      </c>
      <c r="J121" s="223">
        <f>Розрахунок!E118</f>
        <v>9</v>
      </c>
      <c r="K121" s="223">
        <f>Розрахунок!DN118</f>
        <v>9</v>
      </c>
      <c r="L121" s="223">
        <f>Розрахунок!DM118</f>
        <v>270</v>
      </c>
      <c r="M121" s="223">
        <f>Розрахунок!L118</f>
        <v>126</v>
      </c>
      <c r="N121" s="223">
        <f>Розрахунок!M118</f>
        <v>54</v>
      </c>
      <c r="O121" s="223">
        <f>Розрахунок!N118</f>
        <v>72</v>
      </c>
      <c r="P121" s="223">
        <f>Розрахунок!O118</f>
        <v>0</v>
      </c>
      <c r="Q121" s="224">
        <f>Розрахунок!DL118</f>
        <v>144</v>
      </c>
      <c r="R121" s="249">
        <f t="shared" si="19"/>
        <v>0.46666666666666667</v>
      </c>
      <c r="S121" s="222">
        <f>Розрахунок!U118</f>
        <v>0</v>
      </c>
      <c r="T121" s="225">
        <f>Розрахунок!AB118</f>
        <v>0</v>
      </c>
      <c r="U121" s="226">
        <f>Розрахунок!AI118</f>
        <v>0</v>
      </c>
      <c r="V121" s="423">
        <f>Розрахунок!AP118</f>
        <v>7</v>
      </c>
      <c r="W121" s="222">
        <f>Розрахунок!AW118</f>
        <v>0</v>
      </c>
      <c r="X121" s="225">
        <f>Розрахунок!BD118</f>
        <v>0</v>
      </c>
      <c r="Y121" s="226">
        <f>Розрахунок!BK118</f>
        <v>0</v>
      </c>
      <c r="Z121" s="423">
        <f>Розрахунок!BR118</f>
        <v>0</v>
      </c>
      <c r="AA121" s="222">
        <f>Розрахунок!BY118</f>
        <v>0</v>
      </c>
      <c r="AB121" s="423">
        <f>Розрахунок!CF118</f>
        <v>0</v>
      </c>
      <c r="AC121" s="222">
        <f>Розрахунок!CM118</f>
        <v>0</v>
      </c>
      <c r="AD121" s="225">
        <f>Розрахунок!CT118</f>
        <v>0</v>
      </c>
      <c r="AE121" s="226">
        <f>Розрахунок!DA118</f>
        <v>0</v>
      </c>
      <c r="AF121" s="225">
        <f>Розрахунок!DH118</f>
        <v>0</v>
      </c>
      <c r="AG121" s="421"/>
      <c r="AI121" s="524">
        <f t="shared" si="20"/>
        <v>0</v>
      </c>
      <c r="AJ121" s="519">
        <f t="shared" si="10"/>
        <v>1</v>
      </c>
      <c r="AK121" s="519">
        <f t="shared" si="11"/>
        <v>0</v>
      </c>
      <c r="AL121" s="519">
        <f t="shared" si="12"/>
        <v>0</v>
      </c>
      <c r="AM121" s="519">
        <f t="shared" si="13"/>
        <v>0</v>
      </c>
      <c r="AN121" s="519">
        <f t="shared" si="14"/>
        <v>0</v>
      </c>
      <c r="AO121" s="525">
        <f t="shared" si="15"/>
        <v>0</v>
      </c>
    </row>
    <row r="122" spans="1:41" s="16" customFormat="1" ht="13.5" thickBot="1" x14ac:dyDescent="0.25">
      <c r="A122" s="221">
        <f>Розрахунок!A119</f>
        <v>8</v>
      </c>
      <c r="B122" s="423" t="str">
        <f>Розрахунок!B119</f>
        <v>Глибинна психологія та психосоматика</v>
      </c>
      <c r="C122" s="227">
        <f>Розрахунок!C119</f>
        <v>34</v>
      </c>
      <c r="D122" s="226" t="str">
        <f>IF(Розрахунок!F119&lt;&gt;"",LEFT(Розрахунок!F119, LEN(Розрахунок!F119)-1)," ")</f>
        <v xml:space="preserve"> </v>
      </c>
      <c r="E122" s="223" t="str">
        <f>IF(Розрахунок!G119&lt;&gt;"",LEFT(Розрахунок!G119, LEN(Розрахунок!G119)-1)," ")</f>
        <v>4</v>
      </c>
      <c r="F122" s="223" t="str">
        <f>IF(Розрахунок!H119&lt;&gt;"",LEFT(Розрахунок!H119, LEN(Розрахунок!H119)-1)," ")</f>
        <v xml:space="preserve"> </v>
      </c>
      <c r="G122" s="223" t="str">
        <f>IF(Розрахунок!I119&lt;&gt;"",LEFT(Розрахунок!I119, LEN(Розрахунок!I119)-1)," ")</f>
        <v xml:space="preserve"> </v>
      </c>
      <c r="H122" s="223">
        <f>Розрахунок!J119</f>
        <v>0</v>
      </c>
      <c r="I122" s="223" t="str">
        <f>IF(Розрахунок!K119&lt;&gt;"",LEFT(Розрахунок!K119, LEN(Розрахунок!K119)-1)," ")</f>
        <v xml:space="preserve"> </v>
      </c>
      <c r="J122" s="223">
        <f>Розрахунок!E119</f>
        <v>5</v>
      </c>
      <c r="K122" s="223">
        <f>Розрахунок!DN119</f>
        <v>5</v>
      </c>
      <c r="L122" s="223">
        <f>Розрахунок!DM119</f>
        <v>150</v>
      </c>
      <c r="M122" s="223">
        <f>Розрахунок!L119</f>
        <v>72</v>
      </c>
      <c r="N122" s="223">
        <f>Розрахунок!M119</f>
        <v>36</v>
      </c>
      <c r="O122" s="223">
        <f>Розрахунок!N119</f>
        <v>0</v>
      </c>
      <c r="P122" s="223">
        <f>Розрахунок!O119</f>
        <v>36</v>
      </c>
      <c r="Q122" s="224">
        <f>Розрахунок!DL119</f>
        <v>78</v>
      </c>
      <c r="R122" s="249">
        <f t="shared" si="19"/>
        <v>0.48</v>
      </c>
      <c r="S122" s="222">
        <f>Розрахунок!U119</f>
        <v>0</v>
      </c>
      <c r="T122" s="225">
        <f>Розрахунок!AB119</f>
        <v>0</v>
      </c>
      <c r="U122" s="226">
        <f>Розрахунок!AI119</f>
        <v>0</v>
      </c>
      <c r="V122" s="423">
        <f>Розрахунок!AP119</f>
        <v>4</v>
      </c>
      <c r="W122" s="222">
        <f>Розрахунок!AW119</f>
        <v>0</v>
      </c>
      <c r="X122" s="225">
        <f>Розрахунок!BD119</f>
        <v>0</v>
      </c>
      <c r="Y122" s="226">
        <f>Розрахунок!BK119</f>
        <v>0</v>
      </c>
      <c r="Z122" s="423">
        <f>Розрахунок!BR119</f>
        <v>0</v>
      </c>
      <c r="AA122" s="222">
        <f>Розрахунок!BY119</f>
        <v>0</v>
      </c>
      <c r="AB122" s="423">
        <f>Розрахунок!CF119</f>
        <v>0</v>
      </c>
      <c r="AC122" s="222">
        <f>Розрахунок!CM119</f>
        <v>0</v>
      </c>
      <c r="AD122" s="225">
        <f>Розрахунок!CT119</f>
        <v>0</v>
      </c>
      <c r="AE122" s="226">
        <f>Розрахунок!DA119</f>
        <v>0</v>
      </c>
      <c r="AF122" s="225">
        <f>Розрахунок!DH119</f>
        <v>0</v>
      </c>
      <c r="AG122" s="421"/>
      <c r="AI122" s="524">
        <f t="shared" si="20"/>
        <v>0</v>
      </c>
      <c r="AJ122" s="519">
        <f t="shared" si="10"/>
        <v>1</v>
      </c>
      <c r="AK122" s="519">
        <f t="shared" si="11"/>
        <v>0</v>
      </c>
      <c r="AL122" s="519">
        <f t="shared" si="12"/>
        <v>0</v>
      </c>
      <c r="AM122" s="519">
        <f t="shared" si="13"/>
        <v>0</v>
      </c>
      <c r="AN122" s="519">
        <f t="shared" si="14"/>
        <v>0</v>
      </c>
      <c r="AO122" s="525">
        <f t="shared" si="15"/>
        <v>0</v>
      </c>
    </row>
    <row r="123" spans="1:41" s="16" customFormat="1" ht="13.5" thickBot="1" x14ac:dyDescent="0.25">
      <c r="A123" s="221">
        <f>Розрахунок!A120</f>
        <v>9</v>
      </c>
      <c r="B123" s="423" t="str">
        <f>Розрахунок!B120</f>
        <v>Історія психології</v>
      </c>
      <c r="C123" s="227">
        <f>Розрахунок!C120</f>
        <v>34</v>
      </c>
      <c r="D123" s="226" t="str">
        <f>IF(Розрахунок!F120&lt;&gt;"",LEFT(Розрахунок!F120, LEN(Розрахунок!F120)-1)," ")</f>
        <v xml:space="preserve"> </v>
      </c>
      <c r="E123" s="223" t="str">
        <f>IF(Розрахунок!G120&lt;&gt;"",LEFT(Розрахунок!G120, LEN(Розрахунок!G120)-1)," ")</f>
        <v>3</v>
      </c>
      <c r="F123" s="223" t="str">
        <f>IF(Розрахунок!H120&lt;&gt;"",LEFT(Розрахунок!H120, LEN(Розрахунок!H120)-1)," ")</f>
        <v xml:space="preserve"> </v>
      </c>
      <c r="G123" s="223" t="str">
        <f>IF(Розрахунок!I120&lt;&gt;"",LEFT(Розрахунок!I120, LEN(Розрахунок!I120)-1)," ")</f>
        <v xml:space="preserve"> </v>
      </c>
      <c r="H123" s="223">
        <f>Розрахунок!J120</f>
        <v>0</v>
      </c>
      <c r="I123" s="223" t="str">
        <f>IF(Розрахунок!K120&lt;&gt;"",LEFT(Розрахунок!K120, LEN(Розрахунок!K120)-1)," ")</f>
        <v xml:space="preserve"> </v>
      </c>
      <c r="J123" s="223">
        <f>Розрахунок!E120</f>
        <v>3.5</v>
      </c>
      <c r="K123" s="223">
        <f>Розрахунок!DN120</f>
        <v>3.5</v>
      </c>
      <c r="L123" s="223">
        <f>Розрахунок!DM120</f>
        <v>105</v>
      </c>
      <c r="M123" s="223">
        <f>Розрахунок!L120</f>
        <v>45</v>
      </c>
      <c r="N123" s="223">
        <f>Розрахунок!M120</f>
        <v>15</v>
      </c>
      <c r="O123" s="223">
        <f>Розрахунок!N120</f>
        <v>30</v>
      </c>
      <c r="P123" s="223">
        <f>Розрахунок!O120</f>
        <v>0</v>
      </c>
      <c r="Q123" s="224">
        <f>Розрахунок!DL120</f>
        <v>60</v>
      </c>
      <c r="R123" s="249">
        <f t="shared" si="19"/>
        <v>0.42857142857142855</v>
      </c>
      <c r="S123" s="222">
        <f>Розрахунок!U120</f>
        <v>0</v>
      </c>
      <c r="T123" s="225">
        <f>Розрахунок!AB120</f>
        <v>0</v>
      </c>
      <c r="U123" s="226">
        <f>Розрахунок!AI120</f>
        <v>3</v>
      </c>
      <c r="V123" s="423">
        <f>Розрахунок!AP120</f>
        <v>0</v>
      </c>
      <c r="W123" s="222">
        <f>Розрахунок!AW120</f>
        <v>0</v>
      </c>
      <c r="X123" s="225">
        <f>Розрахунок!BD120</f>
        <v>0</v>
      </c>
      <c r="Y123" s="226">
        <f>Розрахунок!BK120</f>
        <v>0</v>
      </c>
      <c r="Z123" s="423">
        <f>Розрахунок!BR120</f>
        <v>0</v>
      </c>
      <c r="AA123" s="222">
        <f>Розрахунок!BY120</f>
        <v>0</v>
      </c>
      <c r="AB123" s="423">
        <f>Розрахунок!CF120</f>
        <v>0</v>
      </c>
      <c r="AC123" s="222">
        <f>Розрахунок!CM120</f>
        <v>0</v>
      </c>
      <c r="AD123" s="225">
        <f>Розрахунок!CT120</f>
        <v>0</v>
      </c>
      <c r="AE123" s="226">
        <f>Розрахунок!DA120</f>
        <v>0</v>
      </c>
      <c r="AF123" s="225">
        <f>Розрахунок!DH120</f>
        <v>0</v>
      </c>
      <c r="AG123" s="421"/>
      <c r="AI123" s="524">
        <f t="shared" si="20"/>
        <v>0</v>
      </c>
      <c r="AJ123" s="519">
        <f t="shared" si="10"/>
        <v>1</v>
      </c>
      <c r="AK123" s="519">
        <f t="shared" si="11"/>
        <v>0</v>
      </c>
      <c r="AL123" s="519">
        <f t="shared" si="12"/>
        <v>0</v>
      </c>
      <c r="AM123" s="519">
        <f t="shared" si="13"/>
        <v>0</v>
      </c>
      <c r="AN123" s="519">
        <f t="shared" si="14"/>
        <v>0</v>
      </c>
      <c r="AO123" s="525">
        <f t="shared" si="15"/>
        <v>0</v>
      </c>
    </row>
    <row r="124" spans="1:41" s="16" customFormat="1" ht="13.5" thickBot="1" x14ac:dyDescent="0.25">
      <c r="A124" s="221">
        <f>Розрахунок!A121</f>
        <v>10</v>
      </c>
      <c r="B124" s="423" t="str">
        <f>Розрахунок!B121</f>
        <v>Іміджелогія та психологія особистості</v>
      </c>
      <c r="C124" s="227">
        <f>Розрахунок!C121</f>
        <v>34</v>
      </c>
      <c r="D124" s="226" t="str">
        <f>IF(Розрахунок!F121&lt;&gt;"",LEFT(Розрахунок!F121, LEN(Розрахунок!F121)-1)," ")</f>
        <v>6</v>
      </c>
      <c r="E124" s="223" t="str">
        <f>IF(Розрахунок!G121&lt;&gt;"",LEFT(Розрахунок!G121, LEN(Розрахунок!G121)-1)," ")</f>
        <v>5</v>
      </c>
      <c r="F124" s="223" t="str">
        <f>IF(Розрахунок!H121&lt;&gt;"",LEFT(Розрахунок!H121, LEN(Розрахунок!H121)-1)," ")</f>
        <v xml:space="preserve"> </v>
      </c>
      <c r="G124" s="223" t="str">
        <f>IF(Розрахунок!I121&lt;&gt;"",LEFT(Розрахунок!I121, LEN(Розрахунок!I121)-1)," ")</f>
        <v xml:space="preserve"> </v>
      </c>
      <c r="H124" s="223">
        <f>Розрахунок!J121</f>
        <v>0</v>
      </c>
      <c r="I124" s="223" t="str">
        <f>IF(Розрахунок!K121&lt;&gt;"",LEFT(Розрахунок!K121, LEN(Розрахунок!K121)-1)," ")</f>
        <v xml:space="preserve"> </v>
      </c>
      <c r="J124" s="223">
        <f>Розрахунок!E121</f>
        <v>8</v>
      </c>
      <c r="K124" s="223">
        <f>Розрахунок!DN121</f>
        <v>8</v>
      </c>
      <c r="L124" s="223">
        <f>Розрахунок!DM121</f>
        <v>240</v>
      </c>
      <c r="M124" s="223">
        <f>Розрахунок!L121</f>
        <v>117</v>
      </c>
      <c r="N124" s="223">
        <f>Розрахунок!M121</f>
        <v>51</v>
      </c>
      <c r="O124" s="223">
        <f>Розрахунок!N121</f>
        <v>66</v>
      </c>
      <c r="P124" s="223">
        <f>Розрахунок!O121</f>
        <v>0</v>
      </c>
      <c r="Q124" s="224">
        <f>Розрахунок!DL121</f>
        <v>123</v>
      </c>
      <c r="R124" s="249">
        <f t="shared" si="19"/>
        <v>0.48749999999999999</v>
      </c>
      <c r="S124" s="222">
        <f>Розрахунок!U121</f>
        <v>0</v>
      </c>
      <c r="T124" s="225">
        <f>Розрахунок!AB121</f>
        <v>0</v>
      </c>
      <c r="U124" s="226">
        <f>Розрахунок!AI121</f>
        <v>0</v>
      </c>
      <c r="V124" s="423">
        <f>Розрахунок!AP121</f>
        <v>0</v>
      </c>
      <c r="W124" s="222">
        <f>Розрахунок!AW121</f>
        <v>3</v>
      </c>
      <c r="X124" s="225">
        <f>Розрахунок!BD121</f>
        <v>4</v>
      </c>
      <c r="Y124" s="226">
        <f>Розрахунок!BK121</f>
        <v>0</v>
      </c>
      <c r="Z124" s="423">
        <f>Розрахунок!BR121</f>
        <v>0</v>
      </c>
      <c r="AA124" s="222">
        <f>Розрахунок!BY121</f>
        <v>0</v>
      </c>
      <c r="AB124" s="423">
        <f>Розрахунок!CF121</f>
        <v>0</v>
      </c>
      <c r="AC124" s="222">
        <f>Розрахунок!CM121</f>
        <v>0</v>
      </c>
      <c r="AD124" s="225">
        <f>Розрахунок!CT121</f>
        <v>0</v>
      </c>
      <c r="AE124" s="226">
        <f>Розрахунок!DA121</f>
        <v>0</v>
      </c>
      <c r="AF124" s="225">
        <f>Розрахунок!DH121</f>
        <v>0</v>
      </c>
      <c r="AG124" s="421"/>
      <c r="AI124" s="524">
        <f t="shared" si="20"/>
        <v>0</v>
      </c>
      <c r="AJ124" s="519">
        <f t="shared" si="10"/>
        <v>0</v>
      </c>
      <c r="AK124" s="519">
        <f t="shared" si="11"/>
        <v>1</v>
      </c>
      <c r="AL124" s="519">
        <f t="shared" si="12"/>
        <v>0</v>
      </c>
      <c r="AM124" s="519">
        <f t="shared" si="13"/>
        <v>0</v>
      </c>
      <c r="AN124" s="519">
        <f t="shared" si="14"/>
        <v>0</v>
      </c>
      <c r="AO124" s="525">
        <f t="shared" si="15"/>
        <v>0</v>
      </c>
    </row>
    <row r="125" spans="1:41" s="16" customFormat="1" ht="13.5" thickBot="1" x14ac:dyDescent="0.25">
      <c r="A125" s="221">
        <f>Розрахунок!A122</f>
        <v>11</v>
      </c>
      <c r="B125" s="423" t="str">
        <f>Розрахунок!B122</f>
        <v>Експериментальна та практична психологія</v>
      </c>
      <c r="C125" s="227">
        <f>Розрахунок!C122</f>
        <v>34</v>
      </c>
      <c r="D125" s="226" t="str">
        <f>IF(Розрахунок!F122&lt;&gt;"",LEFT(Розрахунок!F122, LEN(Розрахунок!F122)-1)," ")</f>
        <v>6</v>
      </c>
      <c r="E125" s="223" t="str">
        <f>IF(Розрахунок!G122&lt;&gt;"",LEFT(Розрахунок!G122, LEN(Розрахунок!G122)-1)," ")</f>
        <v xml:space="preserve"> </v>
      </c>
      <c r="F125" s="223" t="str">
        <f>IF(Розрахунок!H122&lt;&gt;"",LEFT(Розрахунок!H122, LEN(Розрахунок!H122)-1)," ")</f>
        <v xml:space="preserve"> </v>
      </c>
      <c r="G125" s="223" t="str">
        <f>IF(Розрахунок!I122&lt;&gt;"",LEFT(Розрахунок!I122, LEN(Розрахунок!I122)-1)," ")</f>
        <v>6</v>
      </c>
      <c r="H125" s="223">
        <f>Розрахунок!J122</f>
        <v>0</v>
      </c>
      <c r="I125" s="223" t="str">
        <f>IF(Розрахунок!K122&lt;&gt;"",LEFT(Розрахунок!K122, LEN(Розрахунок!K122)-1)," ")</f>
        <v xml:space="preserve"> </v>
      </c>
      <c r="J125" s="223">
        <f>Розрахунок!E122</f>
        <v>9</v>
      </c>
      <c r="K125" s="223">
        <f>Розрахунок!DN122</f>
        <v>9</v>
      </c>
      <c r="L125" s="223">
        <f>Розрахунок!DM122</f>
        <v>270</v>
      </c>
      <c r="M125" s="223">
        <f>Розрахунок!L122</f>
        <v>135</v>
      </c>
      <c r="N125" s="223">
        <f>Розрахунок!M122</f>
        <v>51</v>
      </c>
      <c r="O125" s="223">
        <f>Розрахунок!N122</f>
        <v>84</v>
      </c>
      <c r="P125" s="223">
        <f>Розрахунок!O122</f>
        <v>0</v>
      </c>
      <c r="Q125" s="224">
        <f>Розрахунок!DL122</f>
        <v>135</v>
      </c>
      <c r="R125" s="249">
        <f t="shared" si="19"/>
        <v>0.5</v>
      </c>
      <c r="S125" s="222">
        <f>Розрахунок!U122</f>
        <v>0</v>
      </c>
      <c r="T125" s="225">
        <f>Розрахунок!AB122</f>
        <v>0</v>
      </c>
      <c r="U125" s="226">
        <f>Розрахунок!AI122</f>
        <v>0</v>
      </c>
      <c r="V125" s="423">
        <f>Розрахунок!AP122</f>
        <v>0</v>
      </c>
      <c r="W125" s="222">
        <f>Розрахунок!AW122</f>
        <v>3</v>
      </c>
      <c r="X125" s="225">
        <f>Розрахунок!BD122</f>
        <v>5</v>
      </c>
      <c r="Y125" s="226">
        <f>Розрахунок!BK122</f>
        <v>0</v>
      </c>
      <c r="Z125" s="423">
        <f>Розрахунок!BR122</f>
        <v>0</v>
      </c>
      <c r="AA125" s="222">
        <f>Розрахунок!BY122</f>
        <v>0</v>
      </c>
      <c r="AB125" s="423">
        <f>Розрахунок!CF122</f>
        <v>0</v>
      </c>
      <c r="AC125" s="222">
        <f>Розрахунок!CM122</f>
        <v>0</v>
      </c>
      <c r="AD125" s="225">
        <f>Розрахунок!CT122</f>
        <v>0</v>
      </c>
      <c r="AE125" s="226">
        <f>Розрахунок!DA122</f>
        <v>0</v>
      </c>
      <c r="AF125" s="225">
        <f>Розрахунок!DH122</f>
        <v>0</v>
      </c>
      <c r="AG125" s="421"/>
      <c r="AI125" s="524">
        <f t="shared" si="20"/>
        <v>0</v>
      </c>
      <c r="AJ125" s="519">
        <f t="shared" si="10"/>
        <v>0</v>
      </c>
      <c r="AK125" s="519">
        <f t="shared" si="11"/>
        <v>1</v>
      </c>
      <c r="AL125" s="519">
        <f t="shared" si="12"/>
        <v>0</v>
      </c>
      <c r="AM125" s="519">
        <f t="shared" si="13"/>
        <v>0</v>
      </c>
      <c r="AN125" s="519">
        <f t="shared" si="14"/>
        <v>0</v>
      </c>
      <c r="AO125" s="525">
        <f t="shared" si="15"/>
        <v>0</v>
      </c>
    </row>
    <row r="126" spans="1:41" s="16" customFormat="1" ht="13.5" thickBot="1" x14ac:dyDescent="0.25">
      <c r="A126" s="221">
        <f>Розрахунок!A123</f>
        <v>12</v>
      </c>
      <c r="B126" s="423" t="str">
        <f>Розрахунок!B123</f>
        <v>Диференціальна діагностика</v>
      </c>
      <c r="C126" s="227">
        <f>Розрахунок!C123</f>
        <v>34</v>
      </c>
      <c r="D126" s="226" t="str">
        <f>IF(Розрахунок!F123&lt;&gt;"",LEFT(Розрахунок!F123, LEN(Розрахунок!F123)-1)," ")</f>
        <v>6</v>
      </c>
      <c r="E126" s="223" t="str">
        <f>IF(Розрахунок!G123&lt;&gt;"",LEFT(Розрахунок!G123, LEN(Розрахунок!G123)-1)," ")</f>
        <v xml:space="preserve"> </v>
      </c>
      <c r="F126" s="223" t="str">
        <f>IF(Розрахунок!H123&lt;&gt;"",LEFT(Розрахунок!H123, LEN(Розрахунок!H123)-1)," ")</f>
        <v xml:space="preserve"> </v>
      </c>
      <c r="G126" s="223" t="str">
        <f>IF(Розрахунок!I123&lt;&gt;"",LEFT(Розрахунок!I123, LEN(Розрахунок!I123)-1)," ")</f>
        <v xml:space="preserve"> </v>
      </c>
      <c r="H126" s="223">
        <f>Розрахунок!J123</f>
        <v>0</v>
      </c>
      <c r="I126" s="223" t="str">
        <f>IF(Розрахунок!K123&lt;&gt;"",LEFT(Розрахунок!K123, LEN(Розрахунок!K123)-1)," ")</f>
        <v xml:space="preserve"> </v>
      </c>
      <c r="J126" s="223">
        <f>Розрахунок!E123</f>
        <v>5</v>
      </c>
      <c r="K126" s="223">
        <f>Розрахунок!DN123</f>
        <v>5</v>
      </c>
      <c r="L126" s="223">
        <f>Розрахунок!DM123</f>
        <v>150</v>
      </c>
      <c r="M126" s="223">
        <f>Розрахунок!L123</f>
        <v>72</v>
      </c>
      <c r="N126" s="223">
        <f>Розрахунок!M123</f>
        <v>36</v>
      </c>
      <c r="O126" s="223">
        <f>Розрахунок!N123</f>
        <v>36</v>
      </c>
      <c r="P126" s="223">
        <f>Розрахунок!O123</f>
        <v>0</v>
      </c>
      <c r="Q126" s="224">
        <f>Розрахунок!DL123</f>
        <v>78</v>
      </c>
      <c r="R126" s="249">
        <f t="shared" si="19"/>
        <v>0.48</v>
      </c>
      <c r="S126" s="222">
        <f>Розрахунок!U123</f>
        <v>0</v>
      </c>
      <c r="T126" s="225">
        <f>Розрахунок!AB123</f>
        <v>0</v>
      </c>
      <c r="U126" s="226">
        <f>Розрахунок!AI123</f>
        <v>0</v>
      </c>
      <c r="V126" s="423">
        <f>Розрахунок!AP123</f>
        <v>0</v>
      </c>
      <c r="W126" s="222">
        <f>Розрахунок!AW123</f>
        <v>0</v>
      </c>
      <c r="X126" s="225">
        <f>Розрахунок!BD123</f>
        <v>4</v>
      </c>
      <c r="Y126" s="226">
        <f>Розрахунок!BK123</f>
        <v>0</v>
      </c>
      <c r="Z126" s="423">
        <f>Розрахунок!BR123</f>
        <v>0</v>
      </c>
      <c r="AA126" s="222">
        <f>Розрахунок!BY123</f>
        <v>0</v>
      </c>
      <c r="AB126" s="423">
        <f>Розрахунок!CF123</f>
        <v>0</v>
      </c>
      <c r="AC126" s="222">
        <f>Розрахунок!CM123</f>
        <v>0</v>
      </c>
      <c r="AD126" s="225">
        <f>Розрахунок!CT123</f>
        <v>0</v>
      </c>
      <c r="AE126" s="226">
        <f>Розрахунок!DA123</f>
        <v>0</v>
      </c>
      <c r="AF126" s="225">
        <f>Розрахунок!DH123</f>
        <v>0</v>
      </c>
      <c r="AG126" s="421"/>
      <c r="AI126" s="524">
        <f t="shared" si="20"/>
        <v>0</v>
      </c>
      <c r="AJ126" s="519">
        <f t="shared" si="10"/>
        <v>0</v>
      </c>
      <c r="AK126" s="519">
        <f t="shared" si="11"/>
        <v>1</v>
      </c>
      <c r="AL126" s="519">
        <f t="shared" si="12"/>
        <v>0</v>
      </c>
      <c r="AM126" s="519">
        <f t="shared" si="13"/>
        <v>0</v>
      </c>
      <c r="AN126" s="519">
        <f t="shared" si="14"/>
        <v>0</v>
      </c>
      <c r="AO126" s="525">
        <f t="shared" si="15"/>
        <v>0</v>
      </c>
    </row>
    <row r="127" spans="1:41" s="16" customFormat="1" ht="13.5" thickBot="1" x14ac:dyDescent="0.25">
      <c r="A127" s="221">
        <f>Розрахунок!A124</f>
        <v>13</v>
      </c>
      <c r="B127" s="423" t="str">
        <f>Розрахунок!B124</f>
        <v>Психодіагностика</v>
      </c>
      <c r="C127" s="227">
        <f>Розрахунок!C124</f>
        <v>34</v>
      </c>
      <c r="D127" s="226" t="str">
        <f>IF(Розрахунок!F124&lt;&gt;"",LEFT(Розрахунок!F124, LEN(Розрахунок!F124)-1)," ")</f>
        <v xml:space="preserve"> </v>
      </c>
      <c r="E127" s="223" t="str">
        <f>IF(Розрахунок!G124&lt;&gt;"",LEFT(Розрахунок!G124, LEN(Розрахунок!G124)-1)," ")</f>
        <v>6</v>
      </c>
      <c r="F127" s="223" t="str">
        <f>IF(Розрахунок!H124&lt;&gt;"",LEFT(Розрахунок!H124, LEN(Розрахунок!H124)-1)," ")</f>
        <v xml:space="preserve"> </v>
      </c>
      <c r="G127" s="223" t="str">
        <f>IF(Розрахунок!I124&lt;&gt;"",LEFT(Розрахунок!I124, LEN(Розрахунок!I124)-1)," ")</f>
        <v xml:space="preserve"> </v>
      </c>
      <c r="H127" s="223">
        <f>Розрахунок!J124</f>
        <v>0</v>
      </c>
      <c r="I127" s="223" t="str">
        <f>IF(Розрахунок!K124&lt;&gt;"",LEFT(Розрахунок!K124, LEN(Розрахунок!K124)-1)," ")</f>
        <v xml:space="preserve"> </v>
      </c>
      <c r="J127" s="223">
        <f>Розрахунок!E124</f>
        <v>6</v>
      </c>
      <c r="K127" s="223">
        <f>Розрахунок!DN124</f>
        <v>6</v>
      </c>
      <c r="L127" s="223">
        <f>Розрахунок!DM124</f>
        <v>180</v>
      </c>
      <c r="M127" s="223">
        <f>Розрахунок!L124</f>
        <v>90</v>
      </c>
      <c r="N127" s="223">
        <f>Розрахунок!M124</f>
        <v>36</v>
      </c>
      <c r="O127" s="223">
        <f>Розрахунок!N124</f>
        <v>54</v>
      </c>
      <c r="P127" s="223">
        <f>Розрахунок!O124</f>
        <v>0</v>
      </c>
      <c r="Q127" s="224">
        <f>Розрахунок!DL124</f>
        <v>90</v>
      </c>
      <c r="R127" s="249">
        <f t="shared" si="19"/>
        <v>0.5</v>
      </c>
      <c r="S127" s="222">
        <f>Розрахунок!U124</f>
        <v>0</v>
      </c>
      <c r="T127" s="225">
        <f>Розрахунок!AB124</f>
        <v>0</v>
      </c>
      <c r="U127" s="226">
        <f>Розрахунок!AI124</f>
        <v>0</v>
      </c>
      <c r="V127" s="423">
        <f>Розрахунок!AP124</f>
        <v>0</v>
      </c>
      <c r="W127" s="222">
        <f>Розрахунок!AW124</f>
        <v>0</v>
      </c>
      <c r="X127" s="225">
        <f>Розрахунок!BD124</f>
        <v>5</v>
      </c>
      <c r="Y127" s="226">
        <f>Розрахунок!BK124</f>
        <v>0</v>
      </c>
      <c r="Z127" s="423">
        <f>Розрахунок!BR124</f>
        <v>0</v>
      </c>
      <c r="AA127" s="222">
        <f>Розрахунок!BY124</f>
        <v>0</v>
      </c>
      <c r="AB127" s="423">
        <f>Розрахунок!CF124</f>
        <v>0</v>
      </c>
      <c r="AC127" s="222">
        <f>Розрахунок!CM124</f>
        <v>0</v>
      </c>
      <c r="AD127" s="225">
        <f>Розрахунок!CT124</f>
        <v>0</v>
      </c>
      <c r="AE127" s="226">
        <f>Розрахунок!DA124</f>
        <v>0</v>
      </c>
      <c r="AF127" s="225">
        <f>Розрахунок!DH124</f>
        <v>0</v>
      </c>
      <c r="AG127" s="421"/>
      <c r="AI127" s="524">
        <f t="shared" si="20"/>
        <v>0</v>
      </c>
      <c r="AJ127" s="519">
        <f t="shared" si="10"/>
        <v>0</v>
      </c>
      <c r="AK127" s="519">
        <f t="shared" si="11"/>
        <v>1</v>
      </c>
      <c r="AL127" s="519">
        <f t="shared" si="12"/>
        <v>0</v>
      </c>
      <c r="AM127" s="519">
        <f t="shared" si="13"/>
        <v>0</v>
      </c>
      <c r="AN127" s="519">
        <f t="shared" si="14"/>
        <v>0</v>
      </c>
      <c r="AO127" s="525">
        <f t="shared" si="15"/>
        <v>0</v>
      </c>
    </row>
    <row r="128" spans="1:41" s="16" customFormat="1" ht="13.5" thickBot="1" x14ac:dyDescent="0.25">
      <c r="A128" s="221">
        <f>Розрахунок!A125</f>
        <v>14</v>
      </c>
      <c r="B128" s="423" t="str">
        <f>Розрахунок!B125</f>
        <v>Основи психотерапії</v>
      </c>
      <c r="C128" s="227">
        <f>Розрахунок!C125</f>
        <v>34</v>
      </c>
      <c r="D128" s="226" t="str">
        <f>IF(Розрахунок!F125&lt;&gt;"",LEFT(Розрахунок!F125, LEN(Розрахунок!F125)-1)," ")</f>
        <v>8</v>
      </c>
      <c r="E128" s="223" t="str">
        <f>IF(Розрахунок!G125&lt;&gt;"",LEFT(Розрахунок!G125, LEN(Розрахунок!G125)-1)," ")</f>
        <v>7</v>
      </c>
      <c r="F128" s="223" t="str">
        <f>IF(Розрахунок!H125&lt;&gt;"",LEFT(Розрахунок!H125, LEN(Розрахунок!H125)-1)," ")</f>
        <v xml:space="preserve"> </v>
      </c>
      <c r="G128" s="223" t="str">
        <f>IF(Розрахунок!I125&lt;&gt;"",LEFT(Розрахунок!I125, LEN(Розрахунок!I125)-1)," ")</f>
        <v xml:space="preserve"> </v>
      </c>
      <c r="H128" s="223">
        <f>Розрахунок!J125</f>
        <v>0</v>
      </c>
      <c r="I128" s="223" t="str">
        <f>IF(Розрахунок!K125&lt;&gt;"",LEFT(Розрахунок!K125, LEN(Розрахунок!K125)-1)," ")</f>
        <v xml:space="preserve"> </v>
      </c>
      <c r="J128" s="223">
        <f>Розрахунок!E125</f>
        <v>7.5</v>
      </c>
      <c r="K128" s="223">
        <f>Розрахунок!DN125</f>
        <v>7.5</v>
      </c>
      <c r="L128" s="223">
        <f>Розрахунок!DM125</f>
        <v>225</v>
      </c>
      <c r="M128" s="223">
        <f>Розрахунок!L125</f>
        <v>108</v>
      </c>
      <c r="N128" s="223">
        <f>Розрахунок!M125</f>
        <v>54</v>
      </c>
      <c r="O128" s="223">
        <f>Розрахунок!N125</f>
        <v>54</v>
      </c>
      <c r="P128" s="223">
        <f>Розрахунок!O125</f>
        <v>0</v>
      </c>
      <c r="Q128" s="224">
        <f>Розрахунок!DL125</f>
        <v>117</v>
      </c>
      <c r="R128" s="249">
        <f t="shared" si="19"/>
        <v>0.48</v>
      </c>
      <c r="S128" s="222">
        <f>Розрахунок!U125</f>
        <v>0</v>
      </c>
      <c r="T128" s="225">
        <f>Розрахунок!AB125</f>
        <v>0</v>
      </c>
      <c r="U128" s="226">
        <f>Розрахунок!AI125</f>
        <v>0</v>
      </c>
      <c r="V128" s="423">
        <f>Розрахунок!AP125</f>
        <v>0</v>
      </c>
      <c r="W128" s="222">
        <f>Розрахунок!AW125</f>
        <v>0</v>
      </c>
      <c r="X128" s="225">
        <f>Розрахунок!BD125</f>
        <v>0</v>
      </c>
      <c r="Y128" s="226">
        <f>Розрахунок!BK125</f>
        <v>4</v>
      </c>
      <c r="Z128" s="423">
        <f>Розрахунок!BR125</f>
        <v>4</v>
      </c>
      <c r="AA128" s="222">
        <f>Розрахунок!BY125</f>
        <v>0</v>
      </c>
      <c r="AB128" s="423">
        <f>Розрахунок!CF125</f>
        <v>0</v>
      </c>
      <c r="AC128" s="222">
        <f>Розрахунок!CM125</f>
        <v>0</v>
      </c>
      <c r="AD128" s="225">
        <f>Розрахунок!CT125</f>
        <v>0</v>
      </c>
      <c r="AE128" s="226">
        <f>Розрахунок!DA125</f>
        <v>0</v>
      </c>
      <c r="AF128" s="225">
        <f>Розрахунок!DH125</f>
        <v>0</v>
      </c>
      <c r="AG128" s="421"/>
      <c r="AI128" s="524">
        <f t="shared" si="20"/>
        <v>0</v>
      </c>
      <c r="AJ128" s="519">
        <f t="shared" si="10"/>
        <v>0</v>
      </c>
      <c r="AK128" s="519">
        <f t="shared" si="11"/>
        <v>0</v>
      </c>
      <c r="AL128" s="519">
        <f t="shared" si="12"/>
        <v>1</v>
      </c>
      <c r="AM128" s="519">
        <f t="shared" si="13"/>
        <v>0</v>
      </c>
      <c r="AN128" s="519">
        <f t="shared" si="14"/>
        <v>0</v>
      </c>
      <c r="AO128" s="525">
        <f t="shared" si="15"/>
        <v>0</v>
      </c>
    </row>
    <row r="129" spans="1:41" s="16" customFormat="1" ht="26.25" thickBot="1" x14ac:dyDescent="0.25">
      <c r="A129" s="221">
        <f>Розрахунок!A126</f>
        <v>15</v>
      </c>
      <c r="B129" s="423" t="str">
        <f>Розрахунок!B126</f>
        <v>Екстремальна психологія та психологія травмуючих ситуацій</v>
      </c>
      <c r="C129" s="227">
        <f>Розрахунок!C126</f>
        <v>34</v>
      </c>
      <c r="D129" s="226" t="str">
        <f>IF(Розрахунок!F126&lt;&gt;"",LEFT(Розрахунок!F126, LEN(Розрахунок!F126)-1)," ")</f>
        <v>7,8</v>
      </c>
      <c r="E129" s="223" t="str">
        <f>IF(Розрахунок!G126&lt;&gt;"",LEFT(Розрахунок!G126, LEN(Розрахунок!G126)-1)," ")</f>
        <v xml:space="preserve"> </v>
      </c>
      <c r="F129" s="223" t="str">
        <f>IF(Розрахунок!H126&lt;&gt;"",LEFT(Розрахунок!H126, LEN(Розрахунок!H126)-1)," ")</f>
        <v xml:space="preserve"> </v>
      </c>
      <c r="G129" s="223" t="str">
        <f>IF(Розрахунок!I126&lt;&gt;"",LEFT(Розрахунок!I126, LEN(Розрахунок!I126)-1)," ")</f>
        <v xml:space="preserve"> </v>
      </c>
      <c r="H129" s="223">
        <f>Розрахунок!J126</f>
        <v>0</v>
      </c>
      <c r="I129" s="223" t="str">
        <f>IF(Розрахунок!K126&lt;&gt;"",LEFT(Розрахунок!K126, LEN(Розрахунок!K126)-1)," ")</f>
        <v xml:space="preserve"> </v>
      </c>
      <c r="J129" s="223">
        <f>Розрахунок!E126</f>
        <v>5.5</v>
      </c>
      <c r="K129" s="223">
        <f>Розрахунок!DN126</f>
        <v>5.5</v>
      </c>
      <c r="L129" s="223">
        <f>Розрахунок!DM126</f>
        <v>165</v>
      </c>
      <c r="M129" s="223">
        <f>Розрахунок!L126</f>
        <v>78</v>
      </c>
      <c r="N129" s="223">
        <f>Розрахунок!M126</f>
        <v>39</v>
      </c>
      <c r="O129" s="223">
        <f>Розрахунок!N126</f>
        <v>39</v>
      </c>
      <c r="P129" s="223">
        <f>Розрахунок!O126</f>
        <v>0</v>
      </c>
      <c r="Q129" s="224">
        <f>Розрахунок!DL126</f>
        <v>87</v>
      </c>
      <c r="R129" s="249">
        <f t="shared" si="19"/>
        <v>0.47272727272727272</v>
      </c>
      <c r="S129" s="222">
        <f>Розрахунок!U126</f>
        <v>0</v>
      </c>
      <c r="T129" s="225">
        <f>Розрахунок!AB126</f>
        <v>0</v>
      </c>
      <c r="U129" s="226">
        <f>Розрахунок!AI126</f>
        <v>0</v>
      </c>
      <c r="V129" s="423">
        <f>Розрахунок!AP126</f>
        <v>0</v>
      </c>
      <c r="W129" s="222">
        <f>Розрахунок!AW126</f>
        <v>0</v>
      </c>
      <c r="X129" s="225">
        <f>Розрахунок!BD126</f>
        <v>0</v>
      </c>
      <c r="Y129" s="226">
        <f>Розрахунок!BK126</f>
        <v>2</v>
      </c>
      <c r="Z129" s="423">
        <f>Розрахунок!BR126</f>
        <v>4</v>
      </c>
      <c r="AA129" s="222">
        <f>Розрахунок!BY126</f>
        <v>0</v>
      </c>
      <c r="AB129" s="423">
        <f>Розрахунок!CF126</f>
        <v>0</v>
      </c>
      <c r="AC129" s="222">
        <f>Розрахунок!CM126</f>
        <v>0</v>
      </c>
      <c r="AD129" s="225">
        <f>Розрахунок!CT126</f>
        <v>0</v>
      </c>
      <c r="AE129" s="226">
        <f>Розрахунок!DA126</f>
        <v>0</v>
      </c>
      <c r="AF129" s="225">
        <f>Розрахунок!DH126</f>
        <v>0</v>
      </c>
      <c r="AG129" s="421"/>
      <c r="AI129" s="524">
        <f t="shared" si="20"/>
        <v>0</v>
      </c>
      <c r="AJ129" s="519">
        <f t="shared" si="10"/>
        <v>0</v>
      </c>
      <c r="AK129" s="519">
        <f t="shared" si="11"/>
        <v>0</v>
      </c>
      <c r="AL129" s="519">
        <f t="shared" si="12"/>
        <v>1</v>
      </c>
      <c r="AM129" s="519">
        <f t="shared" si="13"/>
        <v>0</v>
      </c>
      <c r="AN129" s="519">
        <f t="shared" si="14"/>
        <v>0</v>
      </c>
      <c r="AO129" s="525">
        <f t="shared" si="15"/>
        <v>0</v>
      </c>
    </row>
    <row r="130" spans="1:41" s="16" customFormat="1" ht="13.5" thickBot="1" x14ac:dyDescent="0.25">
      <c r="A130" s="221">
        <f>Розрахунок!A127</f>
        <v>16</v>
      </c>
      <c r="B130" s="423" t="str">
        <f>Розрахунок!B127</f>
        <v>Соціальна та політична психологія</v>
      </c>
      <c r="C130" s="227">
        <f>Розрахунок!C127</f>
        <v>34</v>
      </c>
      <c r="D130" s="226" t="str">
        <f>IF(Розрахунок!F127&lt;&gt;"",LEFT(Розрахунок!F127, LEN(Розрахунок!F127)-1)," ")</f>
        <v xml:space="preserve"> </v>
      </c>
      <c r="E130" s="223" t="str">
        <f>IF(Розрахунок!G127&lt;&gt;"",LEFT(Розрахунок!G127, LEN(Розрахунок!G127)-1)," ")</f>
        <v>8</v>
      </c>
      <c r="F130" s="223" t="str">
        <f>IF(Розрахунок!H127&lt;&gt;"",LEFT(Розрахунок!H127, LEN(Розрахунок!H127)-1)," ")</f>
        <v xml:space="preserve"> </v>
      </c>
      <c r="G130" s="223" t="str">
        <f>IF(Розрахунок!I127&lt;&gt;"",LEFT(Розрахунок!I127, LEN(Розрахунок!I127)-1)," ")</f>
        <v xml:space="preserve"> </v>
      </c>
      <c r="H130" s="223">
        <f>Розрахунок!J127</f>
        <v>0</v>
      </c>
      <c r="I130" s="223" t="str">
        <f>IF(Розрахунок!K127&lt;&gt;"",LEFT(Розрахунок!K127, LEN(Розрахунок!K127)-1)," ")</f>
        <v xml:space="preserve"> </v>
      </c>
      <c r="J130" s="223">
        <f>Розрахунок!E127</f>
        <v>3.5</v>
      </c>
      <c r="K130" s="223">
        <f>Розрахунок!DN127</f>
        <v>3.5</v>
      </c>
      <c r="L130" s="223">
        <f>Розрахунок!DM127</f>
        <v>105</v>
      </c>
      <c r="M130" s="223">
        <f>Розрахунок!L127</f>
        <v>48</v>
      </c>
      <c r="N130" s="223">
        <f>Розрахунок!M127</f>
        <v>24</v>
      </c>
      <c r="O130" s="223">
        <f>Розрахунок!N127</f>
        <v>24</v>
      </c>
      <c r="P130" s="223">
        <f>Розрахунок!O127</f>
        <v>0</v>
      </c>
      <c r="Q130" s="224">
        <f>Розрахунок!DL127</f>
        <v>57</v>
      </c>
      <c r="R130" s="249">
        <f t="shared" si="19"/>
        <v>0.45714285714285713</v>
      </c>
      <c r="S130" s="222">
        <f>Розрахунок!U127</f>
        <v>0</v>
      </c>
      <c r="T130" s="225">
        <f>Розрахунок!AB127</f>
        <v>0</v>
      </c>
      <c r="U130" s="226">
        <f>Розрахунок!AI127</f>
        <v>0</v>
      </c>
      <c r="V130" s="423">
        <f>Розрахунок!AP127</f>
        <v>0</v>
      </c>
      <c r="W130" s="222">
        <f>Розрахунок!AW127</f>
        <v>0</v>
      </c>
      <c r="X130" s="225">
        <f>Розрахунок!BD127</f>
        <v>0</v>
      </c>
      <c r="Y130" s="226">
        <f>Розрахунок!BK127</f>
        <v>0</v>
      </c>
      <c r="Z130" s="423">
        <f>Розрахунок!BR127</f>
        <v>4</v>
      </c>
      <c r="AA130" s="222">
        <f>Розрахунок!BY127</f>
        <v>0</v>
      </c>
      <c r="AB130" s="423">
        <f>Розрахунок!CF127</f>
        <v>0</v>
      </c>
      <c r="AC130" s="222">
        <f>Розрахунок!CM127</f>
        <v>0</v>
      </c>
      <c r="AD130" s="225">
        <f>Розрахунок!CT127</f>
        <v>0</v>
      </c>
      <c r="AE130" s="226">
        <f>Розрахунок!DA127</f>
        <v>0</v>
      </c>
      <c r="AF130" s="225">
        <f>Розрахунок!DH127</f>
        <v>0</v>
      </c>
      <c r="AG130" s="421"/>
      <c r="AI130" s="524">
        <f t="shared" si="20"/>
        <v>0</v>
      </c>
      <c r="AJ130" s="519">
        <f t="shared" si="10"/>
        <v>0</v>
      </c>
      <c r="AK130" s="519">
        <f t="shared" si="11"/>
        <v>0</v>
      </c>
      <c r="AL130" s="519">
        <f t="shared" si="12"/>
        <v>1</v>
      </c>
      <c r="AM130" s="519">
        <f t="shared" si="13"/>
        <v>0</v>
      </c>
      <c r="AN130" s="519">
        <f t="shared" si="14"/>
        <v>0</v>
      </c>
      <c r="AO130" s="525">
        <f t="shared" si="15"/>
        <v>0</v>
      </c>
    </row>
    <row r="131" spans="1:41" s="16" customFormat="1" ht="13.5" thickBot="1" x14ac:dyDescent="0.25">
      <c r="A131" s="221">
        <f>Розрахунок!A128</f>
        <v>17</v>
      </c>
      <c r="B131" s="423" t="str">
        <f>Розрахунок!B128</f>
        <v>Клінічна психологія та патопсихологія</v>
      </c>
      <c r="C131" s="227">
        <f>Розрахунок!C128</f>
        <v>34</v>
      </c>
      <c r="D131" s="226" t="str">
        <f>IF(Розрахунок!F128&lt;&gt;"",LEFT(Розрахунок!F128, LEN(Розрахунок!F128)-1)," ")</f>
        <v>8</v>
      </c>
      <c r="E131" s="223" t="str">
        <f>IF(Розрахунок!G128&lt;&gt;"",LEFT(Розрахунок!G128, LEN(Розрахунок!G128)-1)," ")</f>
        <v xml:space="preserve"> </v>
      </c>
      <c r="F131" s="223" t="str">
        <f>IF(Розрахунок!H128&lt;&gt;"",LEFT(Розрахунок!H128, LEN(Розрахунок!H128)-1)," ")</f>
        <v xml:space="preserve"> </v>
      </c>
      <c r="G131" s="223" t="str">
        <f>IF(Розрахунок!I128&lt;&gt;"",LEFT(Розрахунок!I128, LEN(Розрахунок!I128)-1)," ")</f>
        <v xml:space="preserve"> </v>
      </c>
      <c r="H131" s="223">
        <f>Розрахунок!J128</f>
        <v>0</v>
      </c>
      <c r="I131" s="223" t="str">
        <f>IF(Розрахунок!K128&lt;&gt;"",LEFT(Розрахунок!K128, LEN(Розрахунок!K128)-1)," ")</f>
        <v xml:space="preserve"> </v>
      </c>
      <c r="J131" s="223">
        <f>Розрахунок!E128</f>
        <v>6.5</v>
      </c>
      <c r="K131" s="223">
        <f>Розрахунок!DN128</f>
        <v>6.5</v>
      </c>
      <c r="L131" s="223">
        <f>Розрахунок!DM128</f>
        <v>195</v>
      </c>
      <c r="M131" s="223">
        <f>Розрахунок!L128</f>
        <v>96</v>
      </c>
      <c r="N131" s="223">
        <f>Розрахунок!M128</f>
        <v>48</v>
      </c>
      <c r="O131" s="223">
        <f>Розрахунок!N128</f>
        <v>48</v>
      </c>
      <c r="P131" s="223">
        <f>Розрахунок!O128</f>
        <v>0</v>
      </c>
      <c r="Q131" s="224">
        <f>Розрахунок!DL128</f>
        <v>99</v>
      </c>
      <c r="R131" s="249">
        <f t="shared" si="19"/>
        <v>0.49230769230769234</v>
      </c>
      <c r="S131" s="222">
        <f>Розрахунок!U128</f>
        <v>0</v>
      </c>
      <c r="T131" s="225">
        <f>Розрахунок!AB128</f>
        <v>0</v>
      </c>
      <c r="U131" s="226">
        <f>Розрахунок!AI128</f>
        <v>0</v>
      </c>
      <c r="V131" s="423">
        <f>Розрахунок!AP128</f>
        <v>0</v>
      </c>
      <c r="W131" s="222">
        <f>Розрахунок!AW128</f>
        <v>0</v>
      </c>
      <c r="X131" s="225">
        <f>Розрахунок!BD128</f>
        <v>0</v>
      </c>
      <c r="Y131" s="226">
        <f>Розрахунок!BK128</f>
        <v>0</v>
      </c>
      <c r="Z131" s="423">
        <f>Розрахунок!BR128</f>
        <v>8</v>
      </c>
      <c r="AA131" s="222">
        <f>Розрахунок!BY128</f>
        <v>0</v>
      </c>
      <c r="AB131" s="423">
        <f>Розрахунок!CF128</f>
        <v>0</v>
      </c>
      <c r="AC131" s="222">
        <f>Розрахунок!CM128</f>
        <v>0</v>
      </c>
      <c r="AD131" s="225">
        <f>Розрахунок!CT128</f>
        <v>0</v>
      </c>
      <c r="AE131" s="226">
        <f>Розрахунок!DA128</f>
        <v>0</v>
      </c>
      <c r="AF131" s="225">
        <f>Розрахунок!DH128</f>
        <v>0</v>
      </c>
      <c r="AG131" s="421"/>
      <c r="AI131" s="524">
        <f t="shared" si="20"/>
        <v>0</v>
      </c>
      <c r="AJ131" s="519">
        <f t="shared" si="10"/>
        <v>0</v>
      </c>
      <c r="AK131" s="519">
        <f t="shared" si="11"/>
        <v>0</v>
      </c>
      <c r="AL131" s="519">
        <f t="shared" si="12"/>
        <v>1</v>
      </c>
      <c r="AM131" s="519">
        <f t="shared" si="13"/>
        <v>0</v>
      </c>
      <c r="AN131" s="519">
        <f t="shared" si="14"/>
        <v>0</v>
      </c>
      <c r="AO131" s="525">
        <f t="shared" si="15"/>
        <v>0</v>
      </c>
    </row>
    <row r="132" spans="1:41" s="16" customFormat="1" ht="13.5" hidden="1" thickBot="1" x14ac:dyDescent="0.25">
      <c r="A132" s="221">
        <f>Розрахунок!A129</f>
        <v>18</v>
      </c>
      <c r="B132" s="423">
        <f>Розрахунок!B129</f>
        <v>0</v>
      </c>
      <c r="C132" s="227" t="str">
        <f>Розрахунок!C129</f>
        <v/>
      </c>
      <c r="D132" s="226" t="str">
        <f>IF(Розрахунок!F129&lt;&gt;"",LEFT(Розрахунок!F129, LEN(Розрахунок!F129)-1)," ")</f>
        <v xml:space="preserve"> </v>
      </c>
      <c r="E132" s="223" t="str">
        <f>IF(Розрахунок!G129&lt;&gt;"",LEFT(Розрахунок!G129, LEN(Розрахунок!G129)-1)," ")</f>
        <v xml:space="preserve"> </v>
      </c>
      <c r="F132" s="223" t="str">
        <f>IF(Розрахунок!H129&lt;&gt;"",LEFT(Розрахунок!H129, LEN(Розрахунок!H129)-1)," ")</f>
        <v xml:space="preserve"> </v>
      </c>
      <c r="G132" s="223" t="str">
        <f>IF(Розрахунок!I129&lt;&gt;"",LEFT(Розрахунок!I129, LEN(Розрахунок!I129)-1)," ")</f>
        <v xml:space="preserve"> </v>
      </c>
      <c r="H132" s="223">
        <f>Розрахунок!J129</f>
        <v>0</v>
      </c>
      <c r="I132" s="223" t="str">
        <f>IF(Розрахунок!K129&lt;&gt;"",LEFT(Розрахунок!K129, LEN(Розрахунок!K129)-1)," ")</f>
        <v xml:space="preserve"> </v>
      </c>
      <c r="J132" s="223">
        <f>Розрахунок!E129</f>
        <v>0</v>
      </c>
      <c r="K132" s="223">
        <f>Розрахунок!DN129</f>
        <v>0</v>
      </c>
      <c r="L132" s="223">
        <f>Розрахунок!DM129</f>
        <v>0</v>
      </c>
      <c r="M132" s="223">
        <f>Розрахунок!L129</f>
        <v>0</v>
      </c>
      <c r="N132" s="223">
        <f>Розрахунок!M129</f>
        <v>0</v>
      </c>
      <c r="O132" s="223">
        <f>Розрахунок!N129</f>
        <v>0</v>
      </c>
      <c r="P132" s="223">
        <f>Розрахунок!O129</f>
        <v>0</v>
      </c>
      <c r="Q132" s="224">
        <f>Розрахунок!DL129</f>
        <v>0</v>
      </c>
      <c r="R132" s="249" t="str">
        <f t="shared" si="19"/>
        <v xml:space="preserve"> </v>
      </c>
      <c r="S132" s="222">
        <f>Розрахунок!U129</f>
        <v>0</v>
      </c>
      <c r="T132" s="225">
        <f>Розрахунок!AB129</f>
        <v>0</v>
      </c>
      <c r="U132" s="226">
        <f>Розрахунок!AI129</f>
        <v>0</v>
      </c>
      <c r="V132" s="423">
        <f>Розрахунок!AP129</f>
        <v>0</v>
      </c>
      <c r="W132" s="222">
        <f>Розрахунок!AW129</f>
        <v>0</v>
      </c>
      <c r="X132" s="225">
        <f>Розрахунок!BD129</f>
        <v>0</v>
      </c>
      <c r="Y132" s="226">
        <f>Розрахунок!BK129</f>
        <v>0</v>
      </c>
      <c r="Z132" s="423">
        <f>Розрахунок!BR129</f>
        <v>0</v>
      </c>
      <c r="AA132" s="222">
        <f>Розрахунок!BY129</f>
        <v>0</v>
      </c>
      <c r="AB132" s="423">
        <f>Розрахунок!CF129</f>
        <v>0</v>
      </c>
      <c r="AC132" s="222">
        <f>Розрахунок!CM129</f>
        <v>0</v>
      </c>
      <c r="AD132" s="225">
        <f>Розрахунок!CT129</f>
        <v>0</v>
      </c>
      <c r="AE132" s="226">
        <f>Розрахунок!DA129</f>
        <v>0</v>
      </c>
      <c r="AF132" s="225">
        <f>Розрахунок!DH129</f>
        <v>0</v>
      </c>
      <c r="AG132" s="421"/>
      <c r="AI132" s="524">
        <f t="shared" si="20"/>
        <v>0</v>
      </c>
      <c r="AJ132" s="519">
        <f t="shared" si="10"/>
        <v>0</v>
      </c>
      <c r="AK132" s="519">
        <f t="shared" si="11"/>
        <v>0</v>
      </c>
      <c r="AL132" s="519">
        <f t="shared" si="12"/>
        <v>0</v>
      </c>
      <c r="AM132" s="519">
        <f t="shared" si="13"/>
        <v>0</v>
      </c>
      <c r="AN132" s="519">
        <f t="shared" si="14"/>
        <v>0</v>
      </c>
      <c r="AO132" s="525">
        <f t="shared" si="15"/>
        <v>0</v>
      </c>
    </row>
    <row r="133" spans="1:41" s="16" customFormat="1" ht="13.5" thickBot="1" x14ac:dyDescent="0.25">
      <c r="A133" s="221">
        <f>Розрахунок!A130</f>
        <v>19</v>
      </c>
      <c r="B133" s="423" t="str">
        <f>Розрахунок!B130</f>
        <v>SMM-технології в роботі психолога</v>
      </c>
      <c r="C133" s="227">
        <f>Розрахунок!C130</f>
        <v>5</v>
      </c>
      <c r="D133" s="226" t="str">
        <f>IF(Розрахунок!F130&lt;&gt;"",LEFT(Розрахунок!F130, LEN(Розрахунок!F130)-1)," ")</f>
        <v>4</v>
      </c>
      <c r="E133" s="223" t="str">
        <f>IF(Розрахунок!G130&lt;&gt;"",LEFT(Розрахунок!G130, LEN(Розрахунок!G130)-1)," ")</f>
        <v xml:space="preserve"> </v>
      </c>
      <c r="F133" s="223" t="str">
        <f>IF(Розрахунок!H130&lt;&gt;"",LEFT(Розрахунок!H130, LEN(Розрахунок!H130)-1)," ")</f>
        <v xml:space="preserve"> </v>
      </c>
      <c r="G133" s="223" t="str">
        <f>IF(Розрахунок!I130&lt;&gt;"",LEFT(Розрахунок!I130, LEN(Розрахунок!I130)-1)," ")</f>
        <v xml:space="preserve"> </v>
      </c>
      <c r="H133" s="223">
        <f>Розрахунок!J130</f>
        <v>0</v>
      </c>
      <c r="I133" s="223" t="str">
        <f>IF(Розрахунок!K130&lt;&gt;"",LEFT(Розрахунок!K130, LEN(Розрахунок!K130)-1)," ")</f>
        <v xml:space="preserve"> </v>
      </c>
      <c r="J133" s="223">
        <f>Розрахунок!E130</f>
        <v>4</v>
      </c>
      <c r="K133" s="223">
        <f>Розрахунок!DN130</f>
        <v>4</v>
      </c>
      <c r="L133" s="223">
        <f>Розрахунок!DM130</f>
        <v>120</v>
      </c>
      <c r="M133" s="223">
        <f>Розрахунок!L130</f>
        <v>54</v>
      </c>
      <c r="N133" s="223">
        <f>Розрахунок!M130</f>
        <v>18</v>
      </c>
      <c r="O133" s="223">
        <f>Розрахунок!N130</f>
        <v>0</v>
      </c>
      <c r="P133" s="223">
        <f>Розрахунок!O130</f>
        <v>36</v>
      </c>
      <c r="Q133" s="224">
        <f>Розрахунок!DL130</f>
        <v>66</v>
      </c>
      <c r="R133" s="249">
        <f t="shared" si="19"/>
        <v>0.45</v>
      </c>
      <c r="S133" s="222">
        <f>Розрахунок!U130</f>
        <v>0</v>
      </c>
      <c r="T133" s="225">
        <f>Розрахунок!AB130</f>
        <v>0</v>
      </c>
      <c r="U133" s="226">
        <f>Розрахунок!AI130</f>
        <v>0</v>
      </c>
      <c r="V133" s="423">
        <f>Розрахунок!AP130</f>
        <v>3</v>
      </c>
      <c r="W133" s="222">
        <f>Розрахунок!AW130</f>
        <v>0</v>
      </c>
      <c r="X133" s="225">
        <f>Розрахунок!BD130</f>
        <v>0</v>
      </c>
      <c r="Y133" s="226">
        <f>Розрахунок!BK130</f>
        <v>0</v>
      </c>
      <c r="Z133" s="423">
        <f>Розрахунок!BR130</f>
        <v>0</v>
      </c>
      <c r="AA133" s="222">
        <f>Розрахунок!BY130</f>
        <v>0</v>
      </c>
      <c r="AB133" s="423">
        <f>Розрахунок!CF130</f>
        <v>0</v>
      </c>
      <c r="AC133" s="222">
        <f>Розрахунок!CM130</f>
        <v>0</v>
      </c>
      <c r="AD133" s="225">
        <f>Розрахунок!CT130</f>
        <v>0</v>
      </c>
      <c r="AE133" s="226">
        <f>Розрахунок!DA130</f>
        <v>0</v>
      </c>
      <c r="AF133" s="225">
        <f>Розрахунок!DH130</f>
        <v>0</v>
      </c>
      <c r="AG133" s="421"/>
      <c r="AI133" s="524">
        <f t="shared" si="20"/>
        <v>0</v>
      </c>
      <c r="AJ133" s="519">
        <f t="shared" si="10"/>
        <v>1</v>
      </c>
      <c r="AK133" s="519">
        <f t="shared" si="11"/>
        <v>0</v>
      </c>
      <c r="AL133" s="519">
        <f t="shared" si="12"/>
        <v>0</v>
      </c>
      <c r="AM133" s="519">
        <f t="shared" si="13"/>
        <v>0</v>
      </c>
      <c r="AN133" s="519">
        <f t="shared" si="14"/>
        <v>0</v>
      </c>
      <c r="AO133" s="525">
        <f t="shared" si="15"/>
        <v>0</v>
      </c>
    </row>
    <row r="134" spans="1:41" s="16" customFormat="1" ht="13.5" thickBot="1" x14ac:dyDescent="0.25">
      <c r="A134" s="221">
        <f>Розрахунок!A131</f>
        <v>20</v>
      </c>
      <c r="B134" s="423" t="str">
        <f>Розрахунок!B131</f>
        <v>Безпека життєдіяльності та основи охорони праці</v>
      </c>
      <c r="C134" s="227">
        <f>Розрахунок!C131</f>
        <v>8</v>
      </c>
      <c r="D134" s="226" t="str">
        <f>IF(Розрахунок!F131&lt;&gt;"",LEFT(Розрахунок!F131, LEN(Розрахунок!F131)-1)," ")</f>
        <v xml:space="preserve"> </v>
      </c>
      <c r="E134" s="223" t="str">
        <f>IF(Розрахунок!G131&lt;&gt;"",LEFT(Розрахунок!G131, LEN(Розрахунок!G131)-1)," ")</f>
        <v>5*</v>
      </c>
      <c r="F134" s="223" t="str">
        <f>IF(Розрахунок!H131&lt;&gt;"",LEFT(Розрахунок!H131, LEN(Розрахунок!H131)-1)," ")</f>
        <v xml:space="preserve"> </v>
      </c>
      <c r="G134" s="223" t="str">
        <f>IF(Розрахунок!I131&lt;&gt;"",LEFT(Розрахунок!I131, LEN(Розрахунок!I131)-1)," ")</f>
        <v xml:space="preserve"> </v>
      </c>
      <c r="H134" s="223">
        <f>Розрахунок!J131</f>
        <v>0</v>
      </c>
      <c r="I134" s="223" t="str">
        <f>IF(Розрахунок!K131&lt;&gt;"",LEFT(Розрахунок!K131, LEN(Розрахунок!K131)-1)," ")</f>
        <v xml:space="preserve"> </v>
      </c>
      <c r="J134" s="223">
        <f>Розрахунок!E131</f>
        <v>3</v>
      </c>
      <c r="K134" s="223">
        <f>Розрахунок!DN131</f>
        <v>3</v>
      </c>
      <c r="L134" s="223">
        <f>Розрахунок!DM131</f>
        <v>90</v>
      </c>
      <c r="M134" s="223">
        <f>Розрахунок!L131</f>
        <v>30</v>
      </c>
      <c r="N134" s="223">
        <f>Розрахунок!M131</f>
        <v>15</v>
      </c>
      <c r="O134" s="223">
        <f>Розрахунок!N131</f>
        <v>15</v>
      </c>
      <c r="P134" s="223">
        <f>Розрахунок!O131</f>
        <v>0</v>
      </c>
      <c r="Q134" s="224">
        <f>Розрахунок!DL131</f>
        <v>60</v>
      </c>
      <c r="R134" s="249">
        <f t="shared" si="19"/>
        <v>0.33333333333333331</v>
      </c>
      <c r="S134" s="222">
        <f>Розрахунок!U131</f>
        <v>0</v>
      </c>
      <c r="T134" s="225">
        <f>Розрахунок!AB131</f>
        <v>0</v>
      </c>
      <c r="U134" s="226">
        <f>Розрахунок!AI131</f>
        <v>0</v>
      </c>
      <c r="V134" s="423">
        <f>Розрахунок!AP131</f>
        <v>0</v>
      </c>
      <c r="W134" s="222">
        <f>Розрахунок!AW131</f>
        <v>2</v>
      </c>
      <c r="X134" s="225">
        <f>Розрахунок!BD131</f>
        <v>0</v>
      </c>
      <c r="Y134" s="226">
        <f>Розрахунок!BK131</f>
        <v>0</v>
      </c>
      <c r="Z134" s="423">
        <f>Розрахунок!BR131</f>
        <v>0</v>
      </c>
      <c r="AA134" s="222">
        <f>Розрахунок!BY131</f>
        <v>0</v>
      </c>
      <c r="AB134" s="423">
        <f>Розрахунок!CF131</f>
        <v>0</v>
      </c>
      <c r="AC134" s="222">
        <f>Розрахунок!CM131</f>
        <v>0</v>
      </c>
      <c r="AD134" s="225">
        <f>Розрахунок!CT131</f>
        <v>0</v>
      </c>
      <c r="AE134" s="226">
        <f>Розрахунок!DA131</f>
        <v>0</v>
      </c>
      <c r="AF134" s="225">
        <f>Розрахунок!DH131</f>
        <v>0</v>
      </c>
      <c r="AG134" s="421"/>
      <c r="AI134" s="524">
        <f t="shared" si="20"/>
        <v>0</v>
      </c>
      <c r="AJ134" s="519">
        <f t="shared" si="10"/>
        <v>0</v>
      </c>
      <c r="AK134" s="519">
        <f t="shared" si="11"/>
        <v>1</v>
      </c>
      <c r="AL134" s="519">
        <f t="shared" si="12"/>
        <v>0</v>
      </c>
      <c r="AM134" s="519">
        <f t="shared" si="13"/>
        <v>0</v>
      </c>
      <c r="AN134" s="519">
        <f t="shared" si="14"/>
        <v>0</v>
      </c>
      <c r="AO134" s="525">
        <f t="shared" si="15"/>
        <v>0</v>
      </c>
    </row>
    <row r="135" spans="1:41" s="16" customFormat="1" ht="13.5" thickBot="1" x14ac:dyDescent="0.25">
      <c r="A135" s="221">
        <f>Розрахунок!A132</f>
        <v>21</v>
      </c>
      <c r="B135" s="423" t="str">
        <f>Розрахунок!B132</f>
        <v>Ознайомча практика</v>
      </c>
      <c r="C135" s="227">
        <f>Розрахунок!C132</f>
        <v>34</v>
      </c>
      <c r="D135" s="226" t="str">
        <f>IF(Розрахунок!F132&lt;&gt;"",LEFT(Розрахунок!F132, LEN(Розрахунок!F132)-1)," ")</f>
        <v xml:space="preserve"> </v>
      </c>
      <c r="E135" s="223" t="str">
        <f>IF(Розрахунок!G132&lt;&gt;"",LEFT(Розрахунок!G132, LEN(Розрахунок!G132)-1)," ")</f>
        <v>2*</v>
      </c>
      <c r="F135" s="223" t="str">
        <f>IF(Розрахунок!H132&lt;&gt;"",LEFT(Розрахунок!H132, LEN(Розрахунок!H132)-1)," ")</f>
        <v xml:space="preserve"> </v>
      </c>
      <c r="G135" s="223" t="str">
        <f>IF(Розрахунок!I132&lt;&gt;"",LEFT(Розрахунок!I132, LEN(Розрахунок!I132)-1)," ")</f>
        <v xml:space="preserve"> </v>
      </c>
      <c r="H135" s="223">
        <f>Розрахунок!J132</f>
        <v>0</v>
      </c>
      <c r="I135" s="223" t="str">
        <f>IF(Розрахунок!K132&lt;&gt;"",LEFT(Розрахунок!K132, LEN(Розрахунок!K132)-1)," ")</f>
        <v xml:space="preserve"> </v>
      </c>
      <c r="J135" s="223">
        <f>Розрахунок!E132</f>
        <v>3</v>
      </c>
      <c r="K135" s="223">
        <f>Розрахунок!DN132</f>
        <v>3</v>
      </c>
      <c r="L135" s="223">
        <f>Розрахунок!DM132</f>
        <v>90</v>
      </c>
      <c r="M135" s="223">
        <f>Розрахунок!L132</f>
        <v>0</v>
      </c>
      <c r="N135" s="223">
        <f>Розрахунок!M132</f>
        <v>0</v>
      </c>
      <c r="O135" s="223">
        <f>Розрахунок!N132</f>
        <v>0</v>
      </c>
      <c r="P135" s="223">
        <f>Розрахунок!O132</f>
        <v>0</v>
      </c>
      <c r="Q135" s="224">
        <f>Розрахунок!DL132</f>
        <v>90</v>
      </c>
      <c r="R135" s="249">
        <f t="shared" si="19"/>
        <v>0</v>
      </c>
      <c r="S135" s="222">
        <f>Розрахунок!U132</f>
        <v>0</v>
      </c>
      <c r="T135" s="225">
        <f>Розрахунок!AB132</f>
        <v>0</v>
      </c>
      <c r="U135" s="226">
        <f>Розрахунок!AI132</f>
        <v>0</v>
      </c>
      <c r="V135" s="423">
        <f>Розрахунок!AP132</f>
        <v>0</v>
      </c>
      <c r="W135" s="222">
        <f>Розрахунок!AW132</f>
        <v>0</v>
      </c>
      <c r="X135" s="225">
        <f>Розрахунок!BD132</f>
        <v>0</v>
      </c>
      <c r="Y135" s="226">
        <f>Розрахунок!BK132</f>
        <v>0</v>
      </c>
      <c r="Z135" s="423">
        <f>Розрахунок!BR132</f>
        <v>0</v>
      </c>
      <c r="AA135" s="222">
        <f>Розрахунок!BY132</f>
        <v>0</v>
      </c>
      <c r="AB135" s="423">
        <f>Розрахунок!CF132</f>
        <v>0</v>
      </c>
      <c r="AC135" s="222">
        <f>Розрахунок!CM132</f>
        <v>0</v>
      </c>
      <c r="AD135" s="225">
        <f>Розрахунок!CT132</f>
        <v>0</v>
      </c>
      <c r="AE135" s="226">
        <f>Розрахунок!DA132</f>
        <v>0</v>
      </c>
      <c r="AF135" s="225">
        <f>Розрахунок!DH132</f>
        <v>0</v>
      </c>
      <c r="AG135" s="421"/>
      <c r="AI135" s="524">
        <f t="shared" si="20"/>
        <v>1</v>
      </c>
      <c r="AJ135" s="519">
        <f t="shared" si="10"/>
        <v>0</v>
      </c>
      <c r="AK135" s="519">
        <f t="shared" si="11"/>
        <v>0</v>
      </c>
      <c r="AL135" s="519">
        <f t="shared" si="12"/>
        <v>0</v>
      </c>
      <c r="AM135" s="519">
        <f t="shared" si="13"/>
        <v>0</v>
      </c>
      <c r="AN135" s="519">
        <f t="shared" si="14"/>
        <v>0</v>
      </c>
      <c r="AO135" s="525">
        <f t="shared" si="15"/>
        <v>0</v>
      </c>
    </row>
    <row r="136" spans="1:41" s="16" customFormat="1" ht="13.5" thickBot="1" x14ac:dyDescent="0.25">
      <c r="A136" s="221">
        <f>Розрахунок!A133</f>
        <v>22</v>
      </c>
      <c r="B136" s="423" t="str">
        <f>Розрахунок!B133</f>
        <v>Виробнича практика-1</v>
      </c>
      <c r="C136" s="227">
        <f>Розрахунок!C133</f>
        <v>34</v>
      </c>
      <c r="D136" s="226" t="str">
        <f>IF(Розрахунок!F133&lt;&gt;"",LEFT(Розрахунок!F133, LEN(Розрахунок!F133)-1)," ")</f>
        <v xml:space="preserve"> </v>
      </c>
      <c r="E136" s="223" t="str">
        <f>IF(Розрахунок!G133&lt;&gt;"",LEFT(Розрахунок!G133, LEN(Розрахунок!G133)-1)," ")</f>
        <v>4*</v>
      </c>
      <c r="F136" s="223" t="str">
        <f>IF(Розрахунок!H133&lt;&gt;"",LEFT(Розрахунок!H133, LEN(Розрахунок!H133)-1)," ")</f>
        <v xml:space="preserve"> </v>
      </c>
      <c r="G136" s="223" t="str">
        <f>IF(Розрахунок!I133&lt;&gt;"",LEFT(Розрахунок!I133, LEN(Розрахунок!I133)-1)," ")</f>
        <v xml:space="preserve"> </v>
      </c>
      <c r="H136" s="223">
        <f>Розрахунок!J133</f>
        <v>0</v>
      </c>
      <c r="I136" s="223" t="str">
        <f>IF(Розрахунок!K133&lt;&gt;"",LEFT(Розрахунок!K133, LEN(Розрахунок!K133)-1)," ")</f>
        <v xml:space="preserve"> </v>
      </c>
      <c r="J136" s="223">
        <f>Розрахунок!E133</f>
        <v>3</v>
      </c>
      <c r="K136" s="223">
        <f>Розрахунок!DN133</f>
        <v>3</v>
      </c>
      <c r="L136" s="223">
        <f>Розрахунок!DM133</f>
        <v>90</v>
      </c>
      <c r="M136" s="223">
        <f>Розрахунок!L133</f>
        <v>0</v>
      </c>
      <c r="N136" s="223">
        <f>Розрахунок!M133</f>
        <v>0</v>
      </c>
      <c r="O136" s="223">
        <f>Розрахунок!N133</f>
        <v>0</v>
      </c>
      <c r="P136" s="223">
        <f>Розрахунок!O133</f>
        <v>0</v>
      </c>
      <c r="Q136" s="224">
        <f>Розрахунок!DL133</f>
        <v>90</v>
      </c>
      <c r="R136" s="249">
        <f t="shared" si="19"/>
        <v>0</v>
      </c>
      <c r="S136" s="222">
        <f>Розрахунок!U133</f>
        <v>0</v>
      </c>
      <c r="T136" s="225">
        <f>Розрахунок!AB133</f>
        <v>0</v>
      </c>
      <c r="U136" s="226">
        <f>Розрахунок!AI133</f>
        <v>0</v>
      </c>
      <c r="V136" s="423">
        <f>Розрахунок!AP133</f>
        <v>0</v>
      </c>
      <c r="W136" s="222">
        <f>Розрахунок!AW133</f>
        <v>0</v>
      </c>
      <c r="X136" s="225">
        <f>Розрахунок!BD133</f>
        <v>0</v>
      </c>
      <c r="Y136" s="226">
        <f>Розрахунок!BK133</f>
        <v>0</v>
      </c>
      <c r="Z136" s="423">
        <f>Розрахунок!BR133</f>
        <v>0</v>
      </c>
      <c r="AA136" s="222">
        <f>Розрахунок!BY133</f>
        <v>0</v>
      </c>
      <c r="AB136" s="423">
        <f>Розрахунок!CF133</f>
        <v>0</v>
      </c>
      <c r="AC136" s="222">
        <f>Розрахунок!CM133</f>
        <v>0</v>
      </c>
      <c r="AD136" s="225">
        <f>Розрахунок!CT133</f>
        <v>0</v>
      </c>
      <c r="AE136" s="226">
        <f>Розрахунок!DA133</f>
        <v>0</v>
      </c>
      <c r="AF136" s="225">
        <f>Розрахунок!DH133</f>
        <v>0</v>
      </c>
      <c r="AG136" s="421"/>
      <c r="AI136" s="524">
        <f t="shared" si="20"/>
        <v>0</v>
      </c>
      <c r="AJ136" s="519">
        <f t="shared" si="10"/>
        <v>1</v>
      </c>
      <c r="AK136" s="519">
        <f t="shared" si="11"/>
        <v>0</v>
      </c>
      <c r="AL136" s="519">
        <f t="shared" si="12"/>
        <v>0</v>
      </c>
      <c r="AM136" s="519">
        <f t="shared" si="13"/>
        <v>0</v>
      </c>
      <c r="AN136" s="519">
        <f t="shared" si="14"/>
        <v>0</v>
      </c>
      <c r="AO136" s="525">
        <f t="shared" si="15"/>
        <v>0</v>
      </c>
    </row>
    <row r="137" spans="1:41" s="16" customFormat="1" ht="13.5" thickBot="1" x14ac:dyDescent="0.25">
      <c r="A137" s="221">
        <f>Розрахунок!A134</f>
        <v>23</v>
      </c>
      <c r="B137" s="423" t="str">
        <f>Розрахунок!B134</f>
        <v>Виробнича практика-2</v>
      </c>
      <c r="C137" s="227">
        <f>Розрахунок!C134</f>
        <v>34</v>
      </c>
      <c r="D137" s="226" t="str">
        <f>IF(Розрахунок!F134&lt;&gt;"",LEFT(Розрахунок!F134, LEN(Розрахунок!F134)-1)," ")</f>
        <v xml:space="preserve"> </v>
      </c>
      <c r="E137" s="223" t="str">
        <f>IF(Розрахунок!G134&lt;&gt;"",LEFT(Розрахунок!G134, LEN(Розрахунок!G134)-1)," ")</f>
        <v>6*</v>
      </c>
      <c r="F137" s="223" t="str">
        <f>IF(Розрахунок!H134&lt;&gt;"",LEFT(Розрахунок!H134, LEN(Розрахунок!H134)-1)," ")</f>
        <v xml:space="preserve"> </v>
      </c>
      <c r="G137" s="223" t="str">
        <f>IF(Розрахунок!I134&lt;&gt;"",LEFT(Розрахунок!I134, LEN(Розрахунок!I134)-1)," ")</f>
        <v xml:space="preserve"> </v>
      </c>
      <c r="H137" s="223">
        <f>Розрахунок!J134</f>
        <v>0</v>
      </c>
      <c r="I137" s="223" t="str">
        <f>IF(Розрахунок!K134&lt;&gt;"",LEFT(Розрахунок!K134, LEN(Розрахунок!K134)-1)," ")</f>
        <v xml:space="preserve"> </v>
      </c>
      <c r="J137" s="223">
        <f>Розрахунок!E134</f>
        <v>3</v>
      </c>
      <c r="K137" s="223">
        <f>Розрахунок!DN134</f>
        <v>3</v>
      </c>
      <c r="L137" s="223">
        <f>Розрахунок!DM134</f>
        <v>90</v>
      </c>
      <c r="M137" s="223">
        <f>Розрахунок!L134</f>
        <v>0</v>
      </c>
      <c r="N137" s="223">
        <f>Розрахунок!M134</f>
        <v>0</v>
      </c>
      <c r="O137" s="223">
        <f>Розрахунок!N134</f>
        <v>0</v>
      </c>
      <c r="P137" s="223">
        <f>Розрахунок!O134</f>
        <v>0</v>
      </c>
      <c r="Q137" s="224">
        <f>Розрахунок!DL134</f>
        <v>90</v>
      </c>
      <c r="R137" s="249">
        <f t="shared" si="19"/>
        <v>0</v>
      </c>
      <c r="S137" s="222">
        <f>Розрахунок!U134</f>
        <v>0</v>
      </c>
      <c r="T137" s="225">
        <f>Розрахунок!AB134</f>
        <v>0</v>
      </c>
      <c r="U137" s="226">
        <f>Розрахунок!AI134</f>
        <v>0</v>
      </c>
      <c r="V137" s="423">
        <f>Розрахунок!AP134</f>
        <v>0</v>
      </c>
      <c r="W137" s="222">
        <f>Розрахунок!AW134</f>
        <v>0</v>
      </c>
      <c r="X137" s="225">
        <f>Розрахунок!BD134</f>
        <v>0</v>
      </c>
      <c r="Y137" s="226">
        <f>Розрахунок!BK134</f>
        <v>0</v>
      </c>
      <c r="Z137" s="423">
        <f>Розрахунок!BR134</f>
        <v>0</v>
      </c>
      <c r="AA137" s="222">
        <f>Розрахунок!BY134</f>
        <v>0</v>
      </c>
      <c r="AB137" s="423">
        <f>Розрахунок!CF134</f>
        <v>0</v>
      </c>
      <c r="AC137" s="222">
        <f>Розрахунок!CM134</f>
        <v>0</v>
      </c>
      <c r="AD137" s="225">
        <f>Розрахунок!CT134</f>
        <v>0</v>
      </c>
      <c r="AE137" s="226">
        <f>Розрахунок!DA134</f>
        <v>0</v>
      </c>
      <c r="AF137" s="225">
        <f>Розрахунок!DH134</f>
        <v>0</v>
      </c>
      <c r="AG137" s="421"/>
      <c r="AI137" s="524">
        <f t="shared" si="20"/>
        <v>0</v>
      </c>
      <c r="AJ137" s="519">
        <f t="shared" si="10"/>
        <v>0</v>
      </c>
      <c r="AK137" s="519">
        <f t="shared" si="11"/>
        <v>1</v>
      </c>
      <c r="AL137" s="519">
        <f t="shared" si="12"/>
        <v>0</v>
      </c>
      <c r="AM137" s="519">
        <f t="shared" si="13"/>
        <v>0</v>
      </c>
      <c r="AN137" s="519">
        <f t="shared" si="14"/>
        <v>0</v>
      </c>
      <c r="AO137" s="525">
        <f t="shared" si="15"/>
        <v>0</v>
      </c>
    </row>
    <row r="138" spans="1:41" s="16" customFormat="1" ht="13.5" thickBot="1" x14ac:dyDescent="0.25">
      <c r="A138" s="221">
        <f>Розрахунок!A135</f>
        <v>24</v>
      </c>
      <c r="B138" s="423" t="str">
        <f>Розрахунок!B135</f>
        <v>Передкваліфікаційна практика</v>
      </c>
      <c r="C138" s="227">
        <f>Розрахунок!C135</f>
        <v>34</v>
      </c>
      <c r="D138" s="226" t="str">
        <f>IF(Розрахунок!F135&lt;&gt;"",LEFT(Розрахунок!F135, LEN(Розрахунок!F135)-1)," ")</f>
        <v xml:space="preserve"> </v>
      </c>
      <c r="E138" s="223" t="str">
        <f>IF(Розрахунок!G135&lt;&gt;"",LEFT(Розрахунок!G135, LEN(Розрахунок!G135)-1)," ")</f>
        <v>8*</v>
      </c>
      <c r="F138" s="223" t="str">
        <f>IF(Розрахунок!H135&lt;&gt;"",LEFT(Розрахунок!H135, LEN(Розрахунок!H135)-1)," ")</f>
        <v xml:space="preserve"> </v>
      </c>
      <c r="G138" s="223" t="str">
        <f>IF(Розрахунок!I135&lt;&gt;"",LEFT(Розрахунок!I135, LEN(Розрахунок!I135)-1)," ")</f>
        <v xml:space="preserve"> </v>
      </c>
      <c r="H138" s="223">
        <f>Розрахунок!J135</f>
        <v>0</v>
      </c>
      <c r="I138" s="223" t="str">
        <f>IF(Розрахунок!K135&lt;&gt;"",LEFT(Розрахунок!K135, LEN(Розрахунок!K135)-1)," ")</f>
        <v xml:space="preserve"> </v>
      </c>
      <c r="J138" s="223">
        <f>Розрахунок!E135</f>
        <v>3</v>
      </c>
      <c r="K138" s="223">
        <f>Розрахунок!DN135</f>
        <v>3</v>
      </c>
      <c r="L138" s="223">
        <f>Розрахунок!DM135</f>
        <v>90</v>
      </c>
      <c r="M138" s="223">
        <f>Розрахунок!L135</f>
        <v>0</v>
      </c>
      <c r="N138" s="223">
        <f>Розрахунок!M135</f>
        <v>0</v>
      </c>
      <c r="O138" s="223">
        <f>Розрахунок!N135</f>
        <v>0</v>
      </c>
      <c r="P138" s="223">
        <f>Розрахунок!O135</f>
        <v>0</v>
      </c>
      <c r="Q138" s="224">
        <f>Розрахунок!DL135</f>
        <v>90</v>
      </c>
      <c r="R138" s="249">
        <f t="shared" si="19"/>
        <v>0</v>
      </c>
      <c r="S138" s="222">
        <f>Розрахунок!U135</f>
        <v>0</v>
      </c>
      <c r="T138" s="225">
        <f>Розрахунок!AB135</f>
        <v>0</v>
      </c>
      <c r="U138" s="226">
        <f>Розрахунок!AI135</f>
        <v>0</v>
      </c>
      <c r="V138" s="423">
        <f>Розрахунок!AP135</f>
        <v>0</v>
      </c>
      <c r="W138" s="222">
        <f>Розрахунок!AW135</f>
        <v>0</v>
      </c>
      <c r="X138" s="225">
        <f>Розрахунок!BD135</f>
        <v>0</v>
      </c>
      <c r="Y138" s="226">
        <f>Розрахунок!BK135</f>
        <v>0</v>
      </c>
      <c r="Z138" s="423">
        <f>Розрахунок!BR135</f>
        <v>0</v>
      </c>
      <c r="AA138" s="222">
        <f>Розрахунок!BY135</f>
        <v>0</v>
      </c>
      <c r="AB138" s="423">
        <f>Розрахунок!CF135</f>
        <v>0</v>
      </c>
      <c r="AC138" s="222">
        <f>Розрахунок!CM135</f>
        <v>0</v>
      </c>
      <c r="AD138" s="225">
        <f>Розрахунок!CT135</f>
        <v>0</v>
      </c>
      <c r="AE138" s="226">
        <f>Розрахунок!DA135</f>
        <v>0</v>
      </c>
      <c r="AF138" s="225">
        <f>Розрахунок!DH135</f>
        <v>0</v>
      </c>
      <c r="AG138" s="421"/>
      <c r="AI138" s="524">
        <f t="shared" si="20"/>
        <v>0</v>
      </c>
      <c r="AJ138" s="519">
        <f t="shared" si="10"/>
        <v>0</v>
      </c>
      <c r="AK138" s="519">
        <f t="shared" si="11"/>
        <v>0</v>
      </c>
      <c r="AL138" s="519">
        <f t="shared" si="12"/>
        <v>1</v>
      </c>
      <c r="AM138" s="519">
        <f t="shared" si="13"/>
        <v>0</v>
      </c>
      <c r="AN138" s="519">
        <f t="shared" si="14"/>
        <v>0</v>
      </c>
      <c r="AO138" s="525">
        <f t="shared" si="15"/>
        <v>0</v>
      </c>
    </row>
    <row r="139" spans="1:41" s="16" customFormat="1" ht="13.5" thickBot="1" x14ac:dyDescent="0.25">
      <c r="A139" s="221">
        <f>Розрахунок!A136</f>
        <v>25</v>
      </c>
      <c r="B139" s="423" t="str">
        <f>Розрахунок!B136</f>
        <v>Атестаційний екзамен</v>
      </c>
      <c r="C139" s="227">
        <f>Розрахунок!C136</f>
        <v>34</v>
      </c>
      <c r="D139" s="226" t="str">
        <f>IF(Розрахунок!F136&lt;&gt;"",LEFT(Розрахунок!F136, LEN(Розрахунок!F136)-1)," ")</f>
        <v xml:space="preserve"> </v>
      </c>
      <c r="E139" s="223" t="str">
        <f>IF(Розрахунок!G136&lt;&gt;"",LEFT(Розрахунок!G136, LEN(Розрахунок!G136)-1)," ")</f>
        <v xml:space="preserve"> </v>
      </c>
      <c r="F139" s="223" t="str">
        <f>IF(Розрахунок!H136&lt;&gt;"",LEFT(Розрахунок!H136, LEN(Розрахунок!H136)-1)," ")</f>
        <v xml:space="preserve"> </v>
      </c>
      <c r="G139" s="223" t="str">
        <f>IF(Розрахунок!I136&lt;&gt;"",LEFT(Розрахунок!I136, LEN(Розрахунок!I136)-1)," ")</f>
        <v xml:space="preserve"> </v>
      </c>
      <c r="H139" s="223">
        <f>Розрахунок!J136</f>
        <v>0</v>
      </c>
      <c r="I139" s="223" t="str">
        <f>IF(Розрахунок!K136&lt;&gt;"",LEFT(Розрахунок!K136, LEN(Розрахунок!K136)-1)," ")</f>
        <v xml:space="preserve"> </v>
      </c>
      <c r="J139" s="223">
        <f>Розрахунок!E136</f>
        <v>0</v>
      </c>
      <c r="K139" s="223">
        <f>Розрахунок!DN136</f>
        <v>0</v>
      </c>
      <c r="L139" s="223">
        <f>Розрахунок!DM136</f>
        <v>0</v>
      </c>
      <c r="M139" s="223">
        <f>Розрахунок!L136</f>
        <v>0</v>
      </c>
      <c r="N139" s="223">
        <f>Розрахунок!M136</f>
        <v>0</v>
      </c>
      <c r="O139" s="223">
        <f>Розрахунок!N136</f>
        <v>0</v>
      </c>
      <c r="P139" s="223">
        <f>Розрахунок!O136</f>
        <v>0</v>
      </c>
      <c r="Q139" s="224">
        <f>Розрахунок!DL136</f>
        <v>0</v>
      </c>
      <c r="R139" s="249" t="str">
        <f t="shared" si="19"/>
        <v xml:space="preserve"> </v>
      </c>
      <c r="S139" s="222">
        <f>Розрахунок!U136</f>
        <v>0</v>
      </c>
      <c r="T139" s="225">
        <f>Розрахунок!AB136</f>
        <v>0</v>
      </c>
      <c r="U139" s="226">
        <f>Розрахунок!AI136</f>
        <v>0</v>
      </c>
      <c r="V139" s="423">
        <f>Розрахунок!AP136</f>
        <v>0</v>
      </c>
      <c r="W139" s="222">
        <f>Розрахунок!AW136</f>
        <v>0</v>
      </c>
      <c r="X139" s="225">
        <f>Розрахунок!BD136</f>
        <v>0</v>
      </c>
      <c r="Y139" s="226">
        <f>Розрахунок!BK136</f>
        <v>0</v>
      </c>
      <c r="Z139" s="423">
        <f>Розрахунок!BR136</f>
        <v>0</v>
      </c>
      <c r="AA139" s="222">
        <f>Розрахунок!BY136</f>
        <v>0</v>
      </c>
      <c r="AB139" s="423">
        <f>Розрахунок!CF136</f>
        <v>0</v>
      </c>
      <c r="AC139" s="222">
        <f>Розрахунок!CM136</f>
        <v>0</v>
      </c>
      <c r="AD139" s="225">
        <f>Розрахунок!CT136</f>
        <v>0</v>
      </c>
      <c r="AE139" s="226">
        <f>Розрахунок!DA136</f>
        <v>0</v>
      </c>
      <c r="AF139" s="225">
        <f>Розрахунок!DH136</f>
        <v>0</v>
      </c>
      <c r="AG139" s="421"/>
      <c r="AI139" s="524">
        <f t="shared" si="20"/>
        <v>0</v>
      </c>
      <c r="AJ139" s="519">
        <f t="shared" si="10"/>
        <v>0</v>
      </c>
      <c r="AK139" s="519">
        <f t="shared" si="11"/>
        <v>0</v>
      </c>
      <c r="AL139" s="519">
        <f t="shared" si="12"/>
        <v>0</v>
      </c>
      <c r="AM139" s="519">
        <f t="shared" si="13"/>
        <v>0</v>
      </c>
      <c r="AN139" s="519">
        <f t="shared" si="14"/>
        <v>0</v>
      </c>
      <c r="AO139" s="525">
        <f t="shared" si="15"/>
        <v>0</v>
      </c>
    </row>
    <row r="140" spans="1:41" s="16" customFormat="1" ht="13.5" hidden="1" thickBot="1" x14ac:dyDescent="0.25">
      <c r="A140" s="221">
        <f>Розрахунок!A137</f>
        <v>26</v>
      </c>
      <c r="B140" s="423" t="str">
        <f>Розрахунок!B137</f>
        <v>Кваліфікаційна робота бакалавра</v>
      </c>
      <c r="C140" s="227">
        <f>Розрахунок!C137</f>
        <v>34</v>
      </c>
      <c r="D140" s="226" t="str">
        <f>IF(Розрахунок!F137&lt;&gt;"",LEFT(Розрахунок!F137, LEN(Розрахунок!F137)-1)," ")</f>
        <v xml:space="preserve"> </v>
      </c>
      <c r="E140" s="223" t="str">
        <f>IF(Розрахунок!G137&lt;&gt;"",LEFT(Розрахунок!G137, LEN(Розрахунок!G137)-1)," ")</f>
        <v xml:space="preserve"> </v>
      </c>
      <c r="F140" s="223" t="str">
        <f>IF(Розрахунок!H137&lt;&gt;"",LEFT(Розрахунок!H137, LEN(Розрахунок!H137)-1)," ")</f>
        <v xml:space="preserve"> </v>
      </c>
      <c r="G140" s="223" t="str">
        <f>IF(Розрахунок!I137&lt;&gt;"",LEFT(Розрахунок!I137, LEN(Розрахунок!I137)-1)," ")</f>
        <v xml:space="preserve"> </v>
      </c>
      <c r="H140" s="223">
        <f>Розрахунок!J137</f>
        <v>0</v>
      </c>
      <c r="I140" s="223" t="str">
        <f>IF(Розрахунок!K137&lt;&gt;"",LEFT(Розрахунок!K137, LEN(Розрахунок!K137)-1)," ")</f>
        <v xml:space="preserve"> </v>
      </c>
      <c r="J140" s="223">
        <f>Розрахунок!E137</f>
        <v>9</v>
      </c>
      <c r="K140" s="223">
        <f>Розрахунок!DN137</f>
        <v>9</v>
      </c>
      <c r="L140" s="223">
        <f>Розрахунок!DM137</f>
        <v>270</v>
      </c>
      <c r="M140" s="223">
        <f>Розрахунок!L137</f>
        <v>0</v>
      </c>
      <c r="N140" s="223">
        <f>Розрахунок!M137</f>
        <v>0</v>
      </c>
      <c r="O140" s="223">
        <f>Розрахунок!N137</f>
        <v>0</v>
      </c>
      <c r="P140" s="223">
        <f>Розрахунок!O137</f>
        <v>0</v>
      </c>
      <c r="Q140" s="224">
        <f>Розрахунок!DL137</f>
        <v>270</v>
      </c>
      <c r="R140" s="249">
        <f t="shared" si="19"/>
        <v>0</v>
      </c>
      <c r="S140" s="222">
        <f>Розрахунок!U137</f>
        <v>0</v>
      </c>
      <c r="T140" s="225">
        <f>Розрахунок!AB137</f>
        <v>0</v>
      </c>
      <c r="U140" s="226">
        <f>Розрахунок!AI137</f>
        <v>0</v>
      </c>
      <c r="V140" s="423">
        <f>Розрахунок!AP137</f>
        <v>0</v>
      </c>
      <c r="W140" s="222">
        <f>Розрахунок!AW137</f>
        <v>0</v>
      </c>
      <c r="X140" s="225">
        <f>Розрахунок!BD137</f>
        <v>0</v>
      </c>
      <c r="Y140" s="226">
        <f>Розрахунок!BK137</f>
        <v>0</v>
      </c>
      <c r="Z140" s="423">
        <f>Розрахунок!BR137</f>
        <v>0</v>
      </c>
      <c r="AA140" s="222">
        <f>Розрахунок!BY137</f>
        <v>0</v>
      </c>
      <c r="AB140" s="423">
        <f>Розрахунок!CF137</f>
        <v>0</v>
      </c>
      <c r="AC140" s="222">
        <f>Розрахунок!CM137</f>
        <v>0</v>
      </c>
      <c r="AD140" s="225">
        <f>Розрахунок!CT137</f>
        <v>0</v>
      </c>
      <c r="AE140" s="226">
        <f>Розрахунок!DA137</f>
        <v>0</v>
      </c>
      <c r="AF140" s="225">
        <f>Розрахунок!DH137</f>
        <v>0</v>
      </c>
      <c r="AG140" s="421"/>
      <c r="AI140" s="524">
        <f t="shared" si="20"/>
        <v>0</v>
      </c>
      <c r="AJ140" s="519">
        <f t="shared" si="10"/>
        <v>0</v>
      </c>
      <c r="AK140" s="519">
        <f t="shared" si="11"/>
        <v>0</v>
      </c>
      <c r="AL140" s="519">
        <f t="shared" si="12"/>
        <v>0</v>
      </c>
      <c r="AM140" s="519">
        <f t="shared" si="13"/>
        <v>0</v>
      </c>
      <c r="AN140" s="519">
        <f t="shared" si="14"/>
        <v>0</v>
      </c>
      <c r="AO140" s="525">
        <f t="shared" si="15"/>
        <v>0</v>
      </c>
    </row>
    <row r="141" spans="1:41" s="16" customFormat="1" ht="0.75" hidden="1" customHeight="1" thickBot="1" x14ac:dyDescent="0.25">
      <c r="A141" s="221">
        <f>Розрахунок!A138</f>
        <v>27</v>
      </c>
      <c r="B141" s="423" t="str">
        <f>Розрахунок!B138</f>
        <v>Оглядові лекції (Атестаційний екзамен)</v>
      </c>
      <c r="C141" s="227">
        <f>Розрахунок!C138</f>
        <v>34</v>
      </c>
      <c r="D141" s="226" t="str">
        <f>IF(Розрахунок!F138&lt;&gt;"",LEFT(Розрахунок!F138, LEN(Розрахунок!F138)-1)," ")</f>
        <v xml:space="preserve"> </v>
      </c>
      <c r="E141" s="223" t="str">
        <f>IF(Розрахунок!G138&lt;&gt;"",LEFT(Розрахунок!G138, LEN(Розрахунок!G138)-1)," ")</f>
        <v xml:space="preserve"> </v>
      </c>
      <c r="F141" s="223" t="str">
        <f>IF(Розрахунок!H138&lt;&gt;"",LEFT(Розрахунок!H138, LEN(Розрахунок!H138)-1)," ")</f>
        <v xml:space="preserve"> </v>
      </c>
      <c r="G141" s="223" t="str">
        <f>IF(Розрахунок!I138&lt;&gt;"",LEFT(Розрахунок!I138, LEN(Розрахунок!I138)-1)," ")</f>
        <v xml:space="preserve"> </v>
      </c>
      <c r="H141" s="223">
        <f>Розрахунок!J138</f>
        <v>0</v>
      </c>
      <c r="I141" s="223" t="str">
        <f>IF(Розрахунок!K138&lt;&gt;"",LEFT(Розрахунок!K138, LEN(Розрахунок!K138)-1)," ")</f>
        <v xml:space="preserve"> </v>
      </c>
      <c r="J141" s="223">
        <f>Розрахунок!E138</f>
        <v>0</v>
      </c>
      <c r="K141" s="223">
        <f>Розрахунок!DN138</f>
        <v>0</v>
      </c>
      <c r="L141" s="223">
        <f>Розрахунок!DM138</f>
        <v>0</v>
      </c>
      <c r="M141" s="223">
        <f>Розрахунок!L138</f>
        <v>0</v>
      </c>
      <c r="N141" s="223">
        <f>Розрахунок!M138</f>
        <v>0</v>
      </c>
      <c r="O141" s="223">
        <f>Розрахунок!N138</f>
        <v>0</v>
      </c>
      <c r="P141" s="223">
        <f>Розрахунок!O138</f>
        <v>0</v>
      </c>
      <c r="Q141" s="224">
        <f>Розрахунок!DL138</f>
        <v>0</v>
      </c>
      <c r="R141" s="249" t="str">
        <f t="shared" si="19"/>
        <v xml:space="preserve"> </v>
      </c>
      <c r="S141" s="222">
        <f>Розрахунок!U138</f>
        <v>0</v>
      </c>
      <c r="T141" s="225">
        <f>Розрахунок!AB138</f>
        <v>0</v>
      </c>
      <c r="U141" s="226">
        <f>Розрахунок!AI138</f>
        <v>0</v>
      </c>
      <c r="V141" s="423">
        <f>Розрахунок!AP138</f>
        <v>0</v>
      </c>
      <c r="W141" s="222">
        <f>Розрахунок!AW138</f>
        <v>0</v>
      </c>
      <c r="X141" s="225">
        <f>Розрахунок!BD138</f>
        <v>0</v>
      </c>
      <c r="Y141" s="226">
        <f>Розрахунок!BK138</f>
        <v>0</v>
      </c>
      <c r="Z141" s="423">
        <f>Розрахунок!BR138</f>
        <v>0</v>
      </c>
      <c r="AA141" s="222">
        <f>Розрахунок!BY138</f>
        <v>0</v>
      </c>
      <c r="AB141" s="423">
        <f>Розрахунок!CF138</f>
        <v>0</v>
      </c>
      <c r="AC141" s="222">
        <f>Розрахунок!CM138</f>
        <v>0</v>
      </c>
      <c r="AD141" s="225">
        <f>Розрахунок!CT138</f>
        <v>0</v>
      </c>
      <c r="AE141" s="226">
        <f>Розрахунок!DA138</f>
        <v>0</v>
      </c>
      <c r="AF141" s="225">
        <f>Розрахунок!DH138</f>
        <v>0</v>
      </c>
      <c r="AG141" s="421"/>
      <c r="AI141" s="524">
        <f t="shared" si="20"/>
        <v>0</v>
      </c>
      <c r="AJ141" s="519">
        <f t="shared" si="10"/>
        <v>0</v>
      </c>
      <c r="AK141" s="519">
        <f t="shared" si="11"/>
        <v>0</v>
      </c>
      <c r="AL141" s="519">
        <f t="shared" si="12"/>
        <v>0</v>
      </c>
      <c r="AM141" s="519">
        <f t="shared" si="13"/>
        <v>0</v>
      </c>
      <c r="AN141" s="519">
        <f t="shared" si="14"/>
        <v>0</v>
      </c>
      <c r="AO141" s="525">
        <f t="shared" si="15"/>
        <v>0</v>
      </c>
    </row>
    <row r="142" spans="1:41" s="16" customFormat="1" ht="13.5" hidden="1" thickBot="1" x14ac:dyDescent="0.25">
      <c r="A142" s="221">
        <f>Розрахунок!A139</f>
        <v>28</v>
      </c>
      <c r="B142" s="423">
        <f>Розрахунок!B139</f>
        <v>0</v>
      </c>
      <c r="C142" s="227" t="str">
        <f>Розрахунок!C139</f>
        <v/>
      </c>
      <c r="D142" s="226" t="str">
        <f>IF(Розрахунок!F139&lt;&gt;"",LEFT(Розрахунок!F139, LEN(Розрахунок!F139)-1)," ")</f>
        <v xml:space="preserve"> </v>
      </c>
      <c r="E142" s="223" t="str">
        <f>IF(Розрахунок!G139&lt;&gt;"",LEFT(Розрахунок!G139, LEN(Розрахунок!G139)-1)," ")</f>
        <v xml:space="preserve"> </v>
      </c>
      <c r="F142" s="223" t="str">
        <f>IF(Розрахунок!H139&lt;&gt;"",LEFT(Розрахунок!H139, LEN(Розрахунок!H139)-1)," ")</f>
        <v xml:space="preserve"> </v>
      </c>
      <c r="G142" s="223" t="str">
        <f>IF(Розрахунок!I139&lt;&gt;"",LEFT(Розрахунок!I139, LEN(Розрахунок!I139)-1)," ")</f>
        <v xml:space="preserve"> </v>
      </c>
      <c r="H142" s="223">
        <f>Розрахунок!J139</f>
        <v>0</v>
      </c>
      <c r="I142" s="223" t="str">
        <f>IF(Розрахунок!K139&lt;&gt;"",LEFT(Розрахунок!K139, LEN(Розрахунок!K139)-1)," ")</f>
        <v xml:space="preserve"> </v>
      </c>
      <c r="J142" s="223">
        <f>Розрахунок!E139</f>
        <v>0</v>
      </c>
      <c r="K142" s="223">
        <f>Розрахунок!DN139</f>
        <v>0</v>
      </c>
      <c r="L142" s="223">
        <f>Розрахунок!DM139</f>
        <v>0</v>
      </c>
      <c r="M142" s="223">
        <f>Розрахунок!L139</f>
        <v>0</v>
      </c>
      <c r="N142" s="223">
        <f>Розрахунок!M139</f>
        <v>0</v>
      </c>
      <c r="O142" s="223">
        <f>Розрахунок!N139</f>
        <v>0</v>
      </c>
      <c r="P142" s="223">
        <f>Розрахунок!O139</f>
        <v>0</v>
      </c>
      <c r="Q142" s="224">
        <f>Розрахунок!DL139</f>
        <v>0</v>
      </c>
      <c r="R142" s="249" t="str">
        <f t="shared" si="19"/>
        <v xml:space="preserve"> </v>
      </c>
      <c r="S142" s="222">
        <f>Розрахунок!U139</f>
        <v>0</v>
      </c>
      <c r="T142" s="225">
        <f>Розрахунок!AB139</f>
        <v>0</v>
      </c>
      <c r="U142" s="226">
        <f>Розрахунок!AI139</f>
        <v>0</v>
      </c>
      <c r="V142" s="423">
        <f>Розрахунок!AP139</f>
        <v>0</v>
      </c>
      <c r="W142" s="222">
        <f>Розрахунок!AW139</f>
        <v>0</v>
      </c>
      <c r="X142" s="225">
        <f>Розрахунок!BD139</f>
        <v>0</v>
      </c>
      <c r="Y142" s="226">
        <f>Розрахунок!BK139</f>
        <v>0</v>
      </c>
      <c r="Z142" s="423">
        <f>Розрахунок!BR139</f>
        <v>0</v>
      </c>
      <c r="AA142" s="222">
        <f>Розрахунок!BY139</f>
        <v>0</v>
      </c>
      <c r="AB142" s="423">
        <f>Розрахунок!CF139</f>
        <v>0</v>
      </c>
      <c r="AC142" s="222">
        <f>Розрахунок!CM139</f>
        <v>0</v>
      </c>
      <c r="AD142" s="225">
        <f>Розрахунок!CT139</f>
        <v>0</v>
      </c>
      <c r="AE142" s="226">
        <f>Розрахунок!DA139</f>
        <v>0</v>
      </c>
      <c r="AF142" s="225">
        <f>Розрахунок!DH139</f>
        <v>0</v>
      </c>
      <c r="AG142" s="421"/>
      <c r="AI142" s="524">
        <f t="shared" si="20"/>
        <v>0</v>
      </c>
      <c r="AJ142" s="519">
        <f t="shared" ref="AJ142:AJ205" si="21">IF(AND($B142&lt;&gt;0,OR($U142&lt;&gt;0,$V142&lt;&gt;0,ISNUMBER(FIND($U$6&amp;"*",$E142)),ISNUMBER(FIND($V$6&amp;"*",$E142)),ISNUMBER(FIND($U$6,$F142)),ISNUMBER(FIND($U$6,$G142)),ISNUMBER(FIND($V$6,$G142)),ISNUMBER(FIND($V$6,$G142)))),1,0)</f>
        <v>0</v>
      </c>
      <c r="AK142" s="519">
        <f t="shared" ref="AK142:AK205" si="22">IF(AND($B142&lt;&gt;0,OR($W142&lt;&gt;0,$X142&lt;&gt;0,ISNUMBER(FIND($W$6&amp;"*",$E142)),ISNUMBER(FIND($X$6&amp;"*",$E142)),ISNUMBER(FIND($W$6,$F142)),ISNUMBER(FIND($W$6,$G142)),ISNUMBER(FIND($X$6,$F142)),ISNUMBER(FIND($X$6,$G142)))),1,0)</f>
        <v>0</v>
      </c>
      <c r="AL142" s="519">
        <f t="shared" ref="AL142:AL205" si="23">IF(AND($B142&lt;&gt;0,OR($Y142&lt;&gt;0,$Z142&lt;&gt;0,ISNUMBER(FIND($Y$6&amp;"*",$E142)),ISNUMBER(FIND($Z$6&amp;"*",$E142)),ISNUMBER(FIND($Y$6,$F142)),ISNUMBER(FIND($Y$6,$G142)),ISNUMBER(FIND($Z$6,$F142)),ISNUMBER(FIND($Z$6,$G142)))),1,0)</f>
        <v>0</v>
      </c>
      <c r="AM142" s="519">
        <f t="shared" ref="AM142:AM205" si="24">IF(AND($B142&lt;&gt;0,OR($AA142&lt;&gt;0,$AB142&lt;&gt;0,ISNUMBER(FIND($AA$6&amp;"*",$E142)),ISNUMBER(FIND($AB$6&amp;"*",$E142)),ISNUMBER(FIND($AA$6,$F142)),ISNUMBER(FIND($AA$6,$G142)),ISNUMBER(FIND($AB$6,$F142)),ISNUMBER(FIND($AB$6,$G142)))),1,0)</f>
        <v>0</v>
      </c>
      <c r="AN142" s="519">
        <f t="shared" ref="AN142:AN205" si="25">IF(AND($B142&lt;&gt;0,OR($AC142&lt;&gt;0,$AD142&lt;&gt;0,ISNUMBER(FIND($AC$6&amp;"*",$E142)),ISNUMBER(FIND($AD$6&amp;"*",$E142)),ISNUMBER(FIND($AC$6,$F142)),ISNUMBER(FIND($AC$6,$G142)),ISNUMBER(FIND($AD$6,$F142)),ISNUMBER(FIND($AD$6,$G142)))),1,0)</f>
        <v>0</v>
      </c>
      <c r="AO142" s="525">
        <f t="shared" ref="AO142:AO205" si="26">IF(AND($B142&lt;&gt;0,OR($AE142&lt;&gt;0,$AF142&lt;&gt;0,ISNUMBER(FIND($AE$6&amp;"*",$E142)),ISNUMBER(FIND($AF$6&amp;"*",$E142)),ISNUMBER(FIND($AE$6,$F142)),ISNUMBER(FIND($AE$6,$G142)),ISNUMBER(FIND($AF$6,$F142)),ISNUMBER(FIND($AF$6,$G142)))),1,0)</f>
        <v>0</v>
      </c>
    </row>
    <row r="143" spans="1:41" s="16" customFormat="1" ht="13.5" hidden="1" thickBot="1" x14ac:dyDescent="0.25">
      <c r="A143" s="221">
        <f>Розрахунок!A140</f>
        <v>29</v>
      </c>
      <c r="B143" s="423">
        <f>Розрахунок!B140</f>
        <v>0</v>
      </c>
      <c r="C143" s="227" t="str">
        <f>Розрахунок!C140</f>
        <v/>
      </c>
      <c r="D143" s="226" t="str">
        <f>IF(Розрахунок!F140&lt;&gt;"",LEFT(Розрахунок!F140, LEN(Розрахунок!F140)-1)," ")</f>
        <v xml:space="preserve"> </v>
      </c>
      <c r="E143" s="223" t="str">
        <f>IF(Розрахунок!G140&lt;&gt;"",LEFT(Розрахунок!G140, LEN(Розрахунок!G140)-1)," ")</f>
        <v xml:space="preserve"> </v>
      </c>
      <c r="F143" s="223" t="str">
        <f>IF(Розрахунок!H140&lt;&gt;"",LEFT(Розрахунок!H140, LEN(Розрахунок!H140)-1)," ")</f>
        <v xml:space="preserve"> </v>
      </c>
      <c r="G143" s="223" t="str">
        <f>IF(Розрахунок!I140&lt;&gt;"",LEFT(Розрахунок!I140, LEN(Розрахунок!I140)-1)," ")</f>
        <v xml:space="preserve"> </v>
      </c>
      <c r="H143" s="223">
        <f>Розрахунок!J140</f>
        <v>0</v>
      </c>
      <c r="I143" s="223" t="str">
        <f>IF(Розрахунок!K140&lt;&gt;"",LEFT(Розрахунок!K140, LEN(Розрахунок!K140)-1)," ")</f>
        <v xml:space="preserve"> </v>
      </c>
      <c r="J143" s="223">
        <f>Розрахунок!E140</f>
        <v>0</v>
      </c>
      <c r="K143" s="223">
        <f>Розрахунок!DN140</f>
        <v>0</v>
      </c>
      <c r="L143" s="223">
        <f>Розрахунок!DM140</f>
        <v>0</v>
      </c>
      <c r="M143" s="223">
        <f>Розрахунок!L140</f>
        <v>0</v>
      </c>
      <c r="N143" s="223">
        <f>Розрахунок!M140</f>
        <v>0</v>
      </c>
      <c r="O143" s="223">
        <f>Розрахунок!N140</f>
        <v>0</v>
      </c>
      <c r="P143" s="223">
        <f>Розрахунок!O140</f>
        <v>0</v>
      </c>
      <c r="Q143" s="224">
        <f>Розрахунок!DL140</f>
        <v>0</v>
      </c>
      <c r="R143" s="249" t="str">
        <f t="shared" si="19"/>
        <v xml:space="preserve"> </v>
      </c>
      <c r="S143" s="222">
        <f>Розрахунок!U140</f>
        <v>0</v>
      </c>
      <c r="T143" s="225">
        <f>Розрахунок!AB140</f>
        <v>0</v>
      </c>
      <c r="U143" s="226">
        <f>Розрахунок!AI140</f>
        <v>0</v>
      </c>
      <c r="V143" s="423">
        <f>Розрахунок!AP140</f>
        <v>0</v>
      </c>
      <c r="W143" s="222">
        <f>Розрахунок!AW140</f>
        <v>0</v>
      </c>
      <c r="X143" s="225">
        <f>Розрахунок!BD140</f>
        <v>0</v>
      </c>
      <c r="Y143" s="226">
        <f>Розрахунок!BK140</f>
        <v>0</v>
      </c>
      <c r="Z143" s="423">
        <f>Розрахунок!BR140</f>
        <v>0</v>
      </c>
      <c r="AA143" s="222">
        <f>Розрахунок!BY140</f>
        <v>0</v>
      </c>
      <c r="AB143" s="423">
        <f>Розрахунок!CF140</f>
        <v>0</v>
      </c>
      <c r="AC143" s="222">
        <f>Розрахунок!CM140</f>
        <v>0</v>
      </c>
      <c r="AD143" s="225">
        <f>Розрахунок!CT140</f>
        <v>0</v>
      </c>
      <c r="AE143" s="226">
        <f>Розрахунок!DA140</f>
        <v>0</v>
      </c>
      <c r="AF143" s="225">
        <f>Розрахунок!DH140</f>
        <v>0</v>
      </c>
      <c r="AG143" s="421"/>
      <c r="AI143" s="524">
        <f t="shared" si="20"/>
        <v>0</v>
      </c>
      <c r="AJ143" s="519">
        <f t="shared" si="21"/>
        <v>0</v>
      </c>
      <c r="AK143" s="519">
        <f t="shared" si="22"/>
        <v>0</v>
      </c>
      <c r="AL143" s="519">
        <f t="shared" si="23"/>
        <v>0</v>
      </c>
      <c r="AM143" s="519">
        <f t="shared" si="24"/>
        <v>0</v>
      </c>
      <c r="AN143" s="519">
        <f t="shared" si="25"/>
        <v>0</v>
      </c>
      <c r="AO143" s="525">
        <f t="shared" si="26"/>
        <v>0</v>
      </c>
    </row>
    <row r="144" spans="1:41" s="16" customFormat="1" ht="13.5" hidden="1" thickBot="1" x14ac:dyDescent="0.25">
      <c r="A144" s="221">
        <f>Розрахунок!A141</f>
        <v>30</v>
      </c>
      <c r="B144" s="423">
        <f>Розрахунок!B141</f>
        <v>0</v>
      </c>
      <c r="C144" s="227" t="str">
        <f>Розрахунок!C141</f>
        <v/>
      </c>
      <c r="D144" s="226" t="str">
        <f>IF(Розрахунок!F141&lt;&gt;"",LEFT(Розрахунок!F141, LEN(Розрахунок!F141)-1)," ")</f>
        <v xml:space="preserve"> </v>
      </c>
      <c r="E144" s="223" t="str">
        <f>IF(Розрахунок!G141&lt;&gt;"",LEFT(Розрахунок!G141, LEN(Розрахунок!G141)-1)," ")</f>
        <v xml:space="preserve"> </v>
      </c>
      <c r="F144" s="223" t="str">
        <f>IF(Розрахунок!H141&lt;&gt;"",LEFT(Розрахунок!H141, LEN(Розрахунок!H141)-1)," ")</f>
        <v xml:space="preserve"> </v>
      </c>
      <c r="G144" s="223" t="str">
        <f>IF(Розрахунок!I141&lt;&gt;"",LEFT(Розрахунок!I141, LEN(Розрахунок!I141)-1)," ")</f>
        <v xml:space="preserve"> </v>
      </c>
      <c r="H144" s="223">
        <f>Розрахунок!J141</f>
        <v>0</v>
      </c>
      <c r="I144" s="223" t="str">
        <f>IF(Розрахунок!K141&lt;&gt;"",LEFT(Розрахунок!K141, LEN(Розрахунок!K141)-1)," ")</f>
        <v xml:space="preserve"> </v>
      </c>
      <c r="J144" s="223">
        <f>Розрахунок!E141</f>
        <v>0</v>
      </c>
      <c r="K144" s="223">
        <f>Розрахунок!DN141</f>
        <v>0</v>
      </c>
      <c r="L144" s="223">
        <f>Розрахунок!DM141</f>
        <v>0</v>
      </c>
      <c r="M144" s="223">
        <f>Розрахунок!L141</f>
        <v>0</v>
      </c>
      <c r="N144" s="223">
        <f>Розрахунок!M141</f>
        <v>0</v>
      </c>
      <c r="O144" s="223">
        <f>Розрахунок!N141</f>
        <v>0</v>
      </c>
      <c r="P144" s="223">
        <f>Розрахунок!O141</f>
        <v>0</v>
      </c>
      <c r="Q144" s="224">
        <f>Розрахунок!DL141</f>
        <v>0</v>
      </c>
      <c r="R144" s="249" t="str">
        <f t="shared" si="19"/>
        <v xml:space="preserve"> </v>
      </c>
      <c r="S144" s="222">
        <f>Розрахунок!U141</f>
        <v>0</v>
      </c>
      <c r="T144" s="225">
        <f>Розрахунок!AB141</f>
        <v>0</v>
      </c>
      <c r="U144" s="226">
        <f>Розрахунок!AI141</f>
        <v>0</v>
      </c>
      <c r="V144" s="423">
        <f>Розрахунок!AP141</f>
        <v>0</v>
      </c>
      <c r="W144" s="222">
        <f>Розрахунок!AW141</f>
        <v>0</v>
      </c>
      <c r="X144" s="225">
        <f>Розрахунок!BD141</f>
        <v>0</v>
      </c>
      <c r="Y144" s="226">
        <f>Розрахунок!BK141</f>
        <v>0</v>
      </c>
      <c r="Z144" s="423">
        <f>Розрахунок!BR141</f>
        <v>0</v>
      </c>
      <c r="AA144" s="222">
        <f>Розрахунок!BY141</f>
        <v>0</v>
      </c>
      <c r="AB144" s="423">
        <f>Розрахунок!CF141</f>
        <v>0</v>
      </c>
      <c r="AC144" s="222">
        <f>Розрахунок!CM141</f>
        <v>0</v>
      </c>
      <c r="AD144" s="225">
        <f>Розрахунок!CT141</f>
        <v>0</v>
      </c>
      <c r="AE144" s="226">
        <f>Розрахунок!DA141</f>
        <v>0</v>
      </c>
      <c r="AF144" s="225">
        <f>Розрахунок!DH141</f>
        <v>0</v>
      </c>
      <c r="AG144" s="421"/>
      <c r="AI144" s="524">
        <f t="shared" si="20"/>
        <v>0</v>
      </c>
      <c r="AJ144" s="519">
        <f t="shared" si="21"/>
        <v>0</v>
      </c>
      <c r="AK144" s="519">
        <f t="shared" si="22"/>
        <v>0</v>
      </c>
      <c r="AL144" s="519">
        <f t="shared" si="23"/>
        <v>0</v>
      </c>
      <c r="AM144" s="519">
        <f t="shared" si="24"/>
        <v>0</v>
      </c>
      <c r="AN144" s="519">
        <f t="shared" si="25"/>
        <v>0</v>
      </c>
      <c r="AO144" s="525">
        <f t="shared" si="26"/>
        <v>0</v>
      </c>
    </row>
    <row r="145" spans="1:41" s="16" customFormat="1" ht="13.5" hidden="1" thickBot="1" x14ac:dyDescent="0.25">
      <c r="A145" s="221">
        <f>Розрахунок!A142</f>
        <v>31</v>
      </c>
      <c r="B145" s="423">
        <f>Розрахунок!B142</f>
        <v>0</v>
      </c>
      <c r="C145" s="227" t="str">
        <f>Розрахунок!C142</f>
        <v/>
      </c>
      <c r="D145" s="226" t="str">
        <f>IF(Розрахунок!F142&lt;&gt;"",LEFT(Розрахунок!F142, LEN(Розрахунок!F142)-1)," ")</f>
        <v xml:space="preserve"> </v>
      </c>
      <c r="E145" s="223" t="str">
        <f>IF(Розрахунок!G142&lt;&gt;"",LEFT(Розрахунок!G142, LEN(Розрахунок!G142)-1)," ")</f>
        <v xml:space="preserve"> </v>
      </c>
      <c r="F145" s="223" t="str">
        <f>IF(Розрахунок!H142&lt;&gt;"",LEFT(Розрахунок!H142, LEN(Розрахунок!H142)-1)," ")</f>
        <v xml:space="preserve"> </v>
      </c>
      <c r="G145" s="223" t="str">
        <f>IF(Розрахунок!I142&lt;&gt;"",LEFT(Розрахунок!I142, LEN(Розрахунок!I142)-1)," ")</f>
        <v xml:space="preserve"> </v>
      </c>
      <c r="H145" s="223">
        <f>Розрахунок!J142</f>
        <v>0</v>
      </c>
      <c r="I145" s="223" t="str">
        <f>IF(Розрахунок!K142&lt;&gt;"",LEFT(Розрахунок!K142, LEN(Розрахунок!K142)-1)," ")</f>
        <v xml:space="preserve"> </v>
      </c>
      <c r="J145" s="223">
        <f>Розрахунок!E142</f>
        <v>0</v>
      </c>
      <c r="K145" s="223">
        <f>Розрахунок!DN142</f>
        <v>0</v>
      </c>
      <c r="L145" s="223">
        <f>Розрахунок!DM142</f>
        <v>0</v>
      </c>
      <c r="M145" s="223">
        <f>Розрахунок!L142</f>
        <v>0</v>
      </c>
      <c r="N145" s="223">
        <f>Розрахунок!M142</f>
        <v>0</v>
      </c>
      <c r="O145" s="223">
        <f>Розрахунок!N142</f>
        <v>0</v>
      </c>
      <c r="P145" s="223">
        <f>Розрахунок!O142</f>
        <v>0</v>
      </c>
      <c r="Q145" s="224">
        <f>Розрахунок!DL142</f>
        <v>0</v>
      </c>
      <c r="R145" s="249" t="str">
        <f t="shared" si="19"/>
        <v xml:space="preserve"> </v>
      </c>
      <c r="S145" s="222">
        <f>Розрахунок!U142</f>
        <v>0</v>
      </c>
      <c r="T145" s="225">
        <f>Розрахунок!AB142</f>
        <v>0</v>
      </c>
      <c r="U145" s="226">
        <f>Розрахунок!AI142</f>
        <v>0</v>
      </c>
      <c r="V145" s="423">
        <f>Розрахунок!AP142</f>
        <v>0</v>
      </c>
      <c r="W145" s="222">
        <f>Розрахунок!AW142</f>
        <v>0</v>
      </c>
      <c r="X145" s="225">
        <f>Розрахунок!BD142</f>
        <v>0</v>
      </c>
      <c r="Y145" s="226">
        <f>Розрахунок!BK142</f>
        <v>0</v>
      </c>
      <c r="Z145" s="423">
        <f>Розрахунок!BR142</f>
        <v>0</v>
      </c>
      <c r="AA145" s="222">
        <f>Розрахунок!BY142</f>
        <v>0</v>
      </c>
      <c r="AB145" s="423">
        <f>Розрахунок!CF142</f>
        <v>0</v>
      </c>
      <c r="AC145" s="222">
        <f>Розрахунок!CM142</f>
        <v>0</v>
      </c>
      <c r="AD145" s="225">
        <f>Розрахунок!CT142</f>
        <v>0</v>
      </c>
      <c r="AE145" s="226">
        <f>Розрахунок!DA142</f>
        <v>0</v>
      </c>
      <c r="AF145" s="225">
        <f>Розрахунок!DH142</f>
        <v>0</v>
      </c>
      <c r="AG145" s="421"/>
      <c r="AI145" s="524">
        <f t="shared" si="20"/>
        <v>0</v>
      </c>
      <c r="AJ145" s="519">
        <f t="shared" si="21"/>
        <v>0</v>
      </c>
      <c r="AK145" s="519">
        <f t="shared" si="22"/>
        <v>0</v>
      </c>
      <c r="AL145" s="519">
        <f t="shared" si="23"/>
        <v>0</v>
      </c>
      <c r="AM145" s="519">
        <f t="shared" si="24"/>
        <v>0</v>
      </c>
      <c r="AN145" s="519">
        <f t="shared" si="25"/>
        <v>0</v>
      </c>
      <c r="AO145" s="525">
        <f t="shared" si="26"/>
        <v>0</v>
      </c>
    </row>
    <row r="146" spans="1:41" s="16" customFormat="1" ht="13.5" hidden="1" thickBot="1" x14ac:dyDescent="0.25">
      <c r="A146" s="221">
        <f>Розрахунок!A143</f>
        <v>32</v>
      </c>
      <c r="B146" s="423">
        <f>Розрахунок!B143</f>
        <v>0</v>
      </c>
      <c r="C146" s="227" t="str">
        <f>Розрахунок!C143</f>
        <v/>
      </c>
      <c r="D146" s="226" t="str">
        <f>IF(Розрахунок!F143&lt;&gt;"",LEFT(Розрахунок!F143, LEN(Розрахунок!F143)-1)," ")</f>
        <v xml:space="preserve"> </v>
      </c>
      <c r="E146" s="223" t="str">
        <f>IF(Розрахунок!G143&lt;&gt;"",LEFT(Розрахунок!G143, LEN(Розрахунок!G143)-1)," ")</f>
        <v xml:space="preserve"> </v>
      </c>
      <c r="F146" s="223" t="str">
        <f>IF(Розрахунок!H143&lt;&gt;"",LEFT(Розрахунок!H143, LEN(Розрахунок!H143)-1)," ")</f>
        <v xml:space="preserve"> </v>
      </c>
      <c r="G146" s="223" t="str">
        <f>IF(Розрахунок!I143&lt;&gt;"",LEFT(Розрахунок!I143, LEN(Розрахунок!I143)-1)," ")</f>
        <v xml:space="preserve"> </v>
      </c>
      <c r="H146" s="223">
        <f>Розрахунок!J143</f>
        <v>0</v>
      </c>
      <c r="I146" s="223" t="str">
        <f>IF(Розрахунок!K143&lt;&gt;"",LEFT(Розрахунок!K143, LEN(Розрахунок!K143)-1)," ")</f>
        <v xml:space="preserve"> </v>
      </c>
      <c r="J146" s="223">
        <f>Розрахунок!E143</f>
        <v>0</v>
      </c>
      <c r="K146" s="223">
        <f>Розрахунок!DN143</f>
        <v>0</v>
      </c>
      <c r="L146" s="223">
        <f>Розрахунок!DM143</f>
        <v>0</v>
      </c>
      <c r="M146" s="223">
        <f>Розрахунок!L143</f>
        <v>0</v>
      </c>
      <c r="N146" s="223">
        <f>Розрахунок!M143</f>
        <v>0</v>
      </c>
      <c r="O146" s="223">
        <f>Розрахунок!N143</f>
        <v>0</v>
      </c>
      <c r="P146" s="223">
        <f>Розрахунок!O143</f>
        <v>0</v>
      </c>
      <c r="Q146" s="224">
        <f>Розрахунок!DL143</f>
        <v>0</v>
      </c>
      <c r="R146" s="249" t="str">
        <f t="shared" si="19"/>
        <v xml:space="preserve"> </v>
      </c>
      <c r="S146" s="222">
        <f>Розрахунок!U143</f>
        <v>0</v>
      </c>
      <c r="T146" s="225">
        <f>Розрахунок!AB143</f>
        <v>0</v>
      </c>
      <c r="U146" s="226">
        <f>Розрахунок!AI143</f>
        <v>0</v>
      </c>
      <c r="V146" s="423">
        <f>Розрахунок!AP143</f>
        <v>0</v>
      </c>
      <c r="W146" s="222">
        <f>Розрахунок!AW143</f>
        <v>0</v>
      </c>
      <c r="X146" s="225">
        <f>Розрахунок!BD143</f>
        <v>0</v>
      </c>
      <c r="Y146" s="226">
        <f>Розрахунок!BK143</f>
        <v>0</v>
      </c>
      <c r="Z146" s="423">
        <f>Розрахунок!BR143</f>
        <v>0</v>
      </c>
      <c r="AA146" s="222">
        <f>Розрахунок!BY143</f>
        <v>0</v>
      </c>
      <c r="AB146" s="423">
        <f>Розрахунок!CF143</f>
        <v>0</v>
      </c>
      <c r="AC146" s="222">
        <f>Розрахунок!CM143</f>
        <v>0</v>
      </c>
      <c r="AD146" s="225">
        <f>Розрахунок!CT143</f>
        <v>0</v>
      </c>
      <c r="AE146" s="226">
        <f>Розрахунок!DA143</f>
        <v>0</v>
      </c>
      <c r="AF146" s="225">
        <f>Розрахунок!DH143</f>
        <v>0</v>
      </c>
      <c r="AG146" s="421"/>
      <c r="AI146" s="524">
        <f t="shared" si="20"/>
        <v>0</v>
      </c>
      <c r="AJ146" s="519">
        <f t="shared" si="21"/>
        <v>0</v>
      </c>
      <c r="AK146" s="519">
        <f t="shared" si="22"/>
        <v>0</v>
      </c>
      <c r="AL146" s="519">
        <f t="shared" si="23"/>
        <v>0</v>
      </c>
      <c r="AM146" s="519">
        <f t="shared" si="24"/>
        <v>0</v>
      </c>
      <c r="AN146" s="519">
        <f t="shared" si="25"/>
        <v>0</v>
      </c>
      <c r="AO146" s="525">
        <f t="shared" si="26"/>
        <v>0</v>
      </c>
    </row>
    <row r="147" spans="1:41" s="16" customFormat="1" ht="13.5" hidden="1" thickBot="1" x14ac:dyDescent="0.25">
      <c r="A147" s="221">
        <f>Розрахунок!A144</f>
        <v>33</v>
      </c>
      <c r="B147" s="423">
        <f>Розрахунок!B144</f>
        <v>0</v>
      </c>
      <c r="C147" s="227" t="str">
        <f>Розрахунок!C144</f>
        <v/>
      </c>
      <c r="D147" s="226" t="str">
        <f>IF(Розрахунок!F144&lt;&gt;"",LEFT(Розрахунок!F144, LEN(Розрахунок!F144)-1)," ")</f>
        <v xml:space="preserve"> </v>
      </c>
      <c r="E147" s="223" t="str">
        <f>IF(Розрахунок!G144&lt;&gt;"",LEFT(Розрахунок!G144, LEN(Розрахунок!G144)-1)," ")</f>
        <v xml:space="preserve"> </v>
      </c>
      <c r="F147" s="223" t="str">
        <f>IF(Розрахунок!H144&lt;&gt;"",LEFT(Розрахунок!H144, LEN(Розрахунок!H144)-1)," ")</f>
        <v xml:space="preserve"> </v>
      </c>
      <c r="G147" s="223" t="str">
        <f>IF(Розрахунок!I144&lt;&gt;"",LEFT(Розрахунок!I144, LEN(Розрахунок!I144)-1)," ")</f>
        <v xml:space="preserve"> </v>
      </c>
      <c r="H147" s="223">
        <f>Розрахунок!J144</f>
        <v>0</v>
      </c>
      <c r="I147" s="223" t="str">
        <f>IF(Розрахунок!K144&lt;&gt;"",LEFT(Розрахунок!K144, LEN(Розрахунок!K144)-1)," ")</f>
        <v xml:space="preserve"> </v>
      </c>
      <c r="J147" s="223">
        <f>Розрахунок!E144</f>
        <v>0</v>
      </c>
      <c r="K147" s="223">
        <f>Розрахунок!DN144</f>
        <v>0</v>
      </c>
      <c r="L147" s="223">
        <f>Розрахунок!DM144</f>
        <v>0</v>
      </c>
      <c r="M147" s="223">
        <f>Розрахунок!L144</f>
        <v>0</v>
      </c>
      <c r="N147" s="223">
        <f>Розрахунок!M144</f>
        <v>0</v>
      </c>
      <c r="O147" s="223">
        <f>Розрахунок!N144</f>
        <v>0</v>
      </c>
      <c r="P147" s="223">
        <f>Розрахунок!O144</f>
        <v>0</v>
      </c>
      <c r="Q147" s="224">
        <f>Розрахунок!DL144</f>
        <v>0</v>
      </c>
      <c r="R147" s="249" t="str">
        <f t="shared" si="19"/>
        <v xml:space="preserve"> </v>
      </c>
      <c r="S147" s="222">
        <f>Розрахунок!U144</f>
        <v>0</v>
      </c>
      <c r="T147" s="225">
        <f>Розрахунок!AB144</f>
        <v>0</v>
      </c>
      <c r="U147" s="226">
        <f>Розрахунок!AI144</f>
        <v>0</v>
      </c>
      <c r="V147" s="423">
        <f>Розрахунок!AP144</f>
        <v>0</v>
      </c>
      <c r="W147" s="222">
        <f>Розрахунок!AW144</f>
        <v>0</v>
      </c>
      <c r="X147" s="225">
        <f>Розрахунок!BD144</f>
        <v>0</v>
      </c>
      <c r="Y147" s="226">
        <f>Розрахунок!BK144</f>
        <v>0</v>
      </c>
      <c r="Z147" s="423">
        <f>Розрахунок!BR144</f>
        <v>0</v>
      </c>
      <c r="AA147" s="222">
        <f>Розрахунок!BY144</f>
        <v>0</v>
      </c>
      <c r="AB147" s="423">
        <f>Розрахунок!CF144</f>
        <v>0</v>
      </c>
      <c r="AC147" s="222">
        <f>Розрахунок!CM144</f>
        <v>0</v>
      </c>
      <c r="AD147" s="225">
        <f>Розрахунок!CT144</f>
        <v>0</v>
      </c>
      <c r="AE147" s="226">
        <f>Розрахунок!DA144</f>
        <v>0</v>
      </c>
      <c r="AF147" s="225">
        <f>Розрахунок!DH144</f>
        <v>0</v>
      </c>
      <c r="AG147" s="421"/>
      <c r="AI147" s="524">
        <f t="shared" si="20"/>
        <v>0</v>
      </c>
      <c r="AJ147" s="519">
        <f t="shared" si="21"/>
        <v>0</v>
      </c>
      <c r="AK147" s="519">
        <f t="shared" si="22"/>
        <v>0</v>
      </c>
      <c r="AL147" s="519">
        <f t="shared" si="23"/>
        <v>0</v>
      </c>
      <c r="AM147" s="519">
        <f t="shared" si="24"/>
        <v>0</v>
      </c>
      <c r="AN147" s="519">
        <f t="shared" si="25"/>
        <v>0</v>
      </c>
      <c r="AO147" s="525">
        <f t="shared" si="26"/>
        <v>0</v>
      </c>
    </row>
    <row r="148" spans="1:41" s="16" customFormat="1" ht="13.5" hidden="1" thickBot="1" x14ac:dyDescent="0.25">
      <c r="A148" s="221">
        <f>Розрахунок!A145</f>
        <v>34</v>
      </c>
      <c r="B148" s="423">
        <f>Розрахунок!B145</f>
        <v>0</v>
      </c>
      <c r="C148" s="227" t="str">
        <f>Розрахунок!C145</f>
        <v/>
      </c>
      <c r="D148" s="226" t="str">
        <f>IF(Розрахунок!F145&lt;&gt;"",LEFT(Розрахунок!F145, LEN(Розрахунок!F145)-1)," ")</f>
        <v xml:space="preserve"> </v>
      </c>
      <c r="E148" s="223" t="str">
        <f>IF(Розрахунок!G145&lt;&gt;"",LEFT(Розрахунок!G145, LEN(Розрахунок!G145)-1)," ")</f>
        <v xml:space="preserve"> </v>
      </c>
      <c r="F148" s="223" t="str">
        <f>IF(Розрахунок!H145&lt;&gt;"",LEFT(Розрахунок!H145, LEN(Розрахунок!H145)-1)," ")</f>
        <v xml:space="preserve"> </v>
      </c>
      <c r="G148" s="223" t="str">
        <f>IF(Розрахунок!I145&lt;&gt;"",LEFT(Розрахунок!I145, LEN(Розрахунок!I145)-1)," ")</f>
        <v xml:space="preserve"> </v>
      </c>
      <c r="H148" s="223">
        <f>Розрахунок!J145</f>
        <v>0</v>
      </c>
      <c r="I148" s="223" t="str">
        <f>IF(Розрахунок!K145&lt;&gt;"",LEFT(Розрахунок!K145, LEN(Розрахунок!K145)-1)," ")</f>
        <v xml:space="preserve"> </v>
      </c>
      <c r="J148" s="223">
        <f>Розрахунок!E145</f>
        <v>0</v>
      </c>
      <c r="K148" s="223">
        <f>Розрахунок!DN145</f>
        <v>0</v>
      </c>
      <c r="L148" s="223">
        <f>Розрахунок!DM145</f>
        <v>0</v>
      </c>
      <c r="M148" s="223">
        <f>Розрахунок!L145</f>
        <v>0</v>
      </c>
      <c r="N148" s="223">
        <f>Розрахунок!M145</f>
        <v>0</v>
      </c>
      <c r="O148" s="223">
        <f>Розрахунок!N145</f>
        <v>0</v>
      </c>
      <c r="P148" s="223">
        <f>Розрахунок!O145</f>
        <v>0</v>
      </c>
      <c r="Q148" s="224">
        <f>Розрахунок!DL145</f>
        <v>0</v>
      </c>
      <c r="R148" s="249" t="str">
        <f t="shared" si="19"/>
        <v xml:space="preserve"> </v>
      </c>
      <c r="S148" s="222">
        <f>Розрахунок!U145</f>
        <v>0</v>
      </c>
      <c r="T148" s="225">
        <f>Розрахунок!AB145</f>
        <v>0</v>
      </c>
      <c r="U148" s="226">
        <f>Розрахунок!AI145</f>
        <v>0</v>
      </c>
      <c r="V148" s="423">
        <f>Розрахунок!AP145</f>
        <v>0</v>
      </c>
      <c r="W148" s="222">
        <f>Розрахунок!AW145</f>
        <v>0</v>
      </c>
      <c r="X148" s="225">
        <f>Розрахунок!BD145</f>
        <v>0</v>
      </c>
      <c r="Y148" s="226">
        <f>Розрахунок!BK145</f>
        <v>0</v>
      </c>
      <c r="Z148" s="423">
        <f>Розрахунок!BR145</f>
        <v>0</v>
      </c>
      <c r="AA148" s="222">
        <f>Розрахунок!BY145</f>
        <v>0</v>
      </c>
      <c r="AB148" s="423">
        <f>Розрахунок!CF145</f>
        <v>0</v>
      </c>
      <c r="AC148" s="222">
        <f>Розрахунок!CM145</f>
        <v>0</v>
      </c>
      <c r="AD148" s="225">
        <f>Розрахунок!CT145</f>
        <v>0</v>
      </c>
      <c r="AE148" s="226">
        <f>Розрахунок!DA145</f>
        <v>0</v>
      </c>
      <c r="AF148" s="225">
        <f>Розрахунок!DH145</f>
        <v>0</v>
      </c>
      <c r="AG148" s="421"/>
      <c r="AI148" s="524">
        <f t="shared" si="20"/>
        <v>0</v>
      </c>
      <c r="AJ148" s="519">
        <f t="shared" si="21"/>
        <v>0</v>
      </c>
      <c r="AK148" s="519">
        <f t="shared" si="22"/>
        <v>0</v>
      </c>
      <c r="AL148" s="519">
        <f t="shared" si="23"/>
        <v>0</v>
      </c>
      <c r="AM148" s="519">
        <f t="shared" si="24"/>
        <v>0</v>
      </c>
      <c r="AN148" s="519">
        <f t="shared" si="25"/>
        <v>0</v>
      </c>
      <c r="AO148" s="525">
        <f t="shared" si="26"/>
        <v>0</v>
      </c>
    </row>
    <row r="149" spans="1:41" s="16" customFormat="1" ht="13.5" hidden="1" thickBot="1" x14ac:dyDescent="0.25">
      <c r="A149" s="221">
        <f>Розрахунок!A146</f>
        <v>35</v>
      </c>
      <c r="B149" s="423">
        <f>Розрахунок!B146</f>
        <v>0</v>
      </c>
      <c r="C149" s="227" t="str">
        <f>Розрахунок!C146</f>
        <v/>
      </c>
      <c r="D149" s="226" t="str">
        <f>IF(Розрахунок!F146&lt;&gt;"",LEFT(Розрахунок!F146, LEN(Розрахунок!F146)-1)," ")</f>
        <v xml:space="preserve"> </v>
      </c>
      <c r="E149" s="223" t="str">
        <f>IF(Розрахунок!G146&lt;&gt;"",LEFT(Розрахунок!G146, LEN(Розрахунок!G146)-1)," ")</f>
        <v xml:space="preserve"> </v>
      </c>
      <c r="F149" s="223" t="str">
        <f>IF(Розрахунок!H146&lt;&gt;"",LEFT(Розрахунок!H146, LEN(Розрахунок!H146)-1)," ")</f>
        <v xml:space="preserve"> </v>
      </c>
      <c r="G149" s="223" t="str">
        <f>IF(Розрахунок!I146&lt;&gt;"",LEFT(Розрахунок!I146, LEN(Розрахунок!I146)-1)," ")</f>
        <v xml:space="preserve"> </v>
      </c>
      <c r="H149" s="223">
        <f>Розрахунок!J146</f>
        <v>0</v>
      </c>
      <c r="I149" s="223" t="str">
        <f>IF(Розрахунок!K146&lt;&gt;"",LEFT(Розрахунок!K146, LEN(Розрахунок!K146)-1)," ")</f>
        <v xml:space="preserve"> </v>
      </c>
      <c r="J149" s="223">
        <f>Розрахунок!E146</f>
        <v>0</v>
      </c>
      <c r="K149" s="223">
        <f>Розрахунок!DN146</f>
        <v>0</v>
      </c>
      <c r="L149" s="223">
        <f>Розрахунок!DM146</f>
        <v>0</v>
      </c>
      <c r="M149" s="223">
        <f>Розрахунок!L146</f>
        <v>0</v>
      </c>
      <c r="N149" s="223">
        <f>Розрахунок!M146</f>
        <v>0</v>
      </c>
      <c r="O149" s="223">
        <f>Розрахунок!N146</f>
        <v>0</v>
      </c>
      <c r="P149" s="223">
        <f>Розрахунок!O146</f>
        <v>0</v>
      </c>
      <c r="Q149" s="224">
        <f>Розрахунок!DL146</f>
        <v>0</v>
      </c>
      <c r="R149" s="249" t="str">
        <f t="shared" si="19"/>
        <v xml:space="preserve"> </v>
      </c>
      <c r="S149" s="222">
        <f>Розрахунок!U146</f>
        <v>0</v>
      </c>
      <c r="T149" s="225">
        <f>Розрахунок!AB146</f>
        <v>0</v>
      </c>
      <c r="U149" s="226">
        <f>Розрахунок!AI146</f>
        <v>0</v>
      </c>
      <c r="V149" s="423">
        <f>Розрахунок!AP146</f>
        <v>0</v>
      </c>
      <c r="W149" s="222">
        <f>Розрахунок!AW146</f>
        <v>0</v>
      </c>
      <c r="X149" s="225">
        <f>Розрахунок!BD146</f>
        <v>0</v>
      </c>
      <c r="Y149" s="226">
        <f>Розрахунок!BK146</f>
        <v>0</v>
      </c>
      <c r="Z149" s="423">
        <f>Розрахунок!BR146</f>
        <v>0</v>
      </c>
      <c r="AA149" s="222">
        <f>Розрахунок!BY146</f>
        <v>0</v>
      </c>
      <c r="AB149" s="423">
        <f>Розрахунок!CF146</f>
        <v>0</v>
      </c>
      <c r="AC149" s="222">
        <f>Розрахунок!CM146</f>
        <v>0</v>
      </c>
      <c r="AD149" s="225">
        <f>Розрахунок!CT146</f>
        <v>0</v>
      </c>
      <c r="AE149" s="226">
        <f>Розрахунок!DA146</f>
        <v>0</v>
      </c>
      <c r="AF149" s="225">
        <f>Розрахунок!DH146</f>
        <v>0</v>
      </c>
      <c r="AG149" s="421"/>
      <c r="AI149" s="524">
        <f t="shared" si="20"/>
        <v>0</v>
      </c>
      <c r="AJ149" s="519">
        <f t="shared" si="21"/>
        <v>0</v>
      </c>
      <c r="AK149" s="519">
        <f t="shared" si="22"/>
        <v>0</v>
      </c>
      <c r="AL149" s="519">
        <f t="shared" si="23"/>
        <v>0</v>
      </c>
      <c r="AM149" s="519">
        <f t="shared" si="24"/>
        <v>0</v>
      </c>
      <c r="AN149" s="519">
        <f t="shared" si="25"/>
        <v>0</v>
      </c>
      <c r="AO149" s="525">
        <f t="shared" si="26"/>
        <v>0</v>
      </c>
    </row>
    <row r="150" spans="1:41" s="16" customFormat="1" ht="13.5" hidden="1" thickBot="1" x14ac:dyDescent="0.25">
      <c r="A150" s="221">
        <f>Розрахунок!A147</f>
        <v>36</v>
      </c>
      <c r="B150" s="423">
        <f>Розрахунок!B147</f>
        <v>0</v>
      </c>
      <c r="C150" s="227" t="str">
        <f>Розрахунок!C147</f>
        <v/>
      </c>
      <c r="D150" s="226" t="str">
        <f>IF(Розрахунок!F147&lt;&gt;"",LEFT(Розрахунок!F147, LEN(Розрахунок!F147)-1)," ")</f>
        <v xml:space="preserve"> </v>
      </c>
      <c r="E150" s="223" t="str">
        <f>IF(Розрахунок!G147&lt;&gt;"",LEFT(Розрахунок!G147, LEN(Розрахунок!G147)-1)," ")</f>
        <v xml:space="preserve"> </v>
      </c>
      <c r="F150" s="223" t="str">
        <f>IF(Розрахунок!H147&lt;&gt;"",LEFT(Розрахунок!H147, LEN(Розрахунок!H147)-1)," ")</f>
        <v xml:space="preserve"> </v>
      </c>
      <c r="G150" s="223" t="str">
        <f>IF(Розрахунок!I147&lt;&gt;"",LEFT(Розрахунок!I147, LEN(Розрахунок!I147)-1)," ")</f>
        <v xml:space="preserve"> </v>
      </c>
      <c r="H150" s="223">
        <f>Розрахунок!J147</f>
        <v>0</v>
      </c>
      <c r="I150" s="223" t="str">
        <f>IF(Розрахунок!K147&lt;&gt;"",LEFT(Розрахунок!K147, LEN(Розрахунок!K147)-1)," ")</f>
        <v xml:space="preserve"> </v>
      </c>
      <c r="J150" s="223">
        <f>Розрахунок!E147</f>
        <v>0</v>
      </c>
      <c r="K150" s="223">
        <f>Розрахунок!DN147</f>
        <v>0</v>
      </c>
      <c r="L150" s="223">
        <f>Розрахунок!DM147</f>
        <v>0</v>
      </c>
      <c r="M150" s="223">
        <f>Розрахунок!L147</f>
        <v>0</v>
      </c>
      <c r="N150" s="223">
        <f>Розрахунок!M147</f>
        <v>0</v>
      </c>
      <c r="O150" s="223">
        <f>Розрахунок!N147</f>
        <v>0</v>
      </c>
      <c r="P150" s="223">
        <f>Розрахунок!O147</f>
        <v>0</v>
      </c>
      <c r="Q150" s="224">
        <f>Розрахунок!DL147</f>
        <v>0</v>
      </c>
      <c r="R150" s="249" t="str">
        <f t="shared" si="19"/>
        <v xml:space="preserve"> </v>
      </c>
      <c r="S150" s="222">
        <f>Розрахунок!U147</f>
        <v>0</v>
      </c>
      <c r="T150" s="225">
        <f>Розрахунок!AB147</f>
        <v>0</v>
      </c>
      <c r="U150" s="226">
        <f>Розрахунок!AI147</f>
        <v>0</v>
      </c>
      <c r="V150" s="423">
        <f>Розрахунок!AP147</f>
        <v>0</v>
      </c>
      <c r="W150" s="222">
        <f>Розрахунок!AW147</f>
        <v>0</v>
      </c>
      <c r="X150" s="225">
        <f>Розрахунок!BD147</f>
        <v>0</v>
      </c>
      <c r="Y150" s="226">
        <f>Розрахунок!BK147</f>
        <v>0</v>
      </c>
      <c r="Z150" s="423">
        <f>Розрахунок!BR147</f>
        <v>0</v>
      </c>
      <c r="AA150" s="222">
        <f>Розрахунок!BY147</f>
        <v>0</v>
      </c>
      <c r="AB150" s="423">
        <f>Розрахунок!CF147</f>
        <v>0</v>
      </c>
      <c r="AC150" s="222">
        <f>Розрахунок!CM147</f>
        <v>0</v>
      </c>
      <c r="AD150" s="225">
        <f>Розрахунок!CT147</f>
        <v>0</v>
      </c>
      <c r="AE150" s="226">
        <f>Розрахунок!DA147</f>
        <v>0</v>
      </c>
      <c r="AF150" s="225">
        <f>Розрахунок!DH147</f>
        <v>0</v>
      </c>
      <c r="AG150" s="421"/>
      <c r="AI150" s="524">
        <f t="shared" si="20"/>
        <v>0</v>
      </c>
      <c r="AJ150" s="519">
        <f t="shared" si="21"/>
        <v>0</v>
      </c>
      <c r="AK150" s="519">
        <f t="shared" si="22"/>
        <v>0</v>
      </c>
      <c r="AL150" s="519">
        <f t="shared" si="23"/>
        <v>0</v>
      </c>
      <c r="AM150" s="519">
        <f t="shared" si="24"/>
        <v>0</v>
      </c>
      <c r="AN150" s="519">
        <f t="shared" si="25"/>
        <v>0</v>
      </c>
      <c r="AO150" s="525">
        <f t="shared" si="26"/>
        <v>0</v>
      </c>
    </row>
    <row r="151" spans="1:41" s="16" customFormat="1" ht="13.5" hidden="1" thickBot="1" x14ac:dyDescent="0.25">
      <c r="A151" s="221">
        <f>Розрахунок!A148</f>
        <v>37</v>
      </c>
      <c r="B151" s="423">
        <f>Розрахунок!B148</f>
        <v>0</v>
      </c>
      <c r="C151" s="227" t="str">
        <f>Розрахунок!C148</f>
        <v/>
      </c>
      <c r="D151" s="226" t="str">
        <f>IF(Розрахунок!F148&lt;&gt;"",LEFT(Розрахунок!F148, LEN(Розрахунок!F148)-1)," ")</f>
        <v xml:space="preserve"> </v>
      </c>
      <c r="E151" s="223" t="str">
        <f>IF(Розрахунок!G148&lt;&gt;"",LEFT(Розрахунок!G148, LEN(Розрахунок!G148)-1)," ")</f>
        <v xml:space="preserve"> </v>
      </c>
      <c r="F151" s="223" t="str">
        <f>IF(Розрахунок!H148&lt;&gt;"",LEFT(Розрахунок!H148, LEN(Розрахунок!H148)-1)," ")</f>
        <v xml:space="preserve"> </v>
      </c>
      <c r="G151" s="223" t="str">
        <f>IF(Розрахунок!I148&lt;&gt;"",LEFT(Розрахунок!I148, LEN(Розрахунок!I148)-1)," ")</f>
        <v xml:space="preserve"> </v>
      </c>
      <c r="H151" s="223">
        <f>Розрахунок!J148</f>
        <v>0</v>
      </c>
      <c r="I151" s="223" t="str">
        <f>IF(Розрахунок!K148&lt;&gt;"",LEFT(Розрахунок!K148, LEN(Розрахунок!K148)-1)," ")</f>
        <v xml:space="preserve"> </v>
      </c>
      <c r="J151" s="223">
        <f>Розрахунок!E148</f>
        <v>0</v>
      </c>
      <c r="K151" s="223">
        <f>Розрахунок!DN148</f>
        <v>0</v>
      </c>
      <c r="L151" s="223">
        <f>Розрахунок!DM148</f>
        <v>0</v>
      </c>
      <c r="M151" s="223">
        <f>Розрахунок!L148</f>
        <v>0</v>
      </c>
      <c r="N151" s="223">
        <f>Розрахунок!M148</f>
        <v>0</v>
      </c>
      <c r="O151" s="223">
        <f>Розрахунок!N148</f>
        <v>0</v>
      </c>
      <c r="P151" s="223">
        <f>Розрахунок!O148</f>
        <v>0</v>
      </c>
      <c r="Q151" s="224">
        <f>Розрахунок!DL148</f>
        <v>0</v>
      </c>
      <c r="R151" s="249" t="str">
        <f t="shared" si="19"/>
        <v xml:space="preserve"> </v>
      </c>
      <c r="S151" s="222">
        <f>Розрахунок!U148</f>
        <v>0</v>
      </c>
      <c r="T151" s="225">
        <f>Розрахунок!AB148</f>
        <v>0</v>
      </c>
      <c r="U151" s="226">
        <f>Розрахунок!AI148</f>
        <v>0</v>
      </c>
      <c r="V151" s="423">
        <f>Розрахунок!AP148</f>
        <v>0</v>
      </c>
      <c r="W151" s="222">
        <f>Розрахунок!AW148</f>
        <v>0</v>
      </c>
      <c r="X151" s="225">
        <f>Розрахунок!BD148</f>
        <v>0</v>
      </c>
      <c r="Y151" s="226">
        <f>Розрахунок!BK148</f>
        <v>0</v>
      </c>
      <c r="Z151" s="423">
        <f>Розрахунок!BR148</f>
        <v>0</v>
      </c>
      <c r="AA151" s="222">
        <f>Розрахунок!BY148</f>
        <v>0</v>
      </c>
      <c r="AB151" s="423">
        <f>Розрахунок!CF148</f>
        <v>0</v>
      </c>
      <c r="AC151" s="222">
        <f>Розрахунок!CM148</f>
        <v>0</v>
      </c>
      <c r="AD151" s="225">
        <f>Розрахунок!CT148</f>
        <v>0</v>
      </c>
      <c r="AE151" s="226">
        <f>Розрахунок!DA148</f>
        <v>0</v>
      </c>
      <c r="AF151" s="225">
        <f>Розрахунок!DH148</f>
        <v>0</v>
      </c>
      <c r="AG151" s="421"/>
      <c r="AI151" s="524">
        <f t="shared" si="20"/>
        <v>0</v>
      </c>
      <c r="AJ151" s="519">
        <f t="shared" si="21"/>
        <v>0</v>
      </c>
      <c r="AK151" s="519">
        <f t="shared" si="22"/>
        <v>0</v>
      </c>
      <c r="AL151" s="519">
        <f t="shared" si="23"/>
        <v>0</v>
      </c>
      <c r="AM151" s="519">
        <f t="shared" si="24"/>
        <v>0</v>
      </c>
      <c r="AN151" s="519">
        <f t="shared" si="25"/>
        <v>0</v>
      </c>
      <c r="AO151" s="525">
        <f t="shared" si="26"/>
        <v>0</v>
      </c>
    </row>
    <row r="152" spans="1:41" s="16" customFormat="1" ht="13.5" hidden="1" thickBot="1" x14ac:dyDescent="0.25">
      <c r="A152" s="221">
        <f>Розрахунок!A149</f>
        <v>38</v>
      </c>
      <c r="B152" s="423">
        <f>Розрахунок!B149</f>
        <v>0</v>
      </c>
      <c r="C152" s="227" t="str">
        <f>Розрахунок!C149</f>
        <v/>
      </c>
      <c r="D152" s="226" t="str">
        <f>IF(Розрахунок!F149&lt;&gt;"",LEFT(Розрахунок!F149, LEN(Розрахунок!F149)-1)," ")</f>
        <v xml:space="preserve"> </v>
      </c>
      <c r="E152" s="223" t="str">
        <f>IF(Розрахунок!G149&lt;&gt;"",LEFT(Розрахунок!G149, LEN(Розрахунок!G149)-1)," ")</f>
        <v xml:space="preserve"> </v>
      </c>
      <c r="F152" s="223" t="str">
        <f>IF(Розрахунок!H149&lt;&gt;"",LEFT(Розрахунок!H149, LEN(Розрахунок!H149)-1)," ")</f>
        <v xml:space="preserve"> </v>
      </c>
      <c r="G152" s="223" t="str">
        <f>IF(Розрахунок!I149&lt;&gt;"",LEFT(Розрахунок!I149, LEN(Розрахунок!I149)-1)," ")</f>
        <v xml:space="preserve"> </v>
      </c>
      <c r="H152" s="223">
        <f>Розрахунок!J149</f>
        <v>0</v>
      </c>
      <c r="I152" s="223" t="str">
        <f>IF(Розрахунок!K149&lt;&gt;"",LEFT(Розрахунок!K149, LEN(Розрахунок!K149)-1)," ")</f>
        <v xml:space="preserve"> </v>
      </c>
      <c r="J152" s="223">
        <f>Розрахунок!E149</f>
        <v>0</v>
      </c>
      <c r="K152" s="223">
        <f>Розрахунок!DN149</f>
        <v>0</v>
      </c>
      <c r="L152" s="223">
        <f>Розрахунок!DM149</f>
        <v>0</v>
      </c>
      <c r="M152" s="223">
        <f>Розрахунок!L149</f>
        <v>0</v>
      </c>
      <c r="N152" s="223">
        <f>Розрахунок!M149</f>
        <v>0</v>
      </c>
      <c r="O152" s="223">
        <f>Розрахунок!N149</f>
        <v>0</v>
      </c>
      <c r="P152" s="223">
        <f>Розрахунок!O149</f>
        <v>0</v>
      </c>
      <c r="Q152" s="224">
        <f>Розрахунок!DL149</f>
        <v>0</v>
      </c>
      <c r="R152" s="249" t="str">
        <f t="shared" si="19"/>
        <v xml:space="preserve"> </v>
      </c>
      <c r="S152" s="222">
        <f>Розрахунок!U149</f>
        <v>0</v>
      </c>
      <c r="T152" s="225">
        <f>Розрахунок!AB149</f>
        <v>0</v>
      </c>
      <c r="U152" s="226">
        <f>Розрахунок!AI149</f>
        <v>0</v>
      </c>
      <c r="V152" s="423">
        <f>Розрахунок!AP149</f>
        <v>0</v>
      </c>
      <c r="W152" s="222">
        <f>Розрахунок!AW149</f>
        <v>0</v>
      </c>
      <c r="X152" s="225">
        <f>Розрахунок!BD149</f>
        <v>0</v>
      </c>
      <c r="Y152" s="226">
        <f>Розрахунок!BK149</f>
        <v>0</v>
      </c>
      <c r="Z152" s="423">
        <f>Розрахунок!BR149</f>
        <v>0</v>
      </c>
      <c r="AA152" s="222">
        <f>Розрахунок!BY149</f>
        <v>0</v>
      </c>
      <c r="AB152" s="423">
        <f>Розрахунок!CF149</f>
        <v>0</v>
      </c>
      <c r="AC152" s="222">
        <f>Розрахунок!CM149</f>
        <v>0</v>
      </c>
      <c r="AD152" s="225">
        <f>Розрахунок!CT149</f>
        <v>0</v>
      </c>
      <c r="AE152" s="226">
        <f>Розрахунок!DA149</f>
        <v>0</v>
      </c>
      <c r="AF152" s="225">
        <f>Розрахунок!DH149</f>
        <v>0</v>
      </c>
      <c r="AG152" s="421"/>
      <c r="AI152" s="524">
        <f t="shared" si="20"/>
        <v>0</v>
      </c>
      <c r="AJ152" s="519">
        <f t="shared" si="21"/>
        <v>0</v>
      </c>
      <c r="AK152" s="519">
        <f t="shared" si="22"/>
        <v>0</v>
      </c>
      <c r="AL152" s="519">
        <f t="shared" si="23"/>
        <v>0</v>
      </c>
      <c r="AM152" s="519">
        <f t="shared" si="24"/>
        <v>0</v>
      </c>
      <c r="AN152" s="519">
        <f t="shared" si="25"/>
        <v>0</v>
      </c>
      <c r="AO152" s="525">
        <f t="shared" si="26"/>
        <v>0</v>
      </c>
    </row>
    <row r="153" spans="1:41" s="16" customFormat="1" ht="13.5" hidden="1" thickBot="1" x14ac:dyDescent="0.25">
      <c r="A153" s="221">
        <f>Розрахунок!A150</f>
        <v>39</v>
      </c>
      <c r="B153" s="423">
        <f>Розрахунок!B150</f>
        <v>0</v>
      </c>
      <c r="C153" s="227" t="str">
        <f>Розрахунок!C150</f>
        <v/>
      </c>
      <c r="D153" s="226" t="str">
        <f>IF(Розрахунок!F150&lt;&gt;"",LEFT(Розрахунок!F150, LEN(Розрахунок!F150)-1)," ")</f>
        <v xml:space="preserve"> </v>
      </c>
      <c r="E153" s="223" t="str">
        <f>IF(Розрахунок!G150&lt;&gt;"",LEFT(Розрахунок!G150, LEN(Розрахунок!G150)-1)," ")</f>
        <v xml:space="preserve"> </v>
      </c>
      <c r="F153" s="223" t="str">
        <f>IF(Розрахунок!H150&lt;&gt;"",LEFT(Розрахунок!H150, LEN(Розрахунок!H150)-1)," ")</f>
        <v xml:space="preserve"> </v>
      </c>
      <c r="G153" s="223" t="str">
        <f>IF(Розрахунок!I150&lt;&gt;"",LEFT(Розрахунок!I150, LEN(Розрахунок!I150)-1)," ")</f>
        <v xml:space="preserve"> </v>
      </c>
      <c r="H153" s="223">
        <f>Розрахунок!J150</f>
        <v>0</v>
      </c>
      <c r="I153" s="223" t="str">
        <f>IF(Розрахунок!K150&lt;&gt;"",LEFT(Розрахунок!K150, LEN(Розрахунок!K150)-1)," ")</f>
        <v xml:space="preserve"> </v>
      </c>
      <c r="J153" s="223">
        <f>Розрахунок!E150</f>
        <v>0</v>
      </c>
      <c r="K153" s="223">
        <f>Розрахунок!DN150</f>
        <v>0</v>
      </c>
      <c r="L153" s="223">
        <f>Розрахунок!DM150</f>
        <v>0</v>
      </c>
      <c r="M153" s="223">
        <f>Розрахунок!L150</f>
        <v>0</v>
      </c>
      <c r="N153" s="223">
        <f>Розрахунок!M150</f>
        <v>0</v>
      </c>
      <c r="O153" s="223">
        <f>Розрахунок!N150</f>
        <v>0</v>
      </c>
      <c r="P153" s="223">
        <f>Розрахунок!O150</f>
        <v>0</v>
      </c>
      <c r="Q153" s="224">
        <f>Розрахунок!DL150</f>
        <v>0</v>
      </c>
      <c r="R153" s="249" t="str">
        <f t="shared" si="19"/>
        <v xml:space="preserve"> </v>
      </c>
      <c r="S153" s="222">
        <f>Розрахунок!U150</f>
        <v>0</v>
      </c>
      <c r="T153" s="225">
        <f>Розрахунок!AB150</f>
        <v>0</v>
      </c>
      <c r="U153" s="226">
        <f>Розрахунок!AI150</f>
        <v>0</v>
      </c>
      <c r="V153" s="423">
        <f>Розрахунок!AP150</f>
        <v>0</v>
      </c>
      <c r="W153" s="222">
        <f>Розрахунок!AW150</f>
        <v>0</v>
      </c>
      <c r="X153" s="225">
        <f>Розрахунок!BD150</f>
        <v>0</v>
      </c>
      <c r="Y153" s="226">
        <f>Розрахунок!BK150</f>
        <v>0</v>
      </c>
      <c r="Z153" s="423">
        <f>Розрахунок!BR150</f>
        <v>0</v>
      </c>
      <c r="AA153" s="222">
        <f>Розрахунок!BY150</f>
        <v>0</v>
      </c>
      <c r="AB153" s="423">
        <f>Розрахунок!CF150</f>
        <v>0</v>
      </c>
      <c r="AC153" s="222">
        <f>Розрахунок!CM150</f>
        <v>0</v>
      </c>
      <c r="AD153" s="225">
        <f>Розрахунок!CT150</f>
        <v>0</v>
      </c>
      <c r="AE153" s="226">
        <f>Розрахунок!DA150</f>
        <v>0</v>
      </c>
      <c r="AF153" s="225">
        <f>Розрахунок!DH150</f>
        <v>0</v>
      </c>
      <c r="AG153" s="421"/>
      <c r="AI153" s="524">
        <f t="shared" si="20"/>
        <v>0</v>
      </c>
      <c r="AJ153" s="519">
        <f t="shared" si="21"/>
        <v>0</v>
      </c>
      <c r="AK153" s="519">
        <f t="shared" si="22"/>
        <v>0</v>
      </c>
      <c r="AL153" s="519">
        <f t="shared" si="23"/>
        <v>0</v>
      </c>
      <c r="AM153" s="519">
        <f t="shared" si="24"/>
        <v>0</v>
      </c>
      <c r="AN153" s="519">
        <f t="shared" si="25"/>
        <v>0</v>
      </c>
      <c r="AO153" s="525">
        <f t="shared" si="26"/>
        <v>0</v>
      </c>
    </row>
    <row r="154" spans="1:41" s="16" customFormat="1" ht="13.5" hidden="1" thickBot="1" x14ac:dyDescent="0.25">
      <c r="A154" s="221">
        <f>Розрахунок!A151</f>
        <v>40</v>
      </c>
      <c r="B154" s="423">
        <f>Розрахунок!B151</f>
        <v>0</v>
      </c>
      <c r="C154" s="227" t="str">
        <f>Розрахунок!C151</f>
        <v/>
      </c>
      <c r="D154" s="226" t="str">
        <f>IF(Розрахунок!F151&lt;&gt;"",LEFT(Розрахунок!F151, LEN(Розрахунок!F151)-1)," ")</f>
        <v xml:space="preserve"> </v>
      </c>
      <c r="E154" s="223" t="str">
        <f>IF(Розрахунок!G151&lt;&gt;"",LEFT(Розрахунок!G151, LEN(Розрахунок!G151)-1)," ")</f>
        <v xml:space="preserve"> </v>
      </c>
      <c r="F154" s="223" t="str">
        <f>IF(Розрахунок!H151&lt;&gt;"",LEFT(Розрахунок!H151, LEN(Розрахунок!H151)-1)," ")</f>
        <v xml:space="preserve"> </v>
      </c>
      <c r="G154" s="223" t="str">
        <f>IF(Розрахунок!I151&lt;&gt;"",LEFT(Розрахунок!I151, LEN(Розрахунок!I151)-1)," ")</f>
        <v xml:space="preserve"> </v>
      </c>
      <c r="H154" s="223">
        <f>Розрахунок!J151</f>
        <v>0</v>
      </c>
      <c r="I154" s="223" t="str">
        <f>IF(Розрахунок!K151&lt;&gt;"",LEFT(Розрахунок!K151, LEN(Розрахунок!K151)-1)," ")</f>
        <v xml:space="preserve"> </v>
      </c>
      <c r="J154" s="223">
        <f>Розрахунок!E151</f>
        <v>0</v>
      </c>
      <c r="K154" s="223">
        <f>Розрахунок!DN151</f>
        <v>0</v>
      </c>
      <c r="L154" s="223">
        <f>Розрахунок!DM151</f>
        <v>0</v>
      </c>
      <c r="M154" s="223">
        <f>Розрахунок!L151</f>
        <v>0</v>
      </c>
      <c r="N154" s="223">
        <f>Розрахунок!M151</f>
        <v>0</v>
      </c>
      <c r="O154" s="223">
        <f>Розрахунок!N151</f>
        <v>0</v>
      </c>
      <c r="P154" s="223">
        <f>Розрахунок!O151</f>
        <v>0</v>
      </c>
      <c r="Q154" s="224">
        <f>Розрахунок!DL151</f>
        <v>0</v>
      </c>
      <c r="R154" s="249" t="str">
        <f t="shared" si="19"/>
        <v xml:space="preserve"> </v>
      </c>
      <c r="S154" s="222">
        <f>Розрахунок!U151</f>
        <v>0</v>
      </c>
      <c r="T154" s="225">
        <f>Розрахунок!AB151</f>
        <v>0</v>
      </c>
      <c r="U154" s="226">
        <f>Розрахунок!AI151</f>
        <v>0</v>
      </c>
      <c r="V154" s="423">
        <f>Розрахунок!AP151</f>
        <v>0</v>
      </c>
      <c r="W154" s="222">
        <f>Розрахунок!AW151</f>
        <v>0</v>
      </c>
      <c r="X154" s="225">
        <f>Розрахунок!BD151</f>
        <v>0</v>
      </c>
      <c r="Y154" s="226">
        <f>Розрахунок!BK151</f>
        <v>0</v>
      </c>
      <c r="Z154" s="423">
        <f>Розрахунок!BR151</f>
        <v>0</v>
      </c>
      <c r="AA154" s="222">
        <f>Розрахунок!BY151</f>
        <v>0</v>
      </c>
      <c r="AB154" s="423">
        <f>Розрахунок!CF151</f>
        <v>0</v>
      </c>
      <c r="AC154" s="222">
        <f>Розрахунок!CM151</f>
        <v>0</v>
      </c>
      <c r="AD154" s="225">
        <f>Розрахунок!CT151</f>
        <v>0</v>
      </c>
      <c r="AE154" s="226">
        <f>Розрахунок!DA151</f>
        <v>0</v>
      </c>
      <c r="AF154" s="225">
        <f>Розрахунок!DH151</f>
        <v>0</v>
      </c>
      <c r="AG154" s="421"/>
      <c r="AI154" s="524">
        <f t="shared" si="20"/>
        <v>0</v>
      </c>
      <c r="AJ154" s="519">
        <f t="shared" si="21"/>
        <v>0</v>
      </c>
      <c r="AK154" s="519">
        <f t="shared" si="22"/>
        <v>0</v>
      </c>
      <c r="AL154" s="519">
        <f t="shared" si="23"/>
        <v>0</v>
      </c>
      <c r="AM154" s="519">
        <f t="shared" si="24"/>
        <v>0</v>
      </c>
      <c r="AN154" s="519">
        <f t="shared" si="25"/>
        <v>0</v>
      </c>
      <c r="AO154" s="525">
        <f t="shared" si="26"/>
        <v>0</v>
      </c>
    </row>
    <row r="155" spans="1:41" s="16" customFormat="1" ht="13.5" hidden="1" thickBot="1" x14ac:dyDescent="0.25">
      <c r="A155" s="221">
        <f>Розрахунок!A152</f>
        <v>41</v>
      </c>
      <c r="B155" s="423">
        <f>Розрахунок!B152</f>
        <v>0</v>
      </c>
      <c r="C155" s="227" t="str">
        <f>Розрахунок!C152</f>
        <v/>
      </c>
      <c r="D155" s="226" t="str">
        <f>IF(Розрахунок!F152&lt;&gt;"",LEFT(Розрахунок!F152, LEN(Розрахунок!F152)-1)," ")</f>
        <v xml:space="preserve"> </v>
      </c>
      <c r="E155" s="223" t="str">
        <f>IF(Розрахунок!G152&lt;&gt;"",LEFT(Розрахунок!G152, LEN(Розрахунок!G152)-1)," ")</f>
        <v xml:space="preserve"> </v>
      </c>
      <c r="F155" s="223" t="str">
        <f>IF(Розрахунок!H152&lt;&gt;"",LEFT(Розрахунок!H152, LEN(Розрахунок!H152)-1)," ")</f>
        <v xml:space="preserve"> </v>
      </c>
      <c r="G155" s="223" t="str">
        <f>IF(Розрахунок!I152&lt;&gt;"",LEFT(Розрахунок!I152, LEN(Розрахунок!I152)-1)," ")</f>
        <v xml:space="preserve"> </v>
      </c>
      <c r="H155" s="223">
        <f>Розрахунок!J152</f>
        <v>0</v>
      </c>
      <c r="I155" s="223" t="str">
        <f>IF(Розрахунок!K152&lt;&gt;"",LEFT(Розрахунок!K152, LEN(Розрахунок!K152)-1)," ")</f>
        <v xml:space="preserve"> </v>
      </c>
      <c r="J155" s="223">
        <f>Розрахунок!E152</f>
        <v>0</v>
      </c>
      <c r="K155" s="223">
        <f>Розрахунок!DN152</f>
        <v>0</v>
      </c>
      <c r="L155" s="223">
        <f>Розрахунок!DM152</f>
        <v>0</v>
      </c>
      <c r="M155" s="223">
        <f>Розрахунок!L152</f>
        <v>0</v>
      </c>
      <c r="N155" s="223">
        <f>Розрахунок!M152</f>
        <v>0</v>
      </c>
      <c r="O155" s="223">
        <f>Розрахунок!N152</f>
        <v>0</v>
      </c>
      <c r="P155" s="223">
        <f>Розрахунок!O152</f>
        <v>0</v>
      </c>
      <c r="Q155" s="224">
        <f>Розрахунок!DL152</f>
        <v>0</v>
      </c>
      <c r="R155" s="249" t="str">
        <f t="shared" si="19"/>
        <v xml:space="preserve"> </v>
      </c>
      <c r="S155" s="222">
        <f>Розрахунок!U152</f>
        <v>0</v>
      </c>
      <c r="T155" s="225">
        <f>Розрахунок!AB152</f>
        <v>0</v>
      </c>
      <c r="U155" s="226">
        <f>Розрахунок!AI152</f>
        <v>0</v>
      </c>
      <c r="V155" s="423">
        <f>Розрахунок!AP152</f>
        <v>0</v>
      </c>
      <c r="W155" s="222">
        <f>Розрахунок!AW152</f>
        <v>0</v>
      </c>
      <c r="X155" s="225">
        <f>Розрахунок!BD152</f>
        <v>0</v>
      </c>
      <c r="Y155" s="226">
        <f>Розрахунок!BK152</f>
        <v>0</v>
      </c>
      <c r="Z155" s="423">
        <f>Розрахунок!BR152</f>
        <v>0</v>
      </c>
      <c r="AA155" s="222">
        <f>Розрахунок!BY152</f>
        <v>0</v>
      </c>
      <c r="AB155" s="423">
        <f>Розрахунок!CF152</f>
        <v>0</v>
      </c>
      <c r="AC155" s="222">
        <f>Розрахунок!CM152</f>
        <v>0</v>
      </c>
      <c r="AD155" s="225">
        <f>Розрахунок!CT152</f>
        <v>0</v>
      </c>
      <c r="AE155" s="226">
        <f>Розрахунок!DA152</f>
        <v>0</v>
      </c>
      <c r="AF155" s="225">
        <f>Розрахунок!DH152</f>
        <v>0</v>
      </c>
      <c r="AG155" s="421"/>
      <c r="AI155" s="524">
        <f t="shared" si="20"/>
        <v>0</v>
      </c>
      <c r="AJ155" s="519">
        <f t="shared" si="21"/>
        <v>0</v>
      </c>
      <c r="AK155" s="519">
        <f t="shared" si="22"/>
        <v>0</v>
      </c>
      <c r="AL155" s="519">
        <f t="shared" si="23"/>
        <v>0</v>
      </c>
      <c r="AM155" s="519">
        <f t="shared" si="24"/>
        <v>0</v>
      </c>
      <c r="AN155" s="519">
        <f t="shared" si="25"/>
        <v>0</v>
      </c>
      <c r="AO155" s="525">
        <f t="shared" si="26"/>
        <v>0</v>
      </c>
    </row>
    <row r="156" spans="1:41" s="16" customFormat="1" ht="13.5" hidden="1" thickBot="1" x14ac:dyDescent="0.25">
      <c r="A156" s="221">
        <f>Розрахунок!A153</f>
        <v>42</v>
      </c>
      <c r="B156" s="423">
        <f>Розрахунок!B153</f>
        <v>0</v>
      </c>
      <c r="C156" s="227" t="str">
        <f>Розрахунок!C153</f>
        <v/>
      </c>
      <c r="D156" s="226" t="str">
        <f>IF(Розрахунок!F153&lt;&gt;"",LEFT(Розрахунок!F153, LEN(Розрахунок!F153)-1)," ")</f>
        <v xml:space="preserve"> </v>
      </c>
      <c r="E156" s="223" t="str">
        <f>IF(Розрахунок!G153&lt;&gt;"",LEFT(Розрахунок!G153, LEN(Розрахунок!G153)-1)," ")</f>
        <v xml:space="preserve"> </v>
      </c>
      <c r="F156" s="223" t="str">
        <f>IF(Розрахунок!H153&lt;&gt;"",LEFT(Розрахунок!H153, LEN(Розрахунок!H153)-1)," ")</f>
        <v xml:space="preserve"> </v>
      </c>
      <c r="G156" s="223" t="str">
        <f>IF(Розрахунок!I153&lt;&gt;"",LEFT(Розрахунок!I153, LEN(Розрахунок!I153)-1)," ")</f>
        <v xml:space="preserve"> </v>
      </c>
      <c r="H156" s="223">
        <f>Розрахунок!J153</f>
        <v>0</v>
      </c>
      <c r="I156" s="223" t="str">
        <f>IF(Розрахунок!K153&lt;&gt;"",LEFT(Розрахунок!K153, LEN(Розрахунок!K153)-1)," ")</f>
        <v xml:space="preserve"> </v>
      </c>
      <c r="J156" s="223">
        <f>Розрахунок!E153</f>
        <v>0</v>
      </c>
      <c r="K156" s="223">
        <f>Розрахунок!DN153</f>
        <v>0</v>
      </c>
      <c r="L156" s="223">
        <f>Розрахунок!DM153</f>
        <v>0</v>
      </c>
      <c r="M156" s="223">
        <f>Розрахунок!L153</f>
        <v>0</v>
      </c>
      <c r="N156" s="223">
        <f>Розрахунок!M153</f>
        <v>0</v>
      </c>
      <c r="O156" s="223">
        <f>Розрахунок!N153</f>
        <v>0</v>
      </c>
      <c r="P156" s="223">
        <f>Розрахунок!O153</f>
        <v>0</v>
      </c>
      <c r="Q156" s="224">
        <f>Розрахунок!DL153</f>
        <v>0</v>
      </c>
      <c r="R156" s="249" t="str">
        <f t="shared" si="19"/>
        <v xml:space="preserve"> </v>
      </c>
      <c r="S156" s="222">
        <f>Розрахунок!U153</f>
        <v>0</v>
      </c>
      <c r="T156" s="225">
        <f>Розрахунок!AB153</f>
        <v>0</v>
      </c>
      <c r="U156" s="226">
        <f>Розрахунок!AI153</f>
        <v>0</v>
      </c>
      <c r="V156" s="423">
        <f>Розрахунок!AP153</f>
        <v>0</v>
      </c>
      <c r="W156" s="222">
        <f>Розрахунок!AW153</f>
        <v>0</v>
      </c>
      <c r="X156" s="225">
        <f>Розрахунок!BD153</f>
        <v>0</v>
      </c>
      <c r="Y156" s="226">
        <f>Розрахунок!BK153</f>
        <v>0</v>
      </c>
      <c r="Z156" s="423">
        <f>Розрахунок!BR153</f>
        <v>0</v>
      </c>
      <c r="AA156" s="222">
        <f>Розрахунок!BY153</f>
        <v>0</v>
      </c>
      <c r="AB156" s="423">
        <f>Розрахунок!CF153</f>
        <v>0</v>
      </c>
      <c r="AC156" s="222">
        <f>Розрахунок!CM153</f>
        <v>0</v>
      </c>
      <c r="AD156" s="225">
        <f>Розрахунок!CT153</f>
        <v>0</v>
      </c>
      <c r="AE156" s="226">
        <f>Розрахунок!DA153</f>
        <v>0</v>
      </c>
      <c r="AF156" s="225">
        <f>Розрахунок!DH153</f>
        <v>0</v>
      </c>
      <c r="AG156" s="421"/>
      <c r="AI156" s="524">
        <f t="shared" si="20"/>
        <v>0</v>
      </c>
      <c r="AJ156" s="519">
        <f t="shared" si="21"/>
        <v>0</v>
      </c>
      <c r="AK156" s="519">
        <f t="shared" si="22"/>
        <v>0</v>
      </c>
      <c r="AL156" s="519">
        <f t="shared" si="23"/>
        <v>0</v>
      </c>
      <c r="AM156" s="519">
        <f t="shared" si="24"/>
        <v>0</v>
      </c>
      <c r="AN156" s="519">
        <f t="shared" si="25"/>
        <v>0</v>
      </c>
      <c r="AO156" s="525">
        <f t="shared" si="26"/>
        <v>0</v>
      </c>
    </row>
    <row r="157" spans="1:41" s="16" customFormat="1" ht="13.5" hidden="1" thickBot="1" x14ac:dyDescent="0.25">
      <c r="A157" s="221">
        <f>Розрахунок!A154</f>
        <v>43</v>
      </c>
      <c r="B157" s="423">
        <f>Розрахунок!B154</f>
        <v>0</v>
      </c>
      <c r="C157" s="227" t="str">
        <f>Розрахунок!C154</f>
        <v/>
      </c>
      <c r="D157" s="226" t="str">
        <f>IF(Розрахунок!F154&lt;&gt;"",LEFT(Розрахунок!F154, LEN(Розрахунок!F154)-1)," ")</f>
        <v xml:space="preserve"> </v>
      </c>
      <c r="E157" s="223" t="str">
        <f>IF(Розрахунок!G154&lt;&gt;"",LEFT(Розрахунок!G154, LEN(Розрахунок!G154)-1)," ")</f>
        <v xml:space="preserve"> </v>
      </c>
      <c r="F157" s="223" t="str">
        <f>IF(Розрахунок!H154&lt;&gt;"",LEFT(Розрахунок!H154, LEN(Розрахунок!H154)-1)," ")</f>
        <v xml:space="preserve"> </v>
      </c>
      <c r="G157" s="223" t="str">
        <f>IF(Розрахунок!I154&lt;&gt;"",LEFT(Розрахунок!I154, LEN(Розрахунок!I154)-1)," ")</f>
        <v xml:space="preserve"> </v>
      </c>
      <c r="H157" s="223">
        <f>Розрахунок!J154</f>
        <v>0</v>
      </c>
      <c r="I157" s="223" t="str">
        <f>IF(Розрахунок!K154&lt;&gt;"",LEFT(Розрахунок!K154, LEN(Розрахунок!K154)-1)," ")</f>
        <v xml:space="preserve"> </v>
      </c>
      <c r="J157" s="223">
        <f>Розрахунок!E154</f>
        <v>0</v>
      </c>
      <c r="K157" s="223">
        <f>Розрахунок!DN154</f>
        <v>0</v>
      </c>
      <c r="L157" s="223">
        <f>Розрахунок!DM154</f>
        <v>0</v>
      </c>
      <c r="M157" s="223">
        <f>Розрахунок!L154</f>
        <v>0</v>
      </c>
      <c r="N157" s="223">
        <f>Розрахунок!M154</f>
        <v>0</v>
      </c>
      <c r="O157" s="223">
        <f>Розрахунок!N154</f>
        <v>0</v>
      </c>
      <c r="P157" s="223">
        <f>Розрахунок!O154</f>
        <v>0</v>
      </c>
      <c r="Q157" s="224">
        <f>Розрахунок!DL154</f>
        <v>0</v>
      </c>
      <c r="R157" s="249" t="str">
        <f t="shared" si="19"/>
        <v xml:space="preserve"> </v>
      </c>
      <c r="S157" s="222">
        <f>Розрахунок!U154</f>
        <v>0</v>
      </c>
      <c r="T157" s="225">
        <f>Розрахунок!AB154</f>
        <v>0</v>
      </c>
      <c r="U157" s="226">
        <f>Розрахунок!AI154</f>
        <v>0</v>
      </c>
      <c r="V157" s="423">
        <f>Розрахунок!AP154</f>
        <v>0</v>
      </c>
      <c r="W157" s="222">
        <f>Розрахунок!AW154</f>
        <v>0</v>
      </c>
      <c r="X157" s="225">
        <f>Розрахунок!BD154</f>
        <v>0</v>
      </c>
      <c r="Y157" s="226">
        <f>Розрахунок!BK154</f>
        <v>0</v>
      </c>
      <c r="Z157" s="423">
        <f>Розрахунок!BR154</f>
        <v>0</v>
      </c>
      <c r="AA157" s="222">
        <f>Розрахунок!BY154</f>
        <v>0</v>
      </c>
      <c r="AB157" s="423">
        <f>Розрахунок!CF154</f>
        <v>0</v>
      </c>
      <c r="AC157" s="222">
        <f>Розрахунок!CM154</f>
        <v>0</v>
      </c>
      <c r="AD157" s="225">
        <f>Розрахунок!CT154</f>
        <v>0</v>
      </c>
      <c r="AE157" s="226">
        <f>Розрахунок!DA154</f>
        <v>0</v>
      </c>
      <c r="AF157" s="225">
        <f>Розрахунок!DH154</f>
        <v>0</v>
      </c>
      <c r="AG157" s="421"/>
      <c r="AI157" s="524">
        <f t="shared" si="20"/>
        <v>0</v>
      </c>
      <c r="AJ157" s="519">
        <f t="shared" si="21"/>
        <v>0</v>
      </c>
      <c r="AK157" s="519">
        <f t="shared" si="22"/>
        <v>0</v>
      </c>
      <c r="AL157" s="519">
        <f t="shared" si="23"/>
        <v>0</v>
      </c>
      <c r="AM157" s="519">
        <f t="shared" si="24"/>
        <v>0</v>
      </c>
      <c r="AN157" s="519">
        <f t="shared" si="25"/>
        <v>0</v>
      </c>
      <c r="AO157" s="525">
        <f t="shared" si="26"/>
        <v>0</v>
      </c>
    </row>
    <row r="158" spans="1:41" s="16" customFormat="1" ht="13.5" hidden="1" thickBot="1" x14ac:dyDescent="0.25">
      <c r="A158" s="221">
        <f>Розрахунок!A155</f>
        <v>44</v>
      </c>
      <c r="B158" s="423">
        <f>Розрахунок!B155</f>
        <v>0</v>
      </c>
      <c r="C158" s="227" t="str">
        <f>Розрахунок!C155</f>
        <v/>
      </c>
      <c r="D158" s="226" t="str">
        <f>IF(Розрахунок!F155&lt;&gt;"",LEFT(Розрахунок!F155, LEN(Розрахунок!F155)-1)," ")</f>
        <v xml:space="preserve"> </v>
      </c>
      <c r="E158" s="223" t="str">
        <f>IF(Розрахунок!G155&lt;&gt;"",LEFT(Розрахунок!G155, LEN(Розрахунок!G155)-1)," ")</f>
        <v xml:space="preserve"> </v>
      </c>
      <c r="F158" s="223" t="str">
        <f>IF(Розрахунок!H155&lt;&gt;"",LEFT(Розрахунок!H155, LEN(Розрахунок!H155)-1)," ")</f>
        <v xml:space="preserve"> </v>
      </c>
      <c r="G158" s="223" t="str">
        <f>IF(Розрахунок!I155&lt;&gt;"",LEFT(Розрахунок!I155, LEN(Розрахунок!I155)-1)," ")</f>
        <v xml:space="preserve"> </v>
      </c>
      <c r="H158" s="223">
        <f>Розрахунок!J155</f>
        <v>0</v>
      </c>
      <c r="I158" s="223" t="str">
        <f>IF(Розрахунок!K155&lt;&gt;"",LEFT(Розрахунок!K155, LEN(Розрахунок!K155)-1)," ")</f>
        <v xml:space="preserve"> </v>
      </c>
      <c r="J158" s="223">
        <f>Розрахунок!E155</f>
        <v>0</v>
      </c>
      <c r="K158" s="223">
        <f>Розрахунок!DN155</f>
        <v>0</v>
      </c>
      <c r="L158" s="223">
        <f>Розрахунок!DM155</f>
        <v>0</v>
      </c>
      <c r="M158" s="223">
        <f>Розрахунок!L155</f>
        <v>0</v>
      </c>
      <c r="N158" s="223">
        <f>Розрахунок!M155</f>
        <v>0</v>
      </c>
      <c r="O158" s="223">
        <f>Розрахунок!N155</f>
        <v>0</v>
      </c>
      <c r="P158" s="223">
        <f>Розрахунок!O155</f>
        <v>0</v>
      </c>
      <c r="Q158" s="224">
        <f>Розрахунок!DL155</f>
        <v>0</v>
      </c>
      <c r="R158" s="249" t="str">
        <f t="shared" si="19"/>
        <v xml:space="preserve"> </v>
      </c>
      <c r="S158" s="222">
        <f>Розрахунок!U155</f>
        <v>0</v>
      </c>
      <c r="T158" s="225">
        <f>Розрахунок!AB155</f>
        <v>0</v>
      </c>
      <c r="U158" s="226">
        <f>Розрахунок!AI155</f>
        <v>0</v>
      </c>
      <c r="V158" s="423">
        <f>Розрахунок!AP155</f>
        <v>0</v>
      </c>
      <c r="W158" s="222">
        <f>Розрахунок!AW155</f>
        <v>0</v>
      </c>
      <c r="X158" s="225">
        <f>Розрахунок!BD155</f>
        <v>0</v>
      </c>
      <c r="Y158" s="226">
        <f>Розрахунок!BK155</f>
        <v>0</v>
      </c>
      <c r="Z158" s="423">
        <f>Розрахунок!BR155</f>
        <v>0</v>
      </c>
      <c r="AA158" s="222">
        <f>Розрахунок!BY155</f>
        <v>0</v>
      </c>
      <c r="AB158" s="423">
        <f>Розрахунок!CF155</f>
        <v>0</v>
      </c>
      <c r="AC158" s="222">
        <f>Розрахунок!CM155</f>
        <v>0</v>
      </c>
      <c r="AD158" s="225">
        <f>Розрахунок!CT155</f>
        <v>0</v>
      </c>
      <c r="AE158" s="226">
        <f>Розрахунок!DA155</f>
        <v>0</v>
      </c>
      <c r="AF158" s="225">
        <f>Розрахунок!DH155</f>
        <v>0</v>
      </c>
      <c r="AG158" s="421"/>
      <c r="AI158" s="524">
        <f t="shared" si="20"/>
        <v>0</v>
      </c>
      <c r="AJ158" s="519">
        <f t="shared" si="21"/>
        <v>0</v>
      </c>
      <c r="AK158" s="519">
        <f t="shared" si="22"/>
        <v>0</v>
      </c>
      <c r="AL158" s="519">
        <f t="shared" si="23"/>
        <v>0</v>
      </c>
      <c r="AM158" s="519">
        <f t="shared" si="24"/>
        <v>0</v>
      </c>
      <c r="AN158" s="519">
        <f t="shared" si="25"/>
        <v>0</v>
      </c>
      <c r="AO158" s="525">
        <f t="shared" si="26"/>
        <v>0</v>
      </c>
    </row>
    <row r="159" spans="1:41" s="16" customFormat="1" ht="13.5" hidden="1" thickBot="1" x14ac:dyDescent="0.25">
      <c r="A159" s="221">
        <f>Розрахунок!A156</f>
        <v>45</v>
      </c>
      <c r="B159" s="423">
        <f>Розрахунок!B156</f>
        <v>0</v>
      </c>
      <c r="C159" s="227" t="str">
        <f>Розрахунок!C156</f>
        <v/>
      </c>
      <c r="D159" s="226" t="str">
        <f>IF(Розрахунок!F156&lt;&gt;"",LEFT(Розрахунок!F156, LEN(Розрахунок!F156)-1)," ")</f>
        <v xml:space="preserve"> </v>
      </c>
      <c r="E159" s="223" t="str">
        <f>IF(Розрахунок!G156&lt;&gt;"",LEFT(Розрахунок!G156, LEN(Розрахунок!G156)-1)," ")</f>
        <v xml:space="preserve"> </v>
      </c>
      <c r="F159" s="223" t="str">
        <f>IF(Розрахунок!H156&lt;&gt;"",LEFT(Розрахунок!H156, LEN(Розрахунок!H156)-1)," ")</f>
        <v xml:space="preserve"> </v>
      </c>
      <c r="G159" s="223" t="str">
        <f>IF(Розрахунок!I156&lt;&gt;"",LEFT(Розрахунок!I156, LEN(Розрахунок!I156)-1)," ")</f>
        <v xml:space="preserve"> </v>
      </c>
      <c r="H159" s="223">
        <f>Розрахунок!J156</f>
        <v>0</v>
      </c>
      <c r="I159" s="223" t="str">
        <f>IF(Розрахунок!K156&lt;&gt;"",LEFT(Розрахунок!K156, LEN(Розрахунок!K156)-1)," ")</f>
        <v xml:space="preserve"> </v>
      </c>
      <c r="J159" s="223">
        <f>Розрахунок!E156</f>
        <v>0</v>
      </c>
      <c r="K159" s="223">
        <f>Розрахунок!DN156</f>
        <v>0</v>
      </c>
      <c r="L159" s="223">
        <f>Розрахунок!DM156</f>
        <v>0</v>
      </c>
      <c r="M159" s="223">
        <f>Розрахунок!L156</f>
        <v>0</v>
      </c>
      <c r="N159" s="223">
        <f>Розрахунок!M156</f>
        <v>0</v>
      </c>
      <c r="O159" s="223">
        <f>Розрахунок!N156</f>
        <v>0</v>
      </c>
      <c r="P159" s="223">
        <f>Розрахунок!O156</f>
        <v>0</v>
      </c>
      <c r="Q159" s="224">
        <f>Розрахунок!DL156</f>
        <v>0</v>
      </c>
      <c r="R159" s="249" t="str">
        <f t="shared" si="19"/>
        <v xml:space="preserve"> </v>
      </c>
      <c r="S159" s="222">
        <f>Розрахунок!U156</f>
        <v>0</v>
      </c>
      <c r="T159" s="225">
        <f>Розрахунок!AB156</f>
        <v>0</v>
      </c>
      <c r="U159" s="226">
        <f>Розрахунок!AI156</f>
        <v>0</v>
      </c>
      <c r="V159" s="423">
        <f>Розрахунок!AP156</f>
        <v>0</v>
      </c>
      <c r="W159" s="222">
        <f>Розрахунок!AW156</f>
        <v>0</v>
      </c>
      <c r="X159" s="225">
        <f>Розрахунок!BD156</f>
        <v>0</v>
      </c>
      <c r="Y159" s="226">
        <f>Розрахунок!BK156</f>
        <v>0</v>
      </c>
      <c r="Z159" s="423">
        <f>Розрахунок!BR156</f>
        <v>0</v>
      </c>
      <c r="AA159" s="222">
        <f>Розрахунок!BY156</f>
        <v>0</v>
      </c>
      <c r="AB159" s="423">
        <f>Розрахунок!CF156</f>
        <v>0</v>
      </c>
      <c r="AC159" s="222">
        <f>Розрахунок!CM156</f>
        <v>0</v>
      </c>
      <c r="AD159" s="225">
        <f>Розрахунок!CT156</f>
        <v>0</v>
      </c>
      <c r="AE159" s="226">
        <f>Розрахунок!DA156</f>
        <v>0</v>
      </c>
      <c r="AF159" s="225">
        <f>Розрахунок!DH156</f>
        <v>0</v>
      </c>
      <c r="AG159" s="421"/>
      <c r="AI159" s="524">
        <f t="shared" si="20"/>
        <v>0</v>
      </c>
      <c r="AJ159" s="519">
        <f t="shared" si="21"/>
        <v>0</v>
      </c>
      <c r="AK159" s="519">
        <f t="shared" si="22"/>
        <v>0</v>
      </c>
      <c r="AL159" s="519">
        <f t="shared" si="23"/>
        <v>0</v>
      </c>
      <c r="AM159" s="519">
        <f t="shared" si="24"/>
        <v>0</v>
      </c>
      <c r="AN159" s="519">
        <f t="shared" si="25"/>
        <v>0</v>
      </c>
      <c r="AO159" s="525">
        <f t="shared" si="26"/>
        <v>0</v>
      </c>
    </row>
    <row r="160" spans="1:41" s="16" customFormat="1" ht="13.5" hidden="1" thickBot="1" x14ac:dyDescent="0.25">
      <c r="A160" s="221">
        <f>Розрахунок!A157</f>
        <v>46</v>
      </c>
      <c r="B160" s="423">
        <f>Розрахунок!B157</f>
        <v>0</v>
      </c>
      <c r="C160" s="227" t="str">
        <f>Розрахунок!C157</f>
        <v/>
      </c>
      <c r="D160" s="226" t="str">
        <f>IF(Розрахунок!F157&lt;&gt;"",LEFT(Розрахунок!F157, LEN(Розрахунок!F157)-1)," ")</f>
        <v xml:space="preserve"> </v>
      </c>
      <c r="E160" s="223" t="str">
        <f>IF(Розрахунок!G157&lt;&gt;"",LEFT(Розрахунок!G157, LEN(Розрахунок!G157)-1)," ")</f>
        <v xml:space="preserve"> </v>
      </c>
      <c r="F160" s="223" t="str">
        <f>IF(Розрахунок!H157&lt;&gt;"",LEFT(Розрахунок!H157, LEN(Розрахунок!H157)-1)," ")</f>
        <v xml:space="preserve"> </v>
      </c>
      <c r="G160" s="223" t="str">
        <f>IF(Розрахунок!I157&lt;&gt;"",LEFT(Розрахунок!I157, LEN(Розрахунок!I157)-1)," ")</f>
        <v xml:space="preserve"> </v>
      </c>
      <c r="H160" s="223">
        <f>Розрахунок!J157</f>
        <v>0</v>
      </c>
      <c r="I160" s="223" t="str">
        <f>IF(Розрахунок!K157&lt;&gt;"",LEFT(Розрахунок!K157, LEN(Розрахунок!K157)-1)," ")</f>
        <v xml:space="preserve"> </v>
      </c>
      <c r="J160" s="223">
        <f>Розрахунок!E157</f>
        <v>0</v>
      </c>
      <c r="K160" s="223">
        <f>Розрахунок!DN157</f>
        <v>0</v>
      </c>
      <c r="L160" s="223">
        <f>Розрахунок!DM157</f>
        <v>0</v>
      </c>
      <c r="M160" s="223">
        <f>Розрахунок!L157</f>
        <v>0</v>
      </c>
      <c r="N160" s="223">
        <f>Розрахунок!M157</f>
        <v>0</v>
      </c>
      <c r="O160" s="223">
        <f>Розрахунок!N157</f>
        <v>0</v>
      </c>
      <c r="P160" s="223">
        <f>Розрахунок!O157</f>
        <v>0</v>
      </c>
      <c r="Q160" s="224">
        <f>Розрахунок!DL157</f>
        <v>0</v>
      </c>
      <c r="R160" s="249" t="str">
        <f t="shared" si="19"/>
        <v xml:space="preserve"> </v>
      </c>
      <c r="S160" s="222">
        <f>Розрахунок!U157</f>
        <v>0</v>
      </c>
      <c r="T160" s="225">
        <f>Розрахунок!AB157</f>
        <v>0</v>
      </c>
      <c r="U160" s="226">
        <f>Розрахунок!AI157</f>
        <v>0</v>
      </c>
      <c r="V160" s="423">
        <f>Розрахунок!AP157</f>
        <v>0</v>
      </c>
      <c r="W160" s="222">
        <f>Розрахунок!AW157</f>
        <v>0</v>
      </c>
      <c r="X160" s="225">
        <f>Розрахунок!BD157</f>
        <v>0</v>
      </c>
      <c r="Y160" s="226">
        <f>Розрахунок!BK157</f>
        <v>0</v>
      </c>
      <c r="Z160" s="423">
        <f>Розрахунок!BR157</f>
        <v>0</v>
      </c>
      <c r="AA160" s="222">
        <f>Розрахунок!BY157</f>
        <v>0</v>
      </c>
      <c r="AB160" s="423">
        <f>Розрахунок!CF157</f>
        <v>0</v>
      </c>
      <c r="AC160" s="222">
        <f>Розрахунок!CM157</f>
        <v>0</v>
      </c>
      <c r="AD160" s="225">
        <f>Розрахунок!CT157</f>
        <v>0</v>
      </c>
      <c r="AE160" s="226">
        <f>Розрахунок!DA157</f>
        <v>0</v>
      </c>
      <c r="AF160" s="225">
        <f>Розрахунок!DH157</f>
        <v>0</v>
      </c>
      <c r="AG160" s="421"/>
      <c r="AI160" s="524">
        <f t="shared" si="20"/>
        <v>0</v>
      </c>
      <c r="AJ160" s="519">
        <f t="shared" si="21"/>
        <v>0</v>
      </c>
      <c r="AK160" s="519">
        <f t="shared" si="22"/>
        <v>0</v>
      </c>
      <c r="AL160" s="519">
        <f t="shared" si="23"/>
        <v>0</v>
      </c>
      <c r="AM160" s="519">
        <f t="shared" si="24"/>
        <v>0</v>
      </c>
      <c r="AN160" s="519">
        <f t="shared" si="25"/>
        <v>0</v>
      </c>
      <c r="AO160" s="525">
        <f t="shared" si="26"/>
        <v>0</v>
      </c>
    </row>
    <row r="161" spans="1:41" s="16" customFormat="1" ht="4.5" hidden="1" customHeight="1" thickBot="1" x14ac:dyDescent="0.25">
      <c r="A161" s="221">
        <f>Розрахунок!A158</f>
        <v>47</v>
      </c>
      <c r="B161" s="423">
        <f>Розрахунок!B158</f>
        <v>0</v>
      </c>
      <c r="C161" s="227" t="str">
        <f>Розрахунок!C158</f>
        <v/>
      </c>
      <c r="D161" s="226" t="str">
        <f>IF(Розрахунок!F158&lt;&gt;"",LEFT(Розрахунок!F158, LEN(Розрахунок!F158)-1)," ")</f>
        <v xml:space="preserve"> </v>
      </c>
      <c r="E161" s="223" t="str">
        <f>IF(Розрахунок!G158&lt;&gt;"",LEFT(Розрахунок!G158, LEN(Розрахунок!G158)-1)," ")</f>
        <v xml:space="preserve"> </v>
      </c>
      <c r="F161" s="223" t="str">
        <f>IF(Розрахунок!H158&lt;&gt;"",LEFT(Розрахунок!H158, LEN(Розрахунок!H158)-1)," ")</f>
        <v xml:space="preserve"> </v>
      </c>
      <c r="G161" s="223" t="str">
        <f>IF(Розрахунок!I158&lt;&gt;"",LEFT(Розрахунок!I158, LEN(Розрахунок!I158)-1)," ")</f>
        <v xml:space="preserve"> </v>
      </c>
      <c r="H161" s="223">
        <f>Розрахунок!J158</f>
        <v>0</v>
      </c>
      <c r="I161" s="223" t="str">
        <f>IF(Розрахунок!K158&lt;&gt;"",LEFT(Розрахунок!K158, LEN(Розрахунок!K158)-1)," ")</f>
        <v xml:space="preserve"> </v>
      </c>
      <c r="J161" s="223">
        <f>Розрахунок!E158</f>
        <v>0</v>
      </c>
      <c r="K161" s="223">
        <f>Розрахунок!DN158</f>
        <v>0</v>
      </c>
      <c r="L161" s="223">
        <f>Розрахунок!DM158</f>
        <v>0</v>
      </c>
      <c r="M161" s="223">
        <f>Розрахунок!L158</f>
        <v>0</v>
      </c>
      <c r="N161" s="223">
        <f>Розрахунок!M158</f>
        <v>0</v>
      </c>
      <c r="O161" s="223">
        <f>Розрахунок!N158</f>
        <v>0</v>
      </c>
      <c r="P161" s="223">
        <f>Розрахунок!O158</f>
        <v>0</v>
      </c>
      <c r="Q161" s="224">
        <f>Розрахунок!DL158</f>
        <v>0</v>
      </c>
      <c r="R161" s="249" t="str">
        <f t="shared" si="19"/>
        <v xml:space="preserve"> </v>
      </c>
      <c r="S161" s="222">
        <f>Розрахунок!U158</f>
        <v>0</v>
      </c>
      <c r="T161" s="225">
        <f>Розрахунок!AB158</f>
        <v>0</v>
      </c>
      <c r="U161" s="226">
        <f>Розрахунок!AI158</f>
        <v>0</v>
      </c>
      <c r="V161" s="423">
        <f>Розрахунок!AP158</f>
        <v>0</v>
      </c>
      <c r="W161" s="222">
        <f>Розрахунок!AW158</f>
        <v>0</v>
      </c>
      <c r="X161" s="225">
        <f>Розрахунок!BD158</f>
        <v>0</v>
      </c>
      <c r="Y161" s="226">
        <f>Розрахунок!BK158</f>
        <v>0</v>
      </c>
      <c r="Z161" s="423">
        <f>Розрахунок!BR158</f>
        <v>0</v>
      </c>
      <c r="AA161" s="222">
        <f>Розрахунок!BY158</f>
        <v>0</v>
      </c>
      <c r="AB161" s="423">
        <f>Розрахунок!CF158</f>
        <v>0</v>
      </c>
      <c r="AC161" s="222">
        <f>Розрахунок!CM158</f>
        <v>0</v>
      </c>
      <c r="AD161" s="225">
        <f>Розрахунок!CT158</f>
        <v>0</v>
      </c>
      <c r="AE161" s="226">
        <f>Розрахунок!DA158</f>
        <v>0</v>
      </c>
      <c r="AF161" s="225">
        <f>Розрахунок!DH158</f>
        <v>0</v>
      </c>
      <c r="AG161" s="421"/>
      <c r="AI161" s="524">
        <f t="shared" si="20"/>
        <v>0</v>
      </c>
      <c r="AJ161" s="519">
        <f t="shared" si="21"/>
        <v>0</v>
      </c>
      <c r="AK161" s="519">
        <f t="shared" si="22"/>
        <v>0</v>
      </c>
      <c r="AL161" s="519">
        <f t="shared" si="23"/>
        <v>0</v>
      </c>
      <c r="AM161" s="519">
        <f t="shared" si="24"/>
        <v>0</v>
      </c>
      <c r="AN161" s="519">
        <f t="shared" si="25"/>
        <v>0</v>
      </c>
      <c r="AO161" s="525">
        <f t="shared" si="26"/>
        <v>0</v>
      </c>
    </row>
    <row r="162" spans="1:41" s="16" customFormat="1" ht="13.5" hidden="1" thickBot="1" x14ac:dyDescent="0.25">
      <c r="A162" s="221">
        <f>Розрахунок!A159</f>
        <v>48</v>
      </c>
      <c r="B162" s="423">
        <f>Розрахунок!B159</f>
        <v>0</v>
      </c>
      <c r="C162" s="227" t="str">
        <f>Розрахунок!C159</f>
        <v/>
      </c>
      <c r="D162" s="226" t="str">
        <f>IF(Розрахунок!F159&lt;&gt;"",LEFT(Розрахунок!F159, LEN(Розрахунок!F159)-1)," ")</f>
        <v xml:space="preserve"> </v>
      </c>
      <c r="E162" s="223" t="str">
        <f>IF(Розрахунок!G159&lt;&gt;"",LEFT(Розрахунок!G159, LEN(Розрахунок!G159)-1)," ")</f>
        <v xml:space="preserve"> </v>
      </c>
      <c r="F162" s="223" t="str">
        <f>IF(Розрахунок!H159&lt;&gt;"",LEFT(Розрахунок!H159, LEN(Розрахунок!H159)-1)," ")</f>
        <v xml:space="preserve"> </v>
      </c>
      <c r="G162" s="223" t="str">
        <f>IF(Розрахунок!I159&lt;&gt;"",LEFT(Розрахунок!I159, LEN(Розрахунок!I159)-1)," ")</f>
        <v xml:space="preserve"> </v>
      </c>
      <c r="H162" s="223">
        <f>Розрахунок!J159</f>
        <v>0</v>
      </c>
      <c r="I162" s="223" t="str">
        <f>IF(Розрахунок!K159&lt;&gt;"",LEFT(Розрахунок!K159, LEN(Розрахунок!K159)-1)," ")</f>
        <v xml:space="preserve"> </v>
      </c>
      <c r="J162" s="223">
        <f>Розрахунок!E159</f>
        <v>0</v>
      </c>
      <c r="K162" s="223">
        <f>Розрахунок!DN159</f>
        <v>0</v>
      </c>
      <c r="L162" s="223">
        <f>Розрахунок!DM159</f>
        <v>0</v>
      </c>
      <c r="M162" s="223">
        <f>Розрахунок!L159</f>
        <v>0</v>
      </c>
      <c r="N162" s="223">
        <f>Розрахунок!M159</f>
        <v>0</v>
      </c>
      <c r="O162" s="223">
        <f>Розрахунок!N159</f>
        <v>0</v>
      </c>
      <c r="P162" s="223">
        <f>Розрахунок!O159</f>
        <v>0</v>
      </c>
      <c r="Q162" s="224">
        <f>Розрахунок!DL159</f>
        <v>0</v>
      </c>
      <c r="R162" s="249" t="str">
        <f t="shared" si="19"/>
        <v xml:space="preserve"> </v>
      </c>
      <c r="S162" s="222">
        <f>Розрахунок!U159</f>
        <v>0</v>
      </c>
      <c r="T162" s="225">
        <f>Розрахунок!AB159</f>
        <v>0</v>
      </c>
      <c r="U162" s="226">
        <f>Розрахунок!AI159</f>
        <v>0</v>
      </c>
      <c r="V162" s="423">
        <f>Розрахунок!AP159</f>
        <v>0</v>
      </c>
      <c r="W162" s="222">
        <f>Розрахунок!AW159</f>
        <v>0</v>
      </c>
      <c r="X162" s="225">
        <f>Розрахунок!BD159</f>
        <v>0</v>
      </c>
      <c r="Y162" s="226">
        <f>Розрахунок!BK159</f>
        <v>0</v>
      </c>
      <c r="Z162" s="423">
        <f>Розрахунок!BR159</f>
        <v>0</v>
      </c>
      <c r="AA162" s="222">
        <f>Розрахунок!BY159</f>
        <v>0</v>
      </c>
      <c r="AB162" s="423">
        <f>Розрахунок!CF159</f>
        <v>0</v>
      </c>
      <c r="AC162" s="222">
        <f>Розрахунок!CM159</f>
        <v>0</v>
      </c>
      <c r="AD162" s="225">
        <f>Розрахунок!CT159</f>
        <v>0</v>
      </c>
      <c r="AE162" s="226">
        <f>Розрахунок!DA159</f>
        <v>0</v>
      </c>
      <c r="AF162" s="225">
        <f>Розрахунок!DH159</f>
        <v>0</v>
      </c>
      <c r="AG162" s="421"/>
      <c r="AI162" s="524">
        <f t="shared" si="20"/>
        <v>0</v>
      </c>
      <c r="AJ162" s="519">
        <f t="shared" si="21"/>
        <v>0</v>
      </c>
      <c r="AK162" s="519">
        <f t="shared" si="22"/>
        <v>0</v>
      </c>
      <c r="AL162" s="519">
        <f t="shared" si="23"/>
        <v>0</v>
      </c>
      <c r="AM162" s="519">
        <f t="shared" si="24"/>
        <v>0</v>
      </c>
      <c r="AN162" s="519">
        <f t="shared" si="25"/>
        <v>0</v>
      </c>
      <c r="AO162" s="525">
        <f t="shared" si="26"/>
        <v>0</v>
      </c>
    </row>
    <row r="163" spans="1:41" s="16" customFormat="1" ht="13.5" hidden="1" thickBot="1" x14ac:dyDescent="0.25">
      <c r="A163" s="221">
        <f>Розрахунок!A160</f>
        <v>49</v>
      </c>
      <c r="B163" s="423">
        <f>Розрахунок!B160</f>
        <v>0</v>
      </c>
      <c r="C163" s="227" t="str">
        <f>Розрахунок!C160</f>
        <v/>
      </c>
      <c r="D163" s="226" t="str">
        <f>IF(Розрахунок!F160&lt;&gt;"",LEFT(Розрахунок!F160, LEN(Розрахунок!F160)-1)," ")</f>
        <v xml:space="preserve"> </v>
      </c>
      <c r="E163" s="223" t="str">
        <f>IF(Розрахунок!G160&lt;&gt;"",LEFT(Розрахунок!G160, LEN(Розрахунок!G160)-1)," ")</f>
        <v xml:space="preserve"> </v>
      </c>
      <c r="F163" s="223" t="str">
        <f>IF(Розрахунок!H160&lt;&gt;"",LEFT(Розрахунок!H160, LEN(Розрахунок!H160)-1)," ")</f>
        <v xml:space="preserve"> </v>
      </c>
      <c r="G163" s="223" t="str">
        <f>IF(Розрахунок!I160&lt;&gt;"",LEFT(Розрахунок!I160, LEN(Розрахунок!I160)-1)," ")</f>
        <v xml:space="preserve"> </v>
      </c>
      <c r="H163" s="223">
        <f>Розрахунок!J160</f>
        <v>0</v>
      </c>
      <c r="I163" s="223" t="str">
        <f>IF(Розрахунок!K160&lt;&gt;"",LEFT(Розрахунок!K160, LEN(Розрахунок!K160)-1)," ")</f>
        <v xml:space="preserve"> </v>
      </c>
      <c r="J163" s="223">
        <f>Розрахунок!E160</f>
        <v>0</v>
      </c>
      <c r="K163" s="223">
        <f>Розрахунок!DN160</f>
        <v>0</v>
      </c>
      <c r="L163" s="223">
        <f>Розрахунок!DM160</f>
        <v>0</v>
      </c>
      <c r="M163" s="223">
        <f>Розрахунок!L160</f>
        <v>0</v>
      </c>
      <c r="N163" s="223">
        <f>Розрахунок!M160</f>
        <v>0</v>
      </c>
      <c r="O163" s="223">
        <f>Розрахунок!N160</f>
        <v>0</v>
      </c>
      <c r="P163" s="223">
        <f>Розрахунок!O160</f>
        <v>0</v>
      </c>
      <c r="Q163" s="224">
        <f>Розрахунок!DL160</f>
        <v>0</v>
      </c>
      <c r="R163" s="249" t="str">
        <f t="shared" si="19"/>
        <v xml:space="preserve"> </v>
      </c>
      <c r="S163" s="222">
        <f>Розрахунок!U160</f>
        <v>0</v>
      </c>
      <c r="T163" s="225">
        <f>Розрахунок!AB160</f>
        <v>0</v>
      </c>
      <c r="U163" s="226">
        <f>Розрахунок!AI160</f>
        <v>0</v>
      </c>
      <c r="V163" s="423">
        <f>Розрахунок!AP160</f>
        <v>0</v>
      </c>
      <c r="W163" s="222">
        <f>Розрахунок!AW160</f>
        <v>0</v>
      </c>
      <c r="X163" s="225">
        <f>Розрахунок!BD160</f>
        <v>0</v>
      </c>
      <c r="Y163" s="226">
        <f>Розрахунок!BK160</f>
        <v>0</v>
      </c>
      <c r="Z163" s="423">
        <f>Розрахунок!BR160</f>
        <v>0</v>
      </c>
      <c r="AA163" s="222">
        <f>Розрахунок!BY160</f>
        <v>0</v>
      </c>
      <c r="AB163" s="423">
        <f>Розрахунок!CF160</f>
        <v>0</v>
      </c>
      <c r="AC163" s="222">
        <f>Розрахунок!CM160</f>
        <v>0</v>
      </c>
      <c r="AD163" s="225">
        <f>Розрахунок!CT160</f>
        <v>0</v>
      </c>
      <c r="AE163" s="226">
        <f>Розрахунок!DA160</f>
        <v>0</v>
      </c>
      <c r="AF163" s="225">
        <f>Розрахунок!DH160</f>
        <v>0</v>
      </c>
      <c r="AG163" s="421"/>
      <c r="AI163" s="524">
        <f t="shared" si="20"/>
        <v>0</v>
      </c>
      <c r="AJ163" s="519">
        <f t="shared" si="21"/>
        <v>0</v>
      </c>
      <c r="AK163" s="519">
        <f t="shared" si="22"/>
        <v>0</v>
      </c>
      <c r="AL163" s="519">
        <f t="shared" si="23"/>
        <v>0</v>
      </c>
      <c r="AM163" s="519">
        <f t="shared" si="24"/>
        <v>0</v>
      </c>
      <c r="AN163" s="519">
        <f t="shared" si="25"/>
        <v>0</v>
      </c>
      <c r="AO163" s="525">
        <f t="shared" si="26"/>
        <v>0</v>
      </c>
    </row>
    <row r="164" spans="1:41" s="16" customFormat="1" ht="13.5" hidden="1" thickBot="1" x14ac:dyDescent="0.25">
      <c r="A164" s="221">
        <f>Розрахунок!A161</f>
        <v>50</v>
      </c>
      <c r="B164" s="423">
        <f>Розрахунок!B161</f>
        <v>0</v>
      </c>
      <c r="C164" s="227" t="str">
        <f>Розрахунок!C161</f>
        <v/>
      </c>
      <c r="D164" s="226" t="str">
        <f>IF(Розрахунок!F161&lt;&gt;"",LEFT(Розрахунок!F161, LEN(Розрахунок!F161)-1)," ")</f>
        <v xml:space="preserve"> </v>
      </c>
      <c r="E164" s="223" t="str">
        <f>IF(Розрахунок!G161&lt;&gt;"",LEFT(Розрахунок!G161, LEN(Розрахунок!G161)-1)," ")</f>
        <v xml:space="preserve"> </v>
      </c>
      <c r="F164" s="223" t="str">
        <f>IF(Розрахунок!H161&lt;&gt;"",LEFT(Розрахунок!H161, LEN(Розрахунок!H161)-1)," ")</f>
        <v xml:space="preserve"> </v>
      </c>
      <c r="G164" s="223" t="str">
        <f>IF(Розрахунок!I161&lt;&gt;"",LEFT(Розрахунок!I161, LEN(Розрахунок!I161)-1)," ")</f>
        <v xml:space="preserve"> </v>
      </c>
      <c r="H164" s="223">
        <f>Розрахунок!J161</f>
        <v>0</v>
      </c>
      <c r="I164" s="223" t="str">
        <f>IF(Розрахунок!K161&lt;&gt;"",LEFT(Розрахунок!K161, LEN(Розрахунок!K161)-1)," ")</f>
        <v xml:space="preserve"> </v>
      </c>
      <c r="J164" s="223">
        <f>Розрахунок!E161</f>
        <v>0</v>
      </c>
      <c r="K164" s="223">
        <f>Розрахунок!DN161</f>
        <v>0</v>
      </c>
      <c r="L164" s="223">
        <f>Розрахунок!DM161</f>
        <v>0</v>
      </c>
      <c r="M164" s="223">
        <f>Розрахунок!L161</f>
        <v>0</v>
      </c>
      <c r="N164" s="223">
        <f>Розрахунок!M161</f>
        <v>0</v>
      </c>
      <c r="O164" s="223">
        <f>Розрахунок!N161</f>
        <v>0</v>
      </c>
      <c r="P164" s="223">
        <f>Розрахунок!O161</f>
        <v>0</v>
      </c>
      <c r="Q164" s="224">
        <f>Розрахунок!DL161</f>
        <v>0</v>
      </c>
      <c r="R164" s="249" t="str">
        <f t="shared" si="19"/>
        <v xml:space="preserve"> </v>
      </c>
      <c r="S164" s="222">
        <f>Розрахунок!U161</f>
        <v>0</v>
      </c>
      <c r="T164" s="225">
        <f>Розрахунок!AB161</f>
        <v>0</v>
      </c>
      <c r="U164" s="226">
        <f>Розрахунок!AI161</f>
        <v>0</v>
      </c>
      <c r="V164" s="423">
        <f>Розрахунок!AP161</f>
        <v>0</v>
      </c>
      <c r="W164" s="222">
        <f>Розрахунок!AW161</f>
        <v>0</v>
      </c>
      <c r="X164" s="225">
        <f>Розрахунок!BD161</f>
        <v>0</v>
      </c>
      <c r="Y164" s="226">
        <f>Розрахунок!BK161</f>
        <v>0</v>
      </c>
      <c r="Z164" s="423">
        <f>Розрахунок!BR161</f>
        <v>0</v>
      </c>
      <c r="AA164" s="222">
        <f>Розрахунок!BY161</f>
        <v>0</v>
      </c>
      <c r="AB164" s="423">
        <f>Розрахунок!CF161</f>
        <v>0</v>
      </c>
      <c r="AC164" s="222">
        <f>Розрахунок!CM161</f>
        <v>0</v>
      </c>
      <c r="AD164" s="225">
        <f>Розрахунок!CT161</f>
        <v>0</v>
      </c>
      <c r="AE164" s="226">
        <f>Розрахунок!DA161</f>
        <v>0</v>
      </c>
      <c r="AF164" s="225">
        <f>Розрахунок!DH161</f>
        <v>0</v>
      </c>
      <c r="AG164" s="421"/>
      <c r="AI164" s="524">
        <f t="shared" si="20"/>
        <v>0</v>
      </c>
      <c r="AJ164" s="519">
        <f t="shared" si="21"/>
        <v>0</v>
      </c>
      <c r="AK164" s="519">
        <f t="shared" si="22"/>
        <v>0</v>
      </c>
      <c r="AL164" s="519">
        <f t="shared" si="23"/>
        <v>0</v>
      </c>
      <c r="AM164" s="519">
        <f t="shared" si="24"/>
        <v>0</v>
      </c>
      <c r="AN164" s="519">
        <f t="shared" si="25"/>
        <v>0</v>
      </c>
      <c r="AO164" s="525">
        <f t="shared" si="26"/>
        <v>0</v>
      </c>
    </row>
    <row r="165" spans="1:41" s="16" customFormat="1" ht="13.5" hidden="1" thickBot="1" x14ac:dyDescent="0.25">
      <c r="A165" s="221">
        <f>Розрахунок!A162</f>
        <v>51</v>
      </c>
      <c r="B165" s="423">
        <f>Розрахунок!B162</f>
        <v>0</v>
      </c>
      <c r="C165" s="227" t="str">
        <f>Розрахунок!C162</f>
        <v/>
      </c>
      <c r="D165" s="226" t="str">
        <f>IF(Розрахунок!F162&lt;&gt;"",LEFT(Розрахунок!F162, LEN(Розрахунок!F162)-1)," ")</f>
        <v xml:space="preserve"> </v>
      </c>
      <c r="E165" s="223" t="str">
        <f>IF(Розрахунок!G162&lt;&gt;"",LEFT(Розрахунок!G162, LEN(Розрахунок!G162)-1)," ")</f>
        <v xml:space="preserve"> </v>
      </c>
      <c r="F165" s="223" t="str">
        <f>IF(Розрахунок!H162&lt;&gt;"",LEFT(Розрахунок!H162, LEN(Розрахунок!H162)-1)," ")</f>
        <v xml:space="preserve"> </v>
      </c>
      <c r="G165" s="223" t="str">
        <f>IF(Розрахунок!I162&lt;&gt;"",LEFT(Розрахунок!I162, LEN(Розрахунок!I162)-1)," ")</f>
        <v xml:space="preserve"> </v>
      </c>
      <c r="H165" s="223">
        <f>Розрахунок!J162</f>
        <v>0</v>
      </c>
      <c r="I165" s="223" t="str">
        <f>IF(Розрахунок!K162&lt;&gt;"",LEFT(Розрахунок!K162, LEN(Розрахунок!K162)-1)," ")</f>
        <v xml:space="preserve"> </v>
      </c>
      <c r="J165" s="223">
        <f>Розрахунок!E162</f>
        <v>0</v>
      </c>
      <c r="K165" s="223">
        <f>Розрахунок!DN162</f>
        <v>0</v>
      </c>
      <c r="L165" s="223">
        <f>Розрахунок!DM162</f>
        <v>0</v>
      </c>
      <c r="M165" s="223">
        <f>Розрахунок!L162</f>
        <v>0</v>
      </c>
      <c r="N165" s="223">
        <f>Розрахунок!M162</f>
        <v>0</v>
      </c>
      <c r="O165" s="223">
        <f>Розрахунок!N162</f>
        <v>0</v>
      </c>
      <c r="P165" s="223">
        <f>Розрахунок!O162</f>
        <v>0</v>
      </c>
      <c r="Q165" s="224">
        <f>Розрахунок!DL162</f>
        <v>0</v>
      </c>
      <c r="R165" s="249" t="str">
        <f t="shared" ref="R165:R214" si="27">IF(L165&lt;&gt;0,M165/L165," ")</f>
        <v xml:space="preserve"> </v>
      </c>
      <c r="S165" s="222">
        <f>Розрахунок!U162</f>
        <v>0</v>
      </c>
      <c r="T165" s="225">
        <f>Розрахунок!AB162</f>
        <v>0</v>
      </c>
      <c r="U165" s="226">
        <f>Розрахунок!AI162</f>
        <v>0</v>
      </c>
      <c r="V165" s="423">
        <f>Розрахунок!AP162</f>
        <v>0</v>
      </c>
      <c r="W165" s="222">
        <f>Розрахунок!AW162</f>
        <v>0</v>
      </c>
      <c r="X165" s="225">
        <f>Розрахунок!BD162</f>
        <v>0</v>
      </c>
      <c r="Y165" s="226">
        <f>Розрахунок!BK162</f>
        <v>0</v>
      </c>
      <c r="Z165" s="423">
        <f>Розрахунок!BR162</f>
        <v>0</v>
      </c>
      <c r="AA165" s="222">
        <f>Розрахунок!BY162</f>
        <v>0</v>
      </c>
      <c r="AB165" s="423">
        <f>Розрахунок!CF162</f>
        <v>0</v>
      </c>
      <c r="AC165" s="222">
        <f>Розрахунок!CM162</f>
        <v>0</v>
      </c>
      <c r="AD165" s="225">
        <f>Розрахунок!CT162</f>
        <v>0</v>
      </c>
      <c r="AE165" s="226">
        <f>Розрахунок!DA162</f>
        <v>0</v>
      </c>
      <c r="AF165" s="225">
        <f>Розрахунок!DH162</f>
        <v>0</v>
      </c>
      <c r="AG165" s="421"/>
      <c r="AI165" s="524">
        <f t="shared" si="20"/>
        <v>0</v>
      </c>
      <c r="AJ165" s="519">
        <f t="shared" si="21"/>
        <v>0</v>
      </c>
      <c r="AK165" s="519">
        <f t="shared" si="22"/>
        <v>0</v>
      </c>
      <c r="AL165" s="519">
        <f t="shared" si="23"/>
        <v>0</v>
      </c>
      <c r="AM165" s="519">
        <f t="shared" si="24"/>
        <v>0</v>
      </c>
      <c r="AN165" s="519">
        <f t="shared" si="25"/>
        <v>0</v>
      </c>
      <c r="AO165" s="525">
        <f t="shared" si="26"/>
        <v>0</v>
      </c>
    </row>
    <row r="166" spans="1:41" s="18" customFormat="1" ht="15" hidden="1" thickBot="1" x14ac:dyDescent="0.25">
      <c r="A166" s="221">
        <f>Розрахунок!A163</f>
        <v>52</v>
      </c>
      <c r="B166" s="423">
        <f>Розрахунок!B163</f>
        <v>0</v>
      </c>
      <c r="C166" s="227" t="str">
        <f>Розрахунок!C163</f>
        <v/>
      </c>
      <c r="D166" s="226" t="str">
        <f>IF(Розрахунок!F163&lt;&gt;"",LEFT(Розрахунок!F163, LEN(Розрахунок!F163)-1)," ")</f>
        <v xml:space="preserve"> </v>
      </c>
      <c r="E166" s="223" t="str">
        <f>IF(Розрахунок!G163&lt;&gt;"",LEFT(Розрахунок!G163, LEN(Розрахунок!G163)-1)," ")</f>
        <v xml:space="preserve"> </v>
      </c>
      <c r="F166" s="223" t="str">
        <f>IF(Розрахунок!H163&lt;&gt;"",LEFT(Розрахунок!H163, LEN(Розрахунок!H163)-1)," ")</f>
        <v xml:space="preserve"> </v>
      </c>
      <c r="G166" s="223" t="str">
        <f>IF(Розрахунок!I163&lt;&gt;"",LEFT(Розрахунок!I163, LEN(Розрахунок!I163)-1)," ")</f>
        <v xml:space="preserve"> </v>
      </c>
      <c r="H166" s="223">
        <f>Розрахунок!J163</f>
        <v>0</v>
      </c>
      <c r="I166" s="223" t="str">
        <f>IF(Розрахунок!K163&lt;&gt;"",LEFT(Розрахунок!K163, LEN(Розрахунок!K163)-1)," ")</f>
        <v xml:space="preserve"> </v>
      </c>
      <c r="J166" s="223">
        <f>Розрахунок!E163</f>
        <v>0</v>
      </c>
      <c r="K166" s="223">
        <f>Розрахунок!DN163</f>
        <v>0</v>
      </c>
      <c r="L166" s="223">
        <f>Розрахунок!DM163</f>
        <v>0</v>
      </c>
      <c r="M166" s="223">
        <f>Розрахунок!L163</f>
        <v>0</v>
      </c>
      <c r="N166" s="223">
        <f>Розрахунок!M163</f>
        <v>0</v>
      </c>
      <c r="O166" s="223">
        <f>Розрахунок!N163</f>
        <v>0</v>
      </c>
      <c r="P166" s="223">
        <f>Розрахунок!O163</f>
        <v>0</v>
      </c>
      <c r="Q166" s="224">
        <f>Розрахунок!DL163</f>
        <v>0</v>
      </c>
      <c r="R166" s="249" t="str">
        <f t="shared" si="27"/>
        <v xml:space="preserve"> </v>
      </c>
      <c r="S166" s="222">
        <f>Розрахунок!U163</f>
        <v>0</v>
      </c>
      <c r="T166" s="225">
        <f>Розрахунок!AB163</f>
        <v>0</v>
      </c>
      <c r="U166" s="226">
        <f>Розрахунок!AI163</f>
        <v>0</v>
      </c>
      <c r="V166" s="423">
        <f>Розрахунок!AP163</f>
        <v>0</v>
      </c>
      <c r="W166" s="222">
        <f>Розрахунок!AW163</f>
        <v>0</v>
      </c>
      <c r="X166" s="225">
        <f>Розрахунок!BD163</f>
        <v>0</v>
      </c>
      <c r="Y166" s="226">
        <f>Розрахунок!BK163</f>
        <v>0</v>
      </c>
      <c r="Z166" s="423">
        <f>Розрахунок!BR163</f>
        <v>0</v>
      </c>
      <c r="AA166" s="222">
        <f>Розрахунок!BY163</f>
        <v>0</v>
      </c>
      <c r="AB166" s="423">
        <f>Розрахунок!CF163</f>
        <v>0</v>
      </c>
      <c r="AC166" s="222">
        <f>Розрахунок!CM163</f>
        <v>0</v>
      </c>
      <c r="AD166" s="225">
        <f>Розрахунок!CT163</f>
        <v>0</v>
      </c>
      <c r="AE166" s="226">
        <f>Розрахунок!DA163</f>
        <v>0</v>
      </c>
      <c r="AF166" s="225">
        <f>Розрахунок!DH163</f>
        <v>0</v>
      </c>
      <c r="AG166" s="444"/>
      <c r="AI166" s="524">
        <f t="shared" si="20"/>
        <v>0</v>
      </c>
      <c r="AJ166" s="519">
        <f t="shared" si="21"/>
        <v>0</v>
      </c>
      <c r="AK166" s="519">
        <f t="shared" si="22"/>
        <v>0</v>
      </c>
      <c r="AL166" s="519">
        <f t="shared" si="23"/>
        <v>0</v>
      </c>
      <c r="AM166" s="519">
        <f t="shared" si="24"/>
        <v>0</v>
      </c>
      <c r="AN166" s="519">
        <f t="shared" si="25"/>
        <v>0</v>
      </c>
      <c r="AO166" s="525">
        <f t="shared" si="26"/>
        <v>0</v>
      </c>
    </row>
    <row r="167" spans="1:41" s="16" customFormat="1" ht="13.5" hidden="1" thickBot="1" x14ac:dyDescent="0.25">
      <c r="A167" s="221">
        <f>Розрахунок!A164</f>
        <v>53</v>
      </c>
      <c r="B167" s="423">
        <f>Розрахунок!B164</f>
        <v>0</v>
      </c>
      <c r="C167" s="227" t="str">
        <f>Розрахунок!C164</f>
        <v/>
      </c>
      <c r="D167" s="226" t="str">
        <f>IF(Розрахунок!F164&lt;&gt;"",LEFT(Розрахунок!F164, LEN(Розрахунок!F164)-1)," ")</f>
        <v xml:space="preserve"> </v>
      </c>
      <c r="E167" s="223" t="str">
        <f>IF(Розрахунок!G164&lt;&gt;"",LEFT(Розрахунок!G164, LEN(Розрахунок!G164)-1)," ")</f>
        <v xml:space="preserve"> </v>
      </c>
      <c r="F167" s="223" t="str">
        <f>IF(Розрахунок!H164&lt;&gt;"",LEFT(Розрахунок!H164, LEN(Розрахунок!H164)-1)," ")</f>
        <v xml:space="preserve"> </v>
      </c>
      <c r="G167" s="223" t="str">
        <f>IF(Розрахунок!I164&lt;&gt;"",LEFT(Розрахунок!I164, LEN(Розрахунок!I164)-1)," ")</f>
        <v xml:space="preserve"> </v>
      </c>
      <c r="H167" s="223">
        <f>Розрахунок!J164</f>
        <v>0</v>
      </c>
      <c r="I167" s="223" t="str">
        <f>IF(Розрахунок!K164&lt;&gt;"",LEFT(Розрахунок!K164, LEN(Розрахунок!K164)-1)," ")</f>
        <v xml:space="preserve"> </v>
      </c>
      <c r="J167" s="223">
        <f>Розрахунок!E164</f>
        <v>0</v>
      </c>
      <c r="K167" s="223">
        <f>Розрахунок!DN164</f>
        <v>0</v>
      </c>
      <c r="L167" s="223">
        <f>Розрахунок!DM164</f>
        <v>0</v>
      </c>
      <c r="M167" s="223">
        <f>Розрахунок!L164</f>
        <v>0</v>
      </c>
      <c r="N167" s="223">
        <f>Розрахунок!M164</f>
        <v>0</v>
      </c>
      <c r="O167" s="223">
        <f>Розрахунок!N164</f>
        <v>0</v>
      </c>
      <c r="P167" s="223">
        <f>Розрахунок!O164</f>
        <v>0</v>
      </c>
      <c r="Q167" s="224">
        <f>Розрахунок!DL164</f>
        <v>0</v>
      </c>
      <c r="R167" s="249" t="str">
        <f t="shared" si="27"/>
        <v xml:space="preserve"> </v>
      </c>
      <c r="S167" s="222">
        <f>Розрахунок!U164</f>
        <v>0</v>
      </c>
      <c r="T167" s="225">
        <f>Розрахунок!AB164</f>
        <v>0</v>
      </c>
      <c r="U167" s="226">
        <f>Розрахунок!AI164</f>
        <v>0</v>
      </c>
      <c r="V167" s="423">
        <f>Розрахунок!AP164</f>
        <v>0</v>
      </c>
      <c r="W167" s="222">
        <f>Розрахунок!AW164</f>
        <v>0</v>
      </c>
      <c r="X167" s="225">
        <f>Розрахунок!BD164</f>
        <v>0</v>
      </c>
      <c r="Y167" s="226">
        <f>Розрахунок!BK164</f>
        <v>0</v>
      </c>
      <c r="Z167" s="423">
        <f>Розрахунок!BR164</f>
        <v>0</v>
      </c>
      <c r="AA167" s="222">
        <f>Розрахунок!BY164</f>
        <v>0</v>
      </c>
      <c r="AB167" s="423">
        <f>Розрахунок!CF164</f>
        <v>0</v>
      </c>
      <c r="AC167" s="222">
        <f>Розрахунок!CM164</f>
        <v>0</v>
      </c>
      <c r="AD167" s="225">
        <f>Розрахунок!CT164</f>
        <v>0</v>
      </c>
      <c r="AE167" s="226">
        <f>Розрахунок!DA164</f>
        <v>0</v>
      </c>
      <c r="AF167" s="225">
        <f>Розрахунок!DH164</f>
        <v>0</v>
      </c>
      <c r="AG167" s="421"/>
      <c r="AI167" s="524">
        <f t="shared" si="20"/>
        <v>0</v>
      </c>
      <c r="AJ167" s="519">
        <f t="shared" si="21"/>
        <v>0</v>
      </c>
      <c r="AK167" s="519">
        <f t="shared" si="22"/>
        <v>0</v>
      </c>
      <c r="AL167" s="519">
        <f t="shared" si="23"/>
        <v>0</v>
      </c>
      <c r="AM167" s="519">
        <f t="shared" si="24"/>
        <v>0</v>
      </c>
      <c r="AN167" s="519">
        <f t="shared" si="25"/>
        <v>0</v>
      </c>
      <c r="AO167" s="525">
        <f t="shared" si="26"/>
        <v>0</v>
      </c>
    </row>
    <row r="168" spans="1:41" s="16" customFormat="1" ht="13.5" hidden="1" thickBot="1" x14ac:dyDescent="0.25">
      <c r="A168" s="221">
        <f>Розрахунок!A165</f>
        <v>54</v>
      </c>
      <c r="B168" s="423">
        <f>Розрахунок!B165</f>
        <v>0</v>
      </c>
      <c r="C168" s="227" t="str">
        <f>Розрахунок!C165</f>
        <v/>
      </c>
      <c r="D168" s="226" t="str">
        <f>IF(Розрахунок!F165&lt;&gt;"",LEFT(Розрахунок!F165, LEN(Розрахунок!F165)-1)," ")</f>
        <v xml:space="preserve"> </v>
      </c>
      <c r="E168" s="223" t="str">
        <f>IF(Розрахунок!G165&lt;&gt;"",LEFT(Розрахунок!G165, LEN(Розрахунок!G165)-1)," ")</f>
        <v xml:space="preserve"> </v>
      </c>
      <c r="F168" s="223" t="str">
        <f>IF(Розрахунок!H165&lt;&gt;"",LEFT(Розрахунок!H165, LEN(Розрахунок!H165)-1)," ")</f>
        <v xml:space="preserve"> </v>
      </c>
      <c r="G168" s="223" t="str">
        <f>IF(Розрахунок!I165&lt;&gt;"",LEFT(Розрахунок!I165, LEN(Розрахунок!I165)-1)," ")</f>
        <v xml:space="preserve"> </v>
      </c>
      <c r="H168" s="223">
        <f>Розрахунок!J165</f>
        <v>0</v>
      </c>
      <c r="I168" s="223" t="str">
        <f>IF(Розрахунок!K165&lt;&gt;"",LEFT(Розрахунок!K165, LEN(Розрахунок!K165)-1)," ")</f>
        <v xml:space="preserve"> </v>
      </c>
      <c r="J168" s="223">
        <f>Розрахунок!E165</f>
        <v>0</v>
      </c>
      <c r="K168" s="223">
        <f>Розрахунок!DN165</f>
        <v>0</v>
      </c>
      <c r="L168" s="223">
        <f>Розрахунок!DM165</f>
        <v>0</v>
      </c>
      <c r="M168" s="223">
        <f>Розрахунок!L165</f>
        <v>0</v>
      </c>
      <c r="N168" s="223">
        <f>Розрахунок!M165</f>
        <v>0</v>
      </c>
      <c r="O168" s="223">
        <f>Розрахунок!N165</f>
        <v>0</v>
      </c>
      <c r="P168" s="223">
        <f>Розрахунок!O165</f>
        <v>0</v>
      </c>
      <c r="Q168" s="224">
        <f>Розрахунок!DL165</f>
        <v>0</v>
      </c>
      <c r="R168" s="249" t="str">
        <f t="shared" si="27"/>
        <v xml:space="preserve"> </v>
      </c>
      <c r="S168" s="222">
        <f>Розрахунок!U165</f>
        <v>0</v>
      </c>
      <c r="T168" s="225">
        <f>Розрахунок!AB165</f>
        <v>0</v>
      </c>
      <c r="U168" s="226">
        <f>Розрахунок!AI165</f>
        <v>0</v>
      </c>
      <c r="V168" s="423">
        <f>Розрахунок!AP165</f>
        <v>0</v>
      </c>
      <c r="W168" s="222">
        <f>Розрахунок!AW165</f>
        <v>0</v>
      </c>
      <c r="X168" s="225">
        <f>Розрахунок!BD165</f>
        <v>0</v>
      </c>
      <c r="Y168" s="226">
        <f>Розрахунок!BK165</f>
        <v>0</v>
      </c>
      <c r="Z168" s="423">
        <f>Розрахунок!BR165</f>
        <v>0</v>
      </c>
      <c r="AA168" s="222">
        <f>Розрахунок!BY165</f>
        <v>0</v>
      </c>
      <c r="AB168" s="423">
        <f>Розрахунок!CF165</f>
        <v>0</v>
      </c>
      <c r="AC168" s="222">
        <f>Розрахунок!CM165</f>
        <v>0</v>
      </c>
      <c r="AD168" s="225">
        <f>Розрахунок!CT165</f>
        <v>0</v>
      </c>
      <c r="AE168" s="226">
        <f>Розрахунок!DA165</f>
        <v>0</v>
      </c>
      <c r="AF168" s="225">
        <f>Розрахунок!DH165</f>
        <v>0</v>
      </c>
      <c r="AG168" s="421"/>
      <c r="AI168" s="524">
        <f t="shared" si="20"/>
        <v>0</v>
      </c>
      <c r="AJ168" s="519">
        <f t="shared" si="21"/>
        <v>0</v>
      </c>
      <c r="AK168" s="519">
        <f t="shared" si="22"/>
        <v>0</v>
      </c>
      <c r="AL168" s="519">
        <f t="shared" si="23"/>
        <v>0</v>
      </c>
      <c r="AM168" s="519">
        <f t="shared" si="24"/>
        <v>0</v>
      </c>
      <c r="AN168" s="519">
        <f t="shared" si="25"/>
        <v>0</v>
      </c>
      <c r="AO168" s="525">
        <f t="shared" si="26"/>
        <v>0</v>
      </c>
    </row>
    <row r="169" spans="1:41" s="16" customFormat="1" ht="13.5" hidden="1" thickBot="1" x14ac:dyDescent="0.25">
      <c r="A169" s="221">
        <f>Розрахунок!A166</f>
        <v>55</v>
      </c>
      <c r="B169" s="423">
        <f>Розрахунок!B166</f>
        <v>0</v>
      </c>
      <c r="C169" s="227" t="str">
        <f>Розрахунок!C166</f>
        <v/>
      </c>
      <c r="D169" s="226" t="str">
        <f>IF(Розрахунок!F166&lt;&gt;"",LEFT(Розрахунок!F166, LEN(Розрахунок!F166)-1)," ")</f>
        <v xml:space="preserve"> </v>
      </c>
      <c r="E169" s="223" t="str">
        <f>IF(Розрахунок!G166&lt;&gt;"",LEFT(Розрахунок!G166, LEN(Розрахунок!G166)-1)," ")</f>
        <v xml:space="preserve"> </v>
      </c>
      <c r="F169" s="223" t="str">
        <f>IF(Розрахунок!H166&lt;&gt;"",LEFT(Розрахунок!H166, LEN(Розрахунок!H166)-1)," ")</f>
        <v xml:space="preserve"> </v>
      </c>
      <c r="G169" s="223" t="str">
        <f>IF(Розрахунок!I166&lt;&gt;"",LEFT(Розрахунок!I166, LEN(Розрахунок!I166)-1)," ")</f>
        <v xml:space="preserve"> </v>
      </c>
      <c r="H169" s="223">
        <f>Розрахунок!J166</f>
        <v>0</v>
      </c>
      <c r="I169" s="223" t="str">
        <f>IF(Розрахунок!K166&lt;&gt;"",LEFT(Розрахунок!K166, LEN(Розрахунок!K166)-1)," ")</f>
        <v xml:space="preserve"> </v>
      </c>
      <c r="J169" s="223">
        <f>Розрахунок!E166</f>
        <v>0</v>
      </c>
      <c r="K169" s="223">
        <f>Розрахунок!DN166</f>
        <v>0</v>
      </c>
      <c r="L169" s="223">
        <f>Розрахунок!DM166</f>
        <v>0</v>
      </c>
      <c r="M169" s="223">
        <f>Розрахунок!L166</f>
        <v>0</v>
      </c>
      <c r="N169" s="223">
        <f>Розрахунок!M166</f>
        <v>0</v>
      </c>
      <c r="O169" s="223">
        <f>Розрахунок!N166</f>
        <v>0</v>
      </c>
      <c r="P169" s="223">
        <f>Розрахунок!O166</f>
        <v>0</v>
      </c>
      <c r="Q169" s="224">
        <f>Розрахунок!DL166</f>
        <v>0</v>
      </c>
      <c r="R169" s="249" t="str">
        <f t="shared" si="27"/>
        <v xml:space="preserve"> </v>
      </c>
      <c r="S169" s="222">
        <f>Розрахунок!U166</f>
        <v>0</v>
      </c>
      <c r="T169" s="225">
        <f>Розрахунок!AB166</f>
        <v>0</v>
      </c>
      <c r="U169" s="226">
        <f>Розрахунок!AI166</f>
        <v>0</v>
      </c>
      <c r="V169" s="423">
        <f>Розрахунок!AP166</f>
        <v>0</v>
      </c>
      <c r="W169" s="222">
        <f>Розрахунок!AW166</f>
        <v>0</v>
      </c>
      <c r="X169" s="225">
        <f>Розрахунок!BD166</f>
        <v>0</v>
      </c>
      <c r="Y169" s="226">
        <f>Розрахунок!BK166</f>
        <v>0</v>
      </c>
      <c r="Z169" s="423">
        <f>Розрахунок!BR166</f>
        <v>0</v>
      </c>
      <c r="AA169" s="222">
        <f>Розрахунок!BY166</f>
        <v>0</v>
      </c>
      <c r="AB169" s="423">
        <f>Розрахунок!CF166</f>
        <v>0</v>
      </c>
      <c r="AC169" s="222">
        <f>Розрахунок!CM166</f>
        <v>0</v>
      </c>
      <c r="AD169" s="225">
        <f>Розрахунок!CT166</f>
        <v>0</v>
      </c>
      <c r="AE169" s="226">
        <f>Розрахунок!DA166</f>
        <v>0</v>
      </c>
      <c r="AF169" s="225">
        <f>Розрахунок!DH166</f>
        <v>0</v>
      </c>
      <c r="AG169" s="421"/>
      <c r="AI169" s="524">
        <f t="shared" si="20"/>
        <v>0</v>
      </c>
      <c r="AJ169" s="519">
        <f t="shared" si="21"/>
        <v>0</v>
      </c>
      <c r="AK169" s="519">
        <f t="shared" si="22"/>
        <v>0</v>
      </c>
      <c r="AL169" s="519">
        <f t="shared" si="23"/>
        <v>0</v>
      </c>
      <c r="AM169" s="519">
        <f t="shared" si="24"/>
        <v>0</v>
      </c>
      <c r="AN169" s="519">
        <f t="shared" si="25"/>
        <v>0</v>
      </c>
      <c r="AO169" s="525">
        <f t="shared" si="26"/>
        <v>0</v>
      </c>
    </row>
    <row r="170" spans="1:41" s="16" customFormat="1" ht="13.5" hidden="1" thickBot="1" x14ac:dyDescent="0.25">
      <c r="A170" s="221">
        <f>Розрахунок!A167</f>
        <v>56</v>
      </c>
      <c r="B170" s="423">
        <f>Розрахунок!B167</f>
        <v>0</v>
      </c>
      <c r="C170" s="227" t="str">
        <f>Розрахунок!C167</f>
        <v/>
      </c>
      <c r="D170" s="226" t="str">
        <f>IF(Розрахунок!F167&lt;&gt;"",LEFT(Розрахунок!F167, LEN(Розрахунок!F167)-1)," ")</f>
        <v xml:space="preserve"> </v>
      </c>
      <c r="E170" s="223" t="str">
        <f>IF(Розрахунок!G167&lt;&gt;"",LEFT(Розрахунок!G167, LEN(Розрахунок!G167)-1)," ")</f>
        <v xml:space="preserve"> </v>
      </c>
      <c r="F170" s="223" t="str">
        <f>IF(Розрахунок!H167&lt;&gt;"",LEFT(Розрахунок!H167, LEN(Розрахунок!H167)-1)," ")</f>
        <v xml:space="preserve"> </v>
      </c>
      <c r="G170" s="223" t="str">
        <f>IF(Розрахунок!I167&lt;&gt;"",LEFT(Розрахунок!I167, LEN(Розрахунок!I167)-1)," ")</f>
        <v xml:space="preserve"> </v>
      </c>
      <c r="H170" s="223">
        <f>Розрахунок!J167</f>
        <v>0</v>
      </c>
      <c r="I170" s="223" t="str">
        <f>IF(Розрахунок!K167&lt;&gt;"",LEFT(Розрахунок!K167, LEN(Розрахунок!K167)-1)," ")</f>
        <v xml:space="preserve"> </v>
      </c>
      <c r="J170" s="223">
        <f>Розрахунок!E167</f>
        <v>0</v>
      </c>
      <c r="K170" s="223">
        <f>Розрахунок!DN167</f>
        <v>0</v>
      </c>
      <c r="L170" s="223">
        <f>Розрахунок!DM167</f>
        <v>0</v>
      </c>
      <c r="M170" s="223">
        <f>Розрахунок!L167</f>
        <v>0</v>
      </c>
      <c r="N170" s="223">
        <f>Розрахунок!M167</f>
        <v>0</v>
      </c>
      <c r="O170" s="223">
        <f>Розрахунок!N167</f>
        <v>0</v>
      </c>
      <c r="P170" s="223">
        <f>Розрахунок!O167</f>
        <v>0</v>
      </c>
      <c r="Q170" s="224">
        <f>Розрахунок!DL167</f>
        <v>0</v>
      </c>
      <c r="R170" s="249" t="str">
        <f t="shared" si="27"/>
        <v xml:space="preserve"> </v>
      </c>
      <c r="S170" s="222">
        <f>Розрахунок!U167</f>
        <v>0</v>
      </c>
      <c r="T170" s="225">
        <f>Розрахунок!AB167</f>
        <v>0</v>
      </c>
      <c r="U170" s="226">
        <f>Розрахунок!AI167</f>
        <v>0</v>
      </c>
      <c r="V170" s="423">
        <f>Розрахунок!AP167</f>
        <v>0</v>
      </c>
      <c r="W170" s="222">
        <f>Розрахунок!AW167</f>
        <v>0</v>
      </c>
      <c r="X170" s="225">
        <f>Розрахунок!BD167</f>
        <v>0</v>
      </c>
      <c r="Y170" s="226">
        <f>Розрахунок!BK167</f>
        <v>0</v>
      </c>
      <c r="Z170" s="423">
        <f>Розрахунок!BR167</f>
        <v>0</v>
      </c>
      <c r="AA170" s="222">
        <f>Розрахунок!BY167</f>
        <v>0</v>
      </c>
      <c r="AB170" s="423">
        <f>Розрахунок!CF167</f>
        <v>0</v>
      </c>
      <c r="AC170" s="222">
        <f>Розрахунок!CM167</f>
        <v>0</v>
      </c>
      <c r="AD170" s="225">
        <f>Розрахунок!CT167</f>
        <v>0</v>
      </c>
      <c r="AE170" s="226">
        <f>Розрахунок!DA167</f>
        <v>0</v>
      </c>
      <c r="AF170" s="225">
        <f>Розрахунок!DH167</f>
        <v>0</v>
      </c>
      <c r="AG170" s="421"/>
      <c r="AI170" s="524">
        <f t="shared" si="20"/>
        <v>0</v>
      </c>
      <c r="AJ170" s="519">
        <f t="shared" si="21"/>
        <v>0</v>
      </c>
      <c r="AK170" s="519">
        <f t="shared" si="22"/>
        <v>0</v>
      </c>
      <c r="AL170" s="519">
        <f t="shared" si="23"/>
        <v>0</v>
      </c>
      <c r="AM170" s="519">
        <f t="shared" si="24"/>
        <v>0</v>
      </c>
      <c r="AN170" s="519">
        <f t="shared" si="25"/>
        <v>0</v>
      </c>
      <c r="AO170" s="525">
        <f t="shared" si="26"/>
        <v>0</v>
      </c>
    </row>
    <row r="171" spans="1:41" s="16" customFormat="1" ht="13.5" hidden="1" thickBot="1" x14ac:dyDescent="0.25">
      <c r="A171" s="221">
        <f>Розрахунок!A168</f>
        <v>57</v>
      </c>
      <c r="B171" s="423">
        <f>Розрахунок!B168</f>
        <v>0</v>
      </c>
      <c r="C171" s="227" t="str">
        <f>Розрахунок!C168</f>
        <v/>
      </c>
      <c r="D171" s="226" t="str">
        <f>IF(Розрахунок!F168&lt;&gt;"",LEFT(Розрахунок!F168, LEN(Розрахунок!F168)-1)," ")</f>
        <v xml:space="preserve"> </v>
      </c>
      <c r="E171" s="223" t="str">
        <f>IF(Розрахунок!G168&lt;&gt;"",LEFT(Розрахунок!G168, LEN(Розрахунок!G168)-1)," ")</f>
        <v xml:space="preserve"> </v>
      </c>
      <c r="F171" s="223" t="str">
        <f>IF(Розрахунок!H168&lt;&gt;"",LEFT(Розрахунок!H168, LEN(Розрахунок!H168)-1)," ")</f>
        <v xml:space="preserve"> </v>
      </c>
      <c r="G171" s="223" t="str">
        <f>IF(Розрахунок!I168&lt;&gt;"",LEFT(Розрахунок!I168, LEN(Розрахунок!I168)-1)," ")</f>
        <v xml:space="preserve"> </v>
      </c>
      <c r="H171" s="223">
        <f>Розрахунок!J168</f>
        <v>0</v>
      </c>
      <c r="I171" s="223" t="str">
        <f>IF(Розрахунок!K168&lt;&gt;"",LEFT(Розрахунок!K168, LEN(Розрахунок!K168)-1)," ")</f>
        <v xml:space="preserve"> </v>
      </c>
      <c r="J171" s="223">
        <f>Розрахунок!E168</f>
        <v>0</v>
      </c>
      <c r="K171" s="223">
        <f>Розрахунок!DN168</f>
        <v>0</v>
      </c>
      <c r="L171" s="223">
        <f>Розрахунок!DM168</f>
        <v>0</v>
      </c>
      <c r="M171" s="223">
        <f>Розрахунок!L168</f>
        <v>0</v>
      </c>
      <c r="N171" s="223">
        <f>Розрахунок!M168</f>
        <v>0</v>
      </c>
      <c r="O171" s="223">
        <f>Розрахунок!N168</f>
        <v>0</v>
      </c>
      <c r="P171" s="223">
        <f>Розрахунок!O168</f>
        <v>0</v>
      </c>
      <c r="Q171" s="224">
        <f>Розрахунок!DL168</f>
        <v>0</v>
      </c>
      <c r="R171" s="249" t="str">
        <f t="shared" si="27"/>
        <v xml:space="preserve"> </v>
      </c>
      <c r="S171" s="222">
        <f>Розрахунок!U168</f>
        <v>0</v>
      </c>
      <c r="T171" s="225">
        <f>Розрахунок!AB168</f>
        <v>0</v>
      </c>
      <c r="U171" s="226">
        <f>Розрахунок!AI168</f>
        <v>0</v>
      </c>
      <c r="V171" s="423">
        <f>Розрахунок!AP168</f>
        <v>0</v>
      </c>
      <c r="W171" s="222">
        <f>Розрахунок!AW168</f>
        <v>0</v>
      </c>
      <c r="X171" s="225">
        <f>Розрахунок!BD168</f>
        <v>0</v>
      </c>
      <c r="Y171" s="226">
        <f>Розрахунок!BK168</f>
        <v>0</v>
      </c>
      <c r="Z171" s="423">
        <f>Розрахунок!BR168</f>
        <v>0</v>
      </c>
      <c r="AA171" s="222">
        <f>Розрахунок!BY168</f>
        <v>0</v>
      </c>
      <c r="AB171" s="423">
        <f>Розрахунок!CF168</f>
        <v>0</v>
      </c>
      <c r="AC171" s="222">
        <f>Розрахунок!CM168</f>
        <v>0</v>
      </c>
      <c r="AD171" s="225">
        <f>Розрахунок!CT168</f>
        <v>0</v>
      </c>
      <c r="AE171" s="226">
        <f>Розрахунок!DA168</f>
        <v>0</v>
      </c>
      <c r="AF171" s="225">
        <f>Розрахунок!DH168</f>
        <v>0</v>
      </c>
      <c r="AG171" s="421"/>
      <c r="AI171" s="524">
        <f t="shared" si="20"/>
        <v>0</v>
      </c>
      <c r="AJ171" s="519">
        <f t="shared" si="21"/>
        <v>0</v>
      </c>
      <c r="AK171" s="519">
        <f t="shared" si="22"/>
        <v>0</v>
      </c>
      <c r="AL171" s="519">
        <f t="shared" si="23"/>
        <v>0</v>
      </c>
      <c r="AM171" s="519">
        <f t="shared" si="24"/>
        <v>0</v>
      </c>
      <c r="AN171" s="519">
        <f t="shared" si="25"/>
        <v>0</v>
      </c>
      <c r="AO171" s="525">
        <f t="shared" si="26"/>
        <v>0</v>
      </c>
    </row>
    <row r="172" spans="1:41" s="16" customFormat="1" ht="13.5" hidden="1" thickBot="1" x14ac:dyDescent="0.25">
      <c r="A172" s="221">
        <f>Розрахунок!A169</f>
        <v>58</v>
      </c>
      <c r="B172" s="423">
        <f>Розрахунок!B169</f>
        <v>0</v>
      </c>
      <c r="C172" s="227" t="str">
        <f>Розрахунок!C169</f>
        <v/>
      </c>
      <c r="D172" s="226" t="str">
        <f>IF(Розрахунок!F169&lt;&gt;"",LEFT(Розрахунок!F169, LEN(Розрахунок!F169)-1)," ")</f>
        <v xml:space="preserve"> </v>
      </c>
      <c r="E172" s="223" t="str">
        <f>IF(Розрахунок!G169&lt;&gt;"",LEFT(Розрахунок!G169, LEN(Розрахунок!G169)-1)," ")</f>
        <v xml:space="preserve"> </v>
      </c>
      <c r="F172" s="223" t="str">
        <f>IF(Розрахунок!H169&lt;&gt;"",LEFT(Розрахунок!H169, LEN(Розрахунок!H169)-1)," ")</f>
        <v xml:space="preserve"> </v>
      </c>
      <c r="G172" s="223" t="str">
        <f>IF(Розрахунок!I169&lt;&gt;"",LEFT(Розрахунок!I169, LEN(Розрахунок!I169)-1)," ")</f>
        <v xml:space="preserve"> </v>
      </c>
      <c r="H172" s="223">
        <f>Розрахунок!J169</f>
        <v>0</v>
      </c>
      <c r="I172" s="223" t="str">
        <f>IF(Розрахунок!K169&lt;&gt;"",LEFT(Розрахунок!K169, LEN(Розрахунок!K169)-1)," ")</f>
        <v xml:space="preserve"> </v>
      </c>
      <c r="J172" s="223">
        <f>Розрахунок!E169</f>
        <v>0</v>
      </c>
      <c r="K172" s="223">
        <f>Розрахунок!DN169</f>
        <v>0</v>
      </c>
      <c r="L172" s="223">
        <f>Розрахунок!DM169</f>
        <v>0</v>
      </c>
      <c r="M172" s="223">
        <f>Розрахунок!L169</f>
        <v>0</v>
      </c>
      <c r="N172" s="223">
        <f>Розрахунок!M169</f>
        <v>0</v>
      </c>
      <c r="O172" s="223">
        <f>Розрахунок!N169</f>
        <v>0</v>
      </c>
      <c r="P172" s="223">
        <f>Розрахунок!O169</f>
        <v>0</v>
      </c>
      <c r="Q172" s="224">
        <f>Розрахунок!DL169</f>
        <v>0</v>
      </c>
      <c r="R172" s="249" t="str">
        <f t="shared" si="27"/>
        <v xml:space="preserve"> </v>
      </c>
      <c r="S172" s="222">
        <f>Розрахунок!U169</f>
        <v>0</v>
      </c>
      <c r="T172" s="225">
        <f>Розрахунок!AB169</f>
        <v>0</v>
      </c>
      <c r="U172" s="226">
        <f>Розрахунок!AI169</f>
        <v>0</v>
      </c>
      <c r="V172" s="423">
        <f>Розрахунок!AP169</f>
        <v>0</v>
      </c>
      <c r="W172" s="222">
        <f>Розрахунок!AW169</f>
        <v>0</v>
      </c>
      <c r="X172" s="225">
        <f>Розрахунок!BD169</f>
        <v>0</v>
      </c>
      <c r="Y172" s="226">
        <f>Розрахунок!BK169</f>
        <v>0</v>
      </c>
      <c r="Z172" s="423">
        <f>Розрахунок!BR169</f>
        <v>0</v>
      </c>
      <c r="AA172" s="222">
        <f>Розрахунок!BY169</f>
        <v>0</v>
      </c>
      <c r="AB172" s="423">
        <f>Розрахунок!CF169</f>
        <v>0</v>
      </c>
      <c r="AC172" s="222">
        <f>Розрахунок!CM169</f>
        <v>0</v>
      </c>
      <c r="AD172" s="225">
        <f>Розрахунок!CT169</f>
        <v>0</v>
      </c>
      <c r="AE172" s="226">
        <f>Розрахунок!DA169</f>
        <v>0</v>
      </c>
      <c r="AF172" s="225">
        <f>Розрахунок!DH169</f>
        <v>0</v>
      </c>
      <c r="AG172" s="421"/>
      <c r="AI172" s="524">
        <f t="shared" si="20"/>
        <v>0</v>
      </c>
      <c r="AJ172" s="519">
        <f t="shared" si="21"/>
        <v>0</v>
      </c>
      <c r="AK172" s="519">
        <f t="shared" si="22"/>
        <v>0</v>
      </c>
      <c r="AL172" s="519">
        <f t="shared" si="23"/>
        <v>0</v>
      </c>
      <c r="AM172" s="519">
        <f t="shared" si="24"/>
        <v>0</v>
      </c>
      <c r="AN172" s="519">
        <f t="shared" si="25"/>
        <v>0</v>
      </c>
      <c r="AO172" s="525">
        <f t="shared" si="26"/>
        <v>0</v>
      </c>
    </row>
    <row r="173" spans="1:41" s="16" customFormat="1" ht="13.5" hidden="1" thickBot="1" x14ac:dyDescent="0.25">
      <c r="A173" s="221">
        <f>Розрахунок!A170</f>
        <v>59</v>
      </c>
      <c r="B173" s="423">
        <f>Розрахунок!B170</f>
        <v>0</v>
      </c>
      <c r="C173" s="227" t="str">
        <f>Розрахунок!C170</f>
        <v/>
      </c>
      <c r="D173" s="226" t="str">
        <f>IF(Розрахунок!F170&lt;&gt;"",LEFT(Розрахунок!F170, LEN(Розрахунок!F170)-1)," ")</f>
        <v xml:space="preserve"> </v>
      </c>
      <c r="E173" s="223" t="str">
        <f>IF(Розрахунок!G170&lt;&gt;"",LEFT(Розрахунок!G170, LEN(Розрахунок!G170)-1)," ")</f>
        <v xml:space="preserve"> </v>
      </c>
      <c r="F173" s="223" t="str">
        <f>IF(Розрахунок!H170&lt;&gt;"",LEFT(Розрахунок!H170, LEN(Розрахунок!H170)-1)," ")</f>
        <v xml:space="preserve"> </v>
      </c>
      <c r="G173" s="223" t="str">
        <f>IF(Розрахунок!I170&lt;&gt;"",LEFT(Розрахунок!I170, LEN(Розрахунок!I170)-1)," ")</f>
        <v xml:space="preserve"> </v>
      </c>
      <c r="H173" s="223">
        <f>Розрахунок!J170</f>
        <v>0</v>
      </c>
      <c r="I173" s="223" t="str">
        <f>IF(Розрахунок!K170&lt;&gt;"",LEFT(Розрахунок!K170, LEN(Розрахунок!K170)-1)," ")</f>
        <v xml:space="preserve"> </v>
      </c>
      <c r="J173" s="223">
        <f>Розрахунок!E170</f>
        <v>0</v>
      </c>
      <c r="K173" s="223">
        <f>Розрахунок!DN170</f>
        <v>0</v>
      </c>
      <c r="L173" s="223">
        <f>Розрахунок!DM170</f>
        <v>0</v>
      </c>
      <c r="M173" s="223">
        <f>Розрахунок!L170</f>
        <v>0</v>
      </c>
      <c r="N173" s="223">
        <f>Розрахунок!M170</f>
        <v>0</v>
      </c>
      <c r="O173" s="223">
        <f>Розрахунок!N170</f>
        <v>0</v>
      </c>
      <c r="P173" s="223">
        <f>Розрахунок!O170</f>
        <v>0</v>
      </c>
      <c r="Q173" s="224">
        <f>Розрахунок!DL170</f>
        <v>0</v>
      </c>
      <c r="R173" s="249" t="str">
        <f t="shared" si="27"/>
        <v xml:space="preserve"> </v>
      </c>
      <c r="S173" s="222">
        <f>Розрахунок!U170</f>
        <v>0</v>
      </c>
      <c r="T173" s="225">
        <f>Розрахунок!AB170</f>
        <v>0</v>
      </c>
      <c r="U173" s="226">
        <f>Розрахунок!AI170</f>
        <v>0</v>
      </c>
      <c r="V173" s="423">
        <f>Розрахунок!AP170</f>
        <v>0</v>
      </c>
      <c r="W173" s="222">
        <f>Розрахунок!AW170</f>
        <v>0</v>
      </c>
      <c r="X173" s="225">
        <f>Розрахунок!BD170</f>
        <v>0</v>
      </c>
      <c r="Y173" s="226">
        <f>Розрахунок!BK170</f>
        <v>0</v>
      </c>
      <c r="Z173" s="423">
        <f>Розрахунок!BR170</f>
        <v>0</v>
      </c>
      <c r="AA173" s="222">
        <f>Розрахунок!BY170</f>
        <v>0</v>
      </c>
      <c r="AB173" s="423">
        <f>Розрахунок!CF170</f>
        <v>0</v>
      </c>
      <c r="AC173" s="222">
        <f>Розрахунок!CM170</f>
        <v>0</v>
      </c>
      <c r="AD173" s="225">
        <f>Розрахунок!CT170</f>
        <v>0</v>
      </c>
      <c r="AE173" s="226">
        <f>Розрахунок!DA170</f>
        <v>0</v>
      </c>
      <c r="AF173" s="225">
        <f>Розрахунок!DH170</f>
        <v>0</v>
      </c>
      <c r="AG173" s="421"/>
      <c r="AI173" s="524">
        <f t="shared" si="20"/>
        <v>0</v>
      </c>
      <c r="AJ173" s="519">
        <f t="shared" si="21"/>
        <v>0</v>
      </c>
      <c r="AK173" s="519">
        <f t="shared" si="22"/>
        <v>0</v>
      </c>
      <c r="AL173" s="519">
        <f t="shared" si="23"/>
        <v>0</v>
      </c>
      <c r="AM173" s="519">
        <f t="shared" si="24"/>
        <v>0</v>
      </c>
      <c r="AN173" s="519">
        <f t="shared" si="25"/>
        <v>0</v>
      </c>
      <c r="AO173" s="525">
        <f t="shared" si="26"/>
        <v>0</v>
      </c>
    </row>
    <row r="174" spans="1:41" s="16" customFormat="1" ht="13.5" hidden="1" thickBot="1" x14ac:dyDescent="0.25">
      <c r="A174" s="221">
        <f>Розрахунок!A171</f>
        <v>60</v>
      </c>
      <c r="B174" s="423">
        <f>Розрахунок!B171</f>
        <v>0</v>
      </c>
      <c r="C174" s="227" t="str">
        <f>Розрахунок!C171</f>
        <v/>
      </c>
      <c r="D174" s="226" t="str">
        <f>IF(Розрахунок!F171&lt;&gt;"",LEFT(Розрахунок!F171, LEN(Розрахунок!F171)-1)," ")</f>
        <v xml:space="preserve"> </v>
      </c>
      <c r="E174" s="223" t="str">
        <f>IF(Розрахунок!G171&lt;&gt;"",LEFT(Розрахунок!G171, LEN(Розрахунок!G171)-1)," ")</f>
        <v xml:space="preserve"> </v>
      </c>
      <c r="F174" s="223" t="str">
        <f>IF(Розрахунок!H171&lt;&gt;"",LEFT(Розрахунок!H171, LEN(Розрахунок!H171)-1)," ")</f>
        <v xml:space="preserve"> </v>
      </c>
      <c r="G174" s="223" t="str">
        <f>IF(Розрахунок!I171&lt;&gt;"",LEFT(Розрахунок!I171, LEN(Розрахунок!I171)-1)," ")</f>
        <v xml:space="preserve"> </v>
      </c>
      <c r="H174" s="223">
        <f>Розрахунок!J171</f>
        <v>0</v>
      </c>
      <c r="I174" s="223" t="str">
        <f>IF(Розрахунок!K171&lt;&gt;"",LEFT(Розрахунок!K171, LEN(Розрахунок!K171)-1)," ")</f>
        <v xml:space="preserve"> </v>
      </c>
      <c r="J174" s="223">
        <f>Розрахунок!E171</f>
        <v>0</v>
      </c>
      <c r="K174" s="223">
        <f>Розрахунок!DN171</f>
        <v>0</v>
      </c>
      <c r="L174" s="223">
        <f>Розрахунок!DM171</f>
        <v>0</v>
      </c>
      <c r="M174" s="223">
        <f>Розрахунок!L171</f>
        <v>0</v>
      </c>
      <c r="N174" s="223">
        <f>Розрахунок!M171</f>
        <v>0</v>
      </c>
      <c r="O174" s="223">
        <f>Розрахунок!N171</f>
        <v>0</v>
      </c>
      <c r="P174" s="223">
        <f>Розрахунок!O171</f>
        <v>0</v>
      </c>
      <c r="Q174" s="224">
        <f>Розрахунок!DL171</f>
        <v>0</v>
      </c>
      <c r="R174" s="249" t="str">
        <f t="shared" si="27"/>
        <v xml:space="preserve"> </v>
      </c>
      <c r="S174" s="222">
        <f>Розрахунок!U171</f>
        <v>0</v>
      </c>
      <c r="T174" s="225">
        <f>Розрахунок!AB171</f>
        <v>0</v>
      </c>
      <c r="U174" s="226">
        <f>Розрахунок!AI171</f>
        <v>0</v>
      </c>
      <c r="V174" s="423">
        <f>Розрахунок!AP171</f>
        <v>0</v>
      </c>
      <c r="W174" s="222">
        <f>Розрахунок!AW171</f>
        <v>0</v>
      </c>
      <c r="X174" s="225">
        <f>Розрахунок!BD171</f>
        <v>0</v>
      </c>
      <c r="Y174" s="226">
        <f>Розрахунок!BK171</f>
        <v>0</v>
      </c>
      <c r="Z174" s="423">
        <f>Розрахунок!BR171</f>
        <v>0</v>
      </c>
      <c r="AA174" s="222">
        <f>Розрахунок!BY171</f>
        <v>0</v>
      </c>
      <c r="AB174" s="423">
        <f>Розрахунок!CF171</f>
        <v>0</v>
      </c>
      <c r="AC174" s="222">
        <f>Розрахунок!CM171</f>
        <v>0</v>
      </c>
      <c r="AD174" s="225">
        <f>Розрахунок!CT171</f>
        <v>0</v>
      </c>
      <c r="AE174" s="226">
        <f>Розрахунок!DA171</f>
        <v>0</v>
      </c>
      <c r="AF174" s="225">
        <f>Розрахунок!DH171</f>
        <v>0</v>
      </c>
      <c r="AG174" s="421"/>
      <c r="AI174" s="524">
        <f t="shared" si="20"/>
        <v>0</v>
      </c>
      <c r="AJ174" s="519">
        <f t="shared" si="21"/>
        <v>0</v>
      </c>
      <c r="AK174" s="519">
        <f t="shared" si="22"/>
        <v>0</v>
      </c>
      <c r="AL174" s="519">
        <f t="shared" si="23"/>
        <v>0</v>
      </c>
      <c r="AM174" s="519">
        <f t="shared" si="24"/>
        <v>0</v>
      </c>
      <c r="AN174" s="519">
        <f t="shared" si="25"/>
        <v>0</v>
      </c>
      <c r="AO174" s="525">
        <f t="shared" si="26"/>
        <v>0</v>
      </c>
    </row>
    <row r="175" spans="1:41" s="16" customFormat="1" ht="13.5" hidden="1" thickBot="1" x14ac:dyDescent="0.25">
      <c r="A175" s="221">
        <f>Розрахунок!A172</f>
        <v>61</v>
      </c>
      <c r="B175" s="423">
        <f>Розрахунок!B172</f>
        <v>0</v>
      </c>
      <c r="C175" s="227" t="str">
        <f>Розрахунок!C172</f>
        <v/>
      </c>
      <c r="D175" s="226" t="str">
        <f>IF(Розрахунок!F172&lt;&gt;"",LEFT(Розрахунок!F172, LEN(Розрахунок!F172)-1)," ")</f>
        <v xml:space="preserve"> </v>
      </c>
      <c r="E175" s="223" t="str">
        <f>IF(Розрахунок!G172&lt;&gt;"",LEFT(Розрахунок!G172, LEN(Розрахунок!G172)-1)," ")</f>
        <v xml:space="preserve"> </v>
      </c>
      <c r="F175" s="223" t="str">
        <f>IF(Розрахунок!H172&lt;&gt;"",LEFT(Розрахунок!H172, LEN(Розрахунок!H172)-1)," ")</f>
        <v xml:space="preserve"> </v>
      </c>
      <c r="G175" s="223" t="str">
        <f>IF(Розрахунок!I172&lt;&gt;"",LEFT(Розрахунок!I172, LEN(Розрахунок!I172)-1)," ")</f>
        <v xml:space="preserve"> </v>
      </c>
      <c r="H175" s="223">
        <f>Розрахунок!J172</f>
        <v>0</v>
      </c>
      <c r="I175" s="223" t="str">
        <f>IF(Розрахунок!K172&lt;&gt;"",LEFT(Розрахунок!K172, LEN(Розрахунок!K172)-1)," ")</f>
        <v xml:space="preserve"> </v>
      </c>
      <c r="J175" s="223">
        <f>Розрахунок!E172</f>
        <v>0</v>
      </c>
      <c r="K175" s="223">
        <f>Розрахунок!DN172</f>
        <v>0</v>
      </c>
      <c r="L175" s="223">
        <f>Розрахунок!DM172</f>
        <v>0</v>
      </c>
      <c r="M175" s="223">
        <f>Розрахунок!L172</f>
        <v>0</v>
      </c>
      <c r="N175" s="223">
        <f>Розрахунок!M172</f>
        <v>0</v>
      </c>
      <c r="O175" s="223">
        <f>Розрахунок!N172</f>
        <v>0</v>
      </c>
      <c r="P175" s="223">
        <f>Розрахунок!O172</f>
        <v>0</v>
      </c>
      <c r="Q175" s="224">
        <f>Розрахунок!DL172</f>
        <v>0</v>
      </c>
      <c r="R175" s="249" t="str">
        <f t="shared" si="27"/>
        <v xml:space="preserve"> </v>
      </c>
      <c r="S175" s="222">
        <f>Розрахунок!U172</f>
        <v>0</v>
      </c>
      <c r="T175" s="225">
        <f>Розрахунок!AB172</f>
        <v>0</v>
      </c>
      <c r="U175" s="226">
        <f>Розрахунок!AI172</f>
        <v>0</v>
      </c>
      <c r="V175" s="423">
        <f>Розрахунок!AP172</f>
        <v>0</v>
      </c>
      <c r="W175" s="222">
        <f>Розрахунок!AW172</f>
        <v>0</v>
      </c>
      <c r="X175" s="225">
        <f>Розрахунок!BD172</f>
        <v>0</v>
      </c>
      <c r="Y175" s="226">
        <f>Розрахунок!BK172</f>
        <v>0</v>
      </c>
      <c r="Z175" s="423">
        <f>Розрахунок!BR172</f>
        <v>0</v>
      </c>
      <c r="AA175" s="222">
        <f>Розрахунок!BY172</f>
        <v>0</v>
      </c>
      <c r="AB175" s="423">
        <f>Розрахунок!CF172</f>
        <v>0</v>
      </c>
      <c r="AC175" s="222">
        <f>Розрахунок!CM172</f>
        <v>0</v>
      </c>
      <c r="AD175" s="225">
        <f>Розрахунок!CT172</f>
        <v>0</v>
      </c>
      <c r="AE175" s="226">
        <f>Розрахунок!DA172</f>
        <v>0</v>
      </c>
      <c r="AF175" s="225">
        <f>Розрахунок!DH172</f>
        <v>0</v>
      </c>
      <c r="AG175" s="421"/>
      <c r="AI175" s="524">
        <f t="shared" si="20"/>
        <v>0</v>
      </c>
      <c r="AJ175" s="519">
        <f t="shared" si="21"/>
        <v>0</v>
      </c>
      <c r="AK175" s="519">
        <f t="shared" si="22"/>
        <v>0</v>
      </c>
      <c r="AL175" s="519">
        <f t="shared" si="23"/>
        <v>0</v>
      </c>
      <c r="AM175" s="519">
        <f t="shared" si="24"/>
        <v>0</v>
      </c>
      <c r="AN175" s="519">
        <f t="shared" si="25"/>
        <v>0</v>
      </c>
      <c r="AO175" s="525">
        <f t="shared" si="26"/>
        <v>0</v>
      </c>
    </row>
    <row r="176" spans="1:41" s="16" customFormat="1" ht="13.5" hidden="1" thickBot="1" x14ac:dyDescent="0.25">
      <c r="A176" s="221">
        <f>Розрахунок!A173</f>
        <v>62</v>
      </c>
      <c r="B176" s="423">
        <f>Розрахунок!B173</f>
        <v>0</v>
      </c>
      <c r="C176" s="227" t="str">
        <f>Розрахунок!C173</f>
        <v/>
      </c>
      <c r="D176" s="226" t="str">
        <f>IF(Розрахунок!F173&lt;&gt;"",LEFT(Розрахунок!F173, LEN(Розрахунок!F173)-1)," ")</f>
        <v xml:space="preserve"> </v>
      </c>
      <c r="E176" s="223" t="str">
        <f>IF(Розрахунок!G173&lt;&gt;"",LEFT(Розрахунок!G173, LEN(Розрахунок!G173)-1)," ")</f>
        <v xml:space="preserve"> </v>
      </c>
      <c r="F176" s="223" t="str">
        <f>IF(Розрахунок!H173&lt;&gt;"",LEFT(Розрахунок!H173, LEN(Розрахунок!H173)-1)," ")</f>
        <v xml:space="preserve"> </v>
      </c>
      <c r="G176" s="223" t="str">
        <f>IF(Розрахунок!I173&lt;&gt;"",LEFT(Розрахунок!I173, LEN(Розрахунок!I173)-1)," ")</f>
        <v xml:space="preserve"> </v>
      </c>
      <c r="H176" s="223">
        <f>Розрахунок!J173</f>
        <v>0</v>
      </c>
      <c r="I176" s="223" t="str">
        <f>IF(Розрахунок!K173&lt;&gt;"",LEFT(Розрахунок!K173, LEN(Розрахунок!K173)-1)," ")</f>
        <v xml:space="preserve"> </v>
      </c>
      <c r="J176" s="223">
        <f>Розрахунок!E173</f>
        <v>0</v>
      </c>
      <c r="K176" s="223">
        <f>Розрахунок!DN173</f>
        <v>0</v>
      </c>
      <c r="L176" s="223">
        <f>Розрахунок!DM173</f>
        <v>0</v>
      </c>
      <c r="M176" s="223">
        <f>Розрахунок!L173</f>
        <v>0</v>
      </c>
      <c r="N176" s="223">
        <f>Розрахунок!M173</f>
        <v>0</v>
      </c>
      <c r="O176" s="223">
        <f>Розрахунок!N173</f>
        <v>0</v>
      </c>
      <c r="P176" s="223">
        <f>Розрахунок!O173</f>
        <v>0</v>
      </c>
      <c r="Q176" s="224">
        <f>Розрахунок!DL173</f>
        <v>0</v>
      </c>
      <c r="R176" s="249" t="str">
        <f t="shared" si="27"/>
        <v xml:space="preserve"> </v>
      </c>
      <c r="S176" s="222">
        <f>Розрахунок!U173</f>
        <v>0</v>
      </c>
      <c r="T176" s="225">
        <f>Розрахунок!AB173</f>
        <v>0</v>
      </c>
      <c r="U176" s="226">
        <f>Розрахунок!AI173</f>
        <v>0</v>
      </c>
      <c r="V176" s="423">
        <f>Розрахунок!AP173</f>
        <v>0</v>
      </c>
      <c r="W176" s="222">
        <f>Розрахунок!AW173</f>
        <v>0</v>
      </c>
      <c r="X176" s="225">
        <f>Розрахунок!BD173</f>
        <v>0</v>
      </c>
      <c r="Y176" s="226">
        <f>Розрахунок!BK173</f>
        <v>0</v>
      </c>
      <c r="Z176" s="423">
        <f>Розрахунок!BR173</f>
        <v>0</v>
      </c>
      <c r="AA176" s="222">
        <f>Розрахунок!BY173</f>
        <v>0</v>
      </c>
      <c r="AB176" s="423">
        <f>Розрахунок!CF173</f>
        <v>0</v>
      </c>
      <c r="AC176" s="222">
        <f>Розрахунок!CM173</f>
        <v>0</v>
      </c>
      <c r="AD176" s="225">
        <f>Розрахунок!CT173</f>
        <v>0</v>
      </c>
      <c r="AE176" s="226">
        <f>Розрахунок!DA173</f>
        <v>0</v>
      </c>
      <c r="AF176" s="225">
        <f>Розрахунок!DH173</f>
        <v>0</v>
      </c>
      <c r="AG176" s="421"/>
      <c r="AI176" s="524">
        <f t="shared" si="20"/>
        <v>0</v>
      </c>
      <c r="AJ176" s="519">
        <f t="shared" si="21"/>
        <v>0</v>
      </c>
      <c r="AK176" s="519">
        <f t="shared" si="22"/>
        <v>0</v>
      </c>
      <c r="AL176" s="519">
        <f t="shared" si="23"/>
        <v>0</v>
      </c>
      <c r="AM176" s="519">
        <f t="shared" si="24"/>
        <v>0</v>
      </c>
      <c r="AN176" s="519">
        <f t="shared" si="25"/>
        <v>0</v>
      </c>
      <c r="AO176" s="525">
        <f t="shared" si="26"/>
        <v>0</v>
      </c>
    </row>
    <row r="177" spans="1:41" s="16" customFormat="1" ht="13.5" hidden="1" thickBot="1" x14ac:dyDescent="0.25">
      <c r="A177" s="221">
        <f>Розрахунок!A174</f>
        <v>63</v>
      </c>
      <c r="B177" s="423">
        <f>Розрахунок!B174</f>
        <v>0</v>
      </c>
      <c r="C177" s="227" t="str">
        <f>Розрахунок!C174</f>
        <v/>
      </c>
      <c r="D177" s="226" t="str">
        <f>IF(Розрахунок!F174&lt;&gt;"",LEFT(Розрахунок!F174, LEN(Розрахунок!F174)-1)," ")</f>
        <v xml:space="preserve"> </v>
      </c>
      <c r="E177" s="223" t="str">
        <f>IF(Розрахунок!G174&lt;&gt;"",LEFT(Розрахунок!G174, LEN(Розрахунок!G174)-1)," ")</f>
        <v xml:space="preserve"> </v>
      </c>
      <c r="F177" s="223" t="str">
        <f>IF(Розрахунок!H174&lt;&gt;"",LEFT(Розрахунок!H174, LEN(Розрахунок!H174)-1)," ")</f>
        <v xml:space="preserve"> </v>
      </c>
      <c r="G177" s="223" t="str">
        <f>IF(Розрахунок!I174&lt;&gt;"",LEFT(Розрахунок!I174, LEN(Розрахунок!I174)-1)," ")</f>
        <v xml:space="preserve"> </v>
      </c>
      <c r="H177" s="223">
        <f>Розрахунок!J174</f>
        <v>0</v>
      </c>
      <c r="I177" s="223" t="str">
        <f>IF(Розрахунок!K174&lt;&gt;"",LEFT(Розрахунок!K174, LEN(Розрахунок!K174)-1)," ")</f>
        <v xml:space="preserve"> </v>
      </c>
      <c r="J177" s="223">
        <f>Розрахунок!E174</f>
        <v>0</v>
      </c>
      <c r="K177" s="223">
        <f>Розрахунок!DN174</f>
        <v>0</v>
      </c>
      <c r="L177" s="223">
        <f>Розрахунок!DM174</f>
        <v>0</v>
      </c>
      <c r="M177" s="223">
        <f>Розрахунок!L174</f>
        <v>0</v>
      </c>
      <c r="N177" s="223">
        <f>Розрахунок!M174</f>
        <v>0</v>
      </c>
      <c r="O177" s="223">
        <f>Розрахунок!N174</f>
        <v>0</v>
      </c>
      <c r="P177" s="223">
        <f>Розрахунок!O174</f>
        <v>0</v>
      </c>
      <c r="Q177" s="224">
        <f>Розрахунок!DL174</f>
        <v>0</v>
      </c>
      <c r="R177" s="249" t="str">
        <f t="shared" si="27"/>
        <v xml:space="preserve"> </v>
      </c>
      <c r="S177" s="222">
        <f>Розрахунок!U174</f>
        <v>0</v>
      </c>
      <c r="T177" s="225">
        <f>Розрахунок!AB174</f>
        <v>0</v>
      </c>
      <c r="U177" s="226">
        <f>Розрахунок!AI174</f>
        <v>0</v>
      </c>
      <c r="V177" s="423">
        <f>Розрахунок!AP174</f>
        <v>0</v>
      </c>
      <c r="W177" s="222">
        <f>Розрахунок!AW174</f>
        <v>0</v>
      </c>
      <c r="X177" s="225">
        <f>Розрахунок!BD174</f>
        <v>0</v>
      </c>
      <c r="Y177" s="226">
        <f>Розрахунок!BK174</f>
        <v>0</v>
      </c>
      <c r="Z177" s="423">
        <f>Розрахунок!BR174</f>
        <v>0</v>
      </c>
      <c r="AA177" s="222">
        <f>Розрахунок!BY174</f>
        <v>0</v>
      </c>
      <c r="AB177" s="423">
        <f>Розрахунок!CF174</f>
        <v>0</v>
      </c>
      <c r="AC177" s="222">
        <f>Розрахунок!CM174</f>
        <v>0</v>
      </c>
      <c r="AD177" s="225">
        <f>Розрахунок!CT174</f>
        <v>0</v>
      </c>
      <c r="AE177" s="226">
        <f>Розрахунок!DA174</f>
        <v>0</v>
      </c>
      <c r="AF177" s="225">
        <f>Розрахунок!DH174</f>
        <v>0</v>
      </c>
      <c r="AG177" s="421"/>
      <c r="AI177" s="524">
        <f t="shared" si="20"/>
        <v>0</v>
      </c>
      <c r="AJ177" s="519">
        <f t="shared" si="21"/>
        <v>0</v>
      </c>
      <c r="AK177" s="519">
        <f t="shared" si="22"/>
        <v>0</v>
      </c>
      <c r="AL177" s="519">
        <f t="shared" si="23"/>
        <v>0</v>
      </c>
      <c r="AM177" s="519">
        <f t="shared" si="24"/>
        <v>0</v>
      </c>
      <c r="AN177" s="519">
        <f t="shared" si="25"/>
        <v>0</v>
      </c>
      <c r="AO177" s="525">
        <f t="shared" si="26"/>
        <v>0</v>
      </c>
    </row>
    <row r="178" spans="1:41" s="16" customFormat="1" ht="13.5" hidden="1" thickBot="1" x14ac:dyDescent="0.25">
      <c r="A178" s="221">
        <f>Розрахунок!A175</f>
        <v>64</v>
      </c>
      <c r="B178" s="423">
        <f>Розрахунок!B175</f>
        <v>0</v>
      </c>
      <c r="C178" s="227" t="str">
        <f>Розрахунок!C175</f>
        <v/>
      </c>
      <c r="D178" s="226" t="str">
        <f>IF(Розрахунок!F175&lt;&gt;"",LEFT(Розрахунок!F175, LEN(Розрахунок!F175)-1)," ")</f>
        <v xml:space="preserve"> </v>
      </c>
      <c r="E178" s="223" t="str">
        <f>IF(Розрахунок!G175&lt;&gt;"",LEFT(Розрахунок!G175, LEN(Розрахунок!G175)-1)," ")</f>
        <v xml:space="preserve"> </v>
      </c>
      <c r="F178" s="223" t="str">
        <f>IF(Розрахунок!H175&lt;&gt;"",LEFT(Розрахунок!H175, LEN(Розрахунок!H175)-1)," ")</f>
        <v xml:space="preserve"> </v>
      </c>
      <c r="G178" s="223" t="str">
        <f>IF(Розрахунок!I175&lt;&gt;"",LEFT(Розрахунок!I175, LEN(Розрахунок!I175)-1)," ")</f>
        <v xml:space="preserve"> </v>
      </c>
      <c r="H178" s="223">
        <f>Розрахунок!J175</f>
        <v>0</v>
      </c>
      <c r="I178" s="223" t="str">
        <f>IF(Розрахунок!K175&lt;&gt;"",LEFT(Розрахунок!K175, LEN(Розрахунок!K175)-1)," ")</f>
        <v xml:space="preserve"> </v>
      </c>
      <c r="J178" s="223">
        <f>Розрахунок!E175</f>
        <v>0</v>
      </c>
      <c r="K178" s="223">
        <f>Розрахунок!DN175</f>
        <v>0</v>
      </c>
      <c r="L178" s="223">
        <f>Розрахунок!DM175</f>
        <v>0</v>
      </c>
      <c r="M178" s="223">
        <f>Розрахунок!L175</f>
        <v>0</v>
      </c>
      <c r="N178" s="223">
        <f>Розрахунок!M175</f>
        <v>0</v>
      </c>
      <c r="O178" s="223">
        <f>Розрахунок!N175</f>
        <v>0</v>
      </c>
      <c r="P178" s="223">
        <f>Розрахунок!O175</f>
        <v>0</v>
      </c>
      <c r="Q178" s="224">
        <f>Розрахунок!DL175</f>
        <v>0</v>
      </c>
      <c r="R178" s="249" t="str">
        <f t="shared" si="27"/>
        <v xml:space="preserve"> </v>
      </c>
      <c r="S178" s="222">
        <f>Розрахунок!U175</f>
        <v>0</v>
      </c>
      <c r="T178" s="225">
        <f>Розрахунок!AB175</f>
        <v>0</v>
      </c>
      <c r="U178" s="226">
        <f>Розрахунок!AI175</f>
        <v>0</v>
      </c>
      <c r="V178" s="423">
        <f>Розрахунок!AP175</f>
        <v>0</v>
      </c>
      <c r="W178" s="222">
        <f>Розрахунок!AW175</f>
        <v>0</v>
      </c>
      <c r="X178" s="225">
        <f>Розрахунок!BD175</f>
        <v>0</v>
      </c>
      <c r="Y178" s="226">
        <f>Розрахунок!BK175</f>
        <v>0</v>
      </c>
      <c r="Z178" s="423">
        <f>Розрахунок!BR175</f>
        <v>0</v>
      </c>
      <c r="AA178" s="222">
        <f>Розрахунок!BY175</f>
        <v>0</v>
      </c>
      <c r="AB178" s="423">
        <f>Розрахунок!CF175</f>
        <v>0</v>
      </c>
      <c r="AC178" s="222">
        <f>Розрахунок!CM175</f>
        <v>0</v>
      </c>
      <c r="AD178" s="225">
        <f>Розрахунок!CT175</f>
        <v>0</v>
      </c>
      <c r="AE178" s="226">
        <f>Розрахунок!DA175</f>
        <v>0</v>
      </c>
      <c r="AF178" s="225">
        <f>Розрахунок!DH175</f>
        <v>0</v>
      </c>
      <c r="AG178" s="421"/>
      <c r="AI178" s="524">
        <f t="shared" si="20"/>
        <v>0</v>
      </c>
      <c r="AJ178" s="519">
        <f t="shared" si="21"/>
        <v>0</v>
      </c>
      <c r="AK178" s="519">
        <f t="shared" si="22"/>
        <v>0</v>
      </c>
      <c r="AL178" s="519">
        <f t="shared" si="23"/>
        <v>0</v>
      </c>
      <c r="AM178" s="519">
        <f t="shared" si="24"/>
        <v>0</v>
      </c>
      <c r="AN178" s="519">
        <f t="shared" si="25"/>
        <v>0</v>
      </c>
      <c r="AO178" s="525">
        <f t="shared" si="26"/>
        <v>0</v>
      </c>
    </row>
    <row r="179" spans="1:41" s="16" customFormat="1" ht="12.75" hidden="1" customHeight="1" thickBot="1" x14ac:dyDescent="0.25">
      <c r="A179" s="221">
        <f>Розрахунок!A176</f>
        <v>65</v>
      </c>
      <c r="B179" s="423">
        <f>Розрахунок!B176</f>
        <v>0</v>
      </c>
      <c r="C179" s="227" t="str">
        <f>Розрахунок!C176</f>
        <v/>
      </c>
      <c r="D179" s="226" t="str">
        <f>IF(Розрахунок!F176&lt;&gt;"",LEFT(Розрахунок!F176, LEN(Розрахунок!F176)-1)," ")</f>
        <v xml:space="preserve"> </v>
      </c>
      <c r="E179" s="223" t="str">
        <f>IF(Розрахунок!G176&lt;&gt;"",LEFT(Розрахунок!G176, LEN(Розрахунок!G176)-1)," ")</f>
        <v xml:space="preserve"> </v>
      </c>
      <c r="F179" s="223" t="str">
        <f>IF(Розрахунок!H176&lt;&gt;"",LEFT(Розрахунок!H176, LEN(Розрахунок!H176)-1)," ")</f>
        <v xml:space="preserve"> </v>
      </c>
      <c r="G179" s="223" t="str">
        <f>IF(Розрахунок!I176&lt;&gt;"",LEFT(Розрахунок!I176, LEN(Розрахунок!I176)-1)," ")</f>
        <v xml:space="preserve"> </v>
      </c>
      <c r="H179" s="223">
        <f>Розрахунок!J176</f>
        <v>0</v>
      </c>
      <c r="I179" s="223" t="str">
        <f>IF(Розрахунок!K176&lt;&gt;"",LEFT(Розрахунок!K176, LEN(Розрахунок!K176)-1)," ")</f>
        <v xml:space="preserve"> </v>
      </c>
      <c r="J179" s="223">
        <f>Розрахунок!E176</f>
        <v>0</v>
      </c>
      <c r="K179" s="223">
        <f>Розрахунок!DN176</f>
        <v>0</v>
      </c>
      <c r="L179" s="223">
        <f>Розрахунок!DM176</f>
        <v>0</v>
      </c>
      <c r="M179" s="223">
        <f>Розрахунок!L176</f>
        <v>0</v>
      </c>
      <c r="N179" s="223">
        <f>Розрахунок!M176</f>
        <v>0</v>
      </c>
      <c r="O179" s="223">
        <f>Розрахунок!N176</f>
        <v>0</v>
      </c>
      <c r="P179" s="223">
        <f>Розрахунок!O176</f>
        <v>0</v>
      </c>
      <c r="Q179" s="224">
        <f>Розрахунок!DL176</f>
        <v>0</v>
      </c>
      <c r="R179" s="249" t="str">
        <f t="shared" si="27"/>
        <v xml:space="preserve"> </v>
      </c>
      <c r="S179" s="222">
        <f>Розрахунок!U176</f>
        <v>0</v>
      </c>
      <c r="T179" s="225">
        <f>Розрахунок!AB176</f>
        <v>0</v>
      </c>
      <c r="U179" s="226">
        <f>Розрахунок!AI176</f>
        <v>0</v>
      </c>
      <c r="V179" s="423">
        <f>Розрахунок!AP176</f>
        <v>0</v>
      </c>
      <c r="W179" s="222">
        <f>Розрахунок!AW176</f>
        <v>0</v>
      </c>
      <c r="X179" s="225">
        <f>Розрахунок!BD176</f>
        <v>0</v>
      </c>
      <c r="Y179" s="226">
        <f>Розрахунок!BK176</f>
        <v>0</v>
      </c>
      <c r="Z179" s="423">
        <f>Розрахунок!BR176</f>
        <v>0</v>
      </c>
      <c r="AA179" s="222">
        <f>Розрахунок!BY176</f>
        <v>0</v>
      </c>
      <c r="AB179" s="423">
        <f>Розрахунок!CF176</f>
        <v>0</v>
      </c>
      <c r="AC179" s="222">
        <f>Розрахунок!CM176</f>
        <v>0</v>
      </c>
      <c r="AD179" s="225">
        <f>Розрахунок!CT176</f>
        <v>0</v>
      </c>
      <c r="AE179" s="226">
        <f>Розрахунок!DA176</f>
        <v>0</v>
      </c>
      <c r="AF179" s="225">
        <f>Розрахунок!DH176</f>
        <v>0</v>
      </c>
      <c r="AG179" s="421"/>
      <c r="AI179" s="524">
        <f t="shared" si="20"/>
        <v>0</v>
      </c>
      <c r="AJ179" s="519">
        <f t="shared" si="21"/>
        <v>0</v>
      </c>
      <c r="AK179" s="519">
        <f t="shared" si="22"/>
        <v>0</v>
      </c>
      <c r="AL179" s="519">
        <f t="shared" si="23"/>
        <v>0</v>
      </c>
      <c r="AM179" s="519">
        <f t="shared" si="24"/>
        <v>0</v>
      </c>
      <c r="AN179" s="519">
        <f t="shared" si="25"/>
        <v>0</v>
      </c>
      <c r="AO179" s="525">
        <f t="shared" si="26"/>
        <v>0</v>
      </c>
    </row>
    <row r="180" spans="1:41" s="16" customFormat="1" ht="13.5" hidden="1" thickBot="1" x14ac:dyDescent="0.25">
      <c r="A180" s="221">
        <f>Розрахунок!A177</f>
        <v>66</v>
      </c>
      <c r="B180" s="423">
        <f>Розрахунок!B177</f>
        <v>0</v>
      </c>
      <c r="C180" s="227" t="str">
        <f>Розрахунок!C177</f>
        <v/>
      </c>
      <c r="D180" s="226" t="str">
        <f>IF(Розрахунок!F177&lt;&gt;"",LEFT(Розрахунок!F177, LEN(Розрахунок!F177)-1)," ")</f>
        <v xml:space="preserve"> </v>
      </c>
      <c r="E180" s="223" t="str">
        <f>IF(Розрахунок!G177&lt;&gt;"",LEFT(Розрахунок!G177, LEN(Розрахунок!G177)-1)," ")</f>
        <v xml:space="preserve"> </v>
      </c>
      <c r="F180" s="223" t="str">
        <f>IF(Розрахунок!H177&lt;&gt;"",LEFT(Розрахунок!H177, LEN(Розрахунок!H177)-1)," ")</f>
        <v xml:space="preserve"> </v>
      </c>
      <c r="G180" s="223" t="str">
        <f>IF(Розрахунок!I177&lt;&gt;"",LEFT(Розрахунок!I177, LEN(Розрахунок!I177)-1)," ")</f>
        <v xml:space="preserve"> </v>
      </c>
      <c r="H180" s="223">
        <f>Розрахунок!J177</f>
        <v>0</v>
      </c>
      <c r="I180" s="223" t="str">
        <f>IF(Розрахунок!K177&lt;&gt;"",LEFT(Розрахунок!K177, LEN(Розрахунок!K177)-1)," ")</f>
        <v xml:space="preserve"> </v>
      </c>
      <c r="J180" s="223">
        <f>Розрахунок!E177</f>
        <v>0</v>
      </c>
      <c r="K180" s="223">
        <f>Розрахунок!DN177</f>
        <v>0</v>
      </c>
      <c r="L180" s="223">
        <f>Розрахунок!DM177</f>
        <v>0</v>
      </c>
      <c r="M180" s="223">
        <f>Розрахунок!L177</f>
        <v>0</v>
      </c>
      <c r="N180" s="223">
        <f>Розрахунок!M177</f>
        <v>0</v>
      </c>
      <c r="O180" s="223">
        <f>Розрахунок!N177</f>
        <v>0</v>
      </c>
      <c r="P180" s="223">
        <f>Розрахунок!O177</f>
        <v>0</v>
      </c>
      <c r="Q180" s="224">
        <f>Розрахунок!DL177</f>
        <v>0</v>
      </c>
      <c r="R180" s="249" t="str">
        <f t="shared" si="27"/>
        <v xml:space="preserve"> </v>
      </c>
      <c r="S180" s="222">
        <f>Розрахунок!U177</f>
        <v>0</v>
      </c>
      <c r="T180" s="225">
        <f>Розрахунок!AB177</f>
        <v>0</v>
      </c>
      <c r="U180" s="226">
        <f>Розрахунок!AI177</f>
        <v>0</v>
      </c>
      <c r="V180" s="423">
        <f>Розрахунок!AP177</f>
        <v>0</v>
      </c>
      <c r="W180" s="222">
        <f>Розрахунок!AW177</f>
        <v>0</v>
      </c>
      <c r="X180" s="225">
        <f>Розрахунок!BD177</f>
        <v>0</v>
      </c>
      <c r="Y180" s="226">
        <f>Розрахунок!BK177</f>
        <v>0</v>
      </c>
      <c r="Z180" s="423">
        <f>Розрахунок!BR177</f>
        <v>0</v>
      </c>
      <c r="AA180" s="222">
        <f>Розрахунок!BY177</f>
        <v>0</v>
      </c>
      <c r="AB180" s="423">
        <f>Розрахунок!CF177</f>
        <v>0</v>
      </c>
      <c r="AC180" s="222">
        <f>Розрахунок!CM177</f>
        <v>0</v>
      </c>
      <c r="AD180" s="225">
        <f>Розрахунок!CT177</f>
        <v>0</v>
      </c>
      <c r="AE180" s="226">
        <f>Розрахунок!DA177</f>
        <v>0</v>
      </c>
      <c r="AF180" s="225">
        <f>Розрахунок!DH177</f>
        <v>0</v>
      </c>
      <c r="AG180" s="421"/>
      <c r="AI180" s="524">
        <f t="shared" ref="AI180:AI213" si="28">IF(AND($B180&lt;&gt;0,OR($S180&lt;&gt;0,$T180&lt;&gt;0,OR(LEFT($E180,2)=$S$6&amp;"*",LEFT($E180,2)=$T$6&amp;"*"),OR(LEFT($F180,2)=$S$6,LEFT($F180,2)=$S$6&amp;","),OR(LEFT($F180,2)=$T$6,LEFT($F180,2)=$T$6&amp;","),OR(LEFT($G180,2)=$S$6,LEFT($G180,2)=$S$6&amp;","),OR(LEFT($G180,2)=$T$6,LEFT($G180,2)=$T$6&amp;","))),1,0)</f>
        <v>0</v>
      </c>
      <c r="AJ180" s="519">
        <f t="shared" si="21"/>
        <v>0</v>
      </c>
      <c r="AK180" s="519">
        <f t="shared" si="22"/>
        <v>0</v>
      </c>
      <c r="AL180" s="519">
        <f t="shared" si="23"/>
        <v>0</v>
      </c>
      <c r="AM180" s="519">
        <f t="shared" si="24"/>
        <v>0</v>
      </c>
      <c r="AN180" s="519">
        <f t="shared" si="25"/>
        <v>0</v>
      </c>
      <c r="AO180" s="525">
        <f t="shared" si="26"/>
        <v>0</v>
      </c>
    </row>
    <row r="181" spans="1:41" s="16" customFormat="1" ht="13.5" hidden="1" thickBot="1" x14ac:dyDescent="0.25">
      <c r="A181" s="221">
        <f>Розрахунок!A178</f>
        <v>67</v>
      </c>
      <c r="B181" s="423">
        <f>Розрахунок!B178</f>
        <v>0</v>
      </c>
      <c r="C181" s="227" t="str">
        <f>Розрахунок!C178</f>
        <v/>
      </c>
      <c r="D181" s="226" t="str">
        <f>IF(Розрахунок!F178&lt;&gt;"",LEFT(Розрахунок!F178, LEN(Розрахунок!F178)-1)," ")</f>
        <v xml:space="preserve"> </v>
      </c>
      <c r="E181" s="223" t="str">
        <f>IF(Розрахунок!G178&lt;&gt;"",LEFT(Розрахунок!G178, LEN(Розрахунок!G178)-1)," ")</f>
        <v xml:space="preserve"> </v>
      </c>
      <c r="F181" s="223" t="str">
        <f>IF(Розрахунок!H178&lt;&gt;"",LEFT(Розрахунок!H178, LEN(Розрахунок!H178)-1)," ")</f>
        <v xml:space="preserve"> </v>
      </c>
      <c r="G181" s="223" t="str">
        <f>IF(Розрахунок!I178&lt;&gt;"",LEFT(Розрахунок!I178, LEN(Розрахунок!I178)-1)," ")</f>
        <v xml:space="preserve"> </v>
      </c>
      <c r="H181" s="223">
        <f>Розрахунок!J178</f>
        <v>0</v>
      </c>
      <c r="I181" s="223" t="str">
        <f>IF(Розрахунок!K178&lt;&gt;"",LEFT(Розрахунок!K178, LEN(Розрахунок!K178)-1)," ")</f>
        <v xml:space="preserve"> </v>
      </c>
      <c r="J181" s="223">
        <f>Розрахунок!E178</f>
        <v>0</v>
      </c>
      <c r="K181" s="223">
        <f>Розрахунок!DN178</f>
        <v>0</v>
      </c>
      <c r="L181" s="223">
        <f>Розрахунок!DM178</f>
        <v>0</v>
      </c>
      <c r="M181" s="223">
        <f>Розрахунок!L178</f>
        <v>0</v>
      </c>
      <c r="N181" s="223">
        <f>Розрахунок!M178</f>
        <v>0</v>
      </c>
      <c r="O181" s="223">
        <f>Розрахунок!N178</f>
        <v>0</v>
      </c>
      <c r="P181" s="223">
        <f>Розрахунок!O178</f>
        <v>0</v>
      </c>
      <c r="Q181" s="224">
        <f>Розрахунок!DL178</f>
        <v>0</v>
      </c>
      <c r="R181" s="249" t="str">
        <f t="shared" si="27"/>
        <v xml:space="preserve"> </v>
      </c>
      <c r="S181" s="222">
        <f>Розрахунок!U178</f>
        <v>0</v>
      </c>
      <c r="T181" s="225">
        <f>Розрахунок!AB178</f>
        <v>0</v>
      </c>
      <c r="U181" s="226">
        <f>Розрахунок!AI178</f>
        <v>0</v>
      </c>
      <c r="V181" s="423">
        <f>Розрахунок!AP178</f>
        <v>0</v>
      </c>
      <c r="W181" s="222">
        <f>Розрахунок!AW178</f>
        <v>0</v>
      </c>
      <c r="X181" s="225">
        <f>Розрахунок!BD178</f>
        <v>0</v>
      </c>
      <c r="Y181" s="226">
        <f>Розрахунок!BK178</f>
        <v>0</v>
      </c>
      <c r="Z181" s="423">
        <f>Розрахунок!BR178</f>
        <v>0</v>
      </c>
      <c r="AA181" s="222">
        <f>Розрахунок!BY178</f>
        <v>0</v>
      </c>
      <c r="AB181" s="423">
        <f>Розрахунок!CF178</f>
        <v>0</v>
      </c>
      <c r="AC181" s="222">
        <f>Розрахунок!CM178</f>
        <v>0</v>
      </c>
      <c r="AD181" s="225">
        <f>Розрахунок!CT178</f>
        <v>0</v>
      </c>
      <c r="AE181" s="226">
        <f>Розрахунок!DA178</f>
        <v>0</v>
      </c>
      <c r="AF181" s="225">
        <f>Розрахунок!DH178</f>
        <v>0</v>
      </c>
      <c r="AG181" s="421"/>
      <c r="AI181" s="524">
        <f t="shared" si="28"/>
        <v>0</v>
      </c>
      <c r="AJ181" s="519">
        <f t="shared" si="21"/>
        <v>0</v>
      </c>
      <c r="AK181" s="519">
        <f t="shared" si="22"/>
        <v>0</v>
      </c>
      <c r="AL181" s="519">
        <f t="shared" si="23"/>
        <v>0</v>
      </c>
      <c r="AM181" s="519">
        <f t="shared" si="24"/>
        <v>0</v>
      </c>
      <c r="AN181" s="519">
        <f t="shared" si="25"/>
        <v>0</v>
      </c>
      <c r="AO181" s="525">
        <f t="shared" si="26"/>
        <v>0</v>
      </c>
    </row>
    <row r="182" spans="1:41" s="16" customFormat="1" ht="13.5" hidden="1" thickBot="1" x14ac:dyDescent="0.25">
      <c r="A182" s="221">
        <f>Розрахунок!A179</f>
        <v>68</v>
      </c>
      <c r="B182" s="423">
        <f>Розрахунок!B179</f>
        <v>0</v>
      </c>
      <c r="C182" s="227" t="str">
        <f>Розрахунок!C179</f>
        <v/>
      </c>
      <c r="D182" s="226" t="str">
        <f>IF(Розрахунок!F179&lt;&gt;"",LEFT(Розрахунок!F179, LEN(Розрахунок!F179)-1)," ")</f>
        <v xml:space="preserve"> </v>
      </c>
      <c r="E182" s="223" t="str">
        <f>IF(Розрахунок!G179&lt;&gt;"",LEFT(Розрахунок!G179, LEN(Розрахунок!G179)-1)," ")</f>
        <v xml:space="preserve"> </v>
      </c>
      <c r="F182" s="223" t="str">
        <f>IF(Розрахунок!H179&lt;&gt;"",LEFT(Розрахунок!H179, LEN(Розрахунок!H179)-1)," ")</f>
        <v xml:space="preserve"> </v>
      </c>
      <c r="G182" s="223" t="str">
        <f>IF(Розрахунок!I179&lt;&gt;"",LEFT(Розрахунок!I179, LEN(Розрахунок!I179)-1)," ")</f>
        <v xml:space="preserve"> </v>
      </c>
      <c r="H182" s="223">
        <f>Розрахунок!J179</f>
        <v>0</v>
      </c>
      <c r="I182" s="223" t="str">
        <f>IF(Розрахунок!K179&lt;&gt;"",LEFT(Розрахунок!K179, LEN(Розрахунок!K179)-1)," ")</f>
        <v xml:space="preserve"> </v>
      </c>
      <c r="J182" s="223">
        <f>Розрахунок!E179</f>
        <v>0</v>
      </c>
      <c r="K182" s="223">
        <f>Розрахунок!DN179</f>
        <v>0</v>
      </c>
      <c r="L182" s="223">
        <f>Розрахунок!DM179</f>
        <v>0</v>
      </c>
      <c r="M182" s="223">
        <f>Розрахунок!L179</f>
        <v>0</v>
      </c>
      <c r="N182" s="223">
        <f>Розрахунок!M179</f>
        <v>0</v>
      </c>
      <c r="O182" s="223">
        <f>Розрахунок!N179</f>
        <v>0</v>
      </c>
      <c r="P182" s="223">
        <f>Розрахунок!O179</f>
        <v>0</v>
      </c>
      <c r="Q182" s="224">
        <f>Розрахунок!DL179</f>
        <v>0</v>
      </c>
      <c r="R182" s="249" t="str">
        <f t="shared" si="27"/>
        <v xml:space="preserve"> </v>
      </c>
      <c r="S182" s="222">
        <f>Розрахунок!U179</f>
        <v>0</v>
      </c>
      <c r="T182" s="225">
        <f>Розрахунок!AB179</f>
        <v>0</v>
      </c>
      <c r="U182" s="226">
        <f>Розрахунок!AI179</f>
        <v>0</v>
      </c>
      <c r="V182" s="423">
        <f>Розрахунок!AP179</f>
        <v>0</v>
      </c>
      <c r="W182" s="222">
        <f>Розрахунок!AW179</f>
        <v>0</v>
      </c>
      <c r="X182" s="225">
        <f>Розрахунок!BD179</f>
        <v>0</v>
      </c>
      <c r="Y182" s="226">
        <f>Розрахунок!BK179</f>
        <v>0</v>
      </c>
      <c r="Z182" s="423">
        <f>Розрахунок!BR179</f>
        <v>0</v>
      </c>
      <c r="AA182" s="222">
        <f>Розрахунок!BY179</f>
        <v>0</v>
      </c>
      <c r="AB182" s="423">
        <f>Розрахунок!CF179</f>
        <v>0</v>
      </c>
      <c r="AC182" s="222">
        <f>Розрахунок!CM179</f>
        <v>0</v>
      </c>
      <c r="AD182" s="225">
        <f>Розрахунок!CT179</f>
        <v>0</v>
      </c>
      <c r="AE182" s="226">
        <f>Розрахунок!DA179</f>
        <v>0</v>
      </c>
      <c r="AF182" s="225">
        <f>Розрахунок!DH179</f>
        <v>0</v>
      </c>
      <c r="AG182" s="421"/>
      <c r="AI182" s="524">
        <f t="shared" si="28"/>
        <v>0</v>
      </c>
      <c r="AJ182" s="519">
        <f t="shared" si="21"/>
        <v>0</v>
      </c>
      <c r="AK182" s="519">
        <f t="shared" si="22"/>
        <v>0</v>
      </c>
      <c r="AL182" s="519">
        <f t="shared" si="23"/>
        <v>0</v>
      </c>
      <c r="AM182" s="519">
        <f t="shared" si="24"/>
        <v>0</v>
      </c>
      <c r="AN182" s="519">
        <f t="shared" si="25"/>
        <v>0</v>
      </c>
      <c r="AO182" s="525">
        <f t="shared" si="26"/>
        <v>0</v>
      </c>
    </row>
    <row r="183" spans="1:41" s="16" customFormat="1" ht="13.5" hidden="1" thickBot="1" x14ac:dyDescent="0.25">
      <c r="A183" s="221">
        <f>Розрахунок!A180</f>
        <v>69</v>
      </c>
      <c r="B183" s="423">
        <f>Розрахунок!B180</f>
        <v>0</v>
      </c>
      <c r="C183" s="227" t="str">
        <f>Розрахунок!C180</f>
        <v/>
      </c>
      <c r="D183" s="226" t="str">
        <f>IF(Розрахунок!F180&lt;&gt;"",LEFT(Розрахунок!F180, LEN(Розрахунок!F180)-1)," ")</f>
        <v xml:space="preserve"> </v>
      </c>
      <c r="E183" s="223" t="str">
        <f>IF(Розрахунок!G180&lt;&gt;"",LEFT(Розрахунок!G180, LEN(Розрахунок!G180)-1)," ")</f>
        <v xml:space="preserve"> </v>
      </c>
      <c r="F183" s="223" t="str">
        <f>IF(Розрахунок!H180&lt;&gt;"",LEFT(Розрахунок!H180, LEN(Розрахунок!H180)-1)," ")</f>
        <v xml:space="preserve"> </v>
      </c>
      <c r="G183" s="223" t="str">
        <f>IF(Розрахунок!I180&lt;&gt;"",LEFT(Розрахунок!I180, LEN(Розрахунок!I180)-1)," ")</f>
        <v xml:space="preserve"> </v>
      </c>
      <c r="H183" s="223">
        <f>Розрахунок!J180</f>
        <v>0</v>
      </c>
      <c r="I183" s="223" t="str">
        <f>IF(Розрахунок!K180&lt;&gt;"",LEFT(Розрахунок!K180, LEN(Розрахунок!K180)-1)," ")</f>
        <v xml:space="preserve"> </v>
      </c>
      <c r="J183" s="223">
        <f>Розрахунок!E180</f>
        <v>0</v>
      </c>
      <c r="K183" s="223">
        <f>Розрахунок!DN180</f>
        <v>0</v>
      </c>
      <c r="L183" s="223">
        <f>Розрахунок!DM180</f>
        <v>0</v>
      </c>
      <c r="M183" s="223">
        <f>Розрахунок!L180</f>
        <v>0</v>
      </c>
      <c r="N183" s="223">
        <f>Розрахунок!M180</f>
        <v>0</v>
      </c>
      <c r="O183" s="223">
        <f>Розрахунок!N180</f>
        <v>0</v>
      </c>
      <c r="P183" s="223">
        <f>Розрахунок!O180</f>
        <v>0</v>
      </c>
      <c r="Q183" s="224">
        <f>Розрахунок!DL180</f>
        <v>0</v>
      </c>
      <c r="R183" s="249" t="str">
        <f t="shared" si="27"/>
        <v xml:space="preserve"> </v>
      </c>
      <c r="S183" s="222">
        <f>Розрахунок!U180</f>
        <v>0</v>
      </c>
      <c r="T183" s="225">
        <f>Розрахунок!AB180</f>
        <v>0</v>
      </c>
      <c r="U183" s="226">
        <f>Розрахунок!AI180</f>
        <v>0</v>
      </c>
      <c r="V183" s="423">
        <f>Розрахунок!AP180</f>
        <v>0</v>
      </c>
      <c r="W183" s="222">
        <f>Розрахунок!AW180</f>
        <v>0</v>
      </c>
      <c r="X183" s="225">
        <f>Розрахунок!BD180</f>
        <v>0</v>
      </c>
      <c r="Y183" s="226">
        <f>Розрахунок!BK180</f>
        <v>0</v>
      </c>
      <c r="Z183" s="423">
        <f>Розрахунок!BR180</f>
        <v>0</v>
      </c>
      <c r="AA183" s="222">
        <f>Розрахунок!BY180</f>
        <v>0</v>
      </c>
      <c r="AB183" s="423">
        <f>Розрахунок!CF180</f>
        <v>0</v>
      </c>
      <c r="AC183" s="222">
        <f>Розрахунок!CM180</f>
        <v>0</v>
      </c>
      <c r="AD183" s="225">
        <f>Розрахунок!CT180</f>
        <v>0</v>
      </c>
      <c r="AE183" s="226">
        <f>Розрахунок!DA180</f>
        <v>0</v>
      </c>
      <c r="AF183" s="225">
        <f>Розрахунок!DH180</f>
        <v>0</v>
      </c>
      <c r="AG183" s="421"/>
      <c r="AI183" s="524">
        <f t="shared" si="28"/>
        <v>0</v>
      </c>
      <c r="AJ183" s="519">
        <f t="shared" si="21"/>
        <v>0</v>
      </c>
      <c r="AK183" s="519">
        <f t="shared" si="22"/>
        <v>0</v>
      </c>
      <c r="AL183" s="519">
        <f t="shared" si="23"/>
        <v>0</v>
      </c>
      <c r="AM183" s="519">
        <f t="shared" si="24"/>
        <v>0</v>
      </c>
      <c r="AN183" s="519">
        <f t="shared" si="25"/>
        <v>0</v>
      </c>
      <c r="AO183" s="525">
        <f t="shared" si="26"/>
        <v>0</v>
      </c>
    </row>
    <row r="184" spans="1:41" s="16" customFormat="1" ht="13.5" hidden="1" thickBot="1" x14ac:dyDescent="0.25">
      <c r="A184" s="221">
        <f>Розрахунок!A181</f>
        <v>70</v>
      </c>
      <c r="B184" s="423">
        <f>Розрахунок!B181</f>
        <v>0</v>
      </c>
      <c r="C184" s="227" t="str">
        <f>Розрахунок!C181</f>
        <v/>
      </c>
      <c r="D184" s="226" t="str">
        <f>IF(Розрахунок!F181&lt;&gt;"",LEFT(Розрахунок!F181, LEN(Розрахунок!F181)-1)," ")</f>
        <v xml:space="preserve"> </v>
      </c>
      <c r="E184" s="223" t="str">
        <f>IF(Розрахунок!G181&lt;&gt;"",LEFT(Розрахунок!G181, LEN(Розрахунок!G181)-1)," ")</f>
        <v xml:space="preserve"> </v>
      </c>
      <c r="F184" s="223" t="str">
        <f>IF(Розрахунок!H181&lt;&gt;"",LEFT(Розрахунок!H181, LEN(Розрахунок!H181)-1)," ")</f>
        <v xml:space="preserve"> </v>
      </c>
      <c r="G184" s="223" t="str">
        <f>IF(Розрахунок!I181&lt;&gt;"",LEFT(Розрахунок!I181, LEN(Розрахунок!I181)-1)," ")</f>
        <v xml:space="preserve"> </v>
      </c>
      <c r="H184" s="223">
        <f>Розрахунок!J181</f>
        <v>0</v>
      </c>
      <c r="I184" s="223" t="str">
        <f>IF(Розрахунок!K181&lt;&gt;"",LEFT(Розрахунок!K181, LEN(Розрахунок!K181)-1)," ")</f>
        <v xml:space="preserve"> </v>
      </c>
      <c r="J184" s="223">
        <f>Розрахунок!E181</f>
        <v>0</v>
      </c>
      <c r="K184" s="223">
        <f>Розрахунок!DN181</f>
        <v>0</v>
      </c>
      <c r="L184" s="223">
        <f>Розрахунок!DM181</f>
        <v>0</v>
      </c>
      <c r="M184" s="223">
        <f>Розрахунок!L181</f>
        <v>0</v>
      </c>
      <c r="N184" s="223">
        <f>Розрахунок!M181</f>
        <v>0</v>
      </c>
      <c r="O184" s="223">
        <f>Розрахунок!N181</f>
        <v>0</v>
      </c>
      <c r="P184" s="223">
        <f>Розрахунок!O181</f>
        <v>0</v>
      </c>
      <c r="Q184" s="224">
        <f>Розрахунок!DL181</f>
        <v>0</v>
      </c>
      <c r="R184" s="249" t="str">
        <f t="shared" si="27"/>
        <v xml:space="preserve"> </v>
      </c>
      <c r="S184" s="222">
        <f>Розрахунок!U181</f>
        <v>0</v>
      </c>
      <c r="T184" s="225">
        <f>Розрахунок!AB181</f>
        <v>0</v>
      </c>
      <c r="U184" s="226">
        <f>Розрахунок!AI181</f>
        <v>0</v>
      </c>
      <c r="V184" s="423">
        <f>Розрахунок!AP181</f>
        <v>0</v>
      </c>
      <c r="W184" s="222">
        <f>Розрахунок!AW181</f>
        <v>0</v>
      </c>
      <c r="X184" s="225">
        <f>Розрахунок!BD181</f>
        <v>0</v>
      </c>
      <c r="Y184" s="226">
        <f>Розрахунок!BK181</f>
        <v>0</v>
      </c>
      <c r="Z184" s="423">
        <f>Розрахунок!BR181</f>
        <v>0</v>
      </c>
      <c r="AA184" s="222">
        <f>Розрахунок!BY181</f>
        <v>0</v>
      </c>
      <c r="AB184" s="423">
        <f>Розрахунок!CF181</f>
        <v>0</v>
      </c>
      <c r="AC184" s="222">
        <f>Розрахунок!CM181</f>
        <v>0</v>
      </c>
      <c r="AD184" s="225">
        <f>Розрахунок!CT181</f>
        <v>0</v>
      </c>
      <c r="AE184" s="226">
        <f>Розрахунок!DA181</f>
        <v>0</v>
      </c>
      <c r="AF184" s="225">
        <f>Розрахунок!DH181</f>
        <v>0</v>
      </c>
      <c r="AG184" s="421"/>
      <c r="AI184" s="524">
        <f t="shared" si="28"/>
        <v>0</v>
      </c>
      <c r="AJ184" s="519">
        <f t="shared" si="21"/>
        <v>0</v>
      </c>
      <c r="AK184" s="519">
        <f t="shared" si="22"/>
        <v>0</v>
      </c>
      <c r="AL184" s="519">
        <f t="shared" si="23"/>
        <v>0</v>
      </c>
      <c r="AM184" s="519">
        <f t="shared" si="24"/>
        <v>0</v>
      </c>
      <c r="AN184" s="519">
        <f t="shared" si="25"/>
        <v>0</v>
      </c>
      <c r="AO184" s="525">
        <f t="shared" si="26"/>
        <v>0</v>
      </c>
    </row>
    <row r="185" spans="1:41" s="16" customFormat="1" ht="13.5" hidden="1" thickBot="1" x14ac:dyDescent="0.25">
      <c r="A185" s="221">
        <f>Розрахунок!A182</f>
        <v>71</v>
      </c>
      <c r="B185" s="423">
        <f>Розрахунок!B182</f>
        <v>0</v>
      </c>
      <c r="C185" s="227" t="str">
        <f>Розрахунок!C182</f>
        <v/>
      </c>
      <c r="D185" s="226" t="str">
        <f>IF(Розрахунок!F182&lt;&gt;"",LEFT(Розрахунок!F182, LEN(Розрахунок!F182)-1)," ")</f>
        <v xml:space="preserve"> </v>
      </c>
      <c r="E185" s="223" t="str">
        <f>IF(Розрахунок!G182&lt;&gt;"",LEFT(Розрахунок!G182, LEN(Розрахунок!G182)-1)," ")</f>
        <v xml:space="preserve"> </v>
      </c>
      <c r="F185" s="223" t="str">
        <f>IF(Розрахунок!H182&lt;&gt;"",LEFT(Розрахунок!H182, LEN(Розрахунок!H182)-1)," ")</f>
        <v xml:space="preserve"> </v>
      </c>
      <c r="G185" s="223" t="str">
        <f>IF(Розрахунок!I182&lt;&gt;"",LEFT(Розрахунок!I182, LEN(Розрахунок!I182)-1)," ")</f>
        <v xml:space="preserve"> </v>
      </c>
      <c r="H185" s="223">
        <f>Розрахунок!J182</f>
        <v>0</v>
      </c>
      <c r="I185" s="223" t="str">
        <f>IF(Розрахунок!K182&lt;&gt;"",LEFT(Розрахунок!K182, LEN(Розрахунок!K182)-1)," ")</f>
        <v xml:space="preserve"> </v>
      </c>
      <c r="J185" s="223">
        <f>Розрахунок!E182</f>
        <v>0</v>
      </c>
      <c r="K185" s="223">
        <f>Розрахунок!DN182</f>
        <v>0</v>
      </c>
      <c r="L185" s="223">
        <f>Розрахунок!DM182</f>
        <v>0</v>
      </c>
      <c r="M185" s="223">
        <f>Розрахунок!L182</f>
        <v>0</v>
      </c>
      <c r="N185" s="223">
        <f>Розрахунок!M182</f>
        <v>0</v>
      </c>
      <c r="O185" s="223">
        <f>Розрахунок!N182</f>
        <v>0</v>
      </c>
      <c r="P185" s="223">
        <f>Розрахунок!O182</f>
        <v>0</v>
      </c>
      <c r="Q185" s="224">
        <f>Розрахунок!DL182</f>
        <v>0</v>
      </c>
      <c r="R185" s="249" t="str">
        <f t="shared" si="27"/>
        <v xml:space="preserve"> </v>
      </c>
      <c r="S185" s="222">
        <f>Розрахунок!U182</f>
        <v>0</v>
      </c>
      <c r="T185" s="225">
        <f>Розрахунок!AB182</f>
        <v>0</v>
      </c>
      <c r="U185" s="226">
        <f>Розрахунок!AI182</f>
        <v>0</v>
      </c>
      <c r="V185" s="423">
        <f>Розрахунок!AP182</f>
        <v>0</v>
      </c>
      <c r="W185" s="222">
        <f>Розрахунок!AW182</f>
        <v>0</v>
      </c>
      <c r="X185" s="225">
        <f>Розрахунок!BD182</f>
        <v>0</v>
      </c>
      <c r="Y185" s="226">
        <f>Розрахунок!BK182</f>
        <v>0</v>
      </c>
      <c r="Z185" s="423">
        <f>Розрахунок!BR182</f>
        <v>0</v>
      </c>
      <c r="AA185" s="222">
        <f>Розрахунок!BY182</f>
        <v>0</v>
      </c>
      <c r="AB185" s="423">
        <f>Розрахунок!CF182</f>
        <v>0</v>
      </c>
      <c r="AC185" s="222">
        <f>Розрахунок!CM182</f>
        <v>0</v>
      </c>
      <c r="AD185" s="225">
        <f>Розрахунок!CT182</f>
        <v>0</v>
      </c>
      <c r="AE185" s="226">
        <f>Розрахунок!DA182</f>
        <v>0</v>
      </c>
      <c r="AF185" s="225">
        <f>Розрахунок!DH182</f>
        <v>0</v>
      </c>
      <c r="AG185" s="421"/>
      <c r="AI185" s="524">
        <f t="shared" si="28"/>
        <v>0</v>
      </c>
      <c r="AJ185" s="519">
        <f t="shared" si="21"/>
        <v>0</v>
      </c>
      <c r="AK185" s="519">
        <f t="shared" si="22"/>
        <v>0</v>
      </c>
      <c r="AL185" s="519">
        <f t="shared" si="23"/>
        <v>0</v>
      </c>
      <c r="AM185" s="519">
        <f t="shared" si="24"/>
        <v>0</v>
      </c>
      <c r="AN185" s="519">
        <f t="shared" si="25"/>
        <v>0</v>
      </c>
      <c r="AO185" s="525">
        <f t="shared" si="26"/>
        <v>0</v>
      </c>
    </row>
    <row r="186" spans="1:41" s="16" customFormat="1" ht="13.5" hidden="1" thickBot="1" x14ac:dyDescent="0.25">
      <c r="A186" s="221">
        <f>Розрахунок!A183</f>
        <v>72</v>
      </c>
      <c r="B186" s="423">
        <f>Розрахунок!B183</f>
        <v>0</v>
      </c>
      <c r="C186" s="227" t="str">
        <f>Розрахунок!C183</f>
        <v/>
      </c>
      <c r="D186" s="226" t="str">
        <f>IF(Розрахунок!F183&lt;&gt;"",LEFT(Розрахунок!F183, LEN(Розрахунок!F183)-1)," ")</f>
        <v xml:space="preserve"> </v>
      </c>
      <c r="E186" s="223" t="str">
        <f>IF(Розрахунок!G183&lt;&gt;"",LEFT(Розрахунок!G183, LEN(Розрахунок!G183)-1)," ")</f>
        <v xml:space="preserve"> </v>
      </c>
      <c r="F186" s="223" t="str">
        <f>IF(Розрахунок!H183&lt;&gt;"",LEFT(Розрахунок!H183, LEN(Розрахунок!H183)-1)," ")</f>
        <v xml:space="preserve"> </v>
      </c>
      <c r="G186" s="223" t="str">
        <f>IF(Розрахунок!I183&lt;&gt;"",LEFT(Розрахунок!I183, LEN(Розрахунок!I183)-1)," ")</f>
        <v xml:space="preserve"> </v>
      </c>
      <c r="H186" s="223">
        <f>Розрахунок!J183</f>
        <v>0</v>
      </c>
      <c r="I186" s="223" t="str">
        <f>IF(Розрахунок!K183&lt;&gt;"",LEFT(Розрахунок!K183, LEN(Розрахунок!K183)-1)," ")</f>
        <v xml:space="preserve"> </v>
      </c>
      <c r="J186" s="223">
        <f>Розрахунок!E183</f>
        <v>0</v>
      </c>
      <c r="K186" s="223">
        <f>Розрахунок!DN183</f>
        <v>0</v>
      </c>
      <c r="L186" s="223">
        <f>Розрахунок!DM183</f>
        <v>0</v>
      </c>
      <c r="M186" s="223">
        <f>Розрахунок!L183</f>
        <v>0</v>
      </c>
      <c r="N186" s="223">
        <f>Розрахунок!M183</f>
        <v>0</v>
      </c>
      <c r="O186" s="223">
        <f>Розрахунок!N183</f>
        <v>0</v>
      </c>
      <c r="P186" s="223">
        <f>Розрахунок!O183</f>
        <v>0</v>
      </c>
      <c r="Q186" s="224">
        <f>Розрахунок!DL183</f>
        <v>0</v>
      </c>
      <c r="R186" s="249" t="str">
        <f t="shared" si="27"/>
        <v xml:space="preserve"> </v>
      </c>
      <c r="S186" s="222">
        <f>Розрахунок!U183</f>
        <v>0</v>
      </c>
      <c r="T186" s="225">
        <f>Розрахунок!AB183</f>
        <v>0</v>
      </c>
      <c r="U186" s="226">
        <f>Розрахунок!AI183</f>
        <v>0</v>
      </c>
      <c r="V186" s="423">
        <f>Розрахунок!AP183</f>
        <v>0</v>
      </c>
      <c r="W186" s="222">
        <f>Розрахунок!AW183</f>
        <v>0</v>
      </c>
      <c r="X186" s="225">
        <f>Розрахунок!BD183</f>
        <v>0</v>
      </c>
      <c r="Y186" s="226">
        <f>Розрахунок!BK183</f>
        <v>0</v>
      </c>
      <c r="Z186" s="423">
        <f>Розрахунок!BR183</f>
        <v>0</v>
      </c>
      <c r="AA186" s="222">
        <f>Розрахунок!BY183</f>
        <v>0</v>
      </c>
      <c r="AB186" s="423">
        <f>Розрахунок!CF183</f>
        <v>0</v>
      </c>
      <c r="AC186" s="222">
        <f>Розрахунок!CM183</f>
        <v>0</v>
      </c>
      <c r="AD186" s="225">
        <f>Розрахунок!CT183</f>
        <v>0</v>
      </c>
      <c r="AE186" s="226">
        <f>Розрахунок!DA183</f>
        <v>0</v>
      </c>
      <c r="AF186" s="225">
        <f>Розрахунок!DH183</f>
        <v>0</v>
      </c>
      <c r="AG186" s="421"/>
      <c r="AI186" s="524">
        <f t="shared" si="28"/>
        <v>0</v>
      </c>
      <c r="AJ186" s="519">
        <f t="shared" si="21"/>
        <v>0</v>
      </c>
      <c r="AK186" s="519">
        <f t="shared" si="22"/>
        <v>0</v>
      </c>
      <c r="AL186" s="519">
        <f t="shared" si="23"/>
        <v>0</v>
      </c>
      <c r="AM186" s="519">
        <f t="shared" si="24"/>
        <v>0</v>
      </c>
      <c r="AN186" s="519">
        <f t="shared" si="25"/>
        <v>0</v>
      </c>
      <c r="AO186" s="525">
        <f t="shared" si="26"/>
        <v>0</v>
      </c>
    </row>
    <row r="187" spans="1:41" s="16" customFormat="1" ht="13.5" hidden="1" thickBot="1" x14ac:dyDescent="0.25">
      <c r="A187" s="221">
        <f>Розрахунок!A184</f>
        <v>73</v>
      </c>
      <c r="B187" s="423">
        <f>Розрахунок!B184</f>
        <v>0</v>
      </c>
      <c r="C187" s="227" t="str">
        <f>Розрахунок!C184</f>
        <v/>
      </c>
      <c r="D187" s="226" t="str">
        <f>IF(Розрахунок!F184&lt;&gt;"",LEFT(Розрахунок!F184, LEN(Розрахунок!F184)-1)," ")</f>
        <v xml:space="preserve"> </v>
      </c>
      <c r="E187" s="223" t="str">
        <f>IF(Розрахунок!G184&lt;&gt;"",LEFT(Розрахунок!G184, LEN(Розрахунок!G184)-1)," ")</f>
        <v xml:space="preserve"> </v>
      </c>
      <c r="F187" s="223" t="str">
        <f>IF(Розрахунок!H184&lt;&gt;"",LEFT(Розрахунок!H184, LEN(Розрахунок!H184)-1)," ")</f>
        <v xml:space="preserve"> </v>
      </c>
      <c r="G187" s="223" t="str">
        <f>IF(Розрахунок!I184&lt;&gt;"",LEFT(Розрахунок!I184, LEN(Розрахунок!I184)-1)," ")</f>
        <v xml:space="preserve"> </v>
      </c>
      <c r="H187" s="223">
        <f>Розрахунок!J184</f>
        <v>0</v>
      </c>
      <c r="I187" s="223" t="str">
        <f>IF(Розрахунок!K184&lt;&gt;"",LEFT(Розрахунок!K184, LEN(Розрахунок!K184)-1)," ")</f>
        <v xml:space="preserve"> </v>
      </c>
      <c r="J187" s="223">
        <f>Розрахунок!E184</f>
        <v>0</v>
      </c>
      <c r="K187" s="223">
        <f>Розрахунок!DN184</f>
        <v>0</v>
      </c>
      <c r="L187" s="223">
        <f>Розрахунок!DM184</f>
        <v>0</v>
      </c>
      <c r="M187" s="223">
        <f>Розрахунок!L184</f>
        <v>0</v>
      </c>
      <c r="N187" s="223">
        <f>Розрахунок!M184</f>
        <v>0</v>
      </c>
      <c r="O187" s="223">
        <f>Розрахунок!N184</f>
        <v>0</v>
      </c>
      <c r="P187" s="223">
        <f>Розрахунок!O184</f>
        <v>0</v>
      </c>
      <c r="Q187" s="224">
        <f>Розрахунок!DL184</f>
        <v>0</v>
      </c>
      <c r="R187" s="249" t="str">
        <f t="shared" si="27"/>
        <v xml:space="preserve"> </v>
      </c>
      <c r="S187" s="222">
        <f>Розрахунок!U184</f>
        <v>0</v>
      </c>
      <c r="T187" s="225">
        <f>Розрахунок!AB184</f>
        <v>0</v>
      </c>
      <c r="U187" s="226">
        <f>Розрахунок!AI184</f>
        <v>0</v>
      </c>
      <c r="V187" s="423">
        <f>Розрахунок!AP184</f>
        <v>0</v>
      </c>
      <c r="W187" s="222">
        <f>Розрахунок!AW184</f>
        <v>0</v>
      </c>
      <c r="X187" s="225">
        <f>Розрахунок!BD184</f>
        <v>0</v>
      </c>
      <c r="Y187" s="226">
        <f>Розрахунок!BK184</f>
        <v>0</v>
      </c>
      <c r="Z187" s="423">
        <f>Розрахунок!BR184</f>
        <v>0</v>
      </c>
      <c r="AA187" s="222">
        <f>Розрахунок!BY184</f>
        <v>0</v>
      </c>
      <c r="AB187" s="423">
        <f>Розрахунок!CF184</f>
        <v>0</v>
      </c>
      <c r="AC187" s="222">
        <f>Розрахунок!CM184</f>
        <v>0</v>
      </c>
      <c r="AD187" s="225">
        <f>Розрахунок!CT184</f>
        <v>0</v>
      </c>
      <c r="AE187" s="226">
        <f>Розрахунок!DA184</f>
        <v>0</v>
      </c>
      <c r="AF187" s="225">
        <f>Розрахунок!DH184</f>
        <v>0</v>
      </c>
      <c r="AG187" s="421"/>
      <c r="AI187" s="524">
        <f t="shared" si="28"/>
        <v>0</v>
      </c>
      <c r="AJ187" s="519">
        <f t="shared" si="21"/>
        <v>0</v>
      </c>
      <c r="AK187" s="519">
        <f t="shared" si="22"/>
        <v>0</v>
      </c>
      <c r="AL187" s="519">
        <f t="shared" si="23"/>
        <v>0</v>
      </c>
      <c r="AM187" s="519">
        <f t="shared" si="24"/>
        <v>0</v>
      </c>
      <c r="AN187" s="519">
        <f t="shared" si="25"/>
        <v>0</v>
      </c>
      <c r="AO187" s="525">
        <f t="shared" si="26"/>
        <v>0</v>
      </c>
    </row>
    <row r="188" spans="1:41" s="16" customFormat="1" ht="13.5" hidden="1" thickBot="1" x14ac:dyDescent="0.25">
      <c r="A188" s="221">
        <f>Розрахунок!A185</f>
        <v>74</v>
      </c>
      <c r="B188" s="423">
        <f>Розрахунок!B185</f>
        <v>0</v>
      </c>
      <c r="C188" s="227" t="str">
        <f>Розрахунок!C185</f>
        <v/>
      </c>
      <c r="D188" s="226" t="str">
        <f>IF(Розрахунок!F185&lt;&gt;"",LEFT(Розрахунок!F185, LEN(Розрахунок!F185)-1)," ")</f>
        <v xml:space="preserve"> </v>
      </c>
      <c r="E188" s="223" t="str">
        <f>IF(Розрахунок!G185&lt;&gt;"",LEFT(Розрахунок!G185, LEN(Розрахунок!G185)-1)," ")</f>
        <v xml:space="preserve"> </v>
      </c>
      <c r="F188" s="223" t="str">
        <f>IF(Розрахунок!H185&lt;&gt;"",LEFT(Розрахунок!H185, LEN(Розрахунок!H185)-1)," ")</f>
        <v xml:space="preserve"> </v>
      </c>
      <c r="G188" s="223" t="str">
        <f>IF(Розрахунок!I185&lt;&gt;"",LEFT(Розрахунок!I185, LEN(Розрахунок!I185)-1)," ")</f>
        <v xml:space="preserve"> </v>
      </c>
      <c r="H188" s="223">
        <f>Розрахунок!J185</f>
        <v>0</v>
      </c>
      <c r="I188" s="223" t="str">
        <f>IF(Розрахунок!K185&lt;&gt;"",LEFT(Розрахунок!K185, LEN(Розрахунок!K185)-1)," ")</f>
        <v xml:space="preserve"> </v>
      </c>
      <c r="J188" s="223">
        <f>Розрахунок!E185</f>
        <v>0</v>
      </c>
      <c r="K188" s="223">
        <f>Розрахунок!DN185</f>
        <v>0</v>
      </c>
      <c r="L188" s="223">
        <f>Розрахунок!DM185</f>
        <v>0</v>
      </c>
      <c r="M188" s="223">
        <f>Розрахунок!L185</f>
        <v>0</v>
      </c>
      <c r="N188" s="223">
        <f>Розрахунок!M185</f>
        <v>0</v>
      </c>
      <c r="O188" s="223">
        <f>Розрахунок!N185</f>
        <v>0</v>
      </c>
      <c r="P188" s="223">
        <f>Розрахунок!O185</f>
        <v>0</v>
      </c>
      <c r="Q188" s="224">
        <f>Розрахунок!DL185</f>
        <v>0</v>
      </c>
      <c r="R188" s="249" t="str">
        <f t="shared" si="27"/>
        <v xml:space="preserve"> </v>
      </c>
      <c r="S188" s="222">
        <f>Розрахунок!U185</f>
        <v>0</v>
      </c>
      <c r="T188" s="225">
        <f>Розрахунок!AB185</f>
        <v>0</v>
      </c>
      <c r="U188" s="226">
        <f>Розрахунок!AI185</f>
        <v>0</v>
      </c>
      <c r="V188" s="423">
        <f>Розрахунок!AP185</f>
        <v>0</v>
      </c>
      <c r="W188" s="222">
        <f>Розрахунок!AW185</f>
        <v>0</v>
      </c>
      <c r="X188" s="225">
        <f>Розрахунок!BD185</f>
        <v>0</v>
      </c>
      <c r="Y188" s="226">
        <f>Розрахунок!BK185</f>
        <v>0</v>
      </c>
      <c r="Z188" s="423">
        <f>Розрахунок!BR185</f>
        <v>0</v>
      </c>
      <c r="AA188" s="222">
        <f>Розрахунок!BY185</f>
        <v>0</v>
      </c>
      <c r="AB188" s="423">
        <f>Розрахунок!CF185</f>
        <v>0</v>
      </c>
      <c r="AC188" s="222">
        <f>Розрахунок!CM185</f>
        <v>0</v>
      </c>
      <c r="AD188" s="225">
        <f>Розрахунок!CT185</f>
        <v>0</v>
      </c>
      <c r="AE188" s="226">
        <f>Розрахунок!DA185</f>
        <v>0</v>
      </c>
      <c r="AF188" s="225">
        <f>Розрахунок!DH185</f>
        <v>0</v>
      </c>
      <c r="AG188" s="421"/>
      <c r="AI188" s="524">
        <f t="shared" si="28"/>
        <v>0</v>
      </c>
      <c r="AJ188" s="519">
        <f t="shared" si="21"/>
        <v>0</v>
      </c>
      <c r="AK188" s="519">
        <f t="shared" si="22"/>
        <v>0</v>
      </c>
      <c r="AL188" s="519">
        <f t="shared" si="23"/>
        <v>0</v>
      </c>
      <c r="AM188" s="519">
        <f t="shared" si="24"/>
        <v>0</v>
      </c>
      <c r="AN188" s="519">
        <f t="shared" si="25"/>
        <v>0</v>
      </c>
      <c r="AO188" s="525">
        <f t="shared" si="26"/>
        <v>0</v>
      </c>
    </row>
    <row r="189" spans="1:41" s="16" customFormat="1" ht="13.5" hidden="1" thickBot="1" x14ac:dyDescent="0.25">
      <c r="A189" s="221">
        <f>Розрахунок!A186</f>
        <v>75</v>
      </c>
      <c r="B189" s="423">
        <f>Розрахунок!B186</f>
        <v>0</v>
      </c>
      <c r="C189" s="227" t="str">
        <f>Розрахунок!C186</f>
        <v/>
      </c>
      <c r="D189" s="226" t="str">
        <f>IF(Розрахунок!F186&lt;&gt;"",LEFT(Розрахунок!F186, LEN(Розрахунок!F186)-1)," ")</f>
        <v xml:space="preserve"> </v>
      </c>
      <c r="E189" s="223" t="str">
        <f>IF(Розрахунок!G186&lt;&gt;"",LEFT(Розрахунок!G186, LEN(Розрахунок!G186)-1)," ")</f>
        <v xml:space="preserve"> </v>
      </c>
      <c r="F189" s="223" t="str">
        <f>IF(Розрахунок!H186&lt;&gt;"",LEFT(Розрахунок!H186, LEN(Розрахунок!H186)-1)," ")</f>
        <v xml:space="preserve"> </v>
      </c>
      <c r="G189" s="223" t="str">
        <f>IF(Розрахунок!I186&lt;&gt;"",LEFT(Розрахунок!I186, LEN(Розрахунок!I186)-1)," ")</f>
        <v xml:space="preserve"> </v>
      </c>
      <c r="H189" s="223">
        <f>Розрахунок!J186</f>
        <v>0</v>
      </c>
      <c r="I189" s="223" t="str">
        <f>IF(Розрахунок!K186&lt;&gt;"",LEFT(Розрахунок!K186, LEN(Розрахунок!K186)-1)," ")</f>
        <v xml:space="preserve"> </v>
      </c>
      <c r="J189" s="223">
        <f>Розрахунок!E186</f>
        <v>0</v>
      </c>
      <c r="K189" s="223">
        <f>Розрахунок!DN186</f>
        <v>0</v>
      </c>
      <c r="L189" s="223">
        <f>Розрахунок!DM186</f>
        <v>0</v>
      </c>
      <c r="M189" s="223">
        <f>Розрахунок!L186</f>
        <v>0</v>
      </c>
      <c r="N189" s="223">
        <f>Розрахунок!M186</f>
        <v>0</v>
      </c>
      <c r="O189" s="223">
        <f>Розрахунок!N186</f>
        <v>0</v>
      </c>
      <c r="P189" s="223">
        <f>Розрахунок!O186</f>
        <v>0</v>
      </c>
      <c r="Q189" s="224">
        <f>Розрахунок!DL186</f>
        <v>0</v>
      </c>
      <c r="R189" s="249" t="str">
        <f t="shared" si="27"/>
        <v xml:space="preserve"> </v>
      </c>
      <c r="S189" s="222">
        <f>Розрахунок!U186</f>
        <v>0</v>
      </c>
      <c r="T189" s="225">
        <f>Розрахунок!AB186</f>
        <v>0</v>
      </c>
      <c r="U189" s="226">
        <f>Розрахунок!AI186</f>
        <v>0</v>
      </c>
      <c r="V189" s="423">
        <f>Розрахунок!AP186</f>
        <v>0</v>
      </c>
      <c r="W189" s="222">
        <f>Розрахунок!AW186</f>
        <v>0</v>
      </c>
      <c r="X189" s="225">
        <f>Розрахунок!BD186</f>
        <v>0</v>
      </c>
      <c r="Y189" s="226">
        <f>Розрахунок!BK186</f>
        <v>0</v>
      </c>
      <c r="Z189" s="423">
        <f>Розрахунок!BR186</f>
        <v>0</v>
      </c>
      <c r="AA189" s="222">
        <f>Розрахунок!BY186</f>
        <v>0</v>
      </c>
      <c r="AB189" s="423">
        <f>Розрахунок!CF186</f>
        <v>0</v>
      </c>
      <c r="AC189" s="222">
        <f>Розрахунок!CM186</f>
        <v>0</v>
      </c>
      <c r="AD189" s="225">
        <f>Розрахунок!CT186</f>
        <v>0</v>
      </c>
      <c r="AE189" s="226">
        <f>Розрахунок!DA186</f>
        <v>0</v>
      </c>
      <c r="AF189" s="225">
        <f>Розрахунок!DH186</f>
        <v>0</v>
      </c>
      <c r="AG189" s="421"/>
      <c r="AI189" s="524">
        <f t="shared" si="28"/>
        <v>0</v>
      </c>
      <c r="AJ189" s="519">
        <f t="shared" si="21"/>
        <v>0</v>
      </c>
      <c r="AK189" s="519">
        <f t="shared" si="22"/>
        <v>0</v>
      </c>
      <c r="AL189" s="519">
        <f t="shared" si="23"/>
        <v>0</v>
      </c>
      <c r="AM189" s="519">
        <f t="shared" si="24"/>
        <v>0</v>
      </c>
      <c r="AN189" s="519">
        <f t="shared" si="25"/>
        <v>0</v>
      </c>
      <c r="AO189" s="525">
        <f t="shared" si="26"/>
        <v>0</v>
      </c>
    </row>
    <row r="190" spans="1:41" s="16" customFormat="1" ht="13.5" hidden="1" thickBot="1" x14ac:dyDescent="0.25">
      <c r="A190" s="221">
        <f>Розрахунок!A187</f>
        <v>76</v>
      </c>
      <c r="B190" s="423">
        <f>Розрахунок!B187</f>
        <v>0</v>
      </c>
      <c r="C190" s="227" t="str">
        <f>Розрахунок!C187</f>
        <v/>
      </c>
      <c r="D190" s="226" t="str">
        <f>IF(Розрахунок!F187&lt;&gt;"",LEFT(Розрахунок!F187, LEN(Розрахунок!F187)-1)," ")</f>
        <v xml:space="preserve"> </v>
      </c>
      <c r="E190" s="223" t="str">
        <f>IF(Розрахунок!G187&lt;&gt;"",LEFT(Розрахунок!G187, LEN(Розрахунок!G187)-1)," ")</f>
        <v xml:space="preserve"> </v>
      </c>
      <c r="F190" s="223" t="str">
        <f>IF(Розрахунок!H187&lt;&gt;"",LEFT(Розрахунок!H187, LEN(Розрахунок!H187)-1)," ")</f>
        <v xml:space="preserve"> </v>
      </c>
      <c r="G190" s="223" t="str">
        <f>IF(Розрахунок!I187&lt;&gt;"",LEFT(Розрахунок!I187, LEN(Розрахунок!I187)-1)," ")</f>
        <v xml:space="preserve"> </v>
      </c>
      <c r="H190" s="223">
        <f>Розрахунок!J187</f>
        <v>0</v>
      </c>
      <c r="I190" s="223" t="str">
        <f>IF(Розрахунок!K187&lt;&gt;"",LEFT(Розрахунок!K187, LEN(Розрахунок!K187)-1)," ")</f>
        <v xml:space="preserve"> </v>
      </c>
      <c r="J190" s="223">
        <f>Розрахунок!E187</f>
        <v>0</v>
      </c>
      <c r="K190" s="223">
        <f>Розрахунок!DN187</f>
        <v>0</v>
      </c>
      <c r="L190" s="223">
        <f>Розрахунок!DM187</f>
        <v>0</v>
      </c>
      <c r="M190" s="223">
        <f>Розрахунок!L187</f>
        <v>0</v>
      </c>
      <c r="N190" s="223">
        <f>Розрахунок!M187</f>
        <v>0</v>
      </c>
      <c r="O190" s="223">
        <f>Розрахунок!N187</f>
        <v>0</v>
      </c>
      <c r="P190" s="223">
        <f>Розрахунок!O187</f>
        <v>0</v>
      </c>
      <c r="Q190" s="224">
        <f>Розрахунок!DL187</f>
        <v>0</v>
      </c>
      <c r="R190" s="249" t="str">
        <f t="shared" si="27"/>
        <v xml:space="preserve"> </v>
      </c>
      <c r="S190" s="222">
        <f>Розрахунок!U187</f>
        <v>0</v>
      </c>
      <c r="T190" s="225">
        <f>Розрахунок!AB187</f>
        <v>0</v>
      </c>
      <c r="U190" s="226">
        <f>Розрахунок!AI187</f>
        <v>0</v>
      </c>
      <c r="V190" s="423">
        <f>Розрахунок!AP187</f>
        <v>0</v>
      </c>
      <c r="W190" s="222">
        <f>Розрахунок!AW187</f>
        <v>0</v>
      </c>
      <c r="X190" s="225">
        <f>Розрахунок!BD187</f>
        <v>0</v>
      </c>
      <c r="Y190" s="226">
        <f>Розрахунок!BK187</f>
        <v>0</v>
      </c>
      <c r="Z190" s="423">
        <f>Розрахунок!BR187</f>
        <v>0</v>
      </c>
      <c r="AA190" s="222">
        <f>Розрахунок!BY187</f>
        <v>0</v>
      </c>
      <c r="AB190" s="423">
        <f>Розрахунок!CF187</f>
        <v>0</v>
      </c>
      <c r="AC190" s="222">
        <f>Розрахунок!CM187</f>
        <v>0</v>
      </c>
      <c r="AD190" s="225">
        <f>Розрахунок!CT187</f>
        <v>0</v>
      </c>
      <c r="AE190" s="226">
        <f>Розрахунок!DA187</f>
        <v>0</v>
      </c>
      <c r="AF190" s="225">
        <f>Розрахунок!DH187</f>
        <v>0</v>
      </c>
      <c r="AG190" s="421"/>
      <c r="AI190" s="524">
        <f t="shared" si="28"/>
        <v>0</v>
      </c>
      <c r="AJ190" s="519">
        <f t="shared" si="21"/>
        <v>0</v>
      </c>
      <c r="AK190" s="519">
        <f t="shared" si="22"/>
        <v>0</v>
      </c>
      <c r="AL190" s="519">
        <f t="shared" si="23"/>
        <v>0</v>
      </c>
      <c r="AM190" s="519">
        <f t="shared" si="24"/>
        <v>0</v>
      </c>
      <c r="AN190" s="519">
        <f t="shared" si="25"/>
        <v>0</v>
      </c>
      <c r="AO190" s="525">
        <f t="shared" si="26"/>
        <v>0</v>
      </c>
    </row>
    <row r="191" spans="1:41" s="16" customFormat="1" ht="13.5" hidden="1" thickBot="1" x14ac:dyDescent="0.25">
      <c r="A191" s="221">
        <f>Розрахунок!A188</f>
        <v>77</v>
      </c>
      <c r="B191" s="423">
        <f>Розрахунок!B188</f>
        <v>0</v>
      </c>
      <c r="C191" s="227" t="str">
        <f>Розрахунок!C188</f>
        <v/>
      </c>
      <c r="D191" s="226" t="str">
        <f>IF(Розрахунок!F188&lt;&gt;"",LEFT(Розрахунок!F188, LEN(Розрахунок!F188)-1)," ")</f>
        <v xml:space="preserve"> </v>
      </c>
      <c r="E191" s="223" t="str">
        <f>IF(Розрахунок!G188&lt;&gt;"",LEFT(Розрахунок!G188, LEN(Розрахунок!G188)-1)," ")</f>
        <v xml:space="preserve"> </v>
      </c>
      <c r="F191" s="223" t="str">
        <f>IF(Розрахунок!H188&lt;&gt;"",LEFT(Розрахунок!H188, LEN(Розрахунок!H188)-1)," ")</f>
        <v xml:space="preserve"> </v>
      </c>
      <c r="G191" s="223" t="str">
        <f>IF(Розрахунок!I188&lt;&gt;"",LEFT(Розрахунок!I188, LEN(Розрахунок!I188)-1)," ")</f>
        <v xml:space="preserve"> </v>
      </c>
      <c r="H191" s="223">
        <f>Розрахунок!J188</f>
        <v>0</v>
      </c>
      <c r="I191" s="223" t="str">
        <f>IF(Розрахунок!K188&lt;&gt;"",LEFT(Розрахунок!K188, LEN(Розрахунок!K188)-1)," ")</f>
        <v xml:space="preserve"> </v>
      </c>
      <c r="J191" s="223">
        <f>Розрахунок!E188</f>
        <v>0</v>
      </c>
      <c r="K191" s="223">
        <f>Розрахунок!DN188</f>
        <v>0</v>
      </c>
      <c r="L191" s="223">
        <f>Розрахунок!DM188</f>
        <v>0</v>
      </c>
      <c r="M191" s="223">
        <f>Розрахунок!L188</f>
        <v>0</v>
      </c>
      <c r="N191" s="223">
        <f>Розрахунок!M188</f>
        <v>0</v>
      </c>
      <c r="O191" s="223">
        <f>Розрахунок!N188</f>
        <v>0</v>
      </c>
      <c r="P191" s="223">
        <f>Розрахунок!O188</f>
        <v>0</v>
      </c>
      <c r="Q191" s="224">
        <f>Розрахунок!DL188</f>
        <v>0</v>
      </c>
      <c r="R191" s="249" t="str">
        <f t="shared" si="27"/>
        <v xml:space="preserve"> </v>
      </c>
      <c r="S191" s="222">
        <f>Розрахунок!U188</f>
        <v>0</v>
      </c>
      <c r="T191" s="225">
        <f>Розрахунок!AB188</f>
        <v>0</v>
      </c>
      <c r="U191" s="226">
        <f>Розрахунок!AI188</f>
        <v>0</v>
      </c>
      <c r="V191" s="423">
        <f>Розрахунок!AP188</f>
        <v>0</v>
      </c>
      <c r="W191" s="222">
        <f>Розрахунок!AW188</f>
        <v>0</v>
      </c>
      <c r="X191" s="225">
        <f>Розрахунок!BD188</f>
        <v>0</v>
      </c>
      <c r="Y191" s="226">
        <f>Розрахунок!BK188</f>
        <v>0</v>
      </c>
      <c r="Z191" s="423">
        <f>Розрахунок!BR188</f>
        <v>0</v>
      </c>
      <c r="AA191" s="222">
        <f>Розрахунок!BY188</f>
        <v>0</v>
      </c>
      <c r="AB191" s="423">
        <f>Розрахунок!CF188</f>
        <v>0</v>
      </c>
      <c r="AC191" s="222">
        <f>Розрахунок!CM188</f>
        <v>0</v>
      </c>
      <c r="AD191" s="225">
        <f>Розрахунок!CT188</f>
        <v>0</v>
      </c>
      <c r="AE191" s="226">
        <f>Розрахунок!DA188</f>
        <v>0</v>
      </c>
      <c r="AF191" s="225">
        <f>Розрахунок!DH188</f>
        <v>0</v>
      </c>
      <c r="AG191" s="421"/>
      <c r="AI191" s="524">
        <f t="shared" si="28"/>
        <v>0</v>
      </c>
      <c r="AJ191" s="519">
        <f t="shared" si="21"/>
        <v>0</v>
      </c>
      <c r="AK191" s="519">
        <f t="shared" si="22"/>
        <v>0</v>
      </c>
      <c r="AL191" s="519">
        <f t="shared" si="23"/>
        <v>0</v>
      </c>
      <c r="AM191" s="519">
        <f t="shared" si="24"/>
        <v>0</v>
      </c>
      <c r="AN191" s="519">
        <f t="shared" si="25"/>
        <v>0</v>
      </c>
      <c r="AO191" s="525">
        <f t="shared" si="26"/>
        <v>0</v>
      </c>
    </row>
    <row r="192" spans="1:41" s="16" customFormat="1" ht="13.5" hidden="1" thickBot="1" x14ac:dyDescent="0.25">
      <c r="A192" s="221">
        <f>Розрахунок!A189</f>
        <v>78</v>
      </c>
      <c r="B192" s="423">
        <f>Розрахунок!B189</f>
        <v>0</v>
      </c>
      <c r="C192" s="227" t="str">
        <f>Розрахунок!C189</f>
        <v/>
      </c>
      <c r="D192" s="226" t="str">
        <f>IF(Розрахунок!F189&lt;&gt;"",LEFT(Розрахунок!F189, LEN(Розрахунок!F189)-1)," ")</f>
        <v xml:space="preserve"> </v>
      </c>
      <c r="E192" s="223" t="str">
        <f>IF(Розрахунок!G189&lt;&gt;"",LEFT(Розрахунок!G189, LEN(Розрахунок!G189)-1)," ")</f>
        <v xml:space="preserve"> </v>
      </c>
      <c r="F192" s="223" t="str">
        <f>IF(Розрахунок!H189&lt;&gt;"",LEFT(Розрахунок!H189, LEN(Розрахунок!H189)-1)," ")</f>
        <v xml:space="preserve"> </v>
      </c>
      <c r="G192" s="223" t="str">
        <f>IF(Розрахунок!I189&lt;&gt;"",LEFT(Розрахунок!I189, LEN(Розрахунок!I189)-1)," ")</f>
        <v xml:space="preserve"> </v>
      </c>
      <c r="H192" s="223">
        <f>Розрахунок!J189</f>
        <v>0</v>
      </c>
      <c r="I192" s="223" t="str">
        <f>IF(Розрахунок!K189&lt;&gt;"",LEFT(Розрахунок!K189, LEN(Розрахунок!K189)-1)," ")</f>
        <v xml:space="preserve"> </v>
      </c>
      <c r="J192" s="223">
        <f>Розрахунок!E189</f>
        <v>0</v>
      </c>
      <c r="K192" s="223">
        <f>Розрахунок!DN189</f>
        <v>0</v>
      </c>
      <c r="L192" s="223">
        <f>Розрахунок!DM189</f>
        <v>0</v>
      </c>
      <c r="M192" s="223">
        <f>Розрахунок!L189</f>
        <v>0</v>
      </c>
      <c r="N192" s="223">
        <f>Розрахунок!M189</f>
        <v>0</v>
      </c>
      <c r="O192" s="223">
        <f>Розрахунок!N189</f>
        <v>0</v>
      </c>
      <c r="P192" s="223">
        <f>Розрахунок!O189</f>
        <v>0</v>
      </c>
      <c r="Q192" s="224">
        <f>Розрахунок!DL189</f>
        <v>0</v>
      </c>
      <c r="R192" s="249" t="str">
        <f t="shared" si="27"/>
        <v xml:space="preserve"> </v>
      </c>
      <c r="S192" s="222">
        <f>Розрахунок!U189</f>
        <v>0</v>
      </c>
      <c r="T192" s="225">
        <f>Розрахунок!AB189</f>
        <v>0</v>
      </c>
      <c r="U192" s="226">
        <f>Розрахунок!AI189</f>
        <v>0</v>
      </c>
      <c r="V192" s="423">
        <f>Розрахунок!AP189</f>
        <v>0</v>
      </c>
      <c r="W192" s="222">
        <f>Розрахунок!AW189</f>
        <v>0</v>
      </c>
      <c r="X192" s="225">
        <f>Розрахунок!BD189</f>
        <v>0</v>
      </c>
      <c r="Y192" s="226">
        <f>Розрахунок!BK189</f>
        <v>0</v>
      </c>
      <c r="Z192" s="423">
        <f>Розрахунок!BR189</f>
        <v>0</v>
      </c>
      <c r="AA192" s="222">
        <f>Розрахунок!BY189</f>
        <v>0</v>
      </c>
      <c r="AB192" s="423">
        <f>Розрахунок!CF189</f>
        <v>0</v>
      </c>
      <c r="AC192" s="222">
        <f>Розрахунок!CM189</f>
        <v>0</v>
      </c>
      <c r="AD192" s="225">
        <f>Розрахунок!CT189</f>
        <v>0</v>
      </c>
      <c r="AE192" s="226">
        <f>Розрахунок!DA189</f>
        <v>0</v>
      </c>
      <c r="AF192" s="225">
        <f>Розрахунок!DH189</f>
        <v>0</v>
      </c>
      <c r="AG192" s="421"/>
      <c r="AI192" s="524">
        <f t="shared" si="28"/>
        <v>0</v>
      </c>
      <c r="AJ192" s="519">
        <f t="shared" si="21"/>
        <v>0</v>
      </c>
      <c r="AK192" s="519">
        <f t="shared" si="22"/>
        <v>0</v>
      </c>
      <c r="AL192" s="519">
        <f t="shared" si="23"/>
        <v>0</v>
      </c>
      <c r="AM192" s="519">
        <f t="shared" si="24"/>
        <v>0</v>
      </c>
      <c r="AN192" s="519">
        <f t="shared" si="25"/>
        <v>0</v>
      </c>
      <c r="AO192" s="525">
        <f t="shared" si="26"/>
        <v>0</v>
      </c>
    </row>
    <row r="193" spans="1:41" s="16" customFormat="1" ht="13.5" hidden="1" thickBot="1" x14ac:dyDescent="0.25">
      <c r="A193" s="221">
        <f>Розрахунок!A190</f>
        <v>79</v>
      </c>
      <c r="B193" s="423">
        <f>Розрахунок!B190</f>
        <v>0</v>
      </c>
      <c r="C193" s="227" t="str">
        <f>Розрахунок!C190</f>
        <v/>
      </c>
      <c r="D193" s="226" t="str">
        <f>IF(Розрахунок!F190&lt;&gt;"",LEFT(Розрахунок!F190, LEN(Розрахунок!F190)-1)," ")</f>
        <v xml:space="preserve"> </v>
      </c>
      <c r="E193" s="223" t="str">
        <f>IF(Розрахунок!G190&lt;&gt;"",LEFT(Розрахунок!G190, LEN(Розрахунок!G190)-1)," ")</f>
        <v xml:space="preserve"> </v>
      </c>
      <c r="F193" s="223" t="str">
        <f>IF(Розрахунок!H190&lt;&gt;"",LEFT(Розрахунок!H190, LEN(Розрахунок!H190)-1)," ")</f>
        <v xml:space="preserve"> </v>
      </c>
      <c r="G193" s="223" t="str">
        <f>IF(Розрахунок!I190&lt;&gt;"",LEFT(Розрахунок!I190, LEN(Розрахунок!I190)-1)," ")</f>
        <v xml:space="preserve"> </v>
      </c>
      <c r="H193" s="223">
        <f>Розрахунок!J190</f>
        <v>0</v>
      </c>
      <c r="I193" s="223" t="str">
        <f>IF(Розрахунок!K190&lt;&gt;"",LEFT(Розрахунок!K190, LEN(Розрахунок!K190)-1)," ")</f>
        <v xml:space="preserve"> </v>
      </c>
      <c r="J193" s="223">
        <f>Розрахунок!E190</f>
        <v>0</v>
      </c>
      <c r="K193" s="223">
        <f>Розрахунок!DN190</f>
        <v>0</v>
      </c>
      <c r="L193" s="223">
        <f>Розрахунок!DM190</f>
        <v>0</v>
      </c>
      <c r="M193" s="223">
        <f>Розрахунок!L190</f>
        <v>0</v>
      </c>
      <c r="N193" s="223">
        <f>Розрахунок!M190</f>
        <v>0</v>
      </c>
      <c r="O193" s="223">
        <f>Розрахунок!N190</f>
        <v>0</v>
      </c>
      <c r="P193" s="223">
        <f>Розрахунок!O190</f>
        <v>0</v>
      </c>
      <c r="Q193" s="224">
        <f>Розрахунок!DL190</f>
        <v>0</v>
      </c>
      <c r="R193" s="249" t="str">
        <f t="shared" si="27"/>
        <v xml:space="preserve"> </v>
      </c>
      <c r="S193" s="222">
        <f>Розрахунок!U190</f>
        <v>0</v>
      </c>
      <c r="T193" s="225">
        <f>Розрахунок!AB190</f>
        <v>0</v>
      </c>
      <c r="U193" s="226">
        <f>Розрахунок!AI190</f>
        <v>0</v>
      </c>
      <c r="V193" s="423">
        <f>Розрахунок!AP190</f>
        <v>0</v>
      </c>
      <c r="W193" s="222">
        <f>Розрахунок!AW190</f>
        <v>0</v>
      </c>
      <c r="X193" s="225">
        <f>Розрахунок!BD190</f>
        <v>0</v>
      </c>
      <c r="Y193" s="226">
        <f>Розрахунок!BK190</f>
        <v>0</v>
      </c>
      <c r="Z193" s="423">
        <f>Розрахунок!BR190</f>
        <v>0</v>
      </c>
      <c r="AA193" s="222">
        <f>Розрахунок!BY190</f>
        <v>0</v>
      </c>
      <c r="AB193" s="423">
        <f>Розрахунок!CF190</f>
        <v>0</v>
      </c>
      <c r="AC193" s="222">
        <f>Розрахунок!CM190</f>
        <v>0</v>
      </c>
      <c r="AD193" s="225">
        <f>Розрахунок!CT190</f>
        <v>0</v>
      </c>
      <c r="AE193" s="226">
        <f>Розрахунок!DA190</f>
        <v>0</v>
      </c>
      <c r="AF193" s="225">
        <f>Розрахунок!DH190</f>
        <v>0</v>
      </c>
      <c r="AG193" s="421"/>
      <c r="AI193" s="524">
        <f t="shared" si="28"/>
        <v>0</v>
      </c>
      <c r="AJ193" s="519">
        <f t="shared" si="21"/>
        <v>0</v>
      </c>
      <c r="AK193" s="519">
        <f t="shared" si="22"/>
        <v>0</v>
      </c>
      <c r="AL193" s="519">
        <f t="shared" si="23"/>
        <v>0</v>
      </c>
      <c r="AM193" s="519">
        <f t="shared" si="24"/>
        <v>0</v>
      </c>
      <c r="AN193" s="519">
        <f t="shared" si="25"/>
        <v>0</v>
      </c>
      <c r="AO193" s="525">
        <f t="shared" si="26"/>
        <v>0</v>
      </c>
    </row>
    <row r="194" spans="1:41" s="16" customFormat="1" ht="13.5" hidden="1" thickBot="1" x14ac:dyDescent="0.25">
      <c r="A194" s="221">
        <f>Розрахунок!A191</f>
        <v>80</v>
      </c>
      <c r="B194" s="423">
        <f>Розрахунок!B191</f>
        <v>0</v>
      </c>
      <c r="C194" s="227" t="str">
        <f>Розрахунок!C191</f>
        <v/>
      </c>
      <c r="D194" s="226" t="str">
        <f>IF(Розрахунок!F191&lt;&gt;"",LEFT(Розрахунок!F191, LEN(Розрахунок!F191)-1)," ")</f>
        <v xml:space="preserve"> </v>
      </c>
      <c r="E194" s="223" t="str">
        <f>IF(Розрахунок!G191&lt;&gt;"",LEFT(Розрахунок!G191, LEN(Розрахунок!G191)-1)," ")</f>
        <v xml:space="preserve"> </v>
      </c>
      <c r="F194" s="223" t="str">
        <f>IF(Розрахунок!H191&lt;&gt;"",LEFT(Розрахунок!H191, LEN(Розрахунок!H191)-1)," ")</f>
        <v xml:space="preserve"> </v>
      </c>
      <c r="G194" s="223" t="str">
        <f>IF(Розрахунок!I191&lt;&gt;"",LEFT(Розрахунок!I191, LEN(Розрахунок!I191)-1)," ")</f>
        <v xml:space="preserve"> </v>
      </c>
      <c r="H194" s="223">
        <f>Розрахунок!J191</f>
        <v>0</v>
      </c>
      <c r="I194" s="223" t="str">
        <f>IF(Розрахунок!K191&lt;&gt;"",LEFT(Розрахунок!K191, LEN(Розрахунок!K191)-1)," ")</f>
        <v xml:space="preserve"> </v>
      </c>
      <c r="J194" s="223">
        <f>Розрахунок!E191</f>
        <v>0</v>
      </c>
      <c r="K194" s="223">
        <f>Розрахунок!DN191</f>
        <v>0</v>
      </c>
      <c r="L194" s="223">
        <f>Розрахунок!DM191</f>
        <v>0</v>
      </c>
      <c r="M194" s="223">
        <f>Розрахунок!L191</f>
        <v>0</v>
      </c>
      <c r="N194" s="223">
        <f>Розрахунок!M191</f>
        <v>0</v>
      </c>
      <c r="O194" s="223">
        <f>Розрахунок!N191</f>
        <v>0</v>
      </c>
      <c r="P194" s="223">
        <f>Розрахунок!O191</f>
        <v>0</v>
      </c>
      <c r="Q194" s="224">
        <f>Розрахунок!DL191</f>
        <v>0</v>
      </c>
      <c r="R194" s="249" t="str">
        <f t="shared" si="27"/>
        <v xml:space="preserve"> </v>
      </c>
      <c r="S194" s="222">
        <f>Розрахунок!U191</f>
        <v>0</v>
      </c>
      <c r="T194" s="225">
        <f>Розрахунок!AB191</f>
        <v>0</v>
      </c>
      <c r="U194" s="226">
        <f>Розрахунок!AI191</f>
        <v>0</v>
      </c>
      <c r="V194" s="423">
        <f>Розрахунок!AP191</f>
        <v>0</v>
      </c>
      <c r="W194" s="222">
        <f>Розрахунок!AW191</f>
        <v>0</v>
      </c>
      <c r="X194" s="225">
        <f>Розрахунок!BD191</f>
        <v>0</v>
      </c>
      <c r="Y194" s="226">
        <f>Розрахунок!BK191</f>
        <v>0</v>
      </c>
      <c r="Z194" s="423">
        <f>Розрахунок!BR191</f>
        <v>0</v>
      </c>
      <c r="AA194" s="222">
        <f>Розрахунок!BY191</f>
        <v>0</v>
      </c>
      <c r="AB194" s="423">
        <f>Розрахунок!CF191</f>
        <v>0</v>
      </c>
      <c r="AC194" s="222">
        <f>Розрахунок!CM191</f>
        <v>0</v>
      </c>
      <c r="AD194" s="225">
        <f>Розрахунок!CT191</f>
        <v>0</v>
      </c>
      <c r="AE194" s="226">
        <f>Розрахунок!DA191</f>
        <v>0</v>
      </c>
      <c r="AF194" s="225">
        <f>Розрахунок!DH191</f>
        <v>0</v>
      </c>
      <c r="AG194" s="421"/>
      <c r="AI194" s="524">
        <f t="shared" si="28"/>
        <v>0</v>
      </c>
      <c r="AJ194" s="519">
        <f t="shared" si="21"/>
        <v>0</v>
      </c>
      <c r="AK194" s="519">
        <f t="shared" si="22"/>
        <v>0</v>
      </c>
      <c r="AL194" s="519">
        <f t="shared" si="23"/>
        <v>0</v>
      </c>
      <c r="AM194" s="519">
        <f t="shared" si="24"/>
        <v>0</v>
      </c>
      <c r="AN194" s="519">
        <f t="shared" si="25"/>
        <v>0</v>
      </c>
      <c r="AO194" s="525">
        <f t="shared" si="26"/>
        <v>0</v>
      </c>
    </row>
    <row r="195" spans="1:41" s="16" customFormat="1" ht="13.5" hidden="1" thickBot="1" x14ac:dyDescent="0.25">
      <c r="A195" s="221">
        <f>Розрахунок!A192</f>
        <v>81</v>
      </c>
      <c r="B195" s="423">
        <f>Розрахунок!B192</f>
        <v>0</v>
      </c>
      <c r="C195" s="227" t="str">
        <f>Розрахунок!C192</f>
        <v/>
      </c>
      <c r="D195" s="226" t="str">
        <f>IF(Розрахунок!F192&lt;&gt;"",LEFT(Розрахунок!F192, LEN(Розрахунок!F192)-1)," ")</f>
        <v xml:space="preserve"> </v>
      </c>
      <c r="E195" s="223" t="str">
        <f>IF(Розрахунок!G192&lt;&gt;"",LEFT(Розрахунок!G192, LEN(Розрахунок!G192)-1)," ")</f>
        <v xml:space="preserve"> </v>
      </c>
      <c r="F195" s="223" t="str">
        <f>IF(Розрахунок!H192&lt;&gt;"",LEFT(Розрахунок!H192, LEN(Розрахунок!H192)-1)," ")</f>
        <v xml:space="preserve"> </v>
      </c>
      <c r="G195" s="223" t="str">
        <f>IF(Розрахунок!I192&lt;&gt;"",LEFT(Розрахунок!I192, LEN(Розрахунок!I192)-1)," ")</f>
        <v xml:space="preserve"> </v>
      </c>
      <c r="H195" s="223">
        <f>Розрахунок!J192</f>
        <v>0</v>
      </c>
      <c r="I195" s="223" t="str">
        <f>IF(Розрахунок!K192&lt;&gt;"",LEFT(Розрахунок!K192, LEN(Розрахунок!K192)-1)," ")</f>
        <v xml:space="preserve"> </v>
      </c>
      <c r="J195" s="223">
        <f>Розрахунок!E192</f>
        <v>0</v>
      </c>
      <c r="K195" s="223">
        <f>Розрахунок!DN192</f>
        <v>0</v>
      </c>
      <c r="L195" s="223">
        <f>Розрахунок!DM192</f>
        <v>0</v>
      </c>
      <c r="M195" s="223">
        <f>Розрахунок!L192</f>
        <v>0</v>
      </c>
      <c r="N195" s="223">
        <f>Розрахунок!M192</f>
        <v>0</v>
      </c>
      <c r="O195" s="223">
        <f>Розрахунок!N192</f>
        <v>0</v>
      </c>
      <c r="P195" s="223">
        <f>Розрахунок!O192</f>
        <v>0</v>
      </c>
      <c r="Q195" s="224">
        <f>Розрахунок!DL192</f>
        <v>0</v>
      </c>
      <c r="R195" s="249" t="str">
        <f t="shared" si="27"/>
        <v xml:space="preserve"> </v>
      </c>
      <c r="S195" s="222">
        <f>Розрахунок!U192</f>
        <v>0</v>
      </c>
      <c r="T195" s="225">
        <f>Розрахунок!AB192</f>
        <v>0</v>
      </c>
      <c r="U195" s="226">
        <f>Розрахунок!AI192</f>
        <v>0</v>
      </c>
      <c r="V195" s="423">
        <f>Розрахунок!AP192</f>
        <v>0</v>
      </c>
      <c r="W195" s="222">
        <f>Розрахунок!AW192</f>
        <v>0</v>
      </c>
      <c r="X195" s="225">
        <f>Розрахунок!BD192</f>
        <v>0</v>
      </c>
      <c r="Y195" s="226">
        <f>Розрахунок!BK192</f>
        <v>0</v>
      </c>
      <c r="Z195" s="423">
        <f>Розрахунок!BR192</f>
        <v>0</v>
      </c>
      <c r="AA195" s="222">
        <f>Розрахунок!BY192</f>
        <v>0</v>
      </c>
      <c r="AB195" s="423">
        <f>Розрахунок!CF192</f>
        <v>0</v>
      </c>
      <c r="AC195" s="222">
        <f>Розрахунок!CM192</f>
        <v>0</v>
      </c>
      <c r="AD195" s="225">
        <f>Розрахунок!CT192</f>
        <v>0</v>
      </c>
      <c r="AE195" s="226">
        <f>Розрахунок!DA192</f>
        <v>0</v>
      </c>
      <c r="AF195" s="225">
        <f>Розрахунок!DH192</f>
        <v>0</v>
      </c>
      <c r="AG195" s="421"/>
      <c r="AI195" s="524">
        <f t="shared" si="28"/>
        <v>0</v>
      </c>
      <c r="AJ195" s="519">
        <f t="shared" si="21"/>
        <v>0</v>
      </c>
      <c r="AK195" s="519">
        <f t="shared" si="22"/>
        <v>0</v>
      </c>
      <c r="AL195" s="519">
        <f t="shared" si="23"/>
        <v>0</v>
      </c>
      <c r="AM195" s="519">
        <f t="shared" si="24"/>
        <v>0</v>
      </c>
      <c r="AN195" s="519">
        <f t="shared" si="25"/>
        <v>0</v>
      </c>
      <c r="AO195" s="525">
        <f t="shared" si="26"/>
        <v>0</v>
      </c>
    </row>
    <row r="196" spans="1:41" s="16" customFormat="1" ht="13.5" hidden="1" thickBot="1" x14ac:dyDescent="0.25">
      <c r="A196" s="221">
        <f>Розрахунок!A193</f>
        <v>82</v>
      </c>
      <c r="B196" s="423">
        <f>Розрахунок!B193</f>
        <v>0</v>
      </c>
      <c r="C196" s="227" t="str">
        <f>Розрахунок!C193</f>
        <v/>
      </c>
      <c r="D196" s="226" t="str">
        <f>IF(Розрахунок!F193&lt;&gt;"",LEFT(Розрахунок!F193, LEN(Розрахунок!F193)-1)," ")</f>
        <v xml:space="preserve"> </v>
      </c>
      <c r="E196" s="223" t="str">
        <f>IF(Розрахунок!G193&lt;&gt;"",LEFT(Розрахунок!G193, LEN(Розрахунок!G193)-1)," ")</f>
        <v xml:space="preserve"> </v>
      </c>
      <c r="F196" s="223" t="str">
        <f>IF(Розрахунок!H193&lt;&gt;"",LEFT(Розрахунок!H193, LEN(Розрахунок!H193)-1)," ")</f>
        <v xml:space="preserve"> </v>
      </c>
      <c r="G196" s="223" t="str">
        <f>IF(Розрахунок!I193&lt;&gt;"",LEFT(Розрахунок!I193, LEN(Розрахунок!I193)-1)," ")</f>
        <v xml:space="preserve"> </v>
      </c>
      <c r="H196" s="223">
        <f>Розрахунок!J193</f>
        <v>0</v>
      </c>
      <c r="I196" s="223" t="str">
        <f>IF(Розрахунок!K193&lt;&gt;"",LEFT(Розрахунок!K193, LEN(Розрахунок!K193)-1)," ")</f>
        <v xml:space="preserve"> </v>
      </c>
      <c r="J196" s="223">
        <f>Розрахунок!E193</f>
        <v>0</v>
      </c>
      <c r="K196" s="223">
        <f>Розрахунок!DN193</f>
        <v>0</v>
      </c>
      <c r="L196" s="223">
        <f>Розрахунок!DM193</f>
        <v>0</v>
      </c>
      <c r="M196" s="223">
        <f>Розрахунок!L193</f>
        <v>0</v>
      </c>
      <c r="N196" s="223">
        <f>Розрахунок!M193</f>
        <v>0</v>
      </c>
      <c r="O196" s="223">
        <f>Розрахунок!N193</f>
        <v>0</v>
      </c>
      <c r="P196" s="223">
        <f>Розрахунок!O193</f>
        <v>0</v>
      </c>
      <c r="Q196" s="224">
        <f>Розрахунок!DL193</f>
        <v>0</v>
      </c>
      <c r="R196" s="249" t="str">
        <f t="shared" si="27"/>
        <v xml:space="preserve"> </v>
      </c>
      <c r="S196" s="222">
        <f>Розрахунок!U193</f>
        <v>0</v>
      </c>
      <c r="T196" s="225">
        <f>Розрахунок!AB193</f>
        <v>0</v>
      </c>
      <c r="U196" s="226">
        <f>Розрахунок!AI193</f>
        <v>0</v>
      </c>
      <c r="V196" s="423">
        <f>Розрахунок!AP193</f>
        <v>0</v>
      </c>
      <c r="W196" s="222">
        <f>Розрахунок!AW193</f>
        <v>0</v>
      </c>
      <c r="X196" s="225">
        <f>Розрахунок!BD193</f>
        <v>0</v>
      </c>
      <c r="Y196" s="226">
        <f>Розрахунок!BK193</f>
        <v>0</v>
      </c>
      <c r="Z196" s="423">
        <f>Розрахунок!BR193</f>
        <v>0</v>
      </c>
      <c r="AA196" s="222">
        <f>Розрахунок!BY193</f>
        <v>0</v>
      </c>
      <c r="AB196" s="423">
        <f>Розрахунок!CF193</f>
        <v>0</v>
      </c>
      <c r="AC196" s="222">
        <f>Розрахунок!CM193</f>
        <v>0</v>
      </c>
      <c r="AD196" s="225">
        <f>Розрахунок!CT193</f>
        <v>0</v>
      </c>
      <c r="AE196" s="226">
        <f>Розрахунок!DA193</f>
        <v>0</v>
      </c>
      <c r="AF196" s="225">
        <f>Розрахунок!DH193</f>
        <v>0</v>
      </c>
      <c r="AG196" s="421"/>
      <c r="AI196" s="524">
        <f t="shared" si="28"/>
        <v>0</v>
      </c>
      <c r="AJ196" s="519">
        <f t="shared" si="21"/>
        <v>0</v>
      </c>
      <c r="AK196" s="519">
        <f t="shared" si="22"/>
        <v>0</v>
      </c>
      <c r="AL196" s="519">
        <f t="shared" si="23"/>
        <v>0</v>
      </c>
      <c r="AM196" s="519">
        <f t="shared" si="24"/>
        <v>0</v>
      </c>
      <c r="AN196" s="519">
        <f t="shared" si="25"/>
        <v>0</v>
      </c>
      <c r="AO196" s="525">
        <f t="shared" si="26"/>
        <v>0</v>
      </c>
    </row>
    <row r="197" spans="1:41" s="16" customFormat="1" ht="3.75" hidden="1" customHeight="1" thickBot="1" x14ac:dyDescent="0.25">
      <c r="A197" s="221">
        <f>Розрахунок!A194</f>
        <v>83</v>
      </c>
      <c r="B197" s="423">
        <f>Розрахунок!B194</f>
        <v>0</v>
      </c>
      <c r="C197" s="227" t="str">
        <f>Розрахунок!C194</f>
        <v/>
      </c>
      <c r="D197" s="226" t="str">
        <f>IF(Розрахунок!F194&lt;&gt;"",LEFT(Розрахунок!F194, LEN(Розрахунок!F194)-1)," ")</f>
        <v xml:space="preserve"> </v>
      </c>
      <c r="E197" s="223" t="str">
        <f>IF(Розрахунок!G194&lt;&gt;"",LEFT(Розрахунок!G194, LEN(Розрахунок!G194)-1)," ")</f>
        <v xml:space="preserve"> </v>
      </c>
      <c r="F197" s="223" t="str">
        <f>IF(Розрахунок!H194&lt;&gt;"",LEFT(Розрахунок!H194, LEN(Розрахунок!H194)-1)," ")</f>
        <v xml:space="preserve"> </v>
      </c>
      <c r="G197" s="223" t="str">
        <f>IF(Розрахунок!I194&lt;&gt;"",LEFT(Розрахунок!I194, LEN(Розрахунок!I194)-1)," ")</f>
        <v xml:space="preserve"> </v>
      </c>
      <c r="H197" s="223">
        <f>Розрахунок!J194</f>
        <v>0</v>
      </c>
      <c r="I197" s="223" t="str">
        <f>IF(Розрахунок!K194&lt;&gt;"",LEFT(Розрахунок!K194, LEN(Розрахунок!K194)-1)," ")</f>
        <v xml:space="preserve"> </v>
      </c>
      <c r="J197" s="223">
        <f>Розрахунок!E194</f>
        <v>0</v>
      </c>
      <c r="K197" s="223">
        <f>Розрахунок!DN194</f>
        <v>0</v>
      </c>
      <c r="L197" s="223">
        <f>Розрахунок!DM194</f>
        <v>0</v>
      </c>
      <c r="M197" s="223">
        <f>Розрахунок!L194</f>
        <v>0</v>
      </c>
      <c r="N197" s="223">
        <f>Розрахунок!M194</f>
        <v>0</v>
      </c>
      <c r="O197" s="223">
        <f>Розрахунок!N194</f>
        <v>0</v>
      </c>
      <c r="P197" s="223">
        <f>Розрахунок!O194</f>
        <v>0</v>
      </c>
      <c r="Q197" s="224">
        <f>Розрахунок!DL194</f>
        <v>0</v>
      </c>
      <c r="R197" s="249" t="str">
        <f t="shared" si="27"/>
        <v xml:space="preserve"> </v>
      </c>
      <c r="S197" s="222">
        <f>Розрахунок!U194</f>
        <v>0</v>
      </c>
      <c r="T197" s="225">
        <f>Розрахунок!AB194</f>
        <v>0</v>
      </c>
      <c r="U197" s="226">
        <f>Розрахунок!AI194</f>
        <v>0</v>
      </c>
      <c r="V197" s="423">
        <f>Розрахунок!AP194</f>
        <v>0</v>
      </c>
      <c r="W197" s="222">
        <f>Розрахунок!AW194</f>
        <v>0</v>
      </c>
      <c r="X197" s="225">
        <f>Розрахунок!BD194</f>
        <v>0</v>
      </c>
      <c r="Y197" s="226">
        <f>Розрахунок!BK194</f>
        <v>0</v>
      </c>
      <c r="Z197" s="423">
        <f>Розрахунок!BR194</f>
        <v>0</v>
      </c>
      <c r="AA197" s="222">
        <f>Розрахунок!BY194</f>
        <v>0</v>
      </c>
      <c r="AB197" s="423">
        <f>Розрахунок!CF194</f>
        <v>0</v>
      </c>
      <c r="AC197" s="222">
        <f>Розрахунок!CM194</f>
        <v>0</v>
      </c>
      <c r="AD197" s="225">
        <f>Розрахунок!CT194</f>
        <v>0</v>
      </c>
      <c r="AE197" s="226">
        <f>Розрахунок!DA194</f>
        <v>0</v>
      </c>
      <c r="AF197" s="225">
        <f>Розрахунок!DH194</f>
        <v>0</v>
      </c>
      <c r="AG197" s="421"/>
      <c r="AI197" s="524">
        <f t="shared" si="28"/>
        <v>0</v>
      </c>
      <c r="AJ197" s="519">
        <f t="shared" si="21"/>
        <v>0</v>
      </c>
      <c r="AK197" s="519">
        <f t="shared" si="22"/>
        <v>0</v>
      </c>
      <c r="AL197" s="519">
        <f t="shared" si="23"/>
        <v>0</v>
      </c>
      <c r="AM197" s="519">
        <f t="shared" si="24"/>
        <v>0</v>
      </c>
      <c r="AN197" s="519">
        <f t="shared" si="25"/>
        <v>0</v>
      </c>
      <c r="AO197" s="525">
        <f t="shared" si="26"/>
        <v>0</v>
      </c>
    </row>
    <row r="198" spans="1:41" s="16" customFormat="1" ht="13.5" hidden="1" thickBot="1" x14ac:dyDescent="0.25">
      <c r="A198" s="221">
        <f>Розрахунок!A195</f>
        <v>84</v>
      </c>
      <c r="B198" s="423">
        <f>Розрахунок!B195</f>
        <v>0</v>
      </c>
      <c r="C198" s="227" t="str">
        <f>Розрахунок!C195</f>
        <v/>
      </c>
      <c r="D198" s="226" t="str">
        <f>IF(Розрахунок!F195&lt;&gt;"",LEFT(Розрахунок!F195, LEN(Розрахунок!F195)-1)," ")</f>
        <v xml:space="preserve"> </v>
      </c>
      <c r="E198" s="223" t="str">
        <f>IF(Розрахунок!G195&lt;&gt;"",LEFT(Розрахунок!G195, LEN(Розрахунок!G195)-1)," ")</f>
        <v xml:space="preserve"> </v>
      </c>
      <c r="F198" s="223" t="str">
        <f>IF(Розрахунок!H195&lt;&gt;"",LEFT(Розрахунок!H195, LEN(Розрахунок!H195)-1)," ")</f>
        <v xml:space="preserve"> </v>
      </c>
      <c r="G198" s="223" t="str">
        <f>IF(Розрахунок!I195&lt;&gt;"",LEFT(Розрахунок!I195, LEN(Розрахунок!I195)-1)," ")</f>
        <v xml:space="preserve"> </v>
      </c>
      <c r="H198" s="223">
        <f>Розрахунок!J195</f>
        <v>0</v>
      </c>
      <c r="I198" s="223" t="str">
        <f>IF(Розрахунок!K195&lt;&gt;"",LEFT(Розрахунок!K195, LEN(Розрахунок!K195)-1)," ")</f>
        <v xml:space="preserve"> </v>
      </c>
      <c r="J198" s="223">
        <f>Розрахунок!E195</f>
        <v>0</v>
      </c>
      <c r="K198" s="223">
        <f>Розрахунок!DN195</f>
        <v>0</v>
      </c>
      <c r="L198" s="223">
        <f>Розрахунок!DM195</f>
        <v>0</v>
      </c>
      <c r="M198" s="223">
        <f>Розрахунок!L195</f>
        <v>0</v>
      </c>
      <c r="N198" s="223">
        <f>Розрахунок!M195</f>
        <v>0</v>
      </c>
      <c r="O198" s="223">
        <f>Розрахунок!N195</f>
        <v>0</v>
      </c>
      <c r="P198" s="223">
        <f>Розрахунок!O195</f>
        <v>0</v>
      </c>
      <c r="Q198" s="224">
        <f>Розрахунок!DL195</f>
        <v>0</v>
      </c>
      <c r="R198" s="249" t="str">
        <f t="shared" si="27"/>
        <v xml:space="preserve"> </v>
      </c>
      <c r="S198" s="222">
        <f>Розрахунок!U195</f>
        <v>0</v>
      </c>
      <c r="T198" s="225">
        <f>Розрахунок!AB195</f>
        <v>0</v>
      </c>
      <c r="U198" s="226">
        <f>Розрахунок!AI195</f>
        <v>0</v>
      </c>
      <c r="V198" s="423">
        <f>Розрахунок!AP195</f>
        <v>0</v>
      </c>
      <c r="W198" s="222">
        <f>Розрахунок!AW195</f>
        <v>0</v>
      </c>
      <c r="X198" s="225">
        <f>Розрахунок!BD195</f>
        <v>0</v>
      </c>
      <c r="Y198" s="226">
        <f>Розрахунок!BK195</f>
        <v>0</v>
      </c>
      <c r="Z198" s="423">
        <f>Розрахунок!BR195</f>
        <v>0</v>
      </c>
      <c r="AA198" s="222">
        <f>Розрахунок!BY195</f>
        <v>0</v>
      </c>
      <c r="AB198" s="423">
        <f>Розрахунок!CF195</f>
        <v>0</v>
      </c>
      <c r="AC198" s="222">
        <f>Розрахунок!CM195</f>
        <v>0</v>
      </c>
      <c r="AD198" s="225">
        <f>Розрахунок!CT195</f>
        <v>0</v>
      </c>
      <c r="AE198" s="226">
        <f>Розрахунок!DA195</f>
        <v>0</v>
      </c>
      <c r="AF198" s="225">
        <f>Розрахунок!DH195</f>
        <v>0</v>
      </c>
      <c r="AG198" s="421"/>
      <c r="AI198" s="524">
        <f t="shared" si="28"/>
        <v>0</v>
      </c>
      <c r="AJ198" s="519">
        <f t="shared" si="21"/>
        <v>0</v>
      </c>
      <c r="AK198" s="519">
        <f t="shared" si="22"/>
        <v>0</v>
      </c>
      <c r="AL198" s="519">
        <f t="shared" si="23"/>
        <v>0</v>
      </c>
      <c r="AM198" s="519">
        <f t="shared" si="24"/>
        <v>0</v>
      </c>
      <c r="AN198" s="519">
        <f t="shared" si="25"/>
        <v>0</v>
      </c>
      <c r="AO198" s="525">
        <f t="shared" si="26"/>
        <v>0</v>
      </c>
    </row>
    <row r="199" spans="1:41" s="16" customFormat="1" ht="13.5" hidden="1" thickBot="1" x14ac:dyDescent="0.25">
      <c r="A199" s="221">
        <f>Розрахунок!A196</f>
        <v>85</v>
      </c>
      <c r="B199" s="423">
        <f>Розрахунок!B196</f>
        <v>0</v>
      </c>
      <c r="C199" s="227" t="str">
        <f>Розрахунок!C196</f>
        <v/>
      </c>
      <c r="D199" s="226" t="str">
        <f>IF(Розрахунок!F196&lt;&gt;"",LEFT(Розрахунок!F196, LEN(Розрахунок!F196)-1)," ")</f>
        <v xml:space="preserve"> </v>
      </c>
      <c r="E199" s="223" t="str">
        <f>IF(Розрахунок!G196&lt;&gt;"",LEFT(Розрахунок!G196, LEN(Розрахунок!G196)-1)," ")</f>
        <v xml:space="preserve"> </v>
      </c>
      <c r="F199" s="223" t="str">
        <f>IF(Розрахунок!H196&lt;&gt;"",LEFT(Розрахунок!H196, LEN(Розрахунок!H196)-1)," ")</f>
        <v xml:space="preserve"> </v>
      </c>
      <c r="G199" s="223" t="str">
        <f>IF(Розрахунок!I196&lt;&gt;"",LEFT(Розрахунок!I196, LEN(Розрахунок!I196)-1)," ")</f>
        <v xml:space="preserve"> </v>
      </c>
      <c r="H199" s="223">
        <f>Розрахунок!J196</f>
        <v>0</v>
      </c>
      <c r="I199" s="223" t="str">
        <f>IF(Розрахунок!K196&lt;&gt;"",LEFT(Розрахунок!K196, LEN(Розрахунок!K196)-1)," ")</f>
        <v xml:space="preserve"> </v>
      </c>
      <c r="J199" s="223">
        <f>Розрахунок!E196</f>
        <v>0</v>
      </c>
      <c r="K199" s="223">
        <f>Розрахунок!DN196</f>
        <v>0</v>
      </c>
      <c r="L199" s="223">
        <f>Розрахунок!DM196</f>
        <v>0</v>
      </c>
      <c r="M199" s="223">
        <f>Розрахунок!L196</f>
        <v>0</v>
      </c>
      <c r="N199" s="223">
        <f>Розрахунок!M196</f>
        <v>0</v>
      </c>
      <c r="O199" s="223">
        <f>Розрахунок!N196</f>
        <v>0</v>
      </c>
      <c r="P199" s="223">
        <f>Розрахунок!O196</f>
        <v>0</v>
      </c>
      <c r="Q199" s="224">
        <f>Розрахунок!DL196</f>
        <v>0</v>
      </c>
      <c r="R199" s="249" t="str">
        <f t="shared" si="27"/>
        <v xml:space="preserve"> </v>
      </c>
      <c r="S199" s="222">
        <f>Розрахунок!U196</f>
        <v>0</v>
      </c>
      <c r="T199" s="225">
        <f>Розрахунок!AB196</f>
        <v>0</v>
      </c>
      <c r="U199" s="226">
        <f>Розрахунок!AI196</f>
        <v>0</v>
      </c>
      <c r="V199" s="423">
        <f>Розрахунок!AP196</f>
        <v>0</v>
      </c>
      <c r="W199" s="222">
        <f>Розрахунок!AW196</f>
        <v>0</v>
      </c>
      <c r="X199" s="225">
        <f>Розрахунок!BD196</f>
        <v>0</v>
      </c>
      <c r="Y199" s="226">
        <f>Розрахунок!BK196</f>
        <v>0</v>
      </c>
      <c r="Z199" s="423">
        <f>Розрахунок!BR196</f>
        <v>0</v>
      </c>
      <c r="AA199" s="222">
        <f>Розрахунок!BY196</f>
        <v>0</v>
      </c>
      <c r="AB199" s="423">
        <f>Розрахунок!CF196</f>
        <v>0</v>
      </c>
      <c r="AC199" s="222">
        <f>Розрахунок!CM196</f>
        <v>0</v>
      </c>
      <c r="AD199" s="225">
        <f>Розрахунок!CT196</f>
        <v>0</v>
      </c>
      <c r="AE199" s="226">
        <f>Розрахунок!DA196</f>
        <v>0</v>
      </c>
      <c r="AF199" s="225">
        <f>Розрахунок!DH196</f>
        <v>0</v>
      </c>
      <c r="AG199" s="421"/>
      <c r="AI199" s="524">
        <f t="shared" si="28"/>
        <v>0</v>
      </c>
      <c r="AJ199" s="519">
        <f t="shared" si="21"/>
        <v>0</v>
      </c>
      <c r="AK199" s="519">
        <f t="shared" si="22"/>
        <v>0</v>
      </c>
      <c r="AL199" s="519">
        <f t="shared" si="23"/>
        <v>0</v>
      </c>
      <c r="AM199" s="519">
        <f t="shared" si="24"/>
        <v>0</v>
      </c>
      <c r="AN199" s="519">
        <f t="shared" si="25"/>
        <v>0</v>
      </c>
      <c r="AO199" s="525">
        <f t="shared" si="26"/>
        <v>0</v>
      </c>
    </row>
    <row r="200" spans="1:41" s="16" customFormat="1" ht="13.5" hidden="1" thickBot="1" x14ac:dyDescent="0.25">
      <c r="A200" s="221">
        <f>Розрахунок!A197</f>
        <v>86</v>
      </c>
      <c r="B200" s="423">
        <f>Розрахунок!B197</f>
        <v>0</v>
      </c>
      <c r="C200" s="227" t="str">
        <f>Розрахунок!C197</f>
        <v/>
      </c>
      <c r="D200" s="226" t="str">
        <f>IF(Розрахунок!F197&lt;&gt;"",LEFT(Розрахунок!F197, LEN(Розрахунок!F197)-1)," ")</f>
        <v xml:space="preserve"> </v>
      </c>
      <c r="E200" s="223" t="str">
        <f>IF(Розрахунок!G197&lt;&gt;"",LEFT(Розрахунок!G197, LEN(Розрахунок!G197)-1)," ")</f>
        <v xml:space="preserve"> </v>
      </c>
      <c r="F200" s="223" t="str">
        <f>IF(Розрахунок!H197&lt;&gt;"",LEFT(Розрахунок!H197, LEN(Розрахунок!H197)-1)," ")</f>
        <v xml:space="preserve"> </v>
      </c>
      <c r="G200" s="223" t="str">
        <f>IF(Розрахунок!I197&lt;&gt;"",LEFT(Розрахунок!I197, LEN(Розрахунок!I197)-1)," ")</f>
        <v xml:space="preserve"> </v>
      </c>
      <c r="H200" s="223">
        <f>Розрахунок!J197</f>
        <v>0</v>
      </c>
      <c r="I200" s="223" t="str">
        <f>IF(Розрахунок!K197&lt;&gt;"",LEFT(Розрахунок!K197, LEN(Розрахунок!K197)-1)," ")</f>
        <v xml:space="preserve"> </v>
      </c>
      <c r="J200" s="223">
        <f>Розрахунок!E197</f>
        <v>0</v>
      </c>
      <c r="K200" s="223">
        <f>Розрахунок!DN197</f>
        <v>0</v>
      </c>
      <c r="L200" s="223">
        <f>Розрахунок!DM197</f>
        <v>0</v>
      </c>
      <c r="M200" s="223">
        <f>Розрахунок!L197</f>
        <v>0</v>
      </c>
      <c r="N200" s="223">
        <f>Розрахунок!M197</f>
        <v>0</v>
      </c>
      <c r="O200" s="223">
        <f>Розрахунок!N197</f>
        <v>0</v>
      </c>
      <c r="P200" s="223">
        <f>Розрахунок!O197</f>
        <v>0</v>
      </c>
      <c r="Q200" s="224">
        <f>Розрахунок!DL197</f>
        <v>0</v>
      </c>
      <c r="R200" s="249" t="str">
        <f t="shared" si="27"/>
        <v xml:space="preserve"> </v>
      </c>
      <c r="S200" s="222">
        <f>Розрахунок!U197</f>
        <v>0</v>
      </c>
      <c r="T200" s="225">
        <f>Розрахунок!AB197</f>
        <v>0</v>
      </c>
      <c r="U200" s="226">
        <f>Розрахунок!AI197</f>
        <v>0</v>
      </c>
      <c r="V200" s="423">
        <f>Розрахунок!AP197</f>
        <v>0</v>
      </c>
      <c r="W200" s="222">
        <f>Розрахунок!AW197</f>
        <v>0</v>
      </c>
      <c r="X200" s="225">
        <f>Розрахунок!BD197</f>
        <v>0</v>
      </c>
      <c r="Y200" s="226">
        <f>Розрахунок!BK197</f>
        <v>0</v>
      </c>
      <c r="Z200" s="423">
        <f>Розрахунок!BR197</f>
        <v>0</v>
      </c>
      <c r="AA200" s="222">
        <f>Розрахунок!BY197</f>
        <v>0</v>
      </c>
      <c r="AB200" s="423">
        <f>Розрахунок!CF197</f>
        <v>0</v>
      </c>
      <c r="AC200" s="222">
        <f>Розрахунок!CM197</f>
        <v>0</v>
      </c>
      <c r="AD200" s="225">
        <f>Розрахунок!CT197</f>
        <v>0</v>
      </c>
      <c r="AE200" s="226">
        <f>Розрахунок!DA197</f>
        <v>0</v>
      </c>
      <c r="AF200" s="225">
        <f>Розрахунок!DH197</f>
        <v>0</v>
      </c>
      <c r="AG200" s="421"/>
      <c r="AI200" s="524">
        <f t="shared" si="28"/>
        <v>0</v>
      </c>
      <c r="AJ200" s="519">
        <f t="shared" si="21"/>
        <v>0</v>
      </c>
      <c r="AK200" s="519">
        <f t="shared" si="22"/>
        <v>0</v>
      </c>
      <c r="AL200" s="519">
        <f t="shared" si="23"/>
        <v>0</v>
      </c>
      <c r="AM200" s="519">
        <f t="shared" si="24"/>
        <v>0</v>
      </c>
      <c r="AN200" s="519">
        <f t="shared" si="25"/>
        <v>0</v>
      </c>
      <c r="AO200" s="525">
        <f t="shared" si="26"/>
        <v>0</v>
      </c>
    </row>
    <row r="201" spans="1:41" s="16" customFormat="1" ht="13.5" hidden="1" thickBot="1" x14ac:dyDescent="0.25">
      <c r="A201" s="221">
        <f>Розрахунок!A198</f>
        <v>87</v>
      </c>
      <c r="B201" s="423">
        <f>Розрахунок!B198</f>
        <v>0</v>
      </c>
      <c r="C201" s="227" t="str">
        <f>Розрахунок!C198</f>
        <v/>
      </c>
      <c r="D201" s="226" t="str">
        <f>IF(Розрахунок!F198&lt;&gt;"",LEFT(Розрахунок!F198, LEN(Розрахунок!F198)-1)," ")</f>
        <v xml:space="preserve"> </v>
      </c>
      <c r="E201" s="223" t="str">
        <f>IF(Розрахунок!G198&lt;&gt;"",LEFT(Розрахунок!G198, LEN(Розрахунок!G198)-1)," ")</f>
        <v xml:space="preserve"> </v>
      </c>
      <c r="F201" s="223" t="str">
        <f>IF(Розрахунок!H198&lt;&gt;"",LEFT(Розрахунок!H198, LEN(Розрахунок!H198)-1)," ")</f>
        <v xml:space="preserve"> </v>
      </c>
      <c r="G201" s="223" t="str">
        <f>IF(Розрахунок!I198&lt;&gt;"",LEFT(Розрахунок!I198, LEN(Розрахунок!I198)-1)," ")</f>
        <v xml:space="preserve"> </v>
      </c>
      <c r="H201" s="223">
        <f>Розрахунок!J198</f>
        <v>0</v>
      </c>
      <c r="I201" s="223" t="str">
        <f>IF(Розрахунок!K198&lt;&gt;"",LEFT(Розрахунок!K198, LEN(Розрахунок!K198)-1)," ")</f>
        <v xml:space="preserve"> </v>
      </c>
      <c r="J201" s="223">
        <f>Розрахунок!E198</f>
        <v>0</v>
      </c>
      <c r="K201" s="223">
        <f>Розрахунок!DN198</f>
        <v>0</v>
      </c>
      <c r="L201" s="223">
        <f>Розрахунок!DM198</f>
        <v>0</v>
      </c>
      <c r="M201" s="223">
        <f>Розрахунок!L198</f>
        <v>0</v>
      </c>
      <c r="N201" s="223">
        <f>Розрахунок!M198</f>
        <v>0</v>
      </c>
      <c r="O201" s="223">
        <f>Розрахунок!N198</f>
        <v>0</v>
      </c>
      <c r="P201" s="223">
        <f>Розрахунок!O198</f>
        <v>0</v>
      </c>
      <c r="Q201" s="224">
        <f>Розрахунок!DL198</f>
        <v>0</v>
      </c>
      <c r="R201" s="249" t="str">
        <f t="shared" si="27"/>
        <v xml:space="preserve"> </v>
      </c>
      <c r="S201" s="222">
        <f>Розрахунок!U198</f>
        <v>0</v>
      </c>
      <c r="T201" s="225">
        <f>Розрахунок!AB198</f>
        <v>0</v>
      </c>
      <c r="U201" s="226">
        <f>Розрахунок!AI198</f>
        <v>0</v>
      </c>
      <c r="V201" s="423">
        <f>Розрахунок!AP198</f>
        <v>0</v>
      </c>
      <c r="W201" s="222">
        <f>Розрахунок!AW198</f>
        <v>0</v>
      </c>
      <c r="X201" s="225">
        <f>Розрахунок!BD198</f>
        <v>0</v>
      </c>
      <c r="Y201" s="226">
        <f>Розрахунок!BK198</f>
        <v>0</v>
      </c>
      <c r="Z201" s="423">
        <f>Розрахунок!BR198</f>
        <v>0</v>
      </c>
      <c r="AA201" s="222">
        <f>Розрахунок!BY198</f>
        <v>0</v>
      </c>
      <c r="AB201" s="423">
        <f>Розрахунок!CF198</f>
        <v>0</v>
      </c>
      <c r="AC201" s="222">
        <f>Розрахунок!CM198</f>
        <v>0</v>
      </c>
      <c r="AD201" s="225">
        <f>Розрахунок!CT198</f>
        <v>0</v>
      </c>
      <c r="AE201" s="226">
        <f>Розрахунок!DA198</f>
        <v>0</v>
      </c>
      <c r="AF201" s="225">
        <f>Розрахунок!DH198</f>
        <v>0</v>
      </c>
      <c r="AG201" s="421"/>
      <c r="AI201" s="524">
        <f t="shared" si="28"/>
        <v>0</v>
      </c>
      <c r="AJ201" s="519">
        <f t="shared" si="21"/>
        <v>0</v>
      </c>
      <c r="AK201" s="519">
        <f t="shared" si="22"/>
        <v>0</v>
      </c>
      <c r="AL201" s="519">
        <f t="shared" si="23"/>
        <v>0</v>
      </c>
      <c r="AM201" s="519">
        <f t="shared" si="24"/>
        <v>0</v>
      </c>
      <c r="AN201" s="519">
        <f t="shared" si="25"/>
        <v>0</v>
      </c>
      <c r="AO201" s="525">
        <f t="shared" si="26"/>
        <v>0</v>
      </c>
    </row>
    <row r="202" spans="1:41" s="16" customFormat="1" ht="13.5" hidden="1" thickBot="1" x14ac:dyDescent="0.25">
      <c r="A202" s="221">
        <f>Розрахунок!A199</f>
        <v>88</v>
      </c>
      <c r="B202" s="423">
        <f>Розрахунок!B199</f>
        <v>0</v>
      </c>
      <c r="C202" s="227" t="str">
        <f>Розрахунок!C199</f>
        <v/>
      </c>
      <c r="D202" s="226" t="str">
        <f>IF(Розрахунок!F199&lt;&gt;"",LEFT(Розрахунок!F199, LEN(Розрахунок!F199)-1)," ")</f>
        <v xml:space="preserve"> </v>
      </c>
      <c r="E202" s="223" t="str">
        <f>IF(Розрахунок!G199&lt;&gt;"",LEFT(Розрахунок!G199, LEN(Розрахунок!G199)-1)," ")</f>
        <v xml:space="preserve"> </v>
      </c>
      <c r="F202" s="223" t="str">
        <f>IF(Розрахунок!H199&lt;&gt;"",LEFT(Розрахунок!H199, LEN(Розрахунок!H199)-1)," ")</f>
        <v xml:space="preserve"> </v>
      </c>
      <c r="G202" s="223" t="str">
        <f>IF(Розрахунок!I199&lt;&gt;"",LEFT(Розрахунок!I199, LEN(Розрахунок!I199)-1)," ")</f>
        <v xml:space="preserve"> </v>
      </c>
      <c r="H202" s="223">
        <f>Розрахунок!J199</f>
        <v>0</v>
      </c>
      <c r="I202" s="223" t="str">
        <f>IF(Розрахунок!K199&lt;&gt;"",LEFT(Розрахунок!K199, LEN(Розрахунок!K199)-1)," ")</f>
        <v xml:space="preserve"> </v>
      </c>
      <c r="J202" s="223">
        <f>Розрахунок!E199</f>
        <v>0</v>
      </c>
      <c r="K202" s="223">
        <f>Розрахунок!DN199</f>
        <v>0</v>
      </c>
      <c r="L202" s="223">
        <f>Розрахунок!DM199</f>
        <v>0</v>
      </c>
      <c r="M202" s="223">
        <f>Розрахунок!L199</f>
        <v>0</v>
      </c>
      <c r="N202" s="223">
        <f>Розрахунок!M199</f>
        <v>0</v>
      </c>
      <c r="O202" s="223">
        <f>Розрахунок!N199</f>
        <v>0</v>
      </c>
      <c r="P202" s="223">
        <f>Розрахунок!O199</f>
        <v>0</v>
      </c>
      <c r="Q202" s="224">
        <f>Розрахунок!DL199</f>
        <v>0</v>
      </c>
      <c r="R202" s="249" t="str">
        <f t="shared" si="27"/>
        <v xml:space="preserve"> </v>
      </c>
      <c r="S202" s="222">
        <f>Розрахунок!U199</f>
        <v>0</v>
      </c>
      <c r="T202" s="225">
        <f>Розрахунок!AB199</f>
        <v>0</v>
      </c>
      <c r="U202" s="226">
        <f>Розрахунок!AI199</f>
        <v>0</v>
      </c>
      <c r="V202" s="423">
        <f>Розрахунок!AP199</f>
        <v>0</v>
      </c>
      <c r="W202" s="222">
        <f>Розрахунок!AW199</f>
        <v>0</v>
      </c>
      <c r="X202" s="225">
        <f>Розрахунок!BD199</f>
        <v>0</v>
      </c>
      <c r="Y202" s="226">
        <f>Розрахунок!BK199</f>
        <v>0</v>
      </c>
      <c r="Z202" s="423">
        <f>Розрахунок!BR199</f>
        <v>0</v>
      </c>
      <c r="AA202" s="222">
        <f>Розрахунок!BY199</f>
        <v>0</v>
      </c>
      <c r="AB202" s="423">
        <f>Розрахунок!CF199</f>
        <v>0</v>
      </c>
      <c r="AC202" s="222">
        <f>Розрахунок!CM199</f>
        <v>0</v>
      </c>
      <c r="AD202" s="225">
        <f>Розрахунок!CT199</f>
        <v>0</v>
      </c>
      <c r="AE202" s="226">
        <f>Розрахунок!DA199</f>
        <v>0</v>
      </c>
      <c r="AF202" s="225">
        <f>Розрахунок!DH199</f>
        <v>0</v>
      </c>
      <c r="AG202" s="421"/>
      <c r="AI202" s="524">
        <f t="shared" si="28"/>
        <v>0</v>
      </c>
      <c r="AJ202" s="519">
        <f t="shared" si="21"/>
        <v>0</v>
      </c>
      <c r="AK202" s="519">
        <f t="shared" si="22"/>
        <v>0</v>
      </c>
      <c r="AL202" s="519">
        <f t="shared" si="23"/>
        <v>0</v>
      </c>
      <c r="AM202" s="519">
        <f t="shared" si="24"/>
        <v>0</v>
      </c>
      <c r="AN202" s="519">
        <f t="shared" si="25"/>
        <v>0</v>
      </c>
      <c r="AO202" s="525">
        <f t="shared" si="26"/>
        <v>0</v>
      </c>
    </row>
    <row r="203" spans="1:41" s="16" customFormat="1" ht="13.5" hidden="1" thickBot="1" x14ac:dyDescent="0.25">
      <c r="A203" s="221">
        <f>Розрахунок!A200</f>
        <v>89</v>
      </c>
      <c r="B203" s="423">
        <f>Розрахунок!B200</f>
        <v>0</v>
      </c>
      <c r="C203" s="227" t="str">
        <f>Розрахунок!C200</f>
        <v/>
      </c>
      <c r="D203" s="226" t="str">
        <f>IF(Розрахунок!F200&lt;&gt;"",LEFT(Розрахунок!F200, LEN(Розрахунок!F200)-1)," ")</f>
        <v xml:space="preserve"> </v>
      </c>
      <c r="E203" s="223" t="str">
        <f>IF(Розрахунок!G200&lt;&gt;"",LEFT(Розрахунок!G200, LEN(Розрахунок!G200)-1)," ")</f>
        <v xml:space="preserve"> </v>
      </c>
      <c r="F203" s="223" t="str">
        <f>IF(Розрахунок!H200&lt;&gt;"",LEFT(Розрахунок!H200, LEN(Розрахунок!H200)-1)," ")</f>
        <v xml:space="preserve"> </v>
      </c>
      <c r="G203" s="223" t="str">
        <f>IF(Розрахунок!I200&lt;&gt;"",LEFT(Розрахунок!I200, LEN(Розрахунок!I200)-1)," ")</f>
        <v xml:space="preserve"> </v>
      </c>
      <c r="H203" s="223">
        <f>Розрахунок!J200</f>
        <v>0</v>
      </c>
      <c r="I203" s="223" t="str">
        <f>IF(Розрахунок!K200&lt;&gt;"",LEFT(Розрахунок!K200, LEN(Розрахунок!K200)-1)," ")</f>
        <v xml:space="preserve"> </v>
      </c>
      <c r="J203" s="223">
        <f>Розрахунок!E200</f>
        <v>0</v>
      </c>
      <c r="K203" s="223">
        <f>Розрахунок!DN200</f>
        <v>0</v>
      </c>
      <c r="L203" s="223">
        <f>Розрахунок!DM200</f>
        <v>0</v>
      </c>
      <c r="M203" s="223">
        <f>Розрахунок!L200</f>
        <v>0</v>
      </c>
      <c r="N203" s="223">
        <f>Розрахунок!M200</f>
        <v>0</v>
      </c>
      <c r="O203" s="223">
        <f>Розрахунок!N200</f>
        <v>0</v>
      </c>
      <c r="P203" s="223">
        <f>Розрахунок!O200</f>
        <v>0</v>
      </c>
      <c r="Q203" s="224">
        <f>Розрахунок!DL200</f>
        <v>0</v>
      </c>
      <c r="R203" s="249" t="str">
        <f t="shared" si="27"/>
        <v xml:space="preserve"> </v>
      </c>
      <c r="S203" s="222">
        <f>Розрахунок!U200</f>
        <v>0</v>
      </c>
      <c r="T203" s="225">
        <f>Розрахунок!AB200</f>
        <v>0</v>
      </c>
      <c r="U203" s="226">
        <f>Розрахунок!AI200</f>
        <v>0</v>
      </c>
      <c r="V203" s="423">
        <f>Розрахунок!AP200</f>
        <v>0</v>
      </c>
      <c r="W203" s="222">
        <f>Розрахунок!AW200</f>
        <v>0</v>
      </c>
      <c r="X203" s="225">
        <f>Розрахунок!BD200</f>
        <v>0</v>
      </c>
      <c r="Y203" s="226">
        <f>Розрахунок!BK200</f>
        <v>0</v>
      </c>
      <c r="Z203" s="423">
        <f>Розрахунок!BR200</f>
        <v>0</v>
      </c>
      <c r="AA203" s="222">
        <f>Розрахунок!BY200</f>
        <v>0</v>
      </c>
      <c r="AB203" s="423">
        <f>Розрахунок!CF200</f>
        <v>0</v>
      </c>
      <c r="AC203" s="222">
        <f>Розрахунок!CM200</f>
        <v>0</v>
      </c>
      <c r="AD203" s="225">
        <f>Розрахунок!CT200</f>
        <v>0</v>
      </c>
      <c r="AE203" s="226">
        <f>Розрахунок!DA200</f>
        <v>0</v>
      </c>
      <c r="AF203" s="225">
        <f>Розрахунок!DH200</f>
        <v>0</v>
      </c>
      <c r="AG203" s="421"/>
      <c r="AI203" s="524">
        <f t="shared" si="28"/>
        <v>0</v>
      </c>
      <c r="AJ203" s="519">
        <f t="shared" si="21"/>
        <v>0</v>
      </c>
      <c r="AK203" s="519">
        <f t="shared" si="22"/>
        <v>0</v>
      </c>
      <c r="AL203" s="519">
        <f t="shared" si="23"/>
        <v>0</v>
      </c>
      <c r="AM203" s="519">
        <f t="shared" si="24"/>
        <v>0</v>
      </c>
      <c r="AN203" s="519">
        <f t="shared" si="25"/>
        <v>0</v>
      </c>
      <c r="AO203" s="525">
        <f t="shared" si="26"/>
        <v>0</v>
      </c>
    </row>
    <row r="204" spans="1:41" s="16" customFormat="1" ht="13.5" hidden="1" thickBot="1" x14ac:dyDescent="0.25">
      <c r="A204" s="221">
        <f>Розрахунок!A201</f>
        <v>90</v>
      </c>
      <c r="B204" s="423">
        <f>Розрахунок!B201</f>
        <v>0</v>
      </c>
      <c r="C204" s="227" t="str">
        <f>Розрахунок!C201</f>
        <v/>
      </c>
      <c r="D204" s="226" t="str">
        <f>IF(Розрахунок!F201&lt;&gt;"",LEFT(Розрахунок!F201, LEN(Розрахунок!F201)-1)," ")</f>
        <v xml:space="preserve"> </v>
      </c>
      <c r="E204" s="223" t="str">
        <f>IF(Розрахунок!G201&lt;&gt;"",LEFT(Розрахунок!G201, LEN(Розрахунок!G201)-1)," ")</f>
        <v xml:space="preserve"> </v>
      </c>
      <c r="F204" s="223" t="str">
        <f>IF(Розрахунок!H201&lt;&gt;"",LEFT(Розрахунок!H201, LEN(Розрахунок!H201)-1)," ")</f>
        <v xml:space="preserve"> </v>
      </c>
      <c r="G204" s="223" t="str">
        <f>IF(Розрахунок!I201&lt;&gt;"",LEFT(Розрахунок!I201, LEN(Розрахунок!I201)-1)," ")</f>
        <v xml:space="preserve"> </v>
      </c>
      <c r="H204" s="223">
        <f>Розрахунок!J201</f>
        <v>0</v>
      </c>
      <c r="I204" s="223" t="str">
        <f>IF(Розрахунок!K201&lt;&gt;"",LEFT(Розрахунок!K201, LEN(Розрахунок!K201)-1)," ")</f>
        <v xml:space="preserve"> </v>
      </c>
      <c r="J204" s="223">
        <f>Розрахунок!E201</f>
        <v>0</v>
      </c>
      <c r="K204" s="223">
        <f>Розрахунок!DN201</f>
        <v>0</v>
      </c>
      <c r="L204" s="223">
        <f>Розрахунок!DM201</f>
        <v>0</v>
      </c>
      <c r="M204" s="223">
        <f>Розрахунок!L201</f>
        <v>0</v>
      </c>
      <c r="N204" s="223">
        <f>Розрахунок!M201</f>
        <v>0</v>
      </c>
      <c r="O204" s="223">
        <f>Розрахунок!N201</f>
        <v>0</v>
      </c>
      <c r="P204" s="223">
        <f>Розрахунок!O201</f>
        <v>0</v>
      </c>
      <c r="Q204" s="224">
        <f>Розрахунок!DL201</f>
        <v>0</v>
      </c>
      <c r="R204" s="249" t="str">
        <f t="shared" si="27"/>
        <v xml:space="preserve"> </v>
      </c>
      <c r="S204" s="222">
        <f>Розрахунок!U201</f>
        <v>0</v>
      </c>
      <c r="T204" s="225">
        <f>Розрахунок!AB201</f>
        <v>0</v>
      </c>
      <c r="U204" s="226">
        <f>Розрахунок!AI201</f>
        <v>0</v>
      </c>
      <c r="V204" s="423">
        <f>Розрахунок!AP201</f>
        <v>0</v>
      </c>
      <c r="W204" s="222">
        <f>Розрахунок!AW201</f>
        <v>0</v>
      </c>
      <c r="X204" s="225">
        <f>Розрахунок!BD201</f>
        <v>0</v>
      </c>
      <c r="Y204" s="226">
        <f>Розрахунок!BK201</f>
        <v>0</v>
      </c>
      <c r="Z204" s="423">
        <f>Розрахунок!BR201</f>
        <v>0</v>
      </c>
      <c r="AA204" s="222">
        <f>Розрахунок!BY201</f>
        <v>0</v>
      </c>
      <c r="AB204" s="423">
        <f>Розрахунок!CF201</f>
        <v>0</v>
      </c>
      <c r="AC204" s="222">
        <f>Розрахунок!CM201</f>
        <v>0</v>
      </c>
      <c r="AD204" s="225">
        <f>Розрахунок!CT201</f>
        <v>0</v>
      </c>
      <c r="AE204" s="226">
        <f>Розрахунок!DA201</f>
        <v>0</v>
      </c>
      <c r="AF204" s="225">
        <f>Розрахунок!DH201</f>
        <v>0</v>
      </c>
      <c r="AG204" s="421"/>
      <c r="AI204" s="524">
        <f t="shared" si="28"/>
        <v>0</v>
      </c>
      <c r="AJ204" s="519">
        <f t="shared" si="21"/>
        <v>0</v>
      </c>
      <c r="AK204" s="519">
        <f t="shared" si="22"/>
        <v>0</v>
      </c>
      <c r="AL204" s="519">
        <f t="shared" si="23"/>
        <v>0</v>
      </c>
      <c r="AM204" s="519">
        <f t="shared" si="24"/>
        <v>0</v>
      </c>
      <c r="AN204" s="519">
        <f t="shared" si="25"/>
        <v>0</v>
      </c>
      <c r="AO204" s="525">
        <f t="shared" si="26"/>
        <v>0</v>
      </c>
    </row>
    <row r="205" spans="1:41" s="16" customFormat="1" ht="13.5" hidden="1" thickBot="1" x14ac:dyDescent="0.25">
      <c r="A205" s="221">
        <f>Розрахунок!A202</f>
        <v>91</v>
      </c>
      <c r="B205" s="423">
        <f>Розрахунок!B202</f>
        <v>0</v>
      </c>
      <c r="C205" s="227" t="str">
        <f>Розрахунок!C202</f>
        <v/>
      </c>
      <c r="D205" s="226" t="str">
        <f>IF(Розрахунок!F202&lt;&gt;"",LEFT(Розрахунок!F202, LEN(Розрахунок!F202)-1)," ")</f>
        <v xml:space="preserve"> </v>
      </c>
      <c r="E205" s="223" t="str">
        <f>IF(Розрахунок!G202&lt;&gt;"",LEFT(Розрахунок!G202, LEN(Розрахунок!G202)-1)," ")</f>
        <v xml:space="preserve"> </v>
      </c>
      <c r="F205" s="223" t="str">
        <f>IF(Розрахунок!H202&lt;&gt;"",LEFT(Розрахунок!H202, LEN(Розрахунок!H202)-1)," ")</f>
        <v xml:space="preserve"> </v>
      </c>
      <c r="G205" s="223" t="str">
        <f>IF(Розрахунок!I202&lt;&gt;"",LEFT(Розрахунок!I202, LEN(Розрахунок!I202)-1)," ")</f>
        <v xml:space="preserve"> </v>
      </c>
      <c r="H205" s="223">
        <f>Розрахунок!J202</f>
        <v>0</v>
      </c>
      <c r="I205" s="223" t="str">
        <f>IF(Розрахунок!K202&lt;&gt;"",LEFT(Розрахунок!K202, LEN(Розрахунок!K202)-1)," ")</f>
        <v xml:space="preserve"> </v>
      </c>
      <c r="J205" s="223">
        <f>Розрахунок!E202</f>
        <v>0</v>
      </c>
      <c r="K205" s="223">
        <f>Розрахунок!DN202</f>
        <v>0</v>
      </c>
      <c r="L205" s="223">
        <f>Розрахунок!DM202</f>
        <v>0</v>
      </c>
      <c r="M205" s="223">
        <f>Розрахунок!L202</f>
        <v>0</v>
      </c>
      <c r="N205" s="223">
        <f>Розрахунок!M202</f>
        <v>0</v>
      </c>
      <c r="O205" s="223">
        <f>Розрахунок!N202</f>
        <v>0</v>
      </c>
      <c r="P205" s="223">
        <f>Розрахунок!O202</f>
        <v>0</v>
      </c>
      <c r="Q205" s="224">
        <f>Розрахунок!DL202</f>
        <v>0</v>
      </c>
      <c r="R205" s="249" t="str">
        <f t="shared" si="27"/>
        <v xml:space="preserve"> </v>
      </c>
      <c r="S205" s="222">
        <f>Розрахунок!U202</f>
        <v>0</v>
      </c>
      <c r="T205" s="225">
        <f>Розрахунок!AB202</f>
        <v>0</v>
      </c>
      <c r="U205" s="226">
        <f>Розрахунок!AI202</f>
        <v>0</v>
      </c>
      <c r="V205" s="423">
        <f>Розрахунок!AP202</f>
        <v>0</v>
      </c>
      <c r="W205" s="222">
        <f>Розрахунок!AW202</f>
        <v>0</v>
      </c>
      <c r="X205" s="225">
        <f>Розрахунок!BD202</f>
        <v>0</v>
      </c>
      <c r="Y205" s="226">
        <f>Розрахунок!BK202</f>
        <v>0</v>
      </c>
      <c r="Z205" s="423">
        <f>Розрахунок!BR202</f>
        <v>0</v>
      </c>
      <c r="AA205" s="222">
        <f>Розрахунок!BY202</f>
        <v>0</v>
      </c>
      <c r="AB205" s="423">
        <f>Розрахунок!CF202</f>
        <v>0</v>
      </c>
      <c r="AC205" s="222">
        <f>Розрахунок!CM202</f>
        <v>0</v>
      </c>
      <c r="AD205" s="225">
        <f>Розрахунок!CT202</f>
        <v>0</v>
      </c>
      <c r="AE205" s="226">
        <f>Розрахунок!DA202</f>
        <v>0</v>
      </c>
      <c r="AF205" s="225">
        <f>Розрахунок!DH202</f>
        <v>0</v>
      </c>
      <c r="AG205" s="421"/>
      <c r="AI205" s="524">
        <f t="shared" si="28"/>
        <v>0</v>
      </c>
      <c r="AJ205" s="519">
        <f t="shared" si="21"/>
        <v>0</v>
      </c>
      <c r="AK205" s="519">
        <f t="shared" si="22"/>
        <v>0</v>
      </c>
      <c r="AL205" s="519">
        <f t="shared" si="23"/>
        <v>0</v>
      </c>
      <c r="AM205" s="519">
        <f t="shared" si="24"/>
        <v>0</v>
      </c>
      <c r="AN205" s="519">
        <f t="shared" si="25"/>
        <v>0</v>
      </c>
      <c r="AO205" s="525">
        <f t="shared" si="26"/>
        <v>0</v>
      </c>
    </row>
    <row r="206" spans="1:41" s="16" customFormat="1" ht="13.5" hidden="1" thickBot="1" x14ac:dyDescent="0.25">
      <c r="A206" s="221">
        <f>Розрахунок!A203</f>
        <v>92</v>
      </c>
      <c r="B206" s="423">
        <f>Розрахунок!B203</f>
        <v>0</v>
      </c>
      <c r="C206" s="227" t="str">
        <f>Розрахунок!C203</f>
        <v/>
      </c>
      <c r="D206" s="226" t="str">
        <f>IF(Розрахунок!F203&lt;&gt;"",LEFT(Розрахунок!F203, LEN(Розрахунок!F203)-1)," ")</f>
        <v xml:space="preserve"> </v>
      </c>
      <c r="E206" s="223" t="str">
        <f>IF(Розрахунок!G203&lt;&gt;"",LEFT(Розрахунок!G203, LEN(Розрахунок!G203)-1)," ")</f>
        <v xml:space="preserve"> </v>
      </c>
      <c r="F206" s="223" t="str">
        <f>IF(Розрахунок!H203&lt;&gt;"",LEFT(Розрахунок!H203, LEN(Розрахунок!H203)-1)," ")</f>
        <v xml:space="preserve"> </v>
      </c>
      <c r="G206" s="223" t="str">
        <f>IF(Розрахунок!I203&lt;&gt;"",LEFT(Розрахунок!I203, LEN(Розрахунок!I203)-1)," ")</f>
        <v xml:space="preserve"> </v>
      </c>
      <c r="H206" s="223">
        <f>Розрахунок!J203</f>
        <v>0</v>
      </c>
      <c r="I206" s="223" t="str">
        <f>IF(Розрахунок!K203&lt;&gt;"",LEFT(Розрахунок!K203, LEN(Розрахунок!K203)-1)," ")</f>
        <v xml:space="preserve"> </v>
      </c>
      <c r="J206" s="223">
        <f>Розрахунок!E203</f>
        <v>0</v>
      </c>
      <c r="K206" s="223">
        <f>Розрахунок!DN203</f>
        <v>0</v>
      </c>
      <c r="L206" s="223">
        <f>Розрахунок!DM203</f>
        <v>0</v>
      </c>
      <c r="M206" s="223">
        <f>Розрахунок!L203</f>
        <v>0</v>
      </c>
      <c r="N206" s="223">
        <f>Розрахунок!M203</f>
        <v>0</v>
      </c>
      <c r="O206" s="223">
        <f>Розрахунок!N203</f>
        <v>0</v>
      </c>
      <c r="P206" s="223">
        <f>Розрахунок!O203</f>
        <v>0</v>
      </c>
      <c r="Q206" s="224">
        <f>Розрахунок!DL203</f>
        <v>0</v>
      </c>
      <c r="R206" s="249" t="str">
        <f t="shared" si="27"/>
        <v xml:space="preserve"> </v>
      </c>
      <c r="S206" s="222">
        <f>Розрахунок!U203</f>
        <v>0</v>
      </c>
      <c r="T206" s="225">
        <f>Розрахунок!AB203</f>
        <v>0</v>
      </c>
      <c r="U206" s="226">
        <f>Розрахунок!AI203</f>
        <v>0</v>
      </c>
      <c r="V206" s="423">
        <f>Розрахунок!AP203</f>
        <v>0</v>
      </c>
      <c r="W206" s="222">
        <f>Розрахунок!AW203</f>
        <v>0</v>
      </c>
      <c r="X206" s="225">
        <f>Розрахунок!BD203</f>
        <v>0</v>
      </c>
      <c r="Y206" s="226">
        <f>Розрахунок!BK203</f>
        <v>0</v>
      </c>
      <c r="Z206" s="423">
        <f>Розрахунок!BR203</f>
        <v>0</v>
      </c>
      <c r="AA206" s="222">
        <f>Розрахунок!BY203</f>
        <v>0</v>
      </c>
      <c r="AB206" s="423">
        <f>Розрахунок!CF203</f>
        <v>0</v>
      </c>
      <c r="AC206" s="222">
        <f>Розрахунок!CM203</f>
        <v>0</v>
      </c>
      <c r="AD206" s="225">
        <f>Розрахунок!CT203</f>
        <v>0</v>
      </c>
      <c r="AE206" s="226">
        <f>Розрахунок!DA203</f>
        <v>0</v>
      </c>
      <c r="AF206" s="225">
        <f>Розрахунок!DH203</f>
        <v>0</v>
      </c>
      <c r="AG206" s="421"/>
      <c r="AI206" s="524">
        <f t="shared" si="28"/>
        <v>0</v>
      </c>
      <c r="AJ206" s="519">
        <f t="shared" ref="AJ206:AJ269" si="29">IF(AND($B206&lt;&gt;0,OR($U206&lt;&gt;0,$V206&lt;&gt;0,ISNUMBER(FIND($U$6&amp;"*",$E206)),ISNUMBER(FIND($V$6&amp;"*",$E206)),ISNUMBER(FIND($U$6,$F206)),ISNUMBER(FIND($U$6,$G206)),ISNUMBER(FIND($V$6,$G206)),ISNUMBER(FIND($V$6,$G206)))),1,0)</f>
        <v>0</v>
      </c>
      <c r="AK206" s="519">
        <f t="shared" ref="AK206:AK269" si="30">IF(AND($B206&lt;&gt;0,OR($W206&lt;&gt;0,$X206&lt;&gt;0,ISNUMBER(FIND($W$6&amp;"*",$E206)),ISNUMBER(FIND($X$6&amp;"*",$E206)),ISNUMBER(FIND($W$6,$F206)),ISNUMBER(FIND($W$6,$G206)),ISNUMBER(FIND($X$6,$F206)),ISNUMBER(FIND($X$6,$G206)))),1,0)</f>
        <v>0</v>
      </c>
      <c r="AL206" s="519">
        <f t="shared" ref="AL206:AL269" si="31">IF(AND($B206&lt;&gt;0,OR($Y206&lt;&gt;0,$Z206&lt;&gt;0,ISNUMBER(FIND($Y$6&amp;"*",$E206)),ISNUMBER(FIND($Z$6&amp;"*",$E206)),ISNUMBER(FIND($Y$6,$F206)),ISNUMBER(FIND($Y$6,$G206)),ISNUMBER(FIND($Z$6,$F206)),ISNUMBER(FIND($Z$6,$G206)))),1,0)</f>
        <v>0</v>
      </c>
      <c r="AM206" s="519">
        <f t="shared" ref="AM206:AM269" si="32">IF(AND($B206&lt;&gt;0,OR($AA206&lt;&gt;0,$AB206&lt;&gt;0,ISNUMBER(FIND($AA$6&amp;"*",$E206)),ISNUMBER(FIND($AB$6&amp;"*",$E206)),ISNUMBER(FIND($AA$6,$F206)),ISNUMBER(FIND($AA$6,$G206)),ISNUMBER(FIND($AB$6,$F206)),ISNUMBER(FIND($AB$6,$G206)))),1,0)</f>
        <v>0</v>
      </c>
      <c r="AN206" s="519">
        <f t="shared" ref="AN206:AN269" si="33">IF(AND($B206&lt;&gt;0,OR($AC206&lt;&gt;0,$AD206&lt;&gt;0,ISNUMBER(FIND($AC$6&amp;"*",$E206)),ISNUMBER(FIND($AD$6&amp;"*",$E206)),ISNUMBER(FIND($AC$6,$F206)),ISNUMBER(FIND($AC$6,$G206)),ISNUMBER(FIND($AD$6,$F206)),ISNUMBER(FIND($AD$6,$G206)))),1,0)</f>
        <v>0</v>
      </c>
      <c r="AO206" s="525">
        <f t="shared" ref="AO206:AO269" si="34">IF(AND($B206&lt;&gt;0,OR($AE206&lt;&gt;0,$AF206&lt;&gt;0,ISNUMBER(FIND($AE$6&amp;"*",$E206)),ISNUMBER(FIND($AF$6&amp;"*",$E206)),ISNUMBER(FIND($AE$6,$F206)),ISNUMBER(FIND($AE$6,$G206)),ISNUMBER(FIND($AF$6,$F206)),ISNUMBER(FIND($AF$6,$G206)))),1,0)</f>
        <v>0</v>
      </c>
    </row>
    <row r="207" spans="1:41" s="16" customFormat="1" ht="13.5" hidden="1" thickBot="1" x14ac:dyDescent="0.25">
      <c r="A207" s="221">
        <f>Розрахунок!A204</f>
        <v>93</v>
      </c>
      <c r="B207" s="423">
        <f>Розрахунок!B204</f>
        <v>0</v>
      </c>
      <c r="C207" s="227" t="str">
        <f>Розрахунок!C204</f>
        <v/>
      </c>
      <c r="D207" s="226" t="str">
        <f>IF(Розрахунок!F204&lt;&gt;"",LEFT(Розрахунок!F204, LEN(Розрахунок!F204)-1)," ")</f>
        <v xml:space="preserve"> </v>
      </c>
      <c r="E207" s="223" t="str">
        <f>IF(Розрахунок!G204&lt;&gt;"",LEFT(Розрахунок!G204, LEN(Розрахунок!G204)-1)," ")</f>
        <v xml:space="preserve"> </v>
      </c>
      <c r="F207" s="223" t="str">
        <f>IF(Розрахунок!H204&lt;&gt;"",LEFT(Розрахунок!H204, LEN(Розрахунок!H204)-1)," ")</f>
        <v xml:space="preserve"> </v>
      </c>
      <c r="G207" s="223" t="str">
        <f>IF(Розрахунок!I204&lt;&gt;"",LEFT(Розрахунок!I204, LEN(Розрахунок!I204)-1)," ")</f>
        <v xml:space="preserve"> </v>
      </c>
      <c r="H207" s="223">
        <f>Розрахунок!J204</f>
        <v>0</v>
      </c>
      <c r="I207" s="223" t="str">
        <f>IF(Розрахунок!K204&lt;&gt;"",LEFT(Розрахунок!K204, LEN(Розрахунок!K204)-1)," ")</f>
        <v xml:space="preserve"> </v>
      </c>
      <c r="J207" s="223">
        <f>Розрахунок!E204</f>
        <v>0</v>
      </c>
      <c r="K207" s="223">
        <f>Розрахунок!DN204</f>
        <v>0</v>
      </c>
      <c r="L207" s="223">
        <f>Розрахунок!DM204</f>
        <v>0</v>
      </c>
      <c r="M207" s="223">
        <f>Розрахунок!L204</f>
        <v>0</v>
      </c>
      <c r="N207" s="223">
        <f>Розрахунок!M204</f>
        <v>0</v>
      </c>
      <c r="O207" s="223">
        <f>Розрахунок!N204</f>
        <v>0</v>
      </c>
      <c r="P207" s="223">
        <f>Розрахунок!O204</f>
        <v>0</v>
      </c>
      <c r="Q207" s="224">
        <f>Розрахунок!DL204</f>
        <v>0</v>
      </c>
      <c r="R207" s="249" t="str">
        <f t="shared" si="27"/>
        <v xml:space="preserve"> </v>
      </c>
      <c r="S207" s="222">
        <f>Розрахунок!U204</f>
        <v>0</v>
      </c>
      <c r="T207" s="225">
        <f>Розрахунок!AB204</f>
        <v>0</v>
      </c>
      <c r="U207" s="226">
        <f>Розрахунок!AI204</f>
        <v>0</v>
      </c>
      <c r="V207" s="423">
        <f>Розрахунок!AP204</f>
        <v>0</v>
      </c>
      <c r="W207" s="222">
        <f>Розрахунок!AW204</f>
        <v>0</v>
      </c>
      <c r="X207" s="225">
        <f>Розрахунок!BD204</f>
        <v>0</v>
      </c>
      <c r="Y207" s="226">
        <f>Розрахунок!BK204</f>
        <v>0</v>
      </c>
      <c r="Z207" s="423">
        <f>Розрахунок!BR204</f>
        <v>0</v>
      </c>
      <c r="AA207" s="222">
        <f>Розрахунок!BY204</f>
        <v>0</v>
      </c>
      <c r="AB207" s="423">
        <f>Розрахунок!CF204</f>
        <v>0</v>
      </c>
      <c r="AC207" s="222">
        <f>Розрахунок!CM204</f>
        <v>0</v>
      </c>
      <c r="AD207" s="225">
        <f>Розрахунок!CT204</f>
        <v>0</v>
      </c>
      <c r="AE207" s="226">
        <f>Розрахунок!DA204</f>
        <v>0</v>
      </c>
      <c r="AF207" s="225">
        <f>Розрахунок!DH204</f>
        <v>0</v>
      </c>
      <c r="AG207" s="421"/>
      <c r="AI207" s="524">
        <f t="shared" si="28"/>
        <v>0</v>
      </c>
      <c r="AJ207" s="519">
        <f t="shared" si="29"/>
        <v>0</v>
      </c>
      <c r="AK207" s="519">
        <f t="shared" si="30"/>
        <v>0</v>
      </c>
      <c r="AL207" s="519">
        <f t="shared" si="31"/>
        <v>0</v>
      </c>
      <c r="AM207" s="519">
        <f t="shared" si="32"/>
        <v>0</v>
      </c>
      <c r="AN207" s="519">
        <f t="shared" si="33"/>
        <v>0</v>
      </c>
      <c r="AO207" s="525">
        <f t="shared" si="34"/>
        <v>0</v>
      </c>
    </row>
    <row r="208" spans="1:41" s="16" customFormat="1" ht="13.5" hidden="1" thickBot="1" x14ac:dyDescent="0.25">
      <c r="A208" s="221">
        <f>Розрахунок!A205</f>
        <v>94</v>
      </c>
      <c r="B208" s="423">
        <f>Розрахунок!B205</f>
        <v>0</v>
      </c>
      <c r="C208" s="227" t="str">
        <f>Розрахунок!C205</f>
        <v/>
      </c>
      <c r="D208" s="226" t="str">
        <f>IF(Розрахунок!F205&lt;&gt;"",LEFT(Розрахунок!F205, LEN(Розрахунок!F205)-1)," ")</f>
        <v xml:space="preserve"> </v>
      </c>
      <c r="E208" s="223" t="str">
        <f>IF(Розрахунок!G205&lt;&gt;"",LEFT(Розрахунок!G205, LEN(Розрахунок!G205)-1)," ")</f>
        <v xml:space="preserve"> </v>
      </c>
      <c r="F208" s="223" t="str">
        <f>IF(Розрахунок!H205&lt;&gt;"",LEFT(Розрахунок!H205, LEN(Розрахунок!H205)-1)," ")</f>
        <v xml:space="preserve"> </v>
      </c>
      <c r="G208" s="223" t="str">
        <f>IF(Розрахунок!I205&lt;&gt;"",LEFT(Розрахунок!I205, LEN(Розрахунок!I205)-1)," ")</f>
        <v xml:space="preserve"> </v>
      </c>
      <c r="H208" s="223">
        <f>Розрахунок!J205</f>
        <v>0</v>
      </c>
      <c r="I208" s="223" t="str">
        <f>IF(Розрахунок!K205&lt;&gt;"",LEFT(Розрахунок!K205, LEN(Розрахунок!K205)-1)," ")</f>
        <v xml:space="preserve"> </v>
      </c>
      <c r="J208" s="223">
        <f>Розрахунок!E205</f>
        <v>0</v>
      </c>
      <c r="K208" s="223">
        <f>Розрахунок!DN205</f>
        <v>0</v>
      </c>
      <c r="L208" s="223">
        <f>Розрахунок!DM205</f>
        <v>0</v>
      </c>
      <c r="M208" s="223">
        <f>Розрахунок!L205</f>
        <v>0</v>
      </c>
      <c r="N208" s="223">
        <f>Розрахунок!M205</f>
        <v>0</v>
      </c>
      <c r="O208" s="223">
        <f>Розрахунок!N205</f>
        <v>0</v>
      </c>
      <c r="P208" s="223">
        <f>Розрахунок!O205</f>
        <v>0</v>
      </c>
      <c r="Q208" s="224">
        <f>Розрахунок!DL205</f>
        <v>0</v>
      </c>
      <c r="R208" s="249" t="str">
        <f t="shared" si="27"/>
        <v xml:space="preserve"> </v>
      </c>
      <c r="S208" s="222">
        <f>Розрахунок!U205</f>
        <v>0</v>
      </c>
      <c r="T208" s="225">
        <f>Розрахунок!AB205</f>
        <v>0</v>
      </c>
      <c r="U208" s="226">
        <f>Розрахунок!AI205</f>
        <v>0</v>
      </c>
      <c r="V208" s="423">
        <f>Розрахунок!AP205</f>
        <v>0</v>
      </c>
      <c r="W208" s="222">
        <f>Розрахунок!AW205</f>
        <v>0</v>
      </c>
      <c r="X208" s="225">
        <f>Розрахунок!BD205</f>
        <v>0</v>
      </c>
      <c r="Y208" s="226">
        <f>Розрахунок!BK205</f>
        <v>0</v>
      </c>
      <c r="Z208" s="423">
        <f>Розрахунок!BR205</f>
        <v>0</v>
      </c>
      <c r="AA208" s="222">
        <f>Розрахунок!BY205</f>
        <v>0</v>
      </c>
      <c r="AB208" s="423">
        <f>Розрахунок!CF205</f>
        <v>0</v>
      </c>
      <c r="AC208" s="222">
        <f>Розрахунок!CM205</f>
        <v>0</v>
      </c>
      <c r="AD208" s="225">
        <f>Розрахунок!CT205</f>
        <v>0</v>
      </c>
      <c r="AE208" s="226">
        <f>Розрахунок!DA205</f>
        <v>0</v>
      </c>
      <c r="AF208" s="225">
        <f>Розрахунок!DH205</f>
        <v>0</v>
      </c>
      <c r="AG208" s="421"/>
      <c r="AI208" s="524">
        <f t="shared" si="28"/>
        <v>0</v>
      </c>
      <c r="AJ208" s="519">
        <f t="shared" si="29"/>
        <v>0</v>
      </c>
      <c r="AK208" s="519">
        <f t="shared" si="30"/>
        <v>0</v>
      </c>
      <c r="AL208" s="519">
        <f t="shared" si="31"/>
        <v>0</v>
      </c>
      <c r="AM208" s="519">
        <f t="shared" si="32"/>
        <v>0</v>
      </c>
      <c r="AN208" s="519">
        <f t="shared" si="33"/>
        <v>0</v>
      </c>
      <c r="AO208" s="525">
        <f t="shared" si="34"/>
        <v>0</v>
      </c>
    </row>
    <row r="209" spans="1:41" s="16" customFormat="1" ht="13.5" hidden="1" thickBot="1" x14ac:dyDescent="0.25">
      <c r="A209" s="221">
        <f>Розрахунок!A206</f>
        <v>95</v>
      </c>
      <c r="B209" s="423">
        <f>Розрахунок!B206</f>
        <v>0</v>
      </c>
      <c r="C209" s="227" t="str">
        <f>Розрахунок!C206</f>
        <v/>
      </c>
      <c r="D209" s="226" t="str">
        <f>IF(Розрахунок!F206&lt;&gt;"",LEFT(Розрахунок!F206, LEN(Розрахунок!F206)-1)," ")</f>
        <v xml:space="preserve"> </v>
      </c>
      <c r="E209" s="223" t="str">
        <f>IF(Розрахунок!G206&lt;&gt;"",LEFT(Розрахунок!G206, LEN(Розрахунок!G206)-1)," ")</f>
        <v xml:space="preserve"> </v>
      </c>
      <c r="F209" s="223" t="str">
        <f>IF(Розрахунок!H206&lt;&gt;"",LEFT(Розрахунок!H206, LEN(Розрахунок!H206)-1)," ")</f>
        <v xml:space="preserve"> </v>
      </c>
      <c r="G209" s="223" t="str">
        <f>IF(Розрахунок!I206&lt;&gt;"",LEFT(Розрахунок!I206, LEN(Розрахунок!I206)-1)," ")</f>
        <v xml:space="preserve"> </v>
      </c>
      <c r="H209" s="223">
        <f>Розрахунок!J206</f>
        <v>0</v>
      </c>
      <c r="I209" s="223" t="str">
        <f>IF(Розрахунок!K206&lt;&gt;"",LEFT(Розрахунок!K206, LEN(Розрахунок!K206)-1)," ")</f>
        <v xml:space="preserve"> </v>
      </c>
      <c r="J209" s="223">
        <f>Розрахунок!E206</f>
        <v>0</v>
      </c>
      <c r="K209" s="223">
        <f>Розрахунок!DN206</f>
        <v>0</v>
      </c>
      <c r="L209" s="223">
        <f>Розрахунок!DM206</f>
        <v>0</v>
      </c>
      <c r="M209" s="223">
        <f>Розрахунок!L206</f>
        <v>0</v>
      </c>
      <c r="N209" s="223">
        <f>Розрахунок!M206</f>
        <v>0</v>
      </c>
      <c r="O209" s="223">
        <f>Розрахунок!N206</f>
        <v>0</v>
      </c>
      <c r="P209" s="223">
        <f>Розрахунок!O206</f>
        <v>0</v>
      </c>
      <c r="Q209" s="224">
        <f>Розрахунок!DL206</f>
        <v>0</v>
      </c>
      <c r="R209" s="249" t="str">
        <f t="shared" si="27"/>
        <v xml:space="preserve"> </v>
      </c>
      <c r="S209" s="222">
        <f>Розрахунок!U206</f>
        <v>0</v>
      </c>
      <c r="T209" s="225">
        <f>Розрахунок!AB206</f>
        <v>0</v>
      </c>
      <c r="U209" s="226">
        <f>Розрахунок!AI206</f>
        <v>0</v>
      </c>
      <c r="V209" s="423">
        <f>Розрахунок!AP206</f>
        <v>0</v>
      </c>
      <c r="W209" s="222">
        <f>Розрахунок!AW206</f>
        <v>0</v>
      </c>
      <c r="X209" s="225">
        <f>Розрахунок!BD206</f>
        <v>0</v>
      </c>
      <c r="Y209" s="226">
        <f>Розрахунок!BK206</f>
        <v>0</v>
      </c>
      <c r="Z209" s="423">
        <f>Розрахунок!BR206</f>
        <v>0</v>
      </c>
      <c r="AA209" s="222">
        <f>Розрахунок!BY206</f>
        <v>0</v>
      </c>
      <c r="AB209" s="423">
        <f>Розрахунок!CF206</f>
        <v>0</v>
      </c>
      <c r="AC209" s="222">
        <f>Розрахунок!CM206</f>
        <v>0</v>
      </c>
      <c r="AD209" s="225">
        <f>Розрахунок!CT206</f>
        <v>0</v>
      </c>
      <c r="AE209" s="226">
        <f>Розрахунок!DA206</f>
        <v>0</v>
      </c>
      <c r="AF209" s="225">
        <f>Розрахунок!DH206</f>
        <v>0</v>
      </c>
      <c r="AG209" s="421"/>
      <c r="AI209" s="524">
        <f t="shared" si="28"/>
        <v>0</v>
      </c>
      <c r="AJ209" s="519">
        <f t="shared" si="29"/>
        <v>0</v>
      </c>
      <c r="AK209" s="519">
        <f t="shared" si="30"/>
        <v>0</v>
      </c>
      <c r="AL209" s="519">
        <f t="shared" si="31"/>
        <v>0</v>
      </c>
      <c r="AM209" s="519">
        <f t="shared" si="32"/>
        <v>0</v>
      </c>
      <c r="AN209" s="519">
        <f t="shared" si="33"/>
        <v>0</v>
      </c>
      <c r="AO209" s="525">
        <f t="shared" si="34"/>
        <v>0</v>
      </c>
    </row>
    <row r="210" spans="1:41" s="16" customFormat="1" ht="13.5" hidden="1" thickBot="1" x14ac:dyDescent="0.25">
      <c r="A210" s="221">
        <f>Розрахунок!A207</f>
        <v>96</v>
      </c>
      <c r="B210" s="423">
        <f>Розрахунок!B207</f>
        <v>0</v>
      </c>
      <c r="C210" s="227" t="str">
        <f>Розрахунок!C207</f>
        <v/>
      </c>
      <c r="D210" s="226" t="str">
        <f>IF(Розрахунок!F207&lt;&gt;"",LEFT(Розрахунок!F207, LEN(Розрахунок!F207)-1)," ")</f>
        <v xml:space="preserve"> </v>
      </c>
      <c r="E210" s="223" t="str">
        <f>IF(Розрахунок!G207&lt;&gt;"",LEFT(Розрахунок!G207, LEN(Розрахунок!G207)-1)," ")</f>
        <v xml:space="preserve"> </v>
      </c>
      <c r="F210" s="223" t="str">
        <f>IF(Розрахунок!H207&lt;&gt;"",LEFT(Розрахунок!H207, LEN(Розрахунок!H207)-1)," ")</f>
        <v xml:space="preserve"> </v>
      </c>
      <c r="G210" s="223" t="str">
        <f>IF(Розрахунок!I207&lt;&gt;"",LEFT(Розрахунок!I207, LEN(Розрахунок!I207)-1)," ")</f>
        <v xml:space="preserve"> </v>
      </c>
      <c r="H210" s="223">
        <f>Розрахунок!J207</f>
        <v>0</v>
      </c>
      <c r="I210" s="223" t="str">
        <f>IF(Розрахунок!K207&lt;&gt;"",LEFT(Розрахунок!K207, LEN(Розрахунок!K207)-1)," ")</f>
        <v xml:space="preserve"> </v>
      </c>
      <c r="J210" s="223">
        <f>Розрахунок!E207</f>
        <v>0</v>
      </c>
      <c r="K210" s="223">
        <f>Розрахунок!DN207</f>
        <v>0</v>
      </c>
      <c r="L210" s="223">
        <f>Розрахунок!DM207</f>
        <v>0</v>
      </c>
      <c r="M210" s="223">
        <f>Розрахунок!L207</f>
        <v>0</v>
      </c>
      <c r="N210" s="223">
        <f>Розрахунок!M207</f>
        <v>0</v>
      </c>
      <c r="O210" s="223">
        <f>Розрахунок!N207</f>
        <v>0</v>
      </c>
      <c r="P210" s="223">
        <f>Розрахунок!O207</f>
        <v>0</v>
      </c>
      <c r="Q210" s="224">
        <f>Розрахунок!DL207</f>
        <v>0</v>
      </c>
      <c r="R210" s="249" t="str">
        <f t="shared" si="27"/>
        <v xml:space="preserve"> </v>
      </c>
      <c r="S210" s="222">
        <f>Розрахунок!U207</f>
        <v>0</v>
      </c>
      <c r="T210" s="225">
        <f>Розрахунок!AB207</f>
        <v>0</v>
      </c>
      <c r="U210" s="226">
        <f>Розрахунок!AI207</f>
        <v>0</v>
      </c>
      <c r="V210" s="423">
        <f>Розрахунок!AP207</f>
        <v>0</v>
      </c>
      <c r="W210" s="222">
        <f>Розрахунок!AW207</f>
        <v>0</v>
      </c>
      <c r="X210" s="225">
        <f>Розрахунок!BD207</f>
        <v>0</v>
      </c>
      <c r="Y210" s="226">
        <f>Розрахунок!BK207</f>
        <v>0</v>
      </c>
      <c r="Z210" s="423">
        <f>Розрахунок!BR207</f>
        <v>0</v>
      </c>
      <c r="AA210" s="222">
        <f>Розрахунок!BY207</f>
        <v>0</v>
      </c>
      <c r="AB210" s="423">
        <f>Розрахунок!CF207</f>
        <v>0</v>
      </c>
      <c r="AC210" s="222">
        <f>Розрахунок!CM207</f>
        <v>0</v>
      </c>
      <c r="AD210" s="225">
        <f>Розрахунок!CT207</f>
        <v>0</v>
      </c>
      <c r="AE210" s="226">
        <f>Розрахунок!DA207</f>
        <v>0</v>
      </c>
      <c r="AF210" s="225">
        <f>Розрахунок!DH207</f>
        <v>0</v>
      </c>
      <c r="AG210" s="421"/>
      <c r="AI210" s="524">
        <f t="shared" si="28"/>
        <v>0</v>
      </c>
      <c r="AJ210" s="519">
        <f t="shared" si="29"/>
        <v>0</v>
      </c>
      <c r="AK210" s="519">
        <f t="shared" si="30"/>
        <v>0</v>
      </c>
      <c r="AL210" s="519">
        <f t="shared" si="31"/>
        <v>0</v>
      </c>
      <c r="AM210" s="519">
        <f t="shared" si="32"/>
        <v>0</v>
      </c>
      <c r="AN210" s="519">
        <f t="shared" si="33"/>
        <v>0</v>
      </c>
      <c r="AO210" s="525">
        <f t="shared" si="34"/>
        <v>0</v>
      </c>
    </row>
    <row r="211" spans="1:41" s="16" customFormat="1" ht="13.5" hidden="1" thickBot="1" x14ac:dyDescent="0.25">
      <c r="A211" s="221">
        <f>Розрахунок!A208</f>
        <v>97</v>
      </c>
      <c r="B211" s="423">
        <f>Розрахунок!B208</f>
        <v>0</v>
      </c>
      <c r="C211" s="227" t="str">
        <f>Розрахунок!C208</f>
        <v/>
      </c>
      <c r="D211" s="226" t="str">
        <f>IF(Розрахунок!F208&lt;&gt;"",LEFT(Розрахунок!F208, LEN(Розрахунок!F208)-1)," ")</f>
        <v xml:space="preserve"> </v>
      </c>
      <c r="E211" s="223" t="str">
        <f>IF(Розрахунок!G208&lt;&gt;"",LEFT(Розрахунок!G208, LEN(Розрахунок!G208)-1)," ")</f>
        <v xml:space="preserve"> </v>
      </c>
      <c r="F211" s="223" t="str">
        <f>IF(Розрахунок!H208&lt;&gt;"",LEFT(Розрахунок!H208, LEN(Розрахунок!H208)-1)," ")</f>
        <v xml:space="preserve"> </v>
      </c>
      <c r="G211" s="223" t="str">
        <f>IF(Розрахунок!I208&lt;&gt;"",LEFT(Розрахунок!I208, LEN(Розрахунок!I208)-1)," ")</f>
        <v xml:space="preserve"> </v>
      </c>
      <c r="H211" s="223">
        <f>Розрахунок!J208</f>
        <v>0</v>
      </c>
      <c r="I211" s="223" t="str">
        <f>IF(Розрахунок!K208&lt;&gt;"",LEFT(Розрахунок!K208, LEN(Розрахунок!K208)-1)," ")</f>
        <v xml:space="preserve"> </v>
      </c>
      <c r="J211" s="223">
        <f>Розрахунок!E208</f>
        <v>0</v>
      </c>
      <c r="K211" s="223">
        <f>Розрахунок!DN208</f>
        <v>0</v>
      </c>
      <c r="L211" s="223">
        <f>Розрахунок!DM208</f>
        <v>0</v>
      </c>
      <c r="M211" s="223">
        <f>Розрахунок!L208</f>
        <v>0</v>
      </c>
      <c r="N211" s="223">
        <f>Розрахунок!M208</f>
        <v>0</v>
      </c>
      <c r="O211" s="223">
        <f>Розрахунок!N208</f>
        <v>0</v>
      </c>
      <c r="P211" s="223">
        <f>Розрахунок!O208</f>
        <v>0</v>
      </c>
      <c r="Q211" s="224">
        <f>Розрахунок!DL208</f>
        <v>0</v>
      </c>
      <c r="R211" s="249" t="str">
        <f t="shared" si="27"/>
        <v xml:space="preserve"> </v>
      </c>
      <c r="S211" s="222">
        <f>Розрахунок!U208</f>
        <v>0</v>
      </c>
      <c r="T211" s="225">
        <f>Розрахунок!AB208</f>
        <v>0</v>
      </c>
      <c r="U211" s="226">
        <f>Розрахунок!AI208</f>
        <v>0</v>
      </c>
      <c r="V211" s="423">
        <f>Розрахунок!AP208</f>
        <v>0</v>
      </c>
      <c r="W211" s="222">
        <f>Розрахунок!AW208</f>
        <v>0</v>
      </c>
      <c r="X211" s="225">
        <f>Розрахунок!BD208</f>
        <v>0</v>
      </c>
      <c r="Y211" s="226">
        <f>Розрахунок!BK208</f>
        <v>0</v>
      </c>
      <c r="Z211" s="423">
        <f>Розрахунок!BR208</f>
        <v>0</v>
      </c>
      <c r="AA211" s="222">
        <f>Розрахунок!BY208</f>
        <v>0</v>
      </c>
      <c r="AB211" s="423">
        <f>Розрахунок!CF208</f>
        <v>0</v>
      </c>
      <c r="AC211" s="222">
        <f>Розрахунок!CM208</f>
        <v>0</v>
      </c>
      <c r="AD211" s="225">
        <f>Розрахунок!CT208</f>
        <v>0</v>
      </c>
      <c r="AE211" s="226">
        <f>Розрахунок!DA208</f>
        <v>0</v>
      </c>
      <c r="AF211" s="225">
        <f>Розрахунок!DH208</f>
        <v>0</v>
      </c>
      <c r="AG211" s="421"/>
      <c r="AI211" s="524">
        <f t="shared" si="28"/>
        <v>0</v>
      </c>
      <c r="AJ211" s="519">
        <f t="shared" si="29"/>
        <v>0</v>
      </c>
      <c r="AK211" s="519">
        <f t="shared" si="30"/>
        <v>0</v>
      </c>
      <c r="AL211" s="519">
        <f t="shared" si="31"/>
        <v>0</v>
      </c>
      <c r="AM211" s="519">
        <f t="shared" si="32"/>
        <v>0</v>
      </c>
      <c r="AN211" s="519">
        <f t="shared" si="33"/>
        <v>0</v>
      </c>
      <c r="AO211" s="525">
        <f t="shared" si="34"/>
        <v>0</v>
      </c>
    </row>
    <row r="212" spans="1:41" s="16" customFormat="1" ht="13.5" hidden="1" thickBot="1" x14ac:dyDescent="0.25">
      <c r="A212" s="221">
        <f>Розрахунок!A209</f>
        <v>98</v>
      </c>
      <c r="B212" s="423">
        <f>Розрахунок!B209</f>
        <v>0</v>
      </c>
      <c r="C212" s="227" t="str">
        <f>Розрахунок!C209</f>
        <v/>
      </c>
      <c r="D212" s="226" t="str">
        <f>IF(Розрахунок!F209&lt;&gt;"",LEFT(Розрахунок!F209, LEN(Розрахунок!F209)-1)," ")</f>
        <v xml:space="preserve"> </v>
      </c>
      <c r="E212" s="223" t="str">
        <f>IF(Розрахунок!G209&lt;&gt;"",LEFT(Розрахунок!G209, LEN(Розрахунок!G209)-1)," ")</f>
        <v xml:space="preserve"> </v>
      </c>
      <c r="F212" s="223" t="str">
        <f>IF(Розрахунок!H209&lt;&gt;"",LEFT(Розрахунок!H209, LEN(Розрахунок!H209)-1)," ")</f>
        <v xml:space="preserve"> </v>
      </c>
      <c r="G212" s="223" t="str">
        <f>IF(Розрахунок!I209&lt;&gt;"",LEFT(Розрахунок!I209, LEN(Розрахунок!I209)-1)," ")</f>
        <v xml:space="preserve"> </v>
      </c>
      <c r="H212" s="223">
        <f>Розрахунок!J209</f>
        <v>0</v>
      </c>
      <c r="I212" s="223" t="str">
        <f>IF(Розрахунок!K209&lt;&gt;"",LEFT(Розрахунок!K209, LEN(Розрахунок!K209)-1)," ")</f>
        <v xml:space="preserve"> </v>
      </c>
      <c r="J212" s="223">
        <f>Розрахунок!E209</f>
        <v>0</v>
      </c>
      <c r="K212" s="223">
        <f>Розрахунок!DN209</f>
        <v>0</v>
      </c>
      <c r="L212" s="223">
        <f>Розрахунок!DM209</f>
        <v>0</v>
      </c>
      <c r="M212" s="223">
        <f>Розрахунок!L209</f>
        <v>0</v>
      </c>
      <c r="N212" s="223">
        <f>Розрахунок!M209</f>
        <v>0</v>
      </c>
      <c r="O212" s="223">
        <f>Розрахунок!N209</f>
        <v>0</v>
      </c>
      <c r="P212" s="223">
        <f>Розрахунок!O209</f>
        <v>0</v>
      </c>
      <c r="Q212" s="224">
        <f>Розрахунок!DL209</f>
        <v>0</v>
      </c>
      <c r="R212" s="249" t="str">
        <f t="shared" si="27"/>
        <v xml:space="preserve"> </v>
      </c>
      <c r="S212" s="222">
        <f>Розрахунок!U209</f>
        <v>0</v>
      </c>
      <c r="T212" s="225">
        <f>Розрахунок!AB209</f>
        <v>0</v>
      </c>
      <c r="U212" s="226">
        <f>Розрахунок!AI209</f>
        <v>0</v>
      </c>
      <c r="V212" s="423">
        <f>Розрахунок!AP209</f>
        <v>0</v>
      </c>
      <c r="W212" s="222">
        <f>Розрахунок!AW209</f>
        <v>0</v>
      </c>
      <c r="X212" s="225">
        <f>Розрахунок!BD209</f>
        <v>0</v>
      </c>
      <c r="Y212" s="226">
        <f>Розрахунок!BK209</f>
        <v>0</v>
      </c>
      <c r="Z212" s="423">
        <f>Розрахунок!BR209</f>
        <v>0</v>
      </c>
      <c r="AA212" s="222">
        <f>Розрахунок!BY209</f>
        <v>0</v>
      </c>
      <c r="AB212" s="423">
        <f>Розрахунок!CF209</f>
        <v>0</v>
      </c>
      <c r="AC212" s="222">
        <f>Розрахунок!CM209</f>
        <v>0</v>
      </c>
      <c r="AD212" s="225">
        <f>Розрахунок!CT209</f>
        <v>0</v>
      </c>
      <c r="AE212" s="226">
        <f>Розрахунок!DA209</f>
        <v>0</v>
      </c>
      <c r="AF212" s="225">
        <f>Розрахунок!DH209</f>
        <v>0</v>
      </c>
      <c r="AG212" s="421"/>
      <c r="AI212" s="524">
        <f t="shared" si="28"/>
        <v>0</v>
      </c>
      <c r="AJ212" s="519">
        <f t="shared" si="29"/>
        <v>0</v>
      </c>
      <c r="AK212" s="519">
        <f t="shared" si="30"/>
        <v>0</v>
      </c>
      <c r="AL212" s="519">
        <f t="shared" si="31"/>
        <v>0</v>
      </c>
      <c r="AM212" s="519">
        <f t="shared" si="32"/>
        <v>0</v>
      </c>
      <c r="AN212" s="519">
        <f t="shared" si="33"/>
        <v>0</v>
      </c>
      <c r="AO212" s="525">
        <f t="shared" si="34"/>
        <v>0</v>
      </c>
    </row>
    <row r="213" spans="1:41" s="16" customFormat="1" ht="13.5" hidden="1" thickBot="1" x14ac:dyDescent="0.25">
      <c r="A213" s="221">
        <f>Розрахунок!A210</f>
        <v>99</v>
      </c>
      <c r="B213" s="423">
        <f>Розрахунок!B210</f>
        <v>0</v>
      </c>
      <c r="C213" s="227" t="str">
        <f>Розрахунок!C210</f>
        <v/>
      </c>
      <c r="D213" s="226" t="str">
        <f>IF(Розрахунок!F210&lt;&gt;"",LEFT(Розрахунок!F210, LEN(Розрахунок!F210)-1)," ")</f>
        <v xml:space="preserve"> </v>
      </c>
      <c r="E213" s="223" t="str">
        <f>IF(Розрахунок!G210&lt;&gt;"",LEFT(Розрахунок!G210, LEN(Розрахунок!G210)-1)," ")</f>
        <v xml:space="preserve"> </v>
      </c>
      <c r="F213" s="223" t="str">
        <f>IF(Розрахунок!H210&lt;&gt;"",LEFT(Розрахунок!H210, LEN(Розрахунок!H210)-1)," ")</f>
        <v xml:space="preserve"> </v>
      </c>
      <c r="G213" s="223" t="str">
        <f>IF(Розрахунок!I210&lt;&gt;"",LEFT(Розрахунок!I210, LEN(Розрахунок!I210)-1)," ")</f>
        <v xml:space="preserve"> </v>
      </c>
      <c r="H213" s="223">
        <f>Розрахунок!J210</f>
        <v>0</v>
      </c>
      <c r="I213" s="223" t="str">
        <f>IF(Розрахунок!K210&lt;&gt;"",LEFT(Розрахунок!K210, LEN(Розрахунок!K210)-1)," ")</f>
        <v xml:space="preserve"> </v>
      </c>
      <c r="J213" s="223">
        <f>Розрахунок!E210</f>
        <v>0</v>
      </c>
      <c r="K213" s="223">
        <f>Розрахунок!DN210</f>
        <v>0</v>
      </c>
      <c r="L213" s="223">
        <f>Розрахунок!DM210</f>
        <v>0</v>
      </c>
      <c r="M213" s="223">
        <f>Розрахунок!L210</f>
        <v>0</v>
      </c>
      <c r="N213" s="223">
        <f>Розрахунок!M210</f>
        <v>0</v>
      </c>
      <c r="O213" s="223">
        <f>Розрахунок!N210</f>
        <v>0</v>
      </c>
      <c r="P213" s="223">
        <f>Розрахунок!O210</f>
        <v>0</v>
      </c>
      <c r="Q213" s="224">
        <f>Розрахунок!DL210</f>
        <v>0</v>
      </c>
      <c r="R213" s="249" t="str">
        <f t="shared" si="27"/>
        <v xml:space="preserve"> </v>
      </c>
      <c r="S213" s="222">
        <f>Розрахунок!U210</f>
        <v>0</v>
      </c>
      <c r="T213" s="225">
        <f>Розрахунок!AB210</f>
        <v>0</v>
      </c>
      <c r="U213" s="226">
        <f>Розрахунок!AI210</f>
        <v>0</v>
      </c>
      <c r="V213" s="423">
        <f>Розрахунок!AP210</f>
        <v>0</v>
      </c>
      <c r="W213" s="222">
        <f>Розрахунок!AW210</f>
        <v>0</v>
      </c>
      <c r="X213" s="225">
        <f>Розрахунок!BD210</f>
        <v>0</v>
      </c>
      <c r="Y213" s="226">
        <f>Розрахунок!BK210</f>
        <v>0</v>
      </c>
      <c r="Z213" s="423">
        <f>Розрахунок!BR210</f>
        <v>0</v>
      </c>
      <c r="AA213" s="222">
        <f>Розрахунок!BY210</f>
        <v>0</v>
      </c>
      <c r="AB213" s="423">
        <f>Розрахунок!CF210</f>
        <v>0</v>
      </c>
      <c r="AC213" s="222">
        <f>Розрахунок!CM210</f>
        <v>0</v>
      </c>
      <c r="AD213" s="225">
        <f>Розрахунок!CT210</f>
        <v>0</v>
      </c>
      <c r="AE213" s="226">
        <f>Розрахунок!DA210</f>
        <v>0</v>
      </c>
      <c r="AF213" s="225">
        <f>Розрахунок!DH210</f>
        <v>0</v>
      </c>
      <c r="AG213" s="421"/>
      <c r="AI213" s="524">
        <f t="shared" si="28"/>
        <v>0</v>
      </c>
      <c r="AJ213" s="519">
        <f t="shared" si="29"/>
        <v>0</v>
      </c>
      <c r="AK213" s="519">
        <f t="shared" si="30"/>
        <v>0</v>
      </c>
      <c r="AL213" s="519">
        <f t="shared" si="31"/>
        <v>0</v>
      </c>
      <c r="AM213" s="519">
        <f t="shared" si="32"/>
        <v>0</v>
      </c>
      <c r="AN213" s="519">
        <f t="shared" si="33"/>
        <v>0</v>
      </c>
      <c r="AO213" s="525">
        <f t="shared" si="34"/>
        <v>0</v>
      </c>
    </row>
    <row r="214" spans="1:41" s="16" customFormat="1" ht="13.5" hidden="1" thickBot="1" x14ac:dyDescent="0.25">
      <c r="A214" s="221">
        <f>Розрахунок!A211</f>
        <v>100</v>
      </c>
      <c r="B214" s="423">
        <f>Розрахунок!B211</f>
        <v>0</v>
      </c>
      <c r="C214" s="227" t="str">
        <f>Розрахунок!C211</f>
        <v/>
      </c>
      <c r="D214" s="226" t="str">
        <f>IF(Розрахунок!F211&lt;&gt;"",LEFT(Розрахунок!F211, LEN(Розрахунок!F211)-1)," ")</f>
        <v xml:space="preserve"> </v>
      </c>
      <c r="E214" s="223" t="str">
        <f>IF(Розрахунок!G211&lt;&gt;"",LEFT(Розрахунок!G211, LEN(Розрахунок!G211)-1)," ")</f>
        <v xml:space="preserve"> </v>
      </c>
      <c r="F214" s="223" t="str">
        <f>IF(Розрахунок!H211&lt;&gt;"",LEFT(Розрахунок!H211, LEN(Розрахунок!H211)-1)," ")</f>
        <v xml:space="preserve"> </v>
      </c>
      <c r="G214" s="223" t="str">
        <f>IF(Розрахунок!I211&lt;&gt;"",LEFT(Розрахунок!I211, LEN(Розрахунок!I211)-1)," ")</f>
        <v xml:space="preserve"> </v>
      </c>
      <c r="H214" s="223">
        <f>Розрахунок!J211</f>
        <v>0</v>
      </c>
      <c r="I214" s="223" t="str">
        <f>IF(Розрахунок!K211&lt;&gt;"",LEFT(Розрахунок!K211, LEN(Розрахунок!K211)-1)," ")</f>
        <v xml:space="preserve"> </v>
      </c>
      <c r="J214" s="223">
        <f>Розрахунок!E211</f>
        <v>0</v>
      </c>
      <c r="K214" s="223">
        <f>Розрахунок!DN211</f>
        <v>0</v>
      </c>
      <c r="L214" s="223">
        <f>Розрахунок!DM211</f>
        <v>0</v>
      </c>
      <c r="M214" s="223">
        <f>Розрахунок!L211</f>
        <v>0</v>
      </c>
      <c r="N214" s="223">
        <f>Розрахунок!M211</f>
        <v>0</v>
      </c>
      <c r="O214" s="223">
        <f>Розрахунок!N211</f>
        <v>0</v>
      </c>
      <c r="P214" s="223">
        <f>Розрахунок!O211</f>
        <v>0</v>
      </c>
      <c r="Q214" s="224">
        <f>Розрахунок!DL211</f>
        <v>0</v>
      </c>
      <c r="R214" s="249" t="str">
        <f t="shared" si="27"/>
        <v xml:space="preserve"> </v>
      </c>
      <c r="S214" s="222">
        <f>Розрахунок!U211</f>
        <v>0</v>
      </c>
      <c r="T214" s="225">
        <f>Розрахунок!AB211</f>
        <v>0</v>
      </c>
      <c r="U214" s="226">
        <f>Розрахунок!AI211</f>
        <v>0</v>
      </c>
      <c r="V214" s="423">
        <f>Розрахунок!AP211</f>
        <v>0</v>
      </c>
      <c r="W214" s="222">
        <f>Розрахунок!AW211</f>
        <v>0</v>
      </c>
      <c r="X214" s="225">
        <f>Розрахунок!BD211</f>
        <v>0</v>
      </c>
      <c r="Y214" s="226">
        <f>Розрахунок!BK211</f>
        <v>0</v>
      </c>
      <c r="Z214" s="423">
        <f>Розрахунок!BR211</f>
        <v>0</v>
      </c>
      <c r="AA214" s="222">
        <f>Розрахунок!BY211</f>
        <v>0</v>
      </c>
      <c r="AB214" s="423">
        <f>Розрахунок!CF211</f>
        <v>0</v>
      </c>
      <c r="AC214" s="222">
        <f>Розрахунок!CM211</f>
        <v>0</v>
      </c>
      <c r="AD214" s="225">
        <f>Розрахунок!CT211</f>
        <v>0</v>
      </c>
      <c r="AE214" s="226">
        <f>Розрахунок!DA211</f>
        <v>0</v>
      </c>
      <c r="AF214" s="225">
        <f>Розрахунок!DH211</f>
        <v>0</v>
      </c>
      <c r="AG214" s="421"/>
      <c r="AI214" s="532">
        <f>IF(AND($B214&lt;&gt;0,OR($S214&lt;&gt;0,$T214&lt;&gt;0,OR(LEFT($E214,2)=$S$6&amp;"*",LEFT($E214,2)=$T$6&amp;"*"),OR(LEFT($F214,2)=$S$6,LEFT($F214,2)=$S$6&amp;","),OR(LEFT($F214,2)=$T$6,LEFT($F214,2)=$T$6&amp;","),OR(LEFT($G214,2)=$S$6,LEFT($G214,2)=$S$6&amp;","),OR(LEFT($G214,2)=$T$6,LEFT($G214,2)=$T$6&amp;","))),1,0)</f>
        <v>0</v>
      </c>
      <c r="AJ214" s="533">
        <f t="shared" si="29"/>
        <v>0</v>
      </c>
      <c r="AK214" s="533">
        <f t="shared" si="30"/>
        <v>0</v>
      </c>
      <c r="AL214" s="533">
        <f t="shared" si="31"/>
        <v>0</v>
      </c>
      <c r="AM214" s="533">
        <f t="shared" si="32"/>
        <v>0</v>
      </c>
      <c r="AN214" s="533">
        <f t="shared" si="33"/>
        <v>0</v>
      </c>
      <c r="AO214" s="534">
        <f t="shared" si="34"/>
        <v>0</v>
      </c>
    </row>
    <row r="215" spans="1:41" s="16" customFormat="1" ht="13.5" customHeight="1" thickBot="1" x14ac:dyDescent="0.25">
      <c r="A215" s="531"/>
      <c r="B215" s="546" t="s">
        <v>89</v>
      </c>
      <c r="C215" s="272"/>
      <c r="D215" s="273"/>
      <c r="E215" s="274"/>
      <c r="F215" s="274"/>
      <c r="G215" s="274"/>
      <c r="H215" s="274"/>
      <c r="I215" s="274"/>
      <c r="J215" s="274">
        <f t="shared" ref="J215:Q215" si="35">SUM(J115:J214)</f>
        <v>147.5</v>
      </c>
      <c r="K215" s="274">
        <f t="shared" si="35"/>
        <v>147.5</v>
      </c>
      <c r="L215" s="275">
        <f t="shared" si="35"/>
        <v>4425</v>
      </c>
      <c r="M215" s="274">
        <f t="shared" si="35"/>
        <v>1816</v>
      </c>
      <c r="N215" s="274">
        <f t="shared" si="35"/>
        <v>764</v>
      </c>
      <c r="O215" s="274">
        <f t="shared" si="35"/>
        <v>638</v>
      </c>
      <c r="P215" s="274">
        <f t="shared" si="35"/>
        <v>414</v>
      </c>
      <c r="Q215" s="275">
        <f t="shared" si="35"/>
        <v>2609</v>
      </c>
      <c r="R215" s="276"/>
      <c r="S215" s="277">
        <f t="shared" ref="S215:AF215" si="36">SUM(S115:S214)</f>
        <v>17</v>
      </c>
      <c r="T215" s="278">
        <f t="shared" si="36"/>
        <v>20</v>
      </c>
      <c r="U215" s="412">
        <f t="shared" si="36"/>
        <v>9</v>
      </c>
      <c r="V215" s="424">
        <f t="shared" si="36"/>
        <v>20</v>
      </c>
      <c r="W215" s="277">
        <f t="shared" si="36"/>
        <v>8</v>
      </c>
      <c r="X215" s="278">
        <f t="shared" si="36"/>
        <v>18</v>
      </c>
      <c r="Y215" s="412">
        <f t="shared" si="36"/>
        <v>6</v>
      </c>
      <c r="Z215" s="424">
        <f t="shared" si="36"/>
        <v>20</v>
      </c>
      <c r="AA215" s="277">
        <f t="shared" si="36"/>
        <v>0</v>
      </c>
      <c r="AB215" s="424">
        <f t="shared" si="36"/>
        <v>0</v>
      </c>
      <c r="AC215" s="277">
        <f t="shared" si="36"/>
        <v>0</v>
      </c>
      <c r="AD215" s="278">
        <f t="shared" si="36"/>
        <v>0</v>
      </c>
      <c r="AE215" s="412">
        <f t="shared" si="36"/>
        <v>0</v>
      </c>
      <c r="AF215" s="278">
        <f t="shared" si="36"/>
        <v>0</v>
      </c>
      <c r="AG215" s="421"/>
      <c r="AI215" s="535">
        <f>SUM(AI115:AI214)</f>
        <v>7</v>
      </c>
      <c r="AJ215" s="536">
        <f t="shared" ref="AJ215:AO215" si="37">SUM(AJ115:AJ214)</f>
        <v>7</v>
      </c>
      <c r="AK215" s="536">
        <f t="shared" si="37"/>
        <v>6</v>
      </c>
      <c r="AL215" s="536">
        <f t="shared" si="37"/>
        <v>5</v>
      </c>
      <c r="AM215" s="536">
        <f t="shared" si="37"/>
        <v>0</v>
      </c>
      <c r="AN215" s="536">
        <f t="shared" si="37"/>
        <v>0</v>
      </c>
      <c r="AO215" s="537">
        <f t="shared" si="37"/>
        <v>0</v>
      </c>
    </row>
    <row r="216" spans="1:41" s="16" customFormat="1" ht="13.5" customHeight="1" thickBot="1" x14ac:dyDescent="0.25">
      <c r="A216" s="531"/>
      <c r="B216" s="547" t="s">
        <v>99</v>
      </c>
      <c r="C216" s="279"/>
      <c r="D216" s="280"/>
      <c r="E216" s="281"/>
      <c r="F216" s="281"/>
      <c r="G216" s="281"/>
      <c r="H216" s="281"/>
      <c r="I216" s="281"/>
      <c r="J216" s="281">
        <f t="shared" ref="J216:Q216" si="38">J113+J215</f>
        <v>170</v>
      </c>
      <c r="K216" s="281">
        <f t="shared" si="38"/>
        <v>170</v>
      </c>
      <c r="L216" s="282">
        <f t="shared" si="38"/>
        <v>5100</v>
      </c>
      <c r="M216" s="281">
        <f t="shared" si="38"/>
        <v>2114</v>
      </c>
      <c r="N216" s="281">
        <f t="shared" si="38"/>
        <v>844</v>
      </c>
      <c r="O216" s="281">
        <f t="shared" si="38"/>
        <v>754</v>
      </c>
      <c r="P216" s="281">
        <f t="shared" si="38"/>
        <v>516</v>
      </c>
      <c r="Q216" s="282">
        <f t="shared" si="38"/>
        <v>2986</v>
      </c>
      <c r="R216" s="283"/>
      <c r="S216" s="284">
        <f t="shared" ref="S216:AF216" si="39">S113+S215</f>
        <v>31</v>
      </c>
      <c r="T216" s="285">
        <f t="shared" si="39"/>
        <v>24</v>
      </c>
      <c r="U216" s="418">
        <f t="shared" si="39"/>
        <v>9</v>
      </c>
      <c r="V216" s="283">
        <f t="shared" si="39"/>
        <v>24</v>
      </c>
      <c r="W216" s="284">
        <f t="shared" si="39"/>
        <v>8</v>
      </c>
      <c r="X216" s="285">
        <f t="shared" si="39"/>
        <v>18</v>
      </c>
      <c r="Y216" s="418">
        <f t="shared" si="39"/>
        <v>6</v>
      </c>
      <c r="Z216" s="283">
        <f t="shared" si="39"/>
        <v>20</v>
      </c>
      <c r="AA216" s="284">
        <f t="shared" si="39"/>
        <v>0</v>
      </c>
      <c r="AB216" s="283">
        <f t="shared" si="39"/>
        <v>0</v>
      </c>
      <c r="AC216" s="284">
        <f t="shared" si="39"/>
        <v>0</v>
      </c>
      <c r="AD216" s="285">
        <f t="shared" si="39"/>
        <v>0</v>
      </c>
      <c r="AE216" s="418">
        <f t="shared" si="39"/>
        <v>0</v>
      </c>
      <c r="AF216" s="285">
        <f t="shared" si="39"/>
        <v>0</v>
      </c>
      <c r="AG216" s="421"/>
      <c r="AI216" s="538">
        <f>AI113+AI215</f>
        <v>12</v>
      </c>
      <c r="AJ216" s="539">
        <f t="shared" ref="AJ216:AO216" si="40">AJ113+AJ215</f>
        <v>8</v>
      </c>
      <c r="AK216" s="539">
        <f t="shared" si="40"/>
        <v>6</v>
      </c>
      <c r="AL216" s="539">
        <f t="shared" si="40"/>
        <v>5</v>
      </c>
      <c r="AM216" s="539">
        <f t="shared" si="40"/>
        <v>0</v>
      </c>
      <c r="AN216" s="539">
        <f t="shared" si="40"/>
        <v>0</v>
      </c>
      <c r="AO216" s="540">
        <f t="shared" si="40"/>
        <v>0</v>
      </c>
    </row>
    <row r="217" spans="1:41" ht="14.25" customHeight="1" x14ac:dyDescent="0.2">
      <c r="A217" s="709" t="str">
        <f>Розрахунок!B214</f>
        <v>2. ВИБІРКОВІ НАВЧАЛЬНІ ДИСЦИПЛІНИ</v>
      </c>
      <c r="B217" s="710"/>
      <c r="C217" s="710"/>
      <c r="D217" s="710"/>
      <c r="E217" s="710"/>
      <c r="F217" s="710"/>
      <c r="G217" s="710"/>
      <c r="H217" s="710"/>
      <c r="I217" s="710"/>
      <c r="J217" s="710"/>
      <c r="K217" s="710"/>
      <c r="L217" s="710"/>
      <c r="M217" s="710"/>
      <c r="N217" s="710"/>
      <c r="O217" s="710"/>
      <c r="P217" s="710"/>
      <c r="Q217" s="710"/>
      <c r="R217" s="710"/>
      <c r="S217" s="710"/>
      <c r="T217" s="710"/>
      <c r="U217" s="710"/>
      <c r="V217" s="710"/>
      <c r="W217" s="710"/>
      <c r="X217" s="710"/>
      <c r="Y217" s="710"/>
      <c r="Z217" s="710"/>
      <c r="AA217" s="710"/>
      <c r="AB217" s="710"/>
      <c r="AC217" s="710"/>
      <c r="AD217" s="710"/>
      <c r="AE217" s="710"/>
      <c r="AF217" s="711"/>
      <c r="AG217" s="422"/>
      <c r="AI217" s="699"/>
      <c r="AJ217" s="700"/>
      <c r="AK217" s="700"/>
      <c r="AL217" s="700"/>
      <c r="AM217" s="700"/>
      <c r="AN217" s="700"/>
      <c r="AO217" s="701"/>
    </row>
    <row r="218" spans="1:41" ht="15" customHeight="1" thickBot="1" x14ac:dyDescent="0.25">
      <c r="A218" s="726" t="str">
        <f>Розрахунок!B215</f>
        <v>2.1. Цикл загальної підготовки</v>
      </c>
      <c r="B218" s="727"/>
      <c r="C218" s="727"/>
      <c r="D218" s="727"/>
      <c r="E218" s="727"/>
      <c r="F218" s="727"/>
      <c r="G218" s="727"/>
      <c r="H218" s="727"/>
      <c r="I218" s="727"/>
      <c r="J218" s="727"/>
      <c r="K218" s="727"/>
      <c r="L218" s="727"/>
      <c r="M218" s="727"/>
      <c r="N218" s="727"/>
      <c r="O218" s="727"/>
      <c r="P218" s="727"/>
      <c r="Q218" s="727"/>
      <c r="R218" s="727"/>
      <c r="S218" s="727"/>
      <c r="T218" s="727"/>
      <c r="U218" s="727"/>
      <c r="V218" s="727"/>
      <c r="W218" s="727"/>
      <c r="X218" s="727"/>
      <c r="Y218" s="727"/>
      <c r="Z218" s="727"/>
      <c r="AA218" s="727"/>
      <c r="AB218" s="727"/>
      <c r="AC218" s="727"/>
      <c r="AD218" s="727"/>
      <c r="AE218" s="727"/>
      <c r="AF218" s="728"/>
      <c r="AG218" s="422"/>
      <c r="AI218" s="702"/>
      <c r="AJ218" s="703"/>
      <c r="AK218" s="703"/>
      <c r="AL218" s="703"/>
      <c r="AM218" s="703"/>
      <c r="AN218" s="703"/>
      <c r="AO218" s="704"/>
    </row>
    <row r="219" spans="1:41" s="16" customFormat="1" ht="26.25" thickBot="1" x14ac:dyDescent="0.25">
      <c r="A219" s="286">
        <f>Розрахунок!A216</f>
        <v>1</v>
      </c>
      <c r="B219" s="425" t="str">
        <f>Розрахунок!B216</f>
        <v>Дисципліна 1 ЗП (загально-університетський каталог)</v>
      </c>
      <c r="C219" s="287" t="str">
        <f>Розрахунок!C216</f>
        <v/>
      </c>
      <c r="D219" s="288" t="str">
        <f>IF(Розрахунок!F216&lt;&gt;"",LEFT(Розрахунок!F216, LEN(Розрахунок!F216)-1)," ")</f>
        <v xml:space="preserve"> </v>
      </c>
      <c r="E219" s="289" t="str">
        <f>IF(Розрахунок!G216&lt;&gt;"",LEFT(Розрахунок!G216, LEN(Розрахунок!G216)-1)," ")</f>
        <v>3</v>
      </c>
      <c r="F219" s="289" t="str">
        <f>IF(Розрахунок!H216&lt;&gt;"",LEFT(Розрахунок!H216, LEN(Розрахунок!H216)-1)," ")</f>
        <v xml:space="preserve"> </v>
      </c>
      <c r="G219" s="289" t="str">
        <f>IF(Розрахунок!I216&lt;&gt;"",LEFT(Розрахунок!I216, LEN(Розрахунок!I216)-1)," ")</f>
        <v xml:space="preserve"> </v>
      </c>
      <c r="H219" s="289">
        <f>Розрахунок!J216</f>
        <v>0</v>
      </c>
      <c r="I219" s="289" t="str">
        <f>IF(Розрахунок!K216&lt;&gt;"",LEFT(Розрахунок!K216, LEN(Розрахунок!K216)-1)," ")</f>
        <v xml:space="preserve"> </v>
      </c>
      <c r="J219" s="289">
        <f>Розрахунок!E216</f>
        <v>3</v>
      </c>
      <c r="K219" s="289">
        <f>Розрахунок!DN216</f>
        <v>3</v>
      </c>
      <c r="L219" s="289">
        <f>Розрахунок!DM216</f>
        <v>90</v>
      </c>
      <c r="M219" s="289">
        <f>Розрахунок!L216</f>
        <v>30</v>
      </c>
      <c r="N219" s="289">
        <f>Розрахунок!M216</f>
        <v>15</v>
      </c>
      <c r="O219" s="289">
        <f>Розрахунок!N216</f>
        <v>15</v>
      </c>
      <c r="P219" s="289">
        <f>Розрахунок!O216</f>
        <v>0</v>
      </c>
      <c r="Q219" s="290">
        <f>Розрахунок!DL216</f>
        <v>60</v>
      </c>
      <c r="R219" s="291">
        <f>IF(L219&lt;&gt;0,M219/L219," ")</f>
        <v>0.33333333333333331</v>
      </c>
      <c r="S219" s="292">
        <f>Розрахунок!U216</f>
        <v>0</v>
      </c>
      <c r="T219" s="293">
        <f>Розрахунок!AB216</f>
        <v>0</v>
      </c>
      <c r="U219" s="288">
        <f>Розрахунок!AI216</f>
        <v>2</v>
      </c>
      <c r="V219" s="425">
        <f>Розрахунок!AP216</f>
        <v>0</v>
      </c>
      <c r="W219" s="292">
        <f>Розрахунок!AW216</f>
        <v>0</v>
      </c>
      <c r="X219" s="293">
        <f>Розрахунок!BD216</f>
        <v>0</v>
      </c>
      <c r="Y219" s="288">
        <f>Розрахунок!BK216</f>
        <v>0</v>
      </c>
      <c r="Z219" s="425">
        <f>Розрахунок!BR216</f>
        <v>0</v>
      </c>
      <c r="AA219" s="292">
        <f>Розрахунок!BY216</f>
        <v>0</v>
      </c>
      <c r="AB219" s="425">
        <f>Розрахунок!CF216</f>
        <v>0</v>
      </c>
      <c r="AC219" s="292">
        <f>Розрахунок!CM216</f>
        <v>0</v>
      </c>
      <c r="AD219" s="293">
        <f>Розрахунок!CT216</f>
        <v>0</v>
      </c>
      <c r="AE219" s="288">
        <f>Розрахунок!DA216</f>
        <v>0</v>
      </c>
      <c r="AF219" s="293">
        <f>Розрахунок!DH216</f>
        <v>0</v>
      </c>
      <c r="AG219" s="421"/>
      <c r="AI219" s="526">
        <f>IF(AND($B219&lt;&gt;0,OR($S219&lt;&gt;0,$T219&lt;&gt;0,OR(LEFT($E219,2)=$S$6&amp;"*",LEFT($E219,2)=$T$6&amp;"*"),OR(LEFT($F219,2)=$S$6,LEFT($F219,2)=$S$6&amp;","),OR(LEFT($F219,2)=$T$6,LEFT($F219,2)=$T$6&amp;","),OR(LEFT($G219,2)=$S$6,LEFT($G219,2)=$S$6&amp;","),OR(LEFT($G219,2)=$T$6,LEFT($G219,2)=$T$6&amp;","))),1,0)</f>
        <v>0</v>
      </c>
      <c r="AJ219" s="523">
        <f>IF(AND($B219&lt;&gt;0,OR($U219&lt;&gt;0,$V219&lt;&gt;0,ISNUMBER(FIND($U$6&amp;"*",$E219)),ISNUMBER(FIND($V$6&amp;"*",$E219)),ISNUMBER(FIND($U$6,$F219)),ISNUMBER(FIND($U$6,$G219)),ISNUMBER(FIND($V$6,$G219)),ISNUMBER(FIND($V$6,$G219)))),1,0)</f>
        <v>1</v>
      </c>
      <c r="AK219" s="523">
        <f t="shared" si="30"/>
        <v>0</v>
      </c>
      <c r="AL219" s="523">
        <f t="shared" si="31"/>
        <v>0</v>
      </c>
      <c r="AM219" s="523">
        <f t="shared" si="32"/>
        <v>0</v>
      </c>
      <c r="AN219" s="523">
        <f t="shared" si="33"/>
        <v>0</v>
      </c>
      <c r="AO219" s="527">
        <f t="shared" si="34"/>
        <v>0</v>
      </c>
    </row>
    <row r="220" spans="1:41" s="16" customFormat="1" ht="26.25" thickBot="1" x14ac:dyDescent="0.25">
      <c r="A220" s="221">
        <f>Розрахунок!A217</f>
        <v>2</v>
      </c>
      <c r="B220" s="423" t="str">
        <f>Розрахунок!B217</f>
        <v>Дисципліна 2 ЗП (загально-університетський каталог)</v>
      </c>
      <c r="C220" s="227" t="str">
        <f>Розрахунок!C217</f>
        <v/>
      </c>
      <c r="D220" s="226" t="str">
        <f>IF(Розрахунок!F217&lt;&gt;"",LEFT(Розрахунок!F217, LEN(Розрахунок!F217)-1)," ")</f>
        <v xml:space="preserve"> </v>
      </c>
      <c r="E220" s="223" t="str">
        <f>IF(Розрахунок!G217&lt;&gt;"",LEFT(Розрахунок!G217, LEN(Розрахунок!G217)-1)," ")</f>
        <v>3</v>
      </c>
      <c r="F220" s="223" t="str">
        <f>IF(Розрахунок!H217&lt;&gt;"",LEFT(Розрахунок!H217, LEN(Розрахунок!H217)-1)," ")</f>
        <v xml:space="preserve"> </v>
      </c>
      <c r="G220" s="223" t="str">
        <f>IF(Розрахунок!I217&lt;&gt;"",LEFT(Розрахунок!I217, LEN(Розрахунок!I217)-1)," ")</f>
        <v xml:space="preserve"> </v>
      </c>
      <c r="H220" s="223">
        <f>Розрахунок!J217</f>
        <v>0</v>
      </c>
      <c r="I220" s="223" t="str">
        <f>IF(Розрахунок!K217&lt;&gt;"",LEFT(Розрахунок!K217, LEN(Розрахунок!K217)-1)," ")</f>
        <v xml:space="preserve"> </v>
      </c>
      <c r="J220" s="223">
        <f>Розрахунок!E217</f>
        <v>3</v>
      </c>
      <c r="K220" s="223">
        <f>Розрахунок!DN217</f>
        <v>3</v>
      </c>
      <c r="L220" s="223">
        <f>Розрахунок!DM217</f>
        <v>90</v>
      </c>
      <c r="M220" s="223">
        <f>Розрахунок!L217</f>
        <v>30</v>
      </c>
      <c r="N220" s="223">
        <f>Розрахунок!M217</f>
        <v>15</v>
      </c>
      <c r="O220" s="223">
        <f>Розрахунок!N217</f>
        <v>15</v>
      </c>
      <c r="P220" s="223">
        <f>Розрахунок!O217</f>
        <v>0</v>
      </c>
      <c r="Q220" s="224">
        <f>Розрахунок!DL217</f>
        <v>60</v>
      </c>
      <c r="R220" s="249">
        <f t="shared" ref="R220:R318" si="41">IF(L220&lt;&gt;0,M220/L220," ")</f>
        <v>0.33333333333333331</v>
      </c>
      <c r="S220" s="222">
        <f>Розрахунок!U217</f>
        <v>0</v>
      </c>
      <c r="T220" s="225">
        <f>Розрахунок!AB217</f>
        <v>0</v>
      </c>
      <c r="U220" s="226">
        <f>Розрахунок!AI217</f>
        <v>2</v>
      </c>
      <c r="V220" s="423">
        <f>Розрахунок!AP217</f>
        <v>0</v>
      </c>
      <c r="W220" s="222">
        <f>Розрахунок!AW217</f>
        <v>0</v>
      </c>
      <c r="X220" s="225">
        <f>Розрахунок!BD217</f>
        <v>0</v>
      </c>
      <c r="Y220" s="226">
        <f>Розрахунок!BK217</f>
        <v>0</v>
      </c>
      <c r="Z220" s="423">
        <f>Розрахунок!BR217</f>
        <v>0</v>
      </c>
      <c r="AA220" s="222">
        <f>Розрахунок!BY217</f>
        <v>0</v>
      </c>
      <c r="AB220" s="423">
        <f>Розрахунок!CF217</f>
        <v>0</v>
      </c>
      <c r="AC220" s="222">
        <f>Розрахунок!CM217</f>
        <v>0</v>
      </c>
      <c r="AD220" s="225">
        <f>Розрахунок!CT217</f>
        <v>0</v>
      </c>
      <c r="AE220" s="226">
        <f>Розрахунок!DA217</f>
        <v>0</v>
      </c>
      <c r="AF220" s="225">
        <f>Розрахунок!DH217</f>
        <v>0</v>
      </c>
      <c r="AG220" s="421"/>
      <c r="AI220" s="524">
        <f t="shared" ref="AI220:AI283" si="42">IF(AND($B220&lt;&gt;0,OR($S220&lt;&gt;0,$T220&lt;&gt;0,OR(LEFT($E220,2)=$S$6&amp;"*",LEFT($E220,2)=$T$6&amp;"*"),OR(LEFT($F220,2)=$S$6,LEFT($F220,2)=$S$6&amp;","),OR(LEFT($F220,2)=$T$6,LEFT($F220,2)=$T$6&amp;","),OR(LEFT($G220,2)=$S$6,LEFT($G220,2)=$S$6&amp;","),OR(LEFT($G220,2)=$T$6,LEFT($G220,2)=$T$6&amp;","))),1,0)</f>
        <v>0</v>
      </c>
      <c r="AJ220" s="519">
        <f t="shared" si="29"/>
        <v>1</v>
      </c>
      <c r="AK220" s="519">
        <f t="shared" si="30"/>
        <v>0</v>
      </c>
      <c r="AL220" s="519">
        <f t="shared" si="31"/>
        <v>0</v>
      </c>
      <c r="AM220" s="519">
        <f t="shared" si="32"/>
        <v>0</v>
      </c>
      <c r="AN220" s="519">
        <f t="shared" si="33"/>
        <v>0</v>
      </c>
      <c r="AO220" s="525">
        <f t="shared" si="34"/>
        <v>0</v>
      </c>
    </row>
    <row r="221" spans="1:41" s="16" customFormat="1" ht="26.25" thickBot="1" x14ac:dyDescent="0.25">
      <c r="A221" s="221">
        <f>Розрахунок!A218</f>
        <v>3</v>
      </c>
      <c r="B221" s="423" t="str">
        <f>Розрахунок!B218</f>
        <v>Технології маніпулювання людиною і суспільством</v>
      </c>
      <c r="C221" s="227">
        <f>Розрахунок!C218</f>
        <v>4</v>
      </c>
      <c r="D221" s="226" t="str">
        <f>IF(Розрахунок!F218&lt;&gt;"",LEFT(Розрахунок!F218, LEN(Розрахунок!F218)-1)," ")</f>
        <v xml:space="preserve"> </v>
      </c>
      <c r="E221" s="223" t="str">
        <f>IF(Розрахунок!G218&lt;&gt;"",LEFT(Розрахунок!G218, LEN(Розрахунок!G218)-1)," ")</f>
        <v>6</v>
      </c>
      <c r="F221" s="223" t="str">
        <f>IF(Розрахунок!H218&lt;&gt;"",LEFT(Розрахунок!H218, LEN(Розрахунок!H218)-1)," ")</f>
        <v xml:space="preserve"> </v>
      </c>
      <c r="G221" s="223" t="str">
        <f>IF(Розрахунок!I218&lt;&gt;"",LEFT(Розрахунок!I218, LEN(Розрахунок!I218)-1)," ")</f>
        <v xml:space="preserve"> </v>
      </c>
      <c r="H221" s="223">
        <f>Розрахунок!J218</f>
        <v>0</v>
      </c>
      <c r="I221" s="223" t="str">
        <f>IF(Розрахунок!K218&lt;&gt;"",LEFT(Розрахунок!K218, LEN(Розрахунок!K218)-1)," ")</f>
        <v xml:space="preserve"> </v>
      </c>
      <c r="J221" s="223">
        <f>Розрахунок!E218</f>
        <v>3</v>
      </c>
      <c r="K221" s="223">
        <f>Розрахунок!DN218</f>
        <v>3</v>
      </c>
      <c r="L221" s="223">
        <f>Розрахунок!DM218</f>
        <v>90</v>
      </c>
      <c r="M221" s="223">
        <f>Розрахунок!L218</f>
        <v>36</v>
      </c>
      <c r="N221" s="223">
        <f>Розрахунок!M218</f>
        <v>18</v>
      </c>
      <c r="O221" s="223">
        <f>Розрахунок!N218</f>
        <v>18</v>
      </c>
      <c r="P221" s="223">
        <f>Розрахунок!O218</f>
        <v>0</v>
      </c>
      <c r="Q221" s="224">
        <f>Розрахунок!DL218</f>
        <v>54</v>
      </c>
      <c r="R221" s="249">
        <f t="shared" si="41"/>
        <v>0.4</v>
      </c>
      <c r="S221" s="222">
        <f>Розрахунок!U218</f>
        <v>0</v>
      </c>
      <c r="T221" s="225">
        <f>Розрахунок!AB218</f>
        <v>0</v>
      </c>
      <c r="U221" s="226">
        <f>Розрахунок!AI218</f>
        <v>0</v>
      </c>
      <c r="V221" s="423">
        <f>Розрахунок!AP218</f>
        <v>0</v>
      </c>
      <c r="W221" s="222">
        <f>Розрахунок!AW218</f>
        <v>0</v>
      </c>
      <c r="X221" s="225">
        <f>Розрахунок!BD218</f>
        <v>2</v>
      </c>
      <c r="Y221" s="226">
        <f>Розрахунок!BK218</f>
        <v>0</v>
      </c>
      <c r="Z221" s="423">
        <f>Розрахунок!BR218</f>
        <v>0</v>
      </c>
      <c r="AA221" s="222">
        <f>Розрахунок!BY218</f>
        <v>0</v>
      </c>
      <c r="AB221" s="423">
        <f>Розрахунок!CF218</f>
        <v>0</v>
      </c>
      <c r="AC221" s="222">
        <f>Розрахунок!CM218</f>
        <v>0</v>
      </c>
      <c r="AD221" s="225">
        <f>Розрахунок!CT218</f>
        <v>0</v>
      </c>
      <c r="AE221" s="226">
        <f>Розрахунок!DA218</f>
        <v>0</v>
      </c>
      <c r="AF221" s="225">
        <f>Розрахунок!DH218</f>
        <v>0</v>
      </c>
      <c r="AG221" s="421"/>
      <c r="AI221" s="524">
        <f t="shared" si="42"/>
        <v>0</v>
      </c>
      <c r="AJ221" s="519">
        <f t="shared" si="29"/>
        <v>0</v>
      </c>
      <c r="AK221" s="519">
        <f t="shared" si="30"/>
        <v>1</v>
      </c>
      <c r="AL221" s="519">
        <f t="shared" si="31"/>
        <v>0</v>
      </c>
      <c r="AM221" s="519">
        <f t="shared" si="32"/>
        <v>0</v>
      </c>
      <c r="AN221" s="519">
        <f t="shared" si="33"/>
        <v>0</v>
      </c>
      <c r="AO221" s="525">
        <f t="shared" si="34"/>
        <v>0</v>
      </c>
    </row>
    <row r="222" spans="1:41" s="16" customFormat="1" ht="13.5" thickBot="1" x14ac:dyDescent="0.25">
      <c r="A222" s="221">
        <f>Розрахунок!A219</f>
        <v>4</v>
      </c>
      <c r="B222" s="423" t="str">
        <f>Розрахунок!B219</f>
        <v>Нутриціологія</v>
      </c>
      <c r="C222" s="227">
        <f>Розрахунок!C219</f>
        <v>41</v>
      </c>
      <c r="D222" s="226" t="str">
        <f>IF(Розрахунок!F219&lt;&gt;"",LEFT(Розрахунок!F219, LEN(Розрахунок!F219)-1)," ")</f>
        <v xml:space="preserve"> </v>
      </c>
      <c r="E222" s="223" t="str">
        <f>IF(Розрахунок!G219&lt;&gt;"",LEFT(Розрахунок!G219, LEN(Розрахунок!G219)-1)," ")</f>
        <v>6</v>
      </c>
      <c r="F222" s="223" t="str">
        <f>IF(Розрахунок!H219&lt;&gt;"",LEFT(Розрахунок!H219, LEN(Розрахунок!H219)-1)," ")</f>
        <v xml:space="preserve"> </v>
      </c>
      <c r="G222" s="223" t="str">
        <f>IF(Розрахунок!I219&lt;&gt;"",LEFT(Розрахунок!I219, LEN(Розрахунок!I219)-1)," ")</f>
        <v xml:space="preserve"> </v>
      </c>
      <c r="H222" s="223">
        <f>Розрахунок!J219</f>
        <v>0</v>
      </c>
      <c r="I222" s="223" t="str">
        <f>IF(Розрахунок!K219&lt;&gt;"",LEFT(Розрахунок!K219, LEN(Розрахунок!K219)-1)," ")</f>
        <v xml:space="preserve"> </v>
      </c>
      <c r="J222" s="223">
        <f>Розрахунок!E219</f>
        <v>3</v>
      </c>
      <c r="K222" s="223">
        <f>Розрахунок!DN219</f>
        <v>3</v>
      </c>
      <c r="L222" s="223">
        <f>Розрахунок!DM219</f>
        <v>90</v>
      </c>
      <c r="M222" s="223">
        <f>Розрахунок!L219</f>
        <v>36</v>
      </c>
      <c r="N222" s="223">
        <f>Розрахунок!M219</f>
        <v>18</v>
      </c>
      <c r="O222" s="223">
        <f>Розрахунок!N219</f>
        <v>18</v>
      </c>
      <c r="P222" s="223">
        <f>Розрахунок!O219</f>
        <v>0</v>
      </c>
      <c r="Q222" s="224">
        <f>Розрахунок!DL219</f>
        <v>54</v>
      </c>
      <c r="R222" s="249">
        <f t="shared" si="41"/>
        <v>0.4</v>
      </c>
      <c r="S222" s="222">
        <f>Розрахунок!U219</f>
        <v>0</v>
      </c>
      <c r="T222" s="225">
        <f>Розрахунок!AB219</f>
        <v>0</v>
      </c>
      <c r="U222" s="226">
        <f>Розрахунок!AI219</f>
        <v>0</v>
      </c>
      <c r="V222" s="423">
        <f>Розрахунок!AP219</f>
        <v>0</v>
      </c>
      <c r="W222" s="222">
        <f>Розрахунок!AW219</f>
        <v>0</v>
      </c>
      <c r="X222" s="225">
        <f>Розрахунок!BD219</f>
        <v>2</v>
      </c>
      <c r="Y222" s="226">
        <f>Розрахунок!BK219</f>
        <v>0</v>
      </c>
      <c r="Z222" s="423">
        <f>Розрахунок!BR219</f>
        <v>0</v>
      </c>
      <c r="AA222" s="222">
        <f>Розрахунок!BY219</f>
        <v>0</v>
      </c>
      <c r="AB222" s="423">
        <f>Розрахунок!CF219</f>
        <v>0</v>
      </c>
      <c r="AC222" s="222">
        <f>Розрахунок!CM219</f>
        <v>0</v>
      </c>
      <c r="AD222" s="225">
        <f>Розрахунок!CT219</f>
        <v>0</v>
      </c>
      <c r="AE222" s="226">
        <f>Розрахунок!DA219</f>
        <v>0</v>
      </c>
      <c r="AF222" s="225">
        <f>Розрахунок!DH219</f>
        <v>0</v>
      </c>
      <c r="AG222" s="421"/>
      <c r="AI222" s="524">
        <f t="shared" si="42"/>
        <v>0</v>
      </c>
      <c r="AJ222" s="519">
        <f t="shared" si="29"/>
        <v>0</v>
      </c>
      <c r="AK222" s="519">
        <f t="shared" si="30"/>
        <v>1</v>
      </c>
      <c r="AL222" s="519">
        <f t="shared" si="31"/>
        <v>0</v>
      </c>
      <c r="AM222" s="519">
        <f t="shared" si="32"/>
        <v>0</v>
      </c>
      <c r="AN222" s="519">
        <f t="shared" si="33"/>
        <v>0</v>
      </c>
      <c r="AO222" s="525">
        <f t="shared" si="34"/>
        <v>0</v>
      </c>
    </row>
    <row r="223" spans="1:41" s="16" customFormat="1" ht="12.75" customHeight="1" thickBot="1" x14ac:dyDescent="0.25">
      <c r="A223" s="221">
        <f>Розрахунок!A220</f>
        <v>5</v>
      </c>
      <c r="B223" s="423" t="str">
        <f>Розрахунок!B220</f>
        <v>Іноземна мова на вибір: англійська мова</v>
      </c>
      <c r="C223" s="227">
        <f>Розрахунок!C220</f>
        <v>3</v>
      </c>
      <c r="D223" s="226" t="str">
        <f>IF(Розрахунок!F220&lt;&gt;"",LEFT(Розрахунок!F220, LEN(Розрахунок!F220)-1)," ")</f>
        <v xml:space="preserve"> </v>
      </c>
      <c r="E223" s="223" t="str">
        <f>IF(Розрахунок!G220&lt;&gt;"",LEFT(Розрахунок!G220, LEN(Розрахунок!G220)-1)," ")</f>
        <v>8</v>
      </c>
      <c r="F223" s="223" t="str">
        <f>IF(Розрахунок!H220&lt;&gt;"",LEFT(Розрахунок!H220, LEN(Розрахунок!H220)-1)," ")</f>
        <v xml:space="preserve"> </v>
      </c>
      <c r="G223" s="223" t="str">
        <f>IF(Розрахунок!I220&lt;&gt;"",LEFT(Розрахунок!I220, LEN(Розрахунок!I220)-1)," ")</f>
        <v xml:space="preserve"> </v>
      </c>
      <c r="H223" s="223">
        <f>Розрахунок!J220</f>
        <v>0</v>
      </c>
      <c r="I223" s="223" t="str">
        <f>IF(Розрахунок!K220&lt;&gt;"",LEFT(Розрахунок!K220, LEN(Розрахунок!K220)-1)," ")</f>
        <v xml:space="preserve"> </v>
      </c>
      <c r="J223" s="223">
        <f>Розрахунок!E220</f>
        <v>8</v>
      </c>
      <c r="K223" s="223">
        <f>Розрахунок!DN220</f>
        <v>8</v>
      </c>
      <c r="L223" s="223">
        <f>Розрахунок!DM220</f>
        <v>240</v>
      </c>
      <c r="M223" s="223">
        <f>Розрахунок!L220</f>
        <v>120</v>
      </c>
      <c r="N223" s="223">
        <f>Розрахунок!M220</f>
        <v>0</v>
      </c>
      <c r="O223" s="223">
        <f>Розрахунок!N220</f>
        <v>0</v>
      </c>
      <c r="P223" s="223">
        <f>Розрахунок!O220</f>
        <v>120</v>
      </c>
      <c r="Q223" s="224">
        <f>Розрахунок!DL220</f>
        <v>120</v>
      </c>
      <c r="R223" s="249">
        <f t="shared" si="41"/>
        <v>0.5</v>
      </c>
      <c r="S223" s="222">
        <f>Розрахунок!U220</f>
        <v>0</v>
      </c>
      <c r="T223" s="225">
        <f>Розрахунок!AB220</f>
        <v>0</v>
      </c>
      <c r="U223" s="226">
        <f>Розрахунок!AI220</f>
        <v>0</v>
      </c>
      <c r="V223" s="423">
        <f>Розрахунок!AP220</f>
        <v>0</v>
      </c>
      <c r="W223" s="222">
        <f>Розрахунок!AW220</f>
        <v>2</v>
      </c>
      <c r="X223" s="225">
        <f>Розрахунок!BD220</f>
        <v>2</v>
      </c>
      <c r="Y223" s="226">
        <f>Розрахунок!BK220</f>
        <v>2</v>
      </c>
      <c r="Z223" s="423">
        <f>Розрахунок!BR220</f>
        <v>2</v>
      </c>
      <c r="AA223" s="222">
        <f>Розрахунок!BY220</f>
        <v>0</v>
      </c>
      <c r="AB223" s="423">
        <f>Розрахунок!CF220</f>
        <v>0</v>
      </c>
      <c r="AC223" s="222">
        <f>Розрахунок!CM220</f>
        <v>0</v>
      </c>
      <c r="AD223" s="225">
        <f>Розрахунок!CT220</f>
        <v>0</v>
      </c>
      <c r="AE223" s="226">
        <f>Розрахунок!DA220</f>
        <v>0</v>
      </c>
      <c r="AF223" s="225">
        <f>Розрахунок!DH220</f>
        <v>0</v>
      </c>
      <c r="AG223" s="421"/>
      <c r="AI223" s="524">
        <f t="shared" si="42"/>
        <v>0</v>
      </c>
      <c r="AJ223" s="519">
        <f t="shared" si="29"/>
        <v>0</v>
      </c>
      <c r="AK223" s="519">
        <f t="shared" si="30"/>
        <v>1</v>
      </c>
      <c r="AL223" s="519">
        <f t="shared" si="31"/>
        <v>1</v>
      </c>
      <c r="AM223" s="519">
        <f t="shared" si="32"/>
        <v>0</v>
      </c>
      <c r="AN223" s="519">
        <f t="shared" si="33"/>
        <v>0</v>
      </c>
      <c r="AO223" s="525">
        <f t="shared" si="34"/>
        <v>0</v>
      </c>
    </row>
    <row r="224" spans="1:41" s="16" customFormat="1" ht="13.5" hidden="1" thickBot="1" x14ac:dyDescent="0.25">
      <c r="A224" s="221">
        <f>Розрахунок!A221</f>
        <v>6</v>
      </c>
      <c r="B224" s="423">
        <f>Розрахунок!B221</f>
        <v>0</v>
      </c>
      <c r="C224" s="227" t="str">
        <f>Розрахунок!C221</f>
        <v/>
      </c>
      <c r="D224" s="226" t="str">
        <f>IF(Розрахунок!F221&lt;&gt;"",LEFT(Розрахунок!F221, LEN(Розрахунок!F221)-1)," ")</f>
        <v xml:space="preserve"> </v>
      </c>
      <c r="E224" s="223" t="str">
        <f>IF(Розрахунок!G221&lt;&gt;"",LEFT(Розрахунок!G221, LEN(Розрахунок!G221)-1)," ")</f>
        <v xml:space="preserve"> </v>
      </c>
      <c r="F224" s="223" t="str">
        <f>IF(Розрахунок!H221&lt;&gt;"",LEFT(Розрахунок!H221, LEN(Розрахунок!H221)-1)," ")</f>
        <v xml:space="preserve"> </v>
      </c>
      <c r="G224" s="223" t="str">
        <f>IF(Розрахунок!I221&lt;&gt;"",LEFT(Розрахунок!I221, LEN(Розрахунок!I221)-1)," ")</f>
        <v xml:space="preserve"> </v>
      </c>
      <c r="H224" s="223">
        <f>Розрахунок!J221</f>
        <v>0</v>
      </c>
      <c r="I224" s="223" t="str">
        <f>IF(Розрахунок!K221&lt;&gt;"",LEFT(Розрахунок!K221, LEN(Розрахунок!K221)-1)," ")</f>
        <v xml:space="preserve"> </v>
      </c>
      <c r="J224" s="223">
        <f>Розрахунок!E221</f>
        <v>0</v>
      </c>
      <c r="K224" s="223">
        <f>Розрахунок!DN221</f>
        <v>0</v>
      </c>
      <c r="L224" s="223">
        <f>Розрахунок!DM221</f>
        <v>0</v>
      </c>
      <c r="M224" s="223">
        <f>Розрахунок!L221</f>
        <v>0</v>
      </c>
      <c r="N224" s="223">
        <f>Розрахунок!M221</f>
        <v>0</v>
      </c>
      <c r="O224" s="223">
        <f>Розрахунок!N221</f>
        <v>0</v>
      </c>
      <c r="P224" s="223">
        <f>Розрахунок!O221</f>
        <v>0</v>
      </c>
      <c r="Q224" s="224">
        <f>Розрахунок!DL221</f>
        <v>0</v>
      </c>
      <c r="R224" s="249" t="str">
        <f t="shared" si="41"/>
        <v xml:space="preserve"> </v>
      </c>
      <c r="S224" s="222">
        <f>Розрахунок!U221</f>
        <v>0</v>
      </c>
      <c r="T224" s="225">
        <f>Розрахунок!AB221</f>
        <v>0</v>
      </c>
      <c r="U224" s="226">
        <f>Розрахунок!AI221</f>
        <v>0</v>
      </c>
      <c r="V224" s="423">
        <f>Розрахунок!AP221</f>
        <v>0</v>
      </c>
      <c r="W224" s="222">
        <f>Розрахунок!AW221</f>
        <v>0</v>
      </c>
      <c r="X224" s="225">
        <f>Розрахунок!BD221</f>
        <v>0</v>
      </c>
      <c r="Y224" s="226">
        <f>Розрахунок!BK221</f>
        <v>0</v>
      </c>
      <c r="Z224" s="423">
        <f>Розрахунок!BR221</f>
        <v>0</v>
      </c>
      <c r="AA224" s="222">
        <f>Розрахунок!BY221</f>
        <v>0</v>
      </c>
      <c r="AB224" s="423">
        <f>Розрахунок!CF221</f>
        <v>0</v>
      </c>
      <c r="AC224" s="222">
        <f>Розрахунок!CM221</f>
        <v>0</v>
      </c>
      <c r="AD224" s="225">
        <f>Розрахунок!CT221</f>
        <v>0</v>
      </c>
      <c r="AE224" s="226">
        <f>Розрахунок!DA221</f>
        <v>0</v>
      </c>
      <c r="AF224" s="225">
        <f>Розрахунок!DH221</f>
        <v>0</v>
      </c>
      <c r="AG224" s="421"/>
      <c r="AI224" s="524">
        <f t="shared" si="42"/>
        <v>0</v>
      </c>
      <c r="AJ224" s="519">
        <f t="shared" si="29"/>
        <v>0</v>
      </c>
      <c r="AK224" s="519">
        <f t="shared" si="30"/>
        <v>0</v>
      </c>
      <c r="AL224" s="519">
        <f t="shared" si="31"/>
        <v>0</v>
      </c>
      <c r="AM224" s="519">
        <f t="shared" si="32"/>
        <v>0</v>
      </c>
      <c r="AN224" s="519">
        <f t="shared" si="33"/>
        <v>0</v>
      </c>
      <c r="AO224" s="525">
        <f t="shared" si="34"/>
        <v>0</v>
      </c>
    </row>
    <row r="225" spans="1:41" s="16" customFormat="1" ht="13.5" hidden="1" thickBot="1" x14ac:dyDescent="0.25">
      <c r="A225" s="221">
        <f>Розрахунок!A222</f>
        <v>7</v>
      </c>
      <c r="B225" s="423">
        <f>Розрахунок!B222</f>
        <v>0</v>
      </c>
      <c r="C225" s="227" t="str">
        <f>Розрахунок!C222</f>
        <v/>
      </c>
      <c r="D225" s="226" t="str">
        <f>IF(Розрахунок!F222&lt;&gt;"",LEFT(Розрахунок!F222, LEN(Розрахунок!F222)-1)," ")</f>
        <v xml:space="preserve"> </v>
      </c>
      <c r="E225" s="223" t="str">
        <f>IF(Розрахунок!G222&lt;&gt;"",LEFT(Розрахунок!G222, LEN(Розрахунок!G222)-1)," ")</f>
        <v xml:space="preserve"> </v>
      </c>
      <c r="F225" s="223" t="str">
        <f>IF(Розрахунок!H222&lt;&gt;"",LEFT(Розрахунок!H222, LEN(Розрахунок!H222)-1)," ")</f>
        <v xml:space="preserve"> </v>
      </c>
      <c r="G225" s="223" t="str">
        <f>IF(Розрахунок!I222&lt;&gt;"",LEFT(Розрахунок!I222, LEN(Розрахунок!I222)-1)," ")</f>
        <v xml:space="preserve"> </v>
      </c>
      <c r="H225" s="223">
        <f>Розрахунок!J222</f>
        <v>0</v>
      </c>
      <c r="I225" s="223" t="str">
        <f>IF(Розрахунок!K222&lt;&gt;"",LEFT(Розрахунок!K222, LEN(Розрахунок!K222)-1)," ")</f>
        <v xml:space="preserve"> </v>
      </c>
      <c r="J225" s="223">
        <f>Розрахунок!E222</f>
        <v>0</v>
      </c>
      <c r="K225" s="223">
        <f>Розрахунок!DN222</f>
        <v>0</v>
      </c>
      <c r="L225" s="223">
        <f>Розрахунок!DM222</f>
        <v>0</v>
      </c>
      <c r="M225" s="223">
        <f>Розрахунок!L222</f>
        <v>0</v>
      </c>
      <c r="N225" s="223">
        <f>Розрахунок!M222</f>
        <v>0</v>
      </c>
      <c r="O225" s="223">
        <f>Розрахунок!N222</f>
        <v>0</v>
      </c>
      <c r="P225" s="223">
        <f>Розрахунок!O222</f>
        <v>0</v>
      </c>
      <c r="Q225" s="224">
        <f>Розрахунок!DL222</f>
        <v>0</v>
      </c>
      <c r="R225" s="249" t="str">
        <f t="shared" si="41"/>
        <v xml:space="preserve"> </v>
      </c>
      <c r="S225" s="222">
        <f>Розрахунок!U222</f>
        <v>0</v>
      </c>
      <c r="T225" s="225">
        <f>Розрахунок!AB222</f>
        <v>0</v>
      </c>
      <c r="U225" s="226">
        <f>Розрахунок!AI222</f>
        <v>0</v>
      </c>
      <c r="V225" s="423">
        <f>Розрахунок!AP222</f>
        <v>0</v>
      </c>
      <c r="W225" s="222">
        <f>Розрахунок!AW222</f>
        <v>0</v>
      </c>
      <c r="X225" s="225">
        <f>Розрахунок!BD222</f>
        <v>0</v>
      </c>
      <c r="Y225" s="226">
        <f>Розрахунок!BK222</f>
        <v>0</v>
      </c>
      <c r="Z225" s="423">
        <f>Розрахунок!BR222</f>
        <v>0</v>
      </c>
      <c r="AA225" s="222">
        <f>Розрахунок!BY222</f>
        <v>0</v>
      </c>
      <c r="AB225" s="423">
        <f>Розрахунок!CF222</f>
        <v>0</v>
      </c>
      <c r="AC225" s="222">
        <f>Розрахунок!CM222</f>
        <v>0</v>
      </c>
      <c r="AD225" s="225">
        <f>Розрахунок!CT222</f>
        <v>0</v>
      </c>
      <c r="AE225" s="226">
        <f>Розрахунок!DA222</f>
        <v>0</v>
      </c>
      <c r="AF225" s="225">
        <f>Розрахунок!DH222</f>
        <v>0</v>
      </c>
      <c r="AG225" s="421"/>
      <c r="AI225" s="524">
        <f t="shared" si="42"/>
        <v>0</v>
      </c>
      <c r="AJ225" s="519">
        <f t="shared" si="29"/>
        <v>0</v>
      </c>
      <c r="AK225" s="519">
        <f t="shared" si="30"/>
        <v>0</v>
      </c>
      <c r="AL225" s="519">
        <f t="shared" si="31"/>
        <v>0</v>
      </c>
      <c r="AM225" s="519">
        <f t="shared" si="32"/>
        <v>0</v>
      </c>
      <c r="AN225" s="519">
        <f t="shared" si="33"/>
        <v>0</v>
      </c>
      <c r="AO225" s="525">
        <f t="shared" si="34"/>
        <v>0</v>
      </c>
    </row>
    <row r="226" spans="1:41" s="16" customFormat="1" ht="13.5" hidden="1" thickBot="1" x14ac:dyDescent="0.25">
      <c r="A226" s="221">
        <f>Розрахунок!A223</f>
        <v>8</v>
      </c>
      <c r="B226" s="423">
        <f>Розрахунок!B223</f>
        <v>0</v>
      </c>
      <c r="C226" s="227" t="str">
        <f>Розрахунок!C223</f>
        <v/>
      </c>
      <c r="D226" s="226" t="str">
        <f>IF(Розрахунок!F223&lt;&gt;"",LEFT(Розрахунок!F223, LEN(Розрахунок!F223)-1)," ")</f>
        <v xml:space="preserve"> </v>
      </c>
      <c r="E226" s="223" t="str">
        <f>IF(Розрахунок!G223&lt;&gt;"",LEFT(Розрахунок!G223, LEN(Розрахунок!G223)-1)," ")</f>
        <v xml:space="preserve"> </v>
      </c>
      <c r="F226" s="223" t="str">
        <f>IF(Розрахунок!H223&lt;&gt;"",LEFT(Розрахунок!H223, LEN(Розрахунок!H223)-1)," ")</f>
        <v xml:space="preserve"> </v>
      </c>
      <c r="G226" s="223" t="str">
        <f>IF(Розрахунок!I223&lt;&gt;"",LEFT(Розрахунок!I223, LEN(Розрахунок!I223)-1)," ")</f>
        <v xml:space="preserve"> </v>
      </c>
      <c r="H226" s="223">
        <f>Розрахунок!J223</f>
        <v>0</v>
      </c>
      <c r="I226" s="223" t="str">
        <f>IF(Розрахунок!K223&lt;&gt;"",LEFT(Розрахунок!K223, LEN(Розрахунок!K223)-1)," ")</f>
        <v xml:space="preserve"> </v>
      </c>
      <c r="J226" s="223">
        <f>Розрахунок!E223</f>
        <v>0</v>
      </c>
      <c r="K226" s="223">
        <f>Розрахунок!DN223</f>
        <v>0</v>
      </c>
      <c r="L226" s="223">
        <f>Розрахунок!DM223</f>
        <v>0</v>
      </c>
      <c r="M226" s="223">
        <f>Розрахунок!L223</f>
        <v>0</v>
      </c>
      <c r="N226" s="223">
        <f>Розрахунок!M223</f>
        <v>0</v>
      </c>
      <c r="O226" s="223">
        <f>Розрахунок!N223</f>
        <v>0</v>
      </c>
      <c r="P226" s="223">
        <f>Розрахунок!O223</f>
        <v>0</v>
      </c>
      <c r="Q226" s="224">
        <f>Розрахунок!DL223</f>
        <v>0</v>
      </c>
      <c r="R226" s="249" t="str">
        <f t="shared" si="41"/>
        <v xml:space="preserve"> </v>
      </c>
      <c r="S226" s="222">
        <f>Розрахунок!U223</f>
        <v>0</v>
      </c>
      <c r="T226" s="225">
        <f>Розрахунок!AB223</f>
        <v>0</v>
      </c>
      <c r="U226" s="226">
        <f>Розрахунок!AI223</f>
        <v>0</v>
      </c>
      <c r="V226" s="423">
        <f>Розрахунок!AP223</f>
        <v>0</v>
      </c>
      <c r="W226" s="222">
        <f>Розрахунок!AW223</f>
        <v>0</v>
      </c>
      <c r="X226" s="225">
        <f>Розрахунок!BD223</f>
        <v>0</v>
      </c>
      <c r="Y226" s="226">
        <f>Розрахунок!BK223</f>
        <v>0</v>
      </c>
      <c r="Z226" s="423">
        <f>Розрахунок!BR223</f>
        <v>0</v>
      </c>
      <c r="AA226" s="222">
        <f>Розрахунок!BY223</f>
        <v>0</v>
      </c>
      <c r="AB226" s="423">
        <f>Розрахунок!CF223</f>
        <v>0</v>
      </c>
      <c r="AC226" s="222">
        <f>Розрахунок!CM223</f>
        <v>0</v>
      </c>
      <c r="AD226" s="225">
        <f>Розрахунок!CT223</f>
        <v>0</v>
      </c>
      <c r="AE226" s="226">
        <f>Розрахунок!DA223</f>
        <v>0</v>
      </c>
      <c r="AF226" s="225">
        <f>Розрахунок!DH223</f>
        <v>0</v>
      </c>
      <c r="AG226" s="421"/>
      <c r="AI226" s="524">
        <f t="shared" si="42"/>
        <v>0</v>
      </c>
      <c r="AJ226" s="519">
        <f t="shared" si="29"/>
        <v>0</v>
      </c>
      <c r="AK226" s="519">
        <f t="shared" si="30"/>
        <v>0</v>
      </c>
      <c r="AL226" s="519">
        <f t="shared" si="31"/>
        <v>0</v>
      </c>
      <c r="AM226" s="519">
        <f t="shared" si="32"/>
        <v>0</v>
      </c>
      <c r="AN226" s="519">
        <f t="shared" si="33"/>
        <v>0</v>
      </c>
      <c r="AO226" s="525">
        <f t="shared" si="34"/>
        <v>0</v>
      </c>
    </row>
    <row r="227" spans="1:41" s="16" customFormat="1" ht="13.5" hidden="1" thickBot="1" x14ac:dyDescent="0.25">
      <c r="A227" s="221">
        <f>Розрахунок!A224</f>
        <v>9</v>
      </c>
      <c r="B227" s="423">
        <f>Розрахунок!B224</f>
        <v>0</v>
      </c>
      <c r="C227" s="227" t="str">
        <f>Розрахунок!C224</f>
        <v/>
      </c>
      <c r="D227" s="226" t="str">
        <f>IF(Розрахунок!F224&lt;&gt;"",LEFT(Розрахунок!F224, LEN(Розрахунок!F224)-1)," ")</f>
        <v xml:space="preserve"> </v>
      </c>
      <c r="E227" s="223" t="str">
        <f>IF(Розрахунок!G224&lt;&gt;"",LEFT(Розрахунок!G224, LEN(Розрахунок!G224)-1)," ")</f>
        <v xml:space="preserve"> </v>
      </c>
      <c r="F227" s="223" t="str">
        <f>IF(Розрахунок!H224&lt;&gt;"",LEFT(Розрахунок!H224, LEN(Розрахунок!H224)-1)," ")</f>
        <v xml:space="preserve"> </v>
      </c>
      <c r="G227" s="223" t="str">
        <f>IF(Розрахунок!I224&lt;&gt;"",LEFT(Розрахунок!I224, LEN(Розрахунок!I224)-1)," ")</f>
        <v xml:space="preserve"> </v>
      </c>
      <c r="H227" s="223">
        <f>Розрахунок!J224</f>
        <v>0</v>
      </c>
      <c r="I227" s="223" t="str">
        <f>IF(Розрахунок!K224&lt;&gt;"",LEFT(Розрахунок!K224, LEN(Розрахунок!K224)-1)," ")</f>
        <v xml:space="preserve"> </v>
      </c>
      <c r="J227" s="223">
        <f>Розрахунок!E224</f>
        <v>0</v>
      </c>
      <c r="K227" s="223">
        <f>Розрахунок!DN224</f>
        <v>0</v>
      </c>
      <c r="L227" s="223">
        <f>Розрахунок!DM224</f>
        <v>0</v>
      </c>
      <c r="M227" s="223">
        <f>Розрахунок!L224</f>
        <v>0</v>
      </c>
      <c r="N227" s="223">
        <f>Розрахунок!M224</f>
        <v>0</v>
      </c>
      <c r="O227" s="223">
        <f>Розрахунок!N224</f>
        <v>0</v>
      </c>
      <c r="P227" s="223">
        <f>Розрахунок!O224</f>
        <v>0</v>
      </c>
      <c r="Q227" s="224">
        <f>Розрахунок!DL224</f>
        <v>0</v>
      </c>
      <c r="R227" s="249" t="str">
        <f t="shared" si="41"/>
        <v xml:space="preserve"> </v>
      </c>
      <c r="S227" s="222">
        <f>Розрахунок!U224</f>
        <v>0</v>
      </c>
      <c r="T227" s="225">
        <f>Розрахунок!AB224</f>
        <v>0</v>
      </c>
      <c r="U227" s="226">
        <f>Розрахунок!AI224</f>
        <v>0</v>
      </c>
      <c r="V227" s="423">
        <f>Розрахунок!AP224</f>
        <v>0</v>
      </c>
      <c r="W227" s="222">
        <f>Розрахунок!AW224</f>
        <v>0</v>
      </c>
      <c r="X227" s="225">
        <f>Розрахунок!BD224</f>
        <v>0</v>
      </c>
      <c r="Y227" s="226">
        <f>Розрахунок!BK224</f>
        <v>0</v>
      </c>
      <c r="Z227" s="423">
        <f>Розрахунок!BR224</f>
        <v>0</v>
      </c>
      <c r="AA227" s="222">
        <f>Розрахунок!BY224</f>
        <v>0</v>
      </c>
      <c r="AB227" s="423">
        <f>Розрахунок!CF224</f>
        <v>0</v>
      </c>
      <c r="AC227" s="222">
        <f>Розрахунок!CM224</f>
        <v>0</v>
      </c>
      <c r="AD227" s="225">
        <f>Розрахунок!CT224</f>
        <v>0</v>
      </c>
      <c r="AE227" s="226">
        <f>Розрахунок!DA224</f>
        <v>0</v>
      </c>
      <c r="AF227" s="225">
        <f>Розрахунок!DH224</f>
        <v>0</v>
      </c>
      <c r="AG227" s="421"/>
      <c r="AI227" s="524">
        <f t="shared" si="42"/>
        <v>0</v>
      </c>
      <c r="AJ227" s="519">
        <f t="shared" si="29"/>
        <v>0</v>
      </c>
      <c r="AK227" s="519">
        <f t="shared" si="30"/>
        <v>0</v>
      </c>
      <c r="AL227" s="519">
        <f t="shared" si="31"/>
        <v>0</v>
      </c>
      <c r="AM227" s="519">
        <f t="shared" si="32"/>
        <v>0</v>
      </c>
      <c r="AN227" s="519">
        <f t="shared" si="33"/>
        <v>0</v>
      </c>
      <c r="AO227" s="525">
        <f t="shared" si="34"/>
        <v>0</v>
      </c>
    </row>
    <row r="228" spans="1:41" s="16" customFormat="1" ht="13.5" hidden="1" thickBot="1" x14ac:dyDescent="0.25">
      <c r="A228" s="221">
        <f>Розрахунок!A225</f>
        <v>10</v>
      </c>
      <c r="B228" s="423">
        <f>Розрахунок!B225</f>
        <v>0</v>
      </c>
      <c r="C228" s="227" t="str">
        <f>Розрахунок!C225</f>
        <v/>
      </c>
      <c r="D228" s="226" t="str">
        <f>IF(Розрахунок!F225&lt;&gt;"",LEFT(Розрахунок!F225, LEN(Розрахунок!F225)-1)," ")</f>
        <v xml:space="preserve"> </v>
      </c>
      <c r="E228" s="223" t="str">
        <f>IF(Розрахунок!G225&lt;&gt;"",LEFT(Розрахунок!G225, LEN(Розрахунок!G225)-1)," ")</f>
        <v xml:space="preserve"> </v>
      </c>
      <c r="F228" s="223" t="str">
        <f>IF(Розрахунок!H225&lt;&gt;"",LEFT(Розрахунок!H225, LEN(Розрахунок!H225)-1)," ")</f>
        <v xml:space="preserve"> </v>
      </c>
      <c r="G228" s="223" t="str">
        <f>IF(Розрахунок!I225&lt;&gt;"",LEFT(Розрахунок!I225, LEN(Розрахунок!I225)-1)," ")</f>
        <v xml:space="preserve"> </v>
      </c>
      <c r="H228" s="223">
        <f>Розрахунок!J225</f>
        <v>0</v>
      </c>
      <c r="I228" s="223" t="str">
        <f>IF(Розрахунок!K225&lt;&gt;"",LEFT(Розрахунок!K225, LEN(Розрахунок!K225)-1)," ")</f>
        <v xml:space="preserve"> </v>
      </c>
      <c r="J228" s="223">
        <f>Розрахунок!E225</f>
        <v>0</v>
      </c>
      <c r="K228" s="223">
        <f>Розрахунок!DN225</f>
        <v>0</v>
      </c>
      <c r="L228" s="223">
        <f>Розрахунок!DM225</f>
        <v>0</v>
      </c>
      <c r="M228" s="223">
        <f>Розрахунок!L225</f>
        <v>0</v>
      </c>
      <c r="N228" s="223">
        <f>Розрахунок!M225</f>
        <v>0</v>
      </c>
      <c r="O228" s="223">
        <f>Розрахунок!N225</f>
        <v>0</v>
      </c>
      <c r="P228" s="223">
        <f>Розрахунок!O225</f>
        <v>0</v>
      </c>
      <c r="Q228" s="224">
        <f>Розрахунок!DL225</f>
        <v>0</v>
      </c>
      <c r="R228" s="249" t="str">
        <f t="shared" si="41"/>
        <v xml:space="preserve"> </v>
      </c>
      <c r="S228" s="222">
        <f>Розрахунок!U225</f>
        <v>0</v>
      </c>
      <c r="T228" s="225">
        <f>Розрахунок!AB225</f>
        <v>0</v>
      </c>
      <c r="U228" s="226">
        <f>Розрахунок!AI225</f>
        <v>0</v>
      </c>
      <c r="V228" s="423">
        <f>Розрахунок!AP225</f>
        <v>0</v>
      </c>
      <c r="W228" s="222">
        <f>Розрахунок!AW225</f>
        <v>0</v>
      </c>
      <c r="X228" s="225">
        <f>Розрахунок!BD225</f>
        <v>0</v>
      </c>
      <c r="Y228" s="226">
        <f>Розрахунок!BK225</f>
        <v>0</v>
      </c>
      <c r="Z228" s="423">
        <f>Розрахунок!BR225</f>
        <v>0</v>
      </c>
      <c r="AA228" s="222">
        <f>Розрахунок!BY225</f>
        <v>0</v>
      </c>
      <c r="AB228" s="423">
        <f>Розрахунок!CF225</f>
        <v>0</v>
      </c>
      <c r="AC228" s="222">
        <f>Розрахунок!CM225</f>
        <v>0</v>
      </c>
      <c r="AD228" s="225">
        <f>Розрахунок!CT225</f>
        <v>0</v>
      </c>
      <c r="AE228" s="226">
        <f>Розрахунок!DA225</f>
        <v>0</v>
      </c>
      <c r="AF228" s="225">
        <f>Розрахунок!DH225</f>
        <v>0</v>
      </c>
      <c r="AG228" s="421"/>
      <c r="AI228" s="524">
        <f t="shared" si="42"/>
        <v>0</v>
      </c>
      <c r="AJ228" s="519">
        <f t="shared" si="29"/>
        <v>0</v>
      </c>
      <c r="AK228" s="519">
        <f t="shared" si="30"/>
        <v>0</v>
      </c>
      <c r="AL228" s="519">
        <f t="shared" si="31"/>
        <v>0</v>
      </c>
      <c r="AM228" s="519">
        <f t="shared" si="32"/>
        <v>0</v>
      </c>
      <c r="AN228" s="519">
        <f t="shared" si="33"/>
        <v>0</v>
      </c>
      <c r="AO228" s="525">
        <f t="shared" si="34"/>
        <v>0</v>
      </c>
    </row>
    <row r="229" spans="1:41" s="16" customFormat="1" ht="13.5" hidden="1" thickBot="1" x14ac:dyDescent="0.25">
      <c r="A229" s="221">
        <f>Розрахунок!A226</f>
        <v>11</v>
      </c>
      <c r="B229" s="423">
        <f>Розрахунок!B226</f>
        <v>0</v>
      </c>
      <c r="C229" s="227" t="str">
        <f>Розрахунок!C226</f>
        <v/>
      </c>
      <c r="D229" s="226" t="str">
        <f>IF(Розрахунок!F226&lt;&gt;"",LEFT(Розрахунок!F226, LEN(Розрахунок!F226)-1)," ")</f>
        <v xml:space="preserve"> </v>
      </c>
      <c r="E229" s="223" t="str">
        <f>IF(Розрахунок!G226&lt;&gt;"",LEFT(Розрахунок!G226, LEN(Розрахунок!G226)-1)," ")</f>
        <v xml:space="preserve"> </v>
      </c>
      <c r="F229" s="223" t="str">
        <f>IF(Розрахунок!H226&lt;&gt;"",LEFT(Розрахунок!H226, LEN(Розрахунок!H226)-1)," ")</f>
        <v xml:space="preserve"> </v>
      </c>
      <c r="G229" s="223" t="str">
        <f>IF(Розрахунок!I226&lt;&gt;"",LEFT(Розрахунок!I226, LEN(Розрахунок!I226)-1)," ")</f>
        <v xml:space="preserve"> </v>
      </c>
      <c r="H229" s="223">
        <f>Розрахунок!J226</f>
        <v>0</v>
      </c>
      <c r="I229" s="223" t="str">
        <f>IF(Розрахунок!K226&lt;&gt;"",LEFT(Розрахунок!K226, LEN(Розрахунок!K226)-1)," ")</f>
        <v xml:space="preserve"> </v>
      </c>
      <c r="J229" s="223">
        <f>Розрахунок!E226</f>
        <v>0</v>
      </c>
      <c r="K229" s="223">
        <f>Розрахунок!DN226</f>
        <v>0</v>
      </c>
      <c r="L229" s="223">
        <f>Розрахунок!DM226</f>
        <v>0</v>
      </c>
      <c r="M229" s="223">
        <f>Розрахунок!L226</f>
        <v>0</v>
      </c>
      <c r="N229" s="223">
        <f>Розрахунок!M226</f>
        <v>0</v>
      </c>
      <c r="O229" s="223">
        <f>Розрахунок!N226</f>
        <v>0</v>
      </c>
      <c r="P229" s="223">
        <f>Розрахунок!O226</f>
        <v>0</v>
      </c>
      <c r="Q229" s="224">
        <f>Розрахунок!DL226</f>
        <v>0</v>
      </c>
      <c r="R229" s="249" t="str">
        <f t="shared" si="41"/>
        <v xml:space="preserve"> </v>
      </c>
      <c r="S229" s="222">
        <f>Розрахунок!U226</f>
        <v>0</v>
      </c>
      <c r="T229" s="225">
        <f>Розрахунок!AB226</f>
        <v>0</v>
      </c>
      <c r="U229" s="226">
        <f>Розрахунок!AI226</f>
        <v>0</v>
      </c>
      <c r="V229" s="423">
        <f>Розрахунок!AP226</f>
        <v>0</v>
      </c>
      <c r="W229" s="222">
        <f>Розрахунок!AW226</f>
        <v>0</v>
      </c>
      <c r="X229" s="225">
        <f>Розрахунок!BD226</f>
        <v>0</v>
      </c>
      <c r="Y229" s="226">
        <f>Розрахунок!BK226</f>
        <v>0</v>
      </c>
      <c r="Z229" s="423">
        <f>Розрахунок!BR226</f>
        <v>0</v>
      </c>
      <c r="AA229" s="222">
        <f>Розрахунок!BY226</f>
        <v>0</v>
      </c>
      <c r="AB229" s="423">
        <f>Розрахунок!CF226</f>
        <v>0</v>
      </c>
      <c r="AC229" s="222">
        <f>Розрахунок!CM226</f>
        <v>0</v>
      </c>
      <c r="AD229" s="225">
        <f>Розрахунок!CT226</f>
        <v>0</v>
      </c>
      <c r="AE229" s="226">
        <f>Розрахунок!DA226</f>
        <v>0</v>
      </c>
      <c r="AF229" s="225">
        <f>Розрахунок!DH226</f>
        <v>0</v>
      </c>
      <c r="AG229" s="421"/>
      <c r="AI229" s="524">
        <f t="shared" si="42"/>
        <v>0</v>
      </c>
      <c r="AJ229" s="519">
        <f t="shared" si="29"/>
        <v>0</v>
      </c>
      <c r="AK229" s="519">
        <f t="shared" si="30"/>
        <v>0</v>
      </c>
      <c r="AL229" s="519">
        <f t="shared" si="31"/>
        <v>0</v>
      </c>
      <c r="AM229" s="519">
        <f t="shared" si="32"/>
        <v>0</v>
      </c>
      <c r="AN229" s="519">
        <f t="shared" si="33"/>
        <v>0</v>
      </c>
      <c r="AO229" s="525">
        <f t="shared" si="34"/>
        <v>0</v>
      </c>
    </row>
    <row r="230" spans="1:41" s="16" customFormat="1" ht="13.5" hidden="1" thickBot="1" x14ac:dyDescent="0.25">
      <c r="A230" s="221">
        <f>Розрахунок!A227</f>
        <v>12</v>
      </c>
      <c r="B230" s="423">
        <f>Розрахунок!B227</f>
        <v>0</v>
      </c>
      <c r="C230" s="227" t="str">
        <f>Розрахунок!C227</f>
        <v/>
      </c>
      <c r="D230" s="226" t="str">
        <f>IF(Розрахунок!F227&lt;&gt;"",LEFT(Розрахунок!F227, LEN(Розрахунок!F227)-1)," ")</f>
        <v xml:space="preserve"> </v>
      </c>
      <c r="E230" s="223" t="str">
        <f>IF(Розрахунок!G227&lt;&gt;"",LEFT(Розрахунок!G227, LEN(Розрахунок!G227)-1)," ")</f>
        <v xml:space="preserve"> </v>
      </c>
      <c r="F230" s="223" t="str">
        <f>IF(Розрахунок!H227&lt;&gt;"",LEFT(Розрахунок!H227, LEN(Розрахунок!H227)-1)," ")</f>
        <v xml:space="preserve"> </v>
      </c>
      <c r="G230" s="223" t="str">
        <f>IF(Розрахунок!I227&lt;&gt;"",LEFT(Розрахунок!I227, LEN(Розрахунок!I227)-1)," ")</f>
        <v xml:space="preserve"> </v>
      </c>
      <c r="H230" s="223">
        <f>Розрахунок!J227</f>
        <v>0</v>
      </c>
      <c r="I230" s="223" t="str">
        <f>IF(Розрахунок!K227&lt;&gt;"",LEFT(Розрахунок!K227, LEN(Розрахунок!K227)-1)," ")</f>
        <v xml:space="preserve"> </v>
      </c>
      <c r="J230" s="223">
        <f>Розрахунок!E227</f>
        <v>0</v>
      </c>
      <c r="K230" s="223">
        <f>Розрахунок!DN227</f>
        <v>0</v>
      </c>
      <c r="L230" s="223">
        <f>Розрахунок!DM227</f>
        <v>0</v>
      </c>
      <c r="M230" s="223">
        <f>Розрахунок!L227</f>
        <v>0</v>
      </c>
      <c r="N230" s="223">
        <f>Розрахунок!M227</f>
        <v>0</v>
      </c>
      <c r="O230" s="223">
        <f>Розрахунок!N227</f>
        <v>0</v>
      </c>
      <c r="P230" s="223">
        <f>Розрахунок!O227</f>
        <v>0</v>
      </c>
      <c r="Q230" s="224">
        <f>Розрахунок!DL227</f>
        <v>0</v>
      </c>
      <c r="R230" s="249" t="str">
        <f t="shared" si="41"/>
        <v xml:space="preserve"> </v>
      </c>
      <c r="S230" s="222">
        <f>Розрахунок!U227</f>
        <v>0</v>
      </c>
      <c r="T230" s="225">
        <f>Розрахунок!AB227</f>
        <v>0</v>
      </c>
      <c r="U230" s="226">
        <f>Розрахунок!AI227</f>
        <v>0</v>
      </c>
      <c r="V230" s="423">
        <f>Розрахунок!AP227</f>
        <v>0</v>
      </c>
      <c r="W230" s="222">
        <f>Розрахунок!AW227</f>
        <v>0</v>
      </c>
      <c r="X230" s="225">
        <f>Розрахунок!BD227</f>
        <v>0</v>
      </c>
      <c r="Y230" s="226">
        <f>Розрахунок!BK227</f>
        <v>0</v>
      </c>
      <c r="Z230" s="423">
        <f>Розрахунок!BR227</f>
        <v>0</v>
      </c>
      <c r="AA230" s="222">
        <f>Розрахунок!BY227</f>
        <v>0</v>
      </c>
      <c r="AB230" s="423">
        <f>Розрахунок!CF227</f>
        <v>0</v>
      </c>
      <c r="AC230" s="222">
        <f>Розрахунок!CM227</f>
        <v>0</v>
      </c>
      <c r="AD230" s="225">
        <f>Розрахунок!CT227</f>
        <v>0</v>
      </c>
      <c r="AE230" s="226">
        <f>Розрахунок!DA227</f>
        <v>0</v>
      </c>
      <c r="AF230" s="225">
        <f>Розрахунок!DH227</f>
        <v>0</v>
      </c>
      <c r="AG230" s="421"/>
      <c r="AI230" s="524">
        <f t="shared" si="42"/>
        <v>0</v>
      </c>
      <c r="AJ230" s="519">
        <f t="shared" si="29"/>
        <v>0</v>
      </c>
      <c r="AK230" s="519">
        <f t="shared" si="30"/>
        <v>0</v>
      </c>
      <c r="AL230" s="519">
        <f t="shared" si="31"/>
        <v>0</v>
      </c>
      <c r="AM230" s="519">
        <f t="shared" si="32"/>
        <v>0</v>
      </c>
      <c r="AN230" s="519">
        <f t="shared" si="33"/>
        <v>0</v>
      </c>
      <c r="AO230" s="525">
        <f t="shared" si="34"/>
        <v>0</v>
      </c>
    </row>
    <row r="231" spans="1:41" s="16" customFormat="1" ht="13.5" hidden="1" thickBot="1" x14ac:dyDescent="0.25">
      <c r="A231" s="221">
        <f>Розрахунок!A228</f>
        <v>13</v>
      </c>
      <c r="B231" s="423">
        <f>Розрахунок!B228</f>
        <v>0</v>
      </c>
      <c r="C231" s="227" t="str">
        <f>Розрахунок!C228</f>
        <v/>
      </c>
      <c r="D231" s="226" t="str">
        <f>IF(Розрахунок!F228&lt;&gt;"",LEFT(Розрахунок!F228, LEN(Розрахунок!F228)-1)," ")</f>
        <v xml:space="preserve"> </v>
      </c>
      <c r="E231" s="223" t="str">
        <f>IF(Розрахунок!G228&lt;&gt;"",LEFT(Розрахунок!G228, LEN(Розрахунок!G228)-1)," ")</f>
        <v xml:space="preserve"> </v>
      </c>
      <c r="F231" s="223" t="str">
        <f>IF(Розрахунок!H228&lt;&gt;"",LEFT(Розрахунок!H228, LEN(Розрахунок!H228)-1)," ")</f>
        <v xml:space="preserve"> </v>
      </c>
      <c r="G231" s="223" t="str">
        <f>IF(Розрахунок!I228&lt;&gt;"",LEFT(Розрахунок!I228, LEN(Розрахунок!I228)-1)," ")</f>
        <v xml:space="preserve"> </v>
      </c>
      <c r="H231" s="223">
        <f>Розрахунок!J228</f>
        <v>0</v>
      </c>
      <c r="I231" s="223" t="str">
        <f>IF(Розрахунок!K228&lt;&gt;"",LEFT(Розрахунок!K228, LEN(Розрахунок!K228)-1)," ")</f>
        <v xml:space="preserve"> </v>
      </c>
      <c r="J231" s="223">
        <f>Розрахунок!E228</f>
        <v>0</v>
      </c>
      <c r="K231" s="223">
        <f>Розрахунок!DN228</f>
        <v>0</v>
      </c>
      <c r="L231" s="223">
        <f>Розрахунок!DM228</f>
        <v>0</v>
      </c>
      <c r="M231" s="223">
        <f>Розрахунок!L228</f>
        <v>0</v>
      </c>
      <c r="N231" s="223">
        <f>Розрахунок!M228</f>
        <v>0</v>
      </c>
      <c r="O231" s="223">
        <f>Розрахунок!N228</f>
        <v>0</v>
      </c>
      <c r="P231" s="223">
        <f>Розрахунок!O228</f>
        <v>0</v>
      </c>
      <c r="Q231" s="224">
        <f>Розрахунок!DL228</f>
        <v>0</v>
      </c>
      <c r="R231" s="249" t="str">
        <f t="shared" si="41"/>
        <v xml:space="preserve"> </v>
      </c>
      <c r="S231" s="222">
        <f>Розрахунок!U228</f>
        <v>0</v>
      </c>
      <c r="T231" s="225">
        <f>Розрахунок!AB228</f>
        <v>0</v>
      </c>
      <c r="U231" s="226">
        <f>Розрахунок!AI228</f>
        <v>0</v>
      </c>
      <c r="V231" s="423">
        <f>Розрахунок!AP228</f>
        <v>0</v>
      </c>
      <c r="W231" s="222">
        <f>Розрахунок!AW228</f>
        <v>0</v>
      </c>
      <c r="X231" s="225">
        <f>Розрахунок!BD228</f>
        <v>0</v>
      </c>
      <c r="Y231" s="226">
        <f>Розрахунок!BK228</f>
        <v>0</v>
      </c>
      <c r="Z231" s="423">
        <f>Розрахунок!BR228</f>
        <v>0</v>
      </c>
      <c r="AA231" s="222">
        <f>Розрахунок!BY228</f>
        <v>0</v>
      </c>
      <c r="AB231" s="423">
        <f>Розрахунок!CF228</f>
        <v>0</v>
      </c>
      <c r="AC231" s="222">
        <f>Розрахунок!CM228</f>
        <v>0</v>
      </c>
      <c r="AD231" s="225">
        <f>Розрахунок!CT228</f>
        <v>0</v>
      </c>
      <c r="AE231" s="226">
        <f>Розрахунок!DA228</f>
        <v>0</v>
      </c>
      <c r="AF231" s="225">
        <f>Розрахунок!DH228</f>
        <v>0</v>
      </c>
      <c r="AG231" s="421"/>
      <c r="AI231" s="524">
        <f t="shared" si="42"/>
        <v>0</v>
      </c>
      <c r="AJ231" s="519">
        <f t="shared" si="29"/>
        <v>0</v>
      </c>
      <c r="AK231" s="519">
        <f t="shared" si="30"/>
        <v>0</v>
      </c>
      <c r="AL231" s="519">
        <f t="shared" si="31"/>
        <v>0</v>
      </c>
      <c r="AM231" s="519">
        <f t="shared" si="32"/>
        <v>0</v>
      </c>
      <c r="AN231" s="519">
        <f t="shared" si="33"/>
        <v>0</v>
      </c>
      <c r="AO231" s="525">
        <f t="shared" si="34"/>
        <v>0</v>
      </c>
    </row>
    <row r="232" spans="1:41" s="16" customFormat="1" ht="13.5" hidden="1" thickBot="1" x14ac:dyDescent="0.25">
      <c r="A232" s="221">
        <f>Розрахунок!A229</f>
        <v>14</v>
      </c>
      <c r="B232" s="423">
        <f>Розрахунок!B229</f>
        <v>0</v>
      </c>
      <c r="C232" s="227" t="str">
        <f>Розрахунок!C229</f>
        <v/>
      </c>
      <c r="D232" s="226" t="str">
        <f>IF(Розрахунок!F229&lt;&gt;"",LEFT(Розрахунок!F229, LEN(Розрахунок!F229)-1)," ")</f>
        <v xml:space="preserve"> </v>
      </c>
      <c r="E232" s="223" t="str">
        <f>IF(Розрахунок!G229&lt;&gt;"",LEFT(Розрахунок!G229, LEN(Розрахунок!G229)-1)," ")</f>
        <v xml:space="preserve"> </v>
      </c>
      <c r="F232" s="223" t="str">
        <f>IF(Розрахунок!H229&lt;&gt;"",LEFT(Розрахунок!H229, LEN(Розрахунок!H229)-1)," ")</f>
        <v xml:space="preserve"> </v>
      </c>
      <c r="G232" s="223" t="str">
        <f>IF(Розрахунок!I229&lt;&gt;"",LEFT(Розрахунок!I229, LEN(Розрахунок!I229)-1)," ")</f>
        <v xml:space="preserve"> </v>
      </c>
      <c r="H232" s="223">
        <f>Розрахунок!J229</f>
        <v>0</v>
      </c>
      <c r="I232" s="223" t="str">
        <f>IF(Розрахунок!K229&lt;&gt;"",LEFT(Розрахунок!K229, LEN(Розрахунок!K229)-1)," ")</f>
        <v xml:space="preserve"> </v>
      </c>
      <c r="J232" s="223">
        <f>Розрахунок!E229</f>
        <v>0</v>
      </c>
      <c r="K232" s="223">
        <f>Розрахунок!DN229</f>
        <v>0</v>
      </c>
      <c r="L232" s="223">
        <f>Розрахунок!DM229</f>
        <v>0</v>
      </c>
      <c r="M232" s="223">
        <f>Розрахунок!L229</f>
        <v>0</v>
      </c>
      <c r="N232" s="223">
        <f>Розрахунок!M229</f>
        <v>0</v>
      </c>
      <c r="O232" s="223">
        <f>Розрахунок!N229</f>
        <v>0</v>
      </c>
      <c r="P232" s="223">
        <f>Розрахунок!O229</f>
        <v>0</v>
      </c>
      <c r="Q232" s="224">
        <f>Розрахунок!DL229</f>
        <v>0</v>
      </c>
      <c r="R232" s="249" t="str">
        <f t="shared" si="41"/>
        <v xml:space="preserve"> </v>
      </c>
      <c r="S232" s="222">
        <f>Розрахунок!U229</f>
        <v>0</v>
      </c>
      <c r="T232" s="225">
        <f>Розрахунок!AB229</f>
        <v>0</v>
      </c>
      <c r="U232" s="226">
        <f>Розрахунок!AI229</f>
        <v>0</v>
      </c>
      <c r="V232" s="423">
        <f>Розрахунок!AP229</f>
        <v>0</v>
      </c>
      <c r="W232" s="222">
        <f>Розрахунок!AW229</f>
        <v>0</v>
      </c>
      <c r="X232" s="225">
        <f>Розрахунок!BD229</f>
        <v>0</v>
      </c>
      <c r="Y232" s="226">
        <f>Розрахунок!BK229</f>
        <v>0</v>
      </c>
      <c r="Z232" s="423">
        <f>Розрахунок!BR229</f>
        <v>0</v>
      </c>
      <c r="AA232" s="222">
        <f>Розрахунок!BY229</f>
        <v>0</v>
      </c>
      <c r="AB232" s="423">
        <f>Розрахунок!CF229</f>
        <v>0</v>
      </c>
      <c r="AC232" s="222">
        <f>Розрахунок!CM229</f>
        <v>0</v>
      </c>
      <c r="AD232" s="225">
        <f>Розрахунок!CT229</f>
        <v>0</v>
      </c>
      <c r="AE232" s="226">
        <f>Розрахунок!DA229</f>
        <v>0</v>
      </c>
      <c r="AF232" s="225">
        <f>Розрахунок!DH229</f>
        <v>0</v>
      </c>
      <c r="AG232" s="421"/>
      <c r="AI232" s="524">
        <f t="shared" si="42"/>
        <v>0</v>
      </c>
      <c r="AJ232" s="519">
        <f t="shared" si="29"/>
        <v>0</v>
      </c>
      <c r="AK232" s="519">
        <f t="shared" si="30"/>
        <v>0</v>
      </c>
      <c r="AL232" s="519">
        <f t="shared" si="31"/>
        <v>0</v>
      </c>
      <c r="AM232" s="519">
        <f t="shared" si="32"/>
        <v>0</v>
      </c>
      <c r="AN232" s="519">
        <f t="shared" si="33"/>
        <v>0</v>
      </c>
      <c r="AO232" s="525">
        <f t="shared" si="34"/>
        <v>0</v>
      </c>
    </row>
    <row r="233" spans="1:41" s="16" customFormat="1" ht="13.5" hidden="1" thickBot="1" x14ac:dyDescent="0.25">
      <c r="A233" s="221">
        <f>Розрахунок!A230</f>
        <v>15</v>
      </c>
      <c r="B233" s="423">
        <f>Розрахунок!B230</f>
        <v>0</v>
      </c>
      <c r="C233" s="227" t="str">
        <f>Розрахунок!C230</f>
        <v/>
      </c>
      <c r="D233" s="226" t="str">
        <f>IF(Розрахунок!F230&lt;&gt;"",LEFT(Розрахунок!F230, LEN(Розрахунок!F230)-1)," ")</f>
        <v xml:space="preserve"> </v>
      </c>
      <c r="E233" s="223" t="str">
        <f>IF(Розрахунок!G230&lt;&gt;"",LEFT(Розрахунок!G230, LEN(Розрахунок!G230)-1)," ")</f>
        <v xml:space="preserve"> </v>
      </c>
      <c r="F233" s="223" t="str">
        <f>IF(Розрахунок!H230&lt;&gt;"",LEFT(Розрахунок!H230, LEN(Розрахунок!H230)-1)," ")</f>
        <v xml:space="preserve"> </v>
      </c>
      <c r="G233" s="223" t="str">
        <f>IF(Розрахунок!I230&lt;&gt;"",LEFT(Розрахунок!I230, LEN(Розрахунок!I230)-1)," ")</f>
        <v xml:space="preserve"> </v>
      </c>
      <c r="H233" s="223">
        <f>Розрахунок!J230</f>
        <v>0</v>
      </c>
      <c r="I233" s="223" t="str">
        <f>IF(Розрахунок!K230&lt;&gt;"",LEFT(Розрахунок!K230, LEN(Розрахунок!K230)-1)," ")</f>
        <v xml:space="preserve"> </v>
      </c>
      <c r="J233" s="223">
        <f>Розрахунок!E230</f>
        <v>0</v>
      </c>
      <c r="K233" s="223">
        <f>Розрахунок!DN230</f>
        <v>0</v>
      </c>
      <c r="L233" s="223">
        <f>Розрахунок!DM230</f>
        <v>0</v>
      </c>
      <c r="M233" s="223">
        <f>Розрахунок!L230</f>
        <v>0</v>
      </c>
      <c r="N233" s="223">
        <f>Розрахунок!M230</f>
        <v>0</v>
      </c>
      <c r="O233" s="223">
        <f>Розрахунок!N230</f>
        <v>0</v>
      </c>
      <c r="P233" s="223">
        <f>Розрахунок!O230</f>
        <v>0</v>
      </c>
      <c r="Q233" s="224">
        <f>Розрахунок!DL230</f>
        <v>0</v>
      </c>
      <c r="R233" s="249" t="str">
        <f t="shared" si="41"/>
        <v xml:space="preserve"> </v>
      </c>
      <c r="S233" s="222">
        <f>Розрахунок!U230</f>
        <v>0</v>
      </c>
      <c r="T233" s="225">
        <f>Розрахунок!AB230</f>
        <v>0</v>
      </c>
      <c r="U233" s="226">
        <f>Розрахунок!AI230</f>
        <v>0</v>
      </c>
      <c r="V233" s="423">
        <f>Розрахунок!AP230</f>
        <v>0</v>
      </c>
      <c r="W233" s="222">
        <f>Розрахунок!AW230</f>
        <v>0</v>
      </c>
      <c r="X233" s="225">
        <f>Розрахунок!BD230</f>
        <v>0</v>
      </c>
      <c r="Y233" s="226">
        <f>Розрахунок!BK230</f>
        <v>0</v>
      </c>
      <c r="Z233" s="423">
        <f>Розрахунок!BR230</f>
        <v>0</v>
      </c>
      <c r="AA233" s="222">
        <f>Розрахунок!BY230</f>
        <v>0</v>
      </c>
      <c r="AB233" s="423">
        <f>Розрахунок!CF230</f>
        <v>0</v>
      </c>
      <c r="AC233" s="222">
        <f>Розрахунок!CM230</f>
        <v>0</v>
      </c>
      <c r="AD233" s="225">
        <f>Розрахунок!CT230</f>
        <v>0</v>
      </c>
      <c r="AE233" s="226">
        <f>Розрахунок!DA230</f>
        <v>0</v>
      </c>
      <c r="AF233" s="225">
        <f>Розрахунок!DH230</f>
        <v>0</v>
      </c>
      <c r="AG233" s="421"/>
      <c r="AI233" s="524">
        <f t="shared" si="42"/>
        <v>0</v>
      </c>
      <c r="AJ233" s="519">
        <f t="shared" si="29"/>
        <v>0</v>
      </c>
      <c r="AK233" s="519">
        <f t="shared" si="30"/>
        <v>0</v>
      </c>
      <c r="AL233" s="519">
        <f t="shared" si="31"/>
        <v>0</v>
      </c>
      <c r="AM233" s="519">
        <f t="shared" si="32"/>
        <v>0</v>
      </c>
      <c r="AN233" s="519">
        <f t="shared" si="33"/>
        <v>0</v>
      </c>
      <c r="AO233" s="525">
        <f t="shared" si="34"/>
        <v>0</v>
      </c>
    </row>
    <row r="234" spans="1:41" s="16" customFormat="1" ht="13.5" hidden="1" thickBot="1" x14ac:dyDescent="0.25">
      <c r="A234" s="221">
        <f>Розрахунок!A231</f>
        <v>16</v>
      </c>
      <c r="B234" s="423">
        <f>Розрахунок!B231</f>
        <v>0</v>
      </c>
      <c r="C234" s="227" t="str">
        <f>Розрахунок!C231</f>
        <v/>
      </c>
      <c r="D234" s="226" t="str">
        <f>IF(Розрахунок!F231&lt;&gt;"",LEFT(Розрахунок!F231, LEN(Розрахунок!F231)-1)," ")</f>
        <v xml:space="preserve"> </v>
      </c>
      <c r="E234" s="223" t="str">
        <f>IF(Розрахунок!G231&lt;&gt;"",LEFT(Розрахунок!G231, LEN(Розрахунок!G231)-1)," ")</f>
        <v xml:space="preserve"> </v>
      </c>
      <c r="F234" s="223" t="str">
        <f>IF(Розрахунок!H231&lt;&gt;"",LEFT(Розрахунок!H231, LEN(Розрахунок!H231)-1)," ")</f>
        <v xml:space="preserve"> </v>
      </c>
      <c r="G234" s="223" t="str">
        <f>IF(Розрахунок!I231&lt;&gt;"",LEFT(Розрахунок!I231, LEN(Розрахунок!I231)-1)," ")</f>
        <v xml:space="preserve"> </v>
      </c>
      <c r="H234" s="223">
        <f>Розрахунок!J231</f>
        <v>0</v>
      </c>
      <c r="I234" s="223" t="str">
        <f>IF(Розрахунок!K231&lt;&gt;"",LEFT(Розрахунок!K231, LEN(Розрахунок!K231)-1)," ")</f>
        <v xml:space="preserve"> </v>
      </c>
      <c r="J234" s="223">
        <f>Розрахунок!E231</f>
        <v>0</v>
      </c>
      <c r="K234" s="223">
        <f>Розрахунок!DN231</f>
        <v>0</v>
      </c>
      <c r="L234" s="223">
        <f>Розрахунок!DM231</f>
        <v>0</v>
      </c>
      <c r="M234" s="223">
        <f>Розрахунок!L231</f>
        <v>0</v>
      </c>
      <c r="N234" s="223">
        <f>Розрахунок!M231</f>
        <v>0</v>
      </c>
      <c r="O234" s="223">
        <f>Розрахунок!N231</f>
        <v>0</v>
      </c>
      <c r="P234" s="223">
        <f>Розрахунок!O231</f>
        <v>0</v>
      </c>
      <c r="Q234" s="224">
        <f>Розрахунок!DL231</f>
        <v>0</v>
      </c>
      <c r="R234" s="249" t="str">
        <f t="shared" si="41"/>
        <v xml:space="preserve"> </v>
      </c>
      <c r="S234" s="222">
        <f>Розрахунок!U231</f>
        <v>0</v>
      </c>
      <c r="T234" s="225">
        <f>Розрахунок!AB231</f>
        <v>0</v>
      </c>
      <c r="U234" s="226">
        <f>Розрахунок!AI231</f>
        <v>0</v>
      </c>
      <c r="V234" s="423">
        <f>Розрахунок!AP231</f>
        <v>0</v>
      </c>
      <c r="W234" s="222">
        <f>Розрахунок!AW231</f>
        <v>0</v>
      </c>
      <c r="X234" s="225">
        <f>Розрахунок!BD231</f>
        <v>0</v>
      </c>
      <c r="Y234" s="226">
        <f>Розрахунок!BK231</f>
        <v>0</v>
      </c>
      <c r="Z234" s="423">
        <f>Розрахунок!BR231</f>
        <v>0</v>
      </c>
      <c r="AA234" s="222">
        <f>Розрахунок!BY231</f>
        <v>0</v>
      </c>
      <c r="AB234" s="423">
        <f>Розрахунок!CF231</f>
        <v>0</v>
      </c>
      <c r="AC234" s="222">
        <f>Розрахунок!CM231</f>
        <v>0</v>
      </c>
      <c r="AD234" s="225">
        <f>Розрахунок!CT231</f>
        <v>0</v>
      </c>
      <c r="AE234" s="226">
        <f>Розрахунок!DA231</f>
        <v>0</v>
      </c>
      <c r="AF234" s="225">
        <f>Розрахунок!DH231</f>
        <v>0</v>
      </c>
      <c r="AG234" s="421"/>
      <c r="AI234" s="524">
        <f t="shared" si="42"/>
        <v>0</v>
      </c>
      <c r="AJ234" s="519">
        <f t="shared" si="29"/>
        <v>0</v>
      </c>
      <c r="AK234" s="519">
        <f t="shared" si="30"/>
        <v>0</v>
      </c>
      <c r="AL234" s="519">
        <f t="shared" si="31"/>
        <v>0</v>
      </c>
      <c r="AM234" s="519">
        <f t="shared" si="32"/>
        <v>0</v>
      </c>
      <c r="AN234" s="519">
        <f t="shared" si="33"/>
        <v>0</v>
      </c>
      <c r="AO234" s="525">
        <f t="shared" si="34"/>
        <v>0</v>
      </c>
    </row>
    <row r="235" spans="1:41" s="16" customFormat="1" ht="13.5" hidden="1" thickBot="1" x14ac:dyDescent="0.25">
      <c r="A235" s="221">
        <f>Розрахунок!A232</f>
        <v>17</v>
      </c>
      <c r="B235" s="423">
        <f>Розрахунок!B232</f>
        <v>0</v>
      </c>
      <c r="C235" s="227" t="str">
        <f>Розрахунок!C232</f>
        <v/>
      </c>
      <c r="D235" s="226" t="str">
        <f>IF(Розрахунок!F232&lt;&gt;"",LEFT(Розрахунок!F232, LEN(Розрахунок!F232)-1)," ")</f>
        <v xml:space="preserve"> </v>
      </c>
      <c r="E235" s="223" t="str">
        <f>IF(Розрахунок!G232&lt;&gt;"",LEFT(Розрахунок!G232, LEN(Розрахунок!G232)-1)," ")</f>
        <v xml:space="preserve"> </v>
      </c>
      <c r="F235" s="223" t="str">
        <f>IF(Розрахунок!H232&lt;&gt;"",LEFT(Розрахунок!H232, LEN(Розрахунок!H232)-1)," ")</f>
        <v xml:space="preserve"> </v>
      </c>
      <c r="G235" s="223" t="str">
        <f>IF(Розрахунок!I232&lt;&gt;"",LEFT(Розрахунок!I232, LEN(Розрахунок!I232)-1)," ")</f>
        <v xml:space="preserve"> </v>
      </c>
      <c r="H235" s="223">
        <f>Розрахунок!J232</f>
        <v>0</v>
      </c>
      <c r="I235" s="223" t="str">
        <f>IF(Розрахунок!K232&lt;&gt;"",LEFT(Розрахунок!K232, LEN(Розрахунок!K232)-1)," ")</f>
        <v xml:space="preserve"> </v>
      </c>
      <c r="J235" s="223">
        <f>Розрахунок!E232</f>
        <v>0</v>
      </c>
      <c r="K235" s="223">
        <f>Розрахунок!DN232</f>
        <v>0</v>
      </c>
      <c r="L235" s="223">
        <f>Розрахунок!DM232</f>
        <v>0</v>
      </c>
      <c r="M235" s="223">
        <f>Розрахунок!L232</f>
        <v>0</v>
      </c>
      <c r="N235" s="223">
        <f>Розрахунок!M232</f>
        <v>0</v>
      </c>
      <c r="O235" s="223">
        <f>Розрахунок!N232</f>
        <v>0</v>
      </c>
      <c r="P235" s="223">
        <f>Розрахунок!O232</f>
        <v>0</v>
      </c>
      <c r="Q235" s="224">
        <f>Розрахунок!DL232</f>
        <v>0</v>
      </c>
      <c r="R235" s="249" t="str">
        <f t="shared" si="41"/>
        <v xml:space="preserve"> </v>
      </c>
      <c r="S235" s="222">
        <f>Розрахунок!U232</f>
        <v>0</v>
      </c>
      <c r="T235" s="225">
        <f>Розрахунок!AB232</f>
        <v>0</v>
      </c>
      <c r="U235" s="226">
        <f>Розрахунок!AI232</f>
        <v>0</v>
      </c>
      <c r="V235" s="423">
        <f>Розрахунок!AP232</f>
        <v>0</v>
      </c>
      <c r="W235" s="222">
        <f>Розрахунок!AW232</f>
        <v>0</v>
      </c>
      <c r="X235" s="225">
        <f>Розрахунок!BD232</f>
        <v>0</v>
      </c>
      <c r="Y235" s="226">
        <f>Розрахунок!BK232</f>
        <v>0</v>
      </c>
      <c r="Z235" s="423">
        <f>Розрахунок!BR232</f>
        <v>0</v>
      </c>
      <c r="AA235" s="222">
        <f>Розрахунок!BY232</f>
        <v>0</v>
      </c>
      <c r="AB235" s="423">
        <f>Розрахунок!CF232</f>
        <v>0</v>
      </c>
      <c r="AC235" s="222">
        <f>Розрахунок!CM232</f>
        <v>0</v>
      </c>
      <c r="AD235" s="225">
        <f>Розрахунок!CT232</f>
        <v>0</v>
      </c>
      <c r="AE235" s="226">
        <f>Розрахунок!DA232</f>
        <v>0</v>
      </c>
      <c r="AF235" s="225">
        <f>Розрахунок!DH232</f>
        <v>0</v>
      </c>
      <c r="AG235" s="421"/>
      <c r="AI235" s="524">
        <f t="shared" si="42"/>
        <v>0</v>
      </c>
      <c r="AJ235" s="519">
        <f t="shared" si="29"/>
        <v>0</v>
      </c>
      <c r="AK235" s="519">
        <f t="shared" si="30"/>
        <v>0</v>
      </c>
      <c r="AL235" s="519">
        <f t="shared" si="31"/>
        <v>0</v>
      </c>
      <c r="AM235" s="519">
        <f t="shared" si="32"/>
        <v>0</v>
      </c>
      <c r="AN235" s="519">
        <f t="shared" si="33"/>
        <v>0</v>
      </c>
      <c r="AO235" s="525">
        <f t="shared" si="34"/>
        <v>0</v>
      </c>
    </row>
    <row r="236" spans="1:41" s="16" customFormat="1" ht="13.5" hidden="1" thickBot="1" x14ac:dyDescent="0.25">
      <c r="A236" s="221">
        <f>Розрахунок!A233</f>
        <v>18</v>
      </c>
      <c r="B236" s="423">
        <f>Розрахунок!B233</f>
        <v>0</v>
      </c>
      <c r="C236" s="227" t="str">
        <f>Розрахунок!C233</f>
        <v/>
      </c>
      <c r="D236" s="226" t="str">
        <f>IF(Розрахунок!F233&lt;&gt;"",LEFT(Розрахунок!F233, LEN(Розрахунок!F233)-1)," ")</f>
        <v xml:space="preserve"> </v>
      </c>
      <c r="E236" s="223" t="str">
        <f>IF(Розрахунок!G233&lt;&gt;"",LEFT(Розрахунок!G233, LEN(Розрахунок!G233)-1)," ")</f>
        <v xml:space="preserve"> </v>
      </c>
      <c r="F236" s="223" t="str">
        <f>IF(Розрахунок!H233&lt;&gt;"",LEFT(Розрахунок!H233, LEN(Розрахунок!H233)-1)," ")</f>
        <v xml:space="preserve"> </v>
      </c>
      <c r="G236" s="223" t="str">
        <f>IF(Розрахунок!I233&lt;&gt;"",LEFT(Розрахунок!I233, LEN(Розрахунок!I233)-1)," ")</f>
        <v xml:space="preserve"> </v>
      </c>
      <c r="H236" s="223">
        <f>Розрахунок!J233</f>
        <v>0</v>
      </c>
      <c r="I236" s="223" t="str">
        <f>IF(Розрахунок!K233&lt;&gt;"",LEFT(Розрахунок!K233, LEN(Розрахунок!K233)-1)," ")</f>
        <v xml:space="preserve"> </v>
      </c>
      <c r="J236" s="223">
        <f>Розрахунок!E233</f>
        <v>0</v>
      </c>
      <c r="K236" s="223">
        <f>Розрахунок!DN233</f>
        <v>0</v>
      </c>
      <c r="L236" s="223">
        <f>Розрахунок!DM233</f>
        <v>0</v>
      </c>
      <c r="M236" s="223">
        <f>Розрахунок!L233</f>
        <v>0</v>
      </c>
      <c r="N236" s="223">
        <f>Розрахунок!M233</f>
        <v>0</v>
      </c>
      <c r="O236" s="223">
        <f>Розрахунок!N233</f>
        <v>0</v>
      </c>
      <c r="P236" s="223">
        <f>Розрахунок!O233</f>
        <v>0</v>
      </c>
      <c r="Q236" s="224">
        <f>Розрахунок!DL233</f>
        <v>0</v>
      </c>
      <c r="R236" s="249" t="str">
        <f t="shared" si="41"/>
        <v xml:space="preserve"> </v>
      </c>
      <c r="S236" s="222">
        <f>Розрахунок!U233</f>
        <v>0</v>
      </c>
      <c r="T236" s="225">
        <f>Розрахунок!AB233</f>
        <v>0</v>
      </c>
      <c r="U236" s="226">
        <f>Розрахунок!AI233</f>
        <v>0</v>
      </c>
      <c r="V236" s="423">
        <f>Розрахунок!AP233</f>
        <v>0</v>
      </c>
      <c r="W236" s="222">
        <f>Розрахунок!AW233</f>
        <v>0</v>
      </c>
      <c r="X236" s="225">
        <f>Розрахунок!BD233</f>
        <v>0</v>
      </c>
      <c r="Y236" s="226">
        <f>Розрахунок!BK233</f>
        <v>0</v>
      </c>
      <c r="Z236" s="423">
        <f>Розрахунок!BR233</f>
        <v>0</v>
      </c>
      <c r="AA236" s="222">
        <f>Розрахунок!BY233</f>
        <v>0</v>
      </c>
      <c r="AB236" s="423">
        <f>Розрахунок!CF233</f>
        <v>0</v>
      </c>
      <c r="AC236" s="222">
        <f>Розрахунок!CM233</f>
        <v>0</v>
      </c>
      <c r="AD236" s="225">
        <f>Розрахунок!CT233</f>
        <v>0</v>
      </c>
      <c r="AE236" s="226">
        <f>Розрахунок!DA233</f>
        <v>0</v>
      </c>
      <c r="AF236" s="225">
        <f>Розрахунок!DH233</f>
        <v>0</v>
      </c>
      <c r="AG236" s="421"/>
      <c r="AI236" s="524">
        <f t="shared" si="42"/>
        <v>0</v>
      </c>
      <c r="AJ236" s="519">
        <f t="shared" si="29"/>
        <v>0</v>
      </c>
      <c r="AK236" s="519">
        <f t="shared" si="30"/>
        <v>0</v>
      </c>
      <c r="AL236" s="519">
        <f t="shared" si="31"/>
        <v>0</v>
      </c>
      <c r="AM236" s="519">
        <f t="shared" si="32"/>
        <v>0</v>
      </c>
      <c r="AN236" s="519">
        <f t="shared" si="33"/>
        <v>0</v>
      </c>
      <c r="AO236" s="525">
        <f t="shared" si="34"/>
        <v>0</v>
      </c>
    </row>
    <row r="237" spans="1:41" s="16" customFormat="1" ht="13.5" hidden="1" thickBot="1" x14ac:dyDescent="0.25">
      <c r="A237" s="221">
        <f>Розрахунок!A234</f>
        <v>19</v>
      </c>
      <c r="B237" s="423">
        <f>Розрахунок!B234</f>
        <v>0</v>
      </c>
      <c r="C237" s="227" t="str">
        <f>Розрахунок!C234</f>
        <v/>
      </c>
      <c r="D237" s="226" t="str">
        <f>IF(Розрахунок!F234&lt;&gt;"",LEFT(Розрахунок!F234, LEN(Розрахунок!F234)-1)," ")</f>
        <v xml:space="preserve"> </v>
      </c>
      <c r="E237" s="223" t="str">
        <f>IF(Розрахунок!G234&lt;&gt;"",LEFT(Розрахунок!G234, LEN(Розрахунок!G234)-1)," ")</f>
        <v xml:space="preserve"> </v>
      </c>
      <c r="F237" s="223" t="str">
        <f>IF(Розрахунок!H234&lt;&gt;"",LEFT(Розрахунок!H234, LEN(Розрахунок!H234)-1)," ")</f>
        <v xml:space="preserve"> </v>
      </c>
      <c r="G237" s="223" t="str">
        <f>IF(Розрахунок!I234&lt;&gt;"",LEFT(Розрахунок!I234, LEN(Розрахунок!I234)-1)," ")</f>
        <v xml:space="preserve"> </v>
      </c>
      <c r="H237" s="223">
        <f>Розрахунок!J234</f>
        <v>0</v>
      </c>
      <c r="I237" s="223" t="str">
        <f>IF(Розрахунок!K234&lt;&gt;"",LEFT(Розрахунок!K234, LEN(Розрахунок!K234)-1)," ")</f>
        <v xml:space="preserve"> </v>
      </c>
      <c r="J237" s="223">
        <f>Розрахунок!E234</f>
        <v>0</v>
      </c>
      <c r="K237" s="223">
        <f>Розрахунок!DN234</f>
        <v>0</v>
      </c>
      <c r="L237" s="223">
        <f>Розрахунок!DM234</f>
        <v>0</v>
      </c>
      <c r="M237" s="223">
        <f>Розрахунок!L234</f>
        <v>0</v>
      </c>
      <c r="N237" s="223">
        <f>Розрахунок!M234</f>
        <v>0</v>
      </c>
      <c r="O237" s="223">
        <f>Розрахунок!N234</f>
        <v>0</v>
      </c>
      <c r="P237" s="223">
        <f>Розрахунок!O234</f>
        <v>0</v>
      </c>
      <c r="Q237" s="224">
        <f>Розрахунок!DL234</f>
        <v>0</v>
      </c>
      <c r="R237" s="249" t="str">
        <f t="shared" si="41"/>
        <v xml:space="preserve"> </v>
      </c>
      <c r="S237" s="222">
        <f>Розрахунок!U234</f>
        <v>0</v>
      </c>
      <c r="T237" s="225">
        <f>Розрахунок!AB234</f>
        <v>0</v>
      </c>
      <c r="U237" s="226">
        <f>Розрахунок!AI234</f>
        <v>0</v>
      </c>
      <c r="V237" s="423">
        <f>Розрахунок!AP234</f>
        <v>0</v>
      </c>
      <c r="W237" s="222">
        <f>Розрахунок!AW234</f>
        <v>0</v>
      </c>
      <c r="X237" s="225">
        <f>Розрахунок!BD234</f>
        <v>0</v>
      </c>
      <c r="Y237" s="226">
        <f>Розрахунок!BK234</f>
        <v>0</v>
      </c>
      <c r="Z237" s="423">
        <f>Розрахунок!BR234</f>
        <v>0</v>
      </c>
      <c r="AA237" s="222">
        <f>Розрахунок!BY234</f>
        <v>0</v>
      </c>
      <c r="AB237" s="423">
        <f>Розрахунок!CF234</f>
        <v>0</v>
      </c>
      <c r="AC237" s="222">
        <f>Розрахунок!CM234</f>
        <v>0</v>
      </c>
      <c r="AD237" s="225">
        <f>Розрахунок!CT234</f>
        <v>0</v>
      </c>
      <c r="AE237" s="226">
        <f>Розрахунок!DA234</f>
        <v>0</v>
      </c>
      <c r="AF237" s="225">
        <f>Розрахунок!DH234</f>
        <v>0</v>
      </c>
      <c r="AG237" s="421"/>
      <c r="AI237" s="524">
        <f t="shared" si="42"/>
        <v>0</v>
      </c>
      <c r="AJ237" s="519">
        <f t="shared" si="29"/>
        <v>0</v>
      </c>
      <c r="AK237" s="519">
        <f t="shared" si="30"/>
        <v>0</v>
      </c>
      <c r="AL237" s="519">
        <f t="shared" si="31"/>
        <v>0</v>
      </c>
      <c r="AM237" s="519">
        <f t="shared" si="32"/>
        <v>0</v>
      </c>
      <c r="AN237" s="519">
        <f t="shared" si="33"/>
        <v>0</v>
      </c>
      <c r="AO237" s="525">
        <f t="shared" si="34"/>
        <v>0</v>
      </c>
    </row>
    <row r="238" spans="1:41" s="16" customFormat="1" ht="6.75" hidden="1" customHeight="1" thickBot="1" x14ac:dyDescent="0.25">
      <c r="A238" s="221">
        <f>Розрахунок!A235</f>
        <v>20</v>
      </c>
      <c r="B238" s="423">
        <f>Розрахунок!B235</f>
        <v>0</v>
      </c>
      <c r="C238" s="227" t="str">
        <f>Розрахунок!C235</f>
        <v/>
      </c>
      <c r="D238" s="226" t="str">
        <f>IF(Розрахунок!F235&lt;&gt;"",LEFT(Розрахунок!F235, LEN(Розрахунок!F235)-1)," ")</f>
        <v xml:space="preserve"> </v>
      </c>
      <c r="E238" s="223" t="str">
        <f>IF(Розрахунок!G235&lt;&gt;"",LEFT(Розрахунок!G235, LEN(Розрахунок!G235)-1)," ")</f>
        <v xml:space="preserve"> </v>
      </c>
      <c r="F238" s="223" t="str">
        <f>IF(Розрахунок!H235&lt;&gt;"",LEFT(Розрахунок!H235, LEN(Розрахунок!H235)-1)," ")</f>
        <v xml:space="preserve"> </v>
      </c>
      <c r="G238" s="223" t="str">
        <f>IF(Розрахунок!I235&lt;&gt;"",LEFT(Розрахунок!I235, LEN(Розрахунок!I235)-1)," ")</f>
        <v xml:space="preserve"> </v>
      </c>
      <c r="H238" s="223">
        <f>Розрахунок!J235</f>
        <v>0</v>
      </c>
      <c r="I238" s="223" t="str">
        <f>IF(Розрахунок!K235&lt;&gt;"",LEFT(Розрахунок!K235, LEN(Розрахунок!K235)-1)," ")</f>
        <v xml:space="preserve"> </v>
      </c>
      <c r="J238" s="223">
        <f>Розрахунок!E235</f>
        <v>0</v>
      </c>
      <c r="K238" s="223">
        <f>Розрахунок!DN235</f>
        <v>0</v>
      </c>
      <c r="L238" s="223">
        <f>Розрахунок!DM235</f>
        <v>0</v>
      </c>
      <c r="M238" s="223">
        <f>Розрахунок!L235</f>
        <v>0</v>
      </c>
      <c r="N238" s="223">
        <f>Розрахунок!M235</f>
        <v>0</v>
      </c>
      <c r="O238" s="223">
        <f>Розрахунок!N235</f>
        <v>0</v>
      </c>
      <c r="P238" s="223">
        <f>Розрахунок!O235</f>
        <v>0</v>
      </c>
      <c r="Q238" s="224">
        <f>Розрахунок!DL235</f>
        <v>0</v>
      </c>
      <c r="R238" s="249" t="str">
        <f t="shared" si="41"/>
        <v xml:space="preserve"> </v>
      </c>
      <c r="S238" s="222">
        <f>Розрахунок!U235</f>
        <v>0</v>
      </c>
      <c r="T238" s="225">
        <f>Розрахунок!AB235</f>
        <v>0</v>
      </c>
      <c r="U238" s="226">
        <f>Розрахунок!AI235</f>
        <v>0</v>
      </c>
      <c r="V238" s="423">
        <f>Розрахунок!AP235</f>
        <v>0</v>
      </c>
      <c r="W238" s="222">
        <f>Розрахунок!AW235</f>
        <v>0</v>
      </c>
      <c r="X238" s="225">
        <f>Розрахунок!BD235</f>
        <v>0</v>
      </c>
      <c r="Y238" s="226">
        <f>Розрахунок!BK235</f>
        <v>0</v>
      </c>
      <c r="Z238" s="423">
        <f>Розрахунок!BR235</f>
        <v>0</v>
      </c>
      <c r="AA238" s="222">
        <f>Розрахунок!BY235</f>
        <v>0</v>
      </c>
      <c r="AB238" s="423">
        <f>Розрахунок!CF235</f>
        <v>0</v>
      </c>
      <c r="AC238" s="222">
        <f>Розрахунок!CM235</f>
        <v>0</v>
      </c>
      <c r="AD238" s="225">
        <f>Розрахунок!CT235</f>
        <v>0</v>
      </c>
      <c r="AE238" s="226">
        <f>Розрахунок!DA235</f>
        <v>0</v>
      </c>
      <c r="AF238" s="225">
        <f>Розрахунок!DH235</f>
        <v>0</v>
      </c>
      <c r="AG238" s="421"/>
      <c r="AI238" s="524">
        <f t="shared" si="42"/>
        <v>0</v>
      </c>
      <c r="AJ238" s="519">
        <f t="shared" si="29"/>
        <v>0</v>
      </c>
      <c r="AK238" s="519">
        <f t="shared" si="30"/>
        <v>0</v>
      </c>
      <c r="AL238" s="519">
        <f t="shared" si="31"/>
        <v>0</v>
      </c>
      <c r="AM238" s="519">
        <f t="shared" si="32"/>
        <v>0</v>
      </c>
      <c r="AN238" s="519">
        <f t="shared" si="33"/>
        <v>0</v>
      </c>
      <c r="AO238" s="525">
        <f t="shared" si="34"/>
        <v>0</v>
      </c>
    </row>
    <row r="239" spans="1:41" s="16" customFormat="1" ht="13.5" hidden="1" thickBot="1" x14ac:dyDescent="0.25">
      <c r="A239" s="221">
        <f>Розрахунок!A236</f>
        <v>21</v>
      </c>
      <c r="B239" s="423">
        <f>Розрахунок!B236</f>
        <v>0</v>
      </c>
      <c r="C239" s="227" t="str">
        <f>Розрахунок!C236</f>
        <v/>
      </c>
      <c r="D239" s="226" t="str">
        <f>IF(Розрахунок!F236&lt;&gt;"",LEFT(Розрахунок!F236, LEN(Розрахунок!F236)-1)," ")</f>
        <v xml:space="preserve"> </v>
      </c>
      <c r="E239" s="223" t="str">
        <f>IF(Розрахунок!G236&lt;&gt;"",LEFT(Розрахунок!G236, LEN(Розрахунок!G236)-1)," ")</f>
        <v xml:space="preserve"> </v>
      </c>
      <c r="F239" s="223" t="str">
        <f>IF(Розрахунок!H236&lt;&gt;"",LEFT(Розрахунок!H236, LEN(Розрахунок!H236)-1)," ")</f>
        <v xml:space="preserve"> </v>
      </c>
      <c r="G239" s="223" t="str">
        <f>IF(Розрахунок!I236&lt;&gt;"",LEFT(Розрахунок!I236, LEN(Розрахунок!I236)-1)," ")</f>
        <v xml:space="preserve"> </v>
      </c>
      <c r="H239" s="223">
        <f>Розрахунок!J236</f>
        <v>0</v>
      </c>
      <c r="I239" s="223" t="str">
        <f>IF(Розрахунок!K236&lt;&gt;"",LEFT(Розрахунок!K236, LEN(Розрахунок!K236)-1)," ")</f>
        <v xml:space="preserve"> </v>
      </c>
      <c r="J239" s="223">
        <f>Розрахунок!E236</f>
        <v>0</v>
      </c>
      <c r="K239" s="223">
        <f>Розрахунок!DN236</f>
        <v>0</v>
      </c>
      <c r="L239" s="223">
        <f>Розрахунок!DM236</f>
        <v>0</v>
      </c>
      <c r="M239" s="223">
        <f>Розрахунок!L236</f>
        <v>0</v>
      </c>
      <c r="N239" s="223">
        <f>Розрахунок!M236</f>
        <v>0</v>
      </c>
      <c r="O239" s="223">
        <f>Розрахунок!N236</f>
        <v>0</v>
      </c>
      <c r="P239" s="223">
        <f>Розрахунок!O236</f>
        <v>0</v>
      </c>
      <c r="Q239" s="224">
        <f>Розрахунок!DL236</f>
        <v>0</v>
      </c>
      <c r="R239" s="249" t="str">
        <f t="shared" si="41"/>
        <v xml:space="preserve"> </v>
      </c>
      <c r="S239" s="222">
        <f>Розрахунок!U236</f>
        <v>0</v>
      </c>
      <c r="T239" s="225">
        <f>Розрахунок!AB236</f>
        <v>0</v>
      </c>
      <c r="U239" s="226">
        <f>Розрахунок!AI236</f>
        <v>0</v>
      </c>
      <c r="V239" s="423">
        <f>Розрахунок!AP236</f>
        <v>0</v>
      </c>
      <c r="W239" s="222">
        <f>Розрахунок!AW236</f>
        <v>0</v>
      </c>
      <c r="X239" s="225">
        <f>Розрахунок!BD236</f>
        <v>0</v>
      </c>
      <c r="Y239" s="226">
        <f>Розрахунок!BK236</f>
        <v>0</v>
      </c>
      <c r="Z239" s="423">
        <f>Розрахунок!BR236</f>
        <v>0</v>
      </c>
      <c r="AA239" s="222">
        <f>Розрахунок!BY236</f>
        <v>0</v>
      </c>
      <c r="AB239" s="423">
        <f>Розрахунок!CF236</f>
        <v>0</v>
      </c>
      <c r="AC239" s="222">
        <f>Розрахунок!CM236</f>
        <v>0</v>
      </c>
      <c r="AD239" s="225">
        <f>Розрахунок!CT236</f>
        <v>0</v>
      </c>
      <c r="AE239" s="226">
        <f>Розрахунок!DA236</f>
        <v>0</v>
      </c>
      <c r="AF239" s="225">
        <f>Розрахунок!DH236</f>
        <v>0</v>
      </c>
      <c r="AG239" s="421"/>
      <c r="AI239" s="524">
        <f t="shared" si="42"/>
        <v>0</v>
      </c>
      <c r="AJ239" s="519">
        <f t="shared" si="29"/>
        <v>0</v>
      </c>
      <c r="AK239" s="519">
        <f t="shared" si="30"/>
        <v>0</v>
      </c>
      <c r="AL239" s="519">
        <f t="shared" si="31"/>
        <v>0</v>
      </c>
      <c r="AM239" s="519">
        <f t="shared" si="32"/>
        <v>0</v>
      </c>
      <c r="AN239" s="519">
        <f t="shared" si="33"/>
        <v>0</v>
      </c>
      <c r="AO239" s="525">
        <f t="shared" si="34"/>
        <v>0</v>
      </c>
    </row>
    <row r="240" spans="1:41" s="16" customFormat="1" ht="13.5" hidden="1" thickBot="1" x14ac:dyDescent="0.25">
      <c r="A240" s="221">
        <f>Розрахунок!A237</f>
        <v>22</v>
      </c>
      <c r="B240" s="423">
        <f>Розрахунок!B237</f>
        <v>0</v>
      </c>
      <c r="C240" s="227" t="str">
        <f>Розрахунок!C237</f>
        <v/>
      </c>
      <c r="D240" s="226" t="str">
        <f>IF(Розрахунок!F237&lt;&gt;"",LEFT(Розрахунок!F237, LEN(Розрахунок!F237)-1)," ")</f>
        <v xml:space="preserve"> </v>
      </c>
      <c r="E240" s="223" t="str">
        <f>IF(Розрахунок!G237&lt;&gt;"",LEFT(Розрахунок!G237, LEN(Розрахунок!G237)-1)," ")</f>
        <v xml:space="preserve"> </v>
      </c>
      <c r="F240" s="223" t="str">
        <f>IF(Розрахунок!H237&lt;&gt;"",LEFT(Розрахунок!H237, LEN(Розрахунок!H237)-1)," ")</f>
        <v xml:space="preserve"> </v>
      </c>
      <c r="G240" s="223" t="str">
        <f>IF(Розрахунок!I237&lt;&gt;"",LEFT(Розрахунок!I237, LEN(Розрахунок!I237)-1)," ")</f>
        <v xml:space="preserve"> </v>
      </c>
      <c r="H240" s="223">
        <f>Розрахунок!J237</f>
        <v>0</v>
      </c>
      <c r="I240" s="223" t="str">
        <f>IF(Розрахунок!K237&lt;&gt;"",LEFT(Розрахунок!K237, LEN(Розрахунок!K237)-1)," ")</f>
        <v xml:space="preserve"> </v>
      </c>
      <c r="J240" s="223">
        <f>Розрахунок!E237</f>
        <v>0</v>
      </c>
      <c r="K240" s="223">
        <f>Розрахунок!DN237</f>
        <v>0</v>
      </c>
      <c r="L240" s="223">
        <f>Розрахунок!DM237</f>
        <v>0</v>
      </c>
      <c r="M240" s="223">
        <f>Розрахунок!L237</f>
        <v>0</v>
      </c>
      <c r="N240" s="223">
        <f>Розрахунок!M237</f>
        <v>0</v>
      </c>
      <c r="O240" s="223">
        <f>Розрахунок!N237</f>
        <v>0</v>
      </c>
      <c r="P240" s="223">
        <f>Розрахунок!O237</f>
        <v>0</v>
      </c>
      <c r="Q240" s="224">
        <f>Розрахунок!DL237</f>
        <v>0</v>
      </c>
      <c r="R240" s="249" t="str">
        <f t="shared" si="41"/>
        <v xml:space="preserve"> </v>
      </c>
      <c r="S240" s="222">
        <f>Розрахунок!U237</f>
        <v>0</v>
      </c>
      <c r="T240" s="225">
        <f>Розрахунок!AB237</f>
        <v>0</v>
      </c>
      <c r="U240" s="226">
        <f>Розрахунок!AI237</f>
        <v>0</v>
      </c>
      <c r="V240" s="423">
        <f>Розрахунок!AP237</f>
        <v>0</v>
      </c>
      <c r="W240" s="222">
        <f>Розрахунок!AW237</f>
        <v>0</v>
      </c>
      <c r="X240" s="225">
        <f>Розрахунок!BD237</f>
        <v>0</v>
      </c>
      <c r="Y240" s="226">
        <f>Розрахунок!BK237</f>
        <v>0</v>
      </c>
      <c r="Z240" s="423">
        <f>Розрахунок!BR237</f>
        <v>0</v>
      </c>
      <c r="AA240" s="222">
        <f>Розрахунок!BY237</f>
        <v>0</v>
      </c>
      <c r="AB240" s="423">
        <f>Розрахунок!CF237</f>
        <v>0</v>
      </c>
      <c r="AC240" s="222">
        <f>Розрахунок!CM237</f>
        <v>0</v>
      </c>
      <c r="AD240" s="225">
        <f>Розрахунок!CT237</f>
        <v>0</v>
      </c>
      <c r="AE240" s="226">
        <f>Розрахунок!DA237</f>
        <v>0</v>
      </c>
      <c r="AF240" s="225">
        <f>Розрахунок!DH237</f>
        <v>0</v>
      </c>
      <c r="AG240" s="421"/>
      <c r="AI240" s="524">
        <f t="shared" si="42"/>
        <v>0</v>
      </c>
      <c r="AJ240" s="519">
        <f t="shared" si="29"/>
        <v>0</v>
      </c>
      <c r="AK240" s="519">
        <f t="shared" si="30"/>
        <v>0</v>
      </c>
      <c r="AL240" s="519">
        <f t="shared" si="31"/>
        <v>0</v>
      </c>
      <c r="AM240" s="519">
        <f t="shared" si="32"/>
        <v>0</v>
      </c>
      <c r="AN240" s="519">
        <f t="shared" si="33"/>
        <v>0</v>
      </c>
      <c r="AO240" s="525">
        <f t="shared" si="34"/>
        <v>0</v>
      </c>
    </row>
    <row r="241" spans="1:41" s="16" customFormat="1" ht="13.5" hidden="1" thickBot="1" x14ac:dyDescent="0.25">
      <c r="A241" s="221">
        <f>Розрахунок!A238</f>
        <v>23</v>
      </c>
      <c r="B241" s="423">
        <f>Розрахунок!B238</f>
        <v>0</v>
      </c>
      <c r="C241" s="227" t="str">
        <f>Розрахунок!C238</f>
        <v/>
      </c>
      <c r="D241" s="226" t="str">
        <f>IF(Розрахунок!F238&lt;&gt;"",LEFT(Розрахунок!F238, LEN(Розрахунок!F238)-1)," ")</f>
        <v xml:space="preserve"> </v>
      </c>
      <c r="E241" s="223" t="str">
        <f>IF(Розрахунок!G238&lt;&gt;"",LEFT(Розрахунок!G238, LEN(Розрахунок!G238)-1)," ")</f>
        <v xml:space="preserve"> </v>
      </c>
      <c r="F241" s="223" t="str">
        <f>IF(Розрахунок!H238&lt;&gt;"",LEFT(Розрахунок!H238, LEN(Розрахунок!H238)-1)," ")</f>
        <v xml:space="preserve"> </v>
      </c>
      <c r="G241" s="223" t="str">
        <f>IF(Розрахунок!I238&lt;&gt;"",LEFT(Розрахунок!I238, LEN(Розрахунок!I238)-1)," ")</f>
        <v xml:space="preserve"> </v>
      </c>
      <c r="H241" s="223">
        <f>Розрахунок!J238</f>
        <v>0</v>
      </c>
      <c r="I241" s="223" t="str">
        <f>IF(Розрахунок!K238&lt;&gt;"",LEFT(Розрахунок!K238, LEN(Розрахунок!K238)-1)," ")</f>
        <v xml:space="preserve"> </v>
      </c>
      <c r="J241" s="223">
        <f>Розрахунок!E238</f>
        <v>0</v>
      </c>
      <c r="K241" s="223">
        <f>Розрахунок!DN238</f>
        <v>0</v>
      </c>
      <c r="L241" s="223">
        <f>Розрахунок!DM238</f>
        <v>0</v>
      </c>
      <c r="M241" s="223">
        <f>Розрахунок!L238</f>
        <v>0</v>
      </c>
      <c r="N241" s="223">
        <f>Розрахунок!M238</f>
        <v>0</v>
      </c>
      <c r="O241" s="223">
        <f>Розрахунок!N238</f>
        <v>0</v>
      </c>
      <c r="P241" s="223">
        <f>Розрахунок!O238</f>
        <v>0</v>
      </c>
      <c r="Q241" s="224">
        <f>Розрахунок!DL238</f>
        <v>0</v>
      </c>
      <c r="R241" s="249" t="str">
        <f t="shared" si="41"/>
        <v xml:space="preserve"> </v>
      </c>
      <c r="S241" s="222">
        <f>Розрахунок!U238</f>
        <v>0</v>
      </c>
      <c r="T241" s="225">
        <f>Розрахунок!AB238</f>
        <v>0</v>
      </c>
      <c r="U241" s="226">
        <f>Розрахунок!AI238</f>
        <v>0</v>
      </c>
      <c r="V241" s="423">
        <f>Розрахунок!AP238</f>
        <v>0</v>
      </c>
      <c r="W241" s="222">
        <f>Розрахунок!AW238</f>
        <v>0</v>
      </c>
      <c r="X241" s="225">
        <f>Розрахунок!BD238</f>
        <v>0</v>
      </c>
      <c r="Y241" s="226">
        <f>Розрахунок!BK238</f>
        <v>0</v>
      </c>
      <c r="Z241" s="423">
        <f>Розрахунок!BR238</f>
        <v>0</v>
      </c>
      <c r="AA241" s="222">
        <f>Розрахунок!BY238</f>
        <v>0</v>
      </c>
      <c r="AB241" s="423">
        <f>Розрахунок!CF238</f>
        <v>0</v>
      </c>
      <c r="AC241" s="222">
        <f>Розрахунок!CM238</f>
        <v>0</v>
      </c>
      <c r="AD241" s="225">
        <f>Розрахунок!CT238</f>
        <v>0</v>
      </c>
      <c r="AE241" s="226">
        <f>Розрахунок!DA238</f>
        <v>0</v>
      </c>
      <c r="AF241" s="225">
        <f>Розрахунок!DH238</f>
        <v>0</v>
      </c>
      <c r="AG241" s="421"/>
      <c r="AI241" s="524">
        <f t="shared" si="42"/>
        <v>0</v>
      </c>
      <c r="AJ241" s="519">
        <f t="shared" si="29"/>
        <v>0</v>
      </c>
      <c r="AK241" s="519">
        <f t="shared" si="30"/>
        <v>0</v>
      </c>
      <c r="AL241" s="519">
        <f t="shared" si="31"/>
        <v>0</v>
      </c>
      <c r="AM241" s="519">
        <f t="shared" si="32"/>
        <v>0</v>
      </c>
      <c r="AN241" s="519">
        <f t="shared" si="33"/>
        <v>0</v>
      </c>
      <c r="AO241" s="525">
        <f t="shared" si="34"/>
        <v>0</v>
      </c>
    </row>
    <row r="242" spans="1:41" s="16" customFormat="1" ht="13.5" hidden="1" thickBot="1" x14ac:dyDescent="0.25">
      <c r="A242" s="221">
        <f>Розрахунок!A239</f>
        <v>24</v>
      </c>
      <c r="B242" s="423">
        <f>Розрахунок!B239</f>
        <v>0</v>
      </c>
      <c r="C242" s="227" t="str">
        <f>Розрахунок!C239</f>
        <v/>
      </c>
      <c r="D242" s="226" t="str">
        <f>IF(Розрахунок!F239&lt;&gt;"",LEFT(Розрахунок!F239, LEN(Розрахунок!F239)-1)," ")</f>
        <v xml:space="preserve"> </v>
      </c>
      <c r="E242" s="223" t="str">
        <f>IF(Розрахунок!G239&lt;&gt;"",LEFT(Розрахунок!G239, LEN(Розрахунок!G239)-1)," ")</f>
        <v xml:space="preserve"> </v>
      </c>
      <c r="F242" s="223" t="str">
        <f>IF(Розрахунок!H239&lt;&gt;"",LEFT(Розрахунок!H239, LEN(Розрахунок!H239)-1)," ")</f>
        <v xml:space="preserve"> </v>
      </c>
      <c r="G242" s="223" t="str">
        <f>IF(Розрахунок!I239&lt;&gt;"",LEFT(Розрахунок!I239, LEN(Розрахунок!I239)-1)," ")</f>
        <v xml:space="preserve"> </v>
      </c>
      <c r="H242" s="223">
        <f>Розрахунок!J239</f>
        <v>0</v>
      </c>
      <c r="I242" s="223" t="str">
        <f>IF(Розрахунок!K239&lt;&gt;"",LEFT(Розрахунок!K239, LEN(Розрахунок!K239)-1)," ")</f>
        <v xml:space="preserve"> </v>
      </c>
      <c r="J242" s="223">
        <f>Розрахунок!E239</f>
        <v>0</v>
      </c>
      <c r="K242" s="223">
        <f>Розрахунок!DN239</f>
        <v>0</v>
      </c>
      <c r="L242" s="223">
        <f>Розрахунок!DM239</f>
        <v>0</v>
      </c>
      <c r="M242" s="223">
        <f>Розрахунок!L239</f>
        <v>0</v>
      </c>
      <c r="N242" s="223">
        <f>Розрахунок!M239</f>
        <v>0</v>
      </c>
      <c r="O242" s="223">
        <f>Розрахунок!N239</f>
        <v>0</v>
      </c>
      <c r="P242" s="223">
        <f>Розрахунок!O239</f>
        <v>0</v>
      </c>
      <c r="Q242" s="224">
        <f>Розрахунок!DL239</f>
        <v>0</v>
      </c>
      <c r="R242" s="249" t="str">
        <f t="shared" si="41"/>
        <v xml:space="preserve"> </v>
      </c>
      <c r="S242" s="222">
        <f>Розрахунок!U239</f>
        <v>0</v>
      </c>
      <c r="T242" s="225">
        <f>Розрахунок!AB239</f>
        <v>0</v>
      </c>
      <c r="U242" s="226">
        <f>Розрахунок!AI239</f>
        <v>0</v>
      </c>
      <c r="V242" s="423">
        <f>Розрахунок!AP239</f>
        <v>0</v>
      </c>
      <c r="W242" s="222">
        <f>Розрахунок!AW239</f>
        <v>0</v>
      </c>
      <c r="X242" s="225">
        <f>Розрахунок!BD239</f>
        <v>0</v>
      </c>
      <c r="Y242" s="226">
        <f>Розрахунок!BK239</f>
        <v>0</v>
      </c>
      <c r="Z242" s="423">
        <f>Розрахунок!BR239</f>
        <v>0</v>
      </c>
      <c r="AA242" s="222">
        <f>Розрахунок!BY239</f>
        <v>0</v>
      </c>
      <c r="AB242" s="423">
        <f>Розрахунок!CF239</f>
        <v>0</v>
      </c>
      <c r="AC242" s="222">
        <f>Розрахунок!CM239</f>
        <v>0</v>
      </c>
      <c r="AD242" s="225">
        <f>Розрахунок!CT239</f>
        <v>0</v>
      </c>
      <c r="AE242" s="226">
        <f>Розрахунок!DA239</f>
        <v>0</v>
      </c>
      <c r="AF242" s="225">
        <f>Розрахунок!DH239</f>
        <v>0</v>
      </c>
      <c r="AG242" s="421"/>
      <c r="AI242" s="524">
        <f t="shared" si="42"/>
        <v>0</v>
      </c>
      <c r="AJ242" s="519">
        <f t="shared" si="29"/>
        <v>0</v>
      </c>
      <c r="AK242" s="519">
        <f t="shared" si="30"/>
        <v>0</v>
      </c>
      <c r="AL242" s="519">
        <f t="shared" si="31"/>
        <v>0</v>
      </c>
      <c r="AM242" s="519">
        <f t="shared" si="32"/>
        <v>0</v>
      </c>
      <c r="AN242" s="519">
        <f t="shared" si="33"/>
        <v>0</v>
      </c>
      <c r="AO242" s="525">
        <f t="shared" si="34"/>
        <v>0</v>
      </c>
    </row>
    <row r="243" spans="1:41" s="16" customFormat="1" ht="13.5" hidden="1" thickBot="1" x14ac:dyDescent="0.25">
      <c r="A243" s="221">
        <f>Розрахунок!A240</f>
        <v>25</v>
      </c>
      <c r="B243" s="423">
        <f>Розрахунок!B240</f>
        <v>0</v>
      </c>
      <c r="C243" s="227" t="str">
        <f>Розрахунок!C240</f>
        <v/>
      </c>
      <c r="D243" s="226" t="str">
        <f>IF(Розрахунок!F240&lt;&gt;"",LEFT(Розрахунок!F240, LEN(Розрахунок!F240)-1)," ")</f>
        <v xml:space="preserve"> </v>
      </c>
      <c r="E243" s="223" t="str">
        <f>IF(Розрахунок!G240&lt;&gt;"",LEFT(Розрахунок!G240, LEN(Розрахунок!G240)-1)," ")</f>
        <v xml:space="preserve"> </v>
      </c>
      <c r="F243" s="223" t="str">
        <f>IF(Розрахунок!H240&lt;&gt;"",LEFT(Розрахунок!H240, LEN(Розрахунок!H240)-1)," ")</f>
        <v xml:space="preserve"> </v>
      </c>
      <c r="G243" s="223" t="str">
        <f>IF(Розрахунок!I240&lt;&gt;"",LEFT(Розрахунок!I240, LEN(Розрахунок!I240)-1)," ")</f>
        <v xml:space="preserve"> </v>
      </c>
      <c r="H243" s="223">
        <f>Розрахунок!J240</f>
        <v>0</v>
      </c>
      <c r="I243" s="223" t="str">
        <f>IF(Розрахунок!K240&lt;&gt;"",LEFT(Розрахунок!K240, LEN(Розрахунок!K240)-1)," ")</f>
        <v xml:space="preserve"> </v>
      </c>
      <c r="J243" s="223">
        <f>Розрахунок!E240</f>
        <v>0</v>
      </c>
      <c r="K243" s="223">
        <f>Розрахунок!DN240</f>
        <v>0</v>
      </c>
      <c r="L243" s="223">
        <f>Розрахунок!DM240</f>
        <v>0</v>
      </c>
      <c r="M243" s="223">
        <f>Розрахунок!L240</f>
        <v>0</v>
      </c>
      <c r="N243" s="223">
        <f>Розрахунок!M240</f>
        <v>0</v>
      </c>
      <c r="O243" s="223">
        <f>Розрахунок!N240</f>
        <v>0</v>
      </c>
      <c r="P243" s="223">
        <f>Розрахунок!O240</f>
        <v>0</v>
      </c>
      <c r="Q243" s="224">
        <f>Розрахунок!DL240</f>
        <v>0</v>
      </c>
      <c r="R243" s="249" t="str">
        <f t="shared" si="41"/>
        <v xml:space="preserve"> </v>
      </c>
      <c r="S243" s="222">
        <f>Розрахунок!U240</f>
        <v>0</v>
      </c>
      <c r="T243" s="225">
        <f>Розрахунок!AB240</f>
        <v>0</v>
      </c>
      <c r="U243" s="226">
        <f>Розрахунок!AI240</f>
        <v>0</v>
      </c>
      <c r="V243" s="423">
        <f>Розрахунок!AP240</f>
        <v>0</v>
      </c>
      <c r="W243" s="222">
        <f>Розрахунок!AW240</f>
        <v>0</v>
      </c>
      <c r="X243" s="225">
        <f>Розрахунок!BD240</f>
        <v>0</v>
      </c>
      <c r="Y243" s="226">
        <f>Розрахунок!BK240</f>
        <v>0</v>
      </c>
      <c r="Z243" s="423">
        <f>Розрахунок!BR240</f>
        <v>0</v>
      </c>
      <c r="AA243" s="222">
        <f>Розрахунок!BY240</f>
        <v>0</v>
      </c>
      <c r="AB243" s="423">
        <f>Розрахунок!CF240</f>
        <v>0</v>
      </c>
      <c r="AC243" s="222">
        <f>Розрахунок!CM240</f>
        <v>0</v>
      </c>
      <c r="AD243" s="225">
        <f>Розрахунок!CT240</f>
        <v>0</v>
      </c>
      <c r="AE243" s="226">
        <f>Розрахунок!DA240</f>
        <v>0</v>
      </c>
      <c r="AF243" s="225">
        <f>Розрахунок!DH240</f>
        <v>0</v>
      </c>
      <c r="AG243" s="421"/>
      <c r="AI243" s="524">
        <f t="shared" si="42"/>
        <v>0</v>
      </c>
      <c r="AJ243" s="519">
        <f t="shared" si="29"/>
        <v>0</v>
      </c>
      <c r="AK243" s="519">
        <f t="shared" si="30"/>
        <v>0</v>
      </c>
      <c r="AL243" s="519">
        <f t="shared" si="31"/>
        <v>0</v>
      </c>
      <c r="AM243" s="519">
        <f t="shared" si="32"/>
        <v>0</v>
      </c>
      <c r="AN243" s="519">
        <f t="shared" si="33"/>
        <v>0</v>
      </c>
      <c r="AO243" s="525">
        <f t="shared" si="34"/>
        <v>0</v>
      </c>
    </row>
    <row r="244" spans="1:41" s="16" customFormat="1" ht="13.5" hidden="1" thickBot="1" x14ac:dyDescent="0.25">
      <c r="A244" s="221">
        <f>Розрахунок!A241</f>
        <v>26</v>
      </c>
      <c r="B244" s="423">
        <f>Розрахунок!B241</f>
        <v>0</v>
      </c>
      <c r="C244" s="227" t="str">
        <f>Розрахунок!C241</f>
        <v/>
      </c>
      <c r="D244" s="226" t="str">
        <f>IF(Розрахунок!F241&lt;&gt;"",LEFT(Розрахунок!F241, LEN(Розрахунок!F241)-1)," ")</f>
        <v xml:space="preserve"> </v>
      </c>
      <c r="E244" s="223" t="str">
        <f>IF(Розрахунок!G241&lt;&gt;"",LEFT(Розрахунок!G241, LEN(Розрахунок!G241)-1)," ")</f>
        <v xml:space="preserve"> </v>
      </c>
      <c r="F244" s="223" t="str">
        <f>IF(Розрахунок!H241&lt;&gt;"",LEFT(Розрахунок!H241, LEN(Розрахунок!H241)-1)," ")</f>
        <v xml:space="preserve"> </v>
      </c>
      <c r="G244" s="223" t="str">
        <f>IF(Розрахунок!I241&lt;&gt;"",LEFT(Розрахунок!I241, LEN(Розрахунок!I241)-1)," ")</f>
        <v xml:space="preserve"> </v>
      </c>
      <c r="H244" s="223">
        <f>Розрахунок!J241</f>
        <v>0</v>
      </c>
      <c r="I244" s="223" t="str">
        <f>IF(Розрахунок!K241&lt;&gt;"",LEFT(Розрахунок!K241, LEN(Розрахунок!K241)-1)," ")</f>
        <v xml:space="preserve"> </v>
      </c>
      <c r="J244" s="223">
        <f>Розрахунок!E241</f>
        <v>0</v>
      </c>
      <c r="K244" s="223">
        <f>Розрахунок!DN241</f>
        <v>0</v>
      </c>
      <c r="L244" s="223">
        <f>Розрахунок!DM241</f>
        <v>0</v>
      </c>
      <c r="M244" s="223">
        <f>Розрахунок!L241</f>
        <v>0</v>
      </c>
      <c r="N244" s="223">
        <f>Розрахунок!M241</f>
        <v>0</v>
      </c>
      <c r="O244" s="223">
        <f>Розрахунок!N241</f>
        <v>0</v>
      </c>
      <c r="P244" s="223">
        <f>Розрахунок!O241</f>
        <v>0</v>
      </c>
      <c r="Q244" s="224">
        <f>Розрахунок!DL241</f>
        <v>0</v>
      </c>
      <c r="R244" s="249" t="str">
        <f t="shared" si="41"/>
        <v xml:space="preserve"> </v>
      </c>
      <c r="S244" s="222">
        <f>Розрахунок!U241</f>
        <v>0</v>
      </c>
      <c r="T244" s="225">
        <f>Розрахунок!AB241</f>
        <v>0</v>
      </c>
      <c r="U244" s="226">
        <f>Розрахунок!AI241</f>
        <v>0</v>
      </c>
      <c r="V244" s="423">
        <f>Розрахунок!AP241</f>
        <v>0</v>
      </c>
      <c r="W244" s="222">
        <f>Розрахунок!AW241</f>
        <v>0</v>
      </c>
      <c r="X244" s="225">
        <f>Розрахунок!BD241</f>
        <v>0</v>
      </c>
      <c r="Y244" s="226">
        <f>Розрахунок!BK241</f>
        <v>0</v>
      </c>
      <c r="Z244" s="423">
        <f>Розрахунок!BR241</f>
        <v>0</v>
      </c>
      <c r="AA244" s="222">
        <f>Розрахунок!BY241</f>
        <v>0</v>
      </c>
      <c r="AB244" s="423">
        <f>Розрахунок!CF241</f>
        <v>0</v>
      </c>
      <c r="AC244" s="222">
        <f>Розрахунок!CM241</f>
        <v>0</v>
      </c>
      <c r="AD244" s="225">
        <f>Розрахунок!CT241</f>
        <v>0</v>
      </c>
      <c r="AE244" s="226">
        <f>Розрахунок!DA241</f>
        <v>0</v>
      </c>
      <c r="AF244" s="225">
        <f>Розрахунок!DH241</f>
        <v>0</v>
      </c>
      <c r="AG244" s="421"/>
      <c r="AI244" s="524">
        <f t="shared" si="42"/>
        <v>0</v>
      </c>
      <c r="AJ244" s="519">
        <f t="shared" si="29"/>
        <v>0</v>
      </c>
      <c r="AK244" s="519">
        <f t="shared" si="30"/>
        <v>0</v>
      </c>
      <c r="AL244" s="519">
        <f t="shared" si="31"/>
        <v>0</v>
      </c>
      <c r="AM244" s="519">
        <f t="shared" si="32"/>
        <v>0</v>
      </c>
      <c r="AN244" s="519">
        <f t="shared" si="33"/>
        <v>0</v>
      </c>
      <c r="AO244" s="525">
        <f t="shared" si="34"/>
        <v>0</v>
      </c>
    </row>
    <row r="245" spans="1:41" s="16" customFormat="1" ht="13.5" hidden="1" thickBot="1" x14ac:dyDescent="0.25">
      <c r="A245" s="221">
        <f>Розрахунок!A242</f>
        <v>27</v>
      </c>
      <c r="B245" s="423">
        <f>Розрахунок!B242</f>
        <v>0</v>
      </c>
      <c r="C245" s="227" t="str">
        <f>Розрахунок!C242</f>
        <v/>
      </c>
      <c r="D245" s="226" t="str">
        <f>IF(Розрахунок!F242&lt;&gt;"",LEFT(Розрахунок!F242, LEN(Розрахунок!F242)-1)," ")</f>
        <v xml:space="preserve"> </v>
      </c>
      <c r="E245" s="223" t="str">
        <f>IF(Розрахунок!G242&lt;&gt;"",LEFT(Розрахунок!G242, LEN(Розрахунок!G242)-1)," ")</f>
        <v xml:space="preserve"> </v>
      </c>
      <c r="F245" s="223" t="str">
        <f>IF(Розрахунок!H242&lt;&gt;"",LEFT(Розрахунок!H242, LEN(Розрахунок!H242)-1)," ")</f>
        <v xml:space="preserve"> </v>
      </c>
      <c r="G245" s="223" t="str">
        <f>IF(Розрахунок!I242&lt;&gt;"",LEFT(Розрахунок!I242, LEN(Розрахунок!I242)-1)," ")</f>
        <v xml:space="preserve"> </v>
      </c>
      <c r="H245" s="223">
        <f>Розрахунок!J242</f>
        <v>0</v>
      </c>
      <c r="I245" s="223" t="str">
        <f>IF(Розрахунок!K242&lt;&gt;"",LEFT(Розрахунок!K242, LEN(Розрахунок!K242)-1)," ")</f>
        <v xml:space="preserve"> </v>
      </c>
      <c r="J245" s="223">
        <f>Розрахунок!E242</f>
        <v>0</v>
      </c>
      <c r="K245" s="223">
        <f>Розрахунок!DN242</f>
        <v>0</v>
      </c>
      <c r="L245" s="223">
        <f>Розрахунок!DM242</f>
        <v>0</v>
      </c>
      <c r="M245" s="223">
        <f>Розрахунок!L242</f>
        <v>0</v>
      </c>
      <c r="N245" s="223">
        <f>Розрахунок!M242</f>
        <v>0</v>
      </c>
      <c r="O245" s="223">
        <f>Розрахунок!N242</f>
        <v>0</v>
      </c>
      <c r="P245" s="223">
        <f>Розрахунок!O242</f>
        <v>0</v>
      </c>
      <c r="Q245" s="224">
        <f>Розрахунок!DL242</f>
        <v>0</v>
      </c>
      <c r="R245" s="249" t="str">
        <f t="shared" si="41"/>
        <v xml:space="preserve"> </v>
      </c>
      <c r="S245" s="222">
        <f>Розрахунок!U242</f>
        <v>0</v>
      </c>
      <c r="T245" s="225">
        <f>Розрахунок!AB242</f>
        <v>0</v>
      </c>
      <c r="U245" s="226">
        <f>Розрахунок!AI242</f>
        <v>0</v>
      </c>
      <c r="V245" s="423">
        <f>Розрахунок!AP242</f>
        <v>0</v>
      </c>
      <c r="W245" s="222">
        <f>Розрахунок!AW242</f>
        <v>0</v>
      </c>
      <c r="X245" s="225">
        <f>Розрахунок!BD242</f>
        <v>0</v>
      </c>
      <c r="Y245" s="226">
        <f>Розрахунок!BK242</f>
        <v>0</v>
      </c>
      <c r="Z245" s="423">
        <f>Розрахунок!BR242</f>
        <v>0</v>
      </c>
      <c r="AA245" s="222">
        <f>Розрахунок!BY242</f>
        <v>0</v>
      </c>
      <c r="AB245" s="423">
        <f>Розрахунок!CF242</f>
        <v>0</v>
      </c>
      <c r="AC245" s="222">
        <f>Розрахунок!CM242</f>
        <v>0</v>
      </c>
      <c r="AD245" s="225">
        <f>Розрахунок!CT242</f>
        <v>0</v>
      </c>
      <c r="AE245" s="226">
        <f>Розрахунок!DA242</f>
        <v>0</v>
      </c>
      <c r="AF245" s="225">
        <f>Розрахунок!DH242</f>
        <v>0</v>
      </c>
      <c r="AG245" s="421"/>
      <c r="AI245" s="524">
        <f t="shared" si="42"/>
        <v>0</v>
      </c>
      <c r="AJ245" s="519">
        <f t="shared" si="29"/>
        <v>0</v>
      </c>
      <c r="AK245" s="519">
        <f t="shared" si="30"/>
        <v>0</v>
      </c>
      <c r="AL245" s="519">
        <f t="shared" si="31"/>
        <v>0</v>
      </c>
      <c r="AM245" s="519">
        <f t="shared" si="32"/>
        <v>0</v>
      </c>
      <c r="AN245" s="519">
        <f t="shared" si="33"/>
        <v>0</v>
      </c>
      <c r="AO245" s="525">
        <f t="shared" si="34"/>
        <v>0</v>
      </c>
    </row>
    <row r="246" spans="1:41" s="16" customFormat="1" ht="13.5" hidden="1" thickBot="1" x14ac:dyDescent="0.25">
      <c r="A246" s="221">
        <f>Розрахунок!A243</f>
        <v>28</v>
      </c>
      <c r="B246" s="423">
        <f>Розрахунок!B243</f>
        <v>0</v>
      </c>
      <c r="C246" s="227" t="str">
        <f>Розрахунок!C243</f>
        <v/>
      </c>
      <c r="D246" s="226" t="str">
        <f>IF(Розрахунок!F243&lt;&gt;"",LEFT(Розрахунок!F243, LEN(Розрахунок!F243)-1)," ")</f>
        <v xml:space="preserve"> </v>
      </c>
      <c r="E246" s="223" t="str">
        <f>IF(Розрахунок!G243&lt;&gt;"",LEFT(Розрахунок!G243, LEN(Розрахунок!G243)-1)," ")</f>
        <v xml:space="preserve"> </v>
      </c>
      <c r="F246" s="223" t="str">
        <f>IF(Розрахунок!H243&lt;&gt;"",LEFT(Розрахунок!H243, LEN(Розрахунок!H243)-1)," ")</f>
        <v xml:space="preserve"> </v>
      </c>
      <c r="G246" s="223" t="str">
        <f>IF(Розрахунок!I243&lt;&gt;"",LEFT(Розрахунок!I243, LEN(Розрахунок!I243)-1)," ")</f>
        <v xml:space="preserve"> </v>
      </c>
      <c r="H246" s="223">
        <f>Розрахунок!J243</f>
        <v>0</v>
      </c>
      <c r="I246" s="223" t="str">
        <f>IF(Розрахунок!K243&lt;&gt;"",LEFT(Розрахунок!K243, LEN(Розрахунок!K243)-1)," ")</f>
        <v xml:space="preserve"> </v>
      </c>
      <c r="J246" s="223">
        <f>Розрахунок!E243</f>
        <v>0</v>
      </c>
      <c r="K246" s="223">
        <f>Розрахунок!DN243</f>
        <v>0</v>
      </c>
      <c r="L246" s="223">
        <f>Розрахунок!DM243</f>
        <v>0</v>
      </c>
      <c r="M246" s="223">
        <f>Розрахунок!L243</f>
        <v>0</v>
      </c>
      <c r="N246" s="223">
        <f>Розрахунок!M243</f>
        <v>0</v>
      </c>
      <c r="O246" s="223">
        <f>Розрахунок!N243</f>
        <v>0</v>
      </c>
      <c r="P246" s="223">
        <f>Розрахунок!O243</f>
        <v>0</v>
      </c>
      <c r="Q246" s="224">
        <f>Розрахунок!DL243</f>
        <v>0</v>
      </c>
      <c r="R246" s="249" t="str">
        <f t="shared" si="41"/>
        <v xml:space="preserve"> </v>
      </c>
      <c r="S246" s="222">
        <f>Розрахунок!U243</f>
        <v>0</v>
      </c>
      <c r="T246" s="225">
        <f>Розрахунок!AB243</f>
        <v>0</v>
      </c>
      <c r="U246" s="226">
        <f>Розрахунок!AI243</f>
        <v>0</v>
      </c>
      <c r="V246" s="423">
        <f>Розрахунок!AP243</f>
        <v>0</v>
      </c>
      <c r="W246" s="222">
        <f>Розрахунок!AW243</f>
        <v>0</v>
      </c>
      <c r="X246" s="225">
        <f>Розрахунок!BD243</f>
        <v>0</v>
      </c>
      <c r="Y246" s="226">
        <f>Розрахунок!BK243</f>
        <v>0</v>
      </c>
      <c r="Z246" s="423">
        <f>Розрахунок!BR243</f>
        <v>0</v>
      </c>
      <c r="AA246" s="222">
        <f>Розрахунок!BY243</f>
        <v>0</v>
      </c>
      <c r="AB246" s="423">
        <f>Розрахунок!CF243</f>
        <v>0</v>
      </c>
      <c r="AC246" s="222">
        <f>Розрахунок!CM243</f>
        <v>0</v>
      </c>
      <c r="AD246" s="225">
        <f>Розрахунок!CT243</f>
        <v>0</v>
      </c>
      <c r="AE246" s="226">
        <f>Розрахунок!DA243</f>
        <v>0</v>
      </c>
      <c r="AF246" s="225">
        <f>Розрахунок!DH243</f>
        <v>0</v>
      </c>
      <c r="AG246" s="421"/>
      <c r="AI246" s="524">
        <f t="shared" si="42"/>
        <v>0</v>
      </c>
      <c r="AJ246" s="519">
        <f t="shared" si="29"/>
        <v>0</v>
      </c>
      <c r="AK246" s="519">
        <f t="shared" si="30"/>
        <v>0</v>
      </c>
      <c r="AL246" s="519">
        <f t="shared" si="31"/>
        <v>0</v>
      </c>
      <c r="AM246" s="519">
        <f t="shared" si="32"/>
        <v>0</v>
      </c>
      <c r="AN246" s="519">
        <f t="shared" si="33"/>
        <v>0</v>
      </c>
      <c r="AO246" s="525">
        <f t="shared" si="34"/>
        <v>0</v>
      </c>
    </row>
    <row r="247" spans="1:41" s="16" customFormat="1" ht="13.5" hidden="1" thickBot="1" x14ac:dyDescent="0.25">
      <c r="A247" s="221">
        <f>Розрахунок!A244</f>
        <v>29</v>
      </c>
      <c r="B247" s="423">
        <f>Розрахунок!B244</f>
        <v>0</v>
      </c>
      <c r="C247" s="227" t="str">
        <f>Розрахунок!C244</f>
        <v/>
      </c>
      <c r="D247" s="226" t="str">
        <f>IF(Розрахунок!F244&lt;&gt;"",LEFT(Розрахунок!F244, LEN(Розрахунок!F244)-1)," ")</f>
        <v xml:space="preserve"> </v>
      </c>
      <c r="E247" s="223" t="str">
        <f>IF(Розрахунок!G244&lt;&gt;"",LEFT(Розрахунок!G244, LEN(Розрахунок!G244)-1)," ")</f>
        <v xml:space="preserve"> </v>
      </c>
      <c r="F247" s="223" t="str">
        <f>IF(Розрахунок!H244&lt;&gt;"",LEFT(Розрахунок!H244, LEN(Розрахунок!H244)-1)," ")</f>
        <v xml:space="preserve"> </v>
      </c>
      <c r="G247" s="223" t="str">
        <f>IF(Розрахунок!I244&lt;&gt;"",LEFT(Розрахунок!I244, LEN(Розрахунок!I244)-1)," ")</f>
        <v xml:space="preserve"> </v>
      </c>
      <c r="H247" s="223">
        <f>Розрахунок!J244</f>
        <v>0</v>
      </c>
      <c r="I247" s="223" t="str">
        <f>IF(Розрахунок!K244&lt;&gt;"",LEFT(Розрахунок!K244, LEN(Розрахунок!K244)-1)," ")</f>
        <v xml:space="preserve"> </v>
      </c>
      <c r="J247" s="223">
        <f>Розрахунок!E244</f>
        <v>0</v>
      </c>
      <c r="K247" s="223">
        <f>Розрахунок!DN244</f>
        <v>0</v>
      </c>
      <c r="L247" s="223">
        <f>Розрахунок!DM244</f>
        <v>0</v>
      </c>
      <c r="M247" s="223">
        <f>Розрахунок!L244</f>
        <v>0</v>
      </c>
      <c r="N247" s="223">
        <f>Розрахунок!M244</f>
        <v>0</v>
      </c>
      <c r="O247" s="223">
        <f>Розрахунок!N244</f>
        <v>0</v>
      </c>
      <c r="P247" s="223">
        <f>Розрахунок!O244</f>
        <v>0</v>
      </c>
      <c r="Q247" s="224">
        <f>Розрахунок!DL244</f>
        <v>0</v>
      </c>
      <c r="R247" s="249" t="str">
        <f t="shared" si="41"/>
        <v xml:space="preserve"> </v>
      </c>
      <c r="S247" s="222">
        <f>Розрахунок!U244</f>
        <v>0</v>
      </c>
      <c r="T247" s="225">
        <f>Розрахунок!AB244</f>
        <v>0</v>
      </c>
      <c r="U247" s="226">
        <f>Розрахунок!AI244</f>
        <v>0</v>
      </c>
      <c r="V247" s="423">
        <f>Розрахунок!AP244</f>
        <v>0</v>
      </c>
      <c r="W247" s="222">
        <f>Розрахунок!AW244</f>
        <v>0</v>
      </c>
      <c r="X247" s="225">
        <f>Розрахунок!BD244</f>
        <v>0</v>
      </c>
      <c r="Y247" s="226">
        <f>Розрахунок!BK244</f>
        <v>0</v>
      </c>
      <c r="Z247" s="423">
        <f>Розрахунок!BR244</f>
        <v>0</v>
      </c>
      <c r="AA247" s="222">
        <f>Розрахунок!BY244</f>
        <v>0</v>
      </c>
      <c r="AB247" s="423">
        <f>Розрахунок!CF244</f>
        <v>0</v>
      </c>
      <c r="AC247" s="222">
        <f>Розрахунок!CM244</f>
        <v>0</v>
      </c>
      <c r="AD247" s="225">
        <f>Розрахунок!CT244</f>
        <v>0</v>
      </c>
      <c r="AE247" s="226">
        <f>Розрахунок!DA244</f>
        <v>0</v>
      </c>
      <c r="AF247" s="225">
        <f>Розрахунок!DH244</f>
        <v>0</v>
      </c>
      <c r="AG247" s="421"/>
      <c r="AI247" s="524">
        <f t="shared" si="42"/>
        <v>0</v>
      </c>
      <c r="AJ247" s="519">
        <f t="shared" si="29"/>
        <v>0</v>
      </c>
      <c r="AK247" s="519">
        <f t="shared" si="30"/>
        <v>0</v>
      </c>
      <c r="AL247" s="519">
        <f t="shared" si="31"/>
        <v>0</v>
      </c>
      <c r="AM247" s="519">
        <f t="shared" si="32"/>
        <v>0</v>
      </c>
      <c r="AN247" s="519">
        <f t="shared" si="33"/>
        <v>0</v>
      </c>
      <c r="AO247" s="525">
        <f t="shared" si="34"/>
        <v>0</v>
      </c>
    </row>
    <row r="248" spans="1:41" s="16" customFormat="1" ht="13.5" hidden="1" thickBot="1" x14ac:dyDescent="0.25">
      <c r="A248" s="221">
        <f>Розрахунок!A245</f>
        <v>30</v>
      </c>
      <c r="B248" s="423">
        <f>Розрахунок!B245</f>
        <v>0</v>
      </c>
      <c r="C248" s="227" t="str">
        <f>Розрахунок!C245</f>
        <v/>
      </c>
      <c r="D248" s="226" t="str">
        <f>IF(Розрахунок!F245&lt;&gt;"",LEFT(Розрахунок!F245, LEN(Розрахунок!F245)-1)," ")</f>
        <v xml:space="preserve"> </v>
      </c>
      <c r="E248" s="223" t="str">
        <f>IF(Розрахунок!G245&lt;&gt;"",LEFT(Розрахунок!G245, LEN(Розрахунок!G245)-1)," ")</f>
        <v xml:space="preserve"> </v>
      </c>
      <c r="F248" s="223" t="str">
        <f>IF(Розрахунок!H245&lt;&gt;"",LEFT(Розрахунок!H245, LEN(Розрахунок!H245)-1)," ")</f>
        <v xml:space="preserve"> </v>
      </c>
      <c r="G248" s="223" t="str">
        <f>IF(Розрахунок!I245&lt;&gt;"",LEFT(Розрахунок!I245, LEN(Розрахунок!I245)-1)," ")</f>
        <v xml:space="preserve"> </v>
      </c>
      <c r="H248" s="223">
        <f>Розрахунок!J245</f>
        <v>0</v>
      </c>
      <c r="I248" s="223" t="str">
        <f>IF(Розрахунок!K245&lt;&gt;"",LEFT(Розрахунок!K245, LEN(Розрахунок!K245)-1)," ")</f>
        <v xml:space="preserve"> </v>
      </c>
      <c r="J248" s="223">
        <f>Розрахунок!E245</f>
        <v>0</v>
      </c>
      <c r="K248" s="223">
        <f>Розрахунок!DN245</f>
        <v>0</v>
      </c>
      <c r="L248" s="223">
        <f>Розрахунок!DM245</f>
        <v>0</v>
      </c>
      <c r="M248" s="223">
        <f>Розрахунок!L245</f>
        <v>0</v>
      </c>
      <c r="N248" s="223">
        <f>Розрахунок!M245</f>
        <v>0</v>
      </c>
      <c r="O248" s="223">
        <f>Розрахунок!N245</f>
        <v>0</v>
      </c>
      <c r="P248" s="223">
        <f>Розрахунок!O245</f>
        <v>0</v>
      </c>
      <c r="Q248" s="224">
        <f>Розрахунок!DL245</f>
        <v>0</v>
      </c>
      <c r="R248" s="249" t="str">
        <f t="shared" si="41"/>
        <v xml:space="preserve"> </v>
      </c>
      <c r="S248" s="222">
        <f>Розрахунок!U245</f>
        <v>0</v>
      </c>
      <c r="T248" s="225">
        <f>Розрахунок!AB245</f>
        <v>0</v>
      </c>
      <c r="U248" s="226">
        <f>Розрахунок!AI245</f>
        <v>0</v>
      </c>
      <c r="V248" s="423">
        <f>Розрахунок!AP245</f>
        <v>0</v>
      </c>
      <c r="W248" s="222">
        <f>Розрахунок!AW245</f>
        <v>0</v>
      </c>
      <c r="X248" s="225">
        <f>Розрахунок!BD245</f>
        <v>0</v>
      </c>
      <c r="Y248" s="226">
        <f>Розрахунок!BK245</f>
        <v>0</v>
      </c>
      <c r="Z248" s="423">
        <f>Розрахунок!BR245</f>
        <v>0</v>
      </c>
      <c r="AA248" s="222">
        <f>Розрахунок!BY245</f>
        <v>0</v>
      </c>
      <c r="AB248" s="423">
        <f>Розрахунок!CF245</f>
        <v>0</v>
      </c>
      <c r="AC248" s="222">
        <f>Розрахунок!CM245</f>
        <v>0</v>
      </c>
      <c r="AD248" s="225">
        <f>Розрахунок!CT245</f>
        <v>0</v>
      </c>
      <c r="AE248" s="226">
        <f>Розрахунок!DA245</f>
        <v>0</v>
      </c>
      <c r="AF248" s="225">
        <f>Розрахунок!DH245</f>
        <v>0</v>
      </c>
      <c r="AG248" s="421"/>
      <c r="AI248" s="524">
        <f t="shared" si="42"/>
        <v>0</v>
      </c>
      <c r="AJ248" s="519">
        <f t="shared" si="29"/>
        <v>0</v>
      </c>
      <c r="AK248" s="519">
        <f t="shared" si="30"/>
        <v>0</v>
      </c>
      <c r="AL248" s="519">
        <f t="shared" si="31"/>
        <v>0</v>
      </c>
      <c r="AM248" s="519">
        <f t="shared" si="32"/>
        <v>0</v>
      </c>
      <c r="AN248" s="519">
        <f t="shared" si="33"/>
        <v>0</v>
      </c>
      <c r="AO248" s="525">
        <f t="shared" si="34"/>
        <v>0</v>
      </c>
    </row>
    <row r="249" spans="1:41" s="16" customFormat="1" ht="13.5" hidden="1" thickBot="1" x14ac:dyDescent="0.25">
      <c r="A249" s="221">
        <f>Розрахунок!A246</f>
        <v>31</v>
      </c>
      <c r="B249" s="423">
        <f>Розрахунок!B246</f>
        <v>0</v>
      </c>
      <c r="C249" s="227" t="str">
        <f>Розрахунок!C246</f>
        <v/>
      </c>
      <c r="D249" s="226" t="str">
        <f>IF(Розрахунок!F246&lt;&gt;"",LEFT(Розрахунок!F246, LEN(Розрахунок!F246)-1)," ")</f>
        <v xml:space="preserve"> </v>
      </c>
      <c r="E249" s="223" t="str">
        <f>IF(Розрахунок!G246&lt;&gt;"",LEFT(Розрахунок!G246, LEN(Розрахунок!G246)-1)," ")</f>
        <v xml:space="preserve"> </v>
      </c>
      <c r="F249" s="223" t="str">
        <f>IF(Розрахунок!H246&lt;&gt;"",LEFT(Розрахунок!H246, LEN(Розрахунок!H246)-1)," ")</f>
        <v xml:space="preserve"> </v>
      </c>
      <c r="G249" s="223" t="str">
        <f>IF(Розрахунок!I246&lt;&gt;"",LEFT(Розрахунок!I246, LEN(Розрахунок!I246)-1)," ")</f>
        <v xml:space="preserve"> </v>
      </c>
      <c r="H249" s="223">
        <f>Розрахунок!J246</f>
        <v>0</v>
      </c>
      <c r="I249" s="223" t="str">
        <f>IF(Розрахунок!K246&lt;&gt;"",LEFT(Розрахунок!K246, LEN(Розрахунок!K246)-1)," ")</f>
        <v xml:space="preserve"> </v>
      </c>
      <c r="J249" s="223">
        <f>Розрахунок!E246</f>
        <v>0</v>
      </c>
      <c r="K249" s="223">
        <f>Розрахунок!DN246</f>
        <v>0</v>
      </c>
      <c r="L249" s="223">
        <f>Розрахунок!DM246</f>
        <v>0</v>
      </c>
      <c r="M249" s="223">
        <f>Розрахунок!L246</f>
        <v>0</v>
      </c>
      <c r="N249" s="223">
        <f>Розрахунок!M246</f>
        <v>0</v>
      </c>
      <c r="O249" s="223">
        <f>Розрахунок!N246</f>
        <v>0</v>
      </c>
      <c r="P249" s="223">
        <f>Розрахунок!O246</f>
        <v>0</v>
      </c>
      <c r="Q249" s="224">
        <f>Розрахунок!DL246</f>
        <v>0</v>
      </c>
      <c r="R249" s="249" t="str">
        <f t="shared" si="41"/>
        <v xml:space="preserve"> </v>
      </c>
      <c r="S249" s="222">
        <f>Розрахунок!U246</f>
        <v>0</v>
      </c>
      <c r="T249" s="225">
        <f>Розрахунок!AB246</f>
        <v>0</v>
      </c>
      <c r="U249" s="226">
        <f>Розрахунок!AI246</f>
        <v>0</v>
      </c>
      <c r="V249" s="423">
        <f>Розрахунок!AP246</f>
        <v>0</v>
      </c>
      <c r="W249" s="222">
        <f>Розрахунок!AW246</f>
        <v>0</v>
      </c>
      <c r="X249" s="225">
        <f>Розрахунок!BD246</f>
        <v>0</v>
      </c>
      <c r="Y249" s="226">
        <f>Розрахунок!BK246</f>
        <v>0</v>
      </c>
      <c r="Z249" s="423">
        <f>Розрахунок!BR246</f>
        <v>0</v>
      </c>
      <c r="AA249" s="222">
        <f>Розрахунок!BY246</f>
        <v>0</v>
      </c>
      <c r="AB249" s="423">
        <f>Розрахунок!CF246</f>
        <v>0</v>
      </c>
      <c r="AC249" s="222">
        <f>Розрахунок!CM246</f>
        <v>0</v>
      </c>
      <c r="AD249" s="225">
        <f>Розрахунок!CT246</f>
        <v>0</v>
      </c>
      <c r="AE249" s="226">
        <f>Розрахунок!DA246</f>
        <v>0</v>
      </c>
      <c r="AF249" s="225">
        <f>Розрахунок!DH246</f>
        <v>0</v>
      </c>
      <c r="AG249" s="421"/>
      <c r="AI249" s="524">
        <f t="shared" si="42"/>
        <v>0</v>
      </c>
      <c r="AJ249" s="519">
        <f t="shared" si="29"/>
        <v>0</v>
      </c>
      <c r="AK249" s="519">
        <f t="shared" si="30"/>
        <v>0</v>
      </c>
      <c r="AL249" s="519">
        <f t="shared" si="31"/>
        <v>0</v>
      </c>
      <c r="AM249" s="519">
        <f t="shared" si="32"/>
        <v>0</v>
      </c>
      <c r="AN249" s="519">
        <f t="shared" si="33"/>
        <v>0</v>
      </c>
      <c r="AO249" s="525">
        <f t="shared" si="34"/>
        <v>0</v>
      </c>
    </row>
    <row r="250" spans="1:41" s="16" customFormat="1" ht="13.5" hidden="1" thickBot="1" x14ac:dyDescent="0.25">
      <c r="A250" s="221">
        <f>Розрахунок!A247</f>
        <v>32</v>
      </c>
      <c r="B250" s="423">
        <f>Розрахунок!B247</f>
        <v>0</v>
      </c>
      <c r="C250" s="227" t="str">
        <f>Розрахунок!C247</f>
        <v/>
      </c>
      <c r="D250" s="226" t="str">
        <f>IF(Розрахунок!F247&lt;&gt;"",LEFT(Розрахунок!F247, LEN(Розрахунок!F247)-1)," ")</f>
        <v xml:space="preserve"> </v>
      </c>
      <c r="E250" s="223" t="str">
        <f>IF(Розрахунок!G247&lt;&gt;"",LEFT(Розрахунок!G247, LEN(Розрахунок!G247)-1)," ")</f>
        <v xml:space="preserve"> </v>
      </c>
      <c r="F250" s="223" t="str">
        <f>IF(Розрахунок!H247&lt;&gt;"",LEFT(Розрахунок!H247, LEN(Розрахунок!H247)-1)," ")</f>
        <v xml:space="preserve"> </v>
      </c>
      <c r="G250" s="223" t="str">
        <f>IF(Розрахунок!I247&lt;&gt;"",LEFT(Розрахунок!I247, LEN(Розрахунок!I247)-1)," ")</f>
        <v xml:space="preserve"> </v>
      </c>
      <c r="H250" s="223">
        <f>Розрахунок!J247</f>
        <v>0</v>
      </c>
      <c r="I250" s="223" t="str">
        <f>IF(Розрахунок!K247&lt;&gt;"",LEFT(Розрахунок!K247, LEN(Розрахунок!K247)-1)," ")</f>
        <v xml:space="preserve"> </v>
      </c>
      <c r="J250" s="223">
        <f>Розрахунок!E247</f>
        <v>0</v>
      </c>
      <c r="K250" s="223">
        <f>Розрахунок!DN247</f>
        <v>0</v>
      </c>
      <c r="L250" s="223">
        <f>Розрахунок!DM247</f>
        <v>0</v>
      </c>
      <c r="M250" s="223">
        <f>Розрахунок!L247</f>
        <v>0</v>
      </c>
      <c r="N250" s="223">
        <f>Розрахунок!M247</f>
        <v>0</v>
      </c>
      <c r="O250" s="223">
        <f>Розрахунок!N247</f>
        <v>0</v>
      </c>
      <c r="P250" s="223">
        <f>Розрахунок!O247</f>
        <v>0</v>
      </c>
      <c r="Q250" s="224">
        <f>Розрахунок!DL247</f>
        <v>0</v>
      </c>
      <c r="R250" s="249" t="str">
        <f t="shared" si="41"/>
        <v xml:space="preserve"> </v>
      </c>
      <c r="S250" s="222">
        <f>Розрахунок!U247</f>
        <v>0</v>
      </c>
      <c r="T250" s="225">
        <f>Розрахунок!AB247</f>
        <v>0</v>
      </c>
      <c r="U250" s="226">
        <f>Розрахунок!AI247</f>
        <v>0</v>
      </c>
      <c r="V250" s="423">
        <f>Розрахунок!AP247</f>
        <v>0</v>
      </c>
      <c r="W250" s="222">
        <f>Розрахунок!AW247</f>
        <v>0</v>
      </c>
      <c r="X250" s="225">
        <f>Розрахунок!BD247</f>
        <v>0</v>
      </c>
      <c r="Y250" s="226">
        <f>Розрахунок!BK247</f>
        <v>0</v>
      </c>
      <c r="Z250" s="423">
        <f>Розрахунок!BR247</f>
        <v>0</v>
      </c>
      <c r="AA250" s="222">
        <f>Розрахунок!BY247</f>
        <v>0</v>
      </c>
      <c r="AB250" s="423">
        <f>Розрахунок!CF247</f>
        <v>0</v>
      </c>
      <c r="AC250" s="222">
        <f>Розрахунок!CM247</f>
        <v>0</v>
      </c>
      <c r="AD250" s="225">
        <f>Розрахунок!CT247</f>
        <v>0</v>
      </c>
      <c r="AE250" s="226">
        <f>Розрахунок!DA247</f>
        <v>0</v>
      </c>
      <c r="AF250" s="225">
        <f>Розрахунок!DH247</f>
        <v>0</v>
      </c>
      <c r="AG250" s="421"/>
      <c r="AI250" s="524">
        <f t="shared" si="42"/>
        <v>0</v>
      </c>
      <c r="AJ250" s="519">
        <f t="shared" si="29"/>
        <v>0</v>
      </c>
      <c r="AK250" s="519">
        <f t="shared" si="30"/>
        <v>0</v>
      </c>
      <c r="AL250" s="519">
        <f t="shared" si="31"/>
        <v>0</v>
      </c>
      <c r="AM250" s="519">
        <f t="shared" si="32"/>
        <v>0</v>
      </c>
      <c r="AN250" s="519">
        <f t="shared" si="33"/>
        <v>0</v>
      </c>
      <c r="AO250" s="525">
        <f t="shared" si="34"/>
        <v>0</v>
      </c>
    </row>
    <row r="251" spans="1:41" s="16" customFormat="1" ht="13.5" hidden="1" thickBot="1" x14ac:dyDescent="0.25">
      <c r="A251" s="221">
        <f>Розрахунок!A248</f>
        <v>33</v>
      </c>
      <c r="B251" s="423">
        <f>Розрахунок!B248</f>
        <v>0</v>
      </c>
      <c r="C251" s="227" t="str">
        <f>Розрахунок!C248</f>
        <v/>
      </c>
      <c r="D251" s="226" t="str">
        <f>IF(Розрахунок!F248&lt;&gt;"",LEFT(Розрахунок!F248, LEN(Розрахунок!F248)-1)," ")</f>
        <v xml:space="preserve"> </v>
      </c>
      <c r="E251" s="223" t="str">
        <f>IF(Розрахунок!G248&lt;&gt;"",LEFT(Розрахунок!G248, LEN(Розрахунок!G248)-1)," ")</f>
        <v xml:space="preserve"> </v>
      </c>
      <c r="F251" s="223" t="str">
        <f>IF(Розрахунок!H248&lt;&gt;"",LEFT(Розрахунок!H248, LEN(Розрахунок!H248)-1)," ")</f>
        <v xml:space="preserve"> </v>
      </c>
      <c r="G251" s="223" t="str">
        <f>IF(Розрахунок!I248&lt;&gt;"",LEFT(Розрахунок!I248, LEN(Розрахунок!I248)-1)," ")</f>
        <v xml:space="preserve"> </v>
      </c>
      <c r="H251" s="223">
        <f>Розрахунок!J248</f>
        <v>0</v>
      </c>
      <c r="I251" s="223" t="str">
        <f>IF(Розрахунок!K248&lt;&gt;"",LEFT(Розрахунок!K248, LEN(Розрахунок!K248)-1)," ")</f>
        <v xml:space="preserve"> </v>
      </c>
      <c r="J251" s="223">
        <f>Розрахунок!E248</f>
        <v>0</v>
      </c>
      <c r="K251" s="223">
        <f>Розрахунок!DN248</f>
        <v>0</v>
      </c>
      <c r="L251" s="223">
        <f>Розрахунок!DM248</f>
        <v>0</v>
      </c>
      <c r="M251" s="223">
        <f>Розрахунок!L248</f>
        <v>0</v>
      </c>
      <c r="N251" s="223">
        <f>Розрахунок!M248</f>
        <v>0</v>
      </c>
      <c r="O251" s="223">
        <f>Розрахунок!N248</f>
        <v>0</v>
      </c>
      <c r="P251" s="223">
        <f>Розрахунок!O248</f>
        <v>0</v>
      </c>
      <c r="Q251" s="224">
        <f>Розрахунок!DL248</f>
        <v>0</v>
      </c>
      <c r="R251" s="249" t="str">
        <f t="shared" si="41"/>
        <v xml:space="preserve"> </v>
      </c>
      <c r="S251" s="222">
        <f>Розрахунок!U248</f>
        <v>0</v>
      </c>
      <c r="T251" s="225">
        <f>Розрахунок!AB248</f>
        <v>0</v>
      </c>
      <c r="U251" s="226">
        <f>Розрахунок!AI248</f>
        <v>0</v>
      </c>
      <c r="V251" s="423">
        <f>Розрахунок!AP248</f>
        <v>0</v>
      </c>
      <c r="W251" s="222">
        <f>Розрахунок!AW248</f>
        <v>0</v>
      </c>
      <c r="X251" s="225">
        <f>Розрахунок!BD248</f>
        <v>0</v>
      </c>
      <c r="Y251" s="226">
        <f>Розрахунок!BK248</f>
        <v>0</v>
      </c>
      <c r="Z251" s="423">
        <f>Розрахунок!BR248</f>
        <v>0</v>
      </c>
      <c r="AA251" s="222">
        <f>Розрахунок!BY248</f>
        <v>0</v>
      </c>
      <c r="AB251" s="423">
        <f>Розрахунок!CF248</f>
        <v>0</v>
      </c>
      <c r="AC251" s="222">
        <f>Розрахунок!CM248</f>
        <v>0</v>
      </c>
      <c r="AD251" s="225">
        <f>Розрахунок!CT248</f>
        <v>0</v>
      </c>
      <c r="AE251" s="226">
        <f>Розрахунок!DA248</f>
        <v>0</v>
      </c>
      <c r="AF251" s="225">
        <f>Розрахунок!DH248</f>
        <v>0</v>
      </c>
      <c r="AG251" s="421"/>
      <c r="AI251" s="524">
        <f t="shared" si="42"/>
        <v>0</v>
      </c>
      <c r="AJ251" s="519">
        <f t="shared" si="29"/>
        <v>0</v>
      </c>
      <c r="AK251" s="519">
        <f t="shared" si="30"/>
        <v>0</v>
      </c>
      <c r="AL251" s="519">
        <f t="shared" si="31"/>
        <v>0</v>
      </c>
      <c r="AM251" s="519">
        <f t="shared" si="32"/>
        <v>0</v>
      </c>
      <c r="AN251" s="519">
        <f t="shared" si="33"/>
        <v>0</v>
      </c>
      <c r="AO251" s="525">
        <f t="shared" si="34"/>
        <v>0</v>
      </c>
    </row>
    <row r="252" spans="1:41" s="16" customFormat="1" ht="13.5" hidden="1" thickBot="1" x14ac:dyDescent="0.25">
      <c r="A252" s="221">
        <f>Розрахунок!A249</f>
        <v>34</v>
      </c>
      <c r="B252" s="423">
        <f>Розрахунок!B249</f>
        <v>0</v>
      </c>
      <c r="C252" s="227" t="str">
        <f>Розрахунок!C249</f>
        <v/>
      </c>
      <c r="D252" s="226" t="str">
        <f>IF(Розрахунок!F249&lt;&gt;"",LEFT(Розрахунок!F249, LEN(Розрахунок!F249)-1)," ")</f>
        <v xml:space="preserve"> </v>
      </c>
      <c r="E252" s="223" t="str">
        <f>IF(Розрахунок!G249&lt;&gt;"",LEFT(Розрахунок!G249, LEN(Розрахунок!G249)-1)," ")</f>
        <v xml:space="preserve"> </v>
      </c>
      <c r="F252" s="223" t="str">
        <f>IF(Розрахунок!H249&lt;&gt;"",LEFT(Розрахунок!H249, LEN(Розрахунок!H249)-1)," ")</f>
        <v xml:space="preserve"> </v>
      </c>
      <c r="G252" s="223" t="str">
        <f>IF(Розрахунок!I249&lt;&gt;"",LEFT(Розрахунок!I249, LEN(Розрахунок!I249)-1)," ")</f>
        <v xml:space="preserve"> </v>
      </c>
      <c r="H252" s="223">
        <f>Розрахунок!J249</f>
        <v>0</v>
      </c>
      <c r="I252" s="223" t="str">
        <f>IF(Розрахунок!K249&lt;&gt;"",LEFT(Розрахунок!K249, LEN(Розрахунок!K249)-1)," ")</f>
        <v xml:space="preserve"> </v>
      </c>
      <c r="J252" s="223">
        <f>Розрахунок!E249</f>
        <v>0</v>
      </c>
      <c r="K252" s="223">
        <f>Розрахунок!DN249</f>
        <v>0</v>
      </c>
      <c r="L252" s="223">
        <f>Розрахунок!DM249</f>
        <v>0</v>
      </c>
      <c r="M252" s="223">
        <f>Розрахунок!L249</f>
        <v>0</v>
      </c>
      <c r="N252" s="223">
        <f>Розрахунок!M249</f>
        <v>0</v>
      </c>
      <c r="O252" s="223">
        <f>Розрахунок!N249</f>
        <v>0</v>
      </c>
      <c r="P252" s="223">
        <f>Розрахунок!O249</f>
        <v>0</v>
      </c>
      <c r="Q252" s="224">
        <f>Розрахунок!DL249</f>
        <v>0</v>
      </c>
      <c r="R252" s="249" t="str">
        <f t="shared" si="41"/>
        <v xml:space="preserve"> </v>
      </c>
      <c r="S252" s="222">
        <f>Розрахунок!U249</f>
        <v>0</v>
      </c>
      <c r="T252" s="225">
        <f>Розрахунок!AB249</f>
        <v>0</v>
      </c>
      <c r="U252" s="226">
        <f>Розрахунок!AI249</f>
        <v>0</v>
      </c>
      <c r="V252" s="423">
        <f>Розрахунок!AP249</f>
        <v>0</v>
      </c>
      <c r="W252" s="222">
        <f>Розрахунок!AW249</f>
        <v>0</v>
      </c>
      <c r="X252" s="225">
        <f>Розрахунок!BD249</f>
        <v>0</v>
      </c>
      <c r="Y252" s="226">
        <f>Розрахунок!BK249</f>
        <v>0</v>
      </c>
      <c r="Z252" s="423">
        <f>Розрахунок!BR249</f>
        <v>0</v>
      </c>
      <c r="AA252" s="222">
        <f>Розрахунок!BY249</f>
        <v>0</v>
      </c>
      <c r="AB252" s="423">
        <f>Розрахунок!CF249</f>
        <v>0</v>
      </c>
      <c r="AC252" s="222">
        <f>Розрахунок!CM249</f>
        <v>0</v>
      </c>
      <c r="AD252" s="225">
        <f>Розрахунок!CT249</f>
        <v>0</v>
      </c>
      <c r="AE252" s="226">
        <f>Розрахунок!DA249</f>
        <v>0</v>
      </c>
      <c r="AF252" s="225">
        <f>Розрахунок!DH249</f>
        <v>0</v>
      </c>
      <c r="AG252" s="421"/>
      <c r="AI252" s="524">
        <f t="shared" si="42"/>
        <v>0</v>
      </c>
      <c r="AJ252" s="519">
        <f t="shared" si="29"/>
        <v>0</v>
      </c>
      <c r="AK252" s="519">
        <f t="shared" si="30"/>
        <v>0</v>
      </c>
      <c r="AL252" s="519">
        <f t="shared" si="31"/>
        <v>0</v>
      </c>
      <c r="AM252" s="519">
        <f t="shared" si="32"/>
        <v>0</v>
      </c>
      <c r="AN252" s="519">
        <f t="shared" si="33"/>
        <v>0</v>
      </c>
      <c r="AO252" s="525">
        <f t="shared" si="34"/>
        <v>0</v>
      </c>
    </row>
    <row r="253" spans="1:41" s="16" customFormat="1" ht="13.5" hidden="1" thickBot="1" x14ac:dyDescent="0.25">
      <c r="A253" s="221">
        <f>Розрахунок!A250</f>
        <v>35</v>
      </c>
      <c r="B253" s="423">
        <f>Розрахунок!B250</f>
        <v>0</v>
      </c>
      <c r="C253" s="227" t="str">
        <f>Розрахунок!C250</f>
        <v/>
      </c>
      <c r="D253" s="226" t="str">
        <f>IF(Розрахунок!F250&lt;&gt;"",LEFT(Розрахунок!F250, LEN(Розрахунок!F250)-1)," ")</f>
        <v xml:space="preserve"> </v>
      </c>
      <c r="E253" s="223" t="str">
        <f>IF(Розрахунок!G250&lt;&gt;"",LEFT(Розрахунок!G250, LEN(Розрахунок!G250)-1)," ")</f>
        <v xml:space="preserve"> </v>
      </c>
      <c r="F253" s="223" t="str">
        <f>IF(Розрахунок!H250&lt;&gt;"",LEFT(Розрахунок!H250, LEN(Розрахунок!H250)-1)," ")</f>
        <v xml:space="preserve"> </v>
      </c>
      <c r="G253" s="223" t="str">
        <f>IF(Розрахунок!I250&lt;&gt;"",LEFT(Розрахунок!I250, LEN(Розрахунок!I250)-1)," ")</f>
        <v xml:space="preserve"> </v>
      </c>
      <c r="H253" s="223">
        <f>Розрахунок!J250</f>
        <v>0</v>
      </c>
      <c r="I253" s="223" t="str">
        <f>IF(Розрахунок!K250&lt;&gt;"",LEFT(Розрахунок!K250, LEN(Розрахунок!K250)-1)," ")</f>
        <v xml:space="preserve"> </v>
      </c>
      <c r="J253" s="223">
        <f>Розрахунок!E250</f>
        <v>0</v>
      </c>
      <c r="K253" s="223">
        <f>Розрахунок!DN250</f>
        <v>0</v>
      </c>
      <c r="L253" s="223">
        <f>Розрахунок!DM250</f>
        <v>0</v>
      </c>
      <c r="M253" s="223">
        <f>Розрахунок!L250</f>
        <v>0</v>
      </c>
      <c r="N253" s="223">
        <f>Розрахунок!M250</f>
        <v>0</v>
      </c>
      <c r="O253" s="223">
        <f>Розрахунок!N250</f>
        <v>0</v>
      </c>
      <c r="P253" s="223">
        <f>Розрахунок!O250</f>
        <v>0</v>
      </c>
      <c r="Q253" s="224">
        <f>Розрахунок!DL250</f>
        <v>0</v>
      </c>
      <c r="R253" s="249" t="str">
        <f t="shared" si="41"/>
        <v xml:space="preserve"> </v>
      </c>
      <c r="S253" s="222">
        <f>Розрахунок!U250</f>
        <v>0</v>
      </c>
      <c r="T253" s="225">
        <f>Розрахунок!AB250</f>
        <v>0</v>
      </c>
      <c r="U253" s="226">
        <f>Розрахунок!AI250</f>
        <v>0</v>
      </c>
      <c r="V253" s="423">
        <f>Розрахунок!AP250</f>
        <v>0</v>
      </c>
      <c r="W253" s="222">
        <f>Розрахунок!AW250</f>
        <v>0</v>
      </c>
      <c r="X253" s="225">
        <f>Розрахунок!BD250</f>
        <v>0</v>
      </c>
      <c r="Y253" s="226">
        <f>Розрахунок!BK250</f>
        <v>0</v>
      </c>
      <c r="Z253" s="423">
        <f>Розрахунок!BR250</f>
        <v>0</v>
      </c>
      <c r="AA253" s="222">
        <f>Розрахунок!BY250</f>
        <v>0</v>
      </c>
      <c r="AB253" s="423">
        <f>Розрахунок!CF250</f>
        <v>0</v>
      </c>
      <c r="AC253" s="222">
        <f>Розрахунок!CM250</f>
        <v>0</v>
      </c>
      <c r="AD253" s="225">
        <f>Розрахунок!CT250</f>
        <v>0</v>
      </c>
      <c r="AE253" s="226">
        <f>Розрахунок!DA250</f>
        <v>0</v>
      </c>
      <c r="AF253" s="225">
        <f>Розрахунок!DH250</f>
        <v>0</v>
      </c>
      <c r="AG253" s="421"/>
      <c r="AI253" s="524">
        <f t="shared" si="42"/>
        <v>0</v>
      </c>
      <c r="AJ253" s="519">
        <f t="shared" si="29"/>
        <v>0</v>
      </c>
      <c r="AK253" s="519">
        <f t="shared" si="30"/>
        <v>0</v>
      </c>
      <c r="AL253" s="519">
        <f t="shared" si="31"/>
        <v>0</v>
      </c>
      <c r="AM253" s="519">
        <f t="shared" si="32"/>
        <v>0</v>
      </c>
      <c r="AN253" s="519">
        <f t="shared" si="33"/>
        <v>0</v>
      </c>
      <c r="AO253" s="525">
        <f t="shared" si="34"/>
        <v>0</v>
      </c>
    </row>
    <row r="254" spans="1:41" s="16" customFormat="1" ht="13.5" hidden="1" thickBot="1" x14ac:dyDescent="0.25">
      <c r="A254" s="221">
        <f>Розрахунок!A251</f>
        <v>36</v>
      </c>
      <c r="B254" s="423">
        <f>Розрахунок!B251</f>
        <v>0</v>
      </c>
      <c r="C254" s="227" t="str">
        <f>Розрахунок!C251</f>
        <v/>
      </c>
      <c r="D254" s="226" t="str">
        <f>IF(Розрахунок!F251&lt;&gt;"",LEFT(Розрахунок!F251, LEN(Розрахунок!F251)-1)," ")</f>
        <v xml:space="preserve"> </v>
      </c>
      <c r="E254" s="223" t="str">
        <f>IF(Розрахунок!G251&lt;&gt;"",LEFT(Розрахунок!G251, LEN(Розрахунок!G251)-1)," ")</f>
        <v xml:space="preserve"> </v>
      </c>
      <c r="F254" s="223" t="str">
        <f>IF(Розрахунок!H251&lt;&gt;"",LEFT(Розрахунок!H251, LEN(Розрахунок!H251)-1)," ")</f>
        <v xml:space="preserve"> </v>
      </c>
      <c r="G254" s="223" t="str">
        <f>IF(Розрахунок!I251&lt;&gt;"",LEFT(Розрахунок!I251, LEN(Розрахунок!I251)-1)," ")</f>
        <v xml:space="preserve"> </v>
      </c>
      <c r="H254" s="223">
        <f>Розрахунок!J251</f>
        <v>0</v>
      </c>
      <c r="I254" s="223" t="str">
        <f>IF(Розрахунок!K251&lt;&gt;"",LEFT(Розрахунок!K251, LEN(Розрахунок!K251)-1)," ")</f>
        <v xml:space="preserve"> </v>
      </c>
      <c r="J254" s="223">
        <f>Розрахунок!E251</f>
        <v>0</v>
      </c>
      <c r="K254" s="223">
        <f>Розрахунок!DN251</f>
        <v>0</v>
      </c>
      <c r="L254" s="223">
        <f>Розрахунок!DM251</f>
        <v>0</v>
      </c>
      <c r="M254" s="223">
        <f>Розрахунок!L251</f>
        <v>0</v>
      </c>
      <c r="N254" s="223">
        <f>Розрахунок!M251</f>
        <v>0</v>
      </c>
      <c r="O254" s="223">
        <f>Розрахунок!N251</f>
        <v>0</v>
      </c>
      <c r="P254" s="223">
        <f>Розрахунок!O251</f>
        <v>0</v>
      </c>
      <c r="Q254" s="224">
        <f>Розрахунок!DL251</f>
        <v>0</v>
      </c>
      <c r="R254" s="249" t="str">
        <f t="shared" si="41"/>
        <v xml:space="preserve"> </v>
      </c>
      <c r="S254" s="222">
        <f>Розрахунок!U251</f>
        <v>0</v>
      </c>
      <c r="T254" s="225">
        <f>Розрахунок!AB251</f>
        <v>0</v>
      </c>
      <c r="U254" s="226">
        <f>Розрахунок!AI251</f>
        <v>0</v>
      </c>
      <c r="V254" s="423">
        <f>Розрахунок!AP251</f>
        <v>0</v>
      </c>
      <c r="W254" s="222">
        <f>Розрахунок!AW251</f>
        <v>0</v>
      </c>
      <c r="X254" s="225">
        <f>Розрахунок!BD251</f>
        <v>0</v>
      </c>
      <c r="Y254" s="226">
        <f>Розрахунок!BK251</f>
        <v>0</v>
      </c>
      <c r="Z254" s="423">
        <f>Розрахунок!BR251</f>
        <v>0</v>
      </c>
      <c r="AA254" s="222">
        <f>Розрахунок!BY251</f>
        <v>0</v>
      </c>
      <c r="AB254" s="423">
        <f>Розрахунок!CF251</f>
        <v>0</v>
      </c>
      <c r="AC254" s="222">
        <f>Розрахунок!CM251</f>
        <v>0</v>
      </c>
      <c r="AD254" s="225">
        <f>Розрахунок!CT251</f>
        <v>0</v>
      </c>
      <c r="AE254" s="226">
        <f>Розрахунок!DA251</f>
        <v>0</v>
      </c>
      <c r="AF254" s="225">
        <f>Розрахунок!DH251</f>
        <v>0</v>
      </c>
      <c r="AG254" s="421"/>
      <c r="AI254" s="524">
        <f t="shared" si="42"/>
        <v>0</v>
      </c>
      <c r="AJ254" s="519">
        <f t="shared" si="29"/>
        <v>0</v>
      </c>
      <c r="AK254" s="519">
        <f t="shared" si="30"/>
        <v>0</v>
      </c>
      <c r="AL254" s="519">
        <f t="shared" si="31"/>
        <v>0</v>
      </c>
      <c r="AM254" s="519">
        <f t="shared" si="32"/>
        <v>0</v>
      </c>
      <c r="AN254" s="519">
        <f t="shared" si="33"/>
        <v>0</v>
      </c>
      <c r="AO254" s="525">
        <f t="shared" si="34"/>
        <v>0</v>
      </c>
    </row>
    <row r="255" spans="1:41" s="16" customFormat="1" ht="13.5" hidden="1" thickBot="1" x14ac:dyDescent="0.25">
      <c r="A255" s="221">
        <f>Розрахунок!A252</f>
        <v>37</v>
      </c>
      <c r="B255" s="423">
        <f>Розрахунок!B252</f>
        <v>0</v>
      </c>
      <c r="C255" s="227" t="str">
        <f>Розрахунок!C252</f>
        <v/>
      </c>
      <c r="D255" s="226" t="str">
        <f>IF(Розрахунок!F252&lt;&gt;"",LEFT(Розрахунок!F252, LEN(Розрахунок!F252)-1)," ")</f>
        <v xml:space="preserve"> </v>
      </c>
      <c r="E255" s="223" t="str">
        <f>IF(Розрахунок!G252&lt;&gt;"",LEFT(Розрахунок!G252, LEN(Розрахунок!G252)-1)," ")</f>
        <v xml:space="preserve"> </v>
      </c>
      <c r="F255" s="223" t="str">
        <f>IF(Розрахунок!H252&lt;&gt;"",LEFT(Розрахунок!H252, LEN(Розрахунок!H252)-1)," ")</f>
        <v xml:space="preserve"> </v>
      </c>
      <c r="G255" s="223" t="str">
        <f>IF(Розрахунок!I252&lt;&gt;"",LEFT(Розрахунок!I252, LEN(Розрахунок!I252)-1)," ")</f>
        <v xml:space="preserve"> </v>
      </c>
      <c r="H255" s="223">
        <f>Розрахунок!J252</f>
        <v>0</v>
      </c>
      <c r="I255" s="223" t="str">
        <f>IF(Розрахунок!K252&lt;&gt;"",LEFT(Розрахунок!K252, LEN(Розрахунок!K252)-1)," ")</f>
        <v xml:space="preserve"> </v>
      </c>
      <c r="J255" s="223">
        <f>Розрахунок!E252</f>
        <v>0</v>
      </c>
      <c r="K255" s="223">
        <f>Розрахунок!DN252</f>
        <v>0</v>
      </c>
      <c r="L255" s="223">
        <f>Розрахунок!DM252</f>
        <v>0</v>
      </c>
      <c r="M255" s="223">
        <f>Розрахунок!L252</f>
        <v>0</v>
      </c>
      <c r="N255" s="223">
        <f>Розрахунок!M252</f>
        <v>0</v>
      </c>
      <c r="O255" s="223">
        <f>Розрахунок!N252</f>
        <v>0</v>
      </c>
      <c r="P255" s="223">
        <f>Розрахунок!O252</f>
        <v>0</v>
      </c>
      <c r="Q255" s="224">
        <f>Розрахунок!DL252</f>
        <v>0</v>
      </c>
      <c r="R255" s="249" t="str">
        <f t="shared" si="41"/>
        <v xml:space="preserve"> </v>
      </c>
      <c r="S255" s="222">
        <f>Розрахунок!U252</f>
        <v>0</v>
      </c>
      <c r="T255" s="225">
        <f>Розрахунок!AB252</f>
        <v>0</v>
      </c>
      <c r="U255" s="226">
        <f>Розрахунок!AI252</f>
        <v>0</v>
      </c>
      <c r="V255" s="423">
        <f>Розрахунок!AP252</f>
        <v>0</v>
      </c>
      <c r="W255" s="222">
        <f>Розрахунок!AW252</f>
        <v>0</v>
      </c>
      <c r="X255" s="225">
        <f>Розрахунок!BD252</f>
        <v>0</v>
      </c>
      <c r="Y255" s="226">
        <f>Розрахунок!BK252</f>
        <v>0</v>
      </c>
      <c r="Z255" s="423">
        <f>Розрахунок!BR252</f>
        <v>0</v>
      </c>
      <c r="AA255" s="222">
        <f>Розрахунок!BY252</f>
        <v>0</v>
      </c>
      <c r="AB255" s="423">
        <f>Розрахунок!CF252</f>
        <v>0</v>
      </c>
      <c r="AC255" s="222">
        <f>Розрахунок!CM252</f>
        <v>0</v>
      </c>
      <c r="AD255" s="225">
        <f>Розрахунок!CT252</f>
        <v>0</v>
      </c>
      <c r="AE255" s="226">
        <f>Розрахунок!DA252</f>
        <v>0</v>
      </c>
      <c r="AF255" s="225">
        <f>Розрахунок!DH252</f>
        <v>0</v>
      </c>
      <c r="AG255" s="421"/>
      <c r="AI255" s="524">
        <f t="shared" si="42"/>
        <v>0</v>
      </c>
      <c r="AJ255" s="519">
        <f t="shared" si="29"/>
        <v>0</v>
      </c>
      <c r="AK255" s="519">
        <f t="shared" si="30"/>
        <v>0</v>
      </c>
      <c r="AL255" s="519">
        <f t="shared" si="31"/>
        <v>0</v>
      </c>
      <c r="AM255" s="519">
        <f t="shared" si="32"/>
        <v>0</v>
      </c>
      <c r="AN255" s="519">
        <f t="shared" si="33"/>
        <v>0</v>
      </c>
      <c r="AO255" s="525">
        <f t="shared" si="34"/>
        <v>0</v>
      </c>
    </row>
    <row r="256" spans="1:41" s="16" customFormat="1" ht="13.5" hidden="1" thickBot="1" x14ac:dyDescent="0.25">
      <c r="A256" s="221">
        <f>Розрахунок!A253</f>
        <v>38</v>
      </c>
      <c r="B256" s="423">
        <f>Розрахунок!B253</f>
        <v>0</v>
      </c>
      <c r="C256" s="227" t="str">
        <f>Розрахунок!C253</f>
        <v/>
      </c>
      <c r="D256" s="226" t="str">
        <f>IF(Розрахунок!F253&lt;&gt;"",LEFT(Розрахунок!F253, LEN(Розрахунок!F253)-1)," ")</f>
        <v xml:space="preserve"> </v>
      </c>
      <c r="E256" s="223" t="str">
        <f>IF(Розрахунок!G253&lt;&gt;"",LEFT(Розрахунок!G253, LEN(Розрахунок!G253)-1)," ")</f>
        <v xml:space="preserve"> </v>
      </c>
      <c r="F256" s="223" t="str">
        <f>IF(Розрахунок!H253&lt;&gt;"",LEFT(Розрахунок!H253, LEN(Розрахунок!H253)-1)," ")</f>
        <v xml:space="preserve"> </v>
      </c>
      <c r="G256" s="223" t="str">
        <f>IF(Розрахунок!I253&lt;&gt;"",LEFT(Розрахунок!I253, LEN(Розрахунок!I253)-1)," ")</f>
        <v xml:space="preserve"> </v>
      </c>
      <c r="H256" s="223">
        <f>Розрахунок!J253</f>
        <v>0</v>
      </c>
      <c r="I256" s="223" t="str">
        <f>IF(Розрахунок!K253&lt;&gt;"",LEFT(Розрахунок!K253, LEN(Розрахунок!K253)-1)," ")</f>
        <v xml:space="preserve"> </v>
      </c>
      <c r="J256" s="223">
        <f>Розрахунок!E253</f>
        <v>0</v>
      </c>
      <c r="K256" s="223">
        <f>Розрахунок!DN253</f>
        <v>0</v>
      </c>
      <c r="L256" s="223">
        <f>Розрахунок!DM253</f>
        <v>0</v>
      </c>
      <c r="M256" s="223">
        <f>Розрахунок!L253</f>
        <v>0</v>
      </c>
      <c r="N256" s="223">
        <f>Розрахунок!M253</f>
        <v>0</v>
      </c>
      <c r="O256" s="223">
        <f>Розрахунок!N253</f>
        <v>0</v>
      </c>
      <c r="P256" s="223">
        <f>Розрахунок!O253</f>
        <v>0</v>
      </c>
      <c r="Q256" s="224">
        <f>Розрахунок!DL253</f>
        <v>0</v>
      </c>
      <c r="R256" s="249" t="str">
        <f t="shared" si="41"/>
        <v xml:space="preserve"> </v>
      </c>
      <c r="S256" s="222">
        <f>Розрахунок!U253</f>
        <v>0</v>
      </c>
      <c r="T256" s="225">
        <f>Розрахунок!AB253</f>
        <v>0</v>
      </c>
      <c r="U256" s="226">
        <f>Розрахунок!AI253</f>
        <v>0</v>
      </c>
      <c r="V256" s="423">
        <f>Розрахунок!AP253</f>
        <v>0</v>
      </c>
      <c r="W256" s="222">
        <f>Розрахунок!AW253</f>
        <v>0</v>
      </c>
      <c r="X256" s="225">
        <f>Розрахунок!BD253</f>
        <v>0</v>
      </c>
      <c r="Y256" s="226">
        <f>Розрахунок!BK253</f>
        <v>0</v>
      </c>
      <c r="Z256" s="423">
        <f>Розрахунок!BR253</f>
        <v>0</v>
      </c>
      <c r="AA256" s="222">
        <f>Розрахунок!BY253</f>
        <v>0</v>
      </c>
      <c r="AB256" s="423">
        <f>Розрахунок!CF253</f>
        <v>0</v>
      </c>
      <c r="AC256" s="222">
        <f>Розрахунок!CM253</f>
        <v>0</v>
      </c>
      <c r="AD256" s="225">
        <f>Розрахунок!CT253</f>
        <v>0</v>
      </c>
      <c r="AE256" s="226">
        <f>Розрахунок!DA253</f>
        <v>0</v>
      </c>
      <c r="AF256" s="225">
        <f>Розрахунок!DH253</f>
        <v>0</v>
      </c>
      <c r="AG256" s="421"/>
      <c r="AI256" s="524">
        <f t="shared" si="42"/>
        <v>0</v>
      </c>
      <c r="AJ256" s="519">
        <f t="shared" si="29"/>
        <v>0</v>
      </c>
      <c r="AK256" s="519">
        <f t="shared" si="30"/>
        <v>0</v>
      </c>
      <c r="AL256" s="519">
        <f t="shared" si="31"/>
        <v>0</v>
      </c>
      <c r="AM256" s="519">
        <f t="shared" si="32"/>
        <v>0</v>
      </c>
      <c r="AN256" s="519">
        <f t="shared" si="33"/>
        <v>0</v>
      </c>
      <c r="AO256" s="525">
        <f t="shared" si="34"/>
        <v>0</v>
      </c>
    </row>
    <row r="257" spans="1:41" s="16" customFormat="1" ht="13.5" hidden="1" thickBot="1" x14ac:dyDescent="0.25">
      <c r="A257" s="221">
        <f>Розрахунок!A254</f>
        <v>39</v>
      </c>
      <c r="B257" s="423">
        <f>Розрахунок!B254</f>
        <v>0</v>
      </c>
      <c r="C257" s="227" t="str">
        <f>Розрахунок!C254</f>
        <v/>
      </c>
      <c r="D257" s="226" t="str">
        <f>IF(Розрахунок!F254&lt;&gt;"",LEFT(Розрахунок!F254, LEN(Розрахунок!F254)-1)," ")</f>
        <v xml:space="preserve"> </v>
      </c>
      <c r="E257" s="223" t="str">
        <f>IF(Розрахунок!G254&lt;&gt;"",LEFT(Розрахунок!G254, LEN(Розрахунок!G254)-1)," ")</f>
        <v xml:space="preserve"> </v>
      </c>
      <c r="F257" s="223" t="str">
        <f>IF(Розрахунок!H254&lt;&gt;"",LEFT(Розрахунок!H254, LEN(Розрахунок!H254)-1)," ")</f>
        <v xml:space="preserve"> </v>
      </c>
      <c r="G257" s="223" t="str">
        <f>IF(Розрахунок!I254&lt;&gt;"",LEFT(Розрахунок!I254, LEN(Розрахунок!I254)-1)," ")</f>
        <v xml:space="preserve"> </v>
      </c>
      <c r="H257" s="223">
        <f>Розрахунок!J254</f>
        <v>0</v>
      </c>
      <c r="I257" s="223" t="str">
        <f>IF(Розрахунок!K254&lt;&gt;"",LEFT(Розрахунок!K254, LEN(Розрахунок!K254)-1)," ")</f>
        <v xml:space="preserve"> </v>
      </c>
      <c r="J257" s="223">
        <f>Розрахунок!E254</f>
        <v>0</v>
      </c>
      <c r="K257" s="223">
        <f>Розрахунок!DN254</f>
        <v>0</v>
      </c>
      <c r="L257" s="223">
        <f>Розрахунок!DM254</f>
        <v>0</v>
      </c>
      <c r="M257" s="223">
        <f>Розрахунок!L254</f>
        <v>0</v>
      </c>
      <c r="N257" s="223">
        <f>Розрахунок!M254</f>
        <v>0</v>
      </c>
      <c r="O257" s="223">
        <f>Розрахунок!N254</f>
        <v>0</v>
      </c>
      <c r="P257" s="223">
        <f>Розрахунок!O254</f>
        <v>0</v>
      </c>
      <c r="Q257" s="224">
        <f>Розрахунок!DL254</f>
        <v>0</v>
      </c>
      <c r="R257" s="249" t="str">
        <f t="shared" si="41"/>
        <v xml:space="preserve"> </v>
      </c>
      <c r="S257" s="222">
        <f>Розрахунок!U254</f>
        <v>0</v>
      </c>
      <c r="T257" s="225">
        <f>Розрахунок!AB254</f>
        <v>0</v>
      </c>
      <c r="U257" s="226">
        <f>Розрахунок!AI254</f>
        <v>0</v>
      </c>
      <c r="V257" s="423">
        <f>Розрахунок!AP254</f>
        <v>0</v>
      </c>
      <c r="W257" s="222">
        <f>Розрахунок!AW254</f>
        <v>0</v>
      </c>
      <c r="X257" s="225">
        <f>Розрахунок!BD254</f>
        <v>0</v>
      </c>
      <c r="Y257" s="226">
        <f>Розрахунок!BK254</f>
        <v>0</v>
      </c>
      <c r="Z257" s="423">
        <f>Розрахунок!BR254</f>
        <v>0</v>
      </c>
      <c r="AA257" s="222">
        <f>Розрахунок!BY254</f>
        <v>0</v>
      </c>
      <c r="AB257" s="423">
        <f>Розрахунок!CF254</f>
        <v>0</v>
      </c>
      <c r="AC257" s="222">
        <f>Розрахунок!CM254</f>
        <v>0</v>
      </c>
      <c r="AD257" s="225">
        <f>Розрахунок!CT254</f>
        <v>0</v>
      </c>
      <c r="AE257" s="226">
        <f>Розрахунок!DA254</f>
        <v>0</v>
      </c>
      <c r="AF257" s="225">
        <f>Розрахунок!DH254</f>
        <v>0</v>
      </c>
      <c r="AG257" s="421"/>
      <c r="AI257" s="524">
        <f t="shared" si="42"/>
        <v>0</v>
      </c>
      <c r="AJ257" s="519">
        <f t="shared" si="29"/>
        <v>0</v>
      </c>
      <c r="AK257" s="519">
        <f t="shared" si="30"/>
        <v>0</v>
      </c>
      <c r="AL257" s="519">
        <f t="shared" si="31"/>
        <v>0</v>
      </c>
      <c r="AM257" s="519">
        <f t="shared" si="32"/>
        <v>0</v>
      </c>
      <c r="AN257" s="519">
        <f t="shared" si="33"/>
        <v>0</v>
      </c>
      <c r="AO257" s="525">
        <f t="shared" si="34"/>
        <v>0</v>
      </c>
    </row>
    <row r="258" spans="1:41" s="16" customFormat="1" ht="13.5" hidden="1" thickBot="1" x14ac:dyDescent="0.25">
      <c r="A258" s="221">
        <f>Розрахунок!A255</f>
        <v>40</v>
      </c>
      <c r="B258" s="423">
        <f>Розрахунок!B255</f>
        <v>0</v>
      </c>
      <c r="C258" s="227" t="str">
        <f>Розрахунок!C255</f>
        <v/>
      </c>
      <c r="D258" s="226" t="str">
        <f>IF(Розрахунок!F255&lt;&gt;"",LEFT(Розрахунок!F255, LEN(Розрахунок!F255)-1)," ")</f>
        <v xml:space="preserve"> </v>
      </c>
      <c r="E258" s="223" t="str">
        <f>IF(Розрахунок!G255&lt;&gt;"",LEFT(Розрахунок!G255, LEN(Розрахунок!G255)-1)," ")</f>
        <v xml:space="preserve"> </v>
      </c>
      <c r="F258" s="223" t="str">
        <f>IF(Розрахунок!H255&lt;&gt;"",LEFT(Розрахунок!H255, LEN(Розрахунок!H255)-1)," ")</f>
        <v xml:space="preserve"> </v>
      </c>
      <c r="G258" s="223" t="str">
        <f>IF(Розрахунок!I255&lt;&gt;"",LEFT(Розрахунок!I255, LEN(Розрахунок!I255)-1)," ")</f>
        <v xml:space="preserve"> </v>
      </c>
      <c r="H258" s="223">
        <f>Розрахунок!J255</f>
        <v>0</v>
      </c>
      <c r="I258" s="223" t="str">
        <f>IF(Розрахунок!K255&lt;&gt;"",LEFT(Розрахунок!K255, LEN(Розрахунок!K255)-1)," ")</f>
        <v xml:space="preserve"> </v>
      </c>
      <c r="J258" s="223">
        <f>Розрахунок!E255</f>
        <v>0</v>
      </c>
      <c r="K258" s="223">
        <f>Розрахунок!DN255</f>
        <v>0</v>
      </c>
      <c r="L258" s="223">
        <f>Розрахунок!DM255</f>
        <v>0</v>
      </c>
      <c r="M258" s="223">
        <f>Розрахунок!L255</f>
        <v>0</v>
      </c>
      <c r="N258" s="223">
        <f>Розрахунок!M255</f>
        <v>0</v>
      </c>
      <c r="O258" s="223">
        <f>Розрахунок!N255</f>
        <v>0</v>
      </c>
      <c r="P258" s="223">
        <f>Розрахунок!O255</f>
        <v>0</v>
      </c>
      <c r="Q258" s="224">
        <f>Розрахунок!DL255</f>
        <v>0</v>
      </c>
      <c r="R258" s="249" t="str">
        <f t="shared" si="41"/>
        <v xml:space="preserve"> </v>
      </c>
      <c r="S258" s="222">
        <f>Розрахунок!U255</f>
        <v>0</v>
      </c>
      <c r="T258" s="225">
        <f>Розрахунок!AB255</f>
        <v>0</v>
      </c>
      <c r="U258" s="226">
        <f>Розрахунок!AI255</f>
        <v>0</v>
      </c>
      <c r="V258" s="423">
        <f>Розрахунок!AP255</f>
        <v>0</v>
      </c>
      <c r="W258" s="222">
        <f>Розрахунок!AW255</f>
        <v>0</v>
      </c>
      <c r="X258" s="225">
        <f>Розрахунок!BD255</f>
        <v>0</v>
      </c>
      <c r="Y258" s="226">
        <f>Розрахунок!BK255</f>
        <v>0</v>
      </c>
      <c r="Z258" s="423">
        <f>Розрахунок!BR255</f>
        <v>0</v>
      </c>
      <c r="AA258" s="222">
        <f>Розрахунок!BY255</f>
        <v>0</v>
      </c>
      <c r="AB258" s="423">
        <f>Розрахунок!CF255</f>
        <v>0</v>
      </c>
      <c r="AC258" s="222">
        <f>Розрахунок!CM255</f>
        <v>0</v>
      </c>
      <c r="AD258" s="225">
        <f>Розрахунок!CT255</f>
        <v>0</v>
      </c>
      <c r="AE258" s="226">
        <f>Розрахунок!DA255</f>
        <v>0</v>
      </c>
      <c r="AF258" s="225">
        <f>Розрахунок!DH255</f>
        <v>0</v>
      </c>
      <c r="AG258" s="421"/>
      <c r="AI258" s="524">
        <f t="shared" si="42"/>
        <v>0</v>
      </c>
      <c r="AJ258" s="519">
        <f t="shared" si="29"/>
        <v>0</v>
      </c>
      <c r="AK258" s="519">
        <f t="shared" si="30"/>
        <v>0</v>
      </c>
      <c r="AL258" s="519">
        <f t="shared" si="31"/>
        <v>0</v>
      </c>
      <c r="AM258" s="519">
        <f t="shared" si="32"/>
        <v>0</v>
      </c>
      <c r="AN258" s="519">
        <f t="shared" si="33"/>
        <v>0</v>
      </c>
      <c r="AO258" s="525">
        <f t="shared" si="34"/>
        <v>0</v>
      </c>
    </row>
    <row r="259" spans="1:41" s="16" customFormat="1" ht="9" hidden="1" customHeight="1" thickBot="1" x14ac:dyDescent="0.25">
      <c r="A259" s="221">
        <f>Розрахунок!A256</f>
        <v>41</v>
      </c>
      <c r="B259" s="423">
        <f>Розрахунок!B256</f>
        <v>0</v>
      </c>
      <c r="C259" s="227" t="str">
        <f>Розрахунок!C256</f>
        <v/>
      </c>
      <c r="D259" s="226" t="str">
        <f>IF(Розрахунок!F256&lt;&gt;"",LEFT(Розрахунок!F256, LEN(Розрахунок!F256)-1)," ")</f>
        <v xml:space="preserve"> </v>
      </c>
      <c r="E259" s="223" t="str">
        <f>IF(Розрахунок!G256&lt;&gt;"",LEFT(Розрахунок!G256, LEN(Розрахунок!G256)-1)," ")</f>
        <v xml:space="preserve"> </v>
      </c>
      <c r="F259" s="223" t="str">
        <f>IF(Розрахунок!H256&lt;&gt;"",LEFT(Розрахунок!H256, LEN(Розрахунок!H256)-1)," ")</f>
        <v xml:space="preserve"> </v>
      </c>
      <c r="G259" s="223" t="str">
        <f>IF(Розрахунок!I256&lt;&gt;"",LEFT(Розрахунок!I256, LEN(Розрахунок!I256)-1)," ")</f>
        <v xml:space="preserve"> </v>
      </c>
      <c r="H259" s="223">
        <f>Розрахунок!J256</f>
        <v>0</v>
      </c>
      <c r="I259" s="223" t="str">
        <f>IF(Розрахунок!K256&lt;&gt;"",LEFT(Розрахунок!K256, LEN(Розрахунок!K256)-1)," ")</f>
        <v xml:space="preserve"> </v>
      </c>
      <c r="J259" s="223">
        <f>Розрахунок!E256</f>
        <v>0</v>
      </c>
      <c r="K259" s="223">
        <f>Розрахунок!DN256</f>
        <v>0</v>
      </c>
      <c r="L259" s="223">
        <f>Розрахунок!DM256</f>
        <v>0</v>
      </c>
      <c r="M259" s="223">
        <f>Розрахунок!L256</f>
        <v>0</v>
      </c>
      <c r="N259" s="223">
        <f>Розрахунок!M256</f>
        <v>0</v>
      </c>
      <c r="O259" s="223">
        <f>Розрахунок!N256</f>
        <v>0</v>
      </c>
      <c r="P259" s="223">
        <f>Розрахунок!O256</f>
        <v>0</v>
      </c>
      <c r="Q259" s="224">
        <f>Розрахунок!DL256</f>
        <v>0</v>
      </c>
      <c r="R259" s="249" t="str">
        <f t="shared" si="41"/>
        <v xml:space="preserve"> </v>
      </c>
      <c r="S259" s="222">
        <f>Розрахунок!U256</f>
        <v>0</v>
      </c>
      <c r="T259" s="225">
        <f>Розрахунок!AB256</f>
        <v>0</v>
      </c>
      <c r="U259" s="226">
        <f>Розрахунок!AI256</f>
        <v>0</v>
      </c>
      <c r="V259" s="423">
        <f>Розрахунок!AP256</f>
        <v>0</v>
      </c>
      <c r="W259" s="222">
        <f>Розрахунок!AW256</f>
        <v>0</v>
      </c>
      <c r="X259" s="225">
        <f>Розрахунок!BD256</f>
        <v>0</v>
      </c>
      <c r="Y259" s="226">
        <f>Розрахунок!BK256</f>
        <v>0</v>
      </c>
      <c r="Z259" s="423">
        <f>Розрахунок!BR256</f>
        <v>0</v>
      </c>
      <c r="AA259" s="222">
        <f>Розрахунок!BY256</f>
        <v>0</v>
      </c>
      <c r="AB259" s="423">
        <f>Розрахунок!CF256</f>
        <v>0</v>
      </c>
      <c r="AC259" s="222">
        <f>Розрахунок!CM256</f>
        <v>0</v>
      </c>
      <c r="AD259" s="225">
        <f>Розрахунок!CT256</f>
        <v>0</v>
      </c>
      <c r="AE259" s="226">
        <f>Розрахунок!DA256</f>
        <v>0</v>
      </c>
      <c r="AF259" s="225">
        <f>Розрахунок!DH256</f>
        <v>0</v>
      </c>
      <c r="AG259" s="421"/>
      <c r="AI259" s="524">
        <f t="shared" si="42"/>
        <v>0</v>
      </c>
      <c r="AJ259" s="519">
        <f t="shared" si="29"/>
        <v>0</v>
      </c>
      <c r="AK259" s="519">
        <f t="shared" si="30"/>
        <v>0</v>
      </c>
      <c r="AL259" s="519">
        <f t="shared" si="31"/>
        <v>0</v>
      </c>
      <c r="AM259" s="519">
        <f t="shared" si="32"/>
        <v>0</v>
      </c>
      <c r="AN259" s="519">
        <f t="shared" si="33"/>
        <v>0</v>
      </c>
      <c r="AO259" s="525">
        <f t="shared" si="34"/>
        <v>0</v>
      </c>
    </row>
    <row r="260" spans="1:41" s="16" customFormat="1" ht="13.5" hidden="1" thickBot="1" x14ac:dyDescent="0.25">
      <c r="A260" s="221">
        <f>Розрахунок!A257</f>
        <v>42</v>
      </c>
      <c r="B260" s="423">
        <f>Розрахунок!B257</f>
        <v>0</v>
      </c>
      <c r="C260" s="227" t="str">
        <f>Розрахунок!C257</f>
        <v/>
      </c>
      <c r="D260" s="226" t="str">
        <f>IF(Розрахунок!F257&lt;&gt;"",LEFT(Розрахунок!F257, LEN(Розрахунок!F257)-1)," ")</f>
        <v xml:space="preserve"> </v>
      </c>
      <c r="E260" s="223" t="str">
        <f>IF(Розрахунок!G257&lt;&gt;"",LEFT(Розрахунок!G257, LEN(Розрахунок!G257)-1)," ")</f>
        <v xml:space="preserve"> </v>
      </c>
      <c r="F260" s="223" t="str">
        <f>IF(Розрахунок!H257&lt;&gt;"",LEFT(Розрахунок!H257, LEN(Розрахунок!H257)-1)," ")</f>
        <v xml:space="preserve"> </v>
      </c>
      <c r="G260" s="223" t="str">
        <f>IF(Розрахунок!I257&lt;&gt;"",LEFT(Розрахунок!I257, LEN(Розрахунок!I257)-1)," ")</f>
        <v xml:space="preserve"> </v>
      </c>
      <c r="H260" s="223">
        <f>Розрахунок!J257</f>
        <v>0</v>
      </c>
      <c r="I260" s="223" t="str">
        <f>IF(Розрахунок!K257&lt;&gt;"",LEFT(Розрахунок!K257, LEN(Розрахунок!K257)-1)," ")</f>
        <v xml:space="preserve"> </v>
      </c>
      <c r="J260" s="223">
        <f>Розрахунок!E257</f>
        <v>0</v>
      </c>
      <c r="K260" s="223">
        <f>Розрахунок!DN257</f>
        <v>0</v>
      </c>
      <c r="L260" s="223">
        <f>Розрахунок!DM257</f>
        <v>0</v>
      </c>
      <c r="M260" s="223">
        <f>Розрахунок!L257</f>
        <v>0</v>
      </c>
      <c r="N260" s="223">
        <f>Розрахунок!M257</f>
        <v>0</v>
      </c>
      <c r="O260" s="223">
        <f>Розрахунок!N257</f>
        <v>0</v>
      </c>
      <c r="P260" s="223">
        <f>Розрахунок!O257</f>
        <v>0</v>
      </c>
      <c r="Q260" s="224">
        <f>Розрахунок!DL257</f>
        <v>0</v>
      </c>
      <c r="R260" s="249" t="str">
        <f t="shared" si="41"/>
        <v xml:space="preserve"> </v>
      </c>
      <c r="S260" s="222">
        <f>Розрахунок!U257</f>
        <v>0</v>
      </c>
      <c r="T260" s="225">
        <f>Розрахунок!AB257</f>
        <v>0</v>
      </c>
      <c r="U260" s="226">
        <f>Розрахунок!AI257</f>
        <v>0</v>
      </c>
      <c r="V260" s="423">
        <f>Розрахунок!AP257</f>
        <v>0</v>
      </c>
      <c r="W260" s="222">
        <f>Розрахунок!AW257</f>
        <v>0</v>
      </c>
      <c r="X260" s="225">
        <f>Розрахунок!BD257</f>
        <v>0</v>
      </c>
      <c r="Y260" s="226">
        <f>Розрахунок!BK257</f>
        <v>0</v>
      </c>
      <c r="Z260" s="423">
        <f>Розрахунок!BR257</f>
        <v>0</v>
      </c>
      <c r="AA260" s="222">
        <f>Розрахунок!BY257</f>
        <v>0</v>
      </c>
      <c r="AB260" s="423">
        <f>Розрахунок!CF257</f>
        <v>0</v>
      </c>
      <c r="AC260" s="222">
        <f>Розрахунок!CM257</f>
        <v>0</v>
      </c>
      <c r="AD260" s="225">
        <f>Розрахунок!CT257</f>
        <v>0</v>
      </c>
      <c r="AE260" s="226">
        <f>Розрахунок!DA257</f>
        <v>0</v>
      </c>
      <c r="AF260" s="225">
        <f>Розрахунок!DH257</f>
        <v>0</v>
      </c>
      <c r="AG260" s="421"/>
      <c r="AI260" s="524">
        <f t="shared" si="42"/>
        <v>0</v>
      </c>
      <c r="AJ260" s="519">
        <f t="shared" si="29"/>
        <v>0</v>
      </c>
      <c r="AK260" s="519">
        <f t="shared" si="30"/>
        <v>0</v>
      </c>
      <c r="AL260" s="519">
        <f t="shared" si="31"/>
        <v>0</v>
      </c>
      <c r="AM260" s="519">
        <f t="shared" si="32"/>
        <v>0</v>
      </c>
      <c r="AN260" s="519">
        <f t="shared" si="33"/>
        <v>0</v>
      </c>
      <c r="AO260" s="525">
        <f t="shared" si="34"/>
        <v>0</v>
      </c>
    </row>
    <row r="261" spans="1:41" s="16" customFormat="1" ht="13.5" hidden="1" thickBot="1" x14ac:dyDescent="0.25">
      <c r="A261" s="221">
        <f>Розрахунок!A258</f>
        <v>43</v>
      </c>
      <c r="B261" s="423">
        <f>Розрахунок!B258</f>
        <v>0</v>
      </c>
      <c r="C261" s="227" t="str">
        <f>Розрахунок!C258</f>
        <v/>
      </c>
      <c r="D261" s="226" t="str">
        <f>IF(Розрахунок!F258&lt;&gt;"",LEFT(Розрахунок!F258, LEN(Розрахунок!F258)-1)," ")</f>
        <v xml:space="preserve"> </v>
      </c>
      <c r="E261" s="223" t="str">
        <f>IF(Розрахунок!G258&lt;&gt;"",LEFT(Розрахунок!G258, LEN(Розрахунок!G258)-1)," ")</f>
        <v xml:space="preserve"> </v>
      </c>
      <c r="F261" s="223" t="str">
        <f>IF(Розрахунок!H258&lt;&gt;"",LEFT(Розрахунок!H258, LEN(Розрахунок!H258)-1)," ")</f>
        <v xml:space="preserve"> </v>
      </c>
      <c r="G261" s="223" t="str">
        <f>IF(Розрахунок!I258&lt;&gt;"",LEFT(Розрахунок!I258, LEN(Розрахунок!I258)-1)," ")</f>
        <v xml:space="preserve"> </v>
      </c>
      <c r="H261" s="223">
        <f>Розрахунок!J258</f>
        <v>0</v>
      </c>
      <c r="I261" s="223" t="str">
        <f>IF(Розрахунок!K258&lt;&gt;"",LEFT(Розрахунок!K258, LEN(Розрахунок!K258)-1)," ")</f>
        <v xml:space="preserve"> </v>
      </c>
      <c r="J261" s="223">
        <f>Розрахунок!E258</f>
        <v>0</v>
      </c>
      <c r="K261" s="223">
        <f>Розрахунок!DN258</f>
        <v>0</v>
      </c>
      <c r="L261" s="223">
        <f>Розрахунок!DM258</f>
        <v>0</v>
      </c>
      <c r="M261" s="223">
        <f>Розрахунок!L258</f>
        <v>0</v>
      </c>
      <c r="N261" s="223">
        <f>Розрахунок!M258</f>
        <v>0</v>
      </c>
      <c r="O261" s="223">
        <f>Розрахунок!N258</f>
        <v>0</v>
      </c>
      <c r="P261" s="223">
        <f>Розрахунок!O258</f>
        <v>0</v>
      </c>
      <c r="Q261" s="224">
        <f>Розрахунок!DL258</f>
        <v>0</v>
      </c>
      <c r="R261" s="249" t="str">
        <f t="shared" si="41"/>
        <v xml:space="preserve"> </v>
      </c>
      <c r="S261" s="222">
        <f>Розрахунок!U258</f>
        <v>0</v>
      </c>
      <c r="T261" s="225">
        <f>Розрахунок!AB258</f>
        <v>0</v>
      </c>
      <c r="U261" s="226">
        <f>Розрахунок!AI258</f>
        <v>0</v>
      </c>
      <c r="V261" s="423">
        <f>Розрахунок!AP258</f>
        <v>0</v>
      </c>
      <c r="W261" s="222">
        <f>Розрахунок!AW258</f>
        <v>0</v>
      </c>
      <c r="X261" s="225">
        <f>Розрахунок!BD258</f>
        <v>0</v>
      </c>
      <c r="Y261" s="226">
        <f>Розрахунок!BK258</f>
        <v>0</v>
      </c>
      <c r="Z261" s="423">
        <f>Розрахунок!BR258</f>
        <v>0</v>
      </c>
      <c r="AA261" s="222">
        <f>Розрахунок!BY258</f>
        <v>0</v>
      </c>
      <c r="AB261" s="423">
        <f>Розрахунок!CF258</f>
        <v>0</v>
      </c>
      <c r="AC261" s="222">
        <f>Розрахунок!CM258</f>
        <v>0</v>
      </c>
      <c r="AD261" s="225">
        <f>Розрахунок!CT258</f>
        <v>0</v>
      </c>
      <c r="AE261" s="226">
        <f>Розрахунок!DA258</f>
        <v>0</v>
      </c>
      <c r="AF261" s="225">
        <f>Розрахунок!DH258</f>
        <v>0</v>
      </c>
      <c r="AG261" s="421"/>
      <c r="AI261" s="524">
        <f t="shared" si="42"/>
        <v>0</v>
      </c>
      <c r="AJ261" s="519">
        <f t="shared" si="29"/>
        <v>0</v>
      </c>
      <c r="AK261" s="519">
        <f t="shared" si="30"/>
        <v>0</v>
      </c>
      <c r="AL261" s="519">
        <f t="shared" si="31"/>
        <v>0</v>
      </c>
      <c r="AM261" s="519">
        <f t="shared" si="32"/>
        <v>0</v>
      </c>
      <c r="AN261" s="519">
        <f t="shared" si="33"/>
        <v>0</v>
      </c>
      <c r="AO261" s="525">
        <f t="shared" si="34"/>
        <v>0</v>
      </c>
    </row>
    <row r="262" spans="1:41" s="16" customFormat="1" ht="13.5" hidden="1" thickBot="1" x14ac:dyDescent="0.25">
      <c r="A262" s="221">
        <f>Розрахунок!A259</f>
        <v>44</v>
      </c>
      <c r="B262" s="423">
        <f>Розрахунок!B259</f>
        <v>0</v>
      </c>
      <c r="C262" s="227" t="str">
        <f>Розрахунок!C259</f>
        <v/>
      </c>
      <c r="D262" s="226" t="str">
        <f>IF(Розрахунок!F259&lt;&gt;"",LEFT(Розрахунок!F259, LEN(Розрахунок!F259)-1)," ")</f>
        <v xml:space="preserve"> </v>
      </c>
      <c r="E262" s="223" t="str">
        <f>IF(Розрахунок!G259&lt;&gt;"",LEFT(Розрахунок!G259, LEN(Розрахунок!G259)-1)," ")</f>
        <v xml:space="preserve"> </v>
      </c>
      <c r="F262" s="223" t="str">
        <f>IF(Розрахунок!H259&lt;&gt;"",LEFT(Розрахунок!H259, LEN(Розрахунок!H259)-1)," ")</f>
        <v xml:space="preserve"> </v>
      </c>
      <c r="G262" s="223" t="str">
        <f>IF(Розрахунок!I259&lt;&gt;"",LEFT(Розрахунок!I259, LEN(Розрахунок!I259)-1)," ")</f>
        <v xml:space="preserve"> </v>
      </c>
      <c r="H262" s="223">
        <f>Розрахунок!J259</f>
        <v>0</v>
      </c>
      <c r="I262" s="223" t="str">
        <f>IF(Розрахунок!K259&lt;&gt;"",LEFT(Розрахунок!K259, LEN(Розрахунок!K259)-1)," ")</f>
        <v xml:space="preserve"> </v>
      </c>
      <c r="J262" s="223">
        <f>Розрахунок!E259</f>
        <v>0</v>
      </c>
      <c r="K262" s="223">
        <f>Розрахунок!DN259</f>
        <v>0</v>
      </c>
      <c r="L262" s="223">
        <f>Розрахунок!DM259</f>
        <v>0</v>
      </c>
      <c r="M262" s="223">
        <f>Розрахунок!L259</f>
        <v>0</v>
      </c>
      <c r="N262" s="223">
        <f>Розрахунок!M259</f>
        <v>0</v>
      </c>
      <c r="O262" s="223">
        <f>Розрахунок!N259</f>
        <v>0</v>
      </c>
      <c r="P262" s="223">
        <f>Розрахунок!O259</f>
        <v>0</v>
      </c>
      <c r="Q262" s="224">
        <f>Розрахунок!DL259</f>
        <v>0</v>
      </c>
      <c r="R262" s="249" t="str">
        <f t="shared" si="41"/>
        <v xml:space="preserve"> </v>
      </c>
      <c r="S262" s="222">
        <f>Розрахунок!U259</f>
        <v>0</v>
      </c>
      <c r="T262" s="225">
        <f>Розрахунок!AB259</f>
        <v>0</v>
      </c>
      <c r="U262" s="226">
        <f>Розрахунок!AI259</f>
        <v>0</v>
      </c>
      <c r="V262" s="423">
        <f>Розрахунок!AP259</f>
        <v>0</v>
      </c>
      <c r="W262" s="222">
        <f>Розрахунок!AW259</f>
        <v>0</v>
      </c>
      <c r="X262" s="225">
        <f>Розрахунок!BD259</f>
        <v>0</v>
      </c>
      <c r="Y262" s="226">
        <f>Розрахунок!BK259</f>
        <v>0</v>
      </c>
      <c r="Z262" s="423">
        <f>Розрахунок!BR259</f>
        <v>0</v>
      </c>
      <c r="AA262" s="222">
        <f>Розрахунок!BY259</f>
        <v>0</v>
      </c>
      <c r="AB262" s="423">
        <f>Розрахунок!CF259</f>
        <v>0</v>
      </c>
      <c r="AC262" s="222">
        <f>Розрахунок!CM259</f>
        <v>0</v>
      </c>
      <c r="AD262" s="225">
        <f>Розрахунок!CT259</f>
        <v>0</v>
      </c>
      <c r="AE262" s="226">
        <f>Розрахунок!DA259</f>
        <v>0</v>
      </c>
      <c r="AF262" s="225">
        <f>Розрахунок!DH259</f>
        <v>0</v>
      </c>
      <c r="AG262" s="421"/>
      <c r="AI262" s="524">
        <f t="shared" si="42"/>
        <v>0</v>
      </c>
      <c r="AJ262" s="519">
        <f t="shared" si="29"/>
        <v>0</v>
      </c>
      <c r="AK262" s="519">
        <f t="shared" si="30"/>
        <v>0</v>
      </c>
      <c r="AL262" s="519">
        <f t="shared" si="31"/>
        <v>0</v>
      </c>
      <c r="AM262" s="519">
        <f t="shared" si="32"/>
        <v>0</v>
      </c>
      <c r="AN262" s="519">
        <f t="shared" si="33"/>
        <v>0</v>
      </c>
      <c r="AO262" s="525">
        <f t="shared" si="34"/>
        <v>0</v>
      </c>
    </row>
    <row r="263" spans="1:41" s="16" customFormat="1" ht="13.5" hidden="1" thickBot="1" x14ac:dyDescent="0.25">
      <c r="A263" s="221">
        <f>Розрахунок!A260</f>
        <v>45</v>
      </c>
      <c r="B263" s="423">
        <f>Розрахунок!B260</f>
        <v>0</v>
      </c>
      <c r="C263" s="227" t="str">
        <f>Розрахунок!C260</f>
        <v/>
      </c>
      <c r="D263" s="226" t="str">
        <f>IF(Розрахунок!F260&lt;&gt;"",LEFT(Розрахунок!F260, LEN(Розрахунок!F260)-1)," ")</f>
        <v xml:space="preserve"> </v>
      </c>
      <c r="E263" s="223" t="str">
        <f>IF(Розрахунок!G260&lt;&gt;"",LEFT(Розрахунок!G260, LEN(Розрахунок!G260)-1)," ")</f>
        <v xml:space="preserve"> </v>
      </c>
      <c r="F263" s="223" t="str">
        <f>IF(Розрахунок!H260&lt;&gt;"",LEFT(Розрахунок!H260, LEN(Розрахунок!H260)-1)," ")</f>
        <v xml:space="preserve"> </v>
      </c>
      <c r="G263" s="223" t="str">
        <f>IF(Розрахунок!I260&lt;&gt;"",LEFT(Розрахунок!I260, LEN(Розрахунок!I260)-1)," ")</f>
        <v xml:space="preserve"> </v>
      </c>
      <c r="H263" s="223">
        <f>Розрахунок!J260</f>
        <v>0</v>
      </c>
      <c r="I263" s="223" t="str">
        <f>IF(Розрахунок!K260&lt;&gt;"",LEFT(Розрахунок!K260, LEN(Розрахунок!K260)-1)," ")</f>
        <v xml:space="preserve"> </v>
      </c>
      <c r="J263" s="223">
        <f>Розрахунок!E260</f>
        <v>0</v>
      </c>
      <c r="K263" s="223">
        <f>Розрахунок!DN260</f>
        <v>0</v>
      </c>
      <c r="L263" s="223">
        <f>Розрахунок!DM260</f>
        <v>0</v>
      </c>
      <c r="M263" s="223">
        <f>Розрахунок!L260</f>
        <v>0</v>
      </c>
      <c r="N263" s="223">
        <f>Розрахунок!M260</f>
        <v>0</v>
      </c>
      <c r="O263" s="223">
        <f>Розрахунок!N260</f>
        <v>0</v>
      </c>
      <c r="P263" s="223">
        <f>Розрахунок!O260</f>
        <v>0</v>
      </c>
      <c r="Q263" s="224">
        <f>Розрахунок!DL260</f>
        <v>0</v>
      </c>
      <c r="R263" s="249" t="str">
        <f t="shared" si="41"/>
        <v xml:space="preserve"> </v>
      </c>
      <c r="S263" s="222">
        <f>Розрахунок!U260</f>
        <v>0</v>
      </c>
      <c r="T263" s="225">
        <f>Розрахунок!AB260</f>
        <v>0</v>
      </c>
      <c r="U263" s="226">
        <f>Розрахунок!AI260</f>
        <v>0</v>
      </c>
      <c r="V263" s="423">
        <f>Розрахунок!AP260</f>
        <v>0</v>
      </c>
      <c r="W263" s="222">
        <f>Розрахунок!AW260</f>
        <v>0</v>
      </c>
      <c r="X263" s="225">
        <f>Розрахунок!BD260</f>
        <v>0</v>
      </c>
      <c r="Y263" s="226">
        <f>Розрахунок!BK260</f>
        <v>0</v>
      </c>
      <c r="Z263" s="423">
        <f>Розрахунок!BR260</f>
        <v>0</v>
      </c>
      <c r="AA263" s="222">
        <f>Розрахунок!BY260</f>
        <v>0</v>
      </c>
      <c r="AB263" s="423">
        <f>Розрахунок!CF260</f>
        <v>0</v>
      </c>
      <c r="AC263" s="222">
        <f>Розрахунок!CM260</f>
        <v>0</v>
      </c>
      <c r="AD263" s="225">
        <f>Розрахунок!CT260</f>
        <v>0</v>
      </c>
      <c r="AE263" s="226">
        <f>Розрахунок!DA260</f>
        <v>0</v>
      </c>
      <c r="AF263" s="225">
        <f>Розрахунок!DH260</f>
        <v>0</v>
      </c>
      <c r="AG263" s="421"/>
      <c r="AI263" s="524">
        <f t="shared" si="42"/>
        <v>0</v>
      </c>
      <c r="AJ263" s="519">
        <f t="shared" si="29"/>
        <v>0</v>
      </c>
      <c r="AK263" s="519">
        <f t="shared" si="30"/>
        <v>0</v>
      </c>
      <c r="AL263" s="519">
        <f t="shared" si="31"/>
        <v>0</v>
      </c>
      <c r="AM263" s="519">
        <f t="shared" si="32"/>
        <v>0</v>
      </c>
      <c r="AN263" s="519">
        <f t="shared" si="33"/>
        <v>0</v>
      </c>
      <c r="AO263" s="525">
        <f t="shared" si="34"/>
        <v>0</v>
      </c>
    </row>
    <row r="264" spans="1:41" s="16" customFormat="1" ht="13.5" hidden="1" thickBot="1" x14ac:dyDescent="0.25">
      <c r="A264" s="221">
        <f>Розрахунок!A261</f>
        <v>46</v>
      </c>
      <c r="B264" s="423">
        <f>Розрахунок!B261</f>
        <v>0</v>
      </c>
      <c r="C264" s="227" t="str">
        <f>Розрахунок!C261</f>
        <v/>
      </c>
      <c r="D264" s="226" t="str">
        <f>IF(Розрахунок!F261&lt;&gt;"",LEFT(Розрахунок!F261, LEN(Розрахунок!F261)-1)," ")</f>
        <v xml:space="preserve"> </v>
      </c>
      <c r="E264" s="223" t="str">
        <f>IF(Розрахунок!G261&lt;&gt;"",LEFT(Розрахунок!G261, LEN(Розрахунок!G261)-1)," ")</f>
        <v xml:space="preserve"> </v>
      </c>
      <c r="F264" s="223" t="str">
        <f>IF(Розрахунок!H261&lt;&gt;"",LEFT(Розрахунок!H261, LEN(Розрахунок!H261)-1)," ")</f>
        <v xml:space="preserve"> </v>
      </c>
      <c r="G264" s="223" t="str">
        <f>IF(Розрахунок!I261&lt;&gt;"",LEFT(Розрахунок!I261, LEN(Розрахунок!I261)-1)," ")</f>
        <v xml:space="preserve"> </v>
      </c>
      <c r="H264" s="223">
        <f>Розрахунок!J261</f>
        <v>0</v>
      </c>
      <c r="I264" s="223" t="str">
        <f>IF(Розрахунок!K261&lt;&gt;"",LEFT(Розрахунок!K261, LEN(Розрахунок!K261)-1)," ")</f>
        <v xml:space="preserve"> </v>
      </c>
      <c r="J264" s="223">
        <f>Розрахунок!E261</f>
        <v>0</v>
      </c>
      <c r="K264" s="223">
        <f>Розрахунок!DN261</f>
        <v>0</v>
      </c>
      <c r="L264" s="223">
        <f>Розрахунок!DM261</f>
        <v>0</v>
      </c>
      <c r="M264" s="223">
        <f>Розрахунок!L261</f>
        <v>0</v>
      </c>
      <c r="N264" s="223">
        <f>Розрахунок!M261</f>
        <v>0</v>
      </c>
      <c r="O264" s="223">
        <f>Розрахунок!N261</f>
        <v>0</v>
      </c>
      <c r="P264" s="223">
        <f>Розрахунок!O261</f>
        <v>0</v>
      </c>
      <c r="Q264" s="224">
        <f>Розрахунок!DL261</f>
        <v>0</v>
      </c>
      <c r="R264" s="249" t="str">
        <f t="shared" si="41"/>
        <v xml:space="preserve"> </v>
      </c>
      <c r="S264" s="222">
        <f>Розрахунок!U261</f>
        <v>0</v>
      </c>
      <c r="T264" s="225">
        <f>Розрахунок!AB261</f>
        <v>0</v>
      </c>
      <c r="U264" s="226">
        <f>Розрахунок!AI261</f>
        <v>0</v>
      </c>
      <c r="V264" s="423">
        <f>Розрахунок!AP261</f>
        <v>0</v>
      </c>
      <c r="W264" s="222">
        <f>Розрахунок!AW261</f>
        <v>0</v>
      </c>
      <c r="X264" s="225">
        <f>Розрахунок!BD261</f>
        <v>0</v>
      </c>
      <c r="Y264" s="226">
        <f>Розрахунок!BK261</f>
        <v>0</v>
      </c>
      <c r="Z264" s="423">
        <f>Розрахунок!BR261</f>
        <v>0</v>
      </c>
      <c r="AA264" s="222">
        <f>Розрахунок!BY261</f>
        <v>0</v>
      </c>
      <c r="AB264" s="423">
        <f>Розрахунок!CF261</f>
        <v>0</v>
      </c>
      <c r="AC264" s="222">
        <f>Розрахунок!CM261</f>
        <v>0</v>
      </c>
      <c r="AD264" s="225">
        <f>Розрахунок!CT261</f>
        <v>0</v>
      </c>
      <c r="AE264" s="226">
        <f>Розрахунок!DA261</f>
        <v>0</v>
      </c>
      <c r="AF264" s="225">
        <f>Розрахунок!DH261</f>
        <v>0</v>
      </c>
      <c r="AG264" s="421"/>
      <c r="AI264" s="524">
        <f t="shared" si="42"/>
        <v>0</v>
      </c>
      <c r="AJ264" s="519">
        <f t="shared" si="29"/>
        <v>0</v>
      </c>
      <c r="AK264" s="519">
        <f t="shared" si="30"/>
        <v>0</v>
      </c>
      <c r="AL264" s="519">
        <f t="shared" si="31"/>
        <v>0</v>
      </c>
      <c r="AM264" s="519">
        <f t="shared" si="32"/>
        <v>0</v>
      </c>
      <c r="AN264" s="519">
        <f t="shared" si="33"/>
        <v>0</v>
      </c>
      <c r="AO264" s="525">
        <f t="shared" si="34"/>
        <v>0</v>
      </c>
    </row>
    <row r="265" spans="1:41" s="16" customFormat="1" ht="13.5" hidden="1" thickBot="1" x14ac:dyDescent="0.25">
      <c r="A265" s="221">
        <f>Розрахунок!A262</f>
        <v>47</v>
      </c>
      <c r="B265" s="423">
        <f>Розрахунок!B262</f>
        <v>0</v>
      </c>
      <c r="C265" s="227" t="str">
        <f>Розрахунок!C262</f>
        <v/>
      </c>
      <c r="D265" s="226" t="str">
        <f>IF(Розрахунок!F262&lt;&gt;"",LEFT(Розрахунок!F262, LEN(Розрахунок!F262)-1)," ")</f>
        <v xml:space="preserve"> </v>
      </c>
      <c r="E265" s="223" t="str">
        <f>IF(Розрахунок!G262&lt;&gt;"",LEFT(Розрахунок!G262, LEN(Розрахунок!G262)-1)," ")</f>
        <v xml:space="preserve"> </v>
      </c>
      <c r="F265" s="223" t="str">
        <f>IF(Розрахунок!H262&lt;&gt;"",LEFT(Розрахунок!H262, LEN(Розрахунок!H262)-1)," ")</f>
        <v xml:space="preserve"> </v>
      </c>
      <c r="G265" s="223" t="str">
        <f>IF(Розрахунок!I262&lt;&gt;"",LEFT(Розрахунок!I262, LEN(Розрахунок!I262)-1)," ")</f>
        <v xml:space="preserve"> </v>
      </c>
      <c r="H265" s="223">
        <f>Розрахунок!J262</f>
        <v>0</v>
      </c>
      <c r="I265" s="223" t="str">
        <f>IF(Розрахунок!K262&lt;&gt;"",LEFT(Розрахунок!K262, LEN(Розрахунок!K262)-1)," ")</f>
        <v xml:space="preserve"> </v>
      </c>
      <c r="J265" s="223">
        <f>Розрахунок!E262</f>
        <v>0</v>
      </c>
      <c r="K265" s="223">
        <f>Розрахунок!DN262</f>
        <v>0</v>
      </c>
      <c r="L265" s="223">
        <f>Розрахунок!DM262</f>
        <v>0</v>
      </c>
      <c r="M265" s="223">
        <f>Розрахунок!L262</f>
        <v>0</v>
      </c>
      <c r="N265" s="223">
        <f>Розрахунок!M262</f>
        <v>0</v>
      </c>
      <c r="O265" s="223">
        <f>Розрахунок!N262</f>
        <v>0</v>
      </c>
      <c r="P265" s="223">
        <f>Розрахунок!O262</f>
        <v>0</v>
      </c>
      <c r="Q265" s="224">
        <f>Розрахунок!DL262</f>
        <v>0</v>
      </c>
      <c r="R265" s="249" t="str">
        <f t="shared" si="41"/>
        <v xml:space="preserve"> </v>
      </c>
      <c r="S265" s="222">
        <f>Розрахунок!U262</f>
        <v>0</v>
      </c>
      <c r="T265" s="225">
        <f>Розрахунок!AB262</f>
        <v>0</v>
      </c>
      <c r="U265" s="226">
        <f>Розрахунок!AI262</f>
        <v>0</v>
      </c>
      <c r="V265" s="423">
        <f>Розрахунок!AP262</f>
        <v>0</v>
      </c>
      <c r="W265" s="222">
        <f>Розрахунок!AW262</f>
        <v>0</v>
      </c>
      <c r="X265" s="225">
        <f>Розрахунок!BD262</f>
        <v>0</v>
      </c>
      <c r="Y265" s="226">
        <f>Розрахунок!BK262</f>
        <v>0</v>
      </c>
      <c r="Z265" s="423">
        <f>Розрахунок!BR262</f>
        <v>0</v>
      </c>
      <c r="AA265" s="222">
        <f>Розрахунок!BY262</f>
        <v>0</v>
      </c>
      <c r="AB265" s="423">
        <f>Розрахунок!CF262</f>
        <v>0</v>
      </c>
      <c r="AC265" s="222">
        <f>Розрахунок!CM262</f>
        <v>0</v>
      </c>
      <c r="AD265" s="225">
        <f>Розрахунок!CT262</f>
        <v>0</v>
      </c>
      <c r="AE265" s="226">
        <f>Розрахунок!DA262</f>
        <v>0</v>
      </c>
      <c r="AF265" s="225">
        <f>Розрахунок!DH262</f>
        <v>0</v>
      </c>
      <c r="AG265" s="421"/>
      <c r="AI265" s="524">
        <f t="shared" si="42"/>
        <v>0</v>
      </c>
      <c r="AJ265" s="519">
        <f t="shared" si="29"/>
        <v>0</v>
      </c>
      <c r="AK265" s="519">
        <f t="shared" si="30"/>
        <v>0</v>
      </c>
      <c r="AL265" s="519">
        <f t="shared" si="31"/>
        <v>0</v>
      </c>
      <c r="AM265" s="519">
        <f t="shared" si="32"/>
        <v>0</v>
      </c>
      <c r="AN265" s="519">
        <f t="shared" si="33"/>
        <v>0</v>
      </c>
      <c r="AO265" s="525">
        <f t="shared" si="34"/>
        <v>0</v>
      </c>
    </row>
    <row r="266" spans="1:41" s="16" customFormat="1" ht="13.5" hidden="1" thickBot="1" x14ac:dyDescent="0.25">
      <c r="A266" s="221">
        <f>Розрахунок!A263</f>
        <v>48</v>
      </c>
      <c r="B266" s="423">
        <f>Розрахунок!B263</f>
        <v>0</v>
      </c>
      <c r="C266" s="227" t="str">
        <f>Розрахунок!C263</f>
        <v/>
      </c>
      <c r="D266" s="226" t="str">
        <f>IF(Розрахунок!F263&lt;&gt;"",LEFT(Розрахунок!F263, LEN(Розрахунок!F263)-1)," ")</f>
        <v xml:space="preserve"> </v>
      </c>
      <c r="E266" s="223" t="str">
        <f>IF(Розрахунок!G263&lt;&gt;"",LEFT(Розрахунок!G263, LEN(Розрахунок!G263)-1)," ")</f>
        <v xml:space="preserve"> </v>
      </c>
      <c r="F266" s="223" t="str">
        <f>IF(Розрахунок!H263&lt;&gt;"",LEFT(Розрахунок!H263, LEN(Розрахунок!H263)-1)," ")</f>
        <v xml:space="preserve"> </v>
      </c>
      <c r="G266" s="223" t="str">
        <f>IF(Розрахунок!I263&lt;&gt;"",LEFT(Розрахунок!I263, LEN(Розрахунок!I263)-1)," ")</f>
        <v xml:space="preserve"> </v>
      </c>
      <c r="H266" s="223">
        <f>Розрахунок!J263</f>
        <v>0</v>
      </c>
      <c r="I266" s="223" t="str">
        <f>IF(Розрахунок!K263&lt;&gt;"",LEFT(Розрахунок!K263, LEN(Розрахунок!K263)-1)," ")</f>
        <v xml:space="preserve"> </v>
      </c>
      <c r="J266" s="223">
        <f>Розрахунок!E263</f>
        <v>0</v>
      </c>
      <c r="K266" s="223">
        <f>Розрахунок!DN263</f>
        <v>0</v>
      </c>
      <c r="L266" s="223">
        <f>Розрахунок!DM263</f>
        <v>0</v>
      </c>
      <c r="M266" s="223">
        <f>Розрахунок!L263</f>
        <v>0</v>
      </c>
      <c r="N266" s="223">
        <f>Розрахунок!M263</f>
        <v>0</v>
      </c>
      <c r="O266" s="223">
        <f>Розрахунок!N263</f>
        <v>0</v>
      </c>
      <c r="P266" s="223">
        <f>Розрахунок!O263</f>
        <v>0</v>
      </c>
      <c r="Q266" s="224">
        <f>Розрахунок!DL263</f>
        <v>0</v>
      </c>
      <c r="R266" s="249" t="str">
        <f t="shared" si="41"/>
        <v xml:space="preserve"> </v>
      </c>
      <c r="S266" s="222">
        <f>Розрахунок!U263</f>
        <v>0</v>
      </c>
      <c r="T266" s="225">
        <f>Розрахунок!AB263</f>
        <v>0</v>
      </c>
      <c r="U266" s="226">
        <f>Розрахунок!AI263</f>
        <v>0</v>
      </c>
      <c r="V266" s="423">
        <f>Розрахунок!AP263</f>
        <v>0</v>
      </c>
      <c r="W266" s="222">
        <f>Розрахунок!AW263</f>
        <v>0</v>
      </c>
      <c r="X266" s="225">
        <f>Розрахунок!BD263</f>
        <v>0</v>
      </c>
      <c r="Y266" s="226">
        <f>Розрахунок!BK263</f>
        <v>0</v>
      </c>
      <c r="Z266" s="423">
        <f>Розрахунок!BR263</f>
        <v>0</v>
      </c>
      <c r="AA266" s="222">
        <f>Розрахунок!BY263</f>
        <v>0</v>
      </c>
      <c r="AB266" s="423">
        <f>Розрахунок!CF263</f>
        <v>0</v>
      </c>
      <c r="AC266" s="222">
        <f>Розрахунок!CM263</f>
        <v>0</v>
      </c>
      <c r="AD266" s="225">
        <f>Розрахунок!CT263</f>
        <v>0</v>
      </c>
      <c r="AE266" s="226">
        <f>Розрахунок!DA263</f>
        <v>0</v>
      </c>
      <c r="AF266" s="225">
        <f>Розрахунок!DH263</f>
        <v>0</v>
      </c>
      <c r="AG266" s="421"/>
      <c r="AI266" s="524">
        <f t="shared" si="42"/>
        <v>0</v>
      </c>
      <c r="AJ266" s="519">
        <f t="shared" si="29"/>
        <v>0</v>
      </c>
      <c r="AK266" s="519">
        <f t="shared" si="30"/>
        <v>0</v>
      </c>
      <c r="AL266" s="519">
        <f t="shared" si="31"/>
        <v>0</v>
      </c>
      <c r="AM266" s="519">
        <f t="shared" si="32"/>
        <v>0</v>
      </c>
      <c r="AN266" s="519">
        <f t="shared" si="33"/>
        <v>0</v>
      </c>
      <c r="AO266" s="525">
        <f t="shared" si="34"/>
        <v>0</v>
      </c>
    </row>
    <row r="267" spans="1:41" s="16" customFormat="1" ht="13.5" hidden="1" thickBot="1" x14ac:dyDescent="0.25">
      <c r="A267" s="221">
        <f>Розрахунок!A264</f>
        <v>49</v>
      </c>
      <c r="B267" s="423">
        <f>Розрахунок!B264</f>
        <v>0</v>
      </c>
      <c r="C267" s="227" t="str">
        <f>Розрахунок!C264</f>
        <v/>
      </c>
      <c r="D267" s="226" t="str">
        <f>IF(Розрахунок!F264&lt;&gt;"",LEFT(Розрахунок!F264, LEN(Розрахунок!F264)-1)," ")</f>
        <v xml:space="preserve"> </v>
      </c>
      <c r="E267" s="223" t="str">
        <f>IF(Розрахунок!G264&lt;&gt;"",LEFT(Розрахунок!G264, LEN(Розрахунок!G264)-1)," ")</f>
        <v xml:space="preserve"> </v>
      </c>
      <c r="F267" s="223" t="str">
        <f>IF(Розрахунок!H264&lt;&gt;"",LEFT(Розрахунок!H264, LEN(Розрахунок!H264)-1)," ")</f>
        <v xml:space="preserve"> </v>
      </c>
      <c r="G267" s="223" t="str">
        <f>IF(Розрахунок!I264&lt;&gt;"",LEFT(Розрахунок!I264, LEN(Розрахунок!I264)-1)," ")</f>
        <v xml:space="preserve"> </v>
      </c>
      <c r="H267" s="223">
        <f>Розрахунок!J264</f>
        <v>0</v>
      </c>
      <c r="I267" s="223" t="str">
        <f>IF(Розрахунок!K264&lt;&gt;"",LEFT(Розрахунок!K264, LEN(Розрахунок!K264)-1)," ")</f>
        <v xml:space="preserve"> </v>
      </c>
      <c r="J267" s="223">
        <f>Розрахунок!E264</f>
        <v>0</v>
      </c>
      <c r="K267" s="223">
        <f>Розрахунок!DN264</f>
        <v>0</v>
      </c>
      <c r="L267" s="223">
        <f>Розрахунок!DM264</f>
        <v>0</v>
      </c>
      <c r="M267" s="223">
        <f>Розрахунок!L264</f>
        <v>0</v>
      </c>
      <c r="N267" s="223">
        <f>Розрахунок!M264</f>
        <v>0</v>
      </c>
      <c r="O267" s="223">
        <f>Розрахунок!N264</f>
        <v>0</v>
      </c>
      <c r="P267" s="223">
        <f>Розрахунок!O264</f>
        <v>0</v>
      </c>
      <c r="Q267" s="224">
        <f>Розрахунок!DL264</f>
        <v>0</v>
      </c>
      <c r="R267" s="249" t="str">
        <f t="shared" si="41"/>
        <v xml:space="preserve"> </v>
      </c>
      <c r="S267" s="222">
        <f>Розрахунок!U264</f>
        <v>0</v>
      </c>
      <c r="T267" s="225">
        <f>Розрахунок!AB264</f>
        <v>0</v>
      </c>
      <c r="U267" s="226">
        <f>Розрахунок!AI264</f>
        <v>0</v>
      </c>
      <c r="V267" s="423">
        <f>Розрахунок!AP264</f>
        <v>0</v>
      </c>
      <c r="W267" s="222">
        <f>Розрахунок!AW264</f>
        <v>0</v>
      </c>
      <c r="X267" s="225">
        <f>Розрахунок!BD264</f>
        <v>0</v>
      </c>
      <c r="Y267" s="226">
        <f>Розрахунок!BK264</f>
        <v>0</v>
      </c>
      <c r="Z267" s="423">
        <f>Розрахунок!BR264</f>
        <v>0</v>
      </c>
      <c r="AA267" s="222">
        <f>Розрахунок!BY264</f>
        <v>0</v>
      </c>
      <c r="AB267" s="423">
        <f>Розрахунок!CF264</f>
        <v>0</v>
      </c>
      <c r="AC267" s="222">
        <f>Розрахунок!CM264</f>
        <v>0</v>
      </c>
      <c r="AD267" s="225">
        <f>Розрахунок!CT264</f>
        <v>0</v>
      </c>
      <c r="AE267" s="226">
        <f>Розрахунок!DA264</f>
        <v>0</v>
      </c>
      <c r="AF267" s="225">
        <f>Розрахунок!DH264</f>
        <v>0</v>
      </c>
      <c r="AG267" s="421"/>
      <c r="AI267" s="524">
        <f t="shared" si="42"/>
        <v>0</v>
      </c>
      <c r="AJ267" s="519">
        <f t="shared" si="29"/>
        <v>0</v>
      </c>
      <c r="AK267" s="519">
        <f t="shared" si="30"/>
        <v>0</v>
      </c>
      <c r="AL267" s="519">
        <f t="shared" si="31"/>
        <v>0</v>
      </c>
      <c r="AM267" s="519">
        <f t="shared" si="32"/>
        <v>0</v>
      </c>
      <c r="AN267" s="519">
        <f t="shared" si="33"/>
        <v>0</v>
      </c>
      <c r="AO267" s="525">
        <f t="shared" si="34"/>
        <v>0</v>
      </c>
    </row>
    <row r="268" spans="1:41" s="16" customFormat="1" ht="13.5" hidden="1" thickBot="1" x14ac:dyDescent="0.25">
      <c r="A268" s="221">
        <f>Розрахунок!A265</f>
        <v>50</v>
      </c>
      <c r="B268" s="423">
        <f>Розрахунок!B265</f>
        <v>0</v>
      </c>
      <c r="C268" s="227" t="str">
        <f>Розрахунок!C265</f>
        <v/>
      </c>
      <c r="D268" s="226" t="str">
        <f>IF(Розрахунок!F265&lt;&gt;"",LEFT(Розрахунок!F265, LEN(Розрахунок!F265)-1)," ")</f>
        <v xml:space="preserve"> </v>
      </c>
      <c r="E268" s="223" t="str">
        <f>IF(Розрахунок!G265&lt;&gt;"",LEFT(Розрахунок!G265, LEN(Розрахунок!G265)-1)," ")</f>
        <v xml:space="preserve"> </v>
      </c>
      <c r="F268" s="223" t="str">
        <f>IF(Розрахунок!H265&lt;&gt;"",LEFT(Розрахунок!H265, LEN(Розрахунок!H265)-1)," ")</f>
        <v xml:space="preserve"> </v>
      </c>
      <c r="G268" s="223" t="str">
        <f>IF(Розрахунок!I265&lt;&gt;"",LEFT(Розрахунок!I265, LEN(Розрахунок!I265)-1)," ")</f>
        <v xml:space="preserve"> </v>
      </c>
      <c r="H268" s="223">
        <f>Розрахунок!J265</f>
        <v>0</v>
      </c>
      <c r="I268" s="223" t="str">
        <f>IF(Розрахунок!K265&lt;&gt;"",LEFT(Розрахунок!K265, LEN(Розрахунок!K265)-1)," ")</f>
        <v xml:space="preserve"> </v>
      </c>
      <c r="J268" s="223">
        <f>Розрахунок!E265</f>
        <v>0</v>
      </c>
      <c r="K268" s="223">
        <f>Розрахунок!DN265</f>
        <v>0</v>
      </c>
      <c r="L268" s="223">
        <f>Розрахунок!DM265</f>
        <v>0</v>
      </c>
      <c r="M268" s="223">
        <f>Розрахунок!L265</f>
        <v>0</v>
      </c>
      <c r="N268" s="223">
        <f>Розрахунок!M265</f>
        <v>0</v>
      </c>
      <c r="O268" s="223">
        <f>Розрахунок!N265</f>
        <v>0</v>
      </c>
      <c r="P268" s="223">
        <f>Розрахунок!O265</f>
        <v>0</v>
      </c>
      <c r="Q268" s="224">
        <f>Розрахунок!DL265</f>
        <v>0</v>
      </c>
      <c r="R268" s="249" t="str">
        <f t="shared" ref="R268:R317" si="43">IF(L268&lt;&gt;0,M268/L268," ")</f>
        <v xml:space="preserve"> </v>
      </c>
      <c r="S268" s="222">
        <f>Розрахунок!U265</f>
        <v>0</v>
      </c>
      <c r="T268" s="225">
        <f>Розрахунок!AB265</f>
        <v>0</v>
      </c>
      <c r="U268" s="226">
        <f>Розрахунок!AI265</f>
        <v>0</v>
      </c>
      <c r="V268" s="423">
        <f>Розрахунок!AP265</f>
        <v>0</v>
      </c>
      <c r="W268" s="222">
        <f>Розрахунок!AW265</f>
        <v>0</v>
      </c>
      <c r="X268" s="225">
        <f>Розрахунок!BD265</f>
        <v>0</v>
      </c>
      <c r="Y268" s="226">
        <f>Розрахунок!BK265</f>
        <v>0</v>
      </c>
      <c r="Z268" s="423">
        <f>Розрахунок!BR265</f>
        <v>0</v>
      </c>
      <c r="AA268" s="222">
        <f>Розрахунок!BY265</f>
        <v>0</v>
      </c>
      <c r="AB268" s="423">
        <f>Розрахунок!CF265</f>
        <v>0</v>
      </c>
      <c r="AC268" s="222">
        <f>Розрахунок!CM265</f>
        <v>0</v>
      </c>
      <c r="AD268" s="225">
        <f>Розрахунок!CT265</f>
        <v>0</v>
      </c>
      <c r="AE268" s="226">
        <f>Розрахунок!DA265</f>
        <v>0</v>
      </c>
      <c r="AF268" s="225">
        <f>Розрахунок!DH265</f>
        <v>0</v>
      </c>
      <c r="AG268" s="421"/>
      <c r="AI268" s="524">
        <f t="shared" si="42"/>
        <v>0</v>
      </c>
      <c r="AJ268" s="519">
        <f t="shared" si="29"/>
        <v>0</v>
      </c>
      <c r="AK268" s="519">
        <f t="shared" si="30"/>
        <v>0</v>
      </c>
      <c r="AL268" s="519">
        <f t="shared" si="31"/>
        <v>0</v>
      </c>
      <c r="AM268" s="519">
        <f t="shared" si="32"/>
        <v>0</v>
      </c>
      <c r="AN268" s="519">
        <f t="shared" si="33"/>
        <v>0</v>
      </c>
      <c r="AO268" s="525">
        <f t="shared" si="34"/>
        <v>0</v>
      </c>
    </row>
    <row r="269" spans="1:41" s="16" customFormat="1" ht="13.5" hidden="1" thickBot="1" x14ac:dyDescent="0.25">
      <c r="A269" s="221">
        <f>Розрахунок!A266</f>
        <v>51</v>
      </c>
      <c r="B269" s="423">
        <f>Розрахунок!B266</f>
        <v>0</v>
      </c>
      <c r="C269" s="227" t="str">
        <f>Розрахунок!C266</f>
        <v/>
      </c>
      <c r="D269" s="226" t="str">
        <f>IF(Розрахунок!F266&lt;&gt;"",LEFT(Розрахунок!F266, LEN(Розрахунок!F266)-1)," ")</f>
        <v xml:space="preserve"> </v>
      </c>
      <c r="E269" s="223" t="str">
        <f>IF(Розрахунок!G266&lt;&gt;"",LEFT(Розрахунок!G266, LEN(Розрахунок!G266)-1)," ")</f>
        <v xml:space="preserve"> </v>
      </c>
      <c r="F269" s="223" t="str">
        <f>IF(Розрахунок!H266&lt;&gt;"",LEFT(Розрахунок!H266, LEN(Розрахунок!H266)-1)," ")</f>
        <v xml:space="preserve"> </v>
      </c>
      <c r="G269" s="223" t="str">
        <f>IF(Розрахунок!I266&lt;&gt;"",LEFT(Розрахунок!I266, LEN(Розрахунок!I266)-1)," ")</f>
        <v xml:space="preserve"> </v>
      </c>
      <c r="H269" s="223">
        <f>Розрахунок!J266</f>
        <v>0</v>
      </c>
      <c r="I269" s="223" t="str">
        <f>IF(Розрахунок!K266&lt;&gt;"",LEFT(Розрахунок!K266, LEN(Розрахунок!K266)-1)," ")</f>
        <v xml:space="preserve"> </v>
      </c>
      <c r="J269" s="223">
        <f>Розрахунок!E266</f>
        <v>0</v>
      </c>
      <c r="K269" s="223">
        <f>Розрахунок!DN266</f>
        <v>0</v>
      </c>
      <c r="L269" s="223">
        <f>Розрахунок!DM266</f>
        <v>0</v>
      </c>
      <c r="M269" s="223">
        <f>Розрахунок!L266</f>
        <v>0</v>
      </c>
      <c r="N269" s="223">
        <f>Розрахунок!M266</f>
        <v>0</v>
      </c>
      <c r="O269" s="223">
        <f>Розрахунок!N266</f>
        <v>0</v>
      </c>
      <c r="P269" s="223">
        <f>Розрахунок!O266</f>
        <v>0</v>
      </c>
      <c r="Q269" s="224">
        <f>Розрахунок!DL266</f>
        <v>0</v>
      </c>
      <c r="R269" s="249" t="str">
        <f t="shared" si="43"/>
        <v xml:space="preserve"> </v>
      </c>
      <c r="S269" s="222">
        <f>Розрахунок!U266</f>
        <v>0</v>
      </c>
      <c r="T269" s="225">
        <f>Розрахунок!AB266</f>
        <v>0</v>
      </c>
      <c r="U269" s="226">
        <f>Розрахунок!AI266</f>
        <v>0</v>
      </c>
      <c r="V269" s="423">
        <f>Розрахунок!AP266</f>
        <v>0</v>
      </c>
      <c r="W269" s="222">
        <f>Розрахунок!AW266</f>
        <v>0</v>
      </c>
      <c r="X269" s="225">
        <f>Розрахунок!BD266</f>
        <v>0</v>
      </c>
      <c r="Y269" s="226">
        <f>Розрахунок!BK266</f>
        <v>0</v>
      </c>
      <c r="Z269" s="423">
        <f>Розрахунок!BR266</f>
        <v>0</v>
      </c>
      <c r="AA269" s="222">
        <f>Розрахунок!BY266</f>
        <v>0</v>
      </c>
      <c r="AB269" s="423">
        <f>Розрахунок!CF266</f>
        <v>0</v>
      </c>
      <c r="AC269" s="222">
        <f>Розрахунок!CM266</f>
        <v>0</v>
      </c>
      <c r="AD269" s="225">
        <f>Розрахунок!CT266</f>
        <v>0</v>
      </c>
      <c r="AE269" s="226">
        <f>Розрахунок!DA266</f>
        <v>0</v>
      </c>
      <c r="AF269" s="225">
        <f>Розрахунок!DH266</f>
        <v>0</v>
      </c>
      <c r="AG269" s="421"/>
      <c r="AI269" s="524">
        <f t="shared" si="42"/>
        <v>0</v>
      </c>
      <c r="AJ269" s="519">
        <f t="shared" si="29"/>
        <v>0</v>
      </c>
      <c r="AK269" s="519">
        <f t="shared" si="30"/>
        <v>0</v>
      </c>
      <c r="AL269" s="519">
        <f t="shared" si="31"/>
        <v>0</v>
      </c>
      <c r="AM269" s="519">
        <f t="shared" si="32"/>
        <v>0</v>
      </c>
      <c r="AN269" s="519">
        <f t="shared" si="33"/>
        <v>0</v>
      </c>
      <c r="AO269" s="525">
        <f t="shared" si="34"/>
        <v>0</v>
      </c>
    </row>
    <row r="270" spans="1:41" s="16" customFormat="1" ht="13.5" hidden="1" thickBot="1" x14ac:dyDescent="0.25">
      <c r="A270" s="221">
        <f>Розрахунок!A267</f>
        <v>52</v>
      </c>
      <c r="B270" s="423">
        <f>Розрахунок!B267</f>
        <v>0</v>
      </c>
      <c r="C270" s="227" t="str">
        <f>Розрахунок!C267</f>
        <v/>
      </c>
      <c r="D270" s="226" t="str">
        <f>IF(Розрахунок!F267&lt;&gt;"",LEFT(Розрахунок!F267, LEN(Розрахунок!F267)-1)," ")</f>
        <v xml:space="preserve"> </v>
      </c>
      <c r="E270" s="223" t="str">
        <f>IF(Розрахунок!G267&lt;&gt;"",LEFT(Розрахунок!G267, LEN(Розрахунок!G267)-1)," ")</f>
        <v xml:space="preserve"> </v>
      </c>
      <c r="F270" s="223" t="str">
        <f>IF(Розрахунок!H267&lt;&gt;"",LEFT(Розрахунок!H267, LEN(Розрахунок!H267)-1)," ")</f>
        <v xml:space="preserve"> </v>
      </c>
      <c r="G270" s="223" t="str">
        <f>IF(Розрахунок!I267&lt;&gt;"",LEFT(Розрахунок!I267, LEN(Розрахунок!I267)-1)," ")</f>
        <v xml:space="preserve"> </v>
      </c>
      <c r="H270" s="223">
        <f>Розрахунок!J267</f>
        <v>0</v>
      </c>
      <c r="I270" s="223" t="str">
        <f>IF(Розрахунок!K267&lt;&gt;"",LEFT(Розрахунок!K267, LEN(Розрахунок!K267)-1)," ")</f>
        <v xml:space="preserve"> </v>
      </c>
      <c r="J270" s="223">
        <f>Розрахунок!E267</f>
        <v>0</v>
      </c>
      <c r="K270" s="223">
        <f>Розрахунок!DN267</f>
        <v>0</v>
      </c>
      <c r="L270" s="223">
        <f>Розрахунок!DM267</f>
        <v>0</v>
      </c>
      <c r="M270" s="223">
        <f>Розрахунок!L267</f>
        <v>0</v>
      </c>
      <c r="N270" s="223">
        <f>Розрахунок!M267</f>
        <v>0</v>
      </c>
      <c r="O270" s="223">
        <f>Розрахунок!N267</f>
        <v>0</v>
      </c>
      <c r="P270" s="223">
        <f>Розрахунок!O267</f>
        <v>0</v>
      </c>
      <c r="Q270" s="224">
        <f>Розрахунок!DL267</f>
        <v>0</v>
      </c>
      <c r="R270" s="249" t="str">
        <f t="shared" si="43"/>
        <v xml:space="preserve"> </v>
      </c>
      <c r="S270" s="222">
        <f>Розрахунок!U267</f>
        <v>0</v>
      </c>
      <c r="T270" s="225">
        <f>Розрахунок!AB267</f>
        <v>0</v>
      </c>
      <c r="U270" s="226">
        <f>Розрахунок!AI267</f>
        <v>0</v>
      </c>
      <c r="V270" s="423">
        <f>Розрахунок!AP267</f>
        <v>0</v>
      </c>
      <c r="W270" s="222">
        <f>Розрахунок!AW267</f>
        <v>0</v>
      </c>
      <c r="X270" s="225">
        <f>Розрахунок!BD267</f>
        <v>0</v>
      </c>
      <c r="Y270" s="226">
        <f>Розрахунок!BK267</f>
        <v>0</v>
      </c>
      <c r="Z270" s="423">
        <f>Розрахунок!BR267</f>
        <v>0</v>
      </c>
      <c r="AA270" s="222">
        <f>Розрахунок!BY267</f>
        <v>0</v>
      </c>
      <c r="AB270" s="423">
        <f>Розрахунок!CF267</f>
        <v>0</v>
      </c>
      <c r="AC270" s="222">
        <f>Розрахунок!CM267</f>
        <v>0</v>
      </c>
      <c r="AD270" s="225">
        <f>Розрахунок!CT267</f>
        <v>0</v>
      </c>
      <c r="AE270" s="226">
        <f>Розрахунок!DA267</f>
        <v>0</v>
      </c>
      <c r="AF270" s="225">
        <f>Розрахунок!DH267</f>
        <v>0</v>
      </c>
      <c r="AG270" s="421"/>
      <c r="AI270" s="524">
        <f t="shared" si="42"/>
        <v>0</v>
      </c>
      <c r="AJ270" s="519">
        <f t="shared" ref="AJ270:AJ333" si="44">IF(AND($B270&lt;&gt;0,OR($U270&lt;&gt;0,$V270&lt;&gt;0,ISNUMBER(FIND($U$6&amp;"*",$E270)),ISNUMBER(FIND($V$6&amp;"*",$E270)),ISNUMBER(FIND($U$6,$F270)),ISNUMBER(FIND($U$6,$G270)),ISNUMBER(FIND($V$6,$G270)),ISNUMBER(FIND($V$6,$G270)))),1,0)</f>
        <v>0</v>
      </c>
      <c r="AK270" s="519">
        <f t="shared" ref="AK270:AK333" si="45">IF(AND($B270&lt;&gt;0,OR($W270&lt;&gt;0,$X270&lt;&gt;0,ISNUMBER(FIND($W$6&amp;"*",$E270)),ISNUMBER(FIND($X$6&amp;"*",$E270)),ISNUMBER(FIND($W$6,$F270)),ISNUMBER(FIND($W$6,$G270)),ISNUMBER(FIND($X$6,$F270)),ISNUMBER(FIND($X$6,$G270)))),1,0)</f>
        <v>0</v>
      </c>
      <c r="AL270" s="519">
        <f t="shared" ref="AL270:AL333" si="46">IF(AND($B270&lt;&gt;0,OR($Y270&lt;&gt;0,$Z270&lt;&gt;0,ISNUMBER(FIND($Y$6&amp;"*",$E270)),ISNUMBER(FIND($Z$6&amp;"*",$E270)),ISNUMBER(FIND($Y$6,$F270)),ISNUMBER(FIND($Y$6,$G270)),ISNUMBER(FIND($Z$6,$F270)),ISNUMBER(FIND($Z$6,$G270)))),1,0)</f>
        <v>0</v>
      </c>
      <c r="AM270" s="519">
        <f t="shared" ref="AM270:AM333" si="47">IF(AND($B270&lt;&gt;0,OR($AA270&lt;&gt;0,$AB270&lt;&gt;0,ISNUMBER(FIND($AA$6&amp;"*",$E270)),ISNUMBER(FIND($AB$6&amp;"*",$E270)),ISNUMBER(FIND($AA$6,$F270)),ISNUMBER(FIND($AA$6,$G270)),ISNUMBER(FIND($AB$6,$F270)),ISNUMBER(FIND($AB$6,$G270)))),1,0)</f>
        <v>0</v>
      </c>
      <c r="AN270" s="519">
        <f t="shared" ref="AN270:AN333" si="48">IF(AND($B270&lt;&gt;0,OR($AC270&lt;&gt;0,$AD270&lt;&gt;0,ISNUMBER(FIND($AC$6&amp;"*",$E270)),ISNUMBER(FIND($AD$6&amp;"*",$E270)),ISNUMBER(FIND($AC$6,$F270)),ISNUMBER(FIND($AC$6,$G270)),ISNUMBER(FIND($AD$6,$F270)),ISNUMBER(FIND($AD$6,$G270)))),1,0)</f>
        <v>0</v>
      </c>
      <c r="AO270" s="525">
        <f t="shared" ref="AO270:AO333" si="49">IF(AND($B270&lt;&gt;0,OR($AE270&lt;&gt;0,$AF270&lt;&gt;0,ISNUMBER(FIND($AE$6&amp;"*",$E270)),ISNUMBER(FIND($AF$6&amp;"*",$E270)),ISNUMBER(FIND($AE$6,$F270)),ISNUMBER(FIND($AE$6,$G270)),ISNUMBER(FIND($AF$6,$F270)),ISNUMBER(FIND($AF$6,$G270)))),1,0)</f>
        <v>0</v>
      </c>
    </row>
    <row r="271" spans="1:41" s="16" customFormat="1" ht="13.5" hidden="1" thickBot="1" x14ac:dyDescent="0.25">
      <c r="A271" s="221">
        <f>Розрахунок!A268</f>
        <v>53</v>
      </c>
      <c r="B271" s="423">
        <f>Розрахунок!B268</f>
        <v>0</v>
      </c>
      <c r="C271" s="227" t="str">
        <f>Розрахунок!C268</f>
        <v/>
      </c>
      <c r="D271" s="226" t="str">
        <f>IF(Розрахунок!F268&lt;&gt;"",LEFT(Розрахунок!F268, LEN(Розрахунок!F268)-1)," ")</f>
        <v xml:space="preserve"> </v>
      </c>
      <c r="E271" s="223" t="str">
        <f>IF(Розрахунок!G268&lt;&gt;"",LEFT(Розрахунок!G268, LEN(Розрахунок!G268)-1)," ")</f>
        <v xml:space="preserve"> </v>
      </c>
      <c r="F271" s="223" t="str">
        <f>IF(Розрахунок!H268&lt;&gt;"",LEFT(Розрахунок!H268, LEN(Розрахунок!H268)-1)," ")</f>
        <v xml:space="preserve"> </v>
      </c>
      <c r="G271" s="223" t="str">
        <f>IF(Розрахунок!I268&lt;&gt;"",LEFT(Розрахунок!I268, LEN(Розрахунок!I268)-1)," ")</f>
        <v xml:space="preserve"> </v>
      </c>
      <c r="H271" s="223">
        <f>Розрахунок!J268</f>
        <v>0</v>
      </c>
      <c r="I271" s="223" t="str">
        <f>IF(Розрахунок!K268&lt;&gt;"",LEFT(Розрахунок!K268, LEN(Розрахунок!K268)-1)," ")</f>
        <v xml:space="preserve"> </v>
      </c>
      <c r="J271" s="223">
        <f>Розрахунок!E268</f>
        <v>0</v>
      </c>
      <c r="K271" s="223">
        <f>Розрахунок!DN268</f>
        <v>0</v>
      </c>
      <c r="L271" s="223">
        <f>Розрахунок!DM268</f>
        <v>0</v>
      </c>
      <c r="M271" s="223">
        <f>Розрахунок!L268</f>
        <v>0</v>
      </c>
      <c r="N271" s="223">
        <f>Розрахунок!M268</f>
        <v>0</v>
      </c>
      <c r="O271" s="223">
        <f>Розрахунок!N268</f>
        <v>0</v>
      </c>
      <c r="P271" s="223">
        <f>Розрахунок!O268</f>
        <v>0</v>
      </c>
      <c r="Q271" s="224">
        <f>Розрахунок!DL268</f>
        <v>0</v>
      </c>
      <c r="R271" s="249" t="str">
        <f t="shared" si="43"/>
        <v xml:space="preserve"> </v>
      </c>
      <c r="S271" s="222">
        <f>Розрахунок!U268</f>
        <v>0</v>
      </c>
      <c r="T271" s="225">
        <f>Розрахунок!AB268</f>
        <v>0</v>
      </c>
      <c r="U271" s="226">
        <f>Розрахунок!AI268</f>
        <v>0</v>
      </c>
      <c r="V271" s="423">
        <f>Розрахунок!AP268</f>
        <v>0</v>
      </c>
      <c r="W271" s="222">
        <f>Розрахунок!AW268</f>
        <v>0</v>
      </c>
      <c r="X271" s="225">
        <f>Розрахунок!BD268</f>
        <v>0</v>
      </c>
      <c r="Y271" s="226">
        <f>Розрахунок!BK268</f>
        <v>0</v>
      </c>
      <c r="Z271" s="423">
        <f>Розрахунок!BR268</f>
        <v>0</v>
      </c>
      <c r="AA271" s="222">
        <f>Розрахунок!BY268</f>
        <v>0</v>
      </c>
      <c r="AB271" s="423">
        <f>Розрахунок!CF268</f>
        <v>0</v>
      </c>
      <c r="AC271" s="222">
        <f>Розрахунок!CM268</f>
        <v>0</v>
      </c>
      <c r="AD271" s="225">
        <f>Розрахунок!CT268</f>
        <v>0</v>
      </c>
      <c r="AE271" s="226">
        <f>Розрахунок!DA268</f>
        <v>0</v>
      </c>
      <c r="AF271" s="225">
        <f>Розрахунок!DH268</f>
        <v>0</v>
      </c>
      <c r="AG271" s="421"/>
      <c r="AI271" s="524">
        <f t="shared" si="42"/>
        <v>0</v>
      </c>
      <c r="AJ271" s="519">
        <f t="shared" si="44"/>
        <v>0</v>
      </c>
      <c r="AK271" s="519">
        <f t="shared" si="45"/>
        <v>0</v>
      </c>
      <c r="AL271" s="519">
        <f t="shared" si="46"/>
        <v>0</v>
      </c>
      <c r="AM271" s="519">
        <f t="shared" si="47"/>
        <v>0</v>
      </c>
      <c r="AN271" s="519">
        <f t="shared" si="48"/>
        <v>0</v>
      </c>
      <c r="AO271" s="525">
        <f t="shared" si="49"/>
        <v>0</v>
      </c>
    </row>
    <row r="272" spans="1:41" s="16" customFormat="1" ht="13.5" hidden="1" thickBot="1" x14ac:dyDescent="0.25">
      <c r="A272" s="221">
        <f>Розрахунок!A269</f>
        <v>54</v>
      </c>
      <c r="B272" s="423">
        <f>Розрахунок!B269</f>
        <v>0</v>
      </c>
      <c r="C272" s="227" t="str">
        <f>Розрахунок!C269</f>
        <v/>
      </c>
      <c r="D272" s="226" t="str">
        <f>IF(Розрахунок!F269&lt;&gt;"",LEFT(Розрахунок!F269, LEN(Розрахунок!F269)-1)," ")</f>
        <v xml:space="preserve"> </v>
      </c>
      <c r="E272" s="223" t="str">
        <f>IF(Розрахунок!G269&lt;&gt;"",LEFT(Розрахунок!G269, LEN(Розрахунок!G269)-1)," ")</f>
        <v xml:space="preserve"> </v>
      </c>
      <c r="F272" s="223" t="str">
        <f>IF(Розрахунок!H269&lt;&gt;"",LEFT(Розрахунок!H269, LEN(Розрахунок!H269)-1)," ")</f>
        <v xml:space="preserve"> </v>
      </c>
      <c r="G272" s="223" t="str">
        <f>IF(Розрахунок!I269&lt;&gt;"",LEFT(Розрахунок!I269, LEN(Розрахунок!I269)-1)," ")</f>
        <v xml:space="preserve"> </v>
      </c>
      <c r="H272" s="223">
        <f>Розрахунок!J269</f>
        <v>0</v>
      </c>
      <c r="I272" s="223" t="str">
        <f>IF(Розрахунок!K269&lt;&gt;"",LEFT(Розрахунок!K269, LEN(Розрахунок!K269)-1)," ")</f>
        <v xml:space="preserve"> </v>
      </c>
      <c r="J272" s="223">
        <f>Розрахунок!E269</f>
        <v>0</v>
      </c>
      <c r="K272" s="223">
        <f>Розрахунок!DN269</f>
        <v>0</v>
      </c>
      <c r="L272" s="223">
        <f>Розрахунок!DM269</f>
        <v>0</v>
      </c>
      <c r="M272" s="223">
        <f>Розрахунок!L269</f>
        <v>0</v>
      </c>
      <c r="N272" s="223">
        <f>Розрахунок!M269</f>
        <v>0</v>
      </c>
      <c r="O272" s="223">
        <f>Розрахунок!N269</f>
        <v>0</v>
      </c>
      <c r="P272" s="223">
        <f>Розрахунок!O269</f>
        <v>0</v>
      </c>
      <c r="Q272" s="224">
        <f>Розрахунок!DL269</f>
        <v>0</v>
      </c>
      <c r="R272" s="249" t="str">
        <f t="shared" si="43"/>
        <v xml:space="preserve"> </v>
      </c>
      <c r="S272" s="222">
        <f>Розрахунок!U269</f>
        <v>0</v>
      </c>
      <c r="T272" s="225">
        <f>Розрахунок!AB269</f>
        <v>0</v>
      </c>
      <c r="U272" s="226">
        <f>Розрахунок!AI269</f>
        <v>0</v>
      </c>
      <c r="V272" s="423">
        <f>Розрахунок!AP269</f>
        <v>0</v>
      </c>
      <c r="W272" s="222">
        <f>Розрахунок!AW269</f>
        <v>0</v>
      </c>
      <c r="X272" s="225">
        <f>Розрахунок!BD269</f>
        <v>0</v>
      </c>
      <c r="Y272" s="226">
        <f>Розрахунок!BK269</f>
        <v>0</v>
      </c>
      <c r="Z272" s="423">
        <f>Розрахунок!BR269</f>
        <v>0</v>
      </c>
      <c r="AA272" s="222">
        <f>Розрахунок!BY269</f>
        <v>0</v>
      </c>
      <c r="AB272" s="423">
        <f>Розрахунок!CF269</f>
        <v>0</v>
      </c>
      <c r="AC272" s="222">
        <f>Розрахунок!CM269</f>
        <v>0</v>
      </c>
      <c r="AD272" s="225">
        <f>Розрахунок!CT269</f>
        <v>0</v>
      </c>
      <c r="AE272" s="226">
        <f>Розрахунок!DA269</f>
        <v>0</v>
      </c>
      <c r="AF272" s="225">
        <f>Розрахунок!DH269</f>
        <v>0</v>
      </c>
      <c r="AG272" s="421"/>
      <c r="AI272" s="524">
        <f t="shared" si="42"/>
        <v>0</v>
      </c>
      <c r="AJ272" s="519">
        <f t="shared" si="44"/>
        <v>0</v>
      </c>
      <c r="AK272" s="519">
        <f t="shared" si="45"/>
        <v>0</v>
      </c>
      <c r="AL272" s="519">
        <f t="shared" si="46"/>
        <v>0</v>
      </c>
      <c r="AM272" s="519">
        <f t="shared" si="47"/>
        <v>0</v>
      </c>
      <c r="AN272" s="519">
        <f t="shared" si="48"/>
        <v>0</v>
      </c>
      <c r="AO272" s="525">
        <f t="shared" si="49"/>
        <v>0</v>
      </c>
    </row>
    <row r="273" spans="1:41" s="16" customFormat="1" ht="13.5" hidden="1" thickBot="1" x14ac:dyDescent="0.25">
      <c r="A273" s="221">
        <f>Розрахунок!A270</f>
        <v>55</v>
      </c>
      <c r="B273" s="423">
        <f>Розрахунок!B270</f>
        <v>0</v>
      </c>
      <c r="C273" s="227" t="str">
        <f>Розрахунок!C270</f>
        <v/>
      </c>
      <c r="D273" s="226" t="str">
        <f>IF(Розрахунок!F270&lt;&gt;"",LEFT(Розрахунок!F270, LEN(Розрахунок!F270)-1)," ")</f>
        <v xml:space="preserve"> </v>
      </c>
      <c r="E273" s="223" t="str">
        <f>IF(Розрахунок!G270&lt;&gt;"",LEFT(Розрахунок!G270, LEN(Розрахунок!G270)-1)," ")</f>
        <v xml:space="preserve"> </v>
      </c>
      <c r="F273" s="223" t="str">
        <f>IF(Розрахунок!H270&lt;&gt;"",LEFT(Розрахунок!H270, LEN(Розрахунок!H270)-1)," ")</f>
        <v xml:space="preserve"> </v>
      </c>
      <c r="G273" s="223" t="str">
        <f>IF(Розрахунок!I270&lt;&gt;"",LEFT(Розрахунок!I270, LEN(Розрахунок!I270)-1)," ")</f>
        <v xml:space="preserve"> </v>
      </c>
      <c r="H273" s="223">
        <f>Розрахунок!J270</f>
        <v>0</v>
      </c>
      <c r="I273" s="223" t="str">
        <f>IF(Розрахунок!K270&lt;&gt;"",LEFT(Розрахунок!K270, LEN(Розрахунок!K270)-1)," ")</f>
        <v xml:space="preserve"> </v>
      </c>
      <c r="J273" s="223">
        <f>Розрахунок!E270</f>
        <v>0</v>
      </c>
      <c r="K273" s="223">
        <f>Розрахунок!DN270</f>
        <v>0</v>
      </c>
      <c r="L273" s="223">
        <f>Розрахунок!DM270</f>
        <v>0</v>
      </c>
      <c r="M273" s="223">
        <f>Розрахунок!L270</f>
        <v>0</v>
      </c>
      <c r="N273" s="223">
        <f>Розрахунок!M270</f>
        <v>0</v>
      </c>
      <c r="O273" s="223">
        <f>Розрахунок!N270</f>
        <v>0</v>
      </c>
      <c r="P273" s="223">
        <f>Розрахунок!O270</f>
        <v>0</v>
      </c>
      <c r="Q273" s="224">
        <f>Розрахунок!DL270</f>
        <v>0</v>
      </c>
      <c r="R273" s="249" t="str">
        <f t="shared" si="43"/>
        <v xml:space="preserve"> </v>
      </c>
      <c r="S273" s="222">
        <f>Розрахунок!U270</f>
        <v>0</v>
      </c>
      <c r="T273" s="225">
        <f>Розрахунок!AB270</f>
        <v>0</v>
      </c>
      <c r="U273" s="226">
        <f>Розрахунок!AI270</f>
        <v>0</v>
      </c>
      <c r="V273" s="423">
        <f>Розрахунок!AP270</f>
        <v>0</v>
      </c>
      <c r="W273" s="222">
        <f>Розрахунок!AW270</f>
        <v>0</v>
      </c>
      <c r="X273" s="225">
        <f>Розрахунок!BD270</f>
        <v>0</v>
      </c>
      <c r="Y273" s="226">
        <f>Розрахунок!BK270</f>
        <v>0</v>
      </c>
      <c r="Z273" s="423">
        <f>Розрахунок!BR270</f>
        <v>0</v>
      </c>
      <c r="AA273" s="222">
        <f>Розрахунок!BY270</f>
        <v>0</v>
      </c>
      <c r="AB273" s="423">
        <f>Розрахунок!CF270</f>
        <v>0</v>
      </c>
      <c r="AC273" s="222">
        <f>Розрахунок!CM270</f>
        <v>0</v>
      </c>
      <c r="AD273" s="225">
        <f>Розрахунок!CT270</f>
        <v>0</v>
      </c>
      <c r="AE273" s="226">
        <f>Розрахунок!DA270</f>
        <v>0</v>
      </c>
      <c r="AF273" s="225">
        <f>Розрахунок!DH270</f>
        <v>0</v>
      </c>
      <c r="AG273" s="421"/>
      <c r="AI273" s="524">
        <f t="shared" si="42"/>
        <v>0</v>
      </c>
      <c r="AJ273" s="519">
        <f t="shared" si="44"/>
        <v>0</v>
      </c>
      <c r="AK273" s="519">
        <f t="shared" si="45"/>
        <v>0</v>
      </c>
      <c r="AL273" s="519">
        <f t="shared" si="46"/>
        <v>0</v>
      </c>
      <c r="AM273" s="519">
        <f t="shared" si="47"/>
        <v>0</v>
      </c>
      <c r="AN273" s="519">
        <f t="shared" si="48"/>
        <v>0</v>
      </c>
      <c r="AO273" s="525">
        <f t="shared" si="49"/>
        <v>0</v>
      </c>
    </row>
    <row r="274" spans="1:41" s="16" customFormat="1" ht="13.5" hidden="1" thickBot="1" x14ac:dyDescent="0.25">
      <c r="A274" s="221">
        <f>Розрахунок!A271</f>
        <v>56</v>
      </c>
      <c r="B274" s="423">
        <f>Розрахунок!B271</f>
        <v>0</v>
      </c>
      <c r="C274" s="227" t="str">
        <f>Розрахунок!C271</f>
        <v/>
      </c>
      <c r="D274" s="226" t="str">
        <f>IF(Розрахунок!F271&lt;&gt;"",LEFT(Розрахунок!F271, LEN(Розрахунок!F271)-1)," ")</f>
        <v xml:space="preserve"> </v>
      </c>
      <c r="E274" s="223" t="str">
        <f>IF(Розрахунок!G271&lt;&gt;"",LEFT(Розрахунок!G271, LEN(Розрахунок!G271)-1)," ")</f>
        <v xml:space="preserve"> </v>
      </c>
      <c r="F274" s="223" t="str">
        <f>IF(Розрахунок!H271&lt;&gt;"",LEFT(Розрахунок!H271, LEN(Розрахунок!H271)-1)," ")</f>
        <v xml:space="preserve"> </v>
      </c>
      <c r="G274" s="223" t="str">
        <f>IF(Розрахунок!I271&lt;&gt;"",LEFT(Розрахунок!I271, LEN(Розрахунок!I271)-1)," ")</f>
        <v xml:space="preserve"> </v>
      </c>
      <c r="H274" s="223">
        <f>Розрахунок!J271</f>
        <v>0</v>
      </c>
      <c r="I274" s="223" t="str">
        <f>IF(Розрахунок!K271&lt;&gt;"",LEFT(Розрахунок!K271, LEN(Розрахунок!K271)-1)," ")</f>
        <v xml:space="preserve"> </v>
      </c>
      <c r="J274" s="223">
        <f>Розрахунок!E271</f>
        <v>0</v>
      </c>
      <c r="K274" s="223">
        <f>Розрахунок!DN271</f>
        <v>0</v>
      </c>
      <c r="L274" s="223">
        <f>Розрахунок!DM271</f>
        <v>0</v>
      </c>
      <c r="M274" s="223">
        <f>Розрахунок!L271</f>
        <v>0</v>
      </c>
      <c r="N274" s="223">
        <f>Розрахунок!M271</f>
        <v>0</v>
      </c>
      <c r="O274" s="223">
        <f>Розрахунок!N271</f>
        <v>0</v>
      </c>
      <c r="P274" s="223">
        <f>Розрахунок!O271</f>
        <v>0</v>
      </c>
      <c r="Q274" s="224">
        <f>Розрахунок!DL271</f>
        <v>0</v>
      </c>
      <c r="R274" s="249" t="str">
        <f t="shared" si="43"/>
        <v xml:space="preserve"> </v>
      </c>
      <c r="S274" s="222">
        <f>Розрахунок!U271</f>
        <v>0</v>
      </c>
      <c r="T274" s="225">
        <f>Розрахунок!AB271</f>
        <v>0</v>
      </c>
      <c r="U274" s="226">
        <f>Розрахунок!AI271</f>
        <v>0</v>
      </c>
      <c r="V274" s="423">
        <f>Розрахунок!AP271</f>
        <v>0</v>
      </c>
      <c r="W274" s="222">
        <f>Розрахунок!AW271</f>
        <v>0</v>
      </c>
      <c r="X274" s="225">
        <f>Розрахунок!BD271</f>
        <v>0</v>
      </c>
      <c r="Y274" s="226">
        <f>Розрахунок!BK271</f>
        <v>0</v>
      </c>
      <c r="Z274" s="423">
        <f>Розрахунок!BR271</f>
        <v>0</v>
      </c>
      <c r="AA274" s="222">
        <f>Розрахунок!BY271</f>
        <v>0</v>
      </c>
      <c r="AB274" s="423">
        <f>Розрахунок!CF271</f>
        <v>0</v>
      </c>
      <c r="AC274" s="222">
        <f>Розрахунок!CM271</f>
        <v>0</v>
      </c>
      <c r="AD274" s="225">
        <f>Розрахунок!CT271</f>
        <v>0</v>
      </c>
      <c r="AE274" s="226">
        <f>Розрахунок!DA271</f>
        <v>0</v>
      </c>
      <c r="AF274" s="225">
        <f>Розрахунок!DH271</f>
        <v>0</v>
      </c>
      <c r="AG274" s="421"/>
      <c r="AI274" s="524">
        <f t="shared" si="42"/>
        <v>0</v>
      </c>
      <c r="AJ274" s="519">
        <f t="shared" si="44"/>
        <v>0</v>
      </c>
      <c r="AK274" s="519">
        <f t="shared" si="45"/>
        <v>0</v>
      </c>
      <c r="AL274" s="519">
        <f t="shared" si="46"/>
        <v>0</v>
      </c>
      <c r="AM274" s="519">
        <f t="shared" si="47"/>
        <v>0</v>
      </c>
      <c r="AN274" s="519">
        <f t="shared" si="48"/>
        <v>0</v>
      </c>
      <c r="AO274" s="525">
        <f t="shared" si="49"/>
        <v>0</v>
      </c>
    </row>
    <row r="275" spans="1:41" s="16" customFormat="1" ht="13.5" hidden="1" thickBot="1" x14ac:dyDescent="0.25">
      <c r="A275" s="221">
        <f>Розрахунок!A272</f>
        <v>57</v>
      </c>
      <c r="B275" s="423">
        <f>Розрахунок!B272</f>
        <v>0</v>
      </c>
      <c r="C275" s="227" t="str">
        <f>Розрахунок!C272</f>
        <v/>
      </c>
      <c r="D275" s="226" t="str">
        <f>IF(Розрахунок!F272&lt;&gt;"",LEFT(Розрахунок!F272, LEN(Розрахунок!F272)-1)," ")</f>
        <v xml:space="preserve"> </v>
      </c>
      <c r="E275" s="223" t="str">
        <f>IF(Розрахунок!G272&lt;&gt;"",LEFT(Розрахунок!G272, LEN(Розрахунок!G272)-1)," ")</f>
        <v xml:space="preserve"> </v>
      </c>
      <c r="F275" s="223" t="str">
        <f>IF(Розрахунок!H272&lt;&gt;"",LEFT(Розрахунок!H272, LEN(Розрахунок!H272)-1)," ")</f>
        <v xml:space="preserve"> </v>
      </c>
      <c r="G275" s="223" t="str">
        <f>IF(Розрахунок!I272&lt;&gt;"",LEFT(Розрахунок!I272, LEN(Розрахунок!I272)-1)," ")</f>
        <v xml:space="preserve"> </v>
      </c>
      <c r="H275" s="223">
        <f>Розрахунок!J272</f>
        <v>0</v>
      </c>
      <c r="I275" s="223" t="str">
        <f>IF(Розрахунок!K272&lt;&gt;"",LEFT(Розрахунок!K272, LEN(Розрахунок!K272)-1)," ")</f>
        <v xml:space="preserve"> </v>
      </c>
      <c r="J275" s="223">
        <f>Розрахунок!E272</f>
        <v>0</v>
      </c>
      <c r="K275" s="223">
        <f>Розрахунок!DN272</f>
        <v>0</v>
      </c>
      <c r="L275" s="223">
        <f>Розрахунок!DM272</f>
        <v>0</v>
      </c>
      <c r="M275" s="223">
        <f>Розрахунок!L272</f>
        <v>0</v>
      </c>
      <c r="N275" s="223">
        <f>Розрахунок!M272</f>
        <v>0</v>
      </c>
      <c r="O275" s="223">
        <f>Розрахунок!N272</f>
        <v>0</v>
      </c>
      <c r="P275" s="223">
        <f>Розрахунок!O272</f>
        <v>0</v>
      </c>
      <c r="Q275" s="224">
        <f>Розрахунок!DL272</f>
        <v>0</v>
      </c>
      <c r="R275" s="249" t="str">
        <f t="shared" si="43"/>
        <v xml:space="preserve"> </v>
      </c>
      <c r="S275" s="222">
        <f>Розрахунок!U272</f>
        <v>0</v>
      </c>
      <c r="T275" s="225">
        <f>Розрахунок!AB272</f>
        <v>0</v>
      </c>
      <c r="U275" s="226">
        <f>Розрахунок!AI272</f>
        <v>0</v>
      </c>
      <c r="V275" s="423">
        <f>Розрахунок!AP272</f>
        <v>0</v>
      </c>
      <c r="W275" s="222">
        <f>Розрахунок!AW272</f>
        <v>0</v>
      </c>
      <c r="X275" s="225">
        <f>Розрахунок!BD272</f>
        <v>0</v>
      </c>
      <c r="Y275" s="226">
        <f>Розрахунок!BK272</f>
        <v>0</v>
      </c>
      <c r="Z275" s="423">
        <f>Розрахунок!BR272</f>
        <v>0</v>
      </c>
      <c r="AA275" s="222">
        <f>Розрахунок!BY272</f>
        <v>0</v>
      </c>
      <c r="AB275" s="423">
        <f>Розрахунок!CF272</f>
        <v>0</v>
      </c>
      <c r="AC275" s="222">
        <f>Розрахунок!CM272</f>
        <v>0</v>
      </c>
      <c r="AD275" s="225">
        <f>Розрахунок!CT272</f>
        <v>0</v>
      </c>
      <c r="AE275" s="226">
        <f>Розрахунок!DA272</f>
        <v>0</v>
      </c>
      <c r="AF275" s="225">
        <f>Розрахунок!DH272</f>
        <v>0</v>
      </c>
      <c r="AG275" s="421"/>
      <c r="AI275" s="524">
        <f t="shared" si="42"/>
        <v>0</v>
      </c>
      <c r="AJ275" s="519">
        <f t="shared" si="44"/>
        <v>0</v>
      </c>
      <c r="AK275" s="519">
        <f t="shared" si="45"/>
        <v>0</v>
      </c>
      <c r="AL275" s="519">
        <f t="shared" si="46"/>
        <v>0</v>
      </c>
      <c r="AM275" s="519">
        <f t="shared" si="47"/>
        <v>0</v>
      </c>
      <c r="AN275" s="519">
        <f t="shared" si="48"/>
        <v>0</v>
      </c>
      <c r="AO275" s="525">
        <f t="shared" si="49"/>
        <v>0</v>
      </c>
    </row>
    <row r="276" spans="1:41" s="16" customFormat="1" ht="13.5" hidden="1" thickBot="1" x14ac:dyDescent="0.25">
      <c r="A276" s="221">
        <f>Розрахунок!A273</f>
        <v>58</v>
      </c>
      <c r="B276" s="423">
        <f>Розрахунок!B273</f>
        <v>0</v>
      </c>
      <c r="C276" s="227" t="str">
        <f>Розрахунок!C273</f>
        <v/>
      </c>
      <c r="D276" s="226" t="str">
        <f>IF(Розрахунок!F273&lt;&gt;"",LEFT(Розрахунок!F273, LEN(Розрахунок!F273)-1)," ")</f>
        <v xml:space="preserve"> </v>
      </c>
      <c r="E276" s="223" t="str">
        <f>IF(Розрахунок!G273&lt;&gt;"",LEFT(Розрахунок!G273, LEN(Розрахунок!G273)-1)," ")</f>
        <v xml:space="preserve"> </v>
      </c>
      <c r="F276" s="223" t="str">
        <f>IF(Розрахунок!H273&lt;&gt;"",LEFT(Розрахунок!H273, LEN(Розрахунок!H273)-1)," ")</f>
        <v xml:space="preserve"> </v>
      </c>
      <c r="G276" s="223" t="str">
        <f>IF(Розрахунок!I273&lt;&gt;"",LEFT(Розрахунок!I273, LEN(Розрахунок!I273)-1)," ")</f>
        <v xml:space="preserve"> </v>
      </c>
      <c r="H276" s="223">
        <f>Розрахунок!J273</f>
        <v>0</v>
      </c>
      <c r="I276" s="223" t="str">
        <f>IF(Розрахунок!K273&lt;&gt;"",LEFT(Розрахунок!K273, LEN(Розрахунок!K273)-1)," ")</f>
        <v xml:space="preserve"> </v>
      </c>
      <c r="J276" s="223">
        <f>Розрахунок!E273</f>
        <v>0</v>
      </c>
      <c r="K276" s="223">
        <f>Розрахунок!DN273</f>
        <v>0</v>
      </c>
      <c r="L276" s="223">
        <f>Розрахунок!DM273</f>
        <v>0</v>
      </c>
      <c r="M276" s="223">
        <f>Розрахунок!L273</f>
        <v>0</v>
      </c>
      <c r="N276" s="223">
        <f>Розрахунок!M273</f>
        <v>0</v>
      </c>
      <c r="O276" s="223">
        <f>Розрахунок!N273</f>
        <v>0</v>
      </c>
      <c r="P276" s="223">
        <f>Розрахунок!O273</f>
        <v>0</v>
      </c>
      <c r="Q276" s="224">
        <f>Розрахунок!DL273</f>
        <v>0</v>
      </c>
      <c r="R276" s="249" t="str">
        <f t="shared" si="43"/>
        <v xml:space="preserve"> </v>
      </c>
      <c r="S276" s="222">
        <f>Розрахунок!U273</f>
        <v>0</v>
      </c>
      <c r="T276" s="225">
        <f>Розрахунок!AB273</f>
        <v>0</v>
      </c>
      <c r="U276" s="226">
        <f>Розрахунок!AI273</f>
        <v>0</v>
      </c>
      <c r="V276" s="423">
        <f>Розрахунок!AP273</f>
        <v>0</v>
      </c>
      <c r="W276" s="222">
        <f>Розрахунок!AW273</f>
        <v>0</v>
      </c>
      <c r="X276" s="225">
        <f>Розрахунок!BD273</f>
        <v>0</v>
      </c>
      <c r="Y276" s="226">
        <f>Розрахунок!BK273</f>
        <v>0</v>
      </c>
      <c r="Z276" s="423">
        <f>Розрахунок!BR273</f>
        <v>0</v>
      </c>
      <c r="AA276" s="222">
        <f>Розрахунок!BY273</f>
        <v>0</v>
      </c>
      <c r="AB276" s="423">
        <f>Розрахунок!CF273</f>
        <v>0</v>
      </c>
      <c r="AC276" s="222">
        <f>Розрахунок!CM273</f>
        <v>0</v>
      </c>
      <c r="AD276" s="225">
        <f>Розрахунок!CT273</f>
        <v>0</v>
      </c>
      <c r="AE276" s="226">
        <f>Розрахунок!DA273</f>
        <v>0</v>
      </c>
      <c r="AF276" s="225">
        <f>Розрахунок!DH273</f>
        <v>0</v>
      </c>
      <c r="AG276" s="421"/>
      <c r="AI276" s="524">
        <f t="shared" si="42"/>
        <v>0</v>
      </c>
      <c r="AJ276" s="519">
        <f t="shared" si="44"/>
        <v>0</v>
      </c>
      <c r="AK276" s="519">
        <f t="shared" si="45"/>
        <v>0</v>
      </c>
      <c r="AL276" s="519">
        <f t="shared" si="46"/>
        <v>0</v>
      </c>
      <c r="AM276" s="519">
        <f t="shared" si="47"/>
        <v>0</v>
      </c>
      <c r="AN276" s="519">
        <f t="shared" si="48"/>
        <v>0</v>
      </c>
      <c r="AO276" s="525">
        <f t="shared" si="49"/>
        <v>0</v>
      </c>
    </row>
    <row r="277" spans="1:41" s="16" customFormat="1" ht="7.5" hidden="1" customHeight="1" thickBot="1" x14ac:dyDescent="0.25">
      <c r="A277" s="221">
        <f>Розрахунок!A274</f>
        <v>59</v>
      </c>
      <c r="B277" s="423">
        <f>Розрахунок!B274</f>
        <v>0</v>
      </c>
      <c r="C277" s="227" t="str">
        <f>Розрахунок!C274</f>
        <v/>
      </c>
      <c r="D277" s="226" t="str">
        <f>IF(Розрахунок!F274&lt;&gt;"",LEFT(Розрахунок!F274, LEN(Розрахунок!F274)-1)," ")</f>
        <v xml:space="preserve"> </v>
      </c>
      <c r="E277" s="223" t="str">
        <f>IF(Розрахунок!G274&lt;&gt;"",LEFT(Розрахунок!G274, LEN(Розрахунок!G274)-1)," ")</f>
        <v xml:space="preserve"> </v>
      </c>
      <c r="F277" s="223" t="str">
        <f>IF(Розрахунок!H274&lt;&gt;"",LEFT(Розрахунок!H274, LEN(Розрахунок!H274)-1)," ")</f>
        <v xml:space="preserve"> </v>
      </c>
      <c r="G277" s="223" t="str">
        <f>IF(Розрахунок!I274&lt;&gt;"",LEFT(Розрахунок!I274, LEN(Розрахунок!I274)-1)," ")</f>
        <v xml:space="preserve"> </v>
      </c>
      <c r="H277" s="223">
        <f>Розрахунок!J274</f>
        <v>0</v>
      </c>
      <c r="I277" s="223" t="str">
        <f>IF(Розрахунок!K274&lt;&gt;"",LEFT(Розрахунок!K274, LEN(Розрахунок!K274)-1)," ")</f>
        <v xml:space="preserve"> </v>
      </c>
      <c r="J277" s="223">
        <f>Розрахунок!E274</f>
        <v>0</v>
      </c>
      <c r="K277" s="223">
        <f>Розрахунок!DN274</f>
        <v>0</v>
      </c>
      <c r="L277" s="223">
        <f>Розрахунок!DM274</f>
        <v>0</v>
      </c>
      <c r="M277" s="223">
        <f>Розрахунок!L274</f>
        <v>0</v>
      </c>
      <c r="N277" s="223">
        <f>Розрахунок!M274</f>
        <v>0</v>
      </c>
      <c r="O277" s="223">
        <f>Розрахунок!N274</f>
        <v>0</v>
      </c>
      <c r="P277" s="223">
        <f>Розрахунок!O274</f>
        <v>0</v>
      </c>
      <c r="Q277" s="224">
        <f>Розрахунок!DL274</f>
        <v>0</v>
      </c>
      <c r="R277" s="249" t="str">
        <f t="shared" si="43"/>
        <v xml:space="preserve"> </v>
      </c>
      <c r="S277" s="222">
        <f>Розрахунок!U274</f>
        <v>0</v>
      </c>
      <c r="T277" s="225">
        <f>Розрахунок!AB274</f>
        <v>0</v>
      </c>
      <c r="U277" s="226">
        <f>Розрахунок!AI274</f>
        <v>0</v>
      </c>
      <c r="V277" s="423">
        <f>Розрахунок!AP274</f>
        <v>0</v>
      </c>
      <c r="W277" s="222">
        <f>Розрахунок!AW274</f>
        <v>0</v>
      </c>
      <c r="X277" s="225">
        <f>Розрахунок!BD274</f>
        <v>0</v>
      </c>
      <c r="Y277" s="226">
        <f>Розрахунок!BK274</f>
        <v>0</v>
      </c>
      <c r="Z277" s="423">
        <f>Розрахунок!BR274</f>
        <v>0</v>
      </c>
      <c r="AA277" s="222">
        <f>Розрахунок!BY274</f>
        <v>0</v>
      </c>
      <c r="AB277" s="423">
        <f>Розрахунок!CF274</f>
        <v>0</v>
      </c>
      <c r="AC277" s="222">
        <f>Розрахунок!CM274</f>
        <v>0</v>
      </c>
      <c r="AD277" s="225">
        <f>Розрахунок!CT274</f>
        <v>0</v>
      </c>
      <c r="AE277" s="226">
        <f>Розрахунок!DA274</f>
        <v>0</v>
      </c>
      <c r="AF277" s="225">
        <f>Розрахунок!DH274</f>
        <v>0</v>
      </c>
      <c r="AG277" s="421"/>
      <c r="AI277" s="524">
        <f t="shared" si="42"/>
        <v>0</v>
      </c>
      <c r="AJ277" s="519">
        <f t="shared" si="44"/>
        <v>0</v>
      </c>
      <c r="AK277" s="519">
        <f t="shared" si="45"/>
        <v>0</v>
      </c>
      <c r="AL277" s="519">
        <f t="shared" si="46"/>
        <v>0</v>
      </c>
      <c r="AM277" s="519">
        <f t="shared" si="47"/>
        <v>0</v>
      </c>
      <c r="AN277" s="519">
        <f t="shared" si="48"/>
        <v>0</v>
      </c>
      <c r="AO277" s="525">
        <f t="shared" si="49"/>
        <v>0</v>
      </c>
    </row>
    <row r="278" spans="1:41" s="16" customFormat="1" ht="13.5" hidden="1" thickBot="1" x14ac:dyDescent="0.25">
      <c r="A278" s="221">
        <f>Розрахунок!A275</f>
        <v>60</v>
      </c>
      <c r="B278" s="423">
        <f>Розрахунок!B275</f>
        <v>0</v>
      </c>
      <c r="C278" s="227" t="str">
        <f>Розрахунок!C275</f>
        <v/>
      </c>
      <c r="D278" s="226" t="str">
        <f>IF(Розрахунок!F275&lt;&gt;"",LEFT(Розрахунок!F275, LEN(Розрахунок!F275)-1)," ")</f>
        <v xml:space="preserve"> </v>
      </c>
      <c r="E278" s="223" t="str">
        <f>IF(Розрахунок!G275&lt;&gt;"",LEFT(Розрахунок!G275, LEN(Розрахунок!G275)-1)," ")</f>
        <v xml:space="preserve"> </v>
      </c>
      <c r="F278" s="223" t="str">
        <f>IF(Розрахунок!H275&lt;&gt;"",LEFT(Розрахунок!H275, LEN(Розрахунок!H275)-1)," ")</f>
        <v xml:space="preserve"> </v>
      </c>
      <c r="G278" s="223" t="str">
        <f>IF(Розрахунок!I275&lt;&gt;"",LEFT(Розрахунок!I275, LEN(Розрахунок!I275)-1)," ")</f>
        <v xml:space="preserve"> </v>
      </c>
      <c r="H278" s="223">
        <f>Розрахунок!J275</f>
        <v>0</v>
      </c>
      <c r="I278" s="223" t="str">
        <f>IF(Розрахунок!K275&lt;&gt;"",LEFT(Розрахунок!K275, LEN(Розрахунок!K275)-1)," ")</f>
        <v xml:space="preserve"> </v>
      </c>
      <c r="J278" s="223">
        <f>Розрахунок!E275</f>
        <v>0</v>
      </c>
      <c r="K278" s="223">
        <f>Розрахунок!DN275</f>
        <v>0</v>
      </c>
      <c r="L278" s="223">
        <f>Розрахунок!DM275</f>
        <v>0</v>
      </c>
      <c r="M278" s="223">
        <f>Розрахунок!L275</f>
        <v>0</v>
      </c>
      <c r="N278" s="223">
        <f>Розрахунок!M275</f>
        <v>0</v>
      </c>
      <c r="O278" s="223">
        <f>Розрахунок!N275</f>
        <v>0</v>
      </c>
      <c r="P278" s="223">
        <f>Розрахунок!O275</f>
        <v>0</v>
      </c>
      <c r="Q278" s="224">
        <f>Розрахунок!DL275</f>
        <v>0</v>
      </c>
      <c r="R278" s="249" t="str">
        <f t="shared" si="43"/>
        <v xml:space="preserve"> </v>
      </c>
      <c r="S278" s="222">
        <f>Розрахунок!U275</f>
        <v>0</v>
      </c>
      <c r="T278" s="225">
        <f>Розрахунок!AB275</f>
        <v>0</v>
      </c>
      <c r="U278" s="226">
        <f>Розрахунок!AI275</f>
        <v>0</v>
      </c>
      <c r="V278" s="423">
        <f>Розрахунок!AP275</f>
        <v>0</v>
      </c>
      <c r="W278" s="222">
        <f>Розрахунок!AW275</f>
        <v>0</v>
      </c>
      <c r="X278" s="225">
        <f>Розрахунок!BD275</f>
        <v>0</v>
      </c>
      <c r="Y278" s="226">
        <f>Розрахунок!BK275</f>
        <v>0</v>
      </c>
      <c r="Z278" s="423">
        <f>Розрахунок!BR275</f>
        <v>0</v>
      </c>
      <c r="AA278" s="222">
        <f>Розрахунок!BY275</f>
        <v>0</v>
      </c>
      <c r="AB278" s="423">
        <f>Розрахунок!CF275</f>
        <v>0</v>
      </c>
      <c r="AC278" s="222">
        <f>Розрахунок!CM275</f>
        <v>0</v>
      </c>
      <c r="AD278" s="225">
        <f>Розрахунок!CT275</f>
        <v>0</v>
      </c>
      <c r="AE278" s="226">
        <f>Розрахунок!DA275</f>
        <v>0</v>
      </c>
      <c r="AF278" s="225">
        <f>Розрахунок!DH275</f>
        <v>0</v>
      </c>
      <c r="AG278" s="421"/>
      <c r="AI278" s="524">
        <f t="shared" si="42"/>
        <v>0</v>
      </c>
      <c r="AJ278" s="519">
        <f t="shared" si="44"/>
        <v>0</v>
      </c>
      <c r="AK278" s="519">
        <f t="shared" si="45"/>
        <v>0</v>
      </c>
      <c r="AL278" s="519">
        <f t="shared" si="46"/>
        <v>0</v>
      </c>
      <c r="AM278" s="519">
        <f t="shared" si="47"/>
        <v>0</v>
      </c>
      <c r="AN278" s="519">
        <f t="shared" si="48"/>
        <v>0</v>
      </c>
      <c r="AO278" s="525">
        <f t="shared" si="49"/>
        <v>0</v>
      </c>
    </row>
    <row r="279" spans="1:41" s="16" customFormat="1" ht="13.5" hidden="1" thickBot="1" x14ac:dyDescent="0.25">
      <c r="A279" s="221">
        <f>Розрахунок!A276</f>
        <v>61</v>
      </c>
      <c r="B279" s="423">
        <f>Розрахунок!B276</f>
        <v>0</v>
      </c>
      <c r="C279" s="227" t="str">
        <f>Розрахунок!C276</f>
        <v/>
      </c>
      <c r="D279" s="226" t="str">
        <f>IF(Розрахунок!F276&lt;&gt;"",LEFT(Розрахунок!F276, LEN(Розрахунок!F276)-1)," ")</f>
        <v xml:space="preserve"> </v>
      </c>
      <c r="E279" s="223" t="str">
        <f>IF(Розрахунок!G276&lt;&gt;"",LEFT(Розрахунок!G276, LEN(Розрахунок!G276)-1)," ")</f>
        <v xml:space="preserve"> </v>
      </c>
      <c r="F279" s="223" t="str">
        <f>IF(Розрахунок!H276&lt;&gt;"",LEFT(Розрахунок!H276, LEN(Розрахунок!H276)-1)," ")</f>
        <v xml:space="preserve"> </v>
      </c>
      <c r="G279" s="223" t="str">
        <f>IF(Розрахунок!I276&lt;&gt;"",LEFT(Розрахунок!I276, LEN(Розрахунок!I276)-1)," ")</f>
        <v xml:space="preserve"> </v>
      </c>
      <c r="H279" s="223">
        <f>Розрахунок!J276</f>
        <v>0</v>
      </c>
      <c r="I279" s="223" t="str">
        <f>IF(Розрахунок!K276&lt;&gt;"",LEFT(Розрахунок!K276, LEN(Розрахунок!K276)-1)," ")</f>
        <v xml:space="preserve"> </v>
      </c>
      <c r="J279" s="223">
        <f>Розрахунок!E276</f>
        <v>0</v>
      </c>
      <c r="K279" s="223">
        <f>Розрахунок!DN276</f>
        <v>0</v>
      </c>
      <c r="L279" s="223">
        <f>Розрахунок!DM276</f>
        <v>0</v>
      </c>
      <c r="M279" s="223">
        <f>Розрахунок!L276</f>
        <v>0</v>
      </c>
      <c r="N279" s="223">
        <f>Розрахунок!M276</f>
        <v>0</v>
      </c>
      <c r="O279" s="223">
        <f>Розрахунок!N276</f>
        <v>0</v>
      </c>
      <c r="P279" s="223">
        <f>Розрахунок!O276</f>
        <v>0</v>
      </c>
      <c r="Q279" s="224">
        <f>Розрахунок!DL276</f>
        <v>0</v>
      </c>
      <c r="R279" s="249" t="str">
        <f t="shared" si="43"/>
        <v xml:space="preserve"> </v>
      </c>
      <c r="S279" s="222">
        <f>Розрахунок!U276</f>
        <v>0</v>
      </c>
      <c r="T279" s="225">
        <f>Розрахунок!AB276</f>
        <v>0</v>
      </c>
      <c r="U279" s="226">
        <f>Розрахунок!AI276</f>
        <v>0</v>
      </c>
      <c r="V279" s="423">
        <f>Розрахунок!AP276</f>
        <v>0</v>
      </c>
      <c r="W279" s="222">
        <f>Розрахунок!AW276</f>
        <v>0</v>
      </c>
      <c r="X279" s="225">
        <f>Розрахунок!BD276</f>
        <v>0</v>
      </c>
      <c r="Y279" s="226">
        <f>Розрахунок!BK276</f>
        <v>0</v>
      </c>
      <c r="Z279" s="423">
        <f>Розрахунок!BR276</f>
        <v>0</v>
      </c>
      <c r="AA279" s="222">
        <f>Розрахунок!BY276</f>
        <v>0</v>
      </c>
      <c r="AB279" s="423">
        <f>Розрахунок!CF276</f>
        <v>0</v>
      </c>
      <c r="AC279" s="222">
        <f>Розрахунок!CM276</f>
        <v>0</v>
      </c>
      <c r="AD279" s="225">
        <f>Розрахунок!CT276</f>
        <v>0</v>
      </c>
      <c r="AE279" s="226">
        <f>Розрахунок!DA276</f>
        <v>0</v>
      </c>
      <c r="AF279" s="225">
        <f>Розрахунок!DH276</f>
        <v>0</v>
      </c>
      <c r="AG279" s="421"/>
      <c r="AI279" s="524">
        <f t="shared" si="42"/>
        <v>0</v>
      </c>
      <c r="AJ279" s="519">
        <f t="shared" si="44"/>
        <v>0</v>
      </c>
      <c r="AK279" s="519">
        <f t="shared" si="45"/>
        <v>0</v>
      </c>
      <c r="AL279" s="519">
        <f t="shared" si="46"/>
        <v>0</v>
      </c>
      <c r="AM279" s="519">
        <f t="shared" si="47"/>
        <v>0</v>
      </c>
      <c r="AN279" s="519">
        <f t="shared" si="48"/>
        <v>0</v>
      </c>
      <c r="AO279" s="525">
        <f t="shared" si="49"/>
        <v>0</v>
      </c>
    </row>
    <row r="280" spans="1:41" s="16" customFormat="1" ht="13.5" hidden="1" thickBot="1" x14ac:dyDescent="0.25">
      <c r="A280" s="221">
        <f>Розрахунок!A277</f>
        <v>62</v>
      </c>
      <c r="B280" s="423">
        <f>Розрахунок!B277</f>
        <v>0</v>
      </c>
      <c r="C280" s="227" t="str">
        <f>Розрахунок!C277</f>
        <v/>
      </c>
      <c r="D280" s="226" t="str">
        <f>IF(Розрахунок!F277&lt;&gt;"",LEFT(Розрахунок!F277, LEN(Розрахунок!F277)-1)," ")</f>
        <v xml:space="preserve"> </v>
      </c>
      <c r="E280" s="223" t="str">
        <f>IF(Розрахунок!G277&lt;&gt;"",LEFT(Розрахунок!G277, LEN(Розрахунок!G277)-1)," ")</f>
        <v xml:space="preserve"> </v>
      </c>
      <c r="F280" s="223" t="str">
        <f>IF(Розрахунок!H277&lt;&gt;"",LEFT(Розрахунок!H277, LEN(Розрахунок!H277)-1)," ")</f>
        <v xml:space="preserve"> </v>
      </c>
      <c r="G280" s="223" t="str">
        <f>IF(Розрахунок!I277&lt;&gt;"",LEFT(Розрахунок!I277, LEN(Розрахунок!I277)-1)," ")</f>
        <v xml:space="preserve"> </v>
      </c>
      <c r="H280" s="223">
        <f>Розрахунок!J277</f>
        <v>0</v>
      </c>
      <c r="I280" s="223" t="str">
        <f>IF(Розрахунок!K277&lt;&gt;"",LEFT(Розрахунок!K277, LEN(Розрахунок!K277)-1)," ")</f>
        <v xml:space="preserve"> </v>
      </c>
      <c r="J280" s="223">
        <f>Розрахунок!E277</f>
        <v>0</v>
      </c>
      <c r="K280" s="223">
        <f>Розрахунок!DN277</f>
        <v>0</v>
      </c>
      <c r="L280" s="223">
        <f>Розрахунок!DM277</f>
        <v>0</v>
      </c>
      <c r="M280" s="223">
        <f>Розрахунок!L277</f>
        <v>0</v>
      </c>
      <c r="N280" s="223">
        <f>Розрахунок!M277</f>
        <v>0</v>
      </c>
      <c r="O280" s="223">
        <f>Розрахунок!N277</f>
        <v>0</v>
      </c>
      <c r="P280" s="223">
        <f>Розрахунок!O277</f>
        <v>0</v>
      </c>
      <c r="Q280" s="224">
        <f>Розрахунок!DL277</f>
        <v>0</v>
      </c>
      <c r="R280" s="249" t="str">
        <f t="shared" si="43"/>
        <v xml:space="preserve"> </v>
      </c>
      <c r="S280" s="222">
        <f>Розрахунок!U277</f>
        <v>0</v>
      </c>
      <c r="T280" s="225">
        <f>Розрахунок!AB277</f>
        <v>0</v>
      </c>
      <c r="U280" s="226">
        <f>Розрахунок!AI277</f>
        <v>0</v>
      </c>
      <c r="V280" s="423">
        <f>Розрахунок!AP277</f>
        <v>0</v>
      </c>
      <c r="W280" s="222">
        <f>Розрахунок!AW277</f>
        <v>0</v>
      </c>
      <c r="X280" s="225">
        <f>Розрахунок!BD277</f>
        <v>0</v>
      </c>
      <c r="Y280" s="226">
        <f>Розрахунок!BK277</f>
        <v>0</v>
      </c>
      <c r="Z280" s="423">
        <f>Розрахунок!BR277</f>
        <v>0</v>
      </c>
      <c r="AA280" s="222">
        <f>Розрахунок!BY277</f>
        <v>0</v>
      </c>
      <c r="AB280" s="423">
        <f>Розрахунок!CF277</f>
        <v>0</v>
      </c>
      <c r="AC280" s="222">
        <f>Розрахунок!CM277</f>
        <v>0</v>
      </c>
      <c r="AD280" s="225">
        <f>Розрахунок!CT277</f>
        <v>0</v>
      </c>
      <c r="AE280" s="226">
        <f>Розрахунок!DA277</f>
        <v>0</v>
      </c>
      <c r="AF280" s="225">
        <f>Розрахунок!DH277</f>
        <v>0</v>
      </c>
      <c r="AG280" s="421"/>
      <c r="AI280" s="524">
        <f t="shared" si="42"/>
        <v>0</v>
      </c>
      <c r="AJ280" s="519">
        <f t="shared" si="44"/>
        <v>0</v>
      </c>
      <c r="AK280" s="519">
        <f t="shared" si="45"/>
        <v>0</v>
      </c>
      <c r="AL280" s="519">
        <f t="shared" si="46"/>
        <v>0</v>
      </c>
      <c r="AM280" s="519">
        <f t="shared" si="47"/>
        <v>0</v>
      </c>
      <c r="AN280" s="519">
        <f t="shared" si="48"/>
        <v>0</v>
      </c>
      <c r="AO280" s="525">
        <f t="shared" si="49"/>
        <v>0</v>
      </c>
    </row>
    <row r="281" spans="1:41" s="16" customFormat="1" ht="13.5" hidden="1" thickBot="1" x14ac:dyDescent="0.25">
      <c r="A281" s="221">
        <f>Розрахунок!A278</f>
        <v>63</v>
      </c>
      <c r="B281" s="423">
        <f>Розрахунок!B278</f>
        <v>0</v>
      </c>
      <c r="C281" s="227" t="str">
        <f>Розрахунок!C278</f>
        <v/>
      </c>
      <c r="D281" s="226" t="str">
        <f>IF(Розрахунок!F278&lt;&gt;"",LEFT(Розрахунок!F278, LEN(Розрахунок!F278)-1)," ")</f>
        <v xml:space="preserve"> </v>
      </c>
      <c r="E281" s="223" t="str">
        <f>IF(Розрахунок!G278&lt;&gt;"",LEFT(Розрахунок!G278, LEN(Розрахунок!G278)-1)," ")</f>
        <v xml:space="preserve"> </v>
      </c>
      <c r="F281" s="223" t="str">
        <f>IF(Розрахунок!H278&lt;&gt;"",LEFT(Розрахунок!H278, LEN(Розрахунок!H278)-1)," ")</f>
        <v xml:space="preserve"> </v>
      </c>
      <c r="G281" s="223" t="str">
        <f>IF(Розрахунок!I278&lt;&gt;"",LEFT(Розрахунок!I278, LEN(Розрахунок!I278)-1)," ")</f>
        <v xml:space="preserve"> </v>
      </c>
      <c r="H281" s="223">
        <f>Розрахунок!J278</f>
        <v>0</v>
      </c>
      <c r="I281" s="223" t="str">
        <f>IF(Розрахунок!K278&lt;&gt;"",LEFT(Розрахунок!K278, LEN(Розрахунок!K278)-1)," ")</f>
        <v xml:space="preserve"> </v>
      </c>
      <c r="J281" s="223">
        <f>Розрахунок!E278</f>
        <v>0</v>
      </c>
      <c r="K281" s="223">
        <f>Розрахунок!DN278</f>
        <v>0</v>
      </c>
      <c r="L281" s="223">
        <f>Розрахунок!DM278</f>
        <v>0</v>
      </c>
      <c r="M281" s="223">
        <f>Розрахунок!L278</f>
        <v>0</v>
      </c>
      <c r="N281" s="223">
        <f>Розрахунок!M278</f>
        <v>0</v>
      </c>
      <c r="O281" s="223">
        <f>Розрахунок!N278</f>
        <v>0</v>
      </c>
      <c r="P281" s="223">
        <f>Розрахунок!O278</f>
        <v>0</v>
      </c>
      <c r="Q281" s="224">
        <f>Розрахунок!DL278</f>
        <v>0</v>
      </c>
      <c r="R281" s="249" t="str">
        <f t="shared" si="43"/>
        <v xml:space="preserve"> </v>
      </c>
      <c r="S281" s="222">
        <f>Розрахунок!U278</f>
        <v>0</v>
      </c>
      <c r="T281" s="225">
        <f>Розрахунок!AB278</f>
        <v>0</v>
      </c>
      <c r="U281" s="226">
        <f>Розрахунок!AI278</f>
        <v>0</v>
      </c>
      <c r="V281" s="423">
        <f>Розрахунок!AP278</f>
        <v>0</v>
      </c>
      <c r="W281" s="222">
        <f>Розрахунок!AW278</f>
        <v>0</v>
      </c>
      <c r="X281" s="225">
        <f>Розрахунок!BD278</f>
        <v>0</v>
      </c>
      <c r="Y281" s="226">
        <f>Розрахунок!BK278</f>
        <v>0</v>
      </c>
      <c r="Z281" s="423">
        <f>Розрахунок!BR278</f>
        <v>0</v>
      </c>
      <c r="AA281" s="222">
        <f>Розрахунок!BY278</f>
        <v>0</v>
      </c>
      <c r="AB281" s="423">
        <f>Розрахунок!CF278</f>
        <v>0</v>
      </c>
      <c r="AC281" s="222">
        <f>Розрахунок!CM278</f>
        <v>0</v>
      </c>
      <c r="AD281" s="225">
        <f>Розрахунок!CT278</f>
        <v>0</v>
      </c>
      <c r="AE281" s="226">
        <f>Розрахунок!DA278</f>
        <v>0</v>
      </c>
      <c r="AF281" s="225">
        <f>Розрахунок!DH278</f>
        <v>0</v>
      </c>
      <c r="AG281" s="421"/>
      <c r="AI281" s="524">
        <f t="shared" si="42"/>
        <v>0</v>
      </c>
      <c r="AJ281" s="519">
        <f t="shared" si="44"/>
        <v>0</v>
      </c>
      <c r="AK281" s="519">
        <f t="shared" si="45"/>
        <v>0</v>
      </c>
      <c r="AL281" s="519">
        <f t="shared" si="46"/>
        <v>0</v>
      </c>
      <c r="AM281" s="519">
        <f t="shared" si="47"/>
        <v>0</v>
      </c>
      <c r="AN281" s="519">
        <f t="shared" si="48"/>
        <v>0</v>
      </c>
      <c r="AO281" s="525">
        <f t="shared" si="49"/>
        <v>0</v>
      </c>
    </row>
    <row r="282" spans="1:41" s="16" customFormat="1" ht="13.5" hidden="1" thickBot="1" x14ac:dyDescent="0.25">
      <c r="A282" s="221">
        <f>Розрахунок!A279</f>
        <v>64</v>
      </c>
      <c r="B282" s="423">
        <f>Розрахунок!B279</f>
        <v>0</v>
      </c>
      <c r="C282" s="227" t="str">
        <f>Розрахунок!C279</f>
        <v/>
      </c>
      <c r="D282" s="226" t="str">
        <f>IF(Розрахунок!F279&lt;&gt;"",LEFT(Розрахунок!F279, LEN(Розрахунок!F279)-1)," ")</f>
        <v xml:space="preserve"> </v>
      </c>
      <c r="E282" s="223" t="str">
        <f>IF(Розрахунок!G279&lt;&gt;"",LEFT(Розрахунок!G279, LEN(Розрахунок!G279)-1)," ")</f>
        <v xml:space="preserve"> </v>
      </c>
      <c r="F282" s="223" t="str">
        <f>IF(Розрахунок!H279&lt;&gt;"",LEFT(Розрахунок!H279, LEN(Розрахунок!H279)-1)," ")</f>
        <v xml:space="preserve"> </v>
      </c>
      <c r="G282" s="223" t="str">
        <f>IF(Розрахунок!I279&lt;&gt;"",LEFT(Розрахунок!I279, LEN(Розрахунок!I279)-1)," ")</f>
        <v xml:space="preserve"> </v>
      </c>
      <c r="H282" s="223">
        <f>Розрахунок!J279</f>
        <v>0</v>
      </c>
      <c r="I282" s="223" t="str">
        <f>IF(Розрахунок!K279&lt;&gt;"",LEFT(Розрахунок!K279, LEN(Розрахунок!K279)-1)," ")</f>
        <v xml:space="preserve"> </v>
      </c>
      <c r="J282" s="223">
        <f>Розрахунок!E279</f>
        <v>0</v>
      </c>
      <c r="K282" s="223">
        <f>Розрахунок!DN279</f>
        <v>0</v>
      </c>
      <c r="L282" s="223">
        <f>Розрахунок!DM279</f>
        <v>0</v>
      </c>
      <c r="M282" s="223">
        <f>Розрахунок!L279</f>
        <v>0</v>
      </c>
      <c r="N282" s="223">
        <f>Розрахунок!M279</f>
        <v>0</v>
      </c>
      <c r="O282" s="223">
        <f>Розрахунок!N279</f>
        <v>0</v>
      </c>
      <c r="P282" s="223">
        <f>Розрахунок!O279</f>
        <v>0</v>
      </c>
      <c r="Q282" s="224">
        <f>Розрахунок!DL279</f>
        <v>0</v>
      </c>
      <c r="R282" s="249" t="str">
        <f t="shared" si="43"/>
        <v xml:space="preserve"> </v>
      </c>
      <c r="S282" s="222">
        <f>Розрахунок!U279</f>
        <v>0</v>
      </c>
      <c r="T282" s="225">
        <f>Розрахунок!AB279</f>
        <v>0</v>
      </c>
      <c r="U282" s="226">
        <f>Розрахунок!AI279</f>
        <v>0</v>
      </c>
      <c r="V282" s="423">
        <f>Розрахунок!AP279</f>
        <v>0</v>
      </c>
      <c r="W282" s="222">
        <f>Розрахунок!AW279</f>
        <v>0</v>
      </c>
      <c r="X282" s="225">
        <f>Розрахунок!BD279</f>
        <v>0</v>
      </c>
      <c r="Y282" s="226">
        <f>Розрахунок!BK279</f>
        <v>0</v>
      </c>
      <c r="Z282" s="423">
        <f>Розрахунок!BR279</f>
        <v>0</v>
      </c>
      <c r="AA282" s="222">
        <f>Розрахунок!BY279</f>
        <v>0</v>
      </c>
      <c r="AB282" s="423">
        <f>Розрахунок!CF279</f>
        <v>0</v>
      </c>
      <c r="AC282" s="222">
        <f>Розрахунок!CM279</f>
        <v>0</v>
      </c>
      <c r="AD282" s="225">
        <f>Розрахунок!CT279</f>
        <v>0</v>
      </c>
      <c r="AE282" s="226">
        <f>Розрахунок!DA279</f>
        <v>0</v>
      </c>
      <c r="AF282" s="225">
        <f>Розрахунок!DH279</f>
        <v>0</v>
      </c>
      <c r="AG282" s="421"/>
      <c r="AI282" s="524">
        <f t="shared" si="42"/>
        <v>0</v>
      </c>
      <c r="AJ282" s="519">
        <f t="shared" si="44"/>
        <v>0</v>
      </c>
      <c r="AK282" s="519">
        <f t="shared" si="45"/>
        <v>0</v>
      </c>
      <c r="AL282" s="519">
        <f t="shared" si="46"/>
        <v>0</v>
      </c>
      <c r="AM282" s="519">
        <f t="shared" si="47"/>
        <v>0</v>
      </c>
      <c r="AN282" s="519">
        <f t="shared" si="48"/>
        <v>0</v>
      </c>
      <c r="AO282" s="525">
        <f t="shared" si="49"/>
        <v>0</v>
      </c>
    </row>
    <row r="283" spans="1:41" s="16" customFormat="1" ht="13.5" hidden="1" thickBot="1" x14ac:dyDescent="0.25">
      <c r="A283" s="221">
        <f>Розрахунок!A280</f>
        <v>65</v>
      </c>
      <c r="B283" s="423">
        <f>Розрахунок!B280</f>
        <v>0</v>
      </c>
      <c r="C283" s="227" t="str">
        <f>Розрахунок!C280</f>
        <v/>
      </c>
      <c r="D283" s="226" t="str">
        <f>IF(Розрахунок!F280&lt;&gt;"",LEFT(Розрахунок!F280, LEN(Розрахунок!F280)-1)," ")</f>
        <v xml:space="preserve"> </v>
      </c>
      <c r="E283" s="223" t="str">
        <f>IF(Розрахунок!G280&lt;&gt;"",LEFT(Розрахунок!G280, LEN(Розрахунок!G280)-1)," ")</f>
        <v xml:space="preserve"> </v>
      </c>
      <c r="F283" s="223" t="str">
        <f>IF(Розрахунок!H280&lt;&gt;"",LEFT(Розрахунок!H280, LEN(Розрахунок!H280)-1)," ")</f>
        <v xml:space="preserve"> </v>
      </c>
      <c r="G283" s="223" t="str">
        <f>IF(Розрахунок!I280&lt;&gt;"",LEFT(Розрахунок!I280, LEN(Розрахунок!I280)-1)," ")</f>
        <v xml:space="preserve"> </v>
      </c>
      <c r="H283" s="223">
        <f>Розрахунок!J280</f>
        <v>0</v>
      </c>
      <c r="I283" s="223" t="str">
        <f>IF(Розрахунок!K280&lt;&gt;"",LEFT(Розрахунок!K280, LEN(Розрахунок!K280)-1)," ")</f>
        <v xml:space="preserve"> </v>
      </c>
      <c r="J283" s="223">
        <f>Розрахунок!E280</f>
        <v>0</v>
      </c>
      <c r="K283" s="223">
        <f>Розрахунок!DN280</f>
        <v>0</v>
      </c>
      <c r="L283" s="223">
        <f>Розрахунок!DM280</f>
        <v>0</v>
      </c>
      <c r="M283" s="223">
        <f>Розрахунок!L280</f>
        <v>0</v>
      </c>
      <c r="N283" s="223">
        <f>Розрахунок!M280</f>
        <v>0</v>
      </c>
      <c r="O283" s="223">
        <f>Розрахунок!N280</f>
        <v>0</v>
      </c>
      <c r="P283" s="223">
        <f>Розрахунок!O280</f>
        <v>0</v>
      </c>
      <c r="Q283" s="224">
        <f>Розрахунок!DL280</f>
        <v>0</v>
      </c>
      <c r="R283" s="249" t="str">
        <f t="shared" si="43"/>
        <v xml:space="preserve"> </v>
      </c>
      <c r="S283" s="222">
        <f>Розрахунок!U280</f>
        <v>0</v>
      </c>
      <c r="T283" s="225">
        <f>Розрахунок!AB280</f>
        <v>0</v>
      </c>
      <c r="U283" s="226">
        <f>Розрахунок!AI280</f>
        <v>0</v>
      </c>
      <c r="V283" s="423">
        <f>Розрахунок!AP280</f>
        <v>0</v>
      </c>
      <c r="W283" s="222">
        <f>Розрахунок!AW280</f>
        <v>0</v>
      </c>
      <c r="X283" s="225">
        <f>Розрахунок!BD280</f>
        <v>0</v>
      </c>
      <c r="Y283" s="226">
        <f>Розрахунок!BK280</f>
        <v>0</v>
      </c>
      <c r="Z283" s="423">
        <f>Розрахунок!BR280</f>
        <v>0</v>
      </c>
      <c r="AA283" s="222">
        <f>Розрахунок!BY280</f>
        <v>0</v>
      </c>
      <c r="AB283" s="423">
        <f>Розрахунок!CF280</f>
        <v>0</v>
      </c>
      <c r="AC283" s="222">
        <f>Розрахунок!CM280</f>
        <v>0</v>
      </c>
      <c r="AD283" s="225">
        <f>Розрахунок!CT280</f>
        <v>0</v>
      </c>
      <c r="AE283" s="226">
        <f>Розрахунок!DA280</f>
        <v>0</v>
      </c>
      <c r="AF283" s="225">
        <f>Розрахунок!DH280</f>
        <v>0</v>
      </c>
      <c r="AG283" s="421"/>
      <c r="AI283" s="524">
        <f t="shared" si="42"/>
        <v>0</v>
      </c>
      <c r="AJ283" s="519">
        <f t="shared" si="44"/>
        <v>0</v>
      </c>
      <c r="AK283" s="519">
        <f t="shared" si="45"/>
        <v>0</v>
      </c>
      <c r="AL283" s="519">
        <f t="shared" si="46"/>
        <v>0</v>
      </c>
      <c r="AM283" s="519">
        <f t="shared" si="47"/>
        <v>0</v>
      </c>
      <c r="AN283" s="519">
        <f t="shared" si="48"/>
        <v>0</v>
      </c>
      <c r="AO283" s="525">
        <f t="shared" si="49"/>
        <v>0</v>
      </c>
    </row>
    <row r="284" spans="1:41" s="16" customFormat="1" ht="13.5" hidden="1" thickBot="1" x14ac:dyDescent="0.25">
      <c r="A284" s="221">
        <f>Розрахунок!A281</f>
        <v>66</v>
      </c>
      <c r="B284" s="423">
        <f>Розрахунок!B281</f>
        <v>0</v>
      </c>
      <c r="C284" s="227" t="str">
        <f>Розрахунок!C281</f>
        <v/>
      </c>
      <c r="D284" s="226" t="str">
        <f>IF(Розрахунок!F281&lt;&gt;"",LEFT(Розрахунок!F281, LEN(Розрахунок!F281)-1)," ")</f>
        <v xml:space="preserve"> </v>
      </c>
      <c r="E284" s="223" t="str">
        <f>IF(Розрахунок!G281&lt;&gt;"",LEFT(Розрахунок!G281, LEN(Розрахунок!G281)-1)," ")</f>
        <v xml:space="preserve"> </v>
      </c>
      <c r="F284" s="223" t="str">
        <f>IF(Розрахунок!H281&lt;&gt;"",LEFT(Розрахунок!H281, LEN(Розрахунок!H281)-1)," ")</f>
        <v xml:space="preserve"> </v>
      </c>
      <c r="G284" s="223" t="str">
        <f>IF(Розрахунок!I281&lt;&gt;"",LEFT(Розрахунок!I281, LEN(Розрахунок!I281)-1)," ")</f>
        <v xml:space="preserve"> </v>
      </c>
      <c r="H284" s="223">
        <f>Розрахунок!J281</f>
        <v>0</v>
      </c>
      <c r="I284" s="223" t="str">
        <f>IF(Розрахунок!K281&lt;&gt;"",LEFT(Розрахунок!K281, LEN(Розрахунок!K281)-1)," ")</f>
        <v xml:space="preserve"> </v>
      </c>
      <c r="J284" s="223">
        <f>Розрахунок!E281</f>
        <v>0</v>
      </c>
      <c r="K284" s="223">
        <f>Розрахунок!DN281</f>
        <v>0</v>
      </c>
      <c r="L284" s="223">
        <f>Розрахунок!DM281</f>
        <v>0</v>
      </c>
      <c r="M284" s="223">
        <f>Розрахунок!L281</f>
        <v>0</v>
      </c>
      <c r="N284" s="223">
        <f>Розрахунок!M281</f>
        <v>0</v>
      </c>
      <c r="O284" s="223">
        <f>Розрахунок!N281</f>
        <v>0</v>
      </c>
      <c r="P284" s="223">
        <f>Розрахунок!O281</f>
        <v>0</v>
      </c>
      <c r="Q284" s="224">
        <f>Розрахунок!DL281</f>
        <v>0</v>
      </c>
      <c r="R284" s="249" t="str">
        <f t="shared" si="43"/>
        <v xml:space="preserve"> </v>
      </c>
      <c r="S284" s="222">
        <f>Розрахунок!U281</f>
        <v>0</v>
      </c>
      <c r="T284" s="225">
        <f>Розрахунок!AB281</f>
        <v>0</v>
      </c>
      <c r="U284" s="226">
        <f>Розрахунок!AI281</f>
        <v>0</v>
      </c>
      <c r="V284" s="423">
        <f>Розрахунок!AP281</f>
        <v>0</v>
      </c>
      <c r="W284" s="222">
        <f>Розрахунок!AW281</f>
        <v>0</v>
      </c>
      <c r="X284" s="225">
        <f>Розрахунок!BD281</f>
        <v>0</v>
      </c>
      <c r="Y284" s="226">
        <f>Розрахунок!BK281</f>
        <v>0</v>
      </c>
      <c r="Z284" s="423">
        <f>Розрахунок!BR281</f>
        <v>0</v>
      </c>
      <c r="AA284" s="222">
        <f>Розрахунок!BY281</f>
        <v>0</v>
      </c>
      <c r="AB284" s="423">
        <f>Розрахунок!CF281</f>
        <v>0</v>
      </c>
      <c r="AC284" s="222">
        <f>Розрахунок!CM281</f>
        <v>0</v>
      </c>
      <c r="AD284" s="225">
        <f>Розрахунок!CT281</f>
        <v>0</v>
      </c>
      <c r="AE284" s="226">
        <f>Розрахунок!DA281</f>
        <v>0</v>
      </c>
      <c r="AF284" s="225">
        <f>Розрахунок!DH281</f>
        <v>0</v>
      </c>
      <c r="AG284" s="421"/>
      <c r="AI284" s="524">
        <f t="shared" ref="AI284:AI317" si="50">IF(AND($B284&lt;&gt;0,OR($S284&lt;&gt;0,$T284&lt;&gt;0,OR(LEFT($E284,2)=$S$6&amp;"*",LEFT($E284,2)=$T$6&amp;"*"),OR(LEFT($F284,2)=$S$6,LEFT($F284,2)=$S$6&amp;","),OR(LEFT($F284,2)=$T$6,LEFT($F284,2)=$T$6&amp;","),OR(LEFT($G284,2)=$S$6,LEFT($G284,2)=$S$6&amp;","),OR(LEFT($G284,2)=$T$6,LEFT($G284,2)=$T$6&amp;","))),1,0)</f>
        <v>0</v>
      </c>
      <c r="AJ284" s="519">
        <f t="shared" si="44"/>
        <v>0</v>
      </c>
      <c r="AK284" s="519">
        <f t="shared" si="45"/>
        <v>0</v>
      </c>
      <c r="AL284" s="519">
        <f t="shared" si="46"/>
        <v>0</v>
      </c>
      <c r="AM284" s="519">
        <f t="shared" si="47"/>
        <v>0</v>
      </c>
      <c r="AN284" s="519">
        <f t="shared" si="48"/>
        <v>0</v>
      </c>
      <c r="AO284" s="525">
        <f t="shared" si="49"/>
        <v>0</v>
      </c>
    </row>
    <row r="285" spans="1:41" s="16" customFormat="1" ht="13.5" hidden="1" thickBot="1" x14ac:dyDescent="0.25">
      <c r="A285" s="221">
        <f>Розрахунок!A282</f>
        <v>67</v>
      </c>
      <c r="B285" s="423">
        <f>Розрахунок!B282</f>
        <v>0</v>
      </c>
      <c r="C285" s="227" t="str">
        <f>Розрахунок!C282</f>
        <v/>
      </c>
      <c r="D285" s="226" t="str">
        <f>IF(Розрахунок!F282&lt;&gt;"",LEFT(Розрахунок!F282, LEN(Розрахунок!F282)-1)," ")</f>
        <v xml:space="preserve"> </v>
      </c>
      <c r="E285" s="223" t="str">
        <f>IF(Розрахунок!G282&lt;&gt;"",LEFT(Розрахунок!G282, LEN(Розрахунок!G282)-1)," ")</f>
        <v xml:space="preserve"> </v>
      </c>
      <c r="F285" s="223" t="str">
        <f>IF(Розрахунок!H282&lt;&gt;"",LEFT(Розрахунок!H282, LEN(Розрахунок!H282)-1)," ")</f>
        <v xml:space="preserve"> </v>
      </c>
      <c r="G285" s="223" t="str">
        <f>IF(Розрахунок!I282&lt;&gt;"",LEFT(Розрахунок!I282, LEN(Розрахунок!I282)-1)," ")</f>
        <v xml:space="preserve"> </v>
      </c>
      <c r="H285" s="223">
        <f>Розрахунок!J282</f>
        <v>0</v>
      </c>
      <c r="I285" s="223" t="str">
        <f>IF(Розрахунок!K282&lt;&gt;"",LEFT(Розрахунок!K282, LEN(Розрахунок!K282)-1)," ")</f>
        <v xml:space="preserve"> </v>
      </c>
      <c r="J285" s="223">
        <f>Розрахунок!E282</f>
        <v>0</v>
      </c>
      <c r="K285" s="223">
        <f>Розрахунок!DN282</f>
        <v>0</v>
      </c>
      <c r="L285" s="223">
        <f>Розрахунок!DM282</f>
        <v>0</v>
      </c>
      <c r="M285" s="223">
        <f>Розрахунок!L282</f>
        <v>0</v>
      </c>
      <c r="N285" s="223">
        <f>Розрахунок!M282</f>
        <v>0</v>
      </c>
      <c r="O285" s="223">
        <f>Розрахунок!N282</f>
        <v>0</v>
      </c>
      <c r="P285" s="223">
        <f>Розрахунок!O282</f>
        <v>0</v>
      </c>
      <c r="Q285" s="224">
        <f>Розрахунок!DL282</f>
        <v>0</v>
      </c>
      <c r="R285" s="249" t="str">
        <f t="shared" si="43"/>
        <v xml:space="preserve"> </v>
      </c>
      <c r="S285" s="222">
        <f>Розрахунок!U282</f>
        <v>0</v>
      </c>
      <c r="T285" s="225">
        <f>Розрахунок!AB282</f>
        <v>0</v>
      </c>
      <c r="U285" s="226">
        <f>Розрахунок!AI282</f>
        <v>0</v>
      </c>
      <c r="V285" s="423">
        <f>Розрахунок!AP282</f>
        <v>0</v>
      </c>
      <c r="W285" s="222">
        <f>Розрахунок!AW282</f>
        <v>0</v>
      </c>
      <c r="X285" s="225">
        <f>Розрахунок!BD282</f>
        <v>0</v>
      </c>
      <c r="Y285" s="226">
        <f>Розрахунок!BK282</f>
        <v>0</v>
      </c>
      <c r="Z285" s="423">
        <f>Розрахунок!BR282</f>
        <v>0</v>
      </c>
      <c r="AA285" s="222">
        <f>Розрахунок!BY282</f>
        <v>0</v>
      </c>
      <c r="AB285" s="423">
        <f>Розрахунок!CF282</f>
        <v>0</v>
      </c>
      <c r="AC285" s="222">
        <f>Розрахунок!CM282</f>
        <v>0</v>
      </c>
      <c r="AD285" s="225">
        <f>Розрахунок!CT282</f>
        <v>0</v>
      </c>
      <c r="AE285" s="226">
        <f>Розрахунок!DA282</f>
        <v>0</v>
      </c>
      <c r="AF285" s="225">
        <f>Розрахунок!DH282</f>
        <v>0</v>
      </c>
      <c r="AG285" s="421"/>
      <c r="AI285" s="524">
        <f t="shared" si="50"/>
        <v>0</v>
      </c>
      <c r="AJ285" s="519">
        <f t="shared" si="44"/>
        <v>0</v>
      </c>
      <c r="AK285" s="519">
        <f t="shared" si="45"/>
        <v>0</v>
      </c>
      <c r="AL285" s="519">
        <f t="shared" si="46"/>
        <v>0</v>
      </c>
      <c r="AM285" s="519">
        <f t="shared" si="47"/>
        <v>0</v>
      </c>
      <c r="AN285" s="519">
        <f t="shared" si="48"/>
        <v>0</v>
      </c>
      <c r="AO285" s="525">
        <f t="shared" si="49"/>
        <v>0</v>
      </c>
    </row>
    <row r="286" spans="1:41" s="16" customFormat="1" ht="13.5" hidden="1" thickBot="1" x14ac:dyDescent="0.25">
      <c r="A286" s="221">
        <f>Розрахунок!A283</f>
        <v>68</v>
      </c>
      <c r="B286" s="423">
        <f>Розрахунок!B283</f>
        <v>0</v>
      </c>
      <c r="C286" s="227" t="str">
        <f>Розрахунок!C283</f>
        <v/>
      </c>
      <c r="D286" s="226" t="str">
        <f>IF(Розрахунок!F283&lt;&gt;"",LEFT(Розрахунок!F283, LEN(Розрахунок!F283)-1)," ")</f>
        <v xml:space="preserve"> </v>
      </c>
      <c r="E286" s="223" t="str">
        <f>IF(Розрахунок!G283&lt;&gt;"",LEFT(Розрахунок!G283, LEN(Розрахунок!G283)-1)," ")</f>
        <v xml:space="preserve"> </v>
      </c>
      <c r="F286" s="223" t="str">
        <f>IF(Розрахунок!H283&lt;&gt;"",LEFT(Розрахунок!H283, LEN(Розрахунок!H283)-1)," ")</f>
        <v xml:space="preserve"> </v>
      </c>
      <c r="G286" s="223" t="str">
        <f>IF(Розрахунок!I283&lt;&gt;"",LEFT(Розрахунок!I283, LEN(Розрахунок!I283)-1)," ")</f>
        <v xml:space="preserve"> </v>
      </c>
      <c r="H286" s="223">
        <f>Розрахунок!J283</f>
        <v>0</v>
      </c>
      <c r="I286" s="223" t="str">
        <f>IF(Розрахунок!K283&lt;&gt;"",LEFT(Розрахунок!K283, LEN(Розрахунок!K283)-1)," ")</f>
        <v xml:space="preserve"> </v>
      </c>
      <c r="J286" s="223">
        <f>Розрахунок!E283</f>
        <v>0</v>
      </c>
      <c r="K286" s="223">
        <f>Розрахунок!DN283</f>
        <v>0</v>
      </c>
      <c r="L286" s="223">
        <f>Розрахунок!DM283</f>
        <v>0</v>
      </c>
      <c r="M286" s="223">
        <f>Розрахунок!L283</f>
        <v>0</v>
      </c>
      <c r="N286" s="223">
        <f>Розрахунок!M283</f>
        <v>0</v>
      </c>
      <c r="O286" s="223">
        <f>Розрахунок!N283</f>
        <v>0</v>
      </c>
      <c r="P286" s="223">
        <f>Розрахунок!O283</f>
        <v>0</v>
      </c>
      <c r="Q286" s="224">
        <f>Розрахунок!DL283</f>
        <v>0</v>
      </c>
      <c r="R286" s="249" t="str">
        <f t="shared" si="43"/>
        <v xml:space="preserve"> </v>
      </c>
      <c r="S286" s="222">
        <f>Розрахунок!U283</f>
        <v>0</v>
      </c>
      <c r="T286" s="225">
        <f>Розрахунок!AB283</f>
        <v>0</v>
      </c>
      <c r="U286" s="226">
        <f>Розрахунок!AI283</f>
        <v>0</v>
      </c>
      <c r="V286" s="423">
        <f>Розрахунок!AP283</f>
        <v>0</v>
      </c>
      <c r="W286" s="222">
        <f>Розрахунок!AW283</f>
        <v>0</v>
      </c>
      <c r="X286" s="225">
        <f>Розрахунок!BD283</f>
        <v>0</v>
      </c>
      <c r="Y286" s="226">
        <f>Розрахунок!BK283</f>
        <v>0</v>
      </c>
      <c r="Z286" s="423">
        <f>Розрахунок!BR283</f>
        <v>0</v>
      </c>
      <c r="AA286" s="222">
        <f>Розрахунок!BY283</f>
        <v>0</v>
      </c>
      <c r="AB286" s="423">
        <f>Розрахунок!CF283</f>
        <v>0</v>
      </c>
      <c r="AC286" s="222">
        <f>Розрахунок!CM283</f>
        <v>0</v>
      </c>
      <c r="AD286" s="225">
        <f>Розрахунок!CT283</f>
        <v>0</v>
      </c>
      <c r="AE286" s="226">
        <f>Розрахунок!DA283</f>
        <v>0</v>
      </c>
      <c r="AF286" s="225">
        <f>Розрахунок!DH283</f>
        <v>0</v>
      </c>
      <c r="AG286" s="421"/>
      <c r="AI286" s="524">
        <f t="shared" si="50"/>
        <v>0</v>
      </c>
      <c r="AJ286" s="519">
        <f t="shared" si="44"/>
        <v>0</v>
      </c>
      <c r="AK286" s="519">
        <f t="shared" si="45"/>
        <v>0</v>
      </c>
      <c r="AL286" s="519">
        <f t="shared" si="46"/>
        <v>0</v>
      </c>
      <c r="AM286" s="519">
        <f t="shared" si="47"/>
        <v>0</v>
      </c>
      <c r="AN286" s="519">
        <f t="shared" si="48"/>
        <v>0</v>
      </c>
      <c r="AO286" s="525">
        <f t="shared" si="49"/>
        <v>0</v>
      </c>
    </row>
    <row r="287" spans="1:41" s="16" customFormat="1" ht="13.5" hidden="1" thickBot="1" x14ac:dyDescent="0.25">
      <c r="A287" s="221">
        <f>Розрахунок!A284</f>
        <v>69</v>
      </c>
      <c r="B287" s="423">
        <f>Розрахунок!B284</f>
        <v>0</v>
      </c>
      <c r="C287" s="227" t="str">
        <f>Розрахунок!C284</f>
        <v/>
      </c>
      <c r="D287" s="226" t="str">
        <f>IF(Розрахунок!F284&lt;&gt;"",LEFT(Розрахунок!F284, LEN(Розрахунок!F284)-1)," ")</f>
        <v xml:space="preserve"> </v>
      </c>
      <c r="E287" s="223" t="str">
        <f>IF(Розрахунок!G284&lt;&gt;"",LEFT(Розрахунок!G284, LEN(Розрахунок!G284)-1)," ")</f>
        <v xml:space="preserve"> </v>
      </c>
      <c r="F287" s="223" t="str">
        <f>IF(Розрахунок!H284&lt;&gt;"",LEFT(Розрахунок!H284, LEN(Розрахунок!H284)-1)," ")</f>
        <v xml:space="preserve"> </v>
      </c>
      <c r="G287" s="223" t="str">
        <f>IF(Розрахунок!I284&lt;&gt;"",LEFT(Розрахунок!I284, LEN(Розрахунок!I284)-1)," ")</f>
        <v xml:space="preserve"> </v>
      </c>
      <c r="H287" s="223">
        <f>Розрахунок!J284</f>
        <v>0</v>
      </c>
      <c r="I287" s="223" t="str">
        <f>IF(Розрахунок!K284&lt;&gt;"",LEFT(Розрахунок!K284, LEN(Розрахунок!K284)-1)," ")</f>
        <v xml:space="preserve"> </v>
      </c>
      <c r="J287" s="223">
        <f>Розрахунок!E284</f>
        <v>0</v>
      </c>
      <c r="K287" s="223">
        <f>Розрахунок!DN284</f>
        <v>0</v>
      </c>
      <c r="L287" s="223">
        <f>Розрахунок!DM284</f>
        <v>0</v>
      </c>
      <c r="M287" s="223">
        <f>Розрахунок!L284</f>
        <v>0</v>
      </c>
      <c r="N287" s="223">
        <f>Розрахунок!M284</f>
        <v>0</v>
      </c>
      <c r="O287" s="223">
        <f>Розрахунок!N284</f>
        <v>0</v>
      </c>
      <c r="P287" s="223">
        <f>Розрахунок!O284</f>
        <v>0</v>
      </c>
      <c r="Q287" s="224">
        <f>Розрахунок!DL284</f>
        <v>0</v>
      </c>
      <c r="R287" s="249" t="str">
        <f t="shared" si="43"/>
        <v xml:space="preserve"> </v>
      </c>
      <c r="S287" s="222">
        <f>Розрахунок!U284</f>
        <v>0</v>
      </c>
      <c r="T287" s="225">
        <f>Розрахунок!AB284</f>
        <v>0</v>
      </c>
      <c r="U287" s="226">
        <f>Розрахунок!AI284</f>
        <v>0</v>
      </c>
      <c r="V287" s="423">
        <f>Розрахунок!AP284</f>
        <v>0</v>
      </c>
      <c r="W287" s="222">
        <f>Розрахунок!AW284</f>
        <v>0</v>
      </c>
      <c r="X287" s="225">
        <f>Розрахунок!BD284</f>
        <v>0</v>
      </c>
      <c r="Y287" s="226">
        <f>Розрахунок!BK284</f>
        <v>0</v>
      </c>
      <c r="Z287" s="423">
        <f>Розрахунок!BR284</f>
        <v>0</v>
      </c>
      <c r="AA287" s="222">
        <f>Розрахунок!BY284</f>
        <v>0</v>
      </c>
      <c r="AB287" s="423">
        <f>Розрахунок!CF284</f>
        <v>0</v>
      </c>
      <c r="AC287" s="222">
        <f>Розрахунок!CM284</f>
        <v>0</v>
      </c>
      <c r="AD287" s="225">
        <f>Розрахунок!CT284</f>
        <v>0</v>
      </c>
      <c r="AE287" s="226">
        <f>Розрахунок!DA284</f>
        <v>0</v>
      </c>
      <c r="AF287" s="225">
        <f>Розрахунок!DH284</f>
        <v>0</v>
      </c>
      <c r="AG287" s="421"/>
      <c r="AI287" s="524">
        <f t="shared" si="50"/>
        <v>0</v>
      </c>
      <c r="AJ287" s="519">
        <f t="shared" si="44"/>
        <v>0</v>
      </c>
      <c r="AK287" s="519">
        <f t="shared" si="45"/>
        <v>0</v>
      </c>
      <c r="AL287" s="519">
        <f t="shared" si="46"/>
        <v>0</v>
      </c>
      <c r="AM287" s="519">
        <f t="shared" si="47"/>
        <v>0</v>
      </c>
      <c r="AN287" s="519">
        <f t="shared" si="48"/>
        <v>0</v>
      </c>
      <c r="AO287" s="525">
        <f t="shared" si="49"/>
        <v>0</v>
      </c>
    </row>
    <row r="288" spans="1:41" s="16" customFormat="1" ht="13.5" hidden="1" thickBot="1" x14ac:dyDescent="0.25">
      <c r="A288" s="221">
        <f>Розрахунок!A285</f>
        <v>70</v>
      </c>
      <c r="B288" s="423">
        <f>Розрахунок!B285</f>
        <v>0</v>
      </c>
      <c r="C288" s="227" t="str">
        <f>Розрахунок!C285</f>
        <v/>
      </c>
      <c r="D288" s="226" t="str">
        <f>IF(Розрахунок!F285&lt;&gt;"",LEFT(Розрахунок!F285, LEN(Розрахунок!F285)-1)," ")</f>
        <v xml:space="preserve"> </v>
      </c>
      <c r="E288" s="223" t="str">
        <f>IF(Розрахунок!G285&lt;&gt;"",LEFT(Розрахунок!G285, LEN(Розрахунок!G285)-1)," ")</f>
        <v xml:space="preserve"> </v>
      </c>
      <c r="F288" s="223" t="str">
        <f>IF(Розрахунок!H285&lt;&gt;"",LEFT(Розрахунок!H285, LEN(Розрахунок!H285)-1)," ")</f>
        <v xml:space="preserve"> </v>
      </c>
      <c r="G288" s="223" t="str">
        <f>IF(Розрахунок!I285&lt;&gt;"",LEFT(Розрахунок!I285, LEN(Розрахунок!I285)-1)," ")</f>
        <v xml:space="preserve"> </v>
      </c>
      <c r="H288" s="223">
        <f>Розрахунок!J285</f>
        <v>0</v>
      </c>
      <c r="I288" s="223" t="str">
        <f>IF(Розрахунок!K285&lt;&gt;"",LEFT(Розрахунок!K285, LEN(Розрахунок!K285)-1)," ")</f>
        <v xml:space="preserve"> </v>
      </c>
      <c r="J288" s="223">
        <f>Розрахунок!E285</f>
        <v>0</v>
      </c>
      <c r="K288" s="223">
        <f>Розрахунок!DN285</f>
        <v>0</v>
      </c>
      <c r="L288" s="223">
        <f>Розрахунок!DM285</f>
        <v>0</v>
      </c>
      <c r="M288" s="223">
        <f>Розрахунок!L285</f>
        <v>0</v>
      </c>
      <c r="N288" s="223">
        <f>Розрахунок!M285</f>
        <v>0</v>
      </c>
      <c r="O288" s="223">
        <f>Розрахунок!N285</f>
        <v>0</v>
      </c>
      <c r="P288" s="223">
        <f>Розрахунок!O285</f>
        <v>0</v>
      </c>
      <c r="Q288" s="224">
        <f>Розрахунок!DL285</f>
        <v>0</v>
      </c>
      <c r="R288" s="249" t="str">
        <f t="shared" si="43"/>
        <v xml:space="preserve"> </v>
      </c>
      <c r="S288" s="222">
        <f>Розрахунок!U285</f>
        <v>0</v>
      </c>
      <c r="T288" s="225">
        <f>Розрахунок!AB285</f>
        <v>0</v>
      </c>
      <c r="U288" s="226">
        <f>Розрахунок!AI285</f>
        <v>0</v>
      </c>
      <c r="V288" s="423">
        <f>Розрахунок!AP285</f>
        <v>0</v>
      </c>
      <c r="W288" s="222">
        <f>Розрахунок!AW285</f>
        <v>0</v>
      </c>
      <c r="X288" s="225">
        <f>Розрахунок!BD285</f>
        <v>0</v>
      </c>
      <c r="Y288" s="226">
        <f>Розрахунок!BK285</f>
        <v>0</v>
      </c>
      <c r="Z288" s="423">
        <f>Розрахунок!BR285</f>
        <v>0</v>
      </c>
      <c r="AA288" s="222">
        <f>Розрахунок!BY285</f>
        <v>0</v>
      </c>
      <c r="AB288" s="423">
        <f>Розрахунок!CF285</f>
        <v>0</v>
      </c>
      <c r="AC288" s="222">
        <f>Розрахунок!CM285</f>
        <v>0</v>
      </c>
      <c r="AD288" s="225">
        <f>Розрахунок!CT285</f>
        <v>0</v>
      </c>
      <c r="AE288" s="226">
        <f>Розрахунок!DA285</f>
        <v>0</v>
      </c>
      <c r="AF288" s="225">
        <f>Розрахунок!DH285</f>
        <v>0</v>
      </c>
      <c r="AG288" s="421"/>
      <c r="AI288" s="524">
        <f t="shared" si="50"/>
        <v>0</v>
      </c>
      <c r="AJ288" s="519">
        <f t="shared" si="44"/>
        <v>0</v>
      </c>
      <c r="AK288" s="519">
        <f t="shared" si="45"/>
        <v>0</v>
      </c>
      <c r="AL288" s="519">
        <f t="shared" si="46"/>
        <v>0</v>
      </c>
      <c r="AM288" s="519">
        <f t="shared" si="47"/>
        <v>0</v>
      </c>
      <c r="AN288" s="519">
        <f t="shared" si="48"/>
        <v>0</v>
      </c>
      <c r="AO288" s="525">
        <f t="shared" si="49"/>
        <v>0</v>
      </c>
    </row>
    <row r="289" spans="1:41" s="16" customFormat="1" ht="13.5" hidden="1" thickBot="1" x14ac:dyDescent="0.25">
      <c r="A289" s="221">
        <f>Розрахунок!A286</f>
        <v>71</v>
      </c>
      <c r="B289" s="423">
        <f>Розрахунок!B286</f>
        <v>0</v>
      </c>
      <c r="C289" s="227" t="str">
        <f>Розрахунок!C286</f>
        <v/>
      </c>
      <c r="D289" s="226" t="str">
        <f>IF(Розрахунок!F286&lt;&gt;"",LEFT(Розрахунок!F286, LEN(Розрахунок!F286)-1)," ")</f>
        <v xml:space="preserve"> </v>
      </c>
      <c r="E289" s="223" t="str">
        <f>IF(Розрахунок!G286&lt;&gt;"",LEFT(Розрахунок!G286, LEN(Розрахунок!G286)-1)," ")</f>
        <v xml:space="preserve"> </v>
      </c>
      <c r="F289" s="223" t="str">
        <f>IF(Розрахунок!H286&lt;&gt;"",LEFT(Розрахунок!H286, LEN(Розрахунок!H286)-1)," ")</f>
        <v xml:space="preserve"> </v>
      </c>
      <c r="G289" s="223" t="str">
        <f>IF(Розрахунок!I286&lt;&gt;"",LEFT(Розрахунок!I286, LEN(Розрахунок!I286)-1)," ")</f>
        <v xml:space="preserve"> </v>
      </c>
      <c r="H289" s="223">
        <f>Розрахунок!J286</f>
        <v>0</v>
      </c>
      <c r="I289" s="223" t="str">
        <f>IF(Розрахунок!K286&lt;&gt;"",LEFT(Розрахунок!K286, LEN(Розрахунок!K286)-1)," ")</f>
        <v xml:space="preserve"> </v>
      </c>
      <c r="J289" s="223">
        <f>Розрахунок!E286</f>
        <v>0</v>
      </c>
      <c r="K289" s="223">
        <f>Розрахунок!DN286</f>
        <v>0</v>
      </c>
      <c r="L289" s="223">
        <f>Розрахунок!DM286</f>
        <v>0</v>
      </c>
      <c r="M289" s="223">
        <f>Розрахунок!L286</f>
        <v>0</v>
      </c>
      <c r="N289" s="223">
        <f>Розрахунок!M286</f>
        <v>0</v>
      </c>
      <c r="O289" s="223">
        <f>Розрахунок!N286</f>
        <v>0</v>
      </c>
      <c r="P289" s="223">
        <f>Розрахунок!O286</f>
        <v>0</v>
      </c>
      <c r="Q289" s="224">
        <f>Розрахунок!DL286</f>
        <v>0</v>
      </c>
      <c r="R289" s="249" t="str">
        <f t="shared" si="43"/>
        <v xml:space="preserve"> </v>
      </c>
      <c r="S289" s="222">
        <f>Розрахунок!U286</f>
        <v>0</v>
      </c>
      <c r="T289" s="225">
        <f>Розрахунок!AB286</f>
        <v>0</v>
      </c>
      <c r="U289" s="226">
        <f>Розрахунок!AI286</f>
        <v>0</v>
      </c>
      <c r="V289" s="423">
        <f>Розрахунок!AP286</f>
        <v>0</v>
      </c>
      <c r="W289" s="222">
        <f>Розрахунок!AW286</f>
        <v>0</v>
      </c>
      <c r="X289" s="225">
        <f>Розрахунок!BD286</f>
        <v>0</v>
      </c>
      <c r="Y289" s="226">
        <f>Розрахунок!BK286</f>
        <v>0</v>
      </c>
      <c r="Z289" s="423">
        <f>Розрахунок!BR286</f>
        <v>0</v>
      </c>
      <c r="AA289" s="222">
        <f>Розрахунок!BY286</f>
        <v>0</v>
      </c>
      <c r="AB289" s="423">
        <f>Розрахунок!CF286</f>
        <v>0</v>
      </c>
      <c r="AC289" s="222">
        <f>Розрахунок!CM286</f>
        <v>0</v>
      </c>
      <c r="AD289" s="225">
        <f>Розрахунок!CT286</f>
        <v>0</v>
      </c>
      <c r="AE289" s="226">
        <f>Розрахунок!DA286</f>
        <v>0</v>
      </c>
      <c r="AF289" s="225">
        <f>Розрахунок!DH286</f>
        <v>0</v>
      </c>
      <c r="AG289" s="421"/>
      <c r="AI289" s="524">
        <f t="shared" si="50"/>
        <v>0</v>
      </c>
      <c r="AJ289" s="519">
        <f t="shared" si="44"/>
        <v>0</v>
      </c>
      <c r="AK289" s="519">
        <f t="shared" si="45"/>
        <v>0</v>
      </c>
      <c r="AL289" s="519">
        <f t="shared" si="46"/>
        <v>0</v>
      </c>
      <c r="AM289" s="519">
        <f t="shared" si="47"/>
        <v>0</v>
      </c>
      <c r="AN289" s="519">
        <f t="shared" si="48"/>
        <v>0</v>
      </c>
      <c r="AO289" s="525">
        <f t="shared" si="49"/>
        <v>0</v>
      </c>
    </row>
    <row r="290" spans="1:41" s="16" customFormat="1" ht="13.5" hidden="1" thickBot="1" x14ac:dyDescent="0.25">
      <c r="A290" s="221">
        <f>Розрахунок!A287</f>
        <v>72</v>
      </c>
      <c r="B290" s="423">
        <f>Розрахунок!B287</f>
        <v>0</v>
      </c>
      <c r="C290" s="227" t="str">
        <f>Розрахунок!C287</f>
        <v/>
      </c>
      <c r="D290" s="226" t="str">
        <f>IF(Розрахунок!F287&lt;&gt;"",LEFT(Розрахунок!F287, LEN(Розрахунок!F287)-1)," ")</f>
        <v xml:space="preserve"> </v>
      </c>
      <c r="E290" s="223" t="str">
        <f>IF(Розрахунок!G287&lt;&gt;"",LEFT(Розрахунок!G287, LEN(Розрахунок!G287)-1)," ")</f>
        <v xml:space="preserve"> </v>
      </c>
      <c r="F290" s="223" t="str">
        <f>IF(Розрахунок!H287&lt;&gt;"",LEFT(Розрахунок!H287, LEN(Розрахунок!H287)-1)," ")</f>
        <v xml:space="preserve"> </v>
      </c>
      <c r="G290" s="223" t="str">
        <f>IF(Розрахунок!I287&lt;&gt;"",LEFT(Розрахунок!I287, LEN(Розрахунок!I287)-1)," ")</f>
        <v xml:space="preserve"> </v>
      </c>
      <c r="H290" s="223">
        <f>Розрахунок!J287</f>
        <v>0</v>
      </c>
      <c r="I290" s="223" t="str">
        <f>IF(Розрахунок!K287&lt;&gt;"",LEFT(Розрахунок!K287, LEN(Розрахунок!K287)-1)," ")</f>
        <v xml:space="preserve"> </v>
      </c>
      <c r="J290" s="223">
        <f>Розрахунок!E287</f>
        <v>0</v>
      </c>
      <c r="K290" s="223">
        <f>Розрахунок!DN287</f>
        <v>0</v>
      </c>
      <c r="L290" s="223">
        <f>Розрахунок!DM287</f>
        <v>0</v>
      </c>
      <c r="M290" s="223">
        <f>Розрахунок!L287</f>
        <v>0</v>
      </c>
      <c r="N290" s="223">
        <f>Розрахунок!M287</f>
        <v>0</v>
      </c>
      <c r="O290" s="223">
        <f>Розрахунок!N287</f>
        <v>0</v>
      </c>
      <c r="P290" s="223">
        <f>Розрахунок!O287</f>
        <v>0</v>
      </c>
      <c r="Q290" s="224">
        <f>Розрахунок!DL287</f>
        <v>0</v>
      </c>
      <c r="R290" s="249" t="str">
        <f t="shared" si="43"/>
        <v xml:space="preserve"> </v>
      </c>
      <c r="S290" s="222">
        <f>Розрахунок!U287</f>
        <v>0</v>
      </c>
      <c r="T290" s="225">
        <f>Розрахунок!AB287</f>
        <v>0</v>
      </c>
      <c r="U290" s="226">
        <f>Розрахунок!AI287</f>
        <v>0</v>
      </c>
      <c r="V290" s="423">
        <f>Розрахунок!AP287</f>
        <v>0</v>
      </c>
      <c r="W290" s="222">
        <f>Розрахунок!AW287</f>
        <v>0</v>
      </c>
      <c r="X290" s="225">
        <f>Розрахунок!BD287</f>
        <v>0</v>
      </c>
      <c r="Y290" s="226">
        <f>Розрахунок!BK287</f>
        <v>0</v>
      </c>
      <c r="Z290" s="423">
        <f>Розрахунок!BR287</f>
        <v>0</v>
      </c>
      <c r="AA290" s="222">
        <f>Розрахунок!BY287</f>
        <v>0</v>
      </c>
      <c r="AB290" s="423">
        <f>Розрахунок!CF287</f>
        <v>0</v>
      </c>
      <c r="AC290" s="222">
        <f>Розрахунок!CM287</f>
        <v>0</v>
      </c>
      <c r="AD290" s="225">
        <f>Розрахунок!CT287</f>
        <v>0</v>
      </c>
      <c r="AE290" s="226">
        <f>Розрахунок!DA287</f>
        <v>0</v>
      </c>
      <c r="AF290" s="225">
        <f>Розрахунок!DH287</f>
        <v>0</v>
      </c>
      <c r="AG290" s="421"/>
      <c r="AI290" s="524">
        <f t="shared" si="50"/>
        <v>0</v>
      </c>
      <c r="AJ290" s="519">
        <f t="shared" si="44"/>
        <v>0</v>
      </c>
      <c r="AK290" s="519">
        <f t="shared" si="45"/>
        <v>0</v>
      </c>
      <c r="AL290" s="519">
        <f t="shared" si="46"/>
        <v>0</v>
      </c>
      <c r="AM290" s="519">
        <f t="shared" si="47"/>
        <v>0</v>
      </c>
      <c r="AN290" s="519">
        <f t="shared" si="48"/>
        <v>0</v>
      </c>
      <c r="AO290" s="525">
        <f t="shared" si="49"/>
        <v>0</v>
      </c>
    </row>
    <row r="291" spans="1:41" s="16" customFormat="1" ht="13.5" hidden="1" thickBot="1" x14ac:dyDescent="0.25">
      <c r="A291" s="221">
        <f>Розрахунок!A288</f>
        <v>73</v>
      </c>
      <c r="B291" s="423">
        <f>Розрахунок!B288</f>
        <v>0</v>
      </c>
      <c r="C291" s="227" t="str">
        <f>Розрахунок!C288</f>
        <v/>
      </c>
      <c r="D291" s="226" t="str">
        <f>IF(Розрахунок!F288&lt;&gt;"",LEFT(Розрахунок!F288, LEN(Розрахунок!F288)-1)," ")</f>
        <v xml:space="preserve"> </v>
      </c>
      <c r="E291" s="223" t="str">
        <f>IF(Розрахунок!G288&lt;&gt;"",LEFT(Розрахунок!G288, LEN(Розрахунок!G288)-1)," ")</f>
        <v xml:space="preserve"> </v>
      </c>
      <c r="F291" s="223" t="str">
        <f>IF(Розрахунок!H288&lt;&gt;"",LEFT(Розрахунок!H288, LEN(Розрахунок!H288)-1)," ")</f>
        <v xml:space="preserve"> </v>
      </c>
      <c r="G291" s="223" t="str">
        <f>IF(Розрахунок!I288&lt;&gt;"",LEFT(Розрахунок!I288, LEN(Розрахунок!I288)-1)," ")</f>
        <v xml:space="preserve"> </v>
      </c>
      <c r="H291" s="223">
        <f>Розрахунок!J288</f>
        <v>0</v>
      </c>
      <c r="I291" s="223" t="str">
        <f>IF(Розрахунок!K288&lt;&gt;"",LEFT(Розрахунок!K288, LEN(Розрахунок!K288)-1)," ")</f>
        <v xml:space="preserve"> </v>
      </c>
      <c r="J291" s="223">
        <f>Розрахунок!E288</f>
        <v>0</v>
      </c>
      <c r="K291" s="223">
        <f>Розрахунок!DN288</f>
        <v>0</v>
      </c>
      <c r="L291" s="223">
        <f>Розрахунок!DM288</f>
        <v>0</v>
      </c>
      <c r="M291" s="223">
        <f>Розрахунок!L288</f>
        <v>0</v>
      </c>
      <c r="N291" s="223">
        <f>Розрахунок!M288</f>
        <v>0</v>
      </c>
      <c r="O291" s="223">
        <f>Розрахунок!N288</f>
        <v>0</v>
      </c>
      <c r="P291" s="223">
        <f>Розрахунок!O288</f>
        <v>0</v>
      </c>
      <c r="Q291" s="224">
        <f>Розрахунок!DL288</f>
        <v>0</v>
      </c>
      <c r="R291" s="249" t="str">
        <f t="shared" si="43"/>
        <v xml:space="preserve"> </v>
      </c>
      <c r="S291" s="222">
        <f>Розрахунок!U288</f>
        <v>0</v>
      </c>
      <c r="T291" s="225">
        <f>Розрахунок!AB288</f>
        <v>0</v>
      </c>
      <c r="U291" s="226">
        <f>Розрахунок!AI288</f>
        <v>0</v>
      </c>
      <c r="V291" s="423">
        <f>Розрахунок!AP288</f>
        <v>0</v>
      </c>
      <c r="W291" s="222">
        <f>Розрахунок!AW288</f>
        <v>0</v>
      </c>
      <c r="X291" s="225">
        <f>Розрахунок!BD288</f>
        <v>0</v>
      </c>
      <c r="Y291" s="226">
        <f>Розрахунок!BK288</f>
        <v>0</v>
      </c>
      <c r="Z291" s="423">
        <f>Розрахунок!BR288</f>
        <v>0</v>
      </c>
      <c r="AA291" s="222">
        <f>Розрахунок!BY288</f>
        <v>0</v>
      </c>
      <c r="AB291" s="423">
        <f>Розрахунок!CF288</f>
        <v>0</v>
      </c>
      <c r="AC291" s="222">
        <f>Розрахунок!CM288</f>
        <v>0</v>
      </c>
      <c r="AD291" s="225">
        <f>Розрахунок!CT288</f>
        <v>0</v>
      </c>
      <c r="AE291" s="226">
        <f>Розрахунок!DA288</f>
        <v>0</v>
      </c>
      <c r="AF291" s="225">
        <f>Розрахунок!DH288</f>
        <v>0</v>
      </c>
      <c r="AG291" s="421"/>
      <c r="AI291" s="524">
        <f t="shared" si="50"/>
        <v>0</v>
      </c>
      <c r="AJ291" s="519">
        <f t="shared" si="44"/>
        <v>0</v>
      </c>
      <c r="AK291" s="519">
        <f t="shared" si="45"/>
        <v>0</v>
      </c>
      <c r="AL291" s="519">
        <f t="shared" si="46"/>
        <v>0</v>
      </c>
      <c r="AM291" s="519">
        <f t="shared" si="47"/>
        <v>0</v>
      </c>
      <c r="AN291" s="519">
        <f t="shared" si="48"/>
        <v>0</v>
      </c>
      <c r="AO291" s="525">
        <f t="shared" si="49"/>
        <v>0</v>
      </c>
    </row>
    <row r="292" spans="1:41" s="16" customFormat="1" ht="12" hidden="1" customHeight="1" thickBot="1" x14ac:dyDescent="0.25">
      <c r="A292" s="221">
        <f>Розрахунок!A289</f>
        <v>74</v>
      </c>
      <c r="B292" s="423">
        <f>Розрахунок!B289</f>
        <v>0</v>
      </c>
      <c r="C292" s="227" t="str">
        <f>Розрахунок!C289</f>
        <v/>
      </c>
      <c r="D292" s="226" t="str">
        <f>IF(Розрахунок!F289&lt;&gt;"",LEFT(Розрахунок!F289, LEN(Розрахунок!F289)-1)," ")</f>
        <v xml:space="preserve"> </v>
      </c>
      <c r="E292" s="223" t="str">
        <f>IF(Розрахунок!G289&lt;&gt;"",LEFT(Розрахунок!G289, LEN(Розрахунок!G289)-1)," ")</f>
        <v xml:space="preserve"> </v>
      </c>
      <c r="F292" s="223" t="str">
        <f>IF(Розрахунок!H289&lt;&gt;"",LEFT(Розрахунок!H289, LEN(Розрахунок!H289)-1)," ")</f>
        <v xml:space="preserve"> </v>
      </c>
      <c r="G292" s="223" t="str">
        <f>IF(Розрахунок!I289&lt;&gt;"",LEFT(Розрахунок!I289, LEN(Розрахунок!I289)-1)," ")</f>
        <v xml:space="preserve"> </v>
      </c>
      <c r="H292" s="223">
        <f>Розрахунок!J289</f>
        <v>0</v>
      </c>
      <c r="I292" s="223" t="str">
        <f>IF(Розрахунок!K289&lt;&gt;"",LEFT(Розрахунок!K289, LEN(Розрахунок!K289)-1)," ")</f>
        <v xml:space="preserve"> </v>
      </c>
      <c r="J292" s="223">
        <f>Розрахунок!E289</f>
        <v>0</v>
      </c>
      <c r="K292" s="223">
        <f>Розрахунок!DN289</f>
        <v>0</v>
      </c>
      <c r="L292" s="223">
        <f>Розрахунок!DM289</f>
        <v>0</v>
      </c>
      <c r="M292" s="223">
        <f>Розрахунок!L289</f>
        <v>0</v>
      </c>
      <c r="N292" s="223">
        <f>Розрахунок!M289</f>
        <v>0</v>
      </c>
      <c r="O292" s="223">
        <f>Розрахунок!N289</f>
        <v>0</v>
      </c>
      <c r="P292" s="223">
        <f>Розрахунок!O289</f>
        <v>0</v>
      </c>
      <c r="Q292" s="224">
        <f>Розрахунок!DL289</f>
        <v>0</v>
      </c>
      <c r="R292" s="249" t="str">
        <f t="shared" si="43"/>
        <v xml:space="preserve"> </v>
      </c>
      <c r="S292" s="222">
        <f>Розрахунок!U289</f>
        <v>0</v>
      </c>
      <c r="T292" s="225">
        <f>Розрахунок!AB289</f>
        <v>0</v>
      </c>
      <c r="U292" s="226">
        <f>Розрахунок!AI289</f>
        <v>0</v>
      </c>
      <c r="V292" s="423">
        <f>Розрахунок!AP289</f>
        <v>0</v>
      </c>
      <c r="W292" s="222">
        <f>Розрахунок!AW289</f>
        <v>0</v>
      </c>
      <c r="X292" s="225">
        <f>Розрахунок!BD289</f>
        <v>0</v>
      </c>
      <c r="Y292" s="226">
        <f>Розрахунок!BK289</f>
        <v>0</v>
      </c>
      <c r="Z292" s="423">
        <f>Розрахунок!BR289</f>
        <v>0</v>
      </c>
      <c r="AA292" s="222">
        <f>Розрахунок!BY289</f>
        <v>0</v>
      </c>
      <c r="AB292" s="423">
        <f>Розрахунок!CF289</f>
        <v>0</v>
      </c>
      <c r="AC292" s="222">
        <f>Розрахунок!CM289</f>
        <v>0</v>
      </c>
      <c r="AD292" s="225">
        <f>Розрахунок!CT289</f>
        <v>0</v>
      </c>
      <c r="AE292" s="226">
        <f>Розрахунок!DA289</f>
        <v>0</v>
      </c>
      <c r="AF292" s="225">
        <f>Розрахунок!DH289</f>
        <v>0</v>
      </c>
      <c r="AG292" s="421"/>
      <c r="AI292" s="524">
        <f t="shared" si="50"/>
        <v>0</v>
      </c>
      <c r="AJ292" s="519">
        <f t="shared" si="44"/>
        <v>0</v>
      </c>
      <c r="AK292" s="519">
        <f t="shared" si="45"/>
        <v>0</v>
      </c>
      <c r="AL292" s="519">
        <f t="shared" si="46"/>
        <v>0</v>
      </c>
      <c r="AM292" s="519">
        <f t="shared" si="47"/>
        <v>0</v>
      </c>
      <c r="AN292" s="519">
        <f t="shared" si="48"/>
        <v>0</v>
      </c>
      <c r="AO292" s="525">
        <f t="shared" si="49"/>
        <v>0</v>
      </c>
    </row>
    <row r="293" spans="1:41" s="16" customFormat="1" ht="13.5" hidden="1" thickBot="1" x14ac:dyDescent="0.25">
      <c r="A293" s="221">
        <f>Розрахунок!A290</f>
        <v>75</v>
      </c>
      <c r="B293" s="423">
        <f>Розрахунок!B290</f>
        <v>0</v>
      </c>
      <c r="C293" s="227" t="str">
        <f>Розрахунок!C290</f>
        <v/>
      </c>
      <c r="D293" s="226" t="str">
        <f>IF(Розрахунок!F290&lt;&gt;"",LEFT(Розрахунок!F290, LEN(Розрахунок!F290)-1)," ")</f>
        <v xml:space="preserve"> </v>
      </c>
      <c r="E293" s="223" t="str">
        <f>IF(Розрахунок!G290&lt;&gt;"",LEFT(Розрахунок!G290, LEN(Розрахунок!G290)-1)," ")</f>
        <v xml:space="preserve"> </v>
      </c>
      <c r="F293" s="223" t="str">
        <f>IF(Розрахунок!H290&lt;&gt;"",LEFT(Розрахунок!H290, LEN(Розрахунок!H290)-1)," ")</f>
        <v xml:space="preserve"> </v>
      </c>
      <c r="G293" s="223" t="str">
        <f>IF(Розрахунок!I290&lt;&gt;"",LEFT(Розрахунок!I290, LEN(Розрахунок!I290)-1)," ")</f>
        <v xml:space="preserve"> </v>
      </c>
      <c r="H293" s="223">
        <f>Розрахунок!J290</f>
        <v>0</v>
      </c>
      <c r="I293" s="223" t="str">
        <f>IF(Розрахунок!K290&lt;&gt;"",LEFT(Розрахунок!K290, LEN(Розрахунок!K290)-1)," ")</f>
        <v xml:space="preserve"> </v>
      </c>
      <c r="J293" s="223">
        <f>Розрахунок!E290</f>
        <v>0</v>
      </c>
      <c r="K293" s="223">
        <f>Розрахунок!DN290</f>
        <v>0</v>
      </c>
      <c r="L293" s="223">
        <f>Розрахунок!DM290</f>
        <v>0</v>
      </c>
      <c r="M293" s="223">
        <f>Розрахунок!L290</f>
        <v>0</v>
      </c>
      <c r="N293" s="223">
        <f>Розрахунок!M290</f>
        <v>0</v>
      </c>
      <c r="O293" s="223">
        <f>Розрахунок!N290</f>
        <v>0</v>
      </c>
      <c r="P293" s="223">
        <f>Розрахунок!O290</f>
        <v>0</v>
      </c>
      <c r="Q293" s="224">
        <f>Розрахунок!DL290</f>
        <v>0</v>
      </c>
      <c r="R293" s="249" t="str">
        <f t="shared" si="43"/>
        <v xml:space="preserve"> </v>
      </c>
      <c r="S293" s="222">
        <f>Розрахунок!U290</f>
        <v>0</v>
      </c>
      <c r="T293" s="225">
        <f>Розрахунок!AB290</f>
        <v>0</v>
      </c>
      <c r="U293" s="226">
        <f>Розрахунок!AI290</f>
        <v>0</v>
      </c>
      <c r="V293" s="423">
        <f>Розрахунок!AP290</f>
        <v>0</v>
      </c>
      <c r="W293" s="222">
        <f>Розрахунок!AW290</f>
        <v>0</v>
      </c>
      <c r="X293" s="225">
        <f>Розрахунок!BD290</f>
        <v>0</v>
      </c>
      <c r="Y293" s="226">
        <f>Розрахунок!BK290</f>
        <v>0</v>
      </c>
      <c r="Z293" s="423">
        <f>Розрахунок!BR290</f>
        <v>0</v>
      </c>
      <c r="AA293" s="222">
        <f>Розрахунок!BY290</f>
        <v>0</v>
      </c>
      <c r="AB293" s="423">
        <f>Розрахунок!CF290</f>
        <v>0</v>
      </c>
      <c r="AC293" s="222">
        <f>Розрахунок!CM290</f>
        <v>0</v>
      </c>
      <c r="AD293" s="225">
        <f>Розрахунок!CT290</f>
        <v>0</v>
      </c>
      <c r="AE293" s="226">
        <f>Розрахунок!DA290</f>
        <v>0</v>
      </c>
      <c r="AF293" s="225">
        <f>Розрахунок!DH290</f>
        <v>0</v>
      </c>
      <c r="AG293" s="421"/>
      <c r="AI293" s="524">
        <f t="shared" si="50"/>
        <v>0</v>
      </c>
      <c r="AJ293" s="519">
        <f t="shared" si="44"/>
        <v>0</v>
      </c>
      <c r="AK293" s="519">
        <f t="shared" si="45"/>
        <v>0</v>
      </c>
      <c r="AL293" s="519">
        <f t="shared" si="46"/>
        <v>0</v>
      </c>
      <c r="AM293" s="519">
        <f t="shared" si="47"/>
        <v>0</v>
      </c>
      <c r="AN293" s="519">
        <f t="shared" si="48"/>
        <v>0</v>
      </c>
      <c r="AO293" s="525">
        <f t="shared" si="49"/>
        <v>0</v>
      </c>
    </row>
    <row r="294" spans="1:41" s="16" customFormat="1" ht="13.5" hidden="1" thickBot="1" x14ac:dyDescent="0.25">
      <c r="A294" s="221">
        <f>Розрахунок!A291</f>
        <v>76</v>
      </c>
      <c r="B294" s="423">
        <f>Розрахунок!B291</f>
        <v>0</v>
      </c>
      <c r="C294" s="227" t="str">
        <f>Розрахунок!C291</f>
        <v/>
      </c>
      <c r="D294" s="226" t="str">
        <f>IF(Розрахунок!F291&lt;&gt;"",LEFT(Розрахунок!F291, LEN(Розрахунок!F291)-1)," ")</f>
        <v xml:space="preserve"> </v>
      </c>
      <c r="E294" s="223" t="str">
        <f>IF(Розрахунок!G291&lt;&gt;"",LEFT(Розрахунок!G291, LEN(Розрахунок!G291)-1)," ")</f>
        <v xml:space="preserve"> </v>
      </c>
      <c r="F294" s="223" t="str">
        <f>IF(Розрахунок!H291&lt;&gt;"",LEFT(Розрахунок!H291, LEN(Розрахунок!H291)-1)," ")</f>
        <v xml:space="preserve"> </v>
      </c>
      <c r="G294" s="223" t="str">
        <f>IF(Розрахунок!I291&lt;&gt;"",LEFT(Розрахунок!I291, LEN(Розрахунок!I291)-1)," ")</f>
        <v xml:space="preserve"> </v>
      </c>
      <c r="H294" s="223">
        <f>Розрахунок!J291</f>
        <v>0</v>
      </c>
      <c r="I294" s="223" t="str">
        <f>IF(Розрахунок!K291&lt;&gt;"",LEFT(Розрахунок!K291, LEN(Розрахунок!K291)-1)," ")</f>
        <v xml:space="preserve"> </v>
      </c>
      <c r="J294" s="223">
        <f>Розрахунок!E291</f>
        <v>0</v>
      </c>
      <c r="K294" s="223">
        <f>Розрахунок!DN291</f>
        <v>0</v>
      </c>
      <c r="L294" s="223">
        <f>Розрахунок!DM291</f>
        <v>0</v>
      </c>
      <c r="M294" s="223">
        <f>Розрахунок!L291</f>
        <v>0</v>
      </c>
      <c r="N294" s="223">
        <f>Розрахунок!M291</f>
        <v>0</v>
      </c>
      <c r="O294" s="223">
        <f>Розрахунок!N291</f>
        <v>0</v>
      </c>
      <c r="P294" s="223">
        <f>Розрахунок!O291</f>
        <v>0</v>
      </c>
      <c r="Q294" s="224">
        <f>Розрахунок!DL291</f>
        <v>0</v>
      </c>
      <c r="R294" s="249" t="str">
        <f t="shared" si="43"/>
        <v xml:space="preserve"> </v>
      </c>
      <c r="S294" s="222">
        <f>Розрахунок!U291</f>
        <v>0</v>
      </c>
      <c r="T294" s="225">
        <f>Розрахунок!AB291</f>
        <v>0</v>
      </c>
      <c r="U294" s="226">
        <f>Розрахунок!AI291</f>
        <v>0</v>
      </c>
      <c r="V294" s="423">
        <f>Розрахунок!AP291</f>
        <v>0</v>
      </c>
      <c r="W294" s="222">
        <f>Розрахунок!AW291</f>
        <v>0</v>
      </c>
      <c r="X294" s="225">
        <f>Розрахунок!BD291</f>
        <v>0</v>
      </c>
      <c r="Y294" s="226">
        <f>Розрахунок!BK291</f>
        <v>0</v>
      </c>
      <c r="Z294" s="423">
        <f>Розрахунок!BR291</f>
        <v>0</v>
      </c>
      <c r="AA294" s="222">
        <f>Розрахунок!BY291</f>
        <v>0</v>
      </c>
      <c r="AB294" s="423">
        <f>Розрахунок!CF291</f>
        <v>0</v>
      </c>
      <c r="AC294" s="222">
        <f>Розрахунок!CM291</f>
        <v>0</v>
      </c>
      <c r="AD294" s="225">
        <f>Розрахунок!CT291</f>
        <v>0</v>
      </c>
      <c r="AE294" s="226">
        <f>Розрахунок!DA291</f>
        <v>0</v>
      </c>
      <c r="AF294" s="225">
        <f>Розрахунок!DH291</f>
        <v>0</v>
      </c>
      <c r="AG294" s="421"/>
      <c r="AI294" s="524">
        <f t="shared" si="50"/>
        <v>0</v>
      </c>
      <c r="AJ294" s="519">
        <f t="shared" si="44"/>
        <v>0</v>
      </c>
      <c r="AK294" s="519">
        <f t="shared" si="45"/>
        <v>0</v>
      </c>
      <c r="AL294" s="519">
        <f t="shared" si="46"/>
        <v>0</v>
      </c>
      <c r="AM294" s="519">
        <f t="shared" si="47"/>
        <v>0</v>
      </c>
      <c r="AN294" s="519">
        <f t="shared" si="48"/>
        <v>0</v>
      </c>
      <c r="AO294" s="525">
        <f t="shared" si="49"/>
        <v>0</v>
      </c>
    </row>
    <row r="295" spans="1:41" s="16" customFormat="1" ht="13.5" hidden="1" thickBot="1" x14ac:dyDescent="0.25">
      <c r="A295" s="221">
        <f>Розрахунок!A292</f>
        <v>77</v>
      </c>
      <c r="B295" s="423">
        <f>Розрахунок!B292</f>
        <v>0</v>
      </c>
      <c r="C295" s="227" t="str">
        <f>Розрахунок!C292</f>
        <v/>
      </c>
      <c r="D295" s="226" t="str">
        <f>IF(Розрахунок!F292&lt;&gt;"",LEFT(Розрахунок!F292, LEN(Розрахунок!F292)-1)," ")</f>
        <v xml:space="preserve"> </v>
      </c>
      <c r="E295" s="223" t="str">
        <f>IF(Розрахунок!G292&lt;&gt;"",LEFT(Розрахунок!G292, LEN(Розрахунок!G292)-1)," ")</f>
        <v xml:space="preserve"> </v>
      </c>
      <c r="F295" s="223" t="str">
        <f>IF(Розрахунок!H292&lt;&gt;"",LEFT(Розрахунок!H292, LEN(Розрахунок!H292)-1)," ")</f>
        <v xml:space="preserve"> </v>
      </c>
      <c r="G295" s="223" t="str">
        <f>IF(Розрахунок!I292&lt;&gt;"",LEFT(Розрахунок!I292, LEN(Розрахунок!I292)-1)," ")</f>
        <v xml:space="preserve"> </v>
      </c>
      <c r="H295" s="223">
        <f>Розрахунок!J292</f>
        <v>0</v>
      </c>
      <c r="I295" s="223" t="str">
        <f>IF(Розрахунок!K292&lt;&gt;"",LEFT(Розрахунок!K292, LEN(Розрахунок!K292)-1)," ")</f>
        <v xml:space="preserve"> </v>
      </c>
      <c r="J295" s="223">
        <f>Розрахунок!E292</f>
        <v>0</v>
      </c>
      <c r="K295" s="223">
        <f>Розрахунок!DN292</f>
        <v>0</v>
      </c>
      <c r="L295" s="223">
        <f>Розрахунок!DM292</f>
        <v>0</v>
      </c>
      <c r="M295" s="223">
        <f>Розрахунок!L292</f>
        <v>0</v>
      </c>
      <c r="N295" s="223">
        <f>Розрахунок!M292</f>
        <v>0</v>
      </c>
      <c r="O295" s="223">
        <f>Розрахунок!N292</f>
        <v>0</v>
      </c>
      <c r="P295" s="223">
        <f>Розрахунок!O292</f>
        <v>0</v>
      </c>
      <c r="Q295" s="224">
        <f>Розрахунок!DL292</f>
        <v>0</v>
      </c>
      <c r="R295" s="249" t="str">
        <f t="shared" si="43"/>
        <v xml:space="preserve"> </v>
      </c>
      <c r="S295" s="222">
        <f>Розрахунок!U292</f>
        <v>0</v>
      </c>
      <c r="T295" s="225">
        <f>Розрахунок!AB292</f>
        <v>0</v>
      </c>
      <c r="U295" s="226">
        <f>Розрахунок!AI292</f>
        <v>0</v>
      </c>
      <c r="V295" s="423">
        <f>Розрахунок!AP292</f>
        <v>0</v>
      </c>
      <c r="W295" s="222">
        <f>Розрахунок!AW292</f>
        <v>0</v>
      </c>
      <c r="X295" s="225">
        <f>Розрахунок!BD292</f>
        <v>0</v>
      </c>
      <c r="Y295" s="226">
        <f>Розрахунок!BK292</f>
        <v>0</v>
      </c>
      <c r="Z295" s="423">
        <f>Розрахунок!BR292</f>
        <v>0</v>
      </c>
      <c r="AA295" s="222">
        <f>Розрахунок!BY292</f>
        <v>0</v>
      </c>
      <c r="AB295" s="423">
        <f>Розрахунок!CF292</f>
        <v>0</v>
      </c>
      <c r="AC295" s="222">
        <f>Розрахунок!CM292</f>
        <v>0</v>
      </c>
      <c r="AD295" s="225">
        <f>Розрахунок!CT292</f>
        <v>0</v>
      </c>
      <c r="AE295" s="226">
        <f>Розрахунок!DA292</f>
        <v>0</v>
      </c>
      <c r="AF295" s="225">
        <f>Розрахунок!DH292</f>
        <v>0</v>
      </c>
      <c r="AG295" s="421"/>
      <c r="AI295" s="524">
        <f t="shared" si="50"/>
        <v>0</v>
      </c>
      <c r="AJ295" s="519">
        <f t="shared" si="44"/>
        <v>0</v>
      </c>
      <c r="AK295" s="519">
        <f t="shared" si="45"/>
        <v>0</v>
      </c>
      <c r="AL295" s="519">
        <f t="shared" si="46"/>
        <v>0</v>
      </c>
      <c r="AM295" s="519">
        <f t="shared" si="47"/>
        <v>0</v>
      </c>
      <c r="AN295" s="519">
        <f t="shared" si="48"/>
        <v>0</v>
      </c>
      <c r="AO295" s="525">
        <f t="shared" si="49"/>
        <v>0</v>
      </c>
    </row>
    <row r="296" spans="1:41" s="16" customFormat="1" ht="13.5" hidden="1" thickBot="1" x14ac:dyDescent="0.25">
      <c r="A296" s="221">
        <f>Розрахунок!A293</f>
        <v>78</v>
      </c>
      <c r="B296" s="423">
        <f>Розрахунок!B293</f>
        <v>0</v>
      </c>
      <c r="C296" s="227" t="str">
        <f>Розрахунок!C293</f>
        <v/>
      </c>
      <c r="D296" s="226" t="str">
        <f>IF(Розрахунок!F293&lt;&gt;"",LEFT(Розрахунок!F293, LEN(Розрахунок!F293)-1)," ")</f>
        <v xml:space="preserve"> </v>
      </c>
      <c r="E296" s="223" t="str">
        <f>IF(Розрахунок!G293&lt;&gt;"",LEFT(Розрахунок!G293, LEN(Розрахунок!G293)-1)," ")</f>
        <v xml:space="preserve"> </v>
      </c>
      <c r="F296" s="223" t="str">
        <f>IF(Розрахунок!H293&lt;&gt;"",LEFT(Розрахунок!H293, LEN(Розрахунок!H293)-1)," ")</f>
        <v xml:space="preserve"> </v>
      </c>
      <c r="G296" s="223" t="str">
        <f>IF(Розрахунок!I293&lt;&gt;"",LEFT(Розрахунок!I293, LEN(Розрахунок!I293)-1)," ")</f>
        <v xml:space="preserve"> </v>
      </c>
      <c r="H296" s="223">
        <f>Розрахунок!J293</f>
        <v>0</v>
      </c>
      <c r="I296" s="223" t="str">
        <f>IF(Розрахунок!K293&lt;&gt;"",LEFT(Розрахунок!K293, LEN(Розрахунок!K293)-1)," ")</f>
        <v xml:space="preserve"> </v>
      </c>
      <c r="J296" s="223">
        <f>Розрахунок!E293</f>
        <v>0</v>
      </c>
      <c r="K296" s="223">
        <f>Розрахунок!DN293</f>
        <v>0</v>
      </c>
      <c r="L296" s="223">
        <f>Розрахунок!DM293</f>
        <v>0</v>
      </c>
      <c r="M296" s="223">
        <f>Розрахунок!L293</f>
        <v>0</v>
      </c>
      <c r="N296" s="223">
        <f>Розрахунок!M293</f>
        <v>0</v>
      </c>
      <c r="O296" s="223">
        <f>Розрахунок!N293</f>
        <v>0</v>
      </c>
      <c r="P296" s="223">
        <f>Розрахунок!O293</f>
        <v>0</v>
      </c>
      <c r="Q296" s="224">
        <f>Розрахунок!DL293</f>
        <v>0</v>
      </c>
      <c r="R296" s="249" t="str">
        <f t="shared" si="43"/>
        <v xml:space="preserve"> </v>
      </c>
      <c r="S296" s="222">
        <f>Розрахунок!U293</f>
        <v>0</v>
      </c>
      <c r="T296" s="225">
        <f>Розрахунок!AB293</f>
        <v>0</v>
      </c>
      <c r="U296" s="226">
        <f>Розрахунок!AI293</f>
        <v>0</v>
      </c>
      <c r="V296" s="423">
        <f>Розрахунок!AP293</f>
        <v>0</v>
      </c>
      <c r="W296" s="222">
        <f>Розрахунок!AW293</f>
        <v>0</v>
      </c>
      <c r="X296" s="225">
        <f>Розрахунок!BD293</f>
        <v>0</v>
      </c>
      <c r="Y296" s="226">
        <f>Розрахунок!BK293</f>
        <v>0</v>
      </c>
      <c r="Z296" s="423">
        <f>Розрахунок!BR293</f>
        <v>0</v>
      </c>
      <c r="AA296" s="222">
        <f>Розрахунок!BY293</f>
        <v>0</v>
      </c>
      <c r="AB296" s="423">
        <f>Розрахунок!CF293</f>
        <v>0</v>
      </c>
      <c r="AC296" s="222">
        <f>Розрахунок!CM293</f>
        <v>0</v>
      </c>
      <c r="AD296" s="225">
        <f>Розрахунок!CT293</f>
        <v>0</v>
      </c>
      <c r="AE296" s="226">
        <f>Розрахунок!DA293</f>
        <v>0</v>
      </c>
      <c r="AF296" s="225">
        <f>Розрахунок!DH293</f>
        <v>0</v>
      </c>
      <c r="AG296" s="421"/>
      <c r="AI296" s="524">
        <f t="shared" si="50"/>
        <v>0</v>
      </c>
      <c r="AJ296" s="519">
        <f t="shared" si="44"/>
        <v>0</v>
      </c>
      <c r="AK296" s="519">
        <f t="shared" si="45"/>
        <v>0</v>
      </c>
      <c r="AL296" s="519">
        <f t="shared" si="46"/>
        <v>0</v>
      </c>
      <c r="AM296" s="519">
        <f t="shared" si="47"/>
        <v>0</v>
      </c>
      <c r="AN296" s="519">
        <f t="shared" si="48"/>
        <v>0</v>
      </c>
      <c r="AO296" s="525">
        <f t="shared" si="49"/>
        <v>0</v>
      </c>
    </row>
    <row r="297" spans="1:41" s="16" customFormat="1" ht="13.5" hidden="1" thickBot="1" x14ac:dyDescent="0.25">
      <c r="A297" s="221">
        <f>Розрахунок!A294</f>
        <v>79</v>
      </c>
      <c r="B297" s="423">
        <f>Розрахунок!B294</f>
        <v>0</v>
      </c>
      <c r="C297" s="227" t="str">
        <f>Розрахунок!C294</f>
        <v/>
      </c>
      <c r="D297" s="226" t="str">
        <f>IF(Розрахунок!F294&lt;&gt;"",LEFT(Розрахунок!F294, LEN(Розрахунок!F294)-1)," ")</f>
        <v xml:space="preserve"> </v>
      </c>
      <c r="E297" s="223" t="str">
        <f>IF(Розрахунок!G294&lt;&gt;"",LEFT(Розрахунок!G294, LEN(Розрахунок!G294)-1)," ")</f>
        <v xml:space="preserve"> </v>
      </c>
      <c r="F297" s="223" t="str">
        <f>IF(Розрахунок!H294&lt;&gt;"",LEFT(Розрахунок!H294, LEN(Розрахунок!H294)-1)," ")</f>
        <v xml:space="preserve"> </v>
      </c>
      <c r="G297" s="223" t="str">
        <f>IF(Розрахунок!I294&lt;&gt;"",LEFT(Розрахунок!I294, LEN(Розрахунок!I294)-1)," ")</f>
        <v xml:space="preserve"> </v>
      </c>
      <c r="H297" s="223">
        <f>Розрахунок!J294</f>
        <v>0</v>
      </c>
      <c r="I297" s="223" t="str">
        <f>IF(Розрахунок!K294&lt;&gt;"",LEFT(Розрахунок!K294, LEN(Розрахунок!K294)-1)," ")</f>
        <v xml:space="preserve"> </v>
      </c>
      <c r="J297" s="223">
        <f>Розрахунок!E294</f>
        <v>0</v>
      </c>
      <c r="K297" s="223">
        <f>Розрахунок!DN294</f>
        <v>0</v>
      </c>
      <c r="L297" s="223">
        <f>Розрахунок!DM294</f>
        <v>0</v>
      </c>
      <c r="M297" s="223">
        <f>Розрахунок!L294</f>
        <v>0</v>
      </c>
      <c r="N297" s="223">
        <f>Розрахунок!M294</f>
        <v>0</v>
      </c>
      <c r="O297" s="223">
        <f>Розрахунок!N294</f>
        <v>0</v>
      </c>
      <c r="P297" s="223">
        <f>Розрахунок!O294</f>
        <v>0</v>
      </c>
      <c r="Q297" s="224">
        <f>Розрахунок!DL294</f>
        <v>0</v>
      </c>
      <c r="R297" s="249" t="str">
        <f t="shared" si="43"/>
        <v xml:space="preserve"> </v>
      </c>
      <c r="S297" s="222">
        <f>Розрахунок!U294</f>
        <v>0</v>
      </c>
      <c r="T297" s="225">
        <f>Розрахунок!AB294</f>
        <v>0</v>
      </c>
      <c r="U297" s="226">
        <f>Розрахунок!AI294</f>
        <v>0</v>
      </c>
      <c r="V297" s="423">
        <f>Розрахунок!AP294</f>
        <v>0</v>
      </c>
      <c r="W297" s="222">
        <f>Розрахунок!AW294</f>
        <v>0</v>
      </c>
      <c r="X297" s="225">
        <f>Розрахунок!BD294</f>
        <v>0</v>
      </c>
      <c r="Y297" s="226">
        <f>Розрахунок!BK294</f>
        <v>0</v>
      </c>
      <c r="Z297" s="423">
        <f>Розрахунок!BR294</f>
        <v>0</v>
      </c>
      <c r="AA297" s="222">
        <f>Розрахунок!BY294</f>
        <v>0</v>
      </c>
      <c r="AB297" s="423">
        <f>Розрахунок!CF294</f>
        <v>0</v>
      </c>
      <c r="AC297" s="222">
        <f>Розрахунок!CM294</f>
        <v>0</v>
      </c>
      <c r="AD297" s="225">
        <f>Розрахунок!CT294</f>
        <v>0</v>
      </c>
      <c r="AE297" s="226">
        <f>Розрахунок!DA294</f>
        <v>0</v>
      </c>
      <c r="AF297" s="225">
        <f>Розрахунок!DH294</f>
        <v>0</v>
      </c>
      <c r="AG297" s="421"/>
      <c r="AI297" s="524">
        <f t="shared" si="50"/>
        <v>0</v>
      </c>
      <c r="AJ297" s="519">
        <f t="shared" si="44"/>
        <v>0</v>
      </c>
      <c r="AK297" s="519">
        <f t="shared" si="45"/>
        <v>0</v>
      </c>
      <c r="AL297" s="519">
        <f t="shared" si="46"/>
        <v>0</v>
      </c>
      <c r="AM297" s="519">
        <f t="shared" si="47"/>
        <v>0</v>
      </c>
      <c r="AN297" s="519">
        <f t="shared" si="48"/>
        <v>0</v>
      </c>
      <c r="AO297" s="525">
        <f t="shared" si="49"/>
        <v>0</v>
      </c>
    </row>
    <row r="298" spans="1:41" s="16" customFormat="1" ht="13.5" hidden="1" thickBot="1" x14ac:dyDescent="0.25">
      <c r="A298" s="221">
        <f>Розрахунок!A295</f>
        <v>80</v>
      </c>
      <c r="B298" s="423">
        <f>Розрахунок!B295</f>
        <v>0</v>
      </c>
      <c r="C298" s="227" t="str">
        <f>Розрахунок!C295</f>
        <v/>
      </c>
      <c r="D298" s="226" t="str">
        <f>IF(Розрахунок!F295&lt;&gt;"",LEFT(Розрахунок!F295, LEN(Розрахунок!F295)-1)," ")</f>
        <v xml:space="preserve"> </v>
      </c>
      <c r="E298" s="223" t="str">
        <f>IF(Розрахунок!G295&lt;&gt;"",LEFT(Розрахунок!G295, LEN(Розрахунок!G295)-1)," ")</f>
        <v xml:space="preserve"> </v>
      </c>
      <c r="F298" s="223" t="str">
        <f>IF(Розрахунок!H295&lt;&gt;"",LEFT(Розрахунок!H295, LEN(Розрахунок!H295)-1)," ")</f>
        <v xml:space="preserve"> </v>
      </c>
      <c r="G298" s="223" t="str">
        <f>IF(Розрахунок!I295&lt;&gt;"",LEFT(Розрахунок!I295, LEN(Розрахунок!I295)-1)," ")</f>
        <v xml:space="preserve"> </v>
      </c>
      <c r="H298" s="223">
        <f>Розрахунок!J295</f>
        <v>0</v>
      </c>
      <c r="I298" s="223" t="str">
        <f>IF(Розрахунок!K295&lt;&gt;"",LEFT(Розрахунок!K295, LEN(Розрахунок!K295)-1)," ")</f>
        <v xml:space="preserve"> </v>
      </c>
      <c r="J298" s="223">
        <f>Розрахунок!E295</f>
        <v>0</v>
      </c>
      <c r="K298" s="223">
        <f>Розрахунок!DN295</f>
        <v>0</v>
      </c>
      <c r="L298" s="223">
        <f>Розрахунок!DM295</f>
        <v>0</v>
      </c>
      <c r="M298" s="223">
        <f>Розрахунок!L295</f>
        <v>0</v>
      </c>
      <c r="N298" s="223">
        <f>Розрахунок!M295</f>
        <v>0</v>
      </c>
      <c r="O298" s="223">
        <f>Розрахунок!N295</f>
        <v>0</v>
      </c>
      <c r="P298" s="223">
        <f>Розрахунок!O295</f>
        <v>0</v>
      </c>
      <c r="Q298" s="224">
        <f>Розрахунок!DL295</f>
        <v>0</v>
      </c>
      <c r="R298" s="249" t="str">
        <f t="shared" si="43"/>
        <v xml:space="preserve"> </v>
      </c>
      <c r="S298" s="222">
        <f>Розрахунок!U295</f>
        <v>0</v>
      </c>
      <c r="T298" s="225">
        <f>Розрахунок!AB295</f>
        <v>0</v>
      </c>
      <c r="U298" s="226">
        <f>Розрахунок!AI295</f>
        <v>0</v>
      </c>
      <c r="V298" s="423">
        <f>Розрахунок!AP295</f>
        <v>0</v>
      </c>
      <c r="W298" s="222">
        <f>Розрахунок!AW295</f>
        <v>0</v>
      </c>
      <c r="X298" s="225">
        <f>Розрахунок!BD295</f>
        <v>0</v>
      </c>
      <c r="Y298" s="226">
        <f>Розрахунок!BK295</f>
        <v>0</v>
      </c>
      <c r="Z298" s="423">
        <f>Розрахунок!BR295</f>
        <v>0</v>
      </c>
      <c r="AA298" s="222">
        <f>Розрахунок!BY295</f>
        <v>0</v>
      </c>
      <c r="AB298" s="423">
        <f>Розрахунок!CF295</f>
        <v>0</v>
      </c>
      <c r="AC298" s="222">
        <f>Розрахунок!CM295</f>
        <v>0</v>
      </c>
      <c r="AD298" s="225">
        <f>Розрахунок!CT295</f>
        <v>0</v>
      </c>
      <c r="AE298" s="226">
        <f>Розрахунок!DA295</f>
        <v>0</v>
      </c>
      <c r="AF298" s="225">
        <f>Розрахунок!DH295</f>
        <v>0</v>
      </c>
      <c r="AG298" s="421"/>
      <c r="AI298" s="524">
        <f t="shared" si="50"/>
        <v>0</v>
      </c>
      <c r="AJ298" s="519">
        <f t="shared" si="44"/>
        <v>0</v>
      </c>
      <c r="AK298" s="519">
        <f t="shared" si="45"/>
        <v>0</v>
      </c>
      <c r="AL298" s="519">
        <f t="shared" si="46"/>
        <v>0</v>
      </c>
      <c r="AM298" s="519">
        <f t="shared" si="47"/>
        <v>0</v>
      </c>
      <c r="AN298" s="519">
        <f t="shared" si="48"/>
        <v>0</v>
      </c>
      <c r="AO298" s="525">
        <f t="shared" si="49"/>
        <v>0</v>
      </c>
    </row>
    <row r="299" spans="1:41" s="16" customFormat="1" ht="13.5" hidden="1" thickBot="1" x14ac:dyDescent="0.25">
      <c r="A299" s="221">
        <f>Розрахунок!A296</f>
        <v>81</v>
      </c>
      <c r="B299" s="423">
        <f>Розрахунок!B296</f>
        <v>0</v>
      </c>
      <c r="C299" s="227" t="str">
        <f>Розрахунок!C296</f>
        <v/>
      </c>
      <c r="D299" s="226" t="str">
        <f>IF(Розрахунок!F296&lt;&gt;"",LEFT(Розрахунок!F296, LEN(Розрахунок!F296)-1)," ")</f>
        <v xml:space="preserve"> </v>
      </c>
      <c r="E299" s="223" t="str">
        <f>IF(Розрахунок!G296&lt;&gt;"",LEFT(Розрахунок!G296, LEN(Розрахунок!G296)-1)," ")</f>
        <v xml:space="preserve"> </v>
      </c>
      <c r="F299" s="223" t="str">
        <f>IF(Розрахунок!H296&lt;&gt;"",LEFT(Розрахунок!H296, LEN(Розрахунок!H296)-1)," ")</f>
        <v xml:space="preserve"> </v>
      </c>
      <c r="G299" s="223" t="str">
        <f>IF(Розрахунок!I296&lt;&gt;"",LEFT(Розрахунок!I296, LEN(Розрахунок!I296)-1)," ")</f>
        <v xml:space="preserve"> </v>
      </c>
      <c r="H299" s="223">
        <f>Розрахунок!J296</f>
        <v>0</v>
      </c>
      <c r="I299" s="223" t="str">
        <f>IF(Розрахунок!K296&lt;&gt;"",LEFT(Розрахунок!K296, LEN(Розрахунок!K296)-1)," ")</f>
        <v xml:space="preserve"> </v>
      </c>
      <c r="J299" s="223">
        <f>Розрахунок!E296</f>
        <v>0</v>
      </c>
      <c r="K299" s="223">
        <f>Розрахунок!DN296</f>
        <v>0</v>
      </c>
      <c r="L299" s="223">
        <f>Розрахунок!DM296</f>
        <v>0</v>
      </c>
      <c r="M299" s="223">
        <f>Розрахунок!L296</f>
        <v>0</v>
      </c>
      <c r="N299" s="223">
        <f>Розрахунок!M296</f>
        <v>0</v>
      </c>
      <c r="O299" s="223">
        <f>Розрахунок!N296</f>
        <v>0</v>
      </c>
      <c r="P299" s="223">
        <f>Розрахунок!O296</f>
        <v>0</v>
      </c>
      <c r="Q299" s="224">
        <f>Розрахунок!DL296</f>
        <v>0</v>
      </c>
      <c r="R299" s="249" t="str">
        <f t="shared" si="43"/>
        <v xml:space="preserve"> </v>
      </c>
      <c r="S299" s="222">
        <f>Розрахунок!U296</f>
        <v>0</v>
      </c>
      <c r="T299" s="225">
        <f>Розрахунок!AB296</f>
        <v>0</v>
      </c>
      <c r="U299" s="226">
        <f>Розрахунок!AI296</f>
        <v>0</v>
      </c>
      <c r="V299" s="423">
        <f>Розрахунок!AP296</f>
        <v>0</v>
      </c>
      <c r="W299" s="222">
        <f>Розрахунок!AW296</f>
        <v>0</v>
      </c>
      <c r="X299" s="225">
        <f>Розрахунок!BD296</f>
        <v>0</v>
      </c>
      <c r="Y299" s="226">
        <f>Розрахунок!BK296</f>
        <v>0</v>
      </c>
      <c r="Z299" s="423">
        <f>Розрахунок!BR296</f>
        <v>0</v>
      </c>
      <c r="AA299" s="222">
        <f>Розрахунок!BY296</f>
        <v>0</v>
      </c>
      <c r="AB299" s="423">
        <f>Розрахунок!CF296</f>
        <v>0</v>
      </c>
      <c r="AC299" s="222">
        <f>Розрахунок!CM296</f>
        <v>0</v>
      </c>
      <c r="AD299" s="225">
        <f>Розрахунок!CT296</f>
        <v>0</v>
      </c>
      <c r="AE299" s="226">
        <f>Розрахунок!DA296</f>
        <v>0</v>
      </c>
      <c r="AF299" s="225">
        <f>Розрахунок!DH296</f>
        <v>0</v>
      </c>
      <c r="AG299" s="421"/>
      <c r="AI299" s="524">
        <f t="shared" si="50"/>
        <v>0</v>
      </c>
      <c r="AJ299" s="519">
        <f t="shared" si="44"/>
        <v>0</v>
      </c>
      <c r="AK299" s="519">
        <f t="shared" si="45"/>
        <v>0</v>
      </c>
      <c r="AL299" s="519">
        <f t="shared" si="46"/>
        <v>0</v>
      </c>
      <c r="AM299" s="519">
        <f t="shared" si="47"/>
        <v>0</v>
      </c>
      <c r="AN299" s="519">
        <f t="shared" si="48"/>
        <v>0</v>
      </c>
      <c r="AO299" s="525">
        <f t="shared" si="49"/>
        <v>0</v>
      </c>
    </row>
    <row r="300" spans="1:41" s="16" customFormat="1" ht="13.5" hidden="1" thickBot="1" x14ac:dyDescent="0.25">
      <c r="A300" s="221">
        <f>Розрахунок!A297</f>
        <v>82</v>
      </c>
      <c r="B300" s="423">
        <f>Розрахунок!B297</f>
        <v>0</v>
      </c>
      <c r="C300" s="227" t="str">
        <f>Розрахунок!C297</f>
        <v/>
      </c>
      <c r="D300" s="226" t="str">
        <f>IF(Розрахунок!F297&lt;&gt;"",LEFT(Розрахунок!F297, LEN(Розрахунок!F297)-1)," ")</f>
        <v xml:space="preserve"> </v>
      </c>
      <c r="E300" s="223" t="str">
        <f>IF(Розрахунок!G297&lt;&gt;"",LEFT(Розрахунок!G297, LEN(Розрахунок!G297)-1)," ")</f>
        <v xml:space="preserve"> </v>
      </c>
      <c r="F300" s="223" t="str">
        <f>IF(Розрахунок!H297&lt;&gt;"",LEFT(Розрахунок!H297, LEN(Розрахунок!H297)-1)," ")</f>
        <v xml:space="preserve"> </v>
      </c>
      <c r="G300" s="223" t="str">
        <f>IF(Розрахунок!I297&lt;&gt;"",LEFT(Розрахунок!I297, LEN(Розрахунок!I297)-1)," ")</f>
        <v xml:space="preserve"> </v>
      </c>
      <c r="H300" s="223">
        <f>Розрахунок!J297</f>
        <v>0</v>
      </c>
      <c r="I300" s="223" t="str">
        <f>IF(Розрахунок!K297&lt;&gt;"",LEFT(Розрахунок!K297, LEN(Розрахунок!K297)-1)," ")</f>
        <v xml:space="preserve"> </v>
      </c>
      <c r="J300" s="223">
        <f>Розрахунок!E297</f>
        <v>0</v>
      </c>
      <c r="K300" s="223">
        <f>Розрахунок!DN297</f>
        <v>0</v>
      </c>
      <c r="L300" s="223">
        <f>Розрахунок!DM297</f>
        <v>0</v>
      </c>
      <c r="M300" s="223">
        <f>Розрахунок!L297</f>
        <v>0</v>
      </c>
      <c r="N300" s="223">
        <f>Розрахунок!M297</f>
        <v>0</v>
      </c>
      <c r="O300" s="223">
        <f>Розрахунок!N297</f>
        <v>0</v>
      </c>
      <c r="P300" s="223">
        <f>Розрахунок!O297</f>
        <v>0</v>
      </c>
      <c r="Q300" s="224">
        <f>Розрахунок!DL297</f>
        <v>0</v>
      </c>
      <c r="R300" s="249" t="str">
        <f t="shared" si="43"/>
        <v xml:space="preserve"> </v>
      </c>
      <c r="S300" s="222">
        <f>Розрахунок!U297</f>
        <v>0</v>
      </c>
      <c r="T300" s="225">
        <f>Розрахунок!AB297</f>
        <v>0</v>
      </c>
      <c r="U300" s="226">
        <f>Розрахунок!AI297</f>
        <v>0</v>
      </c>
      <c r="V300" s="423">
        <f>Розрахунок!AP297</f>
        <v>0</v>
      </c>
      <c r="W300" s="222">
        <f>Розрахунок!AW297</f>
        <v>0</v>
      </c>
      <c r="X300" s="225">
        <f>Розрахунок!BD297</f>
        <v>0</v>
      </c>
      <c r="Y300" s="226">
        <f>Розрахунок!BK297</f>
        <v>0</v>
      </c>
      <c r="Z300" s="423">
        <f>Розрахунок!BR297</f>
        <v>0</v>
      </c>
      <c r="AA300" s="222">
        <f>Розрахунок!BY297</f>
        <v>0</v>
      </c>
      <c r="AB300" s="423">
        <f>Розрахунок!CF297</f>
        <v>0</v>
      </c>
      <c r="AC300" s="222">
        <f>Розрахунок!CM297</f>
        <v>0</v>
      </c>
      <c r="AD300" s="225">
        <f>Розрахунок!CT297</f>
        <v>0</v>
      </c>
      <c r="AE300" s="226">
        <f>Розрахунок!DA297</f>
        <v>0</v>
      </c>
      <c r="AF300" s="225">
        <f>Розрахунок!DH297</f>
        <v>0</v>
      </c>
      <c r="AG300" s="421"/>
      <c r="AI300" s="524">
        <f t="shared" si="50"/>
        <v>0</v>
      </c>
      <c r="AJ300" s="519">
        <f t="shared" si="44"/>
        <v>0</v>
      </c>
      <c r="AK300" s="519">
        <f t="shared" si="45"/>
        <v>0</v>
      </c>
      <c r="AL300" s="519">
        <f t="shared" si="46"/>
        <v>0</v>
      </c>
      <c r="AM300" s="519">
        <f t="shared" si="47"/>
        <v>0</v>
      </c>
      <c r="AN300" s="519">
        <f t="shared" si="48"/>
        <v>0</v>
      </c>
      <c r="AO300" s="525">
        <f t="shared" si="49"/>
        <v>0</v>
      </c>
    </row>
    <row r="301" spans="1:41" s="16" customFormat="1" ht="13.5" hidden="1" thickBot="1" x14ac:dyDescent="0.25">
      <c r="A301" s="221">
        <f>Розрахунок!A298</f>
        <v>83</v>
      </c>
      <c r="B301" s="423">
        <f>Розрахунок!B298</f>
        <v>0</v>
      </c>
      <c r="C301" s="227" t="str">
        <f>Розрахунок!C298</f>
        <v/>
      </c>
      <c r="D301" s="226" t="str">
        <f>IF(Розрахунок!F298&lt;&gt;"",LEFT(Розрахунок!F298, LEN(Розрахунок!F298)-1)," ")</f>
        <v xml:space="preserve"> </v>
      </c>
      <c r="E301" s="223" t="str">
        <f>IF(Розрахунок!G298&lt;&gt;"",LEFT(Розрахунок!G298, LEN(Розрахунок!G298)-1)," ")</f>
        <v xml:space="preserve"> </v>
      </c>
      <c r="F301" s="223" t="str">
        <f>IF(Розрахунок!H298&lt;&gt;"",LEFT(Розрахунок!H298, LEN(Розрахунок!H298)-1)," ")</f>
        <v xml:space="preserve"> </v>
      </c>
      <c r="G301" s="223" t="str">
        <f>IF(Розрахунок!I298&lt;&gt;"",LEFT(Розрахунок!I298, LEN(Розрахунок!I298)-1)," ")</f>
        <v xml:space="preserve"> </v>
      </c>
      <c r="H301" s="223">
        <f>Розрахунок!J298</f>
        <v>0</v>
      </c>
      <c r="I301" s="223" t="str">
        <f>IF(Розрахунок!K298&lt;&gt;"",LEFT(Розрахунок!K298, LEN(Розрахунок!K298)-1)," ")</f>
        <v xml:space="preserve"> </v>
      </c>
      <c r="J301" s="223">
        <f>Розрахунок!E298</f>
        <v>0</v>
      </c>
      <c r="K301" s="223">
        <f>Розрахунок!DN298</f>
        <v>0</v>
      </c>
      <c r="L301" s="223">
        <f>Розрахунок!DM298</f>
        <v>0</v>
      </c>
      <c r="M301" s="223">
        <f>Розрахунок!L298</f>
        <v>0</v>
      </c>
      <c r="N301" s="223">
        <f>Розрахунок!M298</f>
        <v>0</v>
      </c>
      <c r="O301" s="223">
        <f>Розрахунок!N298</f>
        <v>0</v>
      </c>
      <c r="P301" s="223">
        <f>Розрахунок!O298</f>
        <v>0</v>
      </c>
      <c r="Q301" s="224">
        <f>Розрахунок!DL298</f>
        <v>0</v>
      </c>
      <c r="R301" s="249" t="str">
        <f t="shared" si="43"/>
        <v xml:space="preserve"> </v>
      </c>
      <c r="S301" s="222">
        <f>Розрахунок!U298</f>
        <v>0</v>
      </c>
      <c r="T301" s="225">
        <f>Розрахунок!AB298</f>
        <v>0</v>
      </c>
      <c r="U301" s="226">
        <f>Розрахунок!AI298</f>
        <v>0</v>
      </c>
      <c r="V301" s="423">
        <f>Розрахунок!AP298</f>
        <v>0</v>
      </c>
      <c r="W301" s="222">
        <f>Розрахунок!AW298</f>
        <v>0</v>
      </c>
      <c r="X301" s="225">
        <f>Розрахунок!BD298</f>
        <v>0</v>
      </c>
      <c r="Y301" s="226">
        <f>Розрахунок!BK298</f>
        <v>0</v>
      </c>
      <c r="Z301" s="423">
        <f>Розрахунок!BR298</f>
        <v>0</v>
      </c>
      <c r="AA301" s="222">
        <f>Розрахунок!BY298</f>
        <v>0</v>
      </c>
      <c r="AB301" s="423">
        <f>Розрахунок!CF298</f>
        <v>0</v>
      </c>
      <c r="AC301" s="222">
        <f>Розрахунок!CM298</f>
        <v>0</v>
      </c>
      <c r="AD301" s="225">
        <f>Розрахунок!CT298</f>
        <v>0</v>
      </c>
      <c r="AE301" s="226">
        <f>Розрахунок!DA298</f>
        <v>0</v>
      </c>
      <c r="AF301" s="225">
        <f>Розрахунок!DH298</f>
        <v>0</v>
      </c>
      <c r="AG301" s="421"/>
      <c r="AI301" s="524">
        <f t="shared" si="50"/>
        <v>0</v>
      </c>
      <c r="AJ301" s="519">
        <f t="shared" si="44"/>
        <v>0</v>
      </c>
      <c r="AK301" s="519">
        <f t="shared" si="45"/>
        <v>0</v>
      </c>
      <c r="AL301" s="519">
        <f t="shared" si="46"/>
        <v>0</v>
      </c>
      <c r="AM301" s="519">
        <f t="shared" si="47"/>
        <v>0</v>
      </c>
      <c r="AN301" s="519">
        <f t="shared" si="48"/>
        <v>0</v>
      </c>
      <c r="AO301" s="525">
        <f t="shared" si="49"/>
        <v>0</v>
      </c>
    </row>
    <row r="302" spans="1:41" s="16" customFormat="1" ht="13.5" hidden="1" thickBot="1" x14ac:dyDescent="0.25">
      <c r="A302" s="221">
        <f>Розрахунок!A299</f>
        <v>84</v>
      </c>
      <c r="B302" s="423">
        <f>Розрахунок!B299</f>
        <v>0</v>
      </c>
      <c r="C302" s="227" t="str">
        <f>Розрахунок!C299</f>
        <v/>
      </c>
      <c r="D302" s="226" t="str">
        <f>IF(Розрахунок!F299&lt;&gt;"",LEFT(Розрахунок!F299, LEN(Розрахунок!F299)-1)," ")</f>
        <v xml:space="preserve"> </v>
      </c>
      <c r="E302" s="223" t="str">
        <f>IF(Розрахунок!G299&lt;&gt;"",LEFT(Розрахунок!G299, LEN(Розрахунок!G299)-1)," ")</f>
        <v xml:space="preserve"> </v>
      </c>
      <c r="F302" s="223" t="str">
        <f>IF(Розрахунок!H299&lt;&gt;"",LEFT(Розрахунок!H299, LEN(Розрахунок!H299)-1)," ")</f>
        <v xml:space="preserve"> </v>
      </c>
      <c r="G302" s="223" t="str">
        <f>IF(Розрахунок!I299&lt;&gt;"",LEFT(Розрахунок!I299, LEN(Розрахунок!I299)-1)," ")</f>
        <v xml:space="preserve"> </v>
      </c>
      <c r="H302" s="223">
        <f>Розрахунок!J299</f>
        <v>0</v>
      </c>
      <c r="I302" s="223" t="str">
        <f>IF(Розрахунок!K299&lt;&gt;"",LEFT(Розрахунок!K299, LEN(Розрахунок!K299)-1)," ")</f>
        <v xml:space="preserve"> </v>
      </c>
      <c r="J302" s="223">
        <f>Розрахунок!E299</f>
        <v>0</v>
      </c>
      <c r="K302" s="223">
        <f>Розрахунок!DN299</f>
        <v>0</v>
      </c>
      <c r="L302" s="223">
        <f>Розрахунок!DM299</f>
        <v>0</v>
      </c>
      <c r="M302" s="223">
        <f>Розрахунок!L299</f>
        <v>0</v>
      </c>
      <c r="N302" s="223">
        <f>Розрахунок!M299</f>
        <v>0</v>
      </c>
      <c r="O302" s="223">
        <f>Розрахунок!N299</f>
        <v>0</v>
      </c>
      <c r="P302" s="223">
        <f>Розрахунок!O299</f>
        <v>0</v>
      </c>
      <c r="Q302" s="224">
        <f>Розрахунок!DL299</f>
        <v>0</v>
      </c>
      <c r="R302" s="249" t="str">
        <f t="shared" si="43"/>
        <v xml:space="preserve"> </v>
      </c>
      <c r="S302" s="222">
        <f>Розрахунок!U299</f>
        <v>0</v>
      </c>
      <c r="T302" s="225">
        <f>Розрахунок!AB299</f>
        <v>0</v>
      </c>
      <c r="U302" s="226">
        <f>Розрахунок!AI299</f>
        <v>0</v>
      </c>
      <c r="V302" s="423">
        <f>Розрахунок!AP299</f>
        <v>0</v>
      </c>
      <c r="W302" s="222">
        <f>Розрахунок!AW299</f>
        <v>0</v>
      </c>
      <c r="X302" s="225">
        <f>Розрахунок!BD299</f>
        <v>0</v>
      </c>
      <c r="Y302" s="226">
        <f>Розрахунок!BK299</f>
        <v>0</v>
      </c>
      <c r="Z302" s="423">
        <f>Розрахунок!BR299</f>
        <v>0</v>
      </c>
      <c r="AA302" s="222">
        <f>Розрахунок!BY299</f>
        <v>0</v>
      </c>
      <c r="AB302" s="423">
        <f>Розрахунок!CF299</f>
        <v>0</v>
      </c>
      <c r="AC302" s="222">
        <f>Розрахунок!CM299</f>
        <v>0</v>
      </c>
      <c r="AD302" s="225">
        <f>Розрахунок!CT299</f>
        <v>0</v>
      </c>
      <c r="AE302" s="226">
        <f>Розрахунок!DA299</f>
        <v>0</v>
      </c>
      <c r="AF302" s="225">
        <f>Розрахунок!DH299</f>
        <v>0</v>
      </c>
      <c r="AG302" s="421"/>
      <c r="AI302" s="524">
        <f t="shared" si="50"/>
        <v>0</v>
      </c>
      <c r="AJ302" s="519">
        <f t="shared" si="44"/>
        <v>0</v>
      </c>
      <c r="AK302" s="519">
        <f t="shared" si="45"/>
        <v>0</v>
      </c>
      <c r="AL302" s="519">
        <f t="shared" si="46"/>
        <v>0</v>
      </c>
      <c r="AM302" s="519">
        <f t="shared" si="47"/>
        <v>0</v>
      </c>
      <c r="AN302" s="519">
        <f t="shared" si="48"/>
        <v>0</v>
      </c>
      <c r="AO302" s="525">
        <f t="shared" si="49"/>
        <v>0</v>
      </c>
    </row>
    <row r="303" spans="1:41" s="16" customFormat="1" ht="13.5" hidden="1" thickBot="1" x14ac:dyDescent="0.25">
      <c r="A303" s="221">
        <f>Розрахунок!A300</f>
        <v>85</v>
      </c>
      <c r="B303" s="423">
        <f>Розрахунок!B300</f>
        <v>0</v>
      </c>
      <c r="C303" s="227" t="str">
        <f>Розрахунок!C300</f>
        <v/>
      </c>
      <c r="D303" s="226" t="str">
        <f>IF(Розрахунок!F300&lt;&gt;"",LEFT(Розрахунок!F300, LEN(Розрахунок!F300)-1)," ")</f>
        <v xml:space="preserve"> </v>
      </c>
      <c r="E303" s="223" t="str">
        <f>IF(Розрахунок!G300&lt;&gt;"",LEFT(Розрахунок!G300, LEN(Розрахунок!G300)-1)," ")</f>
        <v xml:space="preserve"> </v>
      </c>
      <c r="F303" s="223" t="str">
        <f>IF(Розрахунок!H300&lt;&gt;"",LEFT(Розрахунок!H300, LEN(Розрахунок!H300)-1)," ")</f>
        <v xml:space="preserve"> </v>
      </c>
      <c r="G303" s="223" t="str">
        <f>IF(Розрахунок!I300&lt;&gt;"",LEFT(Розрахунок!I300, LEN(Розрахунок!I300)-1)," ")</f>
        <v xml:space="preserve"> </v>
      </c>
      <c r="H303" s="223">
        <f>Розрахунок!J300</f>
        <v>0</v>
      </c>
      <c r="I303" s="223" t="str">
        <f>IF(Розрахунок!K300&lt;&gt;"",LEFT(Розрахунок!K300, LEN(Розрахунок!K300)-1)," ")</f>
        <v xml:space="preserve"> </v>
      </c>
      <c r="J303" s="223">
        <f>Розрахунок!E300</f>
        <v>0</v>
      </c>
      <c r="K303" s="223">
        <f>Розрахунок!DN300</f>
        <v>0</v>
      </c>
      <c r="L303" s="223">
        <f>Розрахунок!DM300</f>
        <v>0</v>
      </c>
      <c r="M303" s="223">
        <f>Розрахунок!L300</f>
        <v>0</v>
      </c>
      <c r="N303" s="223">
        <f>Розрахунок!M300</f>
        <v>0</v>
      </c>
      <c r="O303" s="223">
        <f>Розрахунок!N300</f>
        <v>0</v>
      </c>
      <c r="P303" s="223">
        <f>Розрахунок!O300</f>
        <v>0</v>
      </c>
      <c r="Q303" s="224">
        <f>Розрахунок!DL300</f>
        <v>0</v>
      </c>
      <c r="R303" s="249" t="str">
        <f t="shared" si="43"/>
        <v xml:space="preserve"> </v>
      </c>
      <c r="S303" s="222">
        <f>Розрахунок!U300</f>
        <v>0</v>
      </c>
      <c r="T303" s="225">
        <f>Розрахунок!AB300</f>
        <v>0</v>
      </c>
      <c r="U303" s="226">
        <f>Розрахунок!AI300</f>
        <v>0</v>
      </c>
      <c r="V303" s="423">
        <f>Розрахунок!AP300</f>
        <v>0</v>
      </c>
      <c r="W303" s="222">
        <f>Розрахунок!AW300</f>
        <v>0</v>
      </c>
      <c r="X303" s="225">
        <f>Розрахунок!BD300</f>
        <v>0</v>
      </c>
      <c r="Y303" s="226">
        <f>Розрахунок!BK300</f>
        <v>0</v>
      </c>
      <c r="Z303" s="423">
        <f>Розрахунок!BR300</f>
        <v>0</v>
      </c>
      <c r="AA303" s="222">
        <f>Розрахунок!BY300</f>
        <v>0</v>
      </c>
      <c r="AB303" s="423">
        <f>Розрахунок!CF300</f>
        <v>0</v>
      </c>
      <c r="AC303" s="222">
        <f>Розрахунок!CM300</f>
        <v>0</v>
      </c>
      <c r="AD303" s="225">
        <f>Розрахунок!CT300</f>
        <v>0</v>
      </c>
      <c r="AE303" s="226">
        <f>Розрахунок!DA300</f>
        <v>0</v>
      </c>
      <c r="AF303" s="225">
        <f>Розрахунок!DH300</f>
        <v>0</v>
      </c>
      <c r="AG303" s="421"/>
      <c r="AI303" s="524">
        <f t="shared" si="50"/>
        <v>0</v>
      </c>
      <c r="AJ303" s="519">
        <f t="shared" si="44"/>
        <v>0</v>
      </c>
      <c r="AK303" s="519">
        <f t="shared" si="45"/>
        <v>0</v>
      </c>
      <c r="AL303" s="519">
        <f t="shared" si="46"/>
        <v>0</v>
      </c>
      <c r="AM303" s="519">
        <f t="shared" si="47"/>
        <v>0</v>
      </c>
      <c r="AN303" s="519">
        <f t="shared" si="48"/>
        <v>0</v>
      </c>
      <c r="AO303" s="525">
        <f t="shared" si="49"/>
        <v>0</v>
      </c>
    </row>
    <row r="304" spans="1:41" s="16" customFormat="1" ht="13.5" hidden="1" thickBot="1" x14ac:dyDescent="0.25">
      <c r="A304" s="221">
        <f>Розрахунок!A301</f>
        <v>86</v>
      </c>
      <c r="B304" s="423">
        <f>Розрахунок!B301</f>
        <v>0</v>
      </c>
      <c r="C304" s="227" t="str">
        <f>Розрахунок!C301</f>
        <v/>
      </c>
      <c r="D304" s="226" t="str">
        <f>IF(Розрахунок!F301&lt;&gt;"",LEFT(Розрахунок!F301, LEN(Розрахунок!F301)-1)," ")</f>
        <v xml:space="preserve"> </v>
      </c>
      <c r="E304" s="223" t="str">
        <f>IF(Розрахунок!G301&lt;&gt;"",LEFT(Розрахунок!G301, LEN(Розрахунок!G301)-1)," ")</f>
        <v xml:space="preserve"> </v>
      </c>
      <c r="F304" s="223" t="str">
        <f>IF(Розрахунок!H301&lt;&gt;"",LEFT(Розрахунок!H301, LEN(Розрахунок!H301)-1)," ")</f>
        <v xml:space="preserve"> </v>
      </c>
      <c r="G304" s="223" t="str">
        <f>IF(Розрахунок!I301&lt;&gt;"",LEFT(Розрахунок!I301, LEN(Розрахунок!I301)-1)," ")</f>
        <v xml:space="preserve"> </v>
      </c>
      <c r="H304" s="223">
        <f>Розрахунок!J301</f>
        <v>0</v>
      </c>
      <c r="I304" s="223" t="str">
        <f>IF(Розрахунок!K301&lt;&gt;"",LEFT(Розрахунок!K301, LEN(Розрахунок!K301)-1)," ")</f>
        <v xml:space="preserve"> </v>
      </c>
      <c r="J304" s="223">
        <f>Розрахунок!E301</f>
        <v>0</v>
      </c>
      <c r="K304" s="223">
        <f>Розрахунок!DN301</f>
        <v>0</v>
      </c>
      <c r="L304" s="223">
        <f>Розрахунок!DM301</f>
        <v>0</v>
      </c>
      <c r="M304" s="223">
        <f>Розрахунок!L301</f>
        <v>0</v>
      </c>
      <c r="N304" s="223">
        <f>Розрахунок!M301</f>
        <v>0</v>
      </c>
      <c r="O304" s="223">
        <f>Розрахунок!N301</f>
        <v>0</v>
      </c>
      <c r="P304" s="223">
        <f>Розрахунок!O301</f>
        <v>0</v>
      </c>
      <c r="Q304" s="224">
        <f>Розрахунок!DL301</f>
        <v>0</v>
      </c>
      <c r="R304" s="249" t="str">
        <f t="shared" si="43"/>
        <v xml:space="preserve"> </v>
      </c>
      <c r="S304" s="222">
        <f>Розрахунок!U301</f>
        <v>0</v>
      </c>
      <c r="T304" s="225">
        <f>Розрахунок!AB301</f>
        <v>0</v>
      </c>
      <c r="U304" s="226">
        <f>Розрахунок!AI301</f>
        <v>0</v>
      </c>
      <c r="V304" s="423">
        <f>Розрахунок!AP301</f>
        <v>0</v>
      </c>
      <c r="W304" s="222">
        <f>Розрахунок!AW301</f>
        <v>0</v>
      </c>
      <c r="X304" s="225">
        <f>Розрахунок!BD301</f>
        <v>0</v>
      </c>
      <c r="Y304" s="226">
        <f>Розрахунок!BK301</f>
        <v>0</v>
      </c>
      <c r="Z304" s="423">
        <f>Розрахунок!BR301</f>
        <v>0</v>
      </c>
      <c r="AA304" s="222">
        <f>Розрахунок!BY301</f>
        <v>0</v>
      </c>
      <c r="AB304" s="423">
        <f>Розрахунок!CF301</f>
        <v>0</v>
      </c>
      <c r="AC304" s="222">
        <f>Розрахунок!CM301</f>
        <v>0</v>
      </c>
      <c r="AD304" s="225">
        <f>Розрахунок!CT301</f>
        <v>0</v>
      </c>
      <c r="AE304" s="226">
        <f>Розрахунок!DA301</f>
        <v>0</v>
      </c>
      <c r="AF304" s="225">
        <f>Розрахунок!DH301</f>
        <v>0</v>
      </c>
      <c r="AG304" s="421"/>
      <c r="AI304" s="524">
        <f t="shared" si="50"/>
        <v>0</v>
      </c>
      <c r="AJ304" s="519">
        <f t="shared" si="44"/>
        <v>0</v>
      </c>
      <c r="AK304" s="519">
        <f t="shared" si="45"/>
        <v>0</v>
      </c>
      <c r="AL304" s="519">
        <f t="shared" si="46"/>
        <v>0</v>
      </c>
      <c r="AM304" s="519">
        <f t="shared" si="47"/>
        <v>0</v>
      </c>
      <c r="AN304" s="519">
        <f t="shared" si="48"/>
        <v>0</v>
      </c>
      <c r="AO304" s="525">
        <f t="shared" si="49"/>
        <v>0</v>
      </c>
    </row>
    <row r="305" spans="1:41" s="16" customFormat="1" ht="13.5" hidden="1" thickBot="1" x14ac:dyDescent="0.25">
      <c r="A305" s="221">
        <f>Розрахунок!A302</f>
        <v>87</v>
      </c>
      <c r="B305" s="423">
        <f>Розрахунок!B302</f>
        <v>0</v>
      </c>
      <c r="C305" s="227" t="str">
        <f>Розрахунок!C302</f>
        <v/>
      </c>
      <c r="D305" s="226" t="str">
        <f>IF(Розрахунок!F302&lt;&gt;"",LEFT(Розрахунок!F302, LEN(Розрахунок!F302)-1)," ")</f>
        <v xml:space="preserve"> </v>
      </c>
      <c r="E305" s="223" t="str">
        <f>IF(Розрахунок!G302&lt;&gt;"",LEFT(Розрахунок!G302, LEN(Розрахунок!G302)-1)," ")</f>
        <v xml:space="preserve"> </v>
      </c>
      <c r="F305" s="223" t="str">
        <f>IF(Розрахунок!H302&lt;&gt;"",LEFT(Розрахунок!H302, LEN(Розрахунок!H302)-1)," ")</f>
        <v xml:space="preserve"> </v>
      </c>
      <c r="G305" s="223" t="str">
        <f>IF(Розрахунок!I302&lt;&gt;"",LEFT(Розрахунок!I302, LEN(Розрахунок!I302)-1)," ")</f>
        <v xml:space="preserve"> </v>
      </c>
      <c r="H305" s="223">
        <f>Розрахунок!J302</f>
        <v>0</v>
      </c>
      <c r="I305" s="223" t="str">
        <f>IF(Розрахунок!K302&lt;&gt;"",LEFT(Розрахунок!K302, LEN(Розрахунок!K302)-1)," ")</f>
        <v xml:space="preserve"> </v>
      </c>
      <c r="J305" s="223">
        <f>Розрахунок!E302</f>
        <v>0</v>
      </c>
      <c r="K305" s="223">
        <f>Розрахунок!DN302</f>
        <v>0</v>
      </c>
      <c r="L305" s="223">
        <f>Розрахунок!DM302</f>
        <v>0</v>
      </c>
      <c r="M305" s="223">
        <f>Розрахунок!L302</f>
        <v>0</v>
      </c>
      <c r="N305" s="223">
        <f>Розрахунок!M302</f>
        <v>0</v>
      </c>
      <c r="O305" s="223">
        <f>Розрахунок!N302</f>
        <v>0</v>
      </c>
      <c r="P305" s="223">
        <f>Розрахунок!O302</f>
        <v>0</v>
      </c>
      <c r="Q305" s="224">
        <f>Розрахунок!DL302</f>
        <v>0</v>
      </c>
      <c r="R305" s="249" t="str">
        <f t="shared" si="43"/>
        <v xml:space="preserve"> </v>
      </c>
      <c r="S305" s="222">
        <f>Розрахунок!U302</f>
        <v>0</v>
      </c>
      <c r="T305" s="225">
        <f>Розрахунок!AB302</f>
        <v>0</v>
      </c>
      <c r="U305" s="226">
        <f>Розрахунок!AI302</f>
        <v>0</v>
      </c>
      <c r="V305" s="423">
        <f>Розрахунок!AP302</f>
        <v>0</v>
      </c>
      <c r="W305" s="222">
        <f>Розрахунок!AW302</f>
        <v>0</v>
      </c>
      <c r="X305" s="225">
        <f>Розрахунок!BD302</f>
        <v>0</v>
      </c>
      <c r="Y305" s="226">
        <f>Розрахунок!BK302</f>
        <v>0</v>
      </c>
      <c r="Z305" s="423">
        <f>Розрахунок!BR302</f>
        <v>0</v>
      </c>
      <c r="AA305" s="222">
        <f>Розрахунок!BY302</f>
        <v>0</v>
      </c>
      <c r="AB305" s="423">
        <f>Розрахунок!CF302</f>
        <v>0</v>
      </c>
      <c r="AC305" s="222">
        <f>Розрахунок!CM302</f>
        <v>0</v>
      </c>
      <c r="AD305" s="225">
        <f>Розрахунок!CT302</f>
        <v>0</v>
      </c>
      <c r="AE305" s="226">
        <f>Розрахунок!DA302</f>
        <v>0</v>
      </c>
      <c r="AF305" s="225">
        <f>Розрахунок!DH302</f>
        <v>0</v>
      </c>
      <c r="AG305" s="421"/>
      <c r="AI305" s="524">
        <f t="shared" si="50"/>
        <v>0</v>
      </c>
      <c r="AJ305" s="519">
        <f t="shared" si="44"/>
        <v>0</v>
      </c>
      <c r="AK305" s="519">
        <f t="shared" si="45"/>
        <v>0</v>
      </c>
      <c r="AL305" s="519">
        <f t="shared" si="46"/>
        <v>0</v>
      </c>
      <c r="AM305" s="519">
        <f t="shared" si="47"/>
        <v>0</v>
      </c>
      <c r="AN305" s="519">
        <f t="shared" si="48"/>
        <v>0</v>
      </c>
      <c r="AO305" s="525">
        <f t="shared" si="49"/>
        <v>0</v>
      </c>
    </row>
    <row r="306" spans="1:41" s="16" customFormat="1" ht="13.5" hidden="1" thickBot="1" x14ac:dyDescent="0.25">
      <c r="A306" s="221">
        <f>Розрахунок!A303</f>
        <v>88</v>
      </c>
      <c r="B306" s="423">
        <f>Розрахунок!B303</f>
        <v>0</v>
      </c>
      <c r="C306" s="227" t="str">
        <f>Розрахунок!C303</f>
        <v/>
      </c>
      <c r="D306" s="226" t="str">
        <f>IF(Розрахунок!F303&lt;&gt;"",LEFT(Розрахунок!F303, LEN(Розрахунок!F303)-1)," ")</f>
        <v xml:space="preserve"> </v>
      </c>
      <c r="E306" s="223" t="str">
        <f>IF(Розрахунок!G303&lt;&gt;"",LEFT(Розрахунок!G303, LEN(Розрахунок!G303)-1)," ")</f>
        <v xml:space="preserve"> </v>
      </c>
      <c r="F306" s="223" t="str">
        <f>IF(Розрахунок!H303&lt;&gt;"",LEFT(Розрахунок!H303, LEN(Розрахунок!H303)-1)," ")</f>
        <v xml:space="preserve"> </v>
      </c>
      <c r="G306" s="223" t="str">
        <f>IF(Розрахунок!I303&lt;&gt;"",LEFT(Розрахунок!I303, LEN(Розрахунок!I303)-1)," ")</f>
        <v xml:space="preserve"> </v>
      </c>
      <c r="H306" s="223">
        <f>Розрахунок!J303</f>
        <v>0</v>
      </c>
      <c r="I306" s="223" t="str">
        <f>IF(Розрахунок!K303&lt;&gt;"",LEFT(Розрахунок!K303, LEN(Розрахунок!K303)-1)," ")</f>
        <v xml:space="preserve"> </v>
      </c>
      <c r="J306" s="223">
        <f>Розрахунок!E303</f>
        <v>0</v>
      </c>
      <c r="K306" s="223">
        <f>Розрахунок!DN303</f>
        <v>0</v>
      </c>
      <c r="L306" s="223">
        <f>Розрахунок!DM303</f>
        <v>0</v>
      </c>
      <c r="M306" s="223">
        <f>Розрахунок!L303</f>
        <v>0</v>
      </c>
      <c r="N306" s="223">
        <f>Розрахунок!M303</f>
        <v>0</v>
      </c>
      <c r="O306" s="223">
        <f>Розрахунок!N303</f>
        <v>0</v>
      </c>
      <c r="P306" s="223">
        <f>Розрахунок!O303</f>
        <v>0</v>
      </c>
      <c r="Q306" s="224">
        <f>Розрахунок!DL303</f>
        <v>0</v>
      </c>
      <c r="R306" s="249" t="str">
        <f t="shared" si="43"/>
        <v xml:space="preserve"> </v>
      </c>
      <c r="S306" s="222">
        <f>Розрахунок!U303</f>
        <v>0</v>
      </c>
      <c r="T306" s="225">
        <f>Розрахунок!AB303</f>
        <v>0</v>
      </c>
      <c r="U306" s="226">
        <f>Розрахунок!AI303</f>
        <v>0</v>
      </c>
      <c r="V306" s="423">
        <f>Розрахунок!AP303</f>
        <v>0</v>
      </c>
      <c r="W306" s="222">
        <f>Розрахунок!AW303</f>
        <v>0</v>
      </c>
      <c r="X306" s="225">
        <f>Розрахунок!BD303</f>
        <v>0</v>
      </c>
      <c r="Y306" s="226">
        <f>Розрахунок!BK303</f>
        <v>0</v>
      </c>
      <c r="Z306" s="423">
        <f>Розрахунок!BR303</f>
        <v>0</v>
      </c>
      <c r="AA306" s="222">
        <f>Розрахунок!BY303</f>
        <v>0</v>
      </c>
      <c r="AB306" s="423">
        <f>Розрахунок!CF303</f>
        <v>0</v>
      </c>
      <c r="AC306" s="222">
        <f>Розрахунок!CM303</f>
        <v>0</v>
      </c>
      <c r="AD306" s="225">
        <f>Розрахунок!CT303</f>
        <v>0</v>
      </c>
      <c r="AE306" s="226">
        <f>Розрахунок!DA303</f>
        <v>0</v>
      </c>
      <c r="AF306" s="225">
        <f>Розрахунок!DH303</f>
        <v>0</v>
      </c>
      <c r="AG306" s="421"/>
      <c r="AI306" s="524">
        <f t="shared" si="50"/>
        <v>0</v>
      </c>
      <c r="AJ306" s="519">
        <f t="shared" si="44"/>
        <v>0</v>
      </c>
      <c r="AK306" s="519">
        <f t="shared" si="45"/>
        <v>0</v>
      </c>
      <c r="AL306" s="519">
        <f t="shared" si="46"/>
        <v>0</v>
      </c>
      <c r="AM306" s="519">
        <f t="shared" si="47"/>
        <v>0</v>
      </c>
      <c r="AN306" s="519">
        <f t="shared" si="48"/>
        <v>0</v>
      </c>
      <c r="AO306" s="525">
        <f t="shared" si="49"/>
        <v>0</v>
      </c>
    </row>
    <row r="307" spans="1:41" s="16" customFormat="1" ht="13.5" hidden="1" thickBot="1" x14ac:dyDescent="0.25">
      <c r="A307" s="221">
        <f>Розрахунок!A304</f>
        <v>89</v>
      </c>
      <c r="B307" s="423">
        <f>Розрахунок!B304</f>
        <v>0</v>
      </c>
      <c r="C307" s="227" t="str">
        <f>Розрахунок!C304</f>
        <v/>
      </c>
      <c r="D307" s="226" t="str">
        <f>IF(Розрахунок!F304&lt;&gt;"",LEFT(Розрахунок!F304, LEN(Розрахунок!F304)-1)," ")</f>
        <v xml:space="preserve"> </v>
      </c>
      <c r="E307" s="223" t="str">
        <f>IF(Розрахунок!G304&lt;&gt;"",LEFT(Розрахунок!G304, LEN(Розрахунок!G304)-1)," ")</f>
        <v xml:space="preserve"> </v>
      </c>
      <c r="F307" s="223" t="str">
        <f>IF(Розрахунок!H304&lt;&gt;"",LEFT(Розрахунок!H304, LEN(Розрахунок!H304)-1)," ")</f>
        <v xml:space="preserve"> </v>
      </c>
      <c r="G307" s="223" t="str">
        <f>IF(Розрахунок!I304&lt;&gt;"",LEFT(Розрахунок!I304, LEN(Розрахунок!I304)-1)," ")</f>
        <v xml:space="preserve"> </v>
      </c>
      <c r="H307" s="223">
        <f>Розрахунок!J304</f>
        <v>0</v>
      </c>
      <c r="I307" s="223" t="str">
        <f>IF(Розрахунок!K304&lt;&gt;"",LEFT(Розрахунок!K304, LEN(Розрахунок!K304)-1)," ")</f>
        <v xml:space="preserve"> </v>
      </c>
      <c r="J307" s="223">
        <f>Розрахунок!E304</f>
        <v>0</v>
      </c>
      <c r="K307" s="223">
        <f>Розрахунок!DN304</f>
        <v>0</v>
      </c>
      <c r="L307" s="223">
        <f>Розрахунок!DM304</f>
        <v>0</v>
      </c>
      <c r="M307" s="223">
        <f>Розрахунок!L304</f>
        <v>0</v>
      </c>
      <c r="N307" s="223">
        <f>Розрахунок!M304</f>
        <v>0</v>
      </c>
      <c r="O307" s="223">
        <f>Розрахунок!N304</f>
        <v>0</v>
      </c>
      <c r="P307" s="223">
        <f>Розрахунок!O304</f>
        <v>0</v>
      </c>
      <c r="Q307" s="224">
        <f>Розрахунок!DL304</f>
        <v>0</v>
      </c>
      <c r="R307" s="249" t="str">
        <f t="shared" si="43"/>
        <v xml:space="preserve"> </v>
      </c>
      <c r="S307" s="222">
        <f>Розрахунок!U304</f>
        <v>0</v>
      </c>
      <c r="T307" s="225">
        <f>Розрахунок!AB304</f>
        <v>0</v>
      </c>
      <c r="U307" s="226">
        <f>Розрахунок!AI304</f>
        <v>0</v>
      </c>
      <c r="V307" s="423">
        <f>Розрахунок!AP304</f>
        <v>0</v>
      </c>
      <c r="W307" s="222">
        <f>Розрахунок!AW304</f>
        <v>0</v>
      </c>
      <c r="X307" s="225">
        <f>Розрахунок!BD304</f>
        <v>0</v>
      </c>
      <c r="Y307" s="226">
        <f>Розрахунок!BK304</f>
        <v>0</v>
      </c>
      <c r="Z307" s="423">
        <f>Розрахунок!BR304</f>
        <v>0</v>
      </c>
      <c r="AA307" s="222">
        <f>Розрахунок!BY304</f>
        <v>0</v>
      </c>
      <c r="AB307" s="423">
        <f>Розрахунок!CF304</f>
        <v>0</v>
      </c>
      <c r="AC307" s="222">
        <f>Розрахунок!CM304</f>
        <v>0</v>
      </c>
      <c r="AD307" s="225">
        <f>Розрахунок!CT304</f>
        <v>0</v>
      </c>
      <c r="AE307" s="226">
        <f>Розрахунок!DA304</f>
        <v>0</v>
      </c>
      <c r="AF307" s="225">
        <f>Розрахунок!DH304</f>
        <v>0</v>
      </c>
      <c r="AG307" s="421"/>
      <c r="AI307" s="524">
        <f t="shared" si="50"/>
        <v>0</v>
      </c>
      <c r="AJ307" s="519">
        <f t="shared" si="44"/>
        <v>0</v>
      </c>
      <c r="AK307" s="519">
        <f t="shared" si="45"/>
        <v>0</v>
      </c>
      <c r="AL307" s="519">
        <f t="shared" si="46"/>
        <v>0</v>
      </c>
      <c r="AM307" s="519">
        <f t="shared" si="47"/>
        <v>0</v>
      </c>
      <c r="AN307" s="519">
        <f t="shared" si="48"/>
        <v>0</v>
      </c>
      <c r="AO307" s="525">
        <f t="shared" si="49"/>
        <v>0</v>
      </c>
    </row>
    <row r="308" spans="1:41" s="16" customFormat="1" ht="13.5" hidden="1" thickBot="1" x14ac:dyDescent="0.25">
      <c r="A308" s="221">
        <f>Розрахунок!A305</f>
        <v>90</v>
      </c>
      <c r="B308" s="423">
        <f>Розрахунок!B305</f>
        <v>0</v>
      </c>
      <c r="C308" s="227" t="str">
        <f>Розрахунок!C305</f>
        <v/>
      </c>
      <c r="D308" s="226" t="str">
        <f>IF(Розрахунок!F305&lt;&gt;"",LEFT(Розрахунок!F305, LEN(Розрахунок!F305)-1)," ")</f>
        <v xml:space="preserve"> </v>
      </c>
      <c r="E308" s="223" t="str">
        <f>IF(Розрахунок!G305&lt;&gt;"",LEFT(Розрахунок!G305, LEN(Розрахунок!G305)-1)," ")</f>
        <v xml:space="preserve"> </v>
      </c>
      <c r="F308" s="223" t="str">
        <f>IF(Розрахунок!H305&lt;&gt;"",LEFT(Розрахунок!H305, LEN(Розрахунок!H305)-1)," ")</f>
        <v xml:space="preserve"> </v>
      </c>
      <c r="G308" s="223" t="str">
        <f>IF(Розрахунок!I305&lt;&gt;"",LEFT(Розрахунок!I305, LEN(Розрахунок!I305)-1)," ")</f>
        <v xml:space="preserve"> </v>
      </c>
      <c r="H308" s="223">
        <f>Розрахунок!J305</f>
        <v>0</v>
      </c>
      <c r="I308" s="223" t="str">
        <f>IF(Розрахунок!K305&lt;&gt;"",LEFT(Розрахунок!K305, LEN(Розрахунок!K305)-1)," ")</f>
        <v xml:space="preserve"> </v>
      </c>
      <c r="J308" s="223">
        <f>Розрахунок!E305</f>
        <v>0</v>
      </c>
      <c r="K308" s="223">
        <f>Розрахунок!DN305</f>
        <v>0</v>
      </c>
      <c r="L308" s="223">
        <f>Розрахунок!DM305</f>
        <v>0</v>
      </c>
      <c r="M308" s="223">
        <f>Розрахунок!L305</f>
        <v>0</v>
      </c>
      <c r="N308" s="223">
        <f>Розрахунок!M305</f>
        <v>0</v>
      </c>
      <c r="O308" s="223">
        <f>Розрахунок!N305</f>
        <v>0</v>
      </c>
      <c r="P308" s="223">
        <f>Розрахунок!O305</f>
        <v>0</v>
      </c>
      <c r="Q308" s="224">
        <f>Розрахунок!DL305</f>
        <v>0</v>
      </c>
      <c r="R308" s="249" t="str">
        <f t="shared" si="43"/>
        <v xml:space="preserve"> </v>
      </c>
      <c r="S308" s="222">
        <f>Розрахунок!U305</f>
        <v>0</v>
      </c>
      <c r="T308" s="225">
        <f>Розрахунок!AB305</f>
        <v>0</v>
      </c>
      <c r="U308" s="226">
        <f>Розрахунок!AI305</f>
        <v>0</v>
      </c>
      <c r="V308" s="423">
        <f>Розрахунок!AP305</f>
        <v>0</v>
      </c>
      <c r="W308" s="222">
        <f>Розрахунок!AW305</f>
        <v>0</v>
      </c>
      <c r="X308" s="225">
        <f>Розрахунок!BD305</f>
        <v>0</v>
      </c>
      <c r="Y308" s="226">
        <f>Розрахунок!BK305</f>
        <v>0</v>
      </c>
      <c r="Z308" s="423">
        <f>Розрахунок!BR305</f>
        <v>0</v>
      </c>
      <c r="AA308" s="222">
        <f>Розрахунок!BY305</f>
        <v>0</v>
      </c>
      <c r="AB308" s="423">
        <f>Розрахунок!CF305</f>
        <v>0</v>
      </c>
      <c r="AC308" s="222">
        <f>Розрахунок!CM305</f>
        <v>0</v>
      </c>
      <c r="AD308" s="225">
        <f>Розрахунок!CT305</f>
        <v>0</v>
      </c>
      <c r="AE308" s="226">
        <f>Розрахунок!DA305</f>
        <v>0</v>
      </c>
      <c r="AF308" s="225">
        <f>Розрахунок!DH305</f>
        <v>0</v>
      </c>
      <c r="AG308" s="421"/>
      <c r="AI308" s="524">
        <f t="shared" si="50"/>
        <v>0</v>
      </c>
      <c r="AJ308" s="519">
        <f t="shared" si="44"/>
        <v>0</v>
      </c>
      <c r="AK308" s="519">
        <f t="shared" si="45"/>
        <v>0</v>
      </c>
      <c r="AL308" s="519">
        <f t="shared" si="46"/>
        <v>0</v>
      </c>
      <c r="AM308" s="519">
        <f t="shared" si="47"/>
        <v>0</v>
      </c>
      <c r="AN308" s="519">
        <f t="shared" si="48"/>
        <v>0</v>
      </c>
      <c r="AO308" s="525">
        <f t="shared" si="49"/>
        <v>0</v>
      </c>
    </row>
    <row r="309" spans="1:41" s="16" customFormat="1" ht="13.5" hidden="1" thickBot="1" x14ac:dyDescent="0.25">
      <c r="A309" s="221">
        <f>Розрахунок!A306</f>
        <v>91</v>
      </c>
      <c r="B309" s="423">
        <f>Розрахунок!B306</f>
        <v>0</v>
      </c>
      <c r="C309" s="227" t="str">
        <f>Розрахунок!C306</f>
        <v/>
      </c>
      <c r="D309" s="226" t="str">
        <f>IF(Розрахунок!F306&lt;&gt;"",LEFT(Розрахунок!F306, LEN(Розрахунок!F306)-1)," ")</f>
        <v xml:space="preserve"> </v>
      </c>
      <c r="E309" s="223" t="str">
        <f>IF(Розрахунок!G306&lt;&gt;"",LEFT(Розрахунок!G306, LEN(Розрахунок!G306)-1)," ")</f>
        <v xml:space="preserve"> </v>
      </c>
      <c r="F309" s="223" t="str">
        <f>IF(Розрахунок!H306&lt;&gt;"",LEFT(Розрахунок!H306, LEN(Розрахунок!H306)-1)," ")</f>
        <v xml:space="preserve"> </v>
      </c>
      <c r="G309" s="223" t="str">
        <f>IF(Розрахунок!I306&lt;&gt;"",LEFT(Розрахунок!I306, LEN(Розрахунок!I306)-1)," ")</f>
        <v xml:space="preserve"> </v>
      </c>
      <c r="H309" s="223">
        <f>Розрахунок!J306</f>
        <v>0</v>
      </c>
      <c r="I309" s="223" t="str">
        <f>IF(Розрахунок!K306&lt;&gt;"",LEFT(Розрахунок!K306, LEN(Розрахунок!K306)-1)," ")</f>
        <v xml:space="preserve"> </v>
      </c>
      <c r="J309" s="223">
        <f>Розрахунок!E306</f>
        <v>0</v>
      </c>
      <c r="K309" s="223">
        <f>Розрахунок!DN306</f>
        <v>0</v>
      </c>
      <c r="L309" s="223">
        <f>Розрахунок!DM306</f>
        <v>0</v>
      </c>
      <c r="M309" s="223">
        <f>Розрахунок!L306</f>
        <v>0</v>
      </c>
      <c r="N309" s="223">
        <f>Розрахунок!M306</f>
        <v>0</v>
      </c>
      <c r="O309" s="223">
        <f>Розрахунок!N306</f>
        <v>0</v>
      </c>
      <c r="P309" s="223">
        <f>Розрахунок!O306</f>
        <v>0</v>
      </c>
      <c r="Q309" s="224">
        <f>Розрахунок!DL306</f>
        <v>0</v>
      </c>
      <c r="R309" s="249" t="str">
        <f t="shared" si="43"/>
        <v xml:space="preserve"> </v>
      </c>
      <c r="S309" s="222">
        <f>Розрахунок!U306</f>
        <v>0</v>
      </c>
      <c r="T309" s="225">
        <f>Розрахунок!AB306</f>
        <v>0</v>
      </c>
      <c r="U309" s="226">
        <f>Розрахунок!AI306</f>
        <v>0</v>
      </c>
      <c r="V309" s="423">
        <f>Розрахунок!AP306</f>
        <v>0</v>
      </c>
      <c r="W309" s="222">
        <f>Розрахунок!AW306</f>
        <v>0</v>
      </c>
      <c r="X309" s="225">
        <f>Розрахунок!BD306</f>
        <v>0</v>
      </c>
      <c r="Y309" s="226">
        <f>Розрахунок!BK306</f>
        <v>0</v>
      </c>
      <c r="Z309" s="423">
        <f>Розрахунок!BR306</f>
        <v>0</v>
      </c>
      <c r="AA309" s="222">
        <f>Розрахунок!BY306</f>
        <v>0</v>
      </c>
      <c r="AB309" s="423">
        <f>Розрахунок!CF306</f>
        <v>0</v>
      </c>
      <c r="AC309" s="222">
        <f>Розрахунок!CM306</f>
        <v>0</v>
      </c>
      <c r="AD309" s="225">
        <f>Розрахунок!CT306</f>
        <v>0</v>
      </c>
      <c r="AE309" s="226">
        <f>Розрахунок!DA306</f>
        <v>0</v>
      </c>
      <c r="AF309" s="225">
        <f>Розрахунок!DH306</f>
        <v>0</v>
      </c>
      <c r="AG309" s="421"/>
      <c r="AI309" s="524">
        <f t="shared" si="50"/>
        <v>0</v>
      </c>
      <c r="AJ309" s="519">
        <f t="shared" si="44"/>
        <v>0</v>
      </c>
      <c r="AK309" s="519">
        <f t="shared" si="45"/>
        <v>0</v>
      </c>
      <c r="AL309" s="519">
        <f t="shared" si="46"/>
        <v>0</v>
      </c>
      <c r="AM309" s="519">
        <f t="shared" si="47"/>
        <v>0</v>
      </c>
      <c r="AN309" s="519">
        <f t="shared" si="48"/>
        <v>0</v>
      </c>
      <c r="AO309" s="525">
        <f t="shared" si="49"/>
        <v>0</v>
      </c>
    </row>
    <row r="310" spans="1:41" s="16" customFormat="1" ht="13.5" hidden="1" thickBot="1" x14ac:dyDescent="0.25">
      <c r="A310" s="221">
        <f>Розрахунок!A307</f>
        <v>92</v>
      </c>
      <c r="B310" s="423">
        <f>Розрахунок!B307</f>
        <v>0</v>
      </c>
      <c r="C310" s="227" t="str">
        <f>Розрахунок!C307</f>
        <v/>
      </c>
      <c r="D310" s="226" t="str">
        <f>IF(Розрахунок!F307&lt;&gt;"",LEFT(Розрахунок!F307, LEN(Розрахунок!F307)-1)," ")</f>
        <v xml:space="preserve"> </v>
      </c>
      <c r="E310" s="223" t="str">
        <f>IF(Розрахунок!G307&lt;&gt;"",LEFT(Розрахунок!G307, LEN(Розрахунок!G307)-1)," ")</f>
        <v xml:space="preserve"> </v>
      </c>
      <c r="F310" s="223" t="str">
        <f>IF(Розрахунок!H307&lt;&gt;"",LEFT(Розрахунок!H307, LEN(Розрахунок!H307)-1)," ")</f>
        <v xml:space="preserve"> </v>
      </c>
      <c r="G310" s="223" t="str">
        <f>IF(Розрахунок!I307&lt;&gt;"",LEFT(Розрахунок!I307, LEN(Розрахунок!I307)-1)," ")</f>
        <v xml:space="preserve"> </v>
      </c>
      <c r="H310" s="223">
        <f>Розрахунок!J307</f>
        <v>0</v>
      </c>
      <c r="I310" s="223" t="str">
        <f>IF(Розрахунок!K307&lt;&gt;"",LEFT(Розрахунок!K307, LEN(Розрахунок!K307)-1)," ")</f>
        <v xml:space="preserve"> </v>
      </c>
      <c r="J310" s="223">
        <f>Розрахунок!E307</f>
        <v>0</v>
      </c>
      <c r="K310" s="223">
        <f>Розрахунок!DN307</f>
        <v>0</v>
      </c>
      <c r="L310" s="223">
        <f>Розрахунок!DM307</f>
        <v>0</v>
      </c>
      <c r="M310" s="223">
        <f>Розрахунок!L307</f>
        <v>0</v>
      </c>
      <c r="N310" s="223">
        <f>Розрахунок!M307</f>
        <v>0</v>
      </c>
      <c r="O310" s="223">
        <f>Розрахунок!N307</f>
        <v>0</v>
      </c>
      <c r="P310" s="223">
        <f>Розрахунок!O307</f>
        <v>0</v>
      </c>
      <c r="Q310" s="224">
        <f>Розрахунок!DL307</f>
        <v>0</v>
      </c>
      <c r="R310" s="249" t="str">
        <f t="shared" si="43"/>
        <v xml:space="preserve"> </v>
      </c>
      <c r="S310" s="222">
        <f>Розрахунок!U307</f>
        <v>0</v>
      </c>
      <c r="T310" s="225">
        <f>Розрахунок!AB307</f>
        <v>0</v>
      </c>
      <c r="U310" s="226">
        <f>Розрахунок!AI307</f>
        <v>0</v>
      </c>
      <c r="V310" s="423">
        <f>Розрахунок!AP307</f>
        <v>0</v>
      </c>
      <c r="W310" s="222">
        <f>Розрахунок!AW307</f>
        <v>0</v>
      </c>
      <c r="X310" s="225">
        <f>Розрахунок!BD307</f>
        <v>0</v>
      </c>
      <c r="Y310" s="226">
        <f>Розрахунок!BK307</f>
        <v>0</v>
      </c>
      <c r="Z310" s="423">
        <f>Розрахунок!BR307</f>
        <v>0</v>
      </c>
      <c r="AA310" s="222">
        <f>Розрахунок!BY307</f>
        <v>0</v>
      </c>
      <c r="AB310" s="423">
        <f>Розрахунок!CF307</f>
        <v>0</v>
      </c>
      <c r="AC310" s="222">
        <f>Розрахунок!CM307</f>
        <v>0</v>
      </c>
      <c r="AD310" s="225">
        <f>Розрахунок!CT307</f>
        <v>0</v>
      </c>
      <c r="AE310" s="226">
        <f>Розрахунок!DA307</f>
        <v>0</v>
      </c>
      <c r="AF310" s="225">
        <f>Розрахунок!DH307</f>
        <v>0</v>
      </c>
      <c r="AG310" s="421"/>
      <c r="AI310" s="524">
        <f t="shared" si="50"/>
        <v>0</v>
      </c>
      <c r="AJ310" s="519">
        <f t="shared" si="44"/>
        <v>0</v>
      </c>
      <c r="AK310" s="519">
        <f t="shared" si="45"/>
        <v>0</v>
      </c>
      <c r="AL310" s="519">
        <f t="shared" si="46"/>
        <v>0</v>
      </c>
      <c r="AM310" s="519">
        <f t="shared" si="47"/>
        <v>0</v>
      </c>
      <c r="AN310" s="519">
        <f t="shared" si="48"/>
        <v>0</v>
      </c>
      <c r="AO310" s="525">
        <f t="shared" si="49"/>
        <v>0</v>
      </c>
    </row>
    <row r="311" spans="1:41" s="16" customFormat="1" ht="13.5" hidden="1" thickBot="1" x14ac:dyDescent="0.25">
      <c r="A311" s="221">
        <f>Розрахунок!A308</f>
        <v>93</v>
      </c>
      <c r="B311" s="423">
        <f>Розрахунок!B308</f>
        <v>0</v>
      </c>
      <c r="C311" s="227" t="str">
        <f>Розрахунок!C308</f>
        <v/>
      </c>
      <c r="D311" s="226" t="str">
        <f>IF(Розрахунок!F308&lt;&gt;"",LEFT(Розрахунок!F308, LEN(Розрахунок!F308)-1)," ")</f>
        <v xml:space="preserve"> </v>
      </c>
      <c r="E311" s="223" t="str">
        <f>IF(Розрахунок!G308&lt;&gt;"",LEFT(Розрахунок!G308, LEN(Розрахунок!G308)-1)," ")</f>
        <v xml:space="preserve"> </v>
      </c>
      <c r="F311" s="223" t="str">
        <f>IF(Розрахунок!H308&lt;&gt;"",LEFT(Розрахунок!H308, LEN(Розрахунок!H308)-1)," ")</f>
        <v xml:space="preserve"> </v>
      </c>
      <c r="G311" s="223" t="str">
        <f>IF(Розрахунок!I308&lt;&gt;"",LEFT(Розрахунок!I308, LEN(Розрахунок!I308)-1)," ")</f>
        <v xml:space="preserve"> </v>
      </c>
      <c r="H311" s="223">
        <f>Розрахунок!J308</f>
        <v>0</v>
      </c>
      <c r="I311" s="223" t="str">
        <f>IF(Розрахунок!K308&lt;&gt;"",LEFT(Розрахунок!K308, LEN(Розрахунок!K308)-1)," ")</f>
        <v xml:space="preserve"> </v>
      </c>
      <c r="J311" s="223">
        <f>Розрахунок!E308</f>
        <v>0</v>
      </c>
      <c r="K311" s="223">
        <f>Розрахунок!DN308</f>
        <v>0</v>
      </c>
      <c r="L311" s="223">
        <f>Розрахунок!DM308</f>
        <v>0</v>
      </c>
      <c r="M311" s="223">
        <f>Розрахунок!L308</f>
        <v>0</v>
      </c>
      <c r="N311" s="223">
        <f>Розрахунок!M308</f>
        <v>0</v>
      </c>
      <c r="O311" s="223">
        <f>Розрахунок!N308</f>
        <v>0</v>
      </c>
      <c r="P311" s="223">
        <f>Розрахунок!O308</f>
        <v>0</v>
      </c>
      <c r="Q311" s="224">
        <f>Розрахунок!DL308</f>
        <v>0</v>
      </c>
      <c r="R311" s="249" t="str">
        <f t="shared" si="43"/>
        <v xml:space="preserve"> </v>
      </c>
      <c r="S311" s="222">
        <f>Розрахунок!U308</f>
        <v>0</v>
      </c>
      <c r="T311" s="225">
        <f>Розрахунок!AB308</f>
        <v>0</v>
      </c>
      <c r="U311" s="226">
        <f>Розрахунок!AI308</f>
        <v>0</v>
      </c>
      <c r="V311" s="423">
        <f>Розрахунок!AP308</f>
        <v>0</v>
      </c>
      <c r="W311" s="222">
        <f>Розрахунок!AW308</f>
        <v>0</v>
      </c>
      <c r="X311" s="225">
        <f>Розрахунок!BD308</f>
        <v>0</v>
      </c>
      <c r="Y311" s="226">
        <f>Розрахунок!BK308</f>
        <v>0</v>
      </c>
      <c r="Z311" s="423">
        <f>Розрахунок!BR308</f>
        <v>0</v>
      </c>
      <c r="AA311" s="222">
        <f>Розрахунок!BY308</f>
        <v>0</v>
      </c>
      <c r="AB311" s="423">
        <f>Розрахунок!CF308</f>
        <v>0</v>
      </c>
      <c r="AC311" s="222">
        <f>Розрахунок!CM308</f>
        <v>0</v>
      </c>
      <c r="AD311" s="225">
        <f>Розрахунок!CT308</f>
        <v>0</v>
      </c>
      <c r="AE311" s="226">
        <f>Розрахунок!DA308</f>
        <v>0</v>
      </c>
      <c r="AF311" s="225">
        <f>Розрахунок!DH308</f>
        <v>0</v>
      </c>
      <c r="AG311" s="421"/>
      <c r="AI311" s="524">
        <f t="shared" si="50"/>
        <v>0</v>
      </c>
      <c r="AJ311" s="519">
        <f t="shared" si="44"/>
        <v>0</v>
      </c>
      <c r="AK311" s="519">
        <f t="shared" si="45"/>
        <v>0</v>
      </c>
      <c r="AL311" s="519">
        <f t="shared" si="46"/>
        <v>0</v>
      </c>
      <c r="AM311" s="519">
        <f t="shared" si="47"/>
        <v>0</v>
      </c>
      <c r="AN311" s="519">
        <f t="shared" si="48"/>
        <v>0</v>
      </c>
      <c r="AO311" s="525">
        <f t="shared" si="49"/>
        <v>0</v>
      </c>
    </row>
    <row r="312" spans="1:41" s="16" customFormat="1" ht="13.5" hidden="1" thickBot="1" x14ac:dyDescent="0.25">
      <c r="A312" s="221">
        <f>Розрахунок!A309</f>
        <v>94</v>
      </c>
      <c r="B312" s="423">
        <f>Розрахунок!B309</f>
        <v>0</v>
      </c>
      <c r="C312" s="227" t="str">
        <f>Розрахунок!C309</f>
        <v/>
      </c>
      <c r="D312" s="226" t="str">
        <f>IF(Розрахунок!F309&lt;&gt;"",LEFT(Розрахунок!F309, LEN(Розрахунок!F309)-1)," ")</f>
        <v xml:space="preserve"> </v>
      </c>
      <c r="E312" s="223" t="str">
        <f>IF(Розрахунок!G309&lt;&gt;"",LEFT(Розрахунок!G309, LEN(Розрахунок!G309)-1)," ")</f>
        <v xml:space="preserve"> </v>
      </c>
      <c r="F312" s="223" t="str">
        <f>IF(Розрахунок!H309&lt;&gt;"",LEFT(Розрахунок!H309, LEN(Розрахунок!H309)-1)," ")</f>
        <v xml:space="preserve"> </v>
      </c>
      <c r="G312" s="223" t="str">
        <f>IF(Розрахунок!I309&lt;&gt;"",LEFT(Розрахунок!I309, LEN(Розрахунок!I309)-1)," ")</f>
        <v xml:space="preserve"> </v>
      </c>
      <c r="H312" s="223">
        <f>Розрахунок!J309</f>
        <v>0</v>
      </c>
      <c r="I312" s="223" t="str">
        <f>IF(Розрахунок!K309&lt;&gt;"",LEFT(Розрахунок!K309, LEN(Розрахунок!K309)-1)," ")</f>
        <v xml:space="preserve"> </v>
      </c>
      <c r="J312" s="223">
        <f>Розрахунок!E309</f>
        <v>0</v>
      </c>
      <c r="K312" s="223">
        <f>Розрахунок!DN309</f>
        <v>0</v>
      </c>
      <c r="L312" s="223">
        <f>Розрахунок!DM309</f>
        <v>0</v>
      </c>
      <c r="M312" s="223">
        <f>Розрахунок!L309</f>
        <v>0</v>
      </c>
      <c r="N312" s="223">
        <f>Розрахунок!M309</f>
        <v>0</v>
      </c>
      <c r="O312" s="223">
        <f>Розрахунок!N309</f>
        <v>0</v>
      </c>
      <c r="P312" s="223">
        <f>Розрахунок!O309</f>
        <v>0</v>
      </c>
      <c r="Q312" s="224">
        <f>Розрахунок!DL309</f>
        <v>0</v>
      </c>
      <c r="R312" s="249" t="str">
        <f t="shared" si="43"/>
        <v xml:space="preserve"> </v>
      </c>
      <c r="S312" s="222">
        <f>Розрахунок!U309</f>
        <v>0</v>
      </c>
      <c r="T312" s="225">
        <f>Розрахунок!AB309</f>
        <v>0</v>
      </c>
      <c r="U312" s="226">
        <f>Розрахунок!AI309</f>
        <v>0</v>
      </c>
      <c r="V312" s="423">
        <f>Розрахунок!AP309</f>
        <v>0</v>
      </c>
      <c r="W312" s="222">
        <f>Розрахунок!AW309</f>
        <v>0</v>
      </c>
      <c r="X312" s="225">
        <f>Розрахунок!BD309</f>
        <v>0</v>
      </c>
      <c r="Y312" s="226">
        <f>Розрахунок!BK309</f>
        <v>0</v>
      </c>
      <c r="Z312" s="423">
        <f>Розрахунок!BR309</f>
        <v>0</v>
      </c>
      <c r="AA312" s="222">
        <f>Розрахунок!BY309</f>
        <v>0</v>
      </c>
      <c r="AB312" s="423">
        <f>Розрахунок!CF309</f>
        <v>0</v>
      </c>
      <c r="AC312" s="222">
        <f>Розрахунок!CM309</f>
        <v>0</v>
      </c>
      <c r="AD312" s="225">
        <f>Розрахунок!CT309</f>
        <v>0</v>
      </c>
      <c r="AE312" s="226">
        <f>Розрахунок!DA309</f>
        <v>0</v>
      </c>
      <c r="AF312" s="225">
        <f>Розрахунок!DH309</f>
        <v>0</v>
      </c>
      <c r="AG312" s="421"/>
      <c r="AI312" s="524">
        <f t="shared" si="50"/>
        <v>0</v>
      </c>
      <c r="AJ312" s="519">
        <f t="shared" si="44"/>
        <v>0</v>
      </c>
      <c r="AK312" s="519">
        <f t="shared" si="45"/>
        <v>0</v>
      </c>
      <c r="AL312" s="519">
        <f t="shared" si="46"/>
        <v>0</v>
      </c>
      <c r="AM312" s="519">
        <f t="shared" si="47"/>
        <v>0</v>
      </c>
      <c r="AN312" s="519">
        <f t="shared" si="48"/>
        <v>0</v>
      </c>
      <c r="AO312" s="525">
        <f t="shared" si="49"/>
        <v>0</v>
      </c>
    </row>
    <row r="313" spans="1:41" s="16" customFormat="1" ht="13.5" hidden="1" thickBot="1" x14ac:dyDescent="0.25">
      <c r="A313" s="221">
        <f>Розрахунок!A310</f>
        <v>95</v>
      </c>
      <c r="B313" s="423">
        <f>Розрахунок!B310</f>
        <v>0</v>
      </c>
      <c r="C313" s="227" t="str">
        <f>Розрахунок!C310</f>
        <v/>
      </c>
      <c r="D313" s="226" t="str">
        <f>IF(Розрахунок!F310&lt;&gt;"",LEFT(Розрахунок!F310, LEN(Розрахунок!F310)-1)," ")</f>
        <v xml:space="preserve"> </v>
      </c>
      <c r="E313" s="223" t="str">
        <f>IF(Розрахунок!G310&lt;&gt;"",LEFT(Розрахунок!G310, LEN(Розрахунок!G310)-1)," ")</f>
        <v xml:space="preserve"> </v>
      </c>
      <c r="F313" s="223" t="str">
        <f>IF(Розрахунок!H310&lt;&gt;"",LEFT(Розрахунок!H310, LEN(Розрахунок!H310)-1)," ")</f>
        <v xml:space="preserve"> </v>
      </c>
      <c r="G313" s="223" t="str">
        <f>IF(Розрахунок!I310&lt;&gt;"",LEFT(Розрахунок!I310, LEN(Розрахунок!I310)-1)," ")</f>
        <v xml:space="preserve"> </v>
      </c>
      <c r="H313" s="223">
        <f>Розрахунок!J310</f>
        <v>0</v>
      </c>
      <c r="I313" s="223" t="str">
        <f>IF(Розрахунок!K310&lt;&gt;"",LEFT(Розрахунок!K310, LEN(Розрахунок!K310)-1)," ")</f>
        <v xml:space="preserve"> </v>
      </c>
      <c r="J313" s="223">
        <f>Розрахунок!E310</f>
        <v>0</v>
      </c>
      <c r="K313" s="223">
        <f>Розрахунок!DN310</f>
        <v>0</v>
      </c>
      <c r="L313" s="223">
        <f>Розрахунок!DM310</f>
        <v>0</v>
      </c>
      <c r="M313" s="223">
        <f>Розрахунок!L310</f>
        <v>0</v>
      </c>
      <c r="N313" s="223">
        <f>Розрахунок!M310</f>
        <v>0</v>
      </c>
      <c r="O313" s="223">
        <f>Розрахунок!N310</f>
        <v>0</v>
      </c>
      <c r="P313" s="223">
        <f>Розрахунок!O310</f>
        <v>0</v>
      </c>
      <c r="Q313" s="224">
        <f>Розрахунок!DL310</f>
        <v>0</v>
      </c>
      <c r="R313" s="249" t="str">
        <f t="shared" si="43"/>
        <v xml:space="preserve"> </v>
      </c>
      <c r="S313" s="222">
        <f>Розрахунок!U310</f>
        <v>0</v>
      </c>
      <c r="T313" s="225">
        <f>Розрахунок!AB310</f>
        <v>0</v>
      </c>
      <c r="U313" s="226">
        <f>Розрахунок!AI310</f>
        <v>0</v>
      </c>
      <c r="V313" s="423">
        <f>Розрахунок!AP310</f>
        <v>0</v>
      </c>
      <c r="W313" s="222">
        <f>Розрахунок!AW310</f>
        <v>0</v>
      </c>
      <c r="X313" s="225">
        <f>Розрахунок!BD310</f>
        <v>0</v>
      </c>
      <c r="Y313" s="226">
        <f>Розрахунок!BK310</f>
        <v>0</v>
      </c>
      <c r="Z313" s="423">
        <f>Розрахунок!BR310</f>
        <v>0</v>
      </c>
      <c r="AA313" s="222">
        <f>Розрахунок!BY310</f>
        <v>0</v>
      </c>
      <c r="AB313" s="423">
        <f>Розрахунок!CF310</f>
        <v>0</v>
      </c>
      <c r="AC313" s="222">
        <f>Розрахунок!CM310</f>
        <v>0</v>
      </c>
      <c r="AD313" s="225">
        <f>Розрахунок!CT310</f>
        <v>0</v>
      </c>
      <c r="AE313" s="226">
        <f>Розрахунок!DA310</f>
        <v>0</v>
      </c>
      <c r="AF313" s="225">
        <f>Розрахунок!DH310</f>
        <v>0</v>
      </c>
      <c r="AG313" s="421"/>
      <c r="AI313" s="524">
        <f t="shared" si="50"/>
        <v>0</v>
      </c>
      <c r="AJ313" s="519">
        <f t="shared" si="44"/>
        <v>0</v>
      </c>
      <c r="AK313" s="519">
        <f t="shared" si="45"/>
        <v>0</v>
      </c>
      <c r="AL313" s="519">
        <f t="shared" si="46"/>
        <v>0</v>
      </c>
      <c r="AM313" s="519">
        <f t="shared" si="47"/>
        <v>0</v>
      </c>
      <c r="AN313" s="519">
        <f t="shared" si="48"/>
        <v>0</v>
      </c>
      <c r="AO313" s="525">
        <f t="shared" si="49"/>
        <v>0</v>
      </c>
    </row>
    <row r="314" spans="1:41" s="16" customFormat="1" ht="13.5" hidden="1" thickBot="1" x14ac:dyDescent="0.25">
      <c r="A314" s="221">
        <f>Розрахунок!A311</f>
        <v>96</v>
      </c>
      <c r="B314" s="423">
        <f>Розрахунок!B311</f>
        <v>0</v>
      </c>
      <c r="C314" s="227" t="str">
        <f>Розрахунок!C311</f>
        <v/>
      </c>
      <c r="D314" s="226" t="str">
        <f>IF(Розрахунок!F311&lt;&gt;"",LEFT(Розрахунок!F311, LEN(Розрахунок!F311)-1)," ")</f>
        <v xml:space="preserve"> </v>
      </c>
      <c r="E314" s="223" t="str">
        <f>IF(Розрахунок!G311&lt;&gt;"",LEFT(Розрахунок!G311, LEN(Розрахунок!G311)-1)," ")</f>
        <v xml:space="preserve"> </v>
      </c>
      <c r="F314" s="223" t="str">
        <f>IF(Розрахунок!H311&lt;&gt;"",LEFT(Розрахунок!H311, LEN(Розрахунок!H311)-1)," ")</f>
        <v xml:space="preserve"> </v>
      </c>
      <c r="G314" s="223" t="str">
        <f>IF(Розрахунок!I311&lt;&gt;"",LEFT(Розрахунок!I311, LEN(Розрахунок!I311)-1)," ")</f>
        <v xml:space="preserve"> </v>
      </c>
      <c r="H314" s="223">
        <f>Розрахунок!J311</f>
        <v>0</v>
      </c>
      <c r="I314" s="223" t="str">
        <f>IF(Розрахунок!K311&lt;&gt;"",LEFT(Розрахунок!K311, LEN(Розрахунок!K311)-1)," ")</f>
        <v xml:space="preserve"> </v>
      </c>
      <c r="J314" s="223">
        <f>Розрахунок!E311</f>
        <v>0</v>
      </c>
      <c r="K314" s="223">
        <f>Розрахунок!DN311</f>
        <v>0</v>
      </c>
      <c r="L314" s="223">
        <f>Розрахунок!DM311</f>
        <v>0</v>
      </c>
      <c r="M314" s="223">
        <f>Розрахунок!L311</f>
        <v>0</v>
      </c>
      <c r="N314" s="223">
        <f>Розрахунок!M311</f>
        <v>0</v>
      </c>
      <c r="O314" s="223">
        <f>Розрахунок!N311</f>
        <v>0</v>
      </c>
      <c r="P314" s="223">
        <f>Розрахунок!O311</f>
        <v>0</v>
      </c>
      <c r="Q314" s="224">
        <f>Розрахунок!DL311</f>
        <v>0</v>
      </c>
      <c r="R314" s="249" t="str">
        <f t="shared" si="43"/>
        <v xml:space="preserve"> </v>
      </c>
      <c r="S314" s="222">
        <f>Розрахунок!U311</f>
        <v>0</v>
      </c>
      <c r="T314" s="225">
        <f>Розрахунок!AB311</f>
        <v>0</v>
      </c>
      <c r="U314" s="226">
        <f>Розрахунок!AI311</f>
        <v>0</v>
      </c>
      <c r="V314" s="423">
        <f>Розрахунок!AP311</f>
        <v>0</v>
      </c>
      <c r="W314" s="222">
        <f>Розрахунок!AW311</f>
        <v>0</v>
      </c>
      <c r="X314" s="225">
        <f>Розрахунок!BD311</f>
        <v>0</v>
      </c>
      <c r="Y314" s="226">
        <f>Розрахунок!BK311</f>
        <v>0</v>
      </c>
      <c r="Z314" s="423">
        <f>Розрахунок!BR311</f>
        <v>0</v>
      </c>
      <c r="AA314" s="222">
        <f>Розрахунок!BY311</f>
        <v>0</v>
      </c>
      <c r="AB314" s="423">
        <f>Розрахунок!CF311</f>
        <v>0</v>
      </c>
      <c r="AC314" s="222">
        <f>Розрахунок!CM311</f>
        <v>0</v>
      </c>
      <c r="AD314" s="225">
        <f>Розрахунок!CT311</f>
        <v>0</v>
      </c>
      <c r="AE314" s="226">
        <f>Розрахунок!DA311</f>
        <v>0</v>
      </c>
      <c r="AF314" s="225">
        <f>Розрахунок!DH311</f>
        <v>0</v>
      </c>
      <c r="AG314" s="421"/>
      <c r="AI314" s="524">
        <f t="shared" si="50"/>
        <v>0</v>
      </c>
      <c r="AJ314" s="519">
        <f t="shared" si="44"/>
        <v>0</v>
      </c>
      <c r="AK314" s="519">
        <f t="shared" si="45"/>
        <v>0</v>
      </c>
      <c r="AL314" s="519">
        <f t="shared" si="46"/>
        <v>0</v>
      </c>
      <c r="AM314" s="519">
        <f t="shared" si="47"/>
        <v>0</v>
      </c>
      <c r="AN314" s="519">
        <f t="shared" si="48"/>
        <v>0</v>
      </c>
      <c r="AO314" s="525">
        <f t="shared" si="49"/>
        <v>0</v>
      </c>
    </row>
    <row r="315" spans="1:41" s="16" customFormat="1" ht="13.5" hidden="1" thickBot="1" x14ac:dyDescent="0.25">
      <c r="A315" s="221">
        <f>Розрахунок!A312</f>
        <v>97</v>
      </c>
      <c r="B315" s="423">
        <f>Розрахунок!B312</f>
        <v>0</v>
      </c>
      <c r="C315" s="227" t="str">
        <f>Розрахунок!C312</f>
        <v/>
      </c>
      <c r="D315" s="226" t="str">
        <f>IF(Розрахунок!F312&lt;&gt;"",LEFT(Розрахунок!F312, LEN(Розрахунок!F312)-1)," ")</f>
        <v xml:space="preserve"> </v>
      </c>
      <c r="E315" s="223" t="str">
        <f>IF(Розрахунок!G312&lt;&gt;"",LEFT(Розрахунок!G312, LEN(Розрахунок!G312)-1)," ")</f>
        <v xml:space="preserve"> </v>
      </c>
      <c r="F315" s="223" t="str">
        <f>IF(Розрахунок!H312&lt;&gt;"",LEFT(Розрахунок!H312, LEN(Розрахунок!H312)-1)," ")</f>
        <v xml:space="preserve"> </v>
      </c>
      <c r="G315" s="223" t="str">
        <f>IF(Розрахунок!I312&lt;&gt;"",LEFT(Розрахунок!I312, LEN(Розрахунок!I312)-1)," ")</f>
        <v xml:space="preserve"> </v>
      </c>
      <c r="H315" s="223">
        <f>Розрахунок!J312</f>
        <v>0</v>
      </c>
      <c r="I315" s="223" t="str">
        <f>IF(Розрахунок!K312&lt;&gt;"",LEFT(Розрахунок!K312, LEN(Розрахунок!K312)-1)," ")</f>
        <v xml:space="preserve"> </v>
      </c>
      <c r="J315" s="223">
        <f>Розрахунок!E312</f>
        <v>0</v>
      </c>
      <c r="K315" s="223">
        <f>Розрахунок!DN312</f>
        <v>0</v>
      </c>
      <c r="L315" s="223">
        <f>Розрахунок!DM312</f>
        <v>0</v>
      </c>
      <c r="M315" s="223">
        <f>Розрахунок!L312</f>
        <v>0</v>
      </c>
      <c r="N315" s="223">
        <f>Розрахунок!M312</f>
        <v>0</v>
      </c>
      <c r="O315" s="223">
        <f>Розрахунок!N312</f>
        <v>0</v>
      </c>
      <c r="P315" s="223">
        <f>Розрахунок!O312</f>
        <v>0</v>
      </c>
      <c r="Q315" s="224">
        <f>Розрахунок!DL312</f>
        <v>0</v>
      </c>
      <c r="R315" s="249" t="str">
        <f t="shared" si="43"/>
        <v xml:space="preserve"> </v>
      </c>
      <c r="S315" s="222">
        <f>Розрахунок!U312</f>
        <v>0</v>
      </c>
      <c r="T315" s="225">
        <f>Розрахунок!AB312</f>
        <v>0</v>
      </c>
      <c r="U315" s="226">
        <f>Розрахунок!AI312</f>
        <v>0</v>
      </c>
      <c r="V315" s="423">
        <f>Розрахунок!AP312</f>
        <v>0</v>
      </c>
      <c r="W315" s="222">
        <f>Розрахунок!AW312</f>
        <v>0</v>
      </c>
      <c r="X315" s="225">
        <f>Розрахунок!BD312</f>
        <v>0</v>
      </c>
      <c r="Y315" s="226">
        <f>Розрахунок!BK312</f>
        <v>0</v>
      </c>
      <c r="Z315" s="423">
        <f>Розрахунок!BR312</f>
        <v>0</v>
      </c>
      <c r="AA315" s="222">
        <f>Розрахунок!BY312</f>
        <v>0</v>
      </c>
      <c r="AB315" s="423">
        <f>Розрахунок!CF312</f>
        <v>0</v>
      </c>
      <c r="AC315" s="222">
        <f>Розрахунок!CM312</f>
        <v>0</v>
      </c>
      <c r="AD315" s="225">
        <f>Розрахунок!CT312</f>
        <v>0</v>
      </c>
      <c r="AE315" s="226">
        <f>Розрахунок!DA312</f>
        <v>0</v>
      </c>
      <c r="AF315" s="225">
        <f>Розрахунок!DH312</f>
        <v>0</v>
      </c>
      <c r="AG315" s="421"/>
      <c r="AI315" s="524">
        <f t="shared" si="50"/>
        <v>0</v>
      </c>
      <c r="AJ315" s="519">
        <f t="shared" si="44"/>
        <v>0</v>
      </c>
      <c r="AK315" s="519">
        <f t="shared" si="45"/>
        <v>0</v>
      </c>
      <c r="AL315" s="519">
        <f t="shared" si="46"/>
        <v>0</v>
      </c>
      <c r="AM315" s="519">
        <f t="shared" si="47"/>
        <v>0</v>
      </c>
      <c r="AN315" s="519">
        <f t="shared" si="48"/>
        <v>0</v>
      </c>
      <c r="AO315" s="525">
        <f t="shared" si="49"/>
        <v>0</v>
      </c>
    </row>
    <row r="316" spans="1:41" s="16" customFormat="1" ht="13.5" hidden="1" thickBot="1" x14ac:dyDescent="0.25">
      <c r="A316" s="221">
        <f>Розрахунок!A313</f>
        <v>98</v>
      </c>
      <c r="B316" s="423">
        <f>Розрахунок!B313</f>
        <v>0</v>
      </c>
      <c r="C316" s="227" t="str">
        <f>Розрахунок!C313</f>
        <v/>
      </c>
      <c r="D316" s="226" t="str">
        <f>IF(Розрахунок!F313&lt;&gt;"",LEFT(Розрахунок!F313, LEN(Розрахунок!F313)-1)," ")</f>
        <v xml:space="preserve"> </v>
      </c>
      <c r="E316" s="223" t="str">
        <f>IF(Розрахунок!G313&lt;&gt;"",LEFT(Розрахунок!G313, LEN(Розрахунок!G313)-1)," ")</f>
        <v xml:space="preserve"> </v>
      </c>
      <c r="F316" s="223" t="str">
        <f>IF(Розрахунок!H313&lt;&gt;"",LEFT(Розрахунок!H313, LEN(Розрахунок!H313)-1)," ")</f>
        <v xml:space="preserve"> </v>
      </c>
      <c r="G316" s="223" t="str">
        <f>IF(Розрахунок!I313&lt;&gt;"",LEFT(Розрахунок!I313, LEN(Розрахунок!I313)-1)," ")</f>
        <v xml:space="preserve"> </v>
      </c>
      <c r="H316" s="223">
        <f>Розрахунок!J313</f>
        <v>0</v>
      </c>
      <c r="I316" s="223" t="str">
        <f>IF(Розрахунок!K313&lt;&gt;"",LEFT(Розрахунок!K313, LEN(Розрахунок!K313)-1)," ")</f>
        <v xml:space="preserve"> </v>
      </c>
      <c r="J316" s="223">
        <f>Розрахунок!E313</f>
        <v>0</v>
      </c>
      <c r="K316" s="223">
        <f>Розрахунок!DN313</f>
        <v>0</v>
      </c>
      <c r="L316" s="223">
        <f>Розрахунок!DM313</f>
        <v>0</v>
      </c>
      <c r="M316" s="223">
        <f>Розрахунок!L313</f>
        <v>0</v>
      </c>
      <c r="N316" s="223">
        <f>Розрахунок!M313</f>
        <v>0</v>
      </c>
      <c r="O316" s="223">
        <f>Розрахунок!N313</f>
        <v>0</v>
      </c>
      <c r="P316" s="223">
        <f>Розрахунок!O313</f>
        <v>0</v>
      </c>
      <c r="Q316" s="224">
        <f>Розрахунок!DL313</f>
        <v>0</v>
      </c>
      <c r="R316" s="249" t="str">
        <f t="shared" si="43"/>
        <v xml:space="preserve"> </v>
      </c>
      <c r="S316" s="222">
        <f>Розрахунок!U313</f>
        <v>0</v>
      </c>
      <c r="T316" s="225">
        <f>Розрахунок!AB313</f>
        <v>0</v>
      </c>
      <c r="U316" s="226">
        <f>Розрахунок!AI313</f>
        <v>0</v>
      </c>
      <c r="V316" s="423">
        <f>Розрахунок!AP313</f>
        <v>0</v>
      </c>
      <c r="W316" s="222">
        <f>Розрахунок!AW313</f>
        <v>0</v>
      </c>
      <c r="X316" s="225">
        <f>Розрахунок!BD313</f>
        <v>0</v>
      </c>
      <c r="Y316" s="226">
        <f>Розрахунок!BK313</f>
        <v>0</v>
      </c>
      <c r="Z316" s="423">
        <f>Розрахунок!BR313</f>
        <v>0</v>
      </c>
      <c r="AA316" s="222">
        <f>Розрахунок!BY313</f>
        <v>0</v>
      </c>
      <c r="AB316" s="423">
        <f>Розрахунок!CF313</f>
        <v>0</v>
      </c>
      <c r="AC316" s="222">
        <f>Розрахунок!CM313</f>
        <v>0</v>
      </c>
      <c r="AD316" s="225">
        <f>Розрахунок!CT313</f>
        <v>0</v>
      </c>
      <c r="AE316" s="226">
        <f>Розрахунок!DA313</f>
        <v>0</v>
      </c>
      <c r="AF316" s="225">
        <f>Розрахунок!DH313</f>
        <v>0</v>
      </c>
      <c r="AG316" s="421"/>
      <c r="AI316" s="524">
        <f t="shared" si="50"/>
        <v>0</v>
      </c>
      <c r="AJ316" s="519">
        <f t="shared" si="44"/>
        <v>0</v>
      </c>
      <c r="AK316" s="519">
        <f t="shared" si="45"/>
        <v>0</v>
      </c>
      <c r="AL316" s="519">
        <f t="shared" si="46"/>
        <v>0</v>
      </c>
      <c r="AM316" s="519">
        <f t="shared" si="47"/>
        <v>0</v>
      </c>
      <c r="AN316" s="519">
        <f t="shared" si="48"/>
        <v>0</v>
      </c>
      <c r="AO316" s="525">
        <f t="shared" si="49"/>
        <v>0</v>
      </c>
    </row>
    <row r="317" spans="1:41" s="16" customFormat="1" ht="13.5" hidden="1" thickBot="1" x14ac:dyDescent="0.25">
      <c r="A317" s="221">
        <f>Розрахунок!A314</f>
        <v>99</v>
      </c>
      <c r="B317" s="423">
        <f>Розрахунок!B314</f>
        <v>0</v>
      </c>
      <c r="C317" s="227" t="str">
        <f>Розрахунок!C314</f>
        <v/>
      </c>
      <c r="D317" s="226" t="str">
        <f>IF(Розрахунок!F314&lt;&gt;"",LEFT(Розрахунок!F314, LEN(Розрахунок!F314)-1)," ")</f>
        <v xml:space="preserve"> </v>
      </c>
      <c r="E317" s="223" t="str">
        <f>IF(Розрахунок!G314&lt;&gt;"",LEFT(Розрахунок!G314, LEN(Розрахунок!G314)-1)," ")</f>
        <v xml:space="preserve"> </v>
      </c>
      <c r="F317" s="223" t="str">
        <f>IF(Розрахунок!H314&lt;&gt;"",LEFT(Розрахунок!H314, LEN(Розрахунок!H314)-1)," ")</f>
        <v xml:space="preserve"> </v>
      </c>
      <c r="G317" s="223" t="str">
        <f>IF(Розрахунок!I314&lt;&gt;"",LEFT(Розрахунок!I314, LEN(Розрахунок!I314)-1)," ")</f>
        <v xml:space="preserve"> </v>
      </c>
      <c r="H317" s="223">
        <f>Розрахунок!J314</f>
        <v>0</v>
      </c>
      <c r="I317" s="223" t="str">
        <f>IF(Розрахунок!K314&lt;&gt;"",LEFT(Розрахунок!K314, LEN(Розрахунок!K314)-1)," ")</f>
        <v xml:space="preserve"> </v>
      </c>
      <c r="J317" s="223">
        <f>Розрахунок!E314</f>
        <v>0</v>
      </c>
      <c r="K317" s="223">
        <f>Розрахунок!DN314</f>
        <v>0</v>
      </c>
      <c r="L317" s="223">
        <f>Розрахунок!DM314</f>
        <v>0</v>
      </c>
      <c r="M317" s="223">
        <f>Розрахунок!L314</f>
        <v>0</v>
      </c>
      <c r="N317" s="223">
        <f>Розрахунок!M314</f>
        <v>0</v>
      </c>
      <c r="O317" s="223">
        <f>Розрахунок!N314</f>
        <v>0</v>
      </c>
      <c r="P317" s="223">
        <f>Розрахунок!O314</f>
        <v>0</v>
      </c>
      <c r="Q317" s="224">
        <f>Розрахунок!DL314</f>
        <v>0</v>
      </c>
      <c r="R317" s="249" t="str">
        <f t="shared" si="43"/>
        <v xml:space="preserve"> </v>
      </c>
      <c r="S317" s="222">
        <f>Розрахунок!U314</f>
        <v>0</v>
      </c>
      <c r="T317" s="225">
        <f>Розрахунок!AB314</f>
        <v>0</v>
      </c>
      <c r="U317" s="226">
        <f>Розрахунок!AI314</f>
        <v>0</v>
      </c>
      <c r="V317" s="423">
        <f>Розрахунок!AP314</f>
        <v>0</v>
      </c>
      <c r="W317" s="222">
        <f>Розрахунок!AW314</f>
        <v>0</v>
      </c>
      <c r="X317" s="225">
        <f>Розрахунок!BD314</f>
        <v>0</v>
      </c>
      <c r="Y317" s="226">
        <f>Розрахунок!BK314</f>
        <v>0</v>
      </c>
      <c r="Z317" s="423">
        <f>Розрахунок!BR314</f>
        <v>0</v>
      </c>
      <c r="AA317" s="222">
        <f>Розрахунок!BY314</f>
        <v>0</v>
      </c>
      <c r="AB317" s="423">
        <f>Розрахунок!CF314</f>
        <v>0</v>
      </c>
      <c r="AC317" s="222">
        <f>Розрахунок!CM314</f>
        <v>0</v>
      </c>
      <c r="AD317" s="225">
        <f>Розрахунок!CT314</f>
        <v>0</v>
      </c>
      <c r="AE317" s="226">
        <f>Розрахунок!DA314</f>
        <v>0</v>
      </c>
      <c r="AF317" s="225">
        <f>Розрахунок!DH314</f>
        <v>0</v>
      </c>
      <c r="AG317" s="421"/>
      <c r="AI317" s="524">
        <f t="shared" si="50"/>
        <v>0</v>
      </c>
      <c r="AJ317" s="519">
        <f t="shared" si="44"/>
        <v>0</v>
      </c>
      <c r="AK317" s="519">
        <f t="shared" si="45"/>
        <v>0</v>
      </c>
      <c r="AL317" s="519">
        <f t="shared" si="46"/>
        <v>0</v>
      </c>
      <c r="AM317" s="519">
        <f t="shared" si="47"/>
        <v>0</v>
      </c>
      <c r="AN317" s="519">
        <f t="shared" si="48"/>
        <v>0</v>
      </c>
      <c r="AO317" s="525">
        <f t="shared" si="49"/>
        <v>0</v>
      </c>
    </row>
    <row r="318" spans="1:41" s="16" customFormat="1" ht="13.5" hidden="1" thickBot="1" x14ac:dyDescent="0.25">
      <c r="A318" s="221">
        <f>Розрахунок!A315</f>
        <v>100</v>
      </c>
      <c r="B318" s="423">
        <f>Розрахунок!B315</f>
        <v>0</v>
      </c>
      <c r="C318" s="227" t="str">
        <f>Розрахунок!C315</f>
        <v/>
      </c>
      <c r="D318" s="226" t="str">
        <f>IF(Розрахунок!F315&lt;&gt;"",LEFT(Розрахунок!F315, LEN(Розрахунок!F315)-1)," ")</f>
        <v xml:space="preserve"> </v>
      </c>
      <c r="E318" s="223" t="str">
        <f>IF(Розрахунок!G315&lt;&gt;"",LEFT(Розрахунок!G315, LEN(Розрахунок!G315)-1)," ")</f>
        <v xml:space="preserve"> </v>
      </c>
      <c r="F318" s="223" t="str">
        <f>IF(Розрахунок!H315&lt;&gt;"",LEFT(Розрахунок!H315, LEN(Розрахунок!H315)-1)," ")</f>
        <v xml:space="preserve"> </v>
      </c>
      <c r="G318" s="223" t="str">
        <f>IF(Розрахунок!I315&lt;&gt;"",LEFT(Розрахунок!I315, LEN(Розрахунок!I315)-1)," ")</f>
        <v xml:space="preserve"> </v>
      </c>
      <c r="H318" s="223">
        <f>Розрахунок!J315</f>
        <v>0</v>
      </c>
      <c r="I318" s="223" t="str">
        <f>IF(Розрахунок!K315&lt;&gt;"",LEFT(Розрахунок!K315, LEN(Розрахунок!K315)-1)," ")</f>
        <v xml:space="preserve"> </v>
      </c>
      <c r="J318" s="223">
        <f>Розрахунок!E315</f>
        <v>0</v>
      </c>
      <c r="K318" s="223">
        <f>Розрахунок!DN315</f>
        <v>0</v>
      </c>
      <c r="L318" s="223">
        <f>Розрахунок!DM315</f>
        <v>0</v>
      </c>
      <c r="M318" s="223">
        <f>Розрахунок!L315</f>
        <v>0</v>
      </c>
      <c r="N318" s="223">
        <f>Розрахунок!M315</f>
        <v>0</v>
      </c>
      <c r="O318" s="223">
        <f>Розрахунок!N315</f>
        <v>0</v>
      </c>
      <c r="P318" s="223">
        <f>Розрахунок!O315</f>
        <v>0</v>
      </c>
      <c r="Q318" s="224">
        <f>Розрахунок!DL315</f>
        <v>0</v>
      </c>
      <c r="R318" s="249" t="str">
        <f t="shared" si="41"/>
        <v xml:space="preserve"> </v>
      </c>
      <c r="S318" s="222">
        <f>Розрахунок!U315</f>
        <v>0</v>
      </c>
      <c r="T318" s="225">
        <f>Розрахунок!AB315</f>
        <v>0</v>
      </c>
      <c r="U318" s="226">
        <f>Розрахунок!AI315</f>
        <v>0</v>
      </c>
      <c r="V318" s="423">
        <f>Розрахунок!AP315</f>
        <v>0</v>
      </c>
      <c r="W318" s="222">
        <f>Розрахунок!AW315</f>
        <v>0</v>
      </c>
      <c r="X318" s="225">
        <f>Розрахунок!BD315</f>
        <v>0</v>
      </c>
      <c r="Y318" s="226">
        <f>Розрахунок!BK315</f>
        <v>0</v>
      </c>
      <c r="Z318" s="423">
        <f>Розрахунок!BR315</f>
        <v>0</v>
      </c>
      <c r="AA318" s="222">
        <f>Розрахунок!BY315</f>
        <v>0</v>
      </c>
      <c r="AB318" s="423">
        <f>Розрахунок!CF315</f>
        <v>0</v>
      </c>
      <c r="AC318" s="222">
        <f>Розрахунок!CM315</f>
        <v>0</v>
      </c>
      <c r="AD318" s="225">
        <f>Розрахунок!CT315</f>
        <v>0</v>
      </c>
      <c r="AE318" s="226">
        <f>Розрахунок!DA315</f>
        <v>0</v>
      </c>
      <c r="AF318" s="225">
        <f>Розрахунок!DH315</f>
        <v>0</v>
      </c>
      <c r="AG318" s="421"/>
      <c r="AI318" s="532">
        <f>IF(AND($B318&lt;&gt;0,OR($S318&lt;&gt;0,$T318&lt;&gt;0,OR(LEFT($E318,2)=$S$6&amp;"*",LEFT($E318,2)=$T$6&amp;"*"),OR(LEFT($F318,2)=$S$6,LEFT($F318,2)=$S$6&amp;","),OR(LEFT($F318,2)=$T$6,LEFT($F318,2)=$T$6&amp;","),OR(LEFT($G318,2)=$S$6,LEFT($G318,2)=$S$6&amp;","),OR(LEFT($G318,2)=$T$6,LEFT($G318,2)=$T$6&amp;","))),1,0)</f>
        <v>0</v>
      </c>
      <c r="AJ318" s="533">
        <f t="shared" si="44"/>
        <v>0</v>
      </c>
      <c r="AK318" s="533">
        <f t="shared" si="45"/>
        <v>0</v>
      </c>
      <c r="AL318" s="533">
        <f t="shared" si="46"/>
        <v>0</v>
      </c>
      <c r="AM318" s="533">
        <f t="shared" si="47"/>
        <v>0</v>
      </c>
      <c r="AN318" s="533">
        <f t="shared" si="48"/>
        <v>0</v>
      </c>
      <c r="AO318" s="534">
        <f t="shared" si="49"/>
        <v>0</v>
      </c>
    </row>
    <row r="319" spans="1:41" s="16" customFormat="1" ht="13.5" customHeight="1" thickBot="1" x14ac:dyDescent="0.25">
      <c r="A319" s="531"/>
      <c r="B319" s="545" t="s">
        <v>89</v>
      </c>
      <c r="C319" s="272"/>
      <c r="D319" s="273"/>
      <c r="E319" s="274"/>
      <c r="F319" s="274"/>
      <c r="G319" s="274"/>
      <c r="H319" s="274"/>
      <c r="I319" s="274"/>
      <c r="J319" s="274">
        <f t="shared" ref="J319:Q319" si="51">SUM(J219:J318)</f>
        <v>20</v>
      </c>
      <c r="K319" s="274">
        <f t="shared" si="51"/>
        <v>20</v>
      </c>
      <c r="L319" s="275">
        <f t="shared" si="51"/>
        <v>600</v>
      </c>
      <c r="M319" s="274">
        <f t="shared" si="51"/>
        <v>252</v>
      </c>
      <c r="N319" s="274">
        <f t="shared" si="51"/>
        <v>66</v>
      </c>
      <c r="O319" s="274">
        <f t="shared" si="51"/>
        <v>66</v>
      </c>
      <c r="P319" s="274">
        <f t="shared" si="51"/>
        <v>120</v>
      </c>
      <c r="Q319" s="275">
        <f t="shared" si="51"/>
        <v>348</v>
      </c>
      <c r="R319" s="276"/>
      <c r="S319" s="277">
        <f t="shared" ref="S319:Z319" si="52">SUM(S219:S318)</f>
        <v>0</v>
      </c>
      <c r="T319" s="278">
        <f t="shared" si="52"/>
        <v>0</v>
      </c>
      <c r="U319" s="412">
        <f t="shared" si="52"/>
        <v>4</v>
      </c>
      <c r="V319" s="424">
        <f t="shared" si="52"/>
        <v>0</v>
      </c>
      <c r="W319" s="277">
        <f t="shared" si="52"/>
        <v>2</v>
      </c>
      <c r="X319" s="278">
        <f t="shared" si="52"/>
        <v>6</v>
      </c>
      <c r="Y319" s="412">
        <f t="shared" si="52"/>
        <v>2</v>
      </c>
      <c r="Z319" s="424">
        <f t="shared" si="52"/>
        <v>2</v>
      </c>
      <c r="AA319" s="277">
        <f t="shared" ref="AA319:AF319" si="53">SUM(AA219:AA318)</f>
        <v>0</v>
      </c>
      <c r="AB319" s="424">
        <f t="shared" si="53"/>
        <v>0</v>
      </c>
      <c r="AC319" s="277">
        <f t="shared" si="53"/>
        <v>0</v>
      </c>
      <c r="AD319" s="278">
        <f t="shared" si="53"/>
        <v>0</v>
      </c>
      <c r="AE319" s="412">
        <f t="shared" si="53"/>
        <v>0</v>
      </c>
      <c r="AF319" s="278">
        <f t="shared" si="53"/>
        <v>0</v>
      </c>
      <c r="AG319" s="421"/>
      <c r="AI319" s="535">
        <f t="shared" ref="AI319:AO319" si="54">SUM(AI219:AI318)</f>
        <v>0</v>
      </c>
      <c r="AJ319" s="536">
        <f t="shared" si="54"/>
        <v>2</v>
      </c>
      <c r="AK319" s="536">
        <f t="shared" si="54"/>
        <v>3</v>
      </c>
      <c r="AL319" s="536">
        <f t="shared" si="54"/>
        <v>1</v>
      </c>
      <c r="AM319" s="536">
        <f t="shared" si="54"/>
        <v>0</v>
      </c>
      <c r="AN319" s="536">
        <f t="shared" si="54"/>
        <v>0</v>
      </c>
      <c r="AO319" s="537">
        <f t="shared" si="54"/>
        <v>0</v>
      </c>
    </row>
    <row r="320" spans="1:41" s="16" customFormat="1" ht="13.5" thickBot="1" x14ac:dyDescent="0.25">
      <c r="A320" s="441">
        <f>Розрахунок!A317</f>
        <v>0</v>
      </c>
      <c r="B320" s="518" t="str">
        <f>Розрахунок!B317</f>
        <v>Фізичне виховання</v>
      </c>
      <c r="C320" s="227"/>
      <c r="D320" s="226" t="str">
        <f>Розрахунок!F317</f>
        <v/>
      </c>
      <c r="E320" s="223" t="str">
        <f>Розрахунок!G317</f>
        <v/>
      </c>
      <c r="F320" s="223" t="str">
        <f>Розрахунок!H317</f>
        <v/>
      </c>
      <c r="G320" s="223" t="str">
        <f>Розрахунок!I317</f>
        <v/>
      </c>
      <c r="H320" s="223"/>
      <c r="I320" s="223"/>
      <c r="J320" s="223">
        <f>Розрахунок!E317</f>
        <v>0</v>
      </c>
      <c r="K320" s="223">
        <f>Розрахунок!DN317</f>
        <v>0</v>
      </c>
      <c r="L320" s="223">
        <f>Розрахунок!DM317</f>
        <v>0</v>
      </c>
      <c r="M320" s="223">
        <f>Розрахунок!L317</f>
        <v>190</v>
      </c>
      <c r="N320" s="223">
        <f>Розрахунок!M317</f>
        <v>0</v>
      </c>
      <c r="O320" s="223">
        <f>Розрахунок!N317</f>
        <v>0</v>
      </c>
      <c r="P320" s="223">
        <f>Розрахунок!O317</f>
        <v>190</v>
      </c>
      <c r="Q320" s="224">
        <f>Розрахунок!DL317</f>
        <v>0</v>
      </c>
      <c r="R320" s="423" t="str">
        <f t="shared" ref="R320" si="55">IF(L320&lt;&gt;0,L320/M320," ")</f>
        <v xml:space="preserve"> </v>
      </c>
      <c r="S320" s="222">
        <f>Розрахунок!U317</f>
        <v>2</v>
      </c>
      <c r="T320" s="225">
        <f>Розрахунок!AB317</f>
        <v>2</v>
      </c>
      <c r="U320" s="226">
        <f>Розрахунок!AI317</f>
        <v>2</v>
      </c>
      <c r="V320" s="423">
        <f>Розрахунок!AP317</f>
        <v>2</v>
      </c>
      <c r="W320" s="222">
        <f>Розрахунок!AW317</f>
        <v>2</v>
      </c>
      <c r="X320" s="225">
        <f>Розрахунок!BD317</f>
        <v>2</v>
      </c>
      <c r="Y320" s="226">
        <f>Розрахунок!BK317</f>
        <v>0</v>
      </c>
      <c r="Z320" s="423">
        <f>Розрахунок!BR317</f>
        <v>0</v>
      </c>
      <c r="AA320" s="222">
        <f>Розрахунок!BY317</f>
        <v>0</v>
      </c>
      <c r="AB320" s="423">
        <f>Розрахунок!CF317</f>
        <v>0</v>
      </c>
      <c r="AC320" s="222">
        <f>Розрахунок!CM317</f>
        <v>0</v>
      </c>
      <c r="AD320" s="225">
        <f>Розрахунок!CT317</f>
        <v>0</v>
      </c>
      <c r="AE320" s="226">
        <f>Розрахунок!DA317</f>
        <v>0</v>
      </c>
      <c r="AF320" s="225">
        <f>Розрахунок!DH317</f>
        <v>0</v>
      </c>
      <c r="AG320" s="421"/>
      <c r="AI320" s="541">
        <f t="shared" ref="AI320" si="56">IF(AND($B320&lt;&gt;0,OR($S320&lt;&gt;0,$T320&lt;&gt;0,OR(LEFT($E320,2)=$S$6&amp;"*",LEFT($E320,2)=$T$6&amp;"*"),OR(LEFT($F320,2)=$S$6,LEFT($F320,2)=$S$6&amp;","),OR(LEFT($F320,2)=$T$6,LEFT($F320,2)=$T$6&amp;","),OR(LEFT($G320,2)=$S$6,LEFT($G320,2)=$S$6&amp;","),OR(LEFT($G320,2)=$T$6,LEFT($G320,2)=$T$6&amp;","))),1,0)</f>
        <v>1</v>
      </c>
      <c r="AJ320" s="542">
        <f t="shared" si="44"/>
        <v>1</v>
      </c>
      <c r="AK320" s="542">
        <f t="shared" si="45"/>
        <v>1</v>
      </c>
      <c r="AL320" s="542">
        <f t="shared" si="46"/>
        <v>0</v>
      </c>
      <c r="AM320" s="542">
        <f t="shared" si="47"/>
        <v>0</v>
      </c>
      <c r="AN320" s="542">
        <f t="shared" si="48"/>
        <v>0</v>
      </c>
      <c r="AO320" s="543">
        <f t="shared" si="49"/>
        <v>0</v>
      </c>
    </row>
    <row r="321" spans="1:41" s="18" customFormat="1" ht="15" customHeight="1" collapsed="1" thickBot="1" x14ac:dyDescent="0.25">
      <c r="A321" s="709" t="str">
        <f>Розрахунок!B318</f>
        <v>2.2. Цикл професійної підготовки</v>
      </c>
      <c r="B321" s="710"/>
      <c r="C321" s="710"/>
      <c r="D321" s="710"/>
      <c r="E321" s="710"/>
      <c r="F321" s="710"/>
      <c r="G321" s="710"/>
      <c r="H321" s="710"/>
      <c r="I321" s="710"/>
      <c r="J321" s="710"/>
      <c r="K321" s="710"/>
      <c r="L321" s="710"/>
      <c r="M321" s="710"/>
      <c r="N321" s="710"/>
      <c r="O321" s="710"/>
      <c r="P321" s="710"/>
      <c r="Q321" s="710"/>
      <c r="R321" s="710"/>
      <c r="S321" s="710"/>
      <c r="T321" s="710"/>
      <c r="U321" s="710"/>
      <c r="V321" s="710"/>
      <c r="W321" s="710"/>
      <c r="X321" s="710"/>
      <c r="Y321" s="710"/>
      <c r="Z321" s="710"/>
      <c r="AA321" s="710"/>
      <c r="AB321" s="710"/>
      <c r="AC321" s="710"/>
      <c r="AD321" s="710"/>
      <c r="AE321" s="710"/>
      <c r="AF321" s="711"/>
      <c r="AG321" s="444"/>
      <c r="AI321" s="705"/>
      <c r="AJ321" s="706"/>
      <c r="AK321" s="706"/>
      <c r="AL321" s="706"/>
      <c r="AM321" s="706"/>
      <c r="AN321" s="706"/>
      <c r="AO321" s="707"/>
    </row>
    <row r="322" spans="1:41" s="18" customFormat="1" ht="15" hidden="1" thickBot="1" x14ac:dyDescent="0.25">
      <c r="A322" s="772" t="str">
        <f>Розрахунок!B319</f>
        <v>Блок А</v>
      </c>
      <c r="B322" s="773"/>
      <c r="C322" s="773"/>
      <c r="D322" s="773"/>
      <c r="E322" s="773"/>
      <c r="F322" s="773"/>
      <c r="G322" s="773"/>
      <c r="H322" s="773"/>
      <c r="I322" s="773"/>
      <c r="J322" s="773"/>
      <c r="K322" s="773"/>
      <c r="L322" s="773"/>
      <c r="M322" s="773"/>
      <c r="N322" s="773"/>
      <c r="O322" s="773"/>
      <c r="P322" s="773"/>
      <c r="Q322" s="773"/>
      <c r="R322" s="773"/>
      <c r="S322" s="773"/>
      <c r="T322" s="773"/>
      <c r="U322" s="773"/>
      <c r="V322" s="773"/>
      <c r="W322" s="773"/>
      <c r="X322" s="773"/>
      <c r="Y322" s="773"/>
      <c r="Z322" s="773"/>
      <c r="AA322" s="773"/>
      <c r="AB322" s="773"/>
      <c r="AC322" s="773"/>
      <c r="AD322" s="773"/>
      <c r="AE322" s="773"/>
      <c r="AF322" s="774"/>
      <c r="AG322" s="444"/>
      <c r="AI322" s="526">
        <f t="shared" ref="AI322" si="57">IF(AND($B322&lt;&gt;0,OR($S322&lt;&gt;0,$T322&lt;&gt;0,OR(LEFT(E$13,2)=$S$6&amp;"*",LEFT(E$13,2)=$T$6&amp;"*"),OR(LEFT($F322,2)=$S$6,LEFT($F322,2)=$S$6&amp;","),OR(LEFT($F322,2)=$T$6,LEFT($F322,2)=$T$6&amp;","),OR(LEFT($G322,2)=$S$6,LEFT($G322,2)=$S$6&amp;","),OR(LEFT($G322,2)=$T$6,LEFT($G322,2)=$T$6&amp;","))),1,0)</f>
        <v>0</v>
      </c>
      <c r="AJ322" s="523">
        <f t="shared" si="44"/>
        <v>0</v>
      </c>
      <c r="AK322" s="523">
        <f t="shared" si="45"/>
        <v>0</v>
      </c>
      <c r="AL322" s="523">
        <f t="shared" si="46"/>
        <v>0</v>
      </c>
      <c r="AM322" s="523">
        <f t="shared" si="47"/>
        <v>0</v>
      </c>
      <c r="AN322" s="523">
        <f t="shared" si="48"/>
        <v>0</v>
      </c>
      <c r="AO322" s="527">
        <f t="shared" si="49"/>
        <v>0</v>
      </c>
    </row>
    <row r="323" spans="1:41" s="16" customFormat="1" ht="13.5" thickBot="1" x14ac:dyDescent="0.25">
      <c r="A323" s="221">
        <f>Розрахунок!A320</f>
        <v>1</v>
      </c>
      <c r="B323" s="423" t="str">
        <f>Розрахунок!B320</f>
        <v>Дисципліна 6 ПП (з каталогу)</v>
      </c>
      <c r="C323" s="227" t="str">
        <f>Розрахунок!C320</f>
        <v/>
      </c>
      <c r="D323" s="226" t="str">
        <f>IF(Розрахунок!F320&lt;&gt;"",LEFT(Розрахунок!F320, LEN(Розрахунок!F320)-1)," ")</f>
        <v xml:space="preserve"> </v>
      </c>
      <c r="E323" s="223" t="str">
        <f>IF(Розрахунок!G320&lt;&gt;"",LEFT(Розрахунок!G320, LEN(Розрахунок!G320)-1)," ")</f>
        <v>3</v>
      </c>
      <c r="F323" s="223" t="str">
        <f>IF(Розрахунок!H320&lt;&gt;"",LEFT(Розрахунок!H320, LEN(Розрахунок!H320)-1)," ")</f>
        <v xml:space="preserve"> </v>
      </c>
      <c r="G323" s="223" t="str">
        <f>IF(Розрахунок!I320&lt;&gt;"",LEFT(Розрахунок!I320, LEN(Розрахунок!I320)-1)," ")</f>
        <v xml:space="preserve"> </v>
      </c>
      <c r="H323" s="223">
        <f>Розрахунок!J320</f>
        <v>0</v>
      </c>
      <c r="I323" s="223" t="str">
        <f>IF(Розрахунок!K320&lt;&gt;"",LEFT(Розрахунок!K320, LEN(Розрахунок!K320)-1)," ")</f>
        <v xml:space="preserve"> </v>
      </c>
      <c r="J323" s="223">
        <f>Розрахунок!E320</f>
        <v>5</v>
      </c>
      <c r="K323" s="223">
        <f>Розрахунок!DN320</f>
        <v>5</v>
      </c>
      <c r="L323" s="223">
        <f>Розрахунок!DM320</f>
        <v>150</v>
      </c>
      <c r="M323" s="223">
        <f>Розрахунок!L320</f>
        <v>60</v>
      </c>
      <c r="N323" s="223">
        <f>Розрахунок!M320</f>
        <v>30</v>
      </c>
      <c r="O323" s="223">
        <f>Розрахунок!N320</f>
        <v>30</v>
      </c>
      <c r="P323" s="223">
        <f>Розрахунок!O320</f>
        <v>0</v>
      </c>
      <c r="Q323" s="224">
        <f>Розрахунок!DL320</f>
        <v>90</v>
      </c>
      <c r="R323" s="249">
        <f>IF(L323&lt;&gt;0,M323/L323," ")</f>
        <v>0.4</v>
      </c>
      <c r="S323" s="222">
        <f>Розрахунок!U320</f>
        <v>0</v>
      </c>
      <c r="T323" s="225">
        <f>Розрахунок!AB320</f>
        <v>0</v>
      </c>
      <c r="U323" s="226">
        <f>Розрахунок!AI320</f>
        <v>4</v>
      </c>
      <c r="V323" s="423">
        <f>Розрахунок!AP320</f>
        <v>0</v>
      </c>
      <c r="W323" s="222">
        <f>Розрахунок!AW320</f>
        <v>0</v>
      </c>
      <c r="X323" s="225">
        <f>Розрахунок!BD320</f>
        <v>0</v>
      </c>
      <c r="Y323" s="226">
        <f>Розрахунок!BK320</f>
        <v>0</v>
      </c>
      <c r="Z323" s="423">
        <f>Розрахунок!BR320</f>
        <v>0</v>
      </c>
      <c r="AA323" s="222">
        <f>Розрахунок!BY320</f>
        <v>0</v>
      </c>
      <c r="AB323" s="423">
        <f>Розрахунок!CF320</f>
        <v>0</v>
      </c>
      <c r="AC323" s="222">
        <f>Розрахунок!CM320</f>
        <v>0</v>
      </c>
      <c r="AD323" s="225">
        <f>Розрахунок!CT320</f>
        <v>0</v>
      </c>
      <c r="AE323" s="226">
        <f>Розрахунок!DA320</f>
        <v>0</v>
      </c>
      <c r="AF323" s="225">
        <f>Розрахунок!DH320</f>
        <v>0</v>
      </c>
      <c r="AG323" s="421"/>
      <c r="AI323" s="524">
        <f>IF(AND($B323&lt;&gt;0,OR($S323&lt;&gt;0,$T323&lt;&gt;0,OR(LEFT($E323,2)=$S$6&amp;"*",LEFT($E323,2)=$T$6&amp;"*"),OR(LEFT($F323,2)=$S$6,LEFT($F323,2)=$S$6&amp;","),OR(LEFT($F323,2)=$T$6,LEFT($F323,2)=$T$6&amp;","),OR(LEFT($G323,2)=$S$6,LEFT($G323,2)=$S$6&amp;","),OR(LEFT($G323,2)=$T$6,LEFT($G323,2)=$T$6&amp;","))),1,0)</f>
        <v>0</v>
      </c>
      <c r="AJ323" s="519">
        <f t="shared" si="44"/>
        <v>1</v>
      </c>
      <c r="AK323" s="519">
        <f t="shared" si="45"/>
        <v>0</v>
      </c>
      <c r="AL323" s="519">
        <f t="shared" si="46"/>
        <v>0</v>
      </c>
      <c r="AM323" s="519">
        <f t="shared" si="47"/>
        <v>0</v>
      </c>
      <c r="AN323" s="519">
        <f t="shared" si="48"/>
        <v>0</v>
      </c>
      <c r="AO323" s="525">
        <f t="shared" si="49"/>
        <v>0</v>
      </c>
    </row>
    <row r="324" spans="1:41" s="16" customFormat="1" ht="13.5" thickBot="1" x14ac:dyDescent="0.25">
      <c r="A324" s="221">
        <f>Розрахунок!A321</f>
        <v>2</v>
      </c>
      <c r="B324" s="423" t="str">
        <f>Розрахунок!B321</f>
        <v>Дисципліна 7 ПП (з каталогу)</v>
      </c>
      <c r="C324" s="227" t="str">
        <f>Розрахунок!C321</f>
        <v/>
      </c>
      <c r="D324" s="226" t="str">
        <f>IF(Розрахунок!F321&lt;&gt;"",LEFT(Розрахунок!F321, LEN(Розрахунок!F321)-1)," ")</f>
        <v xml:space="preserve"> </v>
      </c>
      <c r="E324" s="223" t="str">
        <f>IF(Розрахунок!G321&lt;&gt;"",LEFT(Розрахунок!G321, LEN(Розрахунок!G321)-1)," ")</f>
        <v>3</v>
      </c>
      <c r="F324" s="223" t="str">
        <f>IF(Розрахунок!H321&lt;&gt;"",LEFT(Розрахунок!H321, LEN(Розрахунок!H321)-1)," ")</f>
        <v xml:space="preserve"> </v>
      </c>
      <c r="G324" s="223" t="str">
        <f>IF(Розрахунок!I321&lt;&gt;"",LEFT(Розрахунок!I321, LEN(Розрахунок!I321)-1)," ")</f>
        <v xml:space="preserve"> </v>
      </c>
      <c r="H324" s="223">
        <f>Розрахунок!J321</f>
        <v>0</v>
      </c>
      <c r="I324" s="223" t="str">
        <f>IF(Розрахунок!K321&lt;&gt;"",LEFT(Розрахунок!K321, LEN(Розрахунок!K321)-1)," ")</f>
        <v xml:space="preserve"> </v>
      </c>
      <c r="J324" s="223">
        <f>Розрахунок!E321</f>
        <v>5</v>
      </c>
      <c r="K324" s="223">
        <f>Розрахунок!DN321</f>
        <v>5</v>
      </c>
      <c r="L324" s="223">
        <f>Розрахунок!DM321</f>
        <v>150</v>
      </c>
      <c r="M324" s="223">
        <f>Розрахунок!L321</f>
        <v>60</v>
      </c>
      <c r="N324" s="223">
        <f>Розрахунок!M321</f>
        <v>30</v>
      </c>
      <c r="O324" s="223">
        <f>Розрахунок!N321</f>
        <v>30</v>
      </c>
      <c r="P324" s="223">
        <f>Розрахунок!O321</f>
        <v>0</v>
      </c>
      <c r="Q324" s="224">
        <f>Розрахунок!DL321</f>
        <v>90</v>
      </c>
      <c r="R324" s="249">
        <f t="shared" ref="R324:R422" si="58">IF(L324&lt;&gt;0,M324/L324," ")</f>
        <v>0.4</v>
      </c>
      <c r="S324" s="222">
        <f>Розрахунок!U321</f>
        <v>0</v>
      </c>
      <c r="T324" s="225">
        <f>Розрахунок!AB321</f>
        <v>0</v>
      </c>
      <c r="U324" s="226">
        <f>Розрахунок!AI321</f>
        <v>4</v>
      </c>
      <c r="V324" s="423">
        <f>Розрахунок!AP321</f>
        <v>0</v>
      </c>
      <c r="W324" s="222">
        <f>Розрахунок!AW321</f>
        <v>0</v>
      </c>
      <c r="X324" s="225">
        <f>Розрахунок!BD321</f>
        <v>0</v>
      </c>
      <c r="Y324" s="226">
        <f>Розрахунок!BK321</f>
        <v>0</v>
      </c>
      <c r="Z324" s="423">
        <f>Розрахунок!BR321</f>
        <v>0</v>
      </c>
      <c r="AA324" s="222">
        <f>Розрахунок!BY321</f>
        <v>0</v>
      </c>
      <c r="AB324" s="423">
        <f>Розрахунок!CF321</f>
        <v>0</v>
      </c>
      <c r="AC324" s="222">
        <f>Розрахунок!CM321</f>
        <v>0</v>
      </c>
      <c r="AD324" s="225">
        <f>Розрахунок!CT321</f>
        <v>0</v>
      </c>
      <c r="AE324" s="226">
        <f>Розрахунок!DA321</f>
        <v>0</v>
      </c>
      <c r="AF324" s="225">
        <f>Розрахунок!DH321</f>
        <v>0</v>
      </c>
      <c r="AG324" s="421"/>
      <c r="AI324" s="524">
        <f t="shared" ref="AI324:AI387" si="59">IF(AND($B324&lt;&gt;0,OR($S324&lt;&gt;0,$T324&lt;&gt;0,OR(LEFT($E324,2)=$S$6&amp;"*",LEFT($E324,2)=$T$6&amp;"*"),OR(LEFT($F324,2)=$S$6,LEFT($F324,2)=$S$6&amp;","),OR(LEFT($F324,2)=$T$6,LEFT($F324,2)=$T$6&amp;","),OR(LEFT($G324,2)=$S$6,LEFT($G324,2)=$S$6&amp;","),OR(LEFT($G324,2)=$T$6,LEFT($G324,2)=$T$6&amp;","))),1,0)</f>
        <v>0</v>
      </c>
      <c r="AJ324" s="519">
        <f t="shared" si="44"/>
        <v>1</v>
      </c>
      <c r="AK324" s="519">
        <f t="shared" si="45"/>
        <v>0</v>
      </c>
      <c r="AL324" s="519">
        <f t="shared" si="46"/>
        <v>0</v>
      </c>
      <c r="AM324" s="519">
        <f t="shared" si="47"/>
        <v>0</v>
      </c>
      <c r="AN324" s="519">
        <f t="shared" si="48"/>
        <v>0</v>
      </c>
      <c r="AO324" s="525">
        <f t="shared" si="49"/>
        <v>0</v>
      </c>
    </row>
    <row r="325" spans="1:41" s="16" customFormat="1" ht="13.5" thickBot="1" x14ac:dyDescent="0.25">
      <c r="A325" s="221">
        <f>Розрахунок!A322</f>
        <v>3</v>
      </c>
      <c r="B325" s="423" t="str">
        <f>Розрахунок!B322</f>
        <v>Конфліктологія</v>
      </c>
      <c r="C325" s="227">
        <f>Розрахунок!C322</f>
        <v>34</v>
      </c>
      <c r="D325" s="226" t="str">
        <f>IF(Розрахунок!F322&lt;&gt;"",LEFT(Розрахунок!F322, LEN(Розрахунок!F322)-1)," ")</f>
        <v xml:space="preserve"> </v>
      </c>
      <c r="E325" s="223" t="str">
        <f>IF(Розрахунок!G322&lt;&gt;"",LEFT(Розрахунок!G322, LEN(Розрахунок!G322)-1)," ")</f>
        <v>5</v>
      </c>
      <c r="F325" s="223" t="str">
        <f>IF(Розрахунок!H322&lt;&gt;"",LEFT(Розрахунок!H322, LEN(Розрахунок!H322)-1)," ")</f>
        <v xml:space="preserve"> </v>
      </c>
      <c r="G325" s="223" t="str">
        <f>IF(Розрахунок!I322&lt;&gt;"",LEFT(Розрахунок!I322, LEN(Розрахунок!I322)-1)," ")</f>
        <v xml:space="preserve"> </v>
      </c>
      <c r="H325" s="223">
        <f>Розрахунок!J322</f>
        <v>0</v>
      </c>
      <c r="I325" s="223" t="str">
        <f>IF(Розрахунок!K322&lt;&gt;"",LEFT(Розрахунок!K322, LEN(Розрахунок!K322)-1)," ")</f>
        <v xml:space="preserve"> </v>
      </c>
      <c r="J325" s="223">
        <f>Розрахунок!E322</f>
        <v>5</v>
      </c>
      <c r="K325" s="223">
        <f>Розрахунок!DN322</f>
        <v>5</v>
      </c>
      <c r="L325" s="223">
        <f>Розрахунок!DM322</f>
        <v>150</v>
      </c>
      <c r="M325" s="223">
        <f>Розрахунок!L322</f>
        <v>60</v>
      </c>
      <c r="N325" s="223">
        <f>Розрахунок!M322</f>
        <v>30</v>
      </c>
      <c r="O325" s="223">
        <f>Розрахунок!N322</f>
        <v>30</v>
      </c>
      <c r="P325" s="223">
        <f>Розрахунок!O322</f>
        <v>0</v>
      </c>
      <c r="Q325" s="224">
        <f>Розрахунок!DL322</f>
        <v>90</v>
      </c>
      <c r="R325" s="249">
        <f t="shared" si="58"/>
        <v>0.4</v>
      </c>
      <c r="S325" s="222">
        <f>Розрахунок!U322</f>
        <v>0</v>
      </c>
      <c r="T325" s="225">
        <f>Розрахунок!AB322</f>
        <v>0</v>
      </c>
      <c r="U325" s="226">
        <f>Розрахунок!AI322</f>
        <v>0</v>
      </c>
      <c r="V325" s="423">
        <f>Розрахунок!AP322</f>
        <v>0</v>
      </c>
      <c r="W325" s="222">
        <f>Розрахунок!AW322</f>
        <v>4</v>
      </c>
      <c r="X325" s="225">
        <f>Розрахунок!BD322</f>
        <v>0</v>
      </c>
      <c r="Y325" s="226">
        <f>Розрахунок!BK322</f>
        <v>0</v>
      </c>
      <c r="Z325" s="423">
        <f>Розрахунок!BR322</f>
        <v>0</v>
      </c>
      <c r="AA325" s="222">
        <f>Розрахунок!BY322</f>
        <v>0</v>
      </c>
      <c r="AB325" s="423">
        <f>Розрахунок!CF322</f>
        <v>0</v>
      </c>
      <c r="AC325" s="222">
        <f>Розрахунок!CM322</f>
        <v>0</v>
      </c>
      <c r="AD325" s="225">
        <f>Розрахунок!CT322</f>
        <v>0</v>
      </c>
      <c r="AE325" s="226">
        <f>Розрахунок!DA322</f>
        <v>0</v>
      </c>
      <c r="AF325" s="225">
        <f>Розрахунок!DH322</f>
        <v>0</v>
      </c>
      <c r="AG325" s="421"/>
      <c r="AI325" s="524">
        <f t="shared" si="59"/>
        <v>0</v>
      </c>
      <c r="AJ325" s="519">
        <f t="shared" si="44"/>
        <v>0</v>
      </c>
      <c r="AK325" s="519">
        <f t="shared" si="45"/>
        <v>1</v>
      </c>
      <c r="AL325" s="519">
        <f t="shared" si="46"/>
        <v>0</v>
      </c>
      <c r="AM325" s="519">
        <f t="shared" si="47"/>
        <v>0</v>
      </c>
      <c r="AN325" s="519">
        <f t="shared" si="48"/>
        <v>0</v>
      </c>
      <c r="AO325" s="525">
        <f t="shared" si="49"/>
        <v>0</v>
      </c>
    </row>
    <row r="326" spans="1:41" s="16" customFormat="1" ht="26.25" thickBot="1" x14ac:dyDescent="0.25">
      <c r="A326" s="221">
        <f>Розрахунок!A323</f>
        <v>4</v>
      </c>
      <c r="B326" s="423" t="str">
        <f>Розрахунок!B323</f>
        <v>Психологія сімейних криз та кризове консультування</v>
      </c>
      <c r="C326" s="227">
        <f>Розрахунок!C323</f>
        <v>34</v>
      </c>
      <c r="D326" s="226" t="str">
        <f>IF(Розрахунок!F323&lt;&gt;"",LEFT(Розрахунок!F323, LEN(Розрахунок!F323)-1)," ")</f>
        <v xml:space="preserve"> </v>
      </c>
      <c r="E326" s="223" t="str">
        <f>IF(Розрахунок!G323&lt;&gt;"",LEFT(Розрахунок!G323, LEN(Розрахунок!G323)-1)," ")</f>
        <v>5</v>
      </c>
      <c r="F326" s="223" t="str">
        <f>IF(Розрахунок!H323&lt;&gt;"",LEFT(Розрахунок!H323, LEN(Розрахунок!H323)-1)," ")</f>
        <v xml:space="preserve"> </v>
      </c>
      <c r="G326" s="223" t="str">
        <f>IF(Розрахунок!I323&lt;&gt;"",LEFT(Розрахунок!I323, LEN(Розрахунок!I323)-1)," ")</f>
        <v xml:space="preserve"> </v>
      </c>
      <c r="H326" s="223">
        <f>Розрахунок!J323</f>
        <v>0</v>
      </c>
      <c r="I326" s="223" t="str">
        <f>IF(Розрахунок!K323&lt;&gt;"",LEFT(Розрахунок!K323, LEN(Розрахунок!K323)-1)," ")</f>
        <v xml:space="preserve"> </v>
      </c>
      <c r="J326" s="223">
        <f>Розрахунок!E323</f>
        <v>5</v>
      </c>
      <c r="K326" s="223">
        <f>Розрахунок!DN323</f>
        <v>5</v>
      </c>
      <c r="L326" s="223">
        <f>Розрахунок!DM323</f>
        <v>150</v>
      </c>
      <c r="M326" s="223">
        <f>Розрахунок!L323</f>
        <v>60</v>
      </c>
      <c r="N326" s="223">
        <f>Розрахунок!M323</f>
        <v>30</v>
      </c>
      <c r="O326" s="223">
        <f>Розрахунок!N323</f>
        <v>30</v>
      </c>
      <c r="P326" s="223">
        <f>Розрахунок!O323</f>
        <v>0</v>
      </c>
      <c r="Q326" s="224">
        <f>Розрахунок!DL323</f>
        <v>90</v>
      </c>
      <c r="R326" s="249">
        <f t="shared" si="58"/>
        <v>0.4</v>
      </c>
      <c r="S326" s="222">
        <f>Розрахунок!U323</f>
        <v>0</v>
      </c>
      <c r="T326" s="225">
        <f>Розрахунок!AB323</f>
        <v>0</v>
      </c>
      <c r="U326" s="226">
        <f>Розрахунок!AI323</f>
        <v>0</v>
      </c>
      <c r="V326" s="423">
        <f>Розрахунок!AP323</f>
        <v>0</v>
      </c>
      <c r="W326" s="222">
        <f>Розрахунок!AW323</f>
        <v>4</v>
      </c>
      <c r="X326" s="225">
        <f>Розрахунок!BD323</f>
        <v>0</v>
      </c>
      <c r="Y326" s="226">
        <f>Розрахунок!BK323</f>
        <v>0</v>
      </c>
      <c r="Z326" s="423">
        <f>Розрахунок!BR323</f>
        <v>0</v>
      </c>
      <c r="AA326" s="222">
        <f>Розрахунок!BY323</f>
        <v>0</v>
      </c>
      <c r="AB326" s="423">
        <f>Розрахунок!CF323</f>
        <v>0</v>
      </c>
      <c r="AC326" s="222">
        <f>Розрахунок!CM323</f>
        <v>0</v>
      </c>
      <c r="AD326" s="225">
        <f>Розрахунок!CT323</f>
        <v>0</v>
      </c>
      <c r="AE326" s="226">
        <f>Розрахунок!DA323</f>
        <v>0</v>
      </c>
      <c r="AF326" s="225">
        <f>Розрахунок!DH323</f>
        <v>0</v>
      </c>
      <c r="AG326" s="421"/>
      <c r="AI326" s="524">
        <f t="shared" si="59"/>
        <v>0</v>
      </c>
      <c r="AJ326" s="519">
        <f t="shared" si="44"/>
        <v>0</v>
      </c>
      <c r="AK326" s="519">
        <f t="shared" si="45"/>
        <v>1</v>
      </c>
      <c r="AL326" s="519">
        <f t="shared" si="46"/>
        <v>0</v>
      </c>
      <c r="AM326" s="519">
        <f t="shared" si="47"/>
        <v>0</v>
      </c>
      <c r="AN326" s="519">
        <f t="shared" si="48"/>
        <v>0</v>
      </c>
      <c r="AO326" s="525">
        <f t="shared" si="49"/>
        <v>0</v>
      </c>
    </row>
    <row r="327" spans="1:41" s="16" customFormat="1" ht="13.5" thickBot="1" x14ac:dyDescent="0.25">
      <c r="A327" s="221">
        <f>Розрахунок!A324</f>
        <v>5</v>
      </c>
      <c r="B327" s="423" t="str">
        <f>Розрахунок!B324</f>
        <v>Основи психоконсультування та психокорекції</v>
      </c>
      <c r="C327" s="227">
        <f>Розрахунок!C324</f>
        <v>34</v>
      </c>
      <c r="D327" s="226" t="str">
        <f>IF(Розрахунок!F324&lt;&gt;"",LEFT(Розрахунок!F324, LEN(Розрахунок!F324)-1)," ")</f>
        <v xml:space="preserve"> </v>
      </c>
      <c r="E327" s="223" t="str">
        <f>IF(Розрахунок!G324&lt;&gt;"",LEFT(Розрахунок!G324, LEN(Розрахунок!G324)-1)," ")</f>
        <v>5</v>
      </c>
      <c r="F327" s="223" t="str">
        <f>IF(Розрахунок!H324&lt;&gt;"",LEFT(Розрахунок!H324, LEN(Розрахунок!H324)-1)," ")</f>
        <v xml:space="preserve"> </v>
      </c>
      <c r="G327" s="223" t="str">
        <f>IF(Розрахунок!I324&lt;&gt;"",LEFT(Розрахунок!I324, LEN(Розрахунок!I324)-1)," ")</f>
        <v xml:space="preserve"> </v>
      </c>
      <c r="H327" s="223">
        <f>Розрахунок!J324</f>
        <v>0</v>
      </c>
      <c r="I327" s="223" t="str">
        <f>IF(Розрахунок!K324&lt;&gt;"",LEFT(Розрахунок!K324, LEN(Розрахунок!K324)-1)," ")</f>
        <v xml:space="preserve"> </v>
      </c>
      <c r="J327" s="223">
        <f>Розрахунок!E324</f>
        <v>5</v>
      </c>
      <c r="K327" s="223">
        <f>Розрахунок!DN324</f>
        <v>5</v>
      </c>
      <c r="L327" s="223">
        <f>Розрахунок!DM324</f>
        <v>150</v>
      </c>
      <c r="M327" s="223">
        <f>Розрахунок!L324</f>
        <v>60</v>
      </c>
      <c r="N327" s="223">
        <f>Розрахунок!M324</f>
        <v>30</v>
      </c>
      <c r="O327" s="223">
        <f>Розрахунок!N324</f>
        <v>30</v>
      </c>
      <c r="P327" s="223">
        <f>Розрахунок!O324</f>
        <v>0</v>
      </c>
      <c r="Q327" s="224">
        <f>Розрахунок!DL324</f>
        <v>90</v>
      </c>
      <c r="R327" s="249">
        <f t="shared" si="58"/>
        <v>0.4</v>
      </c>
      <c r="S327" s="222">
        <f>Розрахунок!U324</f>
        <v>0</v>
      </c>
      <c r="T327" s="225">
        <f>Розрахунок!AB324</f>
        <v>0</v>
      </c>
      <c r="U327" s="226">
        <f>Розрахунок!AI324</f>
        <v>0</v>
      </c>
      <c r="V327" s="423">
        <f>Розрахунок!AP324</f>
        <v>0</v>
      </c>
      <c r="W327" s="222">
        <f>Розрахунок!AW324</f>
        <v>4</v>
      </c>
      <c r="X327" s="225">
        <f>Розрахунок!BD324</f>
        <v>0</v>
      </c>
      <c r="Y327" s="226">
        <f>Розрахунок!BK324</f>
        <v>0</v>
      </c>
      <c r="Z327" s="423">
        <f>Розрахунок!BR324</f>
        <v>0</v>
      </c>
      <c r="AA327" s="222">
        <f>Розрахунок!BY324</f>
        <v>0</v>
      </c>
      <c r="AB327" s="423">
        <f>Розрахунок!CF324</f>
        <v>0</v>
      </c>
      <c r="AC327" s="222">
        <f>Розрахунок!CM324</f>
        <v>0</v>
      </c>
      <c r="AD327" s="225">
        <f>Розрахунок!CT324</f>
        <v>0</v>
      </c>
      <c r="AE327" s="226">
        <f>Розрахунок!DA324</f>
        <v>0</v>
      </c>
      <c r="AF327" s="225">
        <f>Розрахунок!DH324</f>
        <v>0</v>
      </c>
      <c r="AG327" s="421"/>
      <c r="AI327" s="524">
        <f t="shared" si="59"/>
        <v>0</v>
      </c>
      <c r="AJ327" s="519">
        <f t="shared" si="44"/>
        <v>0</v>
      </c>
      <c r="AK327" s="519">
        <f t="shared" si="45"/>
        <v>1</v>
      </c>
      <c r="AL327" s="519">
        <f t="shared" si="46"/>
        <v>0</v>
      </c>
      <c r="AM327" s="519">
        <f t="shared" si="47"/>
        <v>0</v>
      </c>
      <c r="AN327" s="519">
        <f t="shared" si="48"/>
        <v>0</v>
      </c>
      <c r="AO327" s="525">
        <f t="shared" si="49"/>
        <v>0</v>
      </c>
    </row>
    <row r="328" spans="1:41" s="16" customFormat="1" ht="13.5" thickBot="1" x14ac:dyDescent="0.25">
      <c r="A328" s="221">
        <f>Розрахунок!A325</f>
        <v>6</v>
      </c>
      <c r="B328" s="423" t="str">
        <f>Розрахунок!B325</f>
        <v>Дисципліна 11 ПП (з каталогу)</v>
      </c>
      <c r="C328" s="227">
        <f>Розрахунок!C325</f>
        <v>34</v>
      </c>
      <c r="D328" s="226" t="str">
        <f>IF(Розрахунок!F325&lt;&gt;"",LEFT(Розрахунок!F325, LEN(Розрахунок!F325)-1)," ")</f>
        <v xml:space="preserve"> </v>
      </c>
      <c r="E328" s="223" t="str">
        <f>IF(Розрахунок!G325&lt;&gt;"",LEFT(Розрахунок!G325, LEN(Розрахунок!G325)-1)," ")</f>
        <v>7</v>
      </c>
      <c r="F328" s="223" t="str">
        <f>IF(Розрахунок!H325&lt;&gt;"",LEFT(Розрахунок!H325, LEN(Розрахунок!H325)-1)," ")</f>
        <v xml:space="preserve"> </v>
      </c>
      <c r="G328" s="223" t="str">
        <f>IF(Розрахунок!I325&lt;&gt;"",LEFT(Розрахунок!I325, LEN(Розрахунок!I325)-1)," ")</f>
        <v xml:space="preserve"> </v>
      </c>
      <c r="H328" s="223">
        <f>Розрахунок!J325</f>
        <v>0</v>
      </c>
      <c r="I328" s="223" t="str">
        <f>IF(Розрахунок!K325&lt;&gt;"",LEFT(Розрахунок!K325, LEN(Розрахунок!K325)-1)," ")</f>
        <v xml:space="preserve"> </v>
      </c>
      <c r="J328" s="223">
        <f>Розрахунок!E325</f>
        <v>5</v>
      </c>
      <c r="K328" s="223">
        <f>Розрахунок!DN325</f>
        <v>5</v>
      </c>
      <c r="L328" s="223">
        <f>Розрахунок!DM325</f>
        <v>150</v>
      </c>
      <c r="M328" s="223">
        <f>Розрахунок!L325</f>
        <v>60</v>
      </c>
      <c r="N328" s="223">
        <f>Розрахунок!M325</f>
        <v>30</v>
      </c>
      <c r="O328" s="223">
        <f>Розрахунок!N325</f>
        <v>30</v>
      </c>
      <c r="P328" s="223">
        <f>Розрахунок!O325</f>
        <v>0</v>
      </c>
      <c r="Q328" s="224">
        <f>Розрахунок!DL325</f>
        <v>90</v>
      </c>
      <c r="R328" s="249">
        <f t="shared" si="58"/>
        <v>0.4</v>
      </c>
      <c r="S328" s="222">
        <f>Розрахунок!U325</f>
        <v>0</v>
      </c>
      <c r="T328" s="225">
        <f>Розрахунок!AB325</f>
        <v>0</v>
      </c>
      <c r="U328" s="226">
        <f>Розрахунок!AI325</f>
        <v>0</v>
      </c>
      <c r="V328" s="423">
        <f>Розрахунок!AP325</f>
        <v>0</v>
      </c>
      <c r="W328" s="222">
        <f>Розрахунок!AW325</f>
        <v>0</v>
      </c>
      <c r="X328" s="225">
        <f>Розрахунок!BD325</f>
        <v>0</v>
      </c>
      <c r="Y328" s="226">
        <f>Розрахунок!BK325</f>
        <v>4</v>
      </c>
      <c r="Z328" s="423">
        <f>Розрахунок!BR325</f>
        <v>0</v>
      </c>
      <c r="AA328" s="222">
        <f>Розрахунок!BY325</f>
        <v>0</v>
      </c>
      <c r="AB328" s="423">
        <f>Розрахунок!CF325</f>
        <v>0</v>
      </c>
      <c r="AC328" s="222">
        <f>Розрахунок!CM325</f>
        <v>0</v>
      </c>
      <c r="AD328" s="225">
        <f>Розрахунок!CT325</f>
        <v>0</v>
      </c>
      <c r="AE328" s="226">
        <f>Розрахунок!DA325</f>
        <v>0</v>
      </c>
      <c r="AF328" s="225">
        <f>Розрахунок!DH325</f>
        <v>0</v>
      </c>
      <c r="AG328" s="421"/>
      <c r="AI328" s="524">
        <f t="shared" si="59"/>
        <v>0</v>
      </c>
      <c r="AJ328" s="519">
        <f t="shared" si="44"/>
        <v>0</v>
      </c>
      <c r="AK328" s="519">
        <f t="shared" si="45"/>
        <v>0</v>
      </c>
      <c r="AL328" s="519">
        <f t="shared" si="46"/>
        <v>1</v>
      </c>
      <c r="AM328" s="519">
        <f t="shared" si="47"/>
        <v>0</v>
      </c>
      <c r="AN328" s="519">
        <f t="shared" si="48"/>
        <v>0</v>
      </c>
      <c r="AO328" s="525">
        <f t="shared" si="49"/>
        <v>0</v>
      </c>
    </row>
    <row r="329" spans="1:41" s="16" customFormat="1" ht="13.5" thickBot="1" x14ac:dyDescent="0.25">
      <c r="A329" s="221">
        <f>Розрахунок!A326</f>
        <v>7</v>
      </c>
      <c r="B329" s="423" t="str">
        <f>Розрахунок!B326</f>
        <v>Дисципліна 12 ПП (з каталогу)</v>
      </c>
      <c r="C329" s="227">
        <f>Розрахунок!C326</f>
        <v>34</v>
      </c>
      <c r="D329" s="226" t="str">
        <f>IF(Розрахунок!F326&lt;&gt;"",LEFT(Розрахунок!F326, LEN(Розрахунок!F326)-1)," ")</f>
        <v xml:space="preserve"> </v>
      </c>
      <c r="E329" s="223" t="str">
        <f>IF(Розрахунок!G326&lt;&gt;"",LEFT(Розрахунок!G326, LEN(Розрахунок!G326)-1)," ")</f>
        <v>7</v>
      </c>
      <c r="F329" s="223" t="str">
        <f>IF(Розрахунок!H326&lt;&gt;"",LEFT(Розрахунок!H326, LEN(Розрахунок!H326)-1)," ")</f>
        <v xml:space="preserve"> </v>
      </c>
      <c r="G329" s="223" t="str">
        <f>IF(Розрахунок!I326&lt;&gt;"",LEFT(Розрахунок!I326, LEN(Розрахунок!I326)-1)," ")</f>
        <v xml:space="preserve"> </v>
      </c>
      <c r="H329" s="223">
        <f>Розрахунок!J326</f>
        <v>0</v>
      </c>
      <c r="I329" s="223" t="str">
        <f>IF(Розрахунок!K326&lt;&gt;"",LEFT(Розрахунок!K326, LEN(Розрахунок!K326)-1)," ")</f>
        <v xml:space="preserve"> </v>
      </c>
      <c r="J329" s="223">
        <f>Розрахунок!E326</f>
        <v>5</v>
      </c>
      <c r="K329" s="223">
        <f>Розрахунок!DN326</f>
        <v>5</v>
      </c>
      <c r="L329" s="223">
        <f>Розрахунок!DM326</f>
        <v>150</v>
      </c>
      <c r="M329" s="223">
        <f>Розрахунок!L326</f>
        <v>60</v>
      </c>
      <c r="N329" s="223">
        <f>Розрахунок!M326</f>
        <v>30</v>
      </c>
      <c r="O329" s="223">
        <f>Розрахунок!N326</f>
        <v>30</v>
      </c>
      <c r="P329" s="223">
        <f>Розрахунок!O326</f>
        <v>0</v>
      </c>
      <c r="Q329" s="224">
        <f>Розрахунок!DL326</f>
        <v>90</v>
      </c>
      <c r="R329" s="249">
        <f t="shared" si="58"/>
        <v>0.4</v>
      </c>
      <c r="S329" s="222">
        <f>Розрахунок!U326</f>
        <v>0</v>
      </c>
      <c r="T329" s="225">
        <f>Розрахунок!AB326</f>
        <v>0</v>
      </c>
      <c r="U329" s="226">
        <f>Розрахунок!AI326</f>
        <v>0</v>
      </c>
      <c r="V329" s="423">
        <f>Розрахунок!AP326</f>
        <v>0</v>
      </c>
      <c r="W329" s="222">
        <f>Розрахунок!AW326</f>
        <v>0</v>
      </c>
      <c r="X329" s="225">
        <f>Розрахунок!BD326</f>
        <v>0</v>
      </c>
      <c r="Y329" s="226">
        <f>Розрахунок!BK326</f>
        <v>4</v>
      </c>
      <c r="Z329" s="423">
        <f>Розрахунок!BR326</f>
        <v>0</v>
      </c>
      <c r="AA329" s="222">
        <f>Розрахунок!BY326</f>
        <v>0</v>
      </c>
      <c r="AB329" s="423">
        <f>Розрахунок!CF326</f>
        <v>0</v>
      </c>
      <c r="AC329" s="222">
        <f>Розрахунок!CM326</f>
        <v>0</v>
      </c>
      <c r="AD329" s="225">
        <f>Розрахунок!CT326</f>
        <v>0</v>
      </c>
      <c r="AE329" s="226">
        <f>Розрахунок!DA326</f>
        <v>0</v>
      </c>
      <c r="AF329" s="225">
        <f>Розрахунок!DH326</f>
        <v>0</v>
      </c>
      <c r="AG329" s="421"/>
      <c r="AI329" s="524">
        <f t="shared" si="59"/>
        <v>0</v>
      </c>
      <c r="AJ329" s="519">
        <f t="shared" si="44"/>
        <v>0</v>
      </c>
      <c r="AK329" s="519">
        <f t="shared" si="45"/>
        <v>0</v>
      </c>
      <c r="AL329" s="519">
        <f t="shared" si="46"/>
        <v>1</v>
      </c>
      <c r="AM329" s="519">
        <f t="shared" si="47"/>
        <v>0</v>
      </c>
      <c r="AN329" s="519">
        <f t="shared" si="48"/>
        <v>0</v>
      </c>
      <c r="AO329" s="525">
        <f t="shared" si="49"/>
        <v>0</v>
      </c>
    </row>
    <row r="330" spans="1:41" s="16" customFormat="1" ht="13.5" thickBot="1" x14ac:dyDescent="0.25">
      <c r="A330" s="221">
        <f>Розрахунок!A327</f>
        <v>8</v>
      </c>
      <c r="B330" s="423" t="str">
        <f>Розрахунок!B327</f>
        <v>Дисципліна 13 ПП (з каталогу)</v>
      </c>
      <c r="C330" s="227">
        <f>Розрахунок!C327</f>
        <v>34</v>
      </c>
      <c r="D330" s="226" t="str">
        <f>IF(Розрахунок!F327&lt;&gt;"",LEFT(Розрахунок!F327, LEN(Розрахунок!F327)-1)," ")</f>
        <v xml:space="preserve"> </v>
      </c>
      <c r="E330" s="223" t="str">
        <f>IF(Розрахунок!G327&lt;&gt;"",LEFT(Розрахунок!G327, LEN(Розрахунок!G327)-1)," ")</f>
        <v>7</v>
      </c>
      <c r="F330" s="223" t="str">
        <f>IF(Розрахунок!H327&lt;&gt;"",LEFT(Розрахунок!H327, LEN(Розрахунок!H327)-1)," ")</f>
        <v xml:space="preserve"> </v>
      </c>
      <c r="G330" s="223" t="str">
        <f>IF(Розрахунок!I327&lt;&gt;"",LEFT(Розрахунок!I327, LEN(Розрахунок!I327)-1)," ")</f>
        <v xml:space="preserve"> </v>
      </c>
      <c r="H330" s="223">
        <f>Розрахунок!J327</f>
        <v>0</v>
      </c>
      <c r="I330" s="223" t="str">
        <f>IF(Розрахунок!K327&lt;&gt;"",LEFT(Розрахунок!K327, LEN(Розрахунок!K327)-1)," ")</f>
        <v xml:space="preserve"> </v>
      </c>
      <c r="J330" s="223">
        <f>Розрахунок!E327</f>
        <v>5</v>
      </c>
      <c r="K330" s="223">
        <f>Розрахунок!DN327</f>
        <v>5</v>
      </c>
      <c r="L330" s="223">
        <f>Розрахунок!DM327</f>
        <v>150</v>
      </c>
      <c r="M330" s="223">
        <f>Розрахунок!L327</f>
        <v>60</v>
      </c>
      <c r="N330" s="223">
        <f>Розрахунок!M327</f>
        <v>30</v>
      </c>
      <c r="O330" s="223">
        <f>Розрахунок!N327</f>
        <v>30</v>
      </c>
      <c r="P330" s="223">
        <f>Розрахунок!O327</f>
        <v>0</v>
      </c>
      <c r="Q330" s="224">
        <f>Розрахунок!DL327</f>
        <v>90</v>
      </c>
      <c r="R330" s="249">
        <f t="shared" si="58"/>
        <v>0.4</v>
      </c>
      <c r="S330" s="222">
        <f>Розрахунок!U327</f>
        <v>0</v>
      </c>
      <c r="T330" s="225">
        <f>Розрахунок!AB327</f>
        <v>0</v>
      </c>
      <c r="U330" s="226">
        <f>Розрахунок!AI327</f>
        <v>0</v>
      </c>
      <c r="V330" s="423">
        <f>Розрахунок!AP327</f>
        <v>0</v>
      </c>
      <c r="W330" s="222">
        <f>Розрахунок!AW327</f>
        <v>0</v>
      </c>
      <c r="X330" s="225">
        <f>Розрахунок!BD327</f>
        <v>0</v>
      </c>
      <c r="Y330" s="226">
        <f>Розрахунок!BK327</f>
        <v>4</v>
      </c>
      <c r="Z330" s="423">
        <f>Розрахунок!BR327</f>
        <v>0</v>
      </c>
      <c r="AA330" s="222">
        <f>Розрахунок!BY327</f>
        <v>0</v>
      </c>
      <c r="AB330" s="423">
        <f>Розрахунок!CF327</f>
        <v>0</v>
      </c>
      <c r="AC330" s="222">
        <f>Розрахунок!CM327</f>
        <v>0</v>
      </c>
      <c r="AD330" s="225">
        <f>Розрахунок!CT327</f>
        <v>0</v>
      </c>
      <c r="AE330" s="226">
        <f>Розрахунок!DA327</f>
        <v>0</v>
      </c>
      <c r="AF330" s="225">
        <f>Розрахунок!DH327</f>
        <v>0</v>
      </c>
      <c r="AG330" s="421"/>
      <c r="AI330" s="524">
        <f t="shared" si="59"/>
        <v>0</v>
      </c>
      <c r="AJ330" s="519">
        <f t="shared" si="44"/>
        <v>0</v>
      </c>
      <c r="AK330" s="519">
        <f t="shared" si="45"/>
        <v>0</v>
      </c>
      <c r="AL330" s="519">
        <f t="shared" si="46"/>
        <v>1</v>
      </c>
      <c r="AM330" s="519">
        <f t="shared" si="47"/>
        <v>0</v>
      </c>
      <c r="AN330" s="519">
        <f t="shared" si="48"/>
        <v>0</v>
      </c>
      <c r="AO330" s="525">
        <f t="shared" si="49"/>
        <v>0</v>
      </c>
    </row>
    <row r="331" spans="1:41" s="16" customFormat="1" ht="13.5" thickBot="1" x14ac:dyDescent="0.25">
      <c r="A331" s="221">
        <f>Розрахунок!A328</f>
        <v>9</v>
      </c>
      <c r="B331" s="423" t="str">
        <f>Розрахунок!B328</f>
        <v>Дисципліна 14 ПП (з каталогу)</v>
      </c>
      <c r="C331" s="227">
        <f>Розрахунок!C328</f>
        <v>34</v>
      </c>
      <c r="D331" s="226" t="str">
        <f>IF(Розрахунок!F328&lt;&gt;"",LEFT(Розрахунок!F328, LEN(Розрахунок!F328)-1)," ")</f>
        <v xml:space="preserve"> </v>
      </c>
      <c r="E331" s="223" t="str">
        <f>IF(Розрахунок!G328&lt;&gt;"",LEFT(Розрахунок!G328, LEN(Розрахунок!G328)-1)," ")</f>
        <v>7</v>
      </c>
      <c r="F331" s="223" t="str">
        <f>IF(Розрахунок!H328&lt;&gt;"",LEFT(Розрахунок!H328, LEN(Розрахунок!H328)-1)," ")</f>
        <v xml:space="preserve"> </v>
      </c>
      <c r="G331" s="223" t="str">
        <f>IF(Розрахунок!I328&lt;&gt;"",LEFT(Розрахунок!I328, LEN(Розрахунок!I328)-1)," ")</f>
        <v xml:space="preserve"> </v>
      </c>
      <c r="H331" s="223">
        <f>Розрахунок!J328</f>
        <v>0</v>
      </c>
      <c r="I331" s="223" t="str">
        <f>IF(Розрахунок!K328&lt;&gt;"",LEFT(Розрахунок!K328, LEN(Розрахунок!K328)-1)," ")</f>
        <v xml:space="preserve"> </v>
      </c>
      <c r="J331" s="223">
        <f>Розрахунок!E328</f>
        <v>5</v>
      </c>
      <c r="K331" s="223">
        <f>Розрахунок!DN328</f>
        <v>5</v>
      </c>
      <c r="L331" s="223">
        <f>Розрахунок!DM328</f>
        <v>150</v>
      </c>
      <c r="M331" s="223">
        <f>Розрахунок!L328</f>
        <v>60</v>
      </c>
      <c r="N331" s="223">
        <f>Розрахунок!M328</f>
        <v>30</v>
      </c>
      <c r="O331" s="223">
        <f>Розрахунок!N328</f>
        <v>30</v>
      </c>
      <c r="P331" s="223">
        <f>Розрахунок!O328</f>
        <v>0</v>
      </c>
      <c r="Q331" s="224">
        <f>Розрахунок!DL328</f>
        <v>90</v>
      </c>
      <c r="R331" s="249">
        <f t="shared" si="58"/>
        <v>0.4</v>
      </c>
      <c r="S331" s="222">
        <f>Розрахунок!U328</f>
        <v>0</v>
      </c>
      <c r="T331" s="225">
        <f>Розрахунок!AB328</f>
        <v>0</v>
      </c>
      <c r="U331" s="226">
        <f>Розрахунок!AI328</f>
        <v>0</v>
      </c>
      <c r="V331" s="423">
        <f>Розрахунок!AP328</f>
        <v>0</v>
      </c>
      <c r="W331" s="222">
        <f>Розрахунок!AW328</f>
        <v>0</v>
      </c>
      <c r="X331" s="225">
        <f>Розрахунок!BD328</f>
        <v>0</v>
      </c>
      <c r="Y331" s="226">
        <f>Розрахунок!BK328</f>
        <v>4</v>
      </c>
      <c r="Z331" s="423">
        <f>Розрахунок!BR328</f>
        <v>0</v>
      </c>
      <c r="AA331" s="222">
        <f>Розрахунок!BY328</f>
        <v>0</v>
      </c>
      <c r="AB331" s="423">
        <f>Розрахунок!CF328</f>
        <v>0</v>
      </c>
      <c r="AC331" s="222">
        <f>Розрахунок!CM328</f>
        <v>0</v>
      </c>
      <c r="AD331" s="225">
        <f>Розрахунок!CT328</f>
        <v>0</v>
      </c>
      <c r="AE331" s="226">
        <f>Розрахунок!DA328</f>
        <v>0</v>
      </c>
      <c r="AF331" s="225">
        <f>Розрахунок!DH328</f>
        <v>0</v>
      </c>
      <c r="AG331" s="421"/>
      <c r="AI331" s="524">
        <f t="shared" si="59"/>
        <v>0</v>
      </c>
      <c r="AJ331" s="519">
        <f t="shared" si="44"/>
        <v>0</v>
      </c>
      <c r="AK331" s="519">
        <f t="shared" si="45"/>
        <v>0</v>
      </c>
      <c r="AL331" s="519">
        <f t="shared" si="46"/>
        <v>1</v>
      </c>
      <c r="AM331" s="519">
        <f t="shared" si="47"/>
        <v>0</v>
      </c>
      <c r="AN331" s="519">
        <f t="shared" si="48"/>
        <v>0</v>
      </c>
      <c r="AO331" s="525">
        <f t="shared" si="49"/>
        <v>0</v>
      </c>
    </row>
    <row r="332" spans="1:41" s="16" customFormat="1" ht="15" customHeight="1" thickBot="1" x14ac:dyDescent="0.25">
      <c r="A332" s="221">
        <f>Розрахунок!A329</f>
        <v>10</v>
      </c>
      <c r="B332" s="423" t="str">
        <f>Розрахунок!B329</f>
        <v>Дисципліна 15 ПП (з каталогу)</v>
      </c>
      <c r="C332" s="227">
        <f>Розрахунок!C329</f>
        <v>34</v>
      </c>
      <c r="D332" s="226" t="str">
        <f>IF(Розрахунок!F329&lt;&gt;"",LEFT(Розрахунок!F329, LEN(Розрахунок!F329)-1)," ")</f>
        <v xml:space="preserve"> </v>
      </c>
      <c r="E332" s="223" t="str">
        <f>IF(Розрахунок!G329&lt;&gt;"",LEFT(Розрахунок!G329, LEN(Розрахунок!G329)-1)," ")</f>
        <v>7</v>
      </c>
      <c r="F332" s="223" t="str">
        <f>IF(Розрахунок!H329&lt;&gt;"",LEFT(Розрахунок!H329, LEN(Розрахунок!H329)-1)," ")</f>
        <v xml:space="preserve"> </v>
      </c>
      <c r="G332" s="223" t="str">
        <f>IF(Розрахунок!I329&lt;&gt;"",LEFT(Розрахунок!I329, LEN(Розрахунок!I329)-1)," ")</f>
        <v xml:space="preserve"> </v>
      </c>
      <c r="H332" s="223">
        <f>Розрахунок!J329</f>
        <v>0</v>
      </c>
      <c r="I332" s="223" t="str">
        <f>IF(Розрахунок!K329&lt;&gt;"",LEFT(Розрахунок!K329, LEN(Розрахунок!K329)-1)," ")</f>
        <v xml:space="preserve"> </v>
      </c>
      <c r="J332" s="223">
        <f>Розрахунок!E329</f>
        <v>5</v>
      </c>
      <c r="K332" s="223">
        <f>Розрахунок!DN329</f>
        <v>5</v>
      </c>
      <c r="L332" s="223">
        <f>Розрахунок!DM329</f>
        <v>150</v>
      </c>
      <c r="M332" s="223">
        <f>Розрахунок!L329</f>
        <v>60</v>
      </c>
      <c r="N332" s="223">
        <f>Розрахунок!M329</f>
        <v>30</v>
      </c>
      <c r="O332" s="223">
        <f>Розрахунок!N329</f>
        <v>30</v>
      </c>
      <c r="P332" s="223">
        <f>Розрахунок!O329</f>
        <v>0</v>
      </c>
      <c r="Q332" s="224">
        <f>Розрахунок!DL329</f>
        <v>90</v>
      </c>
      <c r="R332" s="249">
        <f t="shared" si="58"/>
        <v>0.4</v>
      </c>
      <c r="S332" s="222">
        <f>Розрахунок!U329</f>
        <v>0</v>
      </c>
      <c r="T332" s="225">
        <f>Розрахунок!AB329</f>
        <v>0</v>
      </c>
      <c r="U332" s="226">
        <f>Розрахунок!AI329</f>
        <v>0</v>
      </c>
      <c r="V332" s="423">
        <f>Розрахунок!AP329</f>
        <v>0</v>
      </c>
      <c r="W332" s="222">
        <f>Розрахунок!AW329</f>
        <v>0</v>
      </c>
      <c r="X332" s="225">
        <f>Розрахунок!BD329</f>
        <v>0</v>
      </c>
      <c r="Y332" s="226">
        <f>Розрахунок!BK329</f>
        <v>4</v>
      </c>
      <c r="Z332" s="423">
        <f>Розрахунок!BR329</f>
        <v>0</v>
      </c>
      <c r="AA332" s="222">
        <f>Розрахунок!BY329</f>
        <v>0</v>
      </c>
      <c r="AB332" s="423">
        <f>Розрахунок!CF329</f>
        <v>0</v>
      </c>
      <c r="AC332" s="222">
        <f>Розрахунок!CM329</f>
        <v>0</v>
      </c>
      <c r="AD332" s="225">
        <f>Розрахунок!CT329</f>
        <v>0</v>
      </c>
      <c r="AE332" s="226">
        <f>Розрахунок!DA329</f>
        <v>0</v>
      </c>
      <c r="AF332" s="225">
        <f>Розрахунок!DH329</f>
        <v>0</v>
      </c>
      <c r="AG332" s="421"/>
      <c r="AI332" s="524">
        <f t="shared" si="59"/>
        <v>0</v>
      </c>
      <c r="AJ332" s="519">
        <f t="shared" si="44"/>
        <v>0</v>
      </c>
      <c r="AK332" s="519">
        <f t="shared" si="45"/>
        <v>0</v>
      </c>
      <c r="AL332" s="519">
        <f t="shared" si="46"/>
        <v>1</v>
      </c>
      <c r="AM332" s="519">
        <f t="shared" si="47"/>
        <v>0</v>
      </c>
      <c r="AN332" s="519">
        <f t="shared" si="48"/>
        <v>0</v>
      </c>
      <c r="AO332" s="525">
        <f t="shared" si="49"/>
        <v>0</v>
      </c>
    </row>
    <row r="333" spans="1:41" s="16" customFormat="1" ht="0.75" hidden="1" customHeight="1" thickBot="1" x14ac:dyDescent="0.25">
      <c r="A333" s="221">
        <f>Розрахунок!A330</f>
        <v>11</v>
      </c>
      <c r="B333" s="423" t="str">
        <f>Розрахунок!B330</f>
        <v>Психологія праці</v>
      </c>
      <c r="C333" s="227" t="str">
        <f>Розрахунок!C330</f>
        <v/>
      </c>
      <c r="D333" s="226" t="str">
        <f>IF(Розрахунок!F330&lt;&gt;"",LEFT(Розрахунок!F330, LEN(Розрахунок!F330)-1)," ")</f>
        <v xml:space="preserve"> </v>
      </c>
      <c r="E333" s="223" t="str">
        <f>IF(Розрахунок!G330&lt;&gt;"",LEFT(Розрахунок!G330, LEN(Розрахунок!G330)-1)," ")</f>
        <v xml:space="preserve"> </v>
      </c>
      <c r="F333" s="223" t="str">
        <f>IF(Розрахунок!H330&lt;&gt;"",LEFT(Розрахунок!H330, LEN(Розрахунок!H330)-1)," ")</f>
        <v xml:space="preserve"> </v>
      </c>
      <c r="G333" s="223" t="str">
        <f>IF(Розрахунок!I330&lt;&gt;"",LEFT(Розрахунок!I330, LEN(Розрахунок!I330)-1)," ")</f>
        <v xml:space="preserve"> </v>
      </c>
      <c r="H333" s="223">
        <f>Розрахунок!J330</f>
        <v>0</v>
      </c>
      <c r="I333" s="223" t="str">
        <f>IF(Розрахунок!K330&lt;&gt;"",LEFT(Розрахунок!K330, LEN(Розрахунок!K330)-1)," ")</f>
        <v xml:space="preserve"> </v>
      </c>
      <c r="J333" s="223">
        <f>Розрахунок!E330</f>
        <v>0</v>
      </c>
      <c r="K333" s="223">
        <f>Розрахунок!DN330</f>
        <v>0</v>
      </c>
      <c r="L333" s="223">
        <f>Розрахунок!DM330</f>
        <v>0</v>
      </c>
      <c r="M333" s="223">
        <f>Розрахунок!L330</f>
        <v>0</v>
      </c>
      <c r="N333" s="223">
        <f>Розрахунок!M330</f>
        <v>0</v>
      </c>
      <c r="O333" s="223">
        <f>Розрахунок!N330</f>
        <v>0</v>
      </c>
      <c r="P333" s="223">
        <f>Розрахунок!O330</f>
        <v>0</v>
      </c>
      <c r="Q333" s="224">
        <f>Розрахунок!DL330</f>
        <v>0</v>
      </c>
      <c r="R333" s="249" t="str">
        <f t="shared" si="58"/>
        <v xml:space="preserve"> </v>
      </c>
      <c r="S333" s="222">
        <f>Розрахунок!U330</f>
        <v>0</v>
      </c>
      <c r="T333" s="225">
        <f>Розрахунок!AB330</f>
        <v>0</v>
      </c>
      <c r="U333" s="226">
        <f>Розрахунок!AI330</f>
        <v>0</v>
      </c>
      <c r="V333" s="423">
        <f>Розрахунок!AP330</f>
        <v>0</v>
      </c>
      <c r="W333" s="222">
        <f>Розрахунок!AW330</f>
        <v>0</v>
      </c>
      <c r="X333" s="225">
        <f>Розрахунок!BD330</f>
        <v>0</v>
      </c>
      <c r="Y333" s="226">
        <f>Розрахунок!BK330</f>
        <v>0</v>
      </c>
      <c r="Z333" s="423">
        <f>Розрахунок!BR330</f>
        <v>0</v>
      </c>
      <c r="AA333" s="222">
        <f>Розрахунок!BY330</f>
        <v>0</v>
      </c>
      <c r="AB333" s="423">
        <f>Розрахунок!CF330</f>
        <v>0</v>
      </c>
      <c r="AC333" s="222">
        <f>Розрахунок!CM330</f>
        <v>0</v>
      </c>
      <c r="AD333" s="225">
        <f>Розрахунок!CT330</f>
        <v>0</v>
      </c>
      <c r="AE333" s="226">
        <f>Розрахунок!DA330</f>
        <v>0</v>
      </c>
      <c r="AF333" s="225">
        <f>Розрахунок!DH330</f>
        <v>0</v>
      </c>
      <c r="AG333" s="421"/>
      <c r="AI333" s="524">
        <f t="shared" si="59"/>
        <v>0</v>
      </c>
      <c r="AJ333" s="519">
        <f t="shared" si="44"/>
        <v>0</v>
      </c>
      <c r="AK333" s="519">
        <f t="shared" si="45"/>
        <v>0</v>
      </c>
      <c r="AL333" s="519">
        <f t="shared" si="46"/>
        <v>0</v>
      </c>
      <c r="AM333" s="519">
        <f t="shared" si="47"/>
        <v>0</v>
      </c>
      <c r="AN333" s="519">
        <f t="shared" si="48"/>
        <v>0</v>
      </c>
      <c r="AO333" s="525">
        <f t="shared" si="49"/>
        <v>0</v>
      </c>
    </row>
    <row r="334" spans="1:41" s="16" customFormat="1" ht="13.5" hidden="1" thickBot="1" x14ac:dyDescent="0.25">
      <c r="A334" s="221">
        <f>Розрахунок!A331</f>
        <v>12</v>
      </c>
      <c r="B334" s="423" t="str">
        <f>Розрахунок!B331</f>
        <v>Когнітивна психологія</v>
      </c>
      <c r="C334" s="227" t="str">
        <f>Розрахунок!C331</f>
        <v/>
      </c>
      <c r="D334" s="226" t="str">
        <f>IF(Розрахунок!F331&lt;&gt;"",LEFT(Розрахунок!F331, LEN(Розрахунок!F331)-1)," ")</f>
        <v xml:space="preserve"> </v>
      </c>
      <c r="E334" s="223" t="str">
        <f>IF(Розрахунок!G331&lt;&gt;"",LEFT(Розрахунок!G331, LEN(Розрахунок!G331)-1)," ")</f>
        <v xml:space="preserve"> </v>
      </c>
      <c r="F334" s="223" t="str">
        <f>IF(Розрахунок!H331&lt;&gt;"",LEFT(Розрахунок!H331, LEN(Розрахунок!H331)-1)," ")</f>
        <v xml:space="preserve"> </v>
      </c>
      <c r="G334" s="223" t="str">
        <f>IF(Розрахунок!I331&lt;&gt;"",LEFT(Розрахунок!I331, LEN(Розрахунок!I331)-1)," ")</f>
        <v xml:space="preserve"> </v>
      </c>
      <c r="H334" s="223">
        <f>Розрахунок!J331</f>
        <v>0</v>
      </c>
      <c r="I334" s="223" t="str">
        <f>IF(Розрахунок!K331&lt;&gt;"",LEFT(Розрахунок!K331, LEN(Розрахунок!K331)-1)," ")</f>
        <v xml:space="preserve"> </v>
      </c>
      <c r="J334" s="223">
        <f>Розрахунок!E331</f>
        <v>0</v>
      </c>
      <c r="K334" s="223">
        <f>Розрахунок!DN331</f>
        <v>0</v>
      </c>
      <c r="L334" s="223">
        <f>Розрахунок!DM331</f>
        <v>0</v>
      </c>
      <c r="M334" s="223">
        <f>Розрахунок!L331</f>
        <v>0</v>
      </c>
      <c r="N334" s="223">
        <f>Розрахунок!M331</f>
        <v>0</v>
      </c>
      <c r="O334" s="223">
        <f>Розрахунок!N331</f>
        <v>0</v>
      </c>
      <c r="P334" s="223">
        <f>Розрахунок!O331</f>
        <v>0</v>
      </c>
      <c r="Q334" s="224">
        <f>Розрахунок!DL331</f>
        <v>0</v>
      </c>
      <c r="R334" s="249" t="str">
        <f t="shared" si="58"/>
        <v xml:space="preserve"> </v>
      </c>
      <c r="S334" s="222">
        <f>Розрахунок!U331</f>
        <v>0</v>
      </c>
      <c r="T334" s="225">
        <f>Розрахунок!AB331</f>
        <v>0</v>
      </c>
      <c r="U334" s="226">
        <f>Розрахунок!AI331</f>
        <v>0</v>
      </c>
      <c r="V334" s="423">
        <f>Розрахунок!AP331</f>
        <v>0</v>
      </c>
      <c r="W334" s="222">
        <f>Розрахунок!AW331</f>
        <v>0</v>
      </c>
      <c r="X334" s="225">
        <f>Розрахунок!BD331</f>
        <v>0</v>
      </c>
      <c r="Y334" s="226">
        <f>Розрахунок!BK331</f>
        <v>0</v>
      </c>
      <c r="Z334" s="423">
        <f>Розрахунок!BR331</f>
        <v>0</v>
      </c>
      <c r="AA334" s="222">
        <f>Розрахунок!BY331</f>
        <v>0</v>
      </c>
      <c r="AB334" s="423">
        <f>Розрахунок!CF331</f>
        <v>0</v>
      </c>
      <c r="AC334" s="222">
        <f>Розрахунок!CM331</f>
        <v>0</v>
      </c>
      <c r="AD334" s="225">
        <f>Розрахунок!CT331</f>
        <v>0</v>
      </c>
      <c r="AE334" s="226">
        <f>Розрахунок!DA331</f>
        <v>0</v>
      </c>
      <c r="AF334" s="225">
        <f>Розрахунок!DH331</f>
        <v>0</v>
      </c>
      <c r="AG334" s="421"/>
      <c r="AI334" s="524">
        <f t="shared" si="59"/>
        <v>0</v>
      </c>
      <c r="AJ334" s="519">
        <f t="shared" ref="AJ334:AJ397" si="60">IF(AND($B334&lt;&gt;0,OR($U334&lt;&gt;0,$V334&lt;&gt;0,ISNUMBER(FIND($U$6&amp;"*",$E334)),ISNUMBER(FIND($V$6&amp;"*",$E334)),ISNUMBER(FIND($U$6,$F334)),ISNUMBER(FIND($U$6,$G334)),ISNUMBER(FIND($V$6,$G334)),ISNUMBER(FIND($V$6,$G334)))),1,0)</f>
        <v>0</v>
      </c>
      <c r="AK334" s="519">
        <f t="shared" ref="AK334:AK397" si="61">IF(AND($B334&lt;&gt;0,OR($W334&lt;&gt;0,$X334&lt;&gt;0,ISNUMBER(FIND($W$6&amp;"*",$E334)),ISNUMBER(FIND($X$6&amp;"*",$E334)),ISNUMBER(FIND($W$6,$F334)),ISNUMBER(FIND($W$6,$G334)),ISNUMBER(FIND($X$6,$F334)),ISNUMBER(FIND($X$6,$G334)))),1,0)</f>
        <v>0</v>
      </c>
      <c r="AL334" s="519">
        <f t="shared" ref="AL334:AL397" si="62">IF(AND($B334&lt;&gt;0,OR($Y334&lt;&gt;0,$Z334&lt;&gt;0,ISNUMBER(FIND($Y$6&amp;"*",$E334)),ISNUMBER(FIND($Z$6&amp;"*",$E334)),ISNUMBER(FIND($Y$6,$F334)),ISNUMBER(FIND($Y$6,$G334)),ISNUMBER(FIND($Z$6,$F334)),ISNUMBER(FIND($Z$6,$G334)))),1,0)</f>
        <v>0</v>
      </c>
      <c r="AM334" s="519">
        <f t="shared" ref="AM334:AM397" si="63">IF(AND($B334&lt;&gt;0,OR($AA334&lt;&gt;0,$AB334&lt;&gt;0,ISNUMBER(FIND($AA$6&amp;"*",$E334)),ISNUMBER(FIND($AB$6&amp;"*",$E334)),ISNUMBER(FIND($AA$6,$F334)),ISNUMBER(FIND($AA$6,$G334)),ISNUMBER(FIND($AB$6,$F334)),ISNUMBER(FIND($AB$6,$G334)))),1,0)</f>
        <v>0</v>
      </c>
      <c r="AN334" s="519">
        <f t="shared" ref="AN334:AN397" si="64">IF(AND($B334&lt;&gt;0,OR($AC334&lt;&gt;0,$AD334&lt;&gt;0,ISNUMBER(FIND($AC$6&amp;"*",$E334)),ISNUMBER(FIND($AD$6&amp;"*",$E334)),ISNUMBER(FIND($AC$6,$F334)),ISNUMBER(FIND($AC$6,$G334)),ISNUMBER(FIND($AD$6,$F334)),ISNUMBER(FIND($AD$6,$G334)))),1,0)</f>
        <v>0</v>
      </c>
      <c r="AO334" s="525">
        <f t="shared" ref="AO334:AO397" si="65">IF(AND($B334&lt;&gt;0,OR($AE334&lt;&gt;0,$AF334&lt;&gt;0,ISNUMBER(FIND($AE$6&amp;"*",$E334)),ISNUMBER(FIND($AF$6&amp;"*",$E334)),ISNUMBER(FIND($AE$6,$F334)),ISNUMBER(FIND($AE$6,$G334)),ISNUMBER(FIND($AF$6,$F334)),ISNUMBER(FIND($AF$6,$G334)))),1,0)</f>
        <v>0</v>
      </c>
    </row>
    <row r="335" spans="1:41" s="16" customFormat="1" ht="13.5" hidden="1" thickBot="1" x14ac:dyDescent="0.25">
      <c r="A335" s="221">
        <f>Розрахунок!A332</f>
        <v>13</v>
      </c>
      <c r="B335" s="423" t="str">
        <f>Розрахунок!B332</f>
        <v>Психологія мас</v>
      </c>
      <c r="C335" s="227" t="str">
        <f>Розрахунок!C332</f>
        <v/>
      </c>
      <c r="D335" s="226" t="str">
        <f>IF(Розрахунок!F332&lt;&gt;"",LEFT(Розрахунок!F332, LEN(Розрахунок!F332)-1)," ")</f>
        <v xml:space="preserve"> </v>
      </c>
      <c r="E335" s="223" t="str">
        <f>IF(Розрахунок!G332&lt;&gt;"",LEFT(Розрахунок!G332, LEN(Розрахунок!G332)-1)," ")</f>
        <v xml:space="preserve"> </v>
      </c>
      <c r="F335" s="223" t="str">
        <f>IF(Розрахунок!H332&lt;&gt;"",LEFT(Розрахунок!H332, LEN(Розрахунок!H332)-1)," ")</f>
        <v xml:space="preserve"> </v>
      </c>
      <c r="G335" s="223" t="str">
        <f>IF(Розрахунок!I332&lt;&gt;"",LEFT(Розрахунок!I332, LEN(Розрахунок!I332)-1)," ")</f>
        <v xml:space="preserve"> </v>
      </c>
      <c r="H335" s="223">
        <f>Розрахунок!J332</f>
        <v>0</v>
      </c>
      <c r="I335" s="223" t="str">
        <f>IF(Розрахунок!K332&lt;&gt;"",LEFT(Розрахунок!K332, LEN(Розрахунок!K332)-1)," ")</f>
        <v xml:space="preserve"> </v>
      </c>
      <c r="J335" s="223">
        <f>Розрахунок!E332</f>
        <v>0</v>
      </c>
      <c r="K335" s="223">
        <f>Розрахунок!DN332</f>
        <v>0</v>
      </c>
      <c r="L335" s="223">
        <f>Розрахунок!DM332</f>
        <v>0</v>
      </c>
      <c r="M335" s="223">
        <f>Розрахунок!L332</f>
        <v>0</v>
      </c>
      <c r="N335" s="223">
        <f>Розрахунок!M332</f>
        <v>0</v>
      </c>
      <c r="O335" s="223">
        <f>Розрахунок!N332</f>
        <v>0</v>
      </c>
      <c r="P335" s="223">
        <f>Розрахунок!O332</f>
        <v>0</v>
      </c>
      <c r="Q335" s="224">
        <f>Розрахунок!DL332</f>
        <v>0</v>
      </c>
      <c r="R335" s="249" t="str">
        <f t="shared" si="58"/>
        <v xml:space="preserve"> </v>
      </c>
      <c r="S335" s="222">
        <f>Розрахунок!U332</f>
        <v>0</v>
      </c>
      <c r="T335" s="225">
        <f>Розрахунок!AB332</f>
        <v>0</v>
      </c>
      <c r="U335" s="226">
        <f>Розрахунок!AI332</f>
        <v>0</v>
      </c>
      <c r="V335" s="423">
        <f>Розрахунок!AP332</f>
        <v>0</v>
      </c>
      <c r="W335" s="222">
        <f>Розрахунок!AW332</f>
        <v>0</v>
      </c>
      <c r="X335" s="225">
        <f>Розрахунок!BD332</f>
        <v>0</v>
      </c>
      <c r="Y335" s="226">
        <f>Розрахунок!BK332</f>
        <v>0</v>
      </c>
      <c r="Z335" s="423">
        <f>Розрахунок!BR332</f>
        <v>0</v>
      </c>
      <c r="AA335" s="222">
        <f>Розрахунок!BY332</f>
        <v>0</v>
      </c>
      <c r="AB335" s="423">
        <f>Розрахунок!CF332</f>
        <v>0</v>
      </c>
      <c r="AC335" s="222">
        <f>Розрахунок!CM332</f>
        <v>0</v>
      </c>
      <c r="AD335" s="225">
        <f>Розрахунок!CT332</f>
        <v>0</v>
      </c>
      <c r="AE335" s="226">
        <f>Розрахунок!DA332</f>
        <v>0</v>
      </c>
      <c r="AF335" s="225">
        <f>Розрахунок!DH332</f>
        <v>0</v>
      </c>
      <c r="AG335" s="421"/>
      <c r="AI335" s="524">
        <f t="shared" si="59"/>
        <v>0</v>
      </c>
      <c r="AJ335" s="519">
        <f t="shared" si="60"/>
        <v>0</v>
      </c>
      <c r="AK335" s="519">
        <f t="shared" si="61"/>
        <v>0</v>
      </c>
      <c r="AL335" s="519">
        <f t="shared" si="62"/>
        <v>0</v>
      </c>
      <c r="AM335" s="519">
        <f t="shared" si="63"/>
        <v>0</v>
      </c>
      <c r="AN335" s="519">
        <f t="shared" si="64"/>
        <v>0</v>
      </c>
      <c r="AO335" s="525">
        <f t="shared" si="65"/>
        <v>0</v>
      </c>
    </row>
    <row r="336" spans="1:41" s="16" customFormat="1" ht="13.5" hidden="1" thickBot="1" x14ac:dyDescent="0.25">
      <c r="A336" s="221">
        <f>Розрахунок!A333</f>
        <v>14</v>
      </c>
      <c r="B336" s="423" t="str">
        <f>Розрахунок!B333</f>
        <v>Психологія сімейних стосунків</v>
      </c>
      <c r="C336" s="227" t="str">
        <f>Розрахунок!C333</f>
        <v/>
      </c>
      <c r="D336" s="226" t="str">
        <f>IF(Розрахунок!F333&lt;&gt;"",LEFT(Розрахунок!F333, LEN(Розрахунок!F333)-1)," ")</f>
        <v xml:space="preserve"> </v>
      </c>
      <c r="E336" s="223" t="str">
        <f>IF(Розрахунок!G333&lt;&gt;"",LEFT(Розрахунок!G333, LEN(Розрахунок!G333)-1)," ")</f>
        <v xml:space="preserve"> </v>
      </c>
      <c r="F336" s="223" t="str">
        <f>IF(Розрахунок!H333&lt;&gt;"",LEFT(Розрахунок!H333, LEN(Розрахунок!H333)-1)," ")</f>
        <v xml:space="preserve"> </v>
      </c>
      <c r="G336" s="223" t="str">
        <f>IF(Розрахунок!I333&lt;&gt;"",LEFT(Розрахунок!I333, LEN(Розрахунок!I333)-1)," ")</f>
        <v xml:space="preserve"> </v>
      </c>
      <c r="H336" s="223">
        <f>Розрахунок!J333</f>
        <v>0</v>
      </c>
      <c r="I336" s="223" t="str">
        <f>IF(Розрахунок!K333&lt;&gt;"",LEFT(Розрахунок!K333, LEN(Розрахунок!K333)-1)," ")</f>
        <v xml:space="preserve"> </v>
      </c>
      <c r="J336" s="223">
        <f>Розрахунок!E333</f>
        <v>0</v>
      </c>
      <c r="K336" s="223">
        <f>Розрахунок!DN333</f>
        <v>0</v>
      </c>
      <c r="L336" s="223">
        <f>Розрахунок!DM333</f>
        <v>0</v>
      </c>
      <c r="M336" s="223">
        <f>Розрахунок!L333</f>
        <v>0</v>
      </c>
      <c r="N336" s="223">
        <f>Розрахунок!M333</f>
        <v>0</v>
      </c>
      <c r="O336" s="223">
        <f>Розрахунок!N333</f>
        <v>0</v>
      </c>
      <c r="P336" s="223">
        <f>Розрахунок!O333</f>
        <v>0</v>
      </c>
      <c r="Q336" s="224">
        <f>Розрахунок!DL333</f>
        <v>0</v>
      </c>
      <c r="R336" s="249" t="str">
        <f t="shared" si="58"/>
        <v xml:space="preserve"> </v>
      </c>
      <c r="S336" s="222">
        <f>Розрахунок!U333</f>
        <v>0</v>
      </c>
      <c r="T336" s="225">
        <f>Розрахунок!AB333</f>
        <v>0</v>
      </c>
      <c r="U336" s="226">
        <f>Розрахунок!AI333</f>
        <v>0</v>
      </c>
      <c r="V336" s="423">
        <f>Розрахунок!AP333</f>
        <v>0</v>
      </c>
      <c r="W336" s="222">
        <f>Розрахунок!AW333</f>
        <v>0</v>
      </c>
      <c r="X336" s="225">
        <f>Розрахунок!BD333</f>
        <v>0</v>
      </c>
      <c r="Y336" s="226">
        <f>Розрахунок!BK333</f>
        <v>0</v>
      </c>
      <c r="Z336" s="423">
        <f>Розрахунок!BR333</f>
        <v>0</v>
      </c>
      <c r="AA336" s="222">
        <f>Розрахунок!BY333</f>
        <v>0</v>
      </c>
      <c r="AB336" s="423">
        <f>Розрахунок!CF333</f>
        <v>0</v>
      </c>
      <c r="AC336" s="222">
        <f>Розрахунок!CM333</f>
        <v>0</v>
      </c>
      <c r="AD336" s="225">
        <f>Розрахунок!CT333</f>
        <v>0</v>
      </c>
      <c r="AE336" s="226">
        <f>Розрахунок!DA333</f>
        <v>0</v>
      </c>
      <c r="AF336" s="225">
        <f>Розрахунок!DH333</f>
        <v>0</v>
      </c>
      <c r="AG336" s="421"/>
      <c r="AI336" s="524">
        <f t="shared" si="59"/>
        <v>0</v>
      </c>
      <c r="AJ336" s="519">
        <f t="shared" si="60"/>
        <v>0</v>
      </c>
      <c r="AK336" s="519">
        <f t="shared" si="61"/>
        <v>0</v>
      </c>
      <c r="AL336" s="519">
        <f t="shared" si="62"/>
        <v>0</v>
      </c>
      <c r="AM336" s="519">
        <f t="shared" si="63"/>
        <v>0</v>
      </c>
      <c r="AN336" s="519">
        <f t="shared" si="64"/>
        <v>0</v>
      </c>
      <c r="AO336" s="525">
        <f t="shared" si="65"/>
        <v>0</v>
      </c>
    </row>
    <row r="337" spans="1:41" s="16" customFormat="1" ht="13.5" hidden="1" thickBot="1" x14ac:dyDescent="0.25">
      <c r="A337" s="221">
        <f>Розрахунок!A334</f>
        <v>15</v>
      </c>
      <c r="B337" s="423" t="str">
        <f>Розрахунок!B334</f>
        <v>Психологія спілкування</v>
      </c>
      <c r="C337" s="227" t="str">
        <f>Розрахунок!C334</f>
        <v/>
      </c>
      <c r="D337" s="226" t="str">
        <f>IF(Розрахунок!F334&lt;&gt;"",LEFT(Розрахунок!F334, LEN(Розрахунок!F334)-1)," ")</f>
        <v xml:space="preserve"> </v>
      </c>
      <c r="E337" s="223" t="str">
        <f>IF(Розрахунок!G334&lt;&gt;"",LEFT(Розрахунок!G334, LEN(Розрахунок!G334)-1)," ")</f>
        <v xml:space="preserve"> </v>
      </c>
      <c r="F337" s="223" t="str">
        <f>IF(Розрахунок!H334&lt;&gt;"",LEFT(Розрахунок!H334, LEN(Розрахунок!H334)-1)," ")</f>
        <v xml:space="preserve"> </v>
      </c>
      <c r="G337" s="223" t="str">
        <f>IF(Розрахунок!I334&lt;&gt;"",LEFT(Розрахунок!I334, LEN(Розрахунок!I334)-1)," ")</f>
        <v xml:space="preserve"> </v>
      </c>
      <c r="H337" s="223">
        <f>Розрахунок!J334</f>
        <v>0</v>
      </c>
      <c r="I337" s="223" t="str">
        <f>IF(Розрахунок!K334&lt;&gt;"",LEFT(Розрахунок!K334, LEN(Розрахунок!K334)-1)," ")</f>
        <v xml:space="preserve"> </v>
      </c>
      <c r="J337" s="223">
        <f>Розрахунок!E334</f>
        <v>0</v>
      </c>
      <c r="K337" s="223">
        <f>Розрахунок!DN334</f>
        <v>0</v>
      </c>
      <c r="L337" s="223">
        <f>Розрахунок!DM334</f>
        <v>0</v>
      </c>
      <c r="M337" s="223">
        <f>Розрахунок!L334</f>
        <v>0</v>
      </c>
      <c r="N337" s="223">
        <f>Розрахунок!M334</f>
        <v>0</v>
      </c>
      <c r="O337" s="223">
        <f>Розрахунок!N334</f>
        <v>0</v>
      </c>
      <c r="P337" s="223">
        <f>Розрахунок!O334</f>
        <v>0</v>
      </c>
      <c r="Q337" s="224">
        <f>Розрахунок!DL334</f>
        <v>0</v>
      </c>
      <c r="R337" s="249" t="str">
        <f t="shared" si="58"/>
        <v xml:space="preserve"> </v>
      </c>
      <c r="S337" s="222">
        <f>Розрахунок!U334</f>
        <v>0</v>
      </c>
      <c r="T337" s="225">
        <f>Розрахунок!AB334</f>
        <v>0</v>
      </c>
      <c r="U337" s="226">
        <f>Розрахунок!AI334</f>
        <v>0</v>
      </c>
      <c r="V337" s="423">
        <f>Розрахунок!AP334</f>
        <v>0</v>
      </c>
      <c r="W337" s="222">
        <f>Розрахунок!AW334</f>
        <v>0</v>
      </c>
      <c r="X337" s="225">
        <f>Розрахунок!BD334</f>
        <v>0</v>
      </c>
      <c r="Y337" s="226">
        <f>Розрахунок!BK334</f>
        <v>0</v>
      </c>
      <c r="Z337" s="423">
        <f>Розрахунок!BR334</f>
        <v>0</v>
      </c>
      <c r="AA337" s="222">
        <f>Розрахунок!BY334</f>
        <v>0</v>
      </c>
      <c r="AB337" s="423">
        <f>Розрахунок!CF334</f>
        <v>0</v>
      </c>
      <c r="AC337" s="222">
        <f>Розрахунок!CM334</f>
        <v>0</v>
      </c>
      <c r="AD337" s="225">
        <f>Розрахунок!CT334</f>
        <v>0</v>
      </c>
      <c r="AE337" s="226">
        <f>Розрахунок!DA334</f>
        <v>0</v>
      </c>
      <c r="AF337" s="225">
        <f>Розрахунок!DH334</f>
        <v>0</v>
      </c>
      <c r="AG337" s="421"/>
      <c r="AI337" s="524">
        <f t="shared" si="59"/>
        <v>0</v>
      </c>
      <c r="AJ337" s="519">
        <f t="shared" si="60"/>
        <v>0</v>
      </c>
      <c r="AK337" s="519">
        <f t="shared" si="61"/>
        <v>0</v>
      </c>
      <c r="AL337" s="519">
        <f t="shared" si="62"/>
        <v>0</v>
      </c>
      <c r="AM337" s="519">
        <f t="shared" si="63"/>
        <v>0</v>
      </c>
      <c r="AN337" s="519">
        <f t="shared" si="64"/>
        <v>0</v>
      </c>
      <c r="AO337" s="525">
        <f t="shared" si="65"/>
        <v>0</v>
      </c>
    </row>
    <row r="338" spans="1:41" s="16" customFormat="1" ht="13.5" hidden="1" thickBot="1" x14ac:dyDescent="0.25">
      <c r="A338" s="221">
        <f>Розрахунок!A335</f>
        <v>16</v>
      </c>
      <c r="B338" s="423" t="str">
        <f>Розрахунок!B335</f>
        <v>Конфліктологія</v>
      </c>
      <c r="C338" s="227" t="str">
        <f>Розрахунок!C335</f>
        <v/>
      </c>
      <c r="D338" s="226" t="str">
        <f>IF(Розрахунок!F335&lt;&gt;"",LEFT(Розрахунок!F335, LEN(Розрахунок!F335)-1)," ")</f>
        <v xml:space="preserve"> </v>
      </c>
      <c r="E338" s="223" t="str">
        <f>IF(Розрахунок!G335&lt;&gt;"",LEFT(Розрахунок!G335, LEN(Розрахунок!G335)-1)," ")</f>
        <v xml:space="preserve"> </v>
      </c>
      <c r="F338" s="223" t="str">
        <f>IF(Розрахунок!H335&lt;&gt;"",LEFT(Розрахунок!H335, LEN(Розрахунок!H335)-1)," ")</f>
        <v xml:space="preserve"> </v>
      </c>
      <c r="G338" s="223" t="str">
        <f>IF(Розрахунок!I335&lt;&gt;"",LEFT(Розрахунок!I335, LEN(Розрахунок!I335)-1)," ")</f>
        <v xml:space="preserve"> </v>
      </c>
      <c r="H338" s="223">
        <f>Розрахунок!J335</f>
        <v>0</v>
      </c>
      <c r="I338" s="223" t="str">
        <f>IF(Розрахунок!K335&lt;&gt;"",LEFT(Розрахунок!K335, LEN(Розрахунок!K335)-1)," ")</f>
        <v xml:space="preserve"> </v>
      </c>
      <c r="J338" s="223">
        <f>Розрахунок!E335</f>
        <v>0</v>
      </c>
      <c r="K338" s="223">
        <f>Розрахунок!DN335</f>
        <v>0</v>
      </c>
      <c r="L338" s="223">
        <f>Розрахунок!DM335</f>
        <v>0</v>
      </c>
      <c r="M338" s="223">
        <f>Розрахунок!L335</f>
        <v>0</v>
      </c>
      <c r="N338" s="223">
        <f>Розрахунок!M335</f>
        <v>0</v>
      </c>
      <c r="O338" s="223">
        <f>Розрахунок!N335</f>
        <v>0</v>
      </c>
      <c r="P338" s="223">
        <f>Розрахунок!O335</f>
        <v>0</v>
      </c>
      <c r="Q338" s="224">
        <f>Розрахунок!DL335</f>
        <v>0</v>
      </c>
      <c r="R338" s="249" t="str">
        <f t="shared" si="58"/>
        <v xml:space="preserve"> </v>
      </c>
      <c r="S338" s="222">
        <f>Розрахунок!U335</f>
        <v>0</v>
      </c>
      <c r="T338" s="225">
        <f>Розрахунок!AB335</f>
        <v>0</v>
      </c>
      <c r="U338" s="226">
        <f>Розрахунок!AI335</f>
        <v>0</v>
      </c>
      <c r="V338" s="423">
        <f>Розрахунок!AP335</f>
        <v>0</v>
      </c>
      <c r="W338" s="222">
        <f>Розрахунок!AW335</f>
        <v>0</v>
      </c>
      <c r="X338" s="225">
        <f>Розрахунок!BD335</f>
        <v>0</v>
      </c>
      <c r="Y338" s="226">
        <f>Розрахунок!BK335</f>
        <v>0</v>
      </c>
      <c r="Z338" s="423">
        <f>Розрахунок!BR335</f>
        <v>0</v>
      </c>
      <c r="AA338" s="222">
        <f>Розрахунок!BY335</f>
        <v>0</v>
      </c>
      <c r="AB338" s="423">
        <f>Розрахунок!CF335</f>
        <v>0</v>
      </c>
      <c r="AC338" s="222">
        <f>Розрахунок!CM335</f>
        <v>0</v>
      </c>
      <c r="AD338" s="225">
        <f>Розрахунок!CT335</f>
        <v>0</v>
      </c>
      <c r="AE338" s="226">
        <f>Розрахунок!DA335</f>
        <v>0</v>
      </c>
      <c r="AF338" s="225">
        <f>Розрахунок!DH335</f>
        <v>0</v>
      </c>
      <c r="AG338" s="421"/>
      <c r="AI338" s="524">
        <f t="shared" si="59"/>
        <v>0</v>
      </c>
      <c r="AJ338" s="519">
        <f t="shared" si="60"/>
        <v>0</v>
      </c>
      <c r="AK338" s="519">
        <f t="shared" si="61"/>
        <v>0</v>
      </c>
      <c r="AL338" s="519">
        <f t="shared" si="62"/>
        <v>0</v>
      </c>
      <c r="AM338" s="519">
        <f t="shared" si="63"/>
        <v>0</v>
      </c>
      <c r="AN338" s="519">
        <f t="shared" si="64"/>
        <v>0</v>
      </c>
      <c r="AO338" s="525">
        <f t="shared" si="65"/>
        <v>0</v>
      </c>
    </row>
    <row r="339" spans="1:41" s="16" customFormat="1" ht="13.5" hidden="1" thickBot="1" x14ac:dyDescent="0.25">
      <c r="A339" s="221">
        <f>Розрахунок!A336</f>
        <v>17</v>
      </c>
      <c r="B339" s="423" t="str">
        <f>Розрахунок!B336</f>
        <v>Психологія саморозвитку особистості</v>
      </c>
      <c r="C339" s="227" t="str">
        <f>Розрахунок!C336</f>
        <v/>
      </c>
      <c r="D339" s="226" t="str">
        <f>IF(Розрахунок!F336&lt;&gt;"",LEFT(Розрахунок!F336, LEN(Розрахунок!F336)-1)," ")</f>
        <v xml:space="preserve"> </v>
      </c>
      <c r="E339" s="223" t="str">
        <f>IF(Розрахунок!G336&lt;&gt;"",LEFT(Розрахунок!G336, LEN(Розрахунок!G336)-1)," ")</f>
        <v xml:space="preserve"> </v>
      </c>
      <c r="F339" s="223" t="str">
        <f>IF(Розрахунок!H336&lt;&gt;"",LEFT(Розрахунок!H336, LEN(Розрахунок!H336)-1)," ")</f>
        <v xml:space="preserve"> </v>
      </c>
      <c r="G339" s="223" t="str">
        <f>IF(Розрахунок!I336&lt;&gt;"",LEFT(Розрахунок!I336, LEN(Розрахунок!I336)-1)," ")</f>
        <v xml:space="preserve"> </v>
      </c>
      <c r="H339" s="223">
        <f>Розрахунок!J336</f>
        <v>0</v>
      </c>
      <c r="I339" s="223" t="str">
        <f>IF(Розрахунок!K336&lt;&gt;"",LEFT(Розрахунок!K336, LEN(Розрахунок!K336)-1)," ")</f>
        <v xml:space="preserve"> </v>
      </c>
      <c r="J339" s="223">
        <f>Розрахунок!E336</f>
        <v>0</v>
      </c>
      <c r="K339" s="223">
        <f>Розрахунок!DN336</f>
        <v>0</v>
      </c>
      <c r="L339" s="223">
        <f>Розрахунок!DM336</f>
        <v>0</v>
      </c>
      <c r="M339" s="223">
        <f>Розрахунок!L336</f>
        <v>0</v>
      </c>
      <c r="N339" s="223">
        <f>Розрахунок!M336</f>
        <v>0</v>
      </c>
      <c r="O339" s="223">
        <f>Розрахунок!N336</f>
        <v>0</v>
      </c>
      <c r="P339" s="223">
        <f>Розрахунок!O336</f>
        <v>0</v>
      </c>
      <c r="Q339" s="224">
        <f>Розрахунок!DL336</f>
        <v>0</v>
      </c>
      <c r="R339" s="249" t="str">
        <f t="shared" si="58"/>
        <v xml:space="preserve"> </v>
      </c>
      <c r="S339" s="222">
        <f>Розрахунок!U336</f>
        <v>0</v>
      </c>
      <c r="T339" s="225">
        <f>Розрахунок!AB336</f>
        <v>0</v>
      </c>
      <c r="U339" s="226">
        <f>Розрахунок!AI336</f>
        <v>0</v>
      </c>
      <c r="V339" s="423">
        <f>Розрахунок!AP336</f>
        <v>0</v>
      </c>
      <c r="W339" s="222">
        <f>Розрахунок!AW336</f>
        <v>0</v>
      </c>
      <c r="X339" s="225">
        <f>Розрахунок!BD336</f>
        <v>0</v>
      </c>
      <c r="Y339" s="226">
        <f>Розрахунок!BK336</f>
        <v>0</v>
      </c>
      <c r="Z339" s="423">
        <f>Розрахунок!BR336</f>
        <v>0</v>
      </c>
      <c r="AA339" s="222">
        <f>Розрахунок!BY336</f>
        <v>0</v>
      </c>
      <c r="AB339" s="423">
        <f>Розрахунок!CF336</f>
        <v>0</v>
      </c>
      <c r="AC339" s="222">
        <f>Розрахунок!CM336</f>
        <v>0</v>
      </c>
      <c r="AD339" s="225">
        <f>Розрахунок!CT336</f>
        <v>0</v>
      </c>
      <c r="AE339" s="226">
        <f>Розрахунок!DA336</f>
        <v>0</v>
      </c>
      <c r="AF339" s="225">
        <f>Розрахунок!DH336</f>
        <v>0</v>
      </c>
      <c r="AG339" s="421"/>
      <c r="AI339" s="524">
        <f t="shared" si="59"/>
        <v>0</v>
      </c>
      <c r="AJ339" s="519">
        <f t="shared" si="60"/>
        <v>0</v>
      </c>
      <c r="AK339" s="519">
        <f t="shared" si="61"/>
        <v>0</v>
      </c>
      <c r="AL339" s="519">
        <f t="shared" si="62"/>
        <v>0</v>
      </c>
      <c r="AM339" s="519">
        <f t="shared" si="63"/>
        <v>0</v>
      </c>
      <c r="AN339" s="519">
        <f t="shared" si="64"/>
        <v>0</v>
      </c>
      <c r="AO339" s="525">
        <f t="shared" si="65"/>
        <v>0</v>
      </c>
    </row>
    <row r="340" spans="1:41" s="16" customFormat="1" ht="13.5" hidden="1" thickBot="1" x14ac:dyDescent="0.25">
      <c r="A340" s="221">
        <f>Розрахунок!A337</f>
        <v>18</v>
      </c>
      <c r="B340" s="423" t="str">
        <f>Розрахунок!B337</f>
        <v>Психологічне консультування</v>
      </c>
      <c r="C340" s="227" t="str">
        <f>Розрахунок!C337</f>
        <v/>
      </c>
      <c r="D340" s="226" t="str">
        <f>IF(Розрахунок!F337&lt;&gt;"",LEFT(Розрахунок!F337, LEN(Розрахунок!F337)-1)," ")</f>
        <v xml:space="preserve"> </v>
      </c>
      <c r="E340" s="223" t="str">
        <f>IF(Розрахунок!G337&lt;&gt;"",LEFT(Розрахунок!G337, LEN(Розрахунок!G337)-1)," ")</f>
        <v xml:space="preserve"> </v>
      </c>
      <c r="F340" s="223" t="str">
        <f>IF(Розрахунок!H337&lt;&gt;"",LEFT(Розрахунок!H337, LEN(Розрахунок!H337)-1)," ")</f>
        <v xml:space="preserve"> </v>
      </c>
      <c r="G340" s="223" t="str">
        <f>IF(Розрахунок!I337&lt;&gt;"",LEFT(Розрахунок!I337, LEN(Розрахунок!I337)-1)," ")</f>
        <v xml:space="preserve"> </v>
      </c>
      <c r="H340" s="223">
        <f>Розрахунок!J337</f>
        <v>0</v>
      </c>
      <c r="I340" s="223" t="str">
        <f>IF(Розрахунок!K337&lt;&gt;"",LEFT(Розрахунок!K337, LEN(Розрахунок!K337)-1)," ")</f>
        <v xml:space="preserve"> </v>
      </c>
      <c r="J340" s="223">
        <f>Розрахунок!E337</f>
        <v>0</v>
      </c>
      <c r="K340" s="223">
        <f>Розрахунок!DN337</f>
        <v>0</v>
      </c>
      <c r="L340" s="223">
        <f>Розрахунок!DM337</f>
        <v>0</v>
      </c>
      <c r="M340" s="223">
        <f>Розрахунок!L337</f>
        <v>0</v>
      </c>
      <c r="N340" s="223">
        <f>Розрахунок!M337</f>
        <v>0</v>
      </c>
      <c r="O340" s="223">
        <f>Розрахунок!N337</f>
        <v>0</v>
      </c>
      <c r="P340" s="223">
        <f>Розрахунок!O337</f>
        <v>0</v>
      </c>
      <c r="Q340" s="224">
        <f>Розрахунок!DL337</f>
        <v>0</v>
      </c>
      <c r="R340" s="249" t="str">
        <f t="shared" si="58"/>
        <v xml:space="preserve"> </v>
      </c>
      <c r="S340" s="222">
        <f>Розрахунок!U337</f>
        <v>0</v>
      </c>
      <c r="T340" s="225">
        <f>Розрахунок!AB337</f>
        <v>0</v>
      </c>
      <c r="U340" s="226">
        <f>Розрахунок!AI337</f>
        <v>0</v>
      </c>
      <c r="V340" s="423">
        <f>Розрахунок!AP337</f>
        <v>0</v>
      </c>
      <c r="W340" s="222">
        <f>Розрахунок!AW337</f>
        <v>0</v>
      </c>
      <c r="X340" s="225">
        <f>Розрахунок!BD337</f>
        <v>0</v>
      </c>
      <c r="Y340" s="226">
        <f>Розрахунок!BK337</f>
        <v>0</v>
      </c>
      <c r="Z340" s="423">
        <f>Розрахунок!BR337</f>
        <v>0</v>
      </c>
      <c r="AA340" s="222">
        <f>Розрахунок!BY337</f>
        <v>0</v>
      </c>
      <c r="AB340" s="423">
        <f>Розрахунок!CF337</f>
        <v>0</v>
      </c>
      <c r="AC340" s="222">
        <f>Розрахунок!CM337</f>
        <v>0</v>
      </c>
      <c r="AD340" s="225">
        <f>Розрахунок!CT337</f>
        <v>0</v>
      </c>
      <c r="AE340" s="226">
        <f>Розрахунок!DA337</f>
        <v>0</v>
      </c>
      <c r="AF340" s="225">
        <f>Розрахунок!DH337</f>
        <v>0</v>
      </c>
      <c r="AG340" s="421"/>
      <c r="AI340" s="524">
        <f t="shared" si="59"/>
        <v>0</v>
      </c>
      <c r="AJ340" s="519">
        <f t="shared" si="60"/>
        <v>0</v>
      </c>
      <c r="AK340" s="519">
        <f t="shared" si="61"/>
        <v>0</v>
      </c>
      <c r="AL340" s="519">
        <f t="shared" si="62"/>
        <v>0</v>
      </c>
      <c r="AM340" s="519">
        <f t="shared" si="63"/>
        <v>0</v>
      </c>
      <c r="AN340" s="519">
        <f t="shared" si="64"/>
        <v>0</v>
      </c>
      <c r="AO340" s="525">
        <f t="shared" si="65"/>
        <v>0</v>
      </c>
    </row>
    <row r="341" spans="1:41" s="16" customFormat="1" ht="13.5" hidden="1" thickBot="1" x14ac:dyDescent="0.25">
      <c r="A341" s="221">
        <f>Розрахунок!A338</f>
        <v>19</v>
      </c>
      <c r="B341" s="423" t="str">
        <f>Розрахунок!B338</f>
        <v>Специфіка роботи психолога в клініці</v>
      </c>
      <c r="C341" s="227" t="str">
        <f>Розрахунок!C338</f>
        <v/>
      </c>
      <c r="D341" s="226" t="str">
        <f>IF(Розрахунок!F338&lt;&gt;"",LEFT(Розрахунок!F338, LEN(Розрахунок!F338)-1)," ")</f>
        <v xml:space="preserve"> </v>
      </c>
      <c r="E341" s="223" t="str">
        <f>IF(Розрахунок!G338&lt;&gt;"",LEFT(Розрахунок!G338, LEN(Розрахунок!G338)-1)," ")</f>
        <v xml:space="preserve"> </v>
      </c>
      <c r="F341" s="223" t="str">
        <f>IF(Розрахунок!H338&lt;&gt;"",LEFT(Розрахунок!H338, LEN(Розрахунок!H338)-1)," ")</f>
        <v xml:space="preserve"> </v>
      </c>
      <c r="G341" s="223" t="str">
        <f>IF(Розрахунок!I338&lt;&gt;"",LEFT(Розрахунок!I338, LEN(Розрахунок!I338)-1)," ")</f>
        <v xml:space="preserve"> </v>
      </c>
      <c r="H341" s="223">
        <f>Розрахунок!J338</f>
        <v>0</v>
      </c>
      <c r="I341" s="223" t="str">
        <f>IF(Розрахунок!K338&lt;&gt;"",LEFT(Розрахунок!K338, LEN(Розрахунок!K338)-1)," ")</f>
        <v xml:space="preserve"> </v>
      </c>
      <c r="J341" s="223">
        <f>Розрахунок!E338</f>
        <v>0</v>
      </c>
      <c r="K341" s="223">
        <f>Розрахунок!DN338</f>
        <v>0</v>
      </c>
      <c r="L341" s="223">
        <f>Розрахунок!DM338</f>
        <v>0</v>
      </c>
      <c r="M341" s="223">
        <f>Розрахунок!L338</f>
        <v>0</v>
      </c>
      <c r="N341" s="223">
        <f>Розрахунок!M338</f>
        <v>0</v>
      </c>
      <c r="O341" s="223">
        <f>Розрахунок!N338</f>
        <v>0</v>
      </c>
      <c r="P341" s="223">
        <f>Розрахунок!O338</f>
        <v>0</v>
      </c>
      <c r="Q341" s="224">
        <f>Розрахунок!DL338</f>
        <v>0</v>
      </c>
      <c r="R341" s="249" t="str">
        <f t="shared" si="58"/>
        <v xml:space="preserve"> </v>
      </c>
      <c r="S341" s="222">
        <f>Розрахунок!U338</f>
        <v>0</v>
      </c>
      <c r="T341" s="225">
        <f>Розрахунок!AB338</f>
        <v>0</v>
      </c>
      <c r="U341" s="226">
        <f>Розрахунок!AI338</f>
        <v>0</v>
      </c>
      <c r="V341" s="423">
        <f>Розрахунок!AP338</f>
        <v>0</v>
      </c>
      <c r="W341" s="222">
        <f>Розрахунок!AW338</f>
        <v>0</v>
      </c>
      <c r="X341" s="225">
        <f>Розрахунок!BD338</f>
        <v>0</v>
      </c>
      <c r="Y341" s="226">
        <f>Розрахунок!BK338</f>
        <v>0</v>
      </c>
      <c r="Z341" s="423">
        <f>Розрахунок!BR338</f>
        <v>0</v>
      </c>
      <c r="AA341" s="222">
        <f>Розрахунок!BY338</f>
        <v>0</v>
      </c>
      <c r="AB341" s="423">
        <f>Розрахунок!CF338</f>
        <v>0</v>
      </c>
      <c r="AC341" s="222">
        <f>Розрахунок!CM338</f>
        <v>0</v>
      </c>
      <c r="AD341" s="225">
        <f>Розрахунок!CT338</f>
        <v>0</v>
      </c>
      <c r="AE341" s="226">
        <f>Розрахунок!DA338</f>
        <v>0</v>
      </c>
      <c r="AF341" s="225">
        <f>Розрахунок!DH338</f>
        <v>0</v>
      </c>
      <c r="AG341" s="421"/>
      <c r="AI341" s="524">
        <f t="shared" si="59"/>
        <v>0</v>
      </c>
      <c r="AJ341" s="519">
        <f t="shared" si="60"/>
        <v>0</v>
      </c>
      <c r="AK341" s="519">
        <f t="shared" si="61"/>
        <v>0</v>
      </c>
      <c r="AL341" s="519">
        <f t="shared" si="62"/>
        <v>0</v>
      </c>
      <c r="AM341" s="519">
        <f t="shared" si="63"/>
        <v>0</v>
      </c>
      <c r="AN341" s="519">
        <f t="shared" si="64"/>
        <v>0</v>
      </c>
      <c r="AO341" s="525">
        <f t="shared" si="65"/>
        <v>0</v>
      </c>
    </row>
    <row r="342" spans="1:41" s="16" customFormat="1" ht="13.5" hidden="1" thickBot="1" x14ac:dyDescent="0.25">
      <c r="A342" s="221">
        <f>Розрахунок!A339</f>
        <v>20</v>
      </c>
      <c r="B342" s="423" t="str">
        <f>Розрахунок!B339</f>
        <v>Психологічна служба в освіті</v>
      </c>
      <c r="C342" s="227" t="str">
        <f>Розрахунок!C339</f>
        <v/>
      </c>
      <c r="D342" s="226" t="str">
        <f>IF(Розрахунок!F339&lt;&gt;"",LEFT(Розрахунок!F339, LEN(Розрахунок!F339)-1)," ")</f>
        <v xml:space="preserve"> </v>
      </c>
      <c r="E342" s="223" t="str">
        <f>IF(Розрахунок!G339&lt;&gt;"",LEFT(Розрахунок!G339, LEN(Розрахунок!G339)-1)," ")</f>
        <v xml:space="preserve"> </v>
      </c>
      <c r="F342" s="223" t="str">
        <f>IF(Розрахунок!H339&lt;&gt;"",LEFT(Розрахунок!H339, LEN(Розрахунок!H339)-1)," ")</f>
        <v xml:space="preserve"> </v>
      </c>
      <c r="G342" s="223" t="str">
        <f>IF(Розрахунок!I339&lt;&gt;"",LEFT(Розрахунок!I339, LEN(Розрахунок!I339)-1)," ")</f>
        <v xml:space="preserve"> </v>
      </c>
      <c r="H342" s="223">
        <f>Розрахунок!J339</f>
        <v>0</v>
      </c>
      <c r="I342" s="223" t="str">
        <f>IF(Розрахунок!K339&lt;&gt;"",LEFT(Розрахунок!K339, LEN(Розрахунок!K339)-1)," ")</f>
        <v xml:space="preserve"> </v>
      </c>
      <c r="J342" s="223">
        <f>Розрахунок!E339</f>
        <v>0</v>
      </c>
      <c r="K342" s="223">
        <f>Розрахунок!DN339</f>
        <v>0</v>
      </c>
      <c r="L342" s="223">
        <f>Розрахунок!DM339</f>
        <v>0</v>
      </c>
      <c r="M342" s="223">
        <f>Розрахунок!L339</f>
        <v>0</v>
      </c>
      <c r="N342" s="223">
        <f>Розрахунок!M339</f>
        <v>0</v>
      </c>
      <c r="O342" s="223">
        <f>Розрахунок!N339</f>
        <v>0</v>
      </c>
      <c r="P342" s="223">
        <f>Розрахунок!O339</f>
        <v>0</v>
      </c>
      <c r="Q342" s="224">
        <f>Розрахунок!DL339</f>
        <v>0</v>
      </c>
      <c r="R342" s="249" t="str">
        <f t="shared" si="58"/>
        <v xml:space="preserve"> </v>
      </c>
      <c r="S342" s="222">
        <f>Розрахунок!U339</f>
        <v>0</v>
      </c>
      <c r="T342" s="225">
        <f>Розрахунок!AB339</f>
        <v>0</v>
      </c>
      <c r="U342" s="226">
        <f>Розрахунок!AI339</f>
        <v>0</v>
      </c>
      <c r="V342" s="423">
        <f>Розрахунок!AP339</f>
        <v>0</v>
      </c>
      <c r="W342" s="222">
        <f>Розрахунок!AW339</f>
        <v>0</v>
      </c>
      <c r="X342" s="225">
        <f>Розрахунок!BD339</f>
        <v>0</v>
      </c>
      <c r="Y342" s="226">
        <f>Розрахунок!BK339</f>
        <v>0</v>
      </c>
      <c r="Z342" s="423">
        <f>Розрахунок!BR339</f>
        <v>0</v>
      </c>
      <c r="AA342" s="222">
        <f>Розрахунок!BY339</f>
        <v>0</v>
      </c>
      <c r="AB342" s="423">
        <f>Розрахунок!CF339</f>
        <v>0</v>
      </c>
      <c r="AC342" s="222">
        <f>Розрахунок!CM339</f>
        <v>0</v>
      </c>
      <c r="AD342" s="225">
        <f>Розрахунок!CT339</f>
        <v>0</v>
      </c>
      <c r="AE342" s="226">
        <f>Розрахунок!DA339</f>
        <v>0</v>
      </c>
      <c r="AF342" s="225">
        <f>Розрахунок!DH339</f>
        <v>0</v>
      </c>
      <c r="AG342" s="421"/>
      <c r="AI342" s="524">
        <f t="shared" si="59"/>
        <v>0</v>
      </c>
      <c r="AJ342" s="519">
        <f t="shared" si="60"/>
        <v>0</v>
      </c>
      <c r="AK342" s="519">
        <f t="shared" si="61"/>
        <v>0</v>
      </c>
      <c r="AL342" s="519">
        <f t="shared" si="62"/>
        <v>0</v>
      </c>
      <c r="AM342" s="519">
        <f t="shared" si="63"/>
        <v>0</v>
      </c>
      <c r="AN342" s="519">
        <f t="shared" si="64"/>
        <v>0</v>
      </c>
      <c r="AO342" s="525">
        <f t="shared" si="65"/>
        <v>0</v>
      </c>
    </row>
    <row r="343" spans="1:41" s="16" customFormat="1" ht="13.5" hidden="1" thickBot="1" x14ac:dyDescent="0.25">
      <c r="A343" s="221">
        <f>Розрахунок!A340</f>
        <v>21</v>
      </c>
      <c r="B343" s="423" t="str">
        <f>Розрахунок!B340</f>
        <v>Методика проведення психологічної експертизи</v>
      </c>
      <c r="C343" s="227" t="str">
        <f>Розрахунок!C340</f>
        <v/>
      </c>
      <c r="D343" s="226" t="str">
        <f>IF(Розрахунок!F340&lt;&gt;"",LEFT(Розрахунок!F340, LEN(Розрахунок!F340)-1)," ")</f>
        <v xml:space="preserve"> </v>
      </c>
      <c r="E343" s="223" t="str">
        <f>IF(Розрахунок!G340&lt;&gt;"",LEFT(Розрахунок!G340, LEN(Розрахунок!G340)-1)," ")</f>
        <v xml:space="preserve"> </v>
      </c>
      <c r="F343" s="223" t="str">
        <f>IF(Розрахунок!H340&lt;&gt;"",LEFT(Розрахунок!H340, LEN(Розрахунок!H340)-1)," ")</f>
        <v xml:space="preserve"> </v>
      </c>
      <c r="G343" s="223" t="str">
        <f>IF(Розрахунок!I340&lt;&gt;"",LEFT(Розрахунок!I340, LEN(Розрахунок!I340)-1)," ")</f>
        <v xml:space="preserve"> </v>
      </c>
      <c r="H343" s="223">
        <f>Розрахунок!J340</f>
        <v>0</v>
      </c>
      <c r="I343" s="223" t="str">
        <f>IF(Розрахунок!K340&lt;&gt;"",LEFT(Розрахунок!K340, LEN(Розрахунок!K340)-1)," ")</f>
        <v xml:space="preserve"> </v>
      </c>
      <c r="J343" s="223">
        <f>Розрахунок!E340</f>
        <v>0</v>
      </c>
      <c r="K343" s="223">
        <f>Розрахунок!DN340</f>
        <v>0</v>
      </c>
      <c r="L343" s="223">
        <f>Розрахунок!DM340</f>
        <v>0</v>
      </c>
      <c r="M343" s="223">
        <f>Розрахунок!L340</f>
        <v>0</v>
      </c>
      <c r="N343" s="223">
        <f>Розрахунок!M340</f>
        <v>0</v>
      </c>
      <c r="O343" s="223">
        <f>Розрахунок!N340</f>
        <v>0</v>
      </c>
      <c r="P343" s="223">
        <f>Розрахунок!O340</f>
        <v>0</v>
      </c>
      <c r="Q343" s="224">
        <f>Розрахунок!DL340</f>
        <v>0</v>
      </c>
      <c r="R343" s="249" t="str">
        <f t="shared" si="58"/>
        <v xml:space="preserve"> </v>
      </c>
      <c r="S343" s="222">
        <f>Розрахунок!U340</f>
        <v>0</v>
      </c>
      <c r="T343" s="225">
        <f>Розрахунок!AB340</f>
        <v>0</v>
      </c>
      <c r="U343" s="226">
        <f>Розрахунок!AI340</f>
        <v>0</v>
      </c>
      <c r="V343" s="423">
        <f>Розрахунок!AP340</f>
        <v>0</v>
      </c>
      <c r="W343" s="222">
        <f>Розрахунок!AW340</f>
        <v>0</v>
      </c>
      <c r="X343" s="225">
        <f>Розрахунок!BD340</f>
        <v>0</v>
      </c>
      <c r="Y343" s="226">
        <f>Розрахунок!BK340</f>
        <v>0</v>
      </c>
      <c r="Z343" s="423">
        <f>Розрахунок!BR340</f>
        <v>0</v>
      </c>
      <c r="AA343" s="222">
        <f>Розрахунок!BY340</f>
        <v>0</v>
      </c>
      <c r="AB343" s="423">
        <f>Розрахунок!CF340</f>
        <v>0</v>
      </c>
      <c r="AC343" s="222">
        <f>Розрахунок!CM340</f>
        <v>0</v>
      </c>
      <c r="AD343" s="225">
        <f>Розрахунок!CT340</f>
        <v>0</v>
      </c>
      <c r="AE343" s="226">
        <f>Розрахунок!DA340</f>
        <v>0</v>
      </c>
      <c r="AF343" s="225">
        <f>Розрахунок!DH340</f>
        <v>0</v>
      </c>
      <c r="AG343" s="421"/>
      <c r="AI343" s="524">
        <f t="shared" si="59"/>
        <v>0</v>
      </c>
      <c r="AJ343" s="519">
        <f t="shared" si="60"/>
        <v>0</v>
      </c>
      <c r="AK343" s="519">
        <f t="shared" si="61"/>
        <v>0</v>
      </c>
      <c r="AL343" s="519">
        <f t="shared" si="62"/>
        <v>0</v>
      </c>
      <c r="AM343" s="519">
        <f t="shared" si="63"/>
        <v>0</v>
      </c>
      <c r="AN343" s="519">
        <f t="shared" si="64"/>
        <v>0</v>
      </c>
      <c r="AO343" s="525">
        <f t="shared" si="65"/>
        <v>0</v>
      </c>
    </row>
    <row r="344" spans="1:41" s="16" customFormat="1" ht="13.5" hidden="1" thickBot="1" x14ac:dyDescent="0.25">
      <c r="A344" s="221">
        <f>Розрахунок!A341</f>
        <v>22</v>
      </c>
      <c r="B344" s="423" t="str">
        <f>Розрахунок!B341</f>
        <v>Арт-терапія</v>
      </c>
      <c r="C344" s="227" t="str">
        <f>Розрахунок!C341</f>
        <v/>
      </c>
      <c r="D344" s="226" t="str">
        <f>IF(Розрахунок!F341&lt;&gt;"",LEFT(Розрахунок!F341, LEN(Розрахунок!F341)-1)," ")</f>
        <v xml:space="preserve"> </v>
      </c>
      <c r="E344" s="223" t="str">
        <f>IF(Розрахунок!G341&lt;&gt;"",LEFT(Розрахунок!G341, LEN(Розрахунок!G341)-1)," ")</f>
        <v xml:space="preserve"> </v>
      </c>
      <c r="F344" s="223" t="str">
        <f>IF(Розрахунок!H341&lt;&gt;"",LEFT(Розрахунок!H341, LEN(Розрахунок!H341)-1)," ")</f>
        <v xml:space="preserve"> </v>
      </c>
      <c r="G344" s="223" t="str">
        <f>IF(Розрахунок!I341&lt;&gt;"",LEFT(Розрахунок!I341, LEN(Розрахунок!I341)-1)," ")</f>
        <v xml:space="preserve"> </v>
      </c>
      <c r="H344" s="223">
        <f>Розрахунок!J341</f>
        <v>0</v>
      </c>
      <c r="I344" s="223" t="str">
        <f>IF(Розрахунок!K341&lt;&gt;"",LEFT(Розрахунок!K341, LEN(Розрахунок!K341)-1)," ")</f>
        <v xml:space="preserve"> </v>
      </c>
      <c r="J344" s="223">
        <f>Розрахунок!E341</f>
        <v>0</v>
      </c>
      <c r="K344" s="223">
        <f>Розрахунок!DN341</f>
        <v>0</v>
      </c>
      <c r="L344" s="223">
        <f>Розрахунок!DM341</f>
        <v>0</v>
      </c>
      <c r="M344" s="223">
        <f>Розрахунок!L341</f>
        <v>0</v>
      </c>
      <c r="N344" s="223">
        <f>Розрахунок!M341</f>
        <v>0</v>
      </c>
      <c r="O344" s="223">
        <f>Розрахунок!N341</f>
        <v>0</v>
      </c>
      <c r="P344" s="223">
        <f>Розрахунок!O341</f>
        <v>0</v>
      </c>
      <c r="Q344" s="224">
        <f>Розрахунок!DL341</f>
        <v>0</v>
      </c>
      <c r="R344" s="249" t="str">
        <f t="shared" si="58"/>
        <v xml:space="preserve"> </v>
      </c>
      <c r="S344" s="222">
        <f>Розрахунок!U341</f>
        <v>0</v>
      </c>
      <c r="T344" s="225">
        <f>Розрахунок!AB341</f>
        <v>0</v>
      </c>
      <c r="U344" s="226">
        <f>Розрахунок!AI341</f>
        <v>0</v>
      </c>
      <c r="V344" s="423">
        <f>Розрахунок!AP341</f>
        <v>0</v>
      </c>
      <c r="W344" s="222">
        <f>Розрахунок!AW341</f>
        <v>0</v>
      </c>
      <c r="X344" s="225">
        <f>Розрахунок!BD341</f>
        <v>0</v>
      </c>
      <c r="Y344" s="226">
        <f>Розрахунок!BK341</f>
        <v>0</v>
      </c>
      <c r="Z344" s="423">
        <f>Розрахунок!BR341</f>
        <v>0</v>
      </c>
      <c r="AA344" s="222">
        <f>Розрахунок!BY341</f>
        <v>0</v>
      </c>
      <c r="AB344" s="423">
        <f>Розрахунок!CF341</f>
        <v>0</v>
      </c>
      <c r="AC344" s="222">
        <f>Розрахунок!CM341</f>
        <v>0</v>
      </c>
      <c r="AD344" s="225">
        <f>Розрахунок!CT341</f>
        <v>0</v>
      </c>
      <c r="AE344" s="226">
        <f>Розрахунок!DA341</f>
        <v>0</v>
      </c>
      <c r="AF344" s="225">
        <f>Розрахунок!DH341</f>
        <v>0</v>
      </c>
      <c r="AG344" s="421"/>
      <c r="AI344" s="524">
        <f t="shared" si="59"/>
        <v>0</v>
      </c>
      <c r="AJ344" s="519">
        <f t="shared" si="60"/>
        <v>0</v>
      </c>
      <c r="AK344" s="519">
        <f t="shared" si="61"/>
        <v>0</v>
      </c>
      <c r="AL344" s="519">
        <f t="shared" si="62"/>
        <v>0</v>
      </c>
      <c r="AM344" s="519">
        <f t="shared" si="63"/>
        <v>0</v>
      </c>
      <c r="AN344" s="519">
        <f t="shared" si="64"/>
        <v>0</v>
      </c>
      <c r="AO344" s="525">
        <f t="shared" si="65"/>
        <v>0</v>
      </c>
    </row>
    <row r="345" spans="1:41" s="16" customFormat="1" ht="13.5" hidden="1" thickBot="1" x14ac:dyDescent="0.25">
      <c r="A345" s="221">
        <f>Розрахунок!A342</f>
        <v>23</v>
      </c>
      <c r="B345" s="423" t="str">
        <f>Розрахунок!B342</f>
        <v>Психологія здорового способу життя</v>
      </c>
      <c r="C345" s="227" t="str">
        <f>Розрахунок!C342</f>
        <v/>
      </c>
      <c r="D345" s="226" t="str">
        <f>IF(Розрахунок!F342&lt;&gt;"",LEFT(Розрахунок!F342, LEN(Розрахунок!F342)-1)," ")</f>
        <v xml:space="preserve"> </v>
      </c>
      <c r="E345" s="223" t="str">
        <f>IF(Розрахунок!G342&lt;&gt;"",LEFT(Розрахунок!G342, LEN(Розрахунок!G342)-1)," ")</f>
        <v xml:space="preserve"> </v>
      </c>
      <c r="F345" s="223" t="str">
        <f>IF(Розрахунок!H342&lt;&gt;"",LEFT(Розрахунок!H342, LEN(Розрахунок!H342)-1)," ")</f>
        <v xml:space="preserve"> </v>
      </c>
      <c r="G345" s="223" t="str">
        <f>IF(Розрахунок!I342&lt;&gt;"",LEFT(Розрахунок!I342, LEN(Розрахунок!I342)-1)," ")</f>
        <v xml:space="preserve"> </v>
      </c>
      <c r="H345" s="223">
        <f>Розрахунок!J342</f>
        <v>0</v>
      </c>
      <c r="I345" s="223" t="str">
        <f>IF(Розрахунок!K342&lt;&gt;"",LEFT(Розрахунок!K342, LEN(Розрахунок!K342)-1)," ")</f>
        <v xml:space="preserve"> </v>
      </c>
      <c r="J345" s="223">
        <f>Розрахунок!E342</f>
        <v>0</v>
      </c>
      <c r="K345" s="223">
        <f>Розрахунок!DN342</f>
        <v>0</v>
      </c>
      <c r="L345" s="223">
        <f>Розрахунок!DM342</f>
        <v>0</v>
      </c>
      <c r="M345" s="223">
        <f>Розрахунок!L342</f>
        <v>0</v>
      </c>
      <c r="N345" s="223">
        <f>Розрахунок!M342</f>
        <v>0</v>
      </c>
      <c r="O345" s="223">
        <f>Розрахунок!N342</f>
        <v>0</v>
      </c>
      <c r="P345" s="223">
        <f>Розрахунок!O342</f>
        <v>0</v>
      </c>
      <c r="Q345" s="224">
        <f>Розрахунок!DL342</f>
        <v>0</v>
      </c>
      <c r="R345" s="249" t="str">
        <f t="shared" si="58"/>
        <v xml:space="preserve"> </v>
      </c>
      <c r="S345" s="222">
        <f>Розрахунок!U342</f>
        <v>0</v>
      </c>
      <c r="T345" s="225">
        <f>Розрахунок!AB342</f>
        <v>0</v>
      </c>
      <c r="U345" s="226">
        <f>Розрахунок!AI342</f>
        <v>0</v>
      </c>
      <c r="V345" s="423">
        <f>Розрахунок!AP342</f>
        <v>0</v>
      </c>
      <c r="W345" s="222">
        <f>Розрахунок!AW342</f>
        <v>0</v>
      </c>
      <c r="X345" s="225">
        <f>Розрахунок!BD342</f>
        <v>0</v>
      </c>
      <c r="Y345" s="226">
        <f>Розрахунок!BK342</f>
        <v>0</v>
      </c>
      <c r="Z345" s="423">
        <f>Розрахунок!BR342</f>
        <v>0</v>
      </c>
      <c r="AA345" s="222">
        <f>Розрахунок!BY342</f>
        <v>0</v>
      </c>
      <c r="AB345" s="423">
        <f>Розрахунок!CF342</f>
        <v>0</v>
      </c>
      <c r="AC345" s="222">
        <f>Розрахунок!CM342</f>
        <v>0</v>
      </c>
      <c r="AD345" s="225">
        <f>Розрахунок!CT342</f>
        <v>0</v>
      </c>
      <c r="AE345" s="226">
        <f>Розрахунок!DA342</f>
        <v>0</v>
      </c>
      <c r="AF345" s="225">
        <f>Розрахунок!DH342</f>
        <v>0</v>
      </c>
      <c r="AG345" s="421"/>
      <c r="AI345" s="524">
        <f t="shared" si="59"/>
        <v>0</v>
      </c>
      <c r="AJ345" s="519">
        <f t="shared" si="60"/>
        <v>0</v>
      </c>
      <c r="AK345" s="519">
        <f t="shared" si="61"/>
        <v>0</v>
      </c>
      <c r="AL345" s="519">
        <f t="shared" si="62"/>
        <v>0</v>
      </c>
      <c r="AM345" s="519">
        <f t="shared" si="63"/>
        <v>0</v>
      </c>
      <c r="AN345" s="519">
        <f t="shared" si="64"/>
        <v>0</v>
      </c>
      <c r="AO345" s="525">
        <f t="shared" si="65"/>
        <v>0</v>
      </c>
    </row>
    <row r="346" spans="1:41" s="16" customFormat="1" ht="13.5" hidden="1" thickBot="1" x14ac:dyDescent="0.25">
      <c r="A346" s="221">
        <f>Розрахунок!A343</f>
        <v>24</v>
      </c>
      <c r="B346" s="423" t="str">
        <f>Розрахунок!B343</f>
        <v>Домедична допомога</v>
      </c>
      <c r="C346" s="227" t="str">
        <f>Розрахунок!C343</f>
        <v/>
      </c>
      <c r="D346" s="226" t="str">
        <f>IF(Розрахунок!F343&lt;&gt;"",LEFT(Розрахунок!F343, LEN(Розрахунок!F343)-1)," ")</f>
        <v xml:space="preserve"> </v>
      </c>
      <c r="E346" s="223" t="str">
        <f>IF(Розрахунок!G343&lt;&gt;"",LEFT(Розрахунок!G343, LEN(Розрахунок!G343)-1)," ")</f>
        <v xml:space="preserve"> </v>
      </c>
      <c r="F346" s="223" t="str">
        <f>IF(Розрахунок!H343&lt;&gt;"",LEFT(Розрахунок!H343, LEN(Розрахунок!H343)-1)," ")</f>
        <v xml:space="preserve"> </v>
      </c>
      <c r="G346" s="223" t="str">
        <f>IF(Розрахунок!I343&lt;&gt;"",LEFT(Розрахунок!I343, LEN(Розрахунок!I343)-1)," ")</f>
        <v xml:space="preserve"> </v>
      </c>
      <c r="H346" s="223">
        <f>Розрахунок!J343</f>
        <v>0</v>
      </c>
      <c r="I346" s="223" t="str">
        <f>IF(Розрахунок!K343&lt;&gt;"",LEFT(Розрахунок!K343, LEN(Розрахунок!K343)-1)," ")</f>
        <v xml:space="preserve"> </v>
      </c>
      <c r="J346" s="223">
        <f>Розрахунок!E343</f>
        <v>0</v>
      </c>
      <c r="K346" s="223">
        <f>Розрахунок!DN343</f>
        <v>0</v>
      </c>
      <c r="L346" s="223">
        <f>Розрахунок!DM343</f>
        <v>0</v>
      </c>
      <c r="M346" s="223">
        <f>Розрахунок!L343</f>
        <v>0</v>
      </c>
      <c r="N346" s="223">
        <f>Розрахунок!M343</f>
        <v>0</v>
      </c>
      <c r="O346" s="223">
        <f>Розрахунок!N343</f>
        <v>0</v>
      </c>
      <c r="P346" s="223">
        <f>Розрахунок!O343</f>
        <v>0</v>
      </c>
      <c r="Q346" s="224">
        <f>Розрахунок!DL343</f>
        <v>0</v>
      </c>
      <c r="R346" s="249" t="str">
        <f t="shared" si="58"/>
        <v xml:space="preserve"> </v>
      </c>
      <c r="S346" s="222">
        <f>Розрахунок!U343</f>
        <v>0</v>
      </c>
      <c r="T346" s="225">
        <f>Розрахунок!AB343</f>
        <v>0</v>
      </c>
      <c r="U346" s="226">
        <f>Розрахунок!AI343</f>
        <v>0</v>
      </c>
      <c r="V346" s="423">
        <f>Розрахунок!AP343</f>
        <v>0</v>
      </c>
      <c r="W346" s="222">
        <f>Розрахунок!AW343</f>
        <v>0</v>
      </c>
      <c r="X346" s="225">
        <f>Розрахунок!BD343</f>
        <v>0</v>
      </c>
      <c r="Y346" s="226">
        <f>Розрахунок!BK343</f>
        <v>0</v>
      </c>
      <c r="Z346" s="423">
        <f>Розрахунок!BR343</f>
        <v>0</v>
      </c>
      <c r="AA346" s="222">
        <f>Розрахунок!BY343</f>
        <v>0</v>
      </c>
      <c r="AB346" s="423">
        <f>Розрахунок!CF343</f>
        <v>0</v>
      </c>
      <c r="AC346" s="222">
        <f>Розрахунок!CM343</f>
        <v>0</v>
      </c>
      <c r="AD346" s="225">
        <f>Розрахунок!CT343</f>
        <v>0</v>
      </c>
      <c r="AE346" s="226">
        <f>Розрахунок!DA343</f>
        <v>0</v>
      </c>
      <c r="AF346" s="225">
        <f>Розрахунок!DH343</f>
        <v>0</v>
      </c>
      <c r="AG346" s="421"/>
      <c r="AI346" s="524">
        <f t="shared" si="59"/>
        <v>0</v>
      </c>
      <c r="AJ346" s="519">
        <f t="shared" si="60"/>
        <v>0</v>
      </c>
      <c r="AK346" s="519">
        <f t="shared" si="61"/>
        <v>0</v>
      </c>
      <c r="AL346" s="519">
        <f t="shared" si="62"/>
        <v>0</v>
      </c>
      <c r="AM346" s="519">
        <f t="shared" si="63"/>
        <v>0</v>
      </c>
      <c r="AN346" s="519">
        <f t="shared" si="64"/>
        <v>0</v>
      </c>
      <c r="AO346" s="525">
        <f t="shared" si="65"/>
        <v>0</v>
      </c>
    </row>
    <row r="347" spans="1:41" s="16" customFormat="1" ht="13.5" hidden="1" thickBot="1" x14ac:dyDescent="0.25">
      <c r="A347" s="221">
        <f>Розрахунок!A344</f>
        <v>25</v>
      </c>
      <c r="B347" s="423" t="str">
        <f>Розрахунок!B344</f>
        <v>Фінансова грамотність у практичній психології</v>
      </c>
      <c r="C347" s="227" t="str">
        <f>Розрахунок!C344</f>
        <v/>
      </c>
      <c r="D347" s="226" t="str">
        <f>IF(Розрахунок!F344&lt;&gt;"",LEFT(Розрахунок!F344, LEN(Розрахунок!F344)-1)," ")</f>
        <v xml:space="preserve"> </v>
      </c>
      <c r="E347" s="223" t="str">
        <f>IF(Розрахунок!G344&lt;&gt;"",LEFT(Розрахунок!G344, LEN(Розрахунок!G344)-1)," ")</f>
        <v xml:space="preserve"> </v>
      </c>
      <c r="F347" s="223" t="str">
        <f>IF(Розрахунок!H344&lt;&gt;"",LEFT(Розрахунок!H344, LEN(Розрахунок!H344)-1)," ")</f>
        <v xml:space="preserve"> </v>
      </c>
      <c r="G347" s="223" t="str">
        <f>IF(Розрахунок!I344&lt;&gt;"",LEFT(Розрахунок!I344, LEN(Розрахунок!I344)-1)," ")</f>
        <v xml:space="preserve"> </v>
      </c>
      <c r="H347" s="223">
        <f>Розрахунок!J344</f>
        <v>0</v>
      </c>
      <c r="I347" s="223" t="str">
        <f>IF(Розрахунок!K344&lt;&gt;"",LEFT(Розрахунок!K344, LEN(Розрахунок!K344)-1)," ")</f>
        <v xml:space="preserve"> </v>
      </c>
      <c r="J347" s="223">
        <f>Розрахунок!E344</f>
        <v>0</v>
      </c>
      <c r="K347" s="223">
        <f>Розрахунок!DN344</f>
        <v>0</v>
      </c>
      <c r="L347" s="223">
        <f>Розрахунок!DM344</f>
        <v>0</v>
      </c>
      <c r="M347" s="223">
        <f>Розрахунок!L344</f>
        <v>0</v>
      </c>
      <c r="N347" s="223">
        <f>Розрахунок!M344</f>
        <v>0</v>
      </c>
      <c r="O347" s="223">
        <f>Розрахунок!N344</f>
        <v>0</v>
      </c>
      <c r="P347" s="223">
        <f>Розрахунок!O344</f>
        <v>0</v>
      </c>
      <c r="Q347" s="224">
        <f>Розрахунок!DL344</f>
        <v>0</v>
      </c>
      <c r="R347" s="249" t="str">
        <f t="shared" si="58"/>
        <v xml:space="preserve"> </v>
      </c>
      <c r="S347" s="222">
        <f>Розрахунок!U344</f>
        <v>0</v>
      </c>
      <c r="T347" s="225">
        <f>Розрахунок!AB344</f>
        <v>0</v>
      </c>
      <c r="U347" s="226">
        <f>Розрахунок!AI344</f>
        <v>0</v>
      </c>
      <c r="V347" s="423">
        <f>Розрахунок!AP344</f>
        <v>0</v>
      </c>
      <c r="W347" s="222">
        <f>Розрахунок!AW344</f>
        <v>0</v>
      </c>
      <c r="X347" s="225">
        <f>Розрахунок!BD344</f>
        <v>0</v>
      </c>
      <c r="Y347" s="226">
        <f>Розрахунок!BK344</f>
        <v>0</v>
      </c>
      <c r="Z347" s="423">
        <f>Розрахунок!BR344</f>
        <v>0</v>
      </c>
      <c r="AA347" s="222">
        <f>Розрахунок!BY344</f>
        <v>0</v>
      </c>
      <c r="AB347" s="423">
        <f>Розрахунок!CF344</f>
        <v>0</v>
      </c>
      <c r="AC347" s="222">
        <f>Розрахунок!CM344</f>
        <v>0</v>
      </c>
      <c r="AD347" s="225">
        <f>Розрахунок!CT344</f>
        <v>0</v>
      </c>
      <c r="AE347" s="226">
        <f>Розрахунок!DA344</f>
        <v>0</v>
      </c>
      <c r="AF347" s="225">
        <f>Розрахунок!DH344</f>
        <v>0</v>
      </c>
      <c r="AG347" s="421"/>
      <c r="AI347" s="524">
        <f t="shared" si="59"/>
        <v>0</v>
      </c>
      <c r="AJ347" s="519">
        <f t="shared" si="60"/>
        <v>0</v>
      </c>
      <c r="AK347" s="519">
        <f t="shared" si="61"/>
        <v>0</v>
      </c>
      <c r="AL347" s="519">
        <f t="shared" si="62"/>
        <v>0</v>
      </c>
      <c r="AM347" s="519">
        <f t="shared" si="63"/>
        <v>0</v>
      </c>
      <c r="AN347" s="519">
        <f t="shared" si="64"/>
        <v>0</v>
      </c>
      <c r="AO347" s="525">
        <f t="shared" si="65"/>
        <v>0</v>
      </c>
    </row>
    <row r="348" spans="1:41" s="16" customFormat="1" ht="13.5" hidden="1" thickBot="1" x14ac:dyDescent="0.25">
      <c r="A348" s="221">
        <f>Розрахунок!A345</f>
        <v>26</v>
      </c>
      <c r="B348" s="423" t="str">
        <f>Розрахунок!B345</f>
        <v>Психологія самоменеджменту</v>
      </c>
      <c r="C348" s="227" t="str">
        <f>Розрахунок!C345</f>
        <v/>
      </c>
      <c r="D348" s="226" t="str">
        <f>IF(Розрахунок!F345&lt;&gt;"",LEFT(Розрахунок!F345, LEN(Розрахунок!F345)-1)," ")</f>
        <v xml:space="preserve"> </v>
      </c>
      <c r="E348" s="223" t="str">
        <f>IF(Розрахунок!G345&lt;&gt;"",LEFT(Розрахунок!G345, LEN(Розрахунок!G345)-1)," ")</f>
        <v xml:space="preserve"> </v>
      </c>
      <c r="F348" s="223" t="str">
        <f>IF(Розрахунок!H345&lt;&gt;"",LEFT(Розрахунок!H345, LEN(Розрахунок!H345)-1)," ")</f>
        <v xml:space="preserve"> </v>
      </c>
      <c r="G348" s="223" t="str">
        <f>IF(Розрахунок!I345&lt;&gt;"",LEFT(Розрахунок!I345, LEN(Розрахунок!I345)-1)," ")</f>
        <v xml:space="preserve"> </v>
      </c>
      <c r="H348" s="223">
        <f>Розрахунок!J345</f>
        <v>0</v>
      </c>
      <c r="I348" s="223" t="str">
        <f>IF(Розрахунок!K345&lt;&gt;"",LEFT(Розрахунок!K345, LEN(Розрахунок!K345)-1)," ")</f>
        <v xml:space="preserve"> </v>
      </c>
      <c r="J348" s="223">
        <f>Розрахунок!E345</f>
        <v>0</v>
      </c>
      <c r="K348" s="223">
        <f>Розрахунок!DN345</f>
        <v>0</v>
      </c>
      <c r="L348" s="223">
        <f>Розрахунок!DM345</f>
        <v>0</v>
      </c>
      <c r="M348" s="223">
        <f>Розрахунок!L345</f>
        <v>0</v>
      </c>
      <c r="N348" s="223">
        <f>Розрахунок!M345</f>
        <v>0</v>
      </c>
      <c r="O348" s="223">
        <f>Розрахунок!N345</f>
        <v>0</v>
      </c>
      <c r="P348" s="223">
        <f>Розрахунок!O345</f>
        <v>0</v>
      </c>
      <c r="Q348" s="224">
        <f>Розрахунок!DL345</f>
        <v>0</v>
      </c>
      <c r="R348" s="249" t="str">
        <f t="shared" si="58"/>
        <v xml:space="preserve"> </v>
      </c>
      <c r="S348" s="222">
        <f>Розрахунок!U345</f>
        <v>0</v>
      </c>
      <c r="T348" s="225">
        <f>Розрахунок!AB345</f>
        <v>0</v>
      </c>
      <c r="U348" s="226">
        <f>Розрахунок!AI345</f>
        <v>0</v>
      </c>
      <c r="V348" s="423">
        <f>Розрахунок!AP345</f>
        <v>0</v>
      </c>
      <c r="W348" s="222">
        <f>Розрахунок!AW345</f>
        <v>0</v>
      </c>
      <c r="X348" s="225">
        <f>Розрахунок!BD345</f>
        <v>0</v>
      </c>
      <c r="Y348" s="226">
        <f>Розрахунок!BK345</f>
        <v>0</v>
      </c>
      <c r="Z348" s="423">
        <f>Розрахунок!BR345</f>
        <v>0</v>
      </c>
      <c r="AA348" s="222">
        <f>Розрахунок!BY345</f>
        <v>0</v>
      </c>
      <c r="AB348" s="423">
        <f>Розрахунок!CF345</f>
        <v>0</v>
      </c>
      <c r="AC348" s="222">
        <f>Розрахунок!CM345</f>
        <v>0</v>
      </c>
      <c r="AD348" s="225">
        <f>Розрахунок!CT345</f>
        <v>0</v>
      </c>
      <c r="AE348" s="226">
        <f>Розрахунок!DA345</f>
        <v>0</v>
      </c>
      <c r="AF348" s="225">
        <f>Розрахунок!DH345</f>
        <v>0</v>
      </c>
      <c r="AG348" s="421"/>
      <c r="AI348" s="524">
        <f t="shared" si="59"/>
        <v>0</v>
      </c>
      <c r="AJ348" s="519">
        <f t="shared" si="60"/>
        <v>0</v>
      </c>
      <c r="AK348" s="519">
        <f t="shared" si="61"/>
        <v>0</v>
      </c>
      <c r="AL348" s="519">
        <f t="shared" si="62"/>
        <v>0</v>
      </c>
      <c r="AM348" s="519">
        <f t="shared" si="63"/>
        <v>0</v>
      </c>
      <c r="AN348" s="519">
        <f t="shared" si="64"/>
        <v>0</v>
      </c>
      <c r="AO348" s="525">
        <f t="shared" si="65"/>
        <v>0</v>
      </c>
    </row>
    <row r="349" spans="1:41" s="16" customFormat="1" ht="13.5" hidden="1" thickBot="1" x14ac:dyDescent="0.25">
      <c r="A349" s="221">
        <f>Розрахунок!A346</f>
        <v>27</v>
      </c>
      <c r="B349" s="423" t="str">
        <f>Розрахунок!B346</f>
        <v>Web-дизайн у практичній психології</v>
      </c>
      <c r="C349" s="227" t="str">
        <f>Розрахунок!C346</f>
        <v/>
      </c>
      <c r="D349" s="226" t="str">
        <f>IF(Розрахунок!F346&lt;&gt;"",LEFT(Розрахунок!F346, LEN(Розрахунок!F346)-1)," ")</f>
        <v xml:space="preserve"> </v>
      </c>
      <c r="E349" s="223" t="str">
        <f>IF(Розрахунок!G346&lt;&gt;"",LEFT(Розрахунок!G346, LEN(Розрахунок!G346)-1)," ")</f>
        <v xml:space="preserve"> </v>
      </c>
      <c r="F349" s="223" t="str">
        <f>IF(Розрахунок!H346&lt;&gt;"",LEFT(Розрахунок!H346, LEN(Розрахунок!H346)-1)," ")</f>
        <v xml:space="preserve"> </v>
      </c>
      <c r="G349" s="223" t="str">
        <f>IF(Розрахунок!I346&lt;&gt;"",LEFT(Розрахунок!I346, LEN(Розрахунок!I346)-1)," ")</f>
        <v xml:space="preserve"> </v>
      </c>
      <c r="H349" s="223">
        <f>Розрахунок!J346</f>
        <v>0</v>
      </c>
      <c r="I349" s="223" t="str">
        <f>IF(Розрахунок!K346&lt;&gt;"",LEFT(Розрахунок!K346, LEN(Розрахунок!K346)-1)," ")</f>
        <v xml:space="preserve"> </v>
      </c>
      <c r="J349" s="223">
        <f>Розрахунок!E346</f>
        <v>0</v>
      </c>
      <c r="K349" s="223">
        <f>Розрахунок!DN346</f>
        <v>0</v>
      </c>
      <c r="L349" s="223">
        <f>Розрахунок!DM346</f>
        <v>0</v>
      </c>
      <c r="M349" s="223">
        <f>Розрахунок!L346</f>
        <v>0</v>
      </c>
      <c r="N349" s="223">
        <f>Розрахунок!M346</f>
        <v>0</v>
      </c>
      <c r="O349" s="223">
        <f>Розрахунок!N346</f>
        <v>0</v>
      </c>
      <c r="P349" s="223">
        <f>Розрахунок!O346</f>
        <v>0</v>
      </c>
      <c r="Q349" s="224">
        <f>Розрахунок!DL346</f>
        <v>0</v>
      </c>
      <c r="R349" s="249" t="str">
        <f t="shared" si="58"/>
        <v xml:space="preserve"> </v>
      </c>
      <c r="S349" s="222">
        <f>Розрахунок!U346</f>
        <v>0</v>
      </c>
      <c r="T349" s="225">
        <f>Розрахунок!AB346</f>
        <v>0</v>
      </c>
      <c r="U349" s="226">
        <f>Розрахунок!AI346</f>
        <v>0</v>
      </c>
      <c r="V349" s="423">
        <f>Розрахунок!AP346</f>
        <v>0</v>
      </c>
      <c r="W349" s="222">
        <f>Розрахунок!AW346</f>
        <v>0</v>
      </c>
      <c r="X349" s="225">
        <f>Розрахунок!BD346</f>
        <v>0</v>
      </c>
      <c r="Y349" s="226">
        <f>Розрахунок!BK346</f>
        <v>0</v>
      </c>
      <c r="Z349" s="423">
        <f>Розрахунок!BR346</f>
        <v>0</v>
      </c>
      <c r="AA349" s="222">
        <f>Розрахунок!BY346</f>
        <v>0</v>
      </c>
      <c r="AB349" s="423">
        <f>Розрахунок!CF346</f>
        <v>0</v>
      </c>
      <c r="AC349" s="222">
        <f>Розрахунок!CM346</f>
        <v>0</v>
      </c>
      <c r="AD349" s="225">
        <f>Розрахунок!CT346</f>
        <v>0</v>
      </c>
      <c r="AE349" s="226">
        <f>Розрахунок!DA346</f>
        <v>0</v>
      </c>
      <c r="AF349" s="225">
        <f>Розрахунок!DH346</f>
        <v>0</v>
      </c>
      <c r="AG349" s="421"/>
      <c r="AI349" s="524">
        <f t="shared" si="59"/>
        <v>0</v>
      </c>
      <c r="AJ349" s="519">
        <f t="shared" si="60"/>
        <v>0</v>
      </c>
      <c r="AK349" s="519">
        <f t="shared" si="61"/>
        <v>0</v>
      </c>
      <c r="AL349" s="519">
        <f t="shared" si="62"/>
        <v>0</v>
      </c>
      <c r="AM349" s="519">
        <f t="shared" si="63"/>
        <v>0</v>
      </c>
      <c r="AN349" s="519">
        <f t="shared" si="64"/>
        <v>0</v>
      </c>
      <c r="AO349" s="525">
        <f t="shared" si="65"/>
        <v>0</v>
      </c>
    </row>
    <row r="350" spans="1:41" s="16" customFormat="1" ht="13.5" hidden="1" thickBot="1" x14ac:dyDescent="0.25">
      <c r="A350" s="221">
        <f>Розрахунок!A347</f>
        <v>28</v>
      </c>
      <c r="B350" s="423" t="str">
        <f>Розрахунок!B347</f>
        <v>Меркетинг для психологів</v>
      </c>
      <c r="C350" s="227" t="str">
        <f>Розрахунок!C347</f>
        <v/>
      </c>
      <c r="D350" s="226" t="str">
        <f>IF(Розрахунок!F347&lt;&gt;"",LEFT(Розрахунок!F347, LEN(Розрахунок!F347)-1)," ")</f>
        <v xml:space="preserve"> </v>
      </c>
      <c r="E350" s="223" t="str">
        <f>IF(Розрахунок!G347&lt;&gt;"",LEFT(Розрахунок!G347, LEN(Розрахунок!G347)-1)," ")</f>
        <v xml:space="preserve"> </v>
      </c>
      <c r="F350" s="223" t="str">
        <f>IF(Розрахунок!H347&lt;&gt;"",LEFT(Розрахунок!H347, LEN(Розрахунок!H347)-1)," ")</f>
        <v xml:space="preserve"> </v>
      </c>
      <c r="G350" s="223" t="str">
        <f>IF(Розрахунок!I347&lt;&gt;"",LEFT(Розрахунок!I347, LEN(Розрахунок!I347)-1)," ")</f>
        <v xml:space="preserve"> </v>
      </c>
      <c r="H350" s="223">
        <f>Розрахунок!J347</f>
        <v>0</v>
      </c>
      <c r="I350" s="223" t="str">
        <f>IF(Розрахунок!K347&lt;&gt;"",LEFT(Розрахунок!K347, LEN(Розрахунок!K347)-1)," ")</f>
        <v xml:space="preserve"> </v>
      </c>
      <c r="J350" s="223">
        <f>Розрахунок!E347</f>
        <v>0</v>
      </c>
      <c r="K350" s="223">
        <f>Розрахунок!DN347</f>
        <v>0</v>
      </c>
      <c r="L350" s="223">
        <f>Розрахунок!DM347</f>
        <v>0</v>
      </c>
      <c r="M350" s="223">
        <f>Розрахунок!L347</f>
        <v>0</v>
      </c>
      <c r="N350" s="223">
        <f>Розрахунок!M347</f>
        <v>0</v>
      </c>
      <c r="O350" s="223">
        <f>Розрахунок!N347</f>
        <v>0</v>
      </c>
      <c r="P350" s="223">
        <f>Розрахунок!O347</f>
        <v>0</v>
      </c>
      <c r="Q350" s="224">
        <f>Розрахунок!DL347</f>
        <v>0</v>
      </c>
      <c r="R350" s="249" t="str">
        <f t="shared" si="58"/>
        <v xml:space="preserve"> </v>
      </c>
      <c r="S350" s="222">
        <f>Розрахунок!U347</f>
        <v>0</v>
      </c>
      <c r="T350" s="225">
        <f>Розрахунок!AB347</f>
        <v>0</v>
      </c>
      <c r="U350" s="226">
        <f>Розрахунок!AI347</f>
        <v>0</v>
      </c>
      <c r="V350" s="423">
        <f>Розрахунок!AP347</f>
        <v>0</v>
      </c>
      <c r="W350" s="222">
        <f>Розрахунок!AW347</f>
        <v>0</v>
      </c>
      <c r="X350" s="225">
        <f>Розрахунок!BD347</f>
        <v>0</v>
      </c>
      <c r="Y350" s="226">
        <f>Розрахунок!BK347</f>
        <v>0</v>
      </c>
      <c r="Z350" s="423">
        <f>Розрахунок!BR347</f>
        <v>0</v>
      </c>
      <c r="AA350" s="222">
        <f>Розрахунок!BY347</f>
        <v>0</v>
      </c>
      <c r="AB350" s="423">
        <f>Розрахунок!CF347</f>
        <v>0</v>
      </c>
      <c r="AC350" s="222">
        <f>Розрахунок!CM347</f>
        <v>0</v>
      </c>
      <c r="AD350" s="225">
        <f>Розрахунок!CT347</f>
        <v>0</v>
      </c>
      <c r="AE350" s="226">
        <f>Розрахунок!DA347</f>
        <v>0</v>
      </c>
      <c r="AF350" s="225">
        <f>Розрахунок!DH347</f>
        <v>0</v>
      </c>
      <c r="AG350" s="421"/>
      <c r="AI350" s="524">
        <f t="shared" si="59"/>
        <v>0</v>
      </c>
      <c r="AJ350" s="519">
        <f t="shared" si="60"/>
        <v>0</v>
      </c>
      <c r="AK350" s="519">
        <f t="shared" si="61"/>
        <v>0</v>
      </c>
      <c r="AL350" s="519">
        <f t="shared" si="62"/>
        <v>0</v>
      </c>
      <c r="AM350" s="519">
        <f t="shared" si="63"/>
        <v>0</v>
      </c>
      <c r="AN350" s="519">
        <f t="shared" si="64"/>
        <v>0</v>
      </c>
      <c r="AO350" s="525">
        <f t="shared" si="65"/>
        <v>0</v>
      </c>
    </row>
    <row r="351" spans="1:41" s="16" customFormat="1" ht="13.5" hidden="1" thickBot="1" x14ac:dyDescent="0.25">
      <c r="A351" s="221">
        <f>Розрахунок!A348</f>
        <v>29</v>
      </c>
      <c r="B351" s="423" t="str">
        <f>Розрахунок!B348</f>
        <v>Психологія "Я-брендінгу"</v>
      </c>
      <c r="C351" s="227" t="str">
        <f>Розрахунок!C348</f>
        <v/>
      </c>
      <c r="D351" s="226" t="str">
        <f>IF(Розрахунок!F348&lt;&gt;"",LEFT(Розрахунок!F348, LEN(Розрахунок!F348)-1)," ")</f>
        <v xml:space="preserve"> </v>
      </c>
      <c r="E351" s="223" t="str">
        <f>IF(Розрахунок!G348&lt;&gt;"",LEFT(Розрахунок!G348, LEN(Розрахунок!G348)-1)," ")</f>
        <v xml:space="preserve"> </v>
      </c>
      <c r="F351" s="223" t="str">
        <f>IF(Розрахунок!H348&lt;&gt;"",LEFT(Розрахунок!H348, LEN(Розрахунок!H348)-1)," ")</f>
        <v xml:space="preserve"> </v>
      </c>
      <c r="G351" s="223" t="str">
        <f>IF(Розрахунок!I348&lt;&gt;"",LEFT(Розрахунок!I348, LEN(Розрахунок!I348)-1)," ")</f>
        <v xml:space="preserve"> </v>
      </c>
      <c r="H351" s="223">
        <f>Розрахунок!J348</f>
        <v>0</v>
      </c>
      <c r="I351" s="223" t="str">
        <f>IF(Розрахунок!K348&lt;&gt;"",LEFT(Розрахунок!K348, LEN(Розрахунок!K348)-1)," ")</f>
        <v xml:space="preserve"> </v>
      </c>
      <c r="J351" s="223">
        <f>Розрахунок!E348</f>
        <v>0</v>
      </c>
      <c r="K351" s="223">
        <f>Розрахунок!DN348</f>
        <v>0</v>
      </c>
      <c r="L351" s="223">
        <f>Розрахунок!DM348</f>
        <v>0</v>
      </c>
      <c r="M351" s="223">
        <f>Розрахунок!L348</f>
        <v>0</v>
      </c>
      <c r="N351" s="223">
        <f>Розрахунок!M348</f>
        <v>0</v>
      </c>
      <c r="O351" s="223">
        <f>Розрахунок!N348</f>
        <v>0</v>
      </c>
      <c r="P351" s="223">
        <f>Розрахунок!O348</f>
        <v>0</v>
      </c>
      <c r="Q351" s="224">
        <f>Розрахунок!DL348</f>
        <v>0</v>
      </c>
      <c r="R351" s="249" t="str">
        <f t="shared" si="58"/>
        <v xml:space="preserve"> </v>
      </c>
      <c r="S351" s="222">
        <f>Розрахунок!U348</f>
        <v>0</v>
      </c>
      <c r="T351" s="225">
        <f>Розрахунок!AB348</f>
        <v>0</v>
      </c>
      <c r="U351" s="226">
        <f>Розрахунок!AI348</f>
        <v>0</v>
      </c>
      <c r="V351" s="423">
        <f>Розрахунок!AP348</f>
        <v>0</v>
      </c>
      <c r="W351" s="222">
        <f>Розрахунок!AW348</f>
        <v>0</v>
      </c>
      <c r="X351" s="225">
        <f>Розрахунок!BD348</f>
        <v>0</v>
      </c>
      <c r="Y351" s="226">
        <f>Розрахунок!BK348</f>
        <v>0</v>
      </c>
      <c r="Z351" s="423">
        <f>Розрахунок!BR348</f>
        <v>0</v>
      </c>
      <c r="AA351" s="222">
        <f>Розрахунок!BY348</f>
        <v>0</v>
      </c>
      <c r="AB351" s="423">
        <f>Розрахунок!CF348</f>
        <v>0</v>
      </c>
      <c r="AC351" s="222">
        <f>Розрахунок!CM348</f>
        <v>0</v>
      </c>
      <c r="AD351" s="225">
        <f>Розрахунок!CT348</f>
        <v>0</v>
      </c>
      <c r="AE351" s="226">
        <f>Розрахунок!DA348</f>
        <v>0</v>
      </c>
      <c r="AF351" s="225">
        <f>Розрахунок!DH348</f>
        <v>0</v>
      </c>
      <c r="AG351" s="421"/>
      <c r="AI351" s="524">
        <f t="shared" si="59"/>
        <v>0</v>
      </c>
      <c r="AJ351" s="519">
        <f t="shared" si="60"/>
        <v>0</v>
      </c>
      <c r="AK351" s="519">
        <f t="shared" si="61"/>
        <v>0</v>
      </c>
      <c r="AL351" s="519">
        <f t="shared" si="62"/>
        <v>0</v>
      </c>
      <c r="AM351" s="519">
        <f t="shared" si="63"/>
        <v>0</v>
      </c>
      <c r="AN351" s="519">
        <f t="shared" si="64"/>
        <v>0</v>
      </c>
      <c r="AO351" s="525">
        <f t="shared" si="65"/>
        <v>0</v>
      </c>
    </row>
    <row r="352" spans="1:41" s="16" customFormat="1" ht="13.5" hidden="1" thickBot="1" x14ac:dyDescent="0.25">
      <c r="A352" s="221">
        <f>Розрахунок!A349</f>
        <v>30</v>
      </c>
      <c r="B352" s="423" t="str">
        <f>Розрахунок!B349</f>
        <v>Психологічні аспекти ПТСР</v>
      </c>
      <c r="C352" s="227" t="str">
        <f>Розрахунок!C349</f>
        <v/>
      </c>
      <c r="D352" s="226" t="str">
        <f>IF(Розрахунок!F349&lt;&gt;"",LEFT(Розрахунок!F349, LEN(Розрахунок!F349)-1)," ")</f>
        <v xml:space="preserve"> </v>
      </c>
      <c r="E352" s="223" t="str">
        <f>IF(Розрахунок!G349&lt;&gt;"",LEFT(Розрахунок!G349, LEN(Розрахунок!G349)-1)," ")</f>
        <v xml:space="preserve"> </v>
      </c>
      <c r="F352" s="223" t="str">
        <f>IF(Розрахунок!H349&lt;&gt;"",LEFT(Розрахунок!H349, LEN(Розрахунок!H349)-1)," ")</f>
        <v xml:space="preserve"> </v>
      </c>
      <c r="G352" s="223" t="str">
        <f>IF(Розрахунок!I349&lt;&gt;"",LEFT(Розрахунок!I349, LEN(Розрахунок!I349)-1)," ")</f>
        <v xml:space="preserve"> </v>
      </c>
      <c r="H352" s="223">
        <f>Розрахунок!J349</f>
        <v>0</v>
      </c>
      <c r="I352" s="223" t="str">
        <f>IF(Розрахунок!K349&lt;&gt;"",LEFT(Розрахунок!K349, LEN(Розрахунок!K349)-1)," ")</f>
        <v xml:space="preserve"> </v>
      </c>
      <c r="J352" s="223">
        <f>Розрахунок!E349</f>
        <v>0</v>
      </c>
      <c r="K352" s="223">
        <f>Розрахунок!DN349</f>
        <v>0</v>
      </c>
      <c r="L352" s="223">
        <f>Розрахунок!DM349</f>
        <v>0</v>
      </c>
      <c r="M352" s="223">
        <f>Розрахунок!L349</f>
        <v>0</v>
      </c>
      <c r="N352" s="223">
        <f>Розрахунок!M349</f>
        <v>0</v>
      </c>
      <c r="O352" s="223">
        <f>Розрахунок!N349</f>
        <v>0</v>
      </c>
      <c r="P352" s="223">
        <f>Розрахунок!O349</f>
        <v>0</v>
      </c>
      <c r="Q352" s="224">
        <f>Розрахунок!DL349</f>
        <v>0</v>
      </c>
      <c r="R352" s="249" t="str">
        <f t="shared" si="58"/>
        <v xml:space="preserve"> </v>
      </c>
      <c r="S352" s="222">
        <f>Розрахунок!U349</f>
        <v>0</v>
      </c>
      <c r="T352" s="225">
        <f>Розрахунок!AB349</f>
        <v>0</v>
      </c>
      <c r="U352" s="226">
        <f>Розрахунок!AI349</f>
        <v>0</v>
      </c>
      <c r="V352" s="423">
        <f>Розрахунок!AP349</f>
        <v>0</v>
      </c>
      <c r="W352" s="222">
        <f>Розрахунок!AW349</f>
        <v>0</v>
      </c>
      <c r="X352" s="225">
        <f>Розрахунок!BD349</f>
        <v>0</v>
      </c>
      <c r="Y352" s="226">
        <f>Розрахунок!BK349</f>
        <v>0</v>
      </c>
      <c r="Z352" s="423">
        <f>Розрахунок!BR349</f>
        <v>0</v>
      </c>
      <c r="AA352" s="222">
        <f>Розрахунок!BY349</f>
        <v>0</v>
      </c>
      <c r="AB352" s="423">
        <f>Розрахунок!CF349</f>
        <v>0</v>
      </c>
      <c r="AC352" s="222">
        <f>Розрахунок!CM349</f>
        <v>0</v>
      </c>
      <c r="AD352" s="225">
        <f>Розрахунок!CT349</f>
        <v>0</v>
      </c>
      <c r="AE352" s="226">
        <f>Розрахунок!DA349</f>
        <v>0</v>
      </c>
      <c r="AF352" s="225">
        <f>Розрахунок!DH349</f>
        <v>0</v>
      </c>
      <c r="AG352" s="421"/>
      <c r="AI352" s="524">
        <f t="shared" si="59"/>
        <v>0</v>
      </c>
      <c r="AJ352" s="519">
        <f t="shared" si="60"/>
        <v>0</v>
      </c>
      <c r="AK352" s="519">
        <f t="shared" si="61"/>
        <v>0</v>
      </c>
      <c r="AL352" s="519">
        <f t="shared" si="62"/>
        <v>0</v>
      </c>
      <c r="AM352" s="519">
        <f t="shared" si="63"/>
        <v>0</v>
      </c>
      <c r="AN352" s="519">
        <f t="shared" si="64"/>
        <v>0</v>
      </c>
      <c r="AO352" s="525">
        <f t="shared" si="65"/>
        <v>0</v>
      </c>
    </row>
    <row r="353" spans="1:41" s="16" customFormat="1" ht="13.5" hidden="1" thickBot="1" x14ac:dyDescent="0.25">
      <c r="A353" s="221">
        <f>Розрахунок!A350</f>
        <v>31</v>
      </c>
      <c r="B353" s="423" t="str">
        <f>Розрахунок!B350</f>
        <v>Кризова психологія</v>
      </c>
      <c r="C353" s="227" t="str">
        <f>Розрахунок!C350</f>
        <v/>
      </c>
      <c r="D353" s="226" t="str">
        <f>IF(Розрахунок!F350&lt;&gt;"",LEFT(Розрахунок!F350, LEN(Розрахунок!F350)-1)," ")</f>
        <v xml:space="preserve"> </v>
      </c>
      <c r="E353" s="223" t="str">
        <f>IF(Розрахунок!G350&lt;&gt;"",LEFT(Розрахунок!G350, LEN(Розрахунок!G350)-1)," ")</f>
        <v xml:space="preserve"> </v>
      </c>
      <c r="F353" s="223" t="str">
        <f>IF(Розрахунок!H350&lt;&gt;"",LEFT(Розрахунок!H350, LEN(Розрахунок!H350)-1)," ")</f>
        <v xml:space="preserve"> </v>
      </c>
      <c r="G353" s="223" t="str">
        <f>IF(Розрахунок!I350&lt;&gt;"",LEFT(Розрахунок!I350, LEN(Розрахунок!I350)-1)," ")</f>
        <v xml:space="preserve"> </v>
      </c>
      <c r="H353" s="223">
        <f>Розрахунок!J350</f>
        <v>0</v>
      </c>
      <c r="I353" s="223" t="str">
        <f>IF(Розрахунок!K350&lt;&gt;"",LEFT(Розрахунок!K350, LEN(Розрахунок!K350)-1)," ")</f>
        <v xml:space="preserve"> </v>
      </c>
      <c r="J353" s="223">
        <f>Розрахунок!E350</f>
        <v>0</v>
      </c>
      <c r="K353" s="223">
        <f>Розрахунок!DN350</f>
        <v>0</v>
      </c>
      <c r="L353" s="223">
        <f>Розрахунок!DM350</f>
        <v>0</v>
      </c>
      <c r="M353" s="223">
        <f>Розрахунок!L350</f>
        <v>0</v>
      </c>
      <c r="N353" s="223">
        <f>Розрахунок!M350</f>
        <v>0</v>
      </c>
      <c r="O353" s="223">
        <f>Розрахунок!N350</f>
        <v>0</v>
      </c>
      <c r="P353" s="223">
        <f>Розрахунок!O350</f>
        <v>0</v>
      </c>
      <c r="Q353" s="224">
        <f>Розрахунок!DL350</f>
        <v>0</v>
      </c>
      <c r="R353" s="249" t="str">
        <f t="shared" si="58"/>
        <v xml:space="preserve"> </v>
      </c>
      <c r="S353" s="222">
        <f>Розрахунок!U350</f>
        <v>0</v>
      </c>
      <c r="T353" s="225">
        <f>Розрахунок!AB350</f>
        <v>0</v>
      </c>
      <c r="U353" s="226">
        <f>Розрахунок!AI350</f>
        <v>0</v>
      </c>
      <c r="V353" s="423">
        <f>Розрахунок!AP350</f>
        <v>0</v>
      </c>
      <c r="W353" s="222">
        <f>Розрахунок!AW350</f>
        <v>0</v>
      </c>
      <c r="X353" s="225">
        <f>Розрахунок!BD350</f>
        <v>0</v>
      </c>
      <c r="Y353" s="226">
        <f>Розрахунок!BK350</f>
        <v>0</v>
      </c>
      <c r="Z353" s="423">
        <f>Розрахунок!BR350</f>
        <v>0</v>
      </c>
      <c r="AA353" s="222">
        <f>Розрахунок!BY350</f>
        <v>0</v>
      </c>
      <c r="AB353" s="423">
        <f>Розрахунок!CF350</f>
        <v>0</v>
      </c>
      <c r="AC353" s="222">
        <f>Розрахунок!CM350</f>
        <v>0</v>
      </c>
      <c r="AD353" s="225">
        <f>Розрахунок!CT350</f>
        <v>0</v>
      </c>
      <c r="AE353" s="226">
        <f>Розрахунок!DA350</f>
        <v>0</v>
      </c>
      <c r="AF353" s="225">
        <f>Розрахунок!DH350</f>
        <v>0</v>
      </c>
      <c r="AG353" s="421"/>
      <c r="AI353" s="524">
        <f t="shared" si="59"/>
        <v>0</v>
      </c>
      <c r="AJ353" s="519">
        <f t="shared" si="60"/>
        <v>0</v>
      </c>
      <c r="AK353" s="519">
        <f t="shared" si="61"/>
        <v>0</v>
      </c>
      <c r="AL353" s="519">
        <f t="shared" si="62"/>
        <v>0</v>
      </c>
      <c r="AM353" s="519">
        <f t="shared" si="63"/>
        <v>0</v>
      </c>
      <c r="AN353" s="519">
        <f t="shared" si="64"/>
        <v>0</v>
      </c>
      <c r="AO353" s="525">
        <f t="shared" si="65"/>
        <v>0</v>
      </c>
    </row>
    <row r="354" spans="1:41" s="16" customFormat="1" ht="13.5" hidden="1" thickBot="1" x14ac:dyDescent="0.25">
      <c r="A354" s="221">
        <f>Розрахунок!A351</f>
        <v>32</v>
      </c>
      <c r="B354" s="423" t="str">
        <f>Розрахунок!B351</f>
        <v>Психологія травми та втрати</v>
      </c>
      <c r="C354" s="227" t="str">
        <f>Розрахунок!C351</f>
        <v/>
      </c>
      <c r="D354" s="226" t="str">
        <f>IF(Розрахунок!F351&lt;&gt;"",LEFT(Розрахунок!F351, LEN(Розрахунок!F351)-1)," ")</f>
        <v xml:space="preserve"> </v>
      </c>
      <c r="E354" s="223" t="str">
        <f>IF(Розрахунок!G351&lt;&gt;"",LEFT(Розрахунок!G351, LEN(Розрахунок!G351)-1)," ")</f>
        <v xml:space="preserve"> </v>
      </c>
      <c r="F354" s="223" t="str">
        <f>IF(Розрахунок!H351&lt;&gt;"",LEFT(Розрахунок!H351, LEN(Розрахунок!H351)-1)," ")</f>
        <v xml:space="preserve"> </v>
      </c>
      <c r="G354" s="223" t="str">
        <f>IF(Розрахунок!I351&lt;&gt;"",LEFT(Розрахунок!I351, LEN(Розрахунок!I351)-1)," ")</f>
        <v xml:space="preserve"> </v>
      </c>
      <c r="H354" s="223">
        <f>Розрахунок!J351</f>
        <v>0</v>
      </c>
      <c r="I354" s="223" t="str">
        <f>IF(Розрахунок!K351&lt;&gt;"",LEFT(Розрахунок!K351, LEN(Розрахунок!K351)-1)," ")</f>
        <v xml:space="preserve"> </v>
      </c>
      <c r="J354" s="223">
        <f>Розрахунок!E351</f>
        <v>0</v>
      </c>
      <c r="K354" s="223">
        <f>Розрахунок!DN351</f>
        <v>0</v>
      </c>
      <c r="L354" s="223">
        <f>Розрахунок!DM351</f>
        <v>0</v>
      </c>
      <c r="M354" s="223">
        <f>Розрахунок!L351</f>
        <v>0</v>
      </c>
      <c r="N354" s="223">
        <f>Розрахунок!M351</f>
        <v>0</v>
      </c>
      <c r="O354" s="223">
        <f>Розрахунок!N351</f>
        <v>0</v>
      </c>
      <c r="P354" s="223">
        <f>Розрахунок!O351</f>
        <v>0</v>
      </c>
      <c r="Q354" s="224">
        <f>Розрахунок!DL351</f>
        <v>0</v>
      </c>
      <c r="R354" s="249" t="str">
        <f t="shared" si="58"/>
        <v xml:space="preserve"> </v>
      </c>
      <c r="S354" s="222">
        <f>Розрахунок!U351</f>
        <v>0</v>
      </c>
      <c r="T354" s="225">
        <f>Розрахунок!AB351</f>
        <v>0</v>
      </c>
      <c r="U354" s="226">
        <f>Розрахунок!AI351</f>
        <v>0</v>
      </c>
      <c r="V354" s="423">
        <f>Розрахунок!AP351</f>
        <v>0</v>
      </c>
      <c r="W354" s="222">
        <f>Розрахунок!AW351</f>
        <v>0</v>
      </c>
      <c r="X354" s="225">
        <f>Розрахунок!BD351</f>
        <v>0</v>
      </c>
      <c r="Y354" s="226">
        <f>Розрахунок!BK351</f>
        <v>0</v>
      </c>
      <c r="Z354" s="423">
        <f>Розрахунок!BR351</f>
        <v>0</v>
      </c>
      <c r="AA354" s="222">
        <f>Розрахунок!BY351</f>
        <v>0</v>
      </c>
      <c r="AB354" s="423">
        <f>Розрахунок!CF351</f>
        <v>0</v>
      </c>
      <c r="AC354" s="222">
        <f>Розрахунок!CM351</f>
        <v>0</v>
      </c>
      <c r="AD354" s="225">
        <f>Розрахунок!CT351</f>
        <v>0</v>
      </c>
      <c r="AE354" s="226">
        <f>Розрахунок!DA351</f>
        <v>0</v>
      </c>
      <c r="AF354" s="225">
        <f>Розрахунок!DH351</f>
        <v>0</v>
      </c>
      <c r="AG354" s="421"/>
      <c r="AI354" s="524">
        <f t="shared" si="59"/>
        <v>0</v>
      </c>
      <c r="AJ354" s="519">
        <f t="shared" si="60"/>
        <v>0</v>
      </c>
      <c r="AK354" s="519">
        <f t="shared" si="61"/>
        <v>0</v>
      </c>
      <c r="AL354" s="519">
        <f t="shared" si="62"/>
        <v>0</v>
      </c>
      <c r="AM354" s="519">
        <f t="shared" si="63"/>
        <v>0</v>
      </c>
      <c r="AN354" s="519">
        <f t="shared" si="64"/>
        <v>0</v>
      </c>
      <c r="AO354" s="525">
        <f t="shared" si="65"/>
        <v>0</v>
      </c>
    </row>
    <row r="355" spans="1:41" s="16" customFormat="1" ht="13.5" hidden="1" thickBot="1" x14ac:dyDescent="0.25">
      <c r="A355" s="221">
        <f>Розрахунок!A352</f>
        <v>33</v>
      </c>
      <c r="B355" s="423" t="str">
        <f>Розрахунок!B352</f>
        <v>Блогінг у практичній психології</v>
      </c>
      <c r="C355" s="227" t="str">
        <f>Розрахунок!C352</f>
        <v/>
      </c>
      <c r="D355" s="226" t="str">
        <f>IF(Розрахунок!F352&lt;&gt;"",LEFT(Розрахунок!F352, LEN(Розрахунок!F352)-1)," ")</f>
        <v xml:space="preserve"> </v>
      </c>
      <c r="E355" s="223" t="str">
        <f>IF(Розрахунок!G352&lt;&gt;"",LEFT(Розрахунок!G352, LEN(Розрахунок!G352)-1)," ")</f>
        <v xml:space="preserve"> </v>
      </c>
      <c r="F355" s="223" t="str">
        <f>IF(Розрахунок!H352&lt;&gt;"",LEFT(Розрахунок!H352, LEN(Розрахунок!H352)-1)," ")</f>
        <v xml:space="preserve"> </v>
      </c>
      <c r="G355" s="223" t="str">
        <f>IF(Розрахунок!I352&lt;&gt;"",LEFT(Розрахунок!I352, LEN(Розрахунок!I352)-1)," ")</f>
        <v xml:space="preserve"> </v>
      </c>
      <c r="H355" s="223">
        <f>Розрахунок!J352</f>
        <v>0</v>
      </c>
      <c r="I355" s="223" t="str">
        <f>IF(Розрахунок!K352&lt;&gt;"",LEFT(Розрахунок!K352, LEN(Розрахунок!K352)-1)," ")</f>
        <v xml:space="preserve"> </v>
      </c>
      <c r="J355" s="223">
        <f>Розрахунок!E352</f>
        <v>0</v>
      </c>
      <c r="K355" s="223">
        <f>Розрахунок!DN352</f>
        <v>0</v>
      </c>
      <c r="L355" s="223">
        <f>Розрахунок!DM352</f>
        <v>0</v>
      </c>
      <c r="M355" s="223">
        <f>Розрахунок!L352</f>
        <v>0</v>
      </c>
      <c r="N355" s="223">
        <f>Розрахунок!M352</f>
        <v>0</v>
      </c>
      <c r="O355" s="223">
        <f>Розрахунок!N352</f>
        <v>0</v>
      </c>
      <c r="P355" s="223">
        <f>Розрахунок!O352</f>
        <v>0</v>
      </c>
      <c r="Q355" s="224">
        <f>Розрахунок!DL352</f>
        <v>0</v>
      </c>
      <c r="R355" s="249" t="str">
        <f t="shared" si="58"/>
        <v xml:space="preserve"> </v>
      </c>
      <c r="S355" s="222">
        <f>Розрахунок!U352</f>
        <v>0</v>
      </c>
      <c r="T355" s="225">
        <f>Розрахунок!AB352</f>
        <v>0</v>
      </c>
      <c r="U355" s="226">
        <f>Розрахунок!AI352</f>
        <v>0</v>
      </c>
      <c r="V355" s="423">
        <f>Розрахунок!AP352</f>
        <v>0</v>
      </c>
      <c r="W355" s="222">
        <f>Розрахунок!AW352</f>
        <v>0</v>
      </c>
      <c r="X355" s="225">
        <f>Розрахунок!BD352</f>
        <v>0</v>
      </c>
      <c r="Y355" s="226">
        <f>Розрахунок!BK352</f>
        <v>0</v>
      </c>
      <c r="Z355" s="423">
        <f>Розрахунок!BR352</f>
        <v>0</v>
      </c>
      <c r="AA355" s="222">
        <f>Розрахунок!BY352</f>
        <v>0</v>
      </c>
      <c r="AB355" s="423">
        <f>Розрахунок!CF352</f>
        <v>0</v>
      </c>
      <c r="AC355" s="222">
        <f>Розрахунок!CM352</f>
        <v>0</v>
      </c>
      <c r="AD355" s="225">
        <f>Розрахунок!CT352</f>
        <v>0</v>
      </c>
      <c r="AE355" s="226">
        <f>Розрахунок!DA352</f>
        <v>0</v>
      </c>
      <c r="AF355" s="225">
        <f>Розрахунок!DH352</f>
        <v>0</v>
      </c>
      <c r="AG355" s="421"/>
      <c r="AI355" s="524">
        <f t="shared" si="59"/>
        <v>0</v>
      </c>
      <c r="AJ355" s="519">
        <f t="shared" si="60"/>
        <v>0</v>
      </c>
      <c r="AK355" s="519">
        <f t="shared" si="61"/>
        <v>0</v>
      </c>
      <c r="AL355" s="519">
        <f t="shared" si="62"/>
        <v>0</v>
      </c>
      <c r="AM355" s="519">
        <f t="shared" si="63"/>
        <v>0</v>
      </c>
      <c r="AN355" s="519">
        <f t="shared" si="64"/>
        <v>0</v>
      </c>
      <c r="AO355" s="525">
        <f t="shared" si="65"/>
        <v>0</v>
      </c>
    </row>
    <row r="356" spans="1:41" s="16" customFormat="1" ht="13.5" hidden="1" thickBot="1" x14ac:dyDescent="0.25">
      <c r="A356" s="221">
        <f>Розрахунок!A353</f>
        <v>34</v>
      </c>
      <c r="B356" s="423" t="str">
        <f>Розрахунок!B353</f>
        <v>Коучинг у психології</v>
      </c>
      <c r="C356" s="227" t="str">
        <f>Розрахунок!C353</f>
        <v/>
      </c>
      <c r="D356" s="226" t="str">
        <f>IF(Розрахунок!F353&lt;&gt;"",LEFT(Розрахунок!F353, LEN(Розрахунок!F353)-1)," ")</f>
        <v xml:space="preserve"> </v>
      </c>
      <c r="E356" s="223" t="str">
        <f>IF(Розрахунок!G353&lt;&gt;"",LEFT(Розрахунок!G353, LEN(Розрахунок!G353)-1)," ")</f>
        <v xml:space="preserve"> </v>
      </c>
      <c r="F356" s="223" t="str">
        <f>IF(Розрахунок!H353&lt;&gt;"",LEFT(Розрахунок!H353, LEN(Розрахунок!H353)-1)," ")</f>
        <v xml:space="preserve"> </v>
      </c>
      <c r="G356" s="223" t="str">
        <f>IF(Розрахунок!I353&lt;&gt;"",LEFT(Розрахунок!I353, LEN(Розрахунок!I353)-1)," ")</f>
        <v xml:space="preserve"> </v>
      </c>
      <c r="H356" s="223">
        <f>Розрахунок!J353</f>
        <v>0</v>
      </c>
      <c r="I356" s="223" t="str">
        <f>IF(Розрахунок!K353&lt;&gt;"",LEFT(Розрахунок!K353, LEN(Розрахунок!K353)-1)," ")</f>
        <v xml:space="preserve"> </v>
      </c>
      <c r="J356" s="223">
        <f>Розрахунок!E353</f>
        <v>0</v>
      </c>
      <c r="K356" s="223">
        <f>Розрахунок!DN353</f>
        <v>0</v>
      </c>
      <c r="L356" s="223">
        <f>Розрахунок!DM353</f>
        <v>0</v>
      </c>
      <c r="M356" s="223">
        <f>Розрахунок!L353</f>
        <v>0</v>
      </c>
      <c r="N356" s="223">
        <f>Розрахунок!M353</f>
        <v>0</v>
      </c>
      <c r="O356" s="223">
        <f>Розрахунок!N353</f>
        <v>0</v>
      </c>
      <c r="P356" s="223">
        <f>Розрахунок!O353</f>
        <v>0</v>
      </c>
      <c r="Q356" s="224">
        <f>Розрахунок!DL353</f>
        <v>0</v>
      </c>
      <c r="R356" s="249" t="str">
        <f t="shared" si="58"/>
        <v xml:space="preserve"> </v>
      </c>
      <c r="S356" s="222">
        <f>Розрахунок!U353</f>
        <v>0</v>
      </c>
      <c r="T356" s="225">
        <f>Розрахунок!AB353</f>
        <v>0</v>
      </c>
      <c r="U356" s="226">
        <f>Розрахунок!AI353</f>
        <v>0</v>
      </c>
      <c r="V356" s="423">
        <f>Розрахунок!AP353</f>
        <v>0</v>
      </c>
      <c r="W356" s="222">
        <f>Розрахунок!AW353</f>
        <v>0</v>
      </c>
      <c r="X356" s="225">
        <f>Розрахунок!BD353</f>
        <v>0</v>
      </c>
      <c r="Y356" s="226">
        <f>Розрахунок!BK353</f>
        <v>0</v>
      </c>
      <c r="Z356" s="423">
        <f>Розрахунок!BR353</f>
        <v>0</v>
      </c>
      <c r="AA356" s="222">
        <f>Розрахунок!BY353</f>
        <v>0</v>
      </c>
      <c r="AB356" s="423">
        <f>Розрахунок!CF353</f>
        <v>0</v>
      </c>
      <c r="AC356" s="222">
        <f>Розрахунок!CM353</f>
        <v>0</v>
      </c>
      <c r="AD356" s="225">
        <f>Розрахунок!CT353</f>
        <v>0</v>
      </c>
      <c r="AE356" s="226">
        <f>Розрахунок!DA353</f>
        <v>0</v>
      </c>
      <c r="AF356" s="225">
        <f>Розрахунок!DH353</f>
        <v>0</v>
      </c>
      <c r="AG356" s="421"/>
      <c r="AI356" s="524">
        <f t="shared" si="59"/>
        <v>0</v>
      </c>
      <c r="AJ356" s="519">
        <f t="shared" si="60"/>
        <v>0</v>
      </c>
      <c r="AK356" s="519">
        <f t="shared" si="61"/>
        <v>0</v>
      </c>
      <c r="AL356" s="519">
        <f t="shared" si="62"/>
        <v>0</v>
      </c>
      <c r="AM356" s="519">
        <f t="shared" si="63"/>
        <v>0</v>
      </c>
      <c r="AN356" s="519">
        <f t="shared" si="64"/>
        <v>0</v>
      </c>
      <c r="AO356" s="525">
        <f t="shared" si="65"/>
        <v>0</v>
      </c>
    </row>
    <row r="357" spans="1:41" s="16" customFormat="1" ht="13.5" hidden="1" thickBot="1" x14ac:dyDescent="0.25">
      <c r="A357" s="221">
        <f>Розрахунок!A354</f>
        <v>35</v>
      </c>
      <c r="B357" s="423" t="str">
        <f>Розрахунок!B354</f>
        <v>Психологічна самодопомога</v>
      </c>
      <c r="C357" s="227" t="str">
        <f>Розрахунок!C354</f>
        <v/>
      </c>
      <c r="D357" s="226" t="str">
        <f>IF(Розрахунок!F354&lt;&gt;"",LEFT(Розрахунок!F354, LEN(Розрахунок!F354)-1)," ")</f>
        <v xml:space="preserve"> </v>
      </c>
      <c r="E357" s="223" t="str">
        <f>IF(Розрахунок!G354&lt;&gt;"",LEFT(Розрахунок!G354, LEN(Розрахунок!G354)-1)," ")</f>
        <v xml:space="preserve"> </v>
      </c>
      <c r="F357" s="223" t="str">
        <f>IF(Розрахунок!H354&lt;&gt;"",LEFT(Розрахунок!H354, LEN(Розрахунок!H354)-1)," ")</f>
        <v xml:space="preserve"> </v>
      </c>
      <c r="G357" s="223" t="str">
        <f>IF(Розрахунок!I354&lt;&gt;"",LEFT(Розрахунок!I354, LEN(Розрахунок!I354)-1)," ")</f>
        <v xml:space="preserve"> </v>
      </c>
      <c r="H357" s="223">
        <f>Розрахунок!J354</f>
        <v>0</v>
      </c>
      <c r="I357" s="223" t="str">
        <f>IF(Розрахунок!K354&lt;&gt;"",LEFT(Розрахунок!K354, LEN(Розрахунок!K354)-1)," ")</f>
        <v xml:space="preserve"> </v>
      </c>
      <c r="J357" s="223">
        <f>Розрахунок!E354</f>
        <v>0</v>
      </c>
      <c r="K357" s="223">
        <f>Розрахунок!DN354</f>
        <v>0</v>
      </c>
      <c r="L357" s="223">
        <f>Розрахунок!DM354</f>
        <v>0</v>
      </c>
      <c r="M357" s="223">
        <f>Розрахунок!L354</f>
        <v>0</v>
      </c>
      <c r="N357" s="223">
        <f>Розрахунок!M354</f>
        <v>0</v>
      </c>
      <c r="O357" s="223">
        <f>Розрахунок!N354</f>
        <v>0</v>
      </c>
      <c r="P357" s="223">
        <f>Розрахунок!O354</f>
        <v>0</v>
      </c>
      <c r="Q357" s="224">
        <f>Розрахунок!DL354</f>
        <v>0</v>
      </c>
      <c r="R357" s="249" t="str">
        <f t="shared" si="58"/>
        <v xml:space="preserve"> </v>
      </c>
      <c r="S357" s="222">
        <f>Розрахунок!U354</f>
        <v>0</v>
      </c>
      <c r="T357" s="225">
        <f>Розрахунок!AB354</f>
        <v>0</v>
      </c>
      <c r="U357" s="226">
        <f>Розрахунок!AI354</f>
        <v>0</v>
      </c>
      <c r="V357" s="423">
        <f>Розрахунок!AP354</f>
        <v>0</v>
      </c>
      <c r="W357" s="222">
        <f>Розрахунок!AW354</f>
        <v>0</v>
      </c>
      <c r="X357" s="225">
        <f>Розрахунок!BD354</f>
        <v>0</v>
      </c>
      <c r="Y357" s="226">
        <f>Розрахунок!BK354</f>
        <v>0</v>
      </c>
      <c r="Z357" s="423">
        <f>Розрахунок!BR354</f>
        <v>0</v>
      </c>
      <c r="AA357" s="222">
        <f>Розрахунок!BY354</f>
        <v>0</v>
      </c>
      <c r="AB357" s="423">
        <f>Розрахунок!CF354</f>
        <v>0</v>
      </c>
      <c r="AC357" s="222">
        <f>Розрахунок!CM354</f>
        <v>0</v>
      </c>
      <c r="AD357" s="225">
        <f>Розрахунок!CT354</f>
        <v>0</v>
      </c>
      <c r="AE357" s="226">
        <f>Розрахунок!DA354</f>
        <v>0</v>
      </c>
      <c r="AF357" s="225">
        <f>Розрахунок!DH354</f>
        <v>0</v>
      </c>
      <c r="AG357" s="421"/>
      <c r="AI357" s="524">
        <f t="shared" si="59"/>
        <v>0</v>
      </c>
      <c r="AJ357" s="519">
        <f t="shared" si="60"/>
        <v>0</v>
      </c>
      <c r="AK357" s="519">
        <f t="shared" si="61"/>
        <v>0</v>
      </c>
      <c r="AL357" s="519">
        <f t="shared" si="62"/>
        <v>0</v>
      </c>
      <c r="AM357" s="519">
        <f t="shared" si="63"/>
        <v>0</v>
      </c>
      <c r="AN357" s="519">
        <f t="shared" si="64"/>
        <v>0</v>
      </c>
      <c r="AO357" s="525">
        <f t="shared" si="65"/>
        <v>0</v>
      </c>
    </row>
    <row r="358" spans="1:41" s="16" customFormat="1" ht="13.5" hidden="1" thickBot="1" x14ac:dyDescent="0.25">
      <c r="A358" s="221">
        <f>Розрахунок!A355</f>
        <v>36</v>
      </c>
      <c r="B358" s="423" t="str">
        <f>Розрахунок!B355</f>
        <v>Юридична психологія</v>
      </c>
      <c r="C358" s="227" t="str">
        <f>Розрахунок!C355</f>
        <v/>
      </c>
      <c r="D358" s="226" t="str">
        <f>IF(Розрахунок!F355&lt;&gt;"",LEFT(Розрахунок!F355, LEN(Розрахунок!F355)-1)," ")</f>
        <v xml:space="preserve"> </v>
      </c>
      <c r="E358" s="223" t="str">
        <f>IF(Розрахунок!G355&lt;&gt;"",LEFT(Розрахунок!G355, LEN(Розрахунок!G355)-1)," ")</f>
        <v xml:space="preserve"> </v>
      </c>
      <c r="F358" s="223" t="str">
        <f>IF(Розрахунок!H355&lt;&gt;"",LEFT(Розрахунок!H355, LEN(Розрахунок!H355)-1)," ")</f>
        <v xml:space="preserve"> </v>
      </c>
      <c r="G358" s="223" t="str">
        <f>IF(Розрахунок!I355&lt;&gt;"",LEFT(Розрахунок!I355, LEN(Розрахунок!I355)-1)," ")</f>
        <v xml:space="preserve"> </v>
      </c>
      <c r="H358" s="223">
        <f>Розрахунок!J355</f>
        <v>0</v>
      </c>
      <c r="I358" s="223" t="str">
        <f>IF(Розрахунок!K355&lt;&gt;"",LEFT(Розрахунок!K355, LEN(Розрахунок!K355)-1)," ")</f>
        <v xml:space="preserve"> </v>
      </c>
      <c r="J358" s="223">
        <f>Розрахунок!E355</f>
        <v>0</v>
      </c>
      <c r="K358" s="223">
        <f>Розрахунок!DN355</f>
        <v>0</v>
      </c>
      <c r="L358" s="223">
        <f>Розрахунок!DM355</f>
        <v>0</v>
      </c>
      <c r="M358" s="223">
        <f>Розрахунок!L355</f>
        <v>0</v>
      </c>
      <c r="N358" s="223">
        <f>Розрахунок!M355</f>
        <v>0</v>
      </c>
      <c r="O358" s="223">
        <f>Розрахунок!N355</f>
        <v>0</v>
      </c>
      <c r="P358" s="223">
        <f>Розрахунок!O355</f>
        <v>0</v>
      </c>
      <c r="Q358" s="224">
        <f>Розрахунок!DL355</f>
        <v>0</v>
      </c>
      <c r="R358" s="249" t="str">
        <f t="shared" si="58"/>
        <v xml:space="preserve"> </v>
      </c>
      <c r="S358" s="222">
        <f>Розрахунок!U355</f>
        <v>0</v>
      </c>
      <c r="T358" s="225">
        <f>Розрахунок!AB355</f>
        <v>0</v>
      </c>
      <c r="U358" s="226">
        <f>Розрахунок!AI355</f>
        <v>0</v>
      </c>
      <c r="V358" s="423">
        <f>Розрахунок!AP355</f>
        <v>0</v>
      </c>
      <c r="W358" s="222">
        <f>Розрахунок!AW355</f>
        <v>0</v>
      </c>
      <c r="X358" s="225">
        <f>Розрахунок!BD355</f>
        <v>0</v>
      </c>
      <c r="Y358" s="226">
        <f>Розрахунок!BK355</f>
        <v>0</v>
      </c>
      <c r="Z358" s="423">
        <f>Розрахунок!BR355</f>
        <v>0</v>
      </c>
      <c r="AA358" s="222">
        <f>Розрахунок!BY355</f>
        <v>0</v>
      </c>
      <c r="AB358" s="423">
        <f>Розрахунок!CF355</f>
        <v>0</v>
      </c>
      <c r="AC358" s="222">
        <f>Розрахунок!CM355</f>
        <v>0</v>
      </c>
      <c r="AD358" s="225">
        <f>Розрахунок!CT355</f>
        <v>0</v>
      </c>
      <c r="AE358" s="226">
        <f>Розрахунок!DA355</f>
        <v>0</v>
      </c>
      <c r="AF358" s="225">
        <f>Розрахунок!DH355</f>
        <v>0</v>
      </c>
      <c r="AG358" s="421"/>
      <c r="AI358" s="524">
        <f t="shared" si="59"/>
        <v>0</v>
      </c>
      <c r="AJ358" s="519">
        <f t="shared" si="60"/>
        <v>0</v>
      </c>
      <c r="AK358" s="519">
        <f t="shared" si="61"/>
        <v>0</v>
      </c>
      <c r="AL358" s="519">
        <f t="shared" si="62"/>
        <v>0</v>
      </c>
      <c r="AM358" s="519">
        <f t="shared" si="63"/>
        <v>0</v>
      </c>
      <c r="AN358" s="519">
        <f t="shared" si="64"/>
        <v>0</v>
      </c>
      <c r="AO358" s="525">
        <f t="shared" si="65"/>
        <v>0</v>
      </c>
    </row>
    <row r="359" spans="1:41" s="16" customFormat="1" ht="13.5" hidden="1" thickBot="1" x14ac:dyDescent="0.25">
      <c r="A359" s="221">
        <f>Розрахунок!A356</f>
        <v>37</v>
      </c>
      <c r="B359" s="423" t="str">
        <f>Розрахунок!B356</f>
        <v>Он-лайн консультування в психології</v>
      </c>
      <c r="C359" s="227" t="str">
        <f>Розрахунок!C356</f>
        <v/>
      </c>
      <c r="D359" s="226" t="str">
        <f>IF(Розрахунок!F356&lt;&gt;"",LEFT(Розрахунок!F356, LEN(Розрахунок!F356)-1)," ")</f>
        <v xml:space="preserve"> </v>
      </c>
      <c r="E359" s="223" t="str">
        <f>IF(Розрахунок!G356&lt;&gt;"",LEFT(Розрахунок!G356, LEN(Розрахунок!G356)-1)," ")</f>
        <v xml:space="preserve"> </v>
      </c>
      <c r="F359" s="223" t="str">
        <f>IF(Розрахунок!H356&lt;&gt;"",LEFT(Розрахунок!H356, LEN(Розрахунок!H356)-1)," ")</f>
        <v xml:space="preserve"> </v>
      </c>
      <c r="G359" s="223" t="str">
        <f>IF(Розрахунок!I356&lt;&gt;"",LEFT(Розрахунок!I356, LEN(Розрахунок!I356)-1)," ")</f>
        <v xml:space="preserve"> </v>
      </c>
      <c r="H359" s="223">
        <f>Розрахунок!J356</f>
        <v>0</v>
      </c>
      <c r="I359" s="223" t="str">
        <f>IF(Розрахунок!K356&lt;&gt;"",LEFT(Розрахунок!K356, LEN(Розрахунок!K356)-1)," ")</f>
        <v xml:space="preserve"> </v>
      </c>
      <c r="J359" s="223">
        <f>Розрахунок!E356</f>
        <v>0</v>
      </c>
      <c r="K359" s="223">
        <f>Розрахунок!DN356</f>
        <v>0</v>
      </c>
      <c r="L359" s="223">
        <f>Розрахунок!DM356</f>
        <v>0</v>
      </c>
      <c r="M359" s="223">
        <f>Розрахунок!L356</f>
        <v>0</v>
      </c>
      <c r="N359" s="223">
        <f>Розрахунок!M356</f>
        <v>0</v>
      </c>
      <c r="O359" s="223">
        <f>Розрахунок!N356</f>
        <v>0</v>
      </c>
      <c r="P359" s="223">
        <f>Розрахунок!O356</f>
        <v>0</v>
      </c>
      <c r="Q359" s="224">
        <f>Розрахунок!DL356</f>
        <v>0</v>
      </c>
      <c r="R359" s="249" t="str">
        <f t="shared" si="58"/>
        <v xml:space="preserve"> </v>
      </c>
      <c r="S359" s="222">
        <f>Розрахунок!U356</f>
        <v>0</v>
      </c>
      <c r="T359" s="225">
        <f>Розрахунок!AB356</f>
        <v>0</v>
      </c>
      <c r="U359" s="226">
        <f>Розрахунок!AI356</f>
        <v>0</v>
      </c>
      <c r="V359" s="423">
        <f>Розрахунок!AP356</f>
        <v>0</v>
      </c>
      <c r="W359" s="222">
        <f>Розрахунок!AW356</f>
        <v>0</v>
      </c>
      <c r="X359" s="225">
        <f>Розрахунок!BD356</f>
        <v>0</v>
      </c>
      <c r="Y359" s="226">
        <f>Розрахунок!BK356</f>
        <v>0</v>
      </c>
      <c r="Z359" s="423">
        <f>Розрахунок!BR356</f>
        <v>0</v>
      </c>
      <c r="AA359" s="222">
        <f>Розрахунок!BY356</f>
        <v>0</v>
      </c>
      <c r="AB359" s="423">
        <f>Розрахунок!CF356</f>
        <v>0</v>
      </c>
      <c r="AC359" s="222">
        <f>Розрахунок!CM356</f>
        <v>0</v>
      </c>
      <c r="AD359" s="225">
        <f>Розрахунок!CT356</f>
        <v>0</v>
      </c>
      <c r="AE359" s="226">
        <f>Розрахунок!DA356</f>
        <v>0</v>
      </c>
      <c r="AF359" s="225">
        <f>Розрахунок!DH356</f>
        <v>0</v>
      </c>
      <c r="AG359" s="421"/>
      <c r="AI359" s="524">
        <f t="shared" si="59"/>
        <v>0</v>
      </c>
      <c r="AJ359" s="519">
        <f t="shared" si="60"/>
        <v>0</v>
      </c>
      <c r="AK359" s="519">
        <f t="shared" si="61"/>
        <v>0</v>
      </c>
      <c r="AL359" s="519">
        <f t="shared" si="62"/>
        <v>0</v>
      </c>
      <c r="AM359" s="519">
        <f t="shared" si="63"/>
        <v>0</v>
      </c>
      <c r="AN359" s="519">
        <f t="shared" si="64"/>
        <v>0</v>
      </c>
      <c r="AO359" s="525">
        <f t="shared" si="65"/>
        <v>0</v>
      </c>
    </row>
    <row r="360" spans="1:41" s="16" customFormat="1" ht="13.5" hidden="1" thickBot="1" x14ac:dyDescent="0.25">
      <c r="A360" s="221">
        <f>Розрахунок!A357</f>
        <v>38</v>
      </c>
      <c r="B360" s="423">
        <f>Розрахунок!B357</f>
        <v>0</v>
      </c>
      <c r="C360" s="227" t="str">
        <f>Розрахунок!C357</f>
        <v/>
      </c>
      <c r="D360" s="226" t="str">
        <f>IF(Розрахунок!F357&lt;&gt;"",LEFT(Розрахунок!F357, LEN(Розрахунок!F357)-1)," ")</f>
        <v xml:space="preserve"> </v>
      </c>
      <c r="E360" s="223" t="str">
        <f>IF(Розрахунок!G357&lt;&gt;"",LEFT(Розрахунок!G357, LEN(Розрахунок!G357)-1)," ")</f>
        <v xml:space="preserve"> </v>
      </c>
      <c r="F360" s="223" t="str">
        <f>IF(Розрахунок!H357&lt;&gt;"",LEFT(Розрахунок!H357, LEN(Розрахунок!H357)-1)," ")</f>
        <v xml:space="preserve"> </v>
      </c>
      <c r="G360" s="223" t="str">
        <f>IF(Розрахунок!I357&lt;&gt;"",LEFT(Розрахунок!I357, LEN(Розрахунок!I357)-1)," ")</f>
        <v xml:space="preserve"> </v>
      </c>
      <c r="H360" s="223">
        <f>Розрахунок!J357</f>
        <v>0</v>
      </c>
      <c r="I360" s="223" t="str">
        <f>IF(Розрахунок!K357&lt;&gt;"",LEFT(Розрахунок!K357, LEN(Розрахунок!K357)-1)," ")</f>
        <v xml:space="preserve"> </v>
      </c>
      <c r="J360" s="223">
        <f>Розрахунок!E357</f>
        <v>0</v>
      </c>
      <c r="K360" s="223">
        <f>Розрахунок!DN357</f>
        <v>0</v>
      </c>
      <c r="L360" s="223">
        <f>Розрахунок!DM357</f>
        <v>0</v>
      </c>
      <c r="M360" s="223">
        <f>Розрахунок!L357</f>
        <v>0</v>
      </c>
      <c r="N360" s="223">
        <f>Розрахунок!M357</f>
        <v>0</v>
      </c>
      <c r="O360" s="223">
        <f>Розрахунок!N357</f>
        <v>0</v>
      </c>
      <c r="P360" s="223">
        <f>Розрахунок!O357</f>
        <v>0</v>
      </c>
      <c r="Q360" s="224">
        <f>Розрахунок!DL357</f>
        <v>0</v>
      </c>
      <c r="R360" s="249" t="str">
        <f t="shared" si="58"/>
        <v xml:space="preserve"> </v>
      </c>
      <c r="S360" s="222">
        <f>Розрахунок!U357</f>
        <v>0</v>
      </c>
      <c r="T360" s="225">
        <f>Розрахунок!AB357</f>
        <v>0</v>
      </c>
      <c r="U360" s="226">
        <f>Розрахунок!AI357</f>
        <v>0</v>
      </c>
      <c r="V360" s="423">
        <f>Розрахунок!AP357</f>
        <v>0</v>
      </c>
      <c r="W360" s="222">
        <f>Розрахунок!AW357</f>
        <v>0</v>
      </c>
      <c r="X360" s="225">
        <f>Розрахунок!BD357</f>
        <v>0</v>
      </c>
      <c r="Y360" s="226">
        <f>Розрахунок!BK357</f>
        <v>0</v>
      </c>
      <c r="Z360" s="423">
        <f>Розрахунок!BR357</f>
        <v>0</v>
      </c>
      <c r="AA360" s="222">
        <f>Розрахунок!BY357</f>
        <v>0</v>
      </c>
      <c r="AB360" s="423">
        <f>Розрахунок!CF357</f>
        <v>0</v>
      </c>
      <c r="AC360" s="222">
        <f>Розрахунок!CM357</f>
        <v>0</v>
      </c>
      <c r="AD360" s="225">
        <f>Розрахунок!CT357</f>
        <v>0</v>
      </c>
      <c r="AE360" s="226">
        <f>Розрахунок!DA357</f>
        <v>0</v>
      </c>
      <c r="AF360" s="225">
        <f>Розрахунок!DH357</f>
        <v>0</v>
      </c>
      <c r="AG360" s="421"/>
      <c r="AI360" s="524">
        <f t="shared" si="59"/>
        <v>0</v>
      </c>
      <c r="AJ360" s="519">
        <f t="shared" si="60"/>
        <v>0</v>
      </c>
      <c r="AK360" s="519">
        <f t="shared" si="61"/>
        <v>0</v>
      </c>
      <c r="AL360" s="519">
        <f t="shared" si="62"/>
        <v>0</v>
      </c>
      <c r="AM360" s="519">
        <f t="shared" si="63"/>
        <v>0</v>
      </c>
      <c r="AN360" s="519">
        <f t="shared" si="64"/>
        <v>0</v>
      </c>
      <c r="AO360" s="525">
        <f t="shared" si="65"/>
        <v>0</v>
      </c>
    </row>
    <row r="361" spans="1:41" s="16" customFormat="1" ht="13.5" hidden="1" thickBot="1" x14ac:dyDescent="0.25">
      <c r="A361" s="221">
        <f>Розрахунок!A358</f>
        <v>39</v>
      </c>
      <c r="B361" s="423">
        <f>Розрахунок!B358</f>
        <v>0</v>
      </c>
      <c r="C361" s="227" t="str">
        <f>Розрахунок!C358</f>
        <v/>
      </c>
      <c r="D361" s="226" t="str">
        <f>IF(Розрахунок!F358&lt;&gt;"",LEFT(Розрахунок!F358, LEN(Розрахунок!F358)-1)," ")</f>
        <v xml:space="preserve"> </v>
      </c>
      <c r="E361" s="223" t="str">
        <f>IF(Розрахунок!G358&lt;&gt;"",LEFT(Розрахунок!G358, LEN(Розрахунок!G358)-1)," ")</f>
        <v xml:space="preserve"> </v>
      </c>
      <c r="F361" s="223" t="str">
        <f>IF(Розрахунок!H358&lt;&gt;"",LEFT(Розрахунок!H358, LEN(Розрахунок!H358)-1)," ")</f>
        <v xml:space="preserve"> </v>
      </c>
      <c r="G361" s="223" t="str">
        <f>IF(Розрахунок!I358&lt;&gt;"",LEFT(Розрахунок!I358, LEN(Розрахунок!I358)-1)," ")</f>
        <v xml:space="preserve"> </v>
      </c>
      <c r="H361" s="223">
        <f>Розрахунок!J358</f>
        <v>0</v>
      </c>
      <c r="I361" s="223" t="str">
        <f>IF(Розрахунок!K358&lt;&gt;"",LEFT(Розрахунок!K358, LEN(Розрахунок!K358)-1)," ")</f>
        <v xml:space="preserve"> </v>
      </c>
      <c r="J361" s="223">
        <f>Розрахунок!E358</f>
        <v>0</v>
      </c>
      <c r="K361" s="223">
        <f>Розрахунок!DN358</f>
        <v>0</v>
      </c>
      <c r="L361" s="223">
        <f>Розрахунок!DM358</f>
        <v>0</v>
      </c>
      <c r="M361" s="223">
        <f>Розрахунок!L358</f>
        <v>0</v>
      </c>
      <c r="N361" s="223">
        <f>Розрахунок!M358</f>
        <v>0</v>
      </c>
      <c r="O361" s="223">
        <f>Розрахунок!N358</f>
        <v>0</v>
      </c>
      <c r="P361" s="223">
        <f>Розрахунок!O358</f>
        <v>0</v>
      </c>
      <c r="Q361" s="224">
        <f>Розрахунок!DL358</f>
        <v>0</v>
      </c>
      <c r="R361" s="249" t="str">
        <f t="shared" si="58"/>
        <v xml:space="preserve"> </v>
      </c>
      <c r="S361" s="222">
        <f>Розрахунок!U358</f>
        <v>0</v>
      </c>
      <c r="T361" s="225">
        <f>Розрахунок!AB358</f>
        <v>0</v>
      </c>
      <c r="U361" s="226">
        <f>Розрахунок!AI358</f>
        <v>0</v>
      </c>
      <c r="V361" s="423">
        <f>Розрахунок!AP358</f>
        <v>0</v>
      </c>
      <c r="W361" s="222">
        <f>Розрахунок!AW358</f>
        <v>0</v>
      </c>
      <c r="X361" s="225">
        <f>Розрахунок!BD358</f>
        <v>0</v>
      </c>
      <c r="Y361" s="226">
        <f>Розрахунок!BK358</f>
        <v>0</v>
      </c>
      <c r="Z361" s="423">
        <f>Розрахунок!BR358</f>
        <v>0</v>
      </c>
      <c r="AA361" s="222">
        <f>Розрахунок!BY358</f>
        <v>0</v>
      </c>
      <c r="AB361" s="423">
        <f>Розрахунок!CF358</f>
        <v>0</v>
      </c>
      <c r="AC361" s="222">
        <f>Розрахунок!CM358</f>
        <v>0</v>
      </c>
      <c r="AD361" s="225">
        <f>Розрахунок!CT358</f>
        <v>0</v>
      </c>
      <c r="AE361" s="226">
        <f>Розрахунок!DA358</f>
        <v>0</v>
      </c>
      <c r="AF361" s="225">
        <f>Розрахунок!DH358</f>
        <v>0</v>
      </c>
      <c r="AG361" s="421"/>
      <c r="AI361" s="524">
        <f t="shared" si="59"/>
        <v>0</v>
      </c>
      <c r="AJ361" s="519">
        <f t="shared" si="60"/>
        <v>0</v>
      </c>
      <c r="AK361" s="519">
        <f t="shared" si="61"/>
        <v>0</v>
      </c>
      <c r="AL361" s="519">
        <f t="shared" si="62"/>
        <v>0</v>
      </c>
      <c r="AM361" s="519">
        <f t="shared" si="63"/>
        <v>0</v>
      </c>
      <c r="AN361" s="519">
        <f t="shared" si="64"/>
        <v>0</v>
      </c>
      <c r="AO361" s="525">
        <f t="shared" si="65"/>
        <v>0</v>
      </c>
    </row>
    <row r="362" spans="1:41" s="16" customFormat="1" ht="13.5" hidden="1" thickBot="1" x14ac:dyDescent="0.25">
      <c r="A362" s="221">
        <f>Розрахунок!A359</f>
        <v>40</v>
      </c>
      <c r="B362" s="423">
        <f>Розрахунок!B359</f>
        <v>0</v>
      </c>
      <c r="C362" s="227" t="str">
        <f>Розрахунок!C359</f>
        <v/>
      </c>
      <c r="D362" s="226" t="str">
        <f>IF(Розрахунок!F359&lt;&gt;"",LEFT(Розрахунок!F359, LEN(Розрахунок!F359)-1)," ")</f>
        <v xml:space="preserve"> </v>
      </c>
      <c r="E362" s="223" t="str">
        <f>IF(Розрахунок!G359&lt;&gt;"",LEFT(Розрахунок!G359, LEN(Розрахунок!G359)-1)," ")</f>
        <v xml:space="preserve"> </v>
      </c>
      <c r="F362" s="223" t="str">
        <f>IF(Розрахунок!H359&lt;&gt;"",LEFT(Розрахунок!H359, LEN(Розрахунок!H359)-1)," ")</f>
        <v xml:space="preserve"> </v>
      </c>
      <c r="G362" s="223" t="str">
        <f>IF(Розрахунок!I359&lt;&gt;"",LEFT(Розрахунок!I359, LEN(Розрахунок!I359)-1)," ")</f>
        <v xml:space="preserve"> </v>
      </c>
      <c r="H362" s="223">
        <f>Розрахунок!J359</f>
        <v>0</v>
      </c>
      <c r="I362" s="223" t="str">
        <f>IF(Розрахунок!K359&lt;&gt;"",LEFT(Розрахунок!K359, LEN(Розрахунок!K359)-1)," ")</f>
        <v xml:space="preserve"> </v>
      </c>
      <c r="J362" s="223">
        <f>Розрахунок!E359</f>
        <v>0</v>
      </c>
      <c r="K362" s="223">
        <f>Розрахунок!DN359</f>
        <v>0</v>
      </c>
      <c r="L362" s="223">
        <f>Розрахунок!DM359</f>
        <v>0</v>
      </c>
      <c r="M362" s="223">
        <f>Розрахунок!L359</f>
        <v>0</v>
      </c>
      <c r="N362" s="223">
        <f>Розрахунок!M359</f>
        <v>0</v>
      </c>
      <c r="O362" s="223">
        <f>Розрахунок!N359</f>
        <v>0</v>
      </c>
      <c r="P362" s="223">
        <f>Розрахунок!O359</f>
        <v>0</v>
      </c>
      <c r="Q362" s="224">
        <f>Розрахунок!DL359</f>
        <v>0</v>
      </c>
      <c r="R362" s="249" t="str">
        <f t="shared" si="58"/>
        <v xml:space="preserve"> </v>
      </c>
      <c r="S362" s="222">
        <f>Розрахунок!U359</f>
        <v>0</v>
      </c>
      <c r="T362" s="225">
        <f>Розрахунок!AB359</f>
        <v>0</v>
      </c>
      <c r="U362" s="226">
        <f>Розрахунок!AI359</f>
        <v>0</v>
      </c>
      <c r="V362" s="423">
        <f>Розрахунок!AP359</f>
        <v>0</v>
      </c>
      <c r="W362" s="222">
        <f>Розрахунок!AW359</f>
        <v>0</v>
      </c>
      <c r="X362" s="225">
        <f>Розрахунок!BD359</f>
        <v>0</v>
      </c>
      <c r="Y362" s="226">
        <f>Розрахунок!BK359</f>
        <v>0</v>
      </c>
      <c r="Z362" s="423">
        <f>Розрахунок!BR359</f>
        <v>0</v>
      </c>
      <c r="AA362" s="222">
        <f>Розрахунок!BY359</f>
        <v>0</v>
      </c>
      <c r="AB362" s="423">
        <f>Розрахунок!CF359</f>
        <v>0</v>
      </c>
      <c r="AC362" s="222">
        <f>Розрахунок!CM359</f>
        <v>0</v>
      </c>
      <c r="AD362" s="225">
        <f>Розрахунок!CT359</f>
        <v>0</v>
      </c>
      <c r="AE362" s="226">
        <f>Розрахунок!DA359</f>
        <v>0</v>
      </c>
      <c r="AF362" s="225">
        <f>Розрахунок!DH359</f>
        <v>0</v>
      </c>
      <c r="AG362" s="421"/>
      <c r="AI362" s="524">
        <f t="shared" si="59"/>
        <v>0</v>
      </c>
      <c r="AJ362" s="519">
        <f t="shared" si="60"/>
        <v>0</v>
      </c>
      <c r="AK362" s="519">
        <f t="shared" si="61"/>
        <v>0</v>
      </c>
      <c r="AL362" s="519">
        <f t="shared" si="62"/>
        <v>0</v>
      </c>
      <c r="AM362" s="519">
        <f t="shared" si="63"/>
        <v>0</v>
      </c>
      <c r="AN362" s="519">
        <f t="shared" si="64"/>
        <v>0</v>
      </c>
      <c r="AO362" s="525">
        <f t="shared" si="65"/>
        <v>0</v>
      </c>
    </row>
    <row r="363" spans="1:41" s="16" customFormat="1" ht="13.5" hidden="1" thickBot="1" x14ac:dyDescent="0.25">
      <c r="A363" s="221">
        <f>Розрахунок!A360</f>
        <v>41</v>
      </c>
      <c r="B363" s="423">
        <f>Розрахунок!B360</f>
        <v>0</v>
      </c>
      <c r="C363" s="227" t="str">
        <f>Розрахунок!C360</f>
        <v/>
      </c>
      <c r="D363" s="226" t="str">
        <f>IF(Розрахунок!F360&lt;&gt;"",LEFT(Розрахунок!F360, LEN(Розрахунок!F360)-1)," ")</f>
        <v xml:space="preserve"> </v>
      </c>
      <c r="E363" s="223" t="str">
        <f>IF(Розрахунок!G360&lt;&gt;"",LEFT(Розрахунок!G360, LEN(Розрахунок!G360)-1)," ")</f>
        <v xml:space="preserve"> </v>
      </c>
      <c r="F363" s="223" t="str">
        <f>IF(Розрахунок!H360&lt;&gt;"",LEFT(Розрахунок!H360, LEN(Розрахунок!H360)-1)," ")</f>
        <v xml:space="preserve"> </v>
      </c>
      <c r="G363" s="223" t="str">
        <f>IF(Розрахунок!I360&lt;&gt;"",LEFT(Розрахунок!I360, LEN(Розрахунок!I360)-1)," ")</f>
        <v xml:space="preserve"> </v>
      </c>
      <c r="H363" s="223">
        <f>Розрахунок!J360</f>
        <v>0</v>
      </c>
      <c r="I363" s="223" t="str">
        <f>IF(Розрахунок!K360&lt;&gt;"",LEFT(Розрахунок!K360, LEN(Розрахунок!K360)-1)," ")</f>
        <v xml:space="preserve"> </v>
      </c>
      <c r="J363" s="223">
        <f>Розрахунок!E360</f>
        <v>0</v>
      </c>
      <c r="K363" s="223">
        <f>Розрахунок!DN360</f>
        <v>0</v>
      </c>
      <c r="L363" s="223">
        <f>Розрахунок!DM360</f>
        <v>0</v>
      </c>
      <c r="M363" s="223">
        <f>Розрахунок!L360</f>
        <v>0</v>
      </c>
      <c r="N363" s="223">
        <f>Розрахунок!M360</f>
        <v>0</v>
      </c>
      <c r="O363" s="223">
        <f>Розрахунок!N360</f>
        <v>0</v>
      </c>
      <c r="P363" s="223">
        <f>Розрахунок!O360</f>
        <v>0</v>
      </c>
      <c r="Q363" s="224">
        <f>Розрахунок!DL360</f>
        <v>0</v>
      </c>
      <c r="R363" s="249" t="str">
        <f t="shared" si="58"/>
        <v xml:space="preserve"> </v>
      </c>
      <c r="S363" s="222">
        <f>Розрахунок!U360</f>
        <v>0</v>
      </c>
      <c r="T363" s="225">
        <f>Розрахунок!AB360</f>
        <v>0</v>
      </c>
      <c r="U363" s="226">
        <f>Розрахунок!AI360</f>
        <v>0</v>
      </c>
      <c r="V363" s="423">
        <f>Розрахунок!AP360</f>
        <v>0</v>
      </c>
      <c r="W363" s="222">
        <f>Розрахунок!AW360</f>
        <v>0</v>
      </c>
      <c r="X363" s="225">
        <f>Розрахунок!BD360</f>
        <v>0</v>
      </c>
      <c r="Y363" s="226">
        <f>Розрахунок!BK360</f>
        <v>0</v>
      </c>
      <c r="Z363" s="423">
        <f>Розрахунок!BR360</f>
        <v>0</v>
      </c>
      <c r="AA363" s="222">
        <f>Розрахунок!BY360</f>
        <v>0</v>
      </c>
      <c r="AB363" s="423">
        <f>Розрахунок!CF360</f>
        <v>0</v>
      </c>
      <c r="AC363" s="222">
        <f>Розрахунок!CM360</f>
        <v>0</v>
      </c>
      <c r="AD363" s="225">
        <f>Розрахунок!CT360</f>
        <v>0</v>
      </c>
      <c r="AE363" s="226">
        <f>Розрахунок!DA360</f>
        <v>0</v>
      </c>
      <c r="AF363" s="225">
        <f>Розрахунок!DH360</f>
        <v>0</v>
      </c>
      <c r="AG363" s="421"/>
      <c r="AI363" s="524">
        <f t="shared" si="59"/>
        <v>0</v>
      </c>
      <c r="AJ363" s="519">
        <f t="shared" si="60"/>
        <v>0</v>
      </c>
      <c r="AK363" s="519">
        <f t="shared" si="61"/>
        <v>0</v>
      </c>
      <c r="AL363" s="519">
        <f t="shared" si="62"/>
        <v>0</v>
      </c>
      <c r="AM363" s="519">
        <f t="shared" si="63"/>
        <v>0</v>
      </c>
      <c r="AN363" s="519">
        <f t="shared" si="64"/>
        <v>0</v>
      </c>
      <c r="AO363" s="525">
        <f t="shared" si="65"/>
        <v>0</v>
      </c>
    </row>
    <row r="364" spans="1:41" s="16" customFormat="1" ht="13.5" hidden="1" thickBot="1" x14ac:dyDescent="0.25">
      <c r="A364" s="221">
        <f>Розрахунок!A361</f>
        <v>42</v>
      </c>
      <c r="B364" s="423">
        <f>Розрахунок!B361</f>
        <v>0</v>
      </c>
      <c r="C364" s="227" t="str">
        <f>Розрахунок!C361</f>
        <v/>
      </c>
      <c r="D364" s="226" t="str">
        <f>IF(Розрахунок!F361&lt;&gt;"",LEFT(Розрахунок!F361, LEN(Розрахунок!F361)-1)," ")</f>
        <v xml:space="preserve"> </v>
      </c>
      <c r="E364" s="223" t="str">
        <f>IF(Розрахунок!G361&lt;&gt;"",LEFT(Розрахунок!G361, LEN(Розрахунок!G361)-1)," ")</f>
        <v xml:space="preserve"> </v>
      </c>
      <c r="F364" s="223" t="str">
        <f>IF(Розрахунок!H361&lt;&gt;"",LEFT(Розрахунок!H361, LEN(Розрахунок!H361)-1)," ")</f>
        <v xml:space="preserve"> </v>
      </c>
      <c r="G364" s="223" t="str">
        <f>IF(Розрахунок!I361&lt;&gt;"",LEFT(Розрахунок!I361, LEN(Розрахунок!I361)-1)," ")</f>
        <v xml:space="preserve"> </v>
      </c>
      <c r="H364" s="223">
        <f>Розрахунок!J361</f>
        <v>0</v>
      </c>
      <c r="I364" s="223" t="str">
        <f>IF(Розрахунок!K361&lt;&gt;"",LEFT(Розрахунок!K361, LEN(Розрахунок!K361)-1)," ")</f>
        <v xml:space="preserve"> </v>
      </c>
      <c r="J364" s="223">
        <f>Розрахунок!E361</f>
        <v>0</v>
      </c>
      <c r="K364" s="223">
        <f>Розрахунок!DN361</f>
        <v>0</v>
      </c>
      <c r="L364" s="223">
        <f>Розрахунок!DM361</f>
        <v>0</v>
      </c>
      <c r="M364" s="223">
        <f>Розрахунок!L361</f>
        <v>0</v>
      </c>
      <c r="N364" s="223">
        <f>Розрахунок!M361</f>
        <v>0</v>
      </c>
      <c r="O364" s="223">
        <f>Розрахунок!N361</f>
        <v>0</v>
      </c>
      <c r="P364" s="223">
        <f>Розрахунок!O361</f>
        <v>0</v>
      </c>
      <c r="Q364" s="224">
        <f>Розрахунок!DL361</f>
        <v>0</v>
      </c>
      <c r="R364" s="249" t="str">
        <f t="shared" si="58"/>
        <v xml:space="preserve"> </v>
      </c>
      <c r="S364" s="222">
        <f>Розрахунок!U361</f>
        <v>0</v>
      </c>
      <c r="T364" s="225">
        <f>Розрахунок!AB361</f>
        <v>0</v>
      </c>
      <c r="U364" s="226">
        <f>Розрахунок!AI361</f>
        <v>0</v>
      </c>
      <c r="V364" s="423">
        <f>Розрахунок!AP361</f>
        <v>0</v>
      </c>
      <c r="W364" s="222">
        <f>Розрахунок!AW361</f>
        <v>0</v>
      </c>
      <c r="X364" s="225">
        <f>Розрахунок!BD361</f>
        <v>0</v>
      </c>
      <c r="Y364" s="226">
        <f>Розрахунок!BK361</f>
        <v>0</v>
      </c>
      <c r="Z364" s="423">
        <f>Розрахунок!BR361</f>
        <v>0</v>
      </c>
      <c r="AA364" s="222">
        <f>Розрахунок!BY361</f>
        <v>0</v>
      </c>
      <c r="AB364" s="423">
        <f>Розрахунок!CF361</f>
        <v>0</v>
      </c>
      <c r="AC364" s="222">
        <f>Розрахунок!CM361</f>
        <v>0</v>
      </c>
      <c r="AD364" s="225">
        <f>Розрахунок!CT361</f>
        <v>0</v>
      </c>
      <c r="AE364" s="226">
        <f>Розрахунок!DA361</f>
        <v>0</v>
      </c>
      <c r="AF364" s="225">
        <f>Розрахунок!DH361</f>
        <v>0</v>
      </c>
      <c r="AG364" s="421"/>
      <c r="AI364" s="524">
        <f t="shared" si="59"/>
        <v>0</v>
      </c>
      <c r="AJ364" s="519">
        <f t="shared" si="60"/>
        <v>0</v>
      </c>
      <c r="AK364" s="519">
        <f t="shared" si="61"/>
        <v>0</v>
      </c>
      <c r="AL364" s="519">
        <f t="shared" si="62"/>
        <v>0</v>
      </c>
      <c r="AM364" s="519">
        <f t="shared" si="63"/>
        <v>0</v>
      </c>
      <c r="AN364" s="519">
        <f t="shared" si="64"/>
        <v>0</v>
      </c>
      <c r="AO364" s="525">
        <f t="shared" si="65"/>
        <v>0</v>
      </c>
    </row>
    <row r="365" spans="1:41" s="16" customFormat="1" ht="13.5" hidden="1" thickBot="1" x14ac:dyDescent="0.25">
      <c r="A365" s="221">
        <f>Розрахунок!A362</f>
        <v>43</v>
      </c>
      <c r="B365" s="423">
        <f>Розрахунок!B362</f>
        <v>0</v>
      </c>
      <c r="C365" s="227" t="str">
        <f>Розрахунок!C362</f>
        <v/>
      </c>
      <c r="D365" s="226" t="str">
        <f>IF(Розрахунок!F362&lt;&gt;"",LEFT(Розрахунок!F362, LEN(Розрахунок!F362)-1)," ")</f>
        <v xml:space="preserve"> </v>
      </c>
      <c r="E365" s="223" t="str">
        <f>IF(Розрахунок!G362&lt;&gt;"",LEFT(Розрахунок!G362, LEN(Розрахунок!G362)-1)," ")</f>
        <v xml:space="preserve"> </v>
      </c>
      <c r="F365" s="223" t="str">
        <f>IF(Розрахунок!H362&lt;&gt;"",LEFT(Розрахунок!H362, LEN(Розрахунок!H362)-1)," ")</f>
        <v xml:space="preserve"> </v>
      </c>
      <c r="G365" s="223" t="str">
        <f>IF(Розрахунок!I362&lt;&gt;"",LEFT(Розрахунок!I362, LEN(Розрахунок!I362)-1)," ")</f>
        <v xml:space="preserve"> </v>
      </c>
      <c r="H365" s="223">
        <f>Розрахунок!J362</f>
        <v>0</v>
      </c>
      <c r="I365" s="223" t="str">
        <f>IF(Розрахунок!K362&lt;&gt;"",LEFT(Розрахунок!K362, LEN(Розрахунок!K362)-1)," ")</f>
        <v xml:space="preserve"> </v>
      </c>
      <c r="J365" s="223">
        <f>Розрахунок!E362</f>
        <v>0</v>
      </c>
      <c r="K365" s="223">
        <f>Розрахунок!DN362</f>
        <v>0</v>
      </c>
      <c r="L365" s="223">
        <f>Розрахунок!DM362</f>
        <v>0</v>
      </c>
      <c r="M365" s="223">
        <f>Розрахунок!L362</f>
        <v>0</v>
      </c>
      <c r="N365" s="223">
        <f>Розрахунок!M362</f>
        <v>0</v>
      </c>
      <c r="O365" s="223">
        <f>Розрахунок!N362</f>
        <v>0</v>
      </c>
      <c r="P365" s="223">
        <f>Розрахунок!O362</f>
        <v>0</v>
      </c>
      <c r="Q365" s="224">
        <f>Розрахунок!DL362</f>
        <v>0</v>
      </c>
      <c r="R365" s="249" t="str">
        <f t="shared" si="58"/>
        <v xml:space="preserve"> </v>
      </c>
      <c r="S365" s="222">
        <f>Розрахунок!U362</f>
        <v>0</v>
      </c>
      <c r="T365" s="225">
        <f>Розрахунок!AB362</f>
        <v>0</v>
      </c>
      <c r="U365" s="226">
        <f>Розрахунок!AI362</f>
        <v>0</v>
      </c>
      <c r="V365" s="423">
        <f>Розрахунок!AP362</f>
        <v>0</v>
      </c>
      <c r="W365" s="222">
        <f>Розрахунок!AW362</f>
        <v>0</v>
      </c>
      <c r="X365" s="225">
        <f>Розрахунок!BD362</f>
        <v>0</v>
      </c>
      <c r="Y365" s="226">
        <f>Розрахунок!BK362</f>
        <v>0</v>
      </c>
      <c r="Z365" s="423">
        <f>Розрахунок!BR362</f>
        <v>0</v>
      </c>
      <c r="AA365" s="222">
        <f>Розрахунок!BY362</f>
        <v>0</v>
      </c>
      <c r="AB365" s="423">
        <f>Розрахунок!CF362</f>
        <v>0</v>
      </c>
      <c r="AC365" s="222">
        <f>Розрахунок!CM362</f>
        <v>0</v>
      </c>
      <c r="AD365" s="225">
        <f>Розрахунок!CT362</f>
        <v>0</v>
      </c>
      <c r="AE365" s="226">
        <f>Розрахунок!DA362</f>
        <v>0</v>
      </c>
      <c r="AF365" s="225">
        <f>Розрахунок!DH362</f>
        <v>0</v>
      </c>
      <c r="AG365" s="421"/>
      <c r="AI365" s="524">
        <f t="shared" si="59"/>
        <v>0</v>
      </c>
      <c r="AJ365" s="519">
        <f t="shared" si="60"/>
        <v>0</v>
      </c>
      <c r="AK365" s="519">
        <f t="shared" si="61"/>
        <v>0</v>
      </c>
      <c r="AL365" s="519">
        <f t="shared" si="62"/>
        <v>0</v>
      </c>
      <c r="AM365" s="519">
        <f t="shared" si="63"/>
        <v>0</v>
      </c>
      <c r="AN365" s="519">
        <f t="shared" si="64"/>
        <v>0</v>
      </c>
      <c r="AO365" s="525">
        <f t="shared" si="65"/>
        <v>0</v>
      </c>
    </row>
    <row r="366" spans="1:41" s="16" customFormat="1" ht="13.5" hidden="1" thickBot="1" x14ac:dyDescent="0.25">
      <c r="A366" s="221">
        <f>Розрахунок!A363</f>
        <v>44</v>
      </c>
      <c r="B366" s="423">
        <f>Розрахунок!B363</f>
        <v>0</v>
      </c>
      <c r="C366" s="227" t="str">
        <f>Розрахунок!C363</f>
        <v/>
      </c>
      <c r="D366" s="226" t="str">
        <f>IF(Розрахунок!F363&lt;&gt;"",LEFT(Розрахунок!F363, LEN(Розрахунок!F363)-1)," ")</f>
        <v xml:space="preserve"> </v>
      </c>
      <c r="E366" s="223" t="str">
        <f>IF(Розрахунок!G363&lt;&gt;"",LEFT(Розрахунок!G363, LEN(Розрахунок!G363)-1)," ")</f>
        <v xml:space="preserve"> </v>
      </c>
      <c r="F366" s="223" t="str">
        <f>IF(Розрахунок!H363&lt;&gt;"",LEFT(Розрахунок!H363, LEN(Розрахунок!H363)-1)," ")</f>
        <v xml:space="preserve"> </v>
      </c>
      <c r="G366" s="223" t="str">
        <f>IF(Розрахунок!I363&lt;&gt;"",LEFT(Розрахунок!I363, LEN(Розрахунок!I363)-1)," ")</f>
        <v xml:space="preserve"> </v>
      </c>
      <c r="H366" s="223">
        <f>Розрахунок!J363</f>
        <v>0</v>
      </c>
      <c r="I366" s="223" t="str">
        <f>IF(Розрахунок!K363&lt;&gt;"",LEFT(Розрахунок!K363, LEN(Розрахунок!K363)-1)," ")</f>
        <v xml:space="preserve"> </v>
      </c>
      <c r="J366" s="223">
        <f>Розрахунок!E363</f>
        <v>0</v>
      </c>
      <c r="K366" s="223">
        <f>Розрахунок!DN363</f>
        <v>0</v>
      </c>
      <c r="L366" s="223">
        <f>Розрахунок!DM363</f>
        <v>0</v>
      </c>
      <c r="M366" s="223">
        <f>Розрахунок!L363</f>
        <v>0</v>
      </c>
      <c r="N366" s="223">
        <f>Розрахунок!M363</f>
        <v>0</v>
      </c>
      <c r="O366" s="223">
        <f>Розрахунок!N363</f>
        <v>0</v>
      </c>
      <c r="P366" s="223">
        <f>Розрахунок!O363</f>
        <v>0</v>
      </c>
      <c r="Q366" s="224">
        <f>Розрахунок!DL363</f>
        <v>0</v>
      </c>
      <c r="R366" s="249" t="str">
        <f t="shared" si="58"/>
        <v xml:space="preserve"> </v>
      </c>
      <c r="S366" s="222">
        <f>Розрахунок!U363</f>
        <v>0</v>
      </c>
      <c r="T366" s="225">
        <f>Розрахунок!AB363</f>
        <v>0</v>
      </c>
      <c r="U366" s="226">
        <f>Розрахунок!AI363</f>
        <v>0</v>
      </c>
      <c r="V366" s="423">
        <f>Розрахунок!AP363</f>
        <v>0</v>
      </c>
      <c r="W366" s="222">
        <f>Розрахунок!AW363</f>
        <v>0</v>
      </c>
      <c r="X366" s="225">
        <f>Розрахунок!BD363</f>
        <v>0</v>
      </c>
      <c r="Y366" s="226">
        <f>Розрахунок!BK363</f>
        <v>0</v>
      </c>
      <c r="Z366" s="423">
        <f>Розрахунок!BR363</f>
        <v>0</v>
      </c>
      <c r="AA366" s="222">
        <f>Розрахунок!BY363</f>
        <v>0</v>
      </c>
      <c r="AB366" s="423">
        <f>Розрахунок!CF363</f>
        <v>0</v>
      </c>
      <c r="AC366" s="222">
        <f>Розрахунок!CM363</f>
        <v>0</v>
      </c>
      <c r="AD366" s="225">
        <f>Розрахунок!CT363</f>
        <v>0</v>
      </c>
      <c r="AE366" s="226">
        <f>Розрахунок!DA363</f>
        <v>0</v>
      </c>
      <c r="AF366" s="225">
        <f>Розрахунок!DH363</f>
        <v>0</v>
      </c>
      <c r="AG366" s="421"/>
      <c r="AI366" s="524">
        <f t="shared" si="59"/>
        <v>0</v>
      </c>
      <c r="AJ366" s="519">
        <f t="shared" si="60"/>
        <v>0</v>
      </c>
      <c r="AK366" s="519">
        <f t="shared" si="61"/>
        <v>0</v>
      </c>
      <c r="AL366" s="519">
        <f t="shared" si="62"/>
        <v>0</v>
      </c>
      <c r="AM366" s="519">
        <f t="shared" si="63"/>
        <v>0</v>
      </c>
      <c r="AN366" s="519">
        <f t="shared" si="64"/>
        <v>0</v>
      </c>
      <c r="AO366" s="525">
        <f t="shared" si="65"/>
        <v>0</v>
      </c>
    </row>
    <row r="367" spans="1:41" s="16" customFormat="1" ht="13.5" hidden="1" thickBot="1" x14ac:dyDescent="0.25">
      <c r="A367" s="221">
        <f>Розрахунок!A364</f>
        <v>45</v>
      </c>
      <c r="B367" s="423">
        <f>Розрахунок!B364</f>
        <v>0</v>
      </c>
      <c r="C367" s="227" t="str">
        <f>Розрахунок!C364</f>
        <v/>
      </c>
      <c r="D367" s="226" t="str">
        <f>IF(Розрахунок!F364&lt;&gt;"",LEFT(Розрахунок!F364, LEN(Розрахунок!F364)-1)," ")</f>
        <v xml:space="preserve"> </v>
      </c>
      <c r="E367" s="223" t="str">
        <f>IF(Розрахунок!G364&lt;&gt;"",LEFT(Розрахунок!G364, LEN(Розрахунок!G364)-1)," ")</f>
        <v xml:space="preserve"> </v>
      </c>
      <c r="F367" s="223" t="str">
        <f>IF(Розрахунок!H364&lt;&gt;"",LEFT(Розрахунок!H364, LEN(Розрахунок!H364)-1)," ")</f>
        <v xml:space="preserve"> </v>
      </c>
      <c r="G367" s="223" t="str">
        <f>IF(Розрахунок!I364&lt;&gt;"",LEFT(Розрахунок!I364, LEN(Розрахунок!I364)-1)," ")</f>
        <v xml:space="preserve"> </v>
      </c>
      <c r="H367" s="223">
        <f>Розрахунок!J364</f>
        <v>0</v>
      </c>
      <c r="I367" s="223" t="str">
        <f>IF(Розрахунок!K364&lt;&gt;"",LEFT(Розрахунок!K364, LEN(Розрахунок!K364)-1)," ")</f>
        <v xml:space="preserve"> </v>
      </c>
      <c r="J367" s="223">
        <f>Розрахунок!E364</f>
        <v>0</v>
      </c>
      <c r="K367" s="223">
        <f>Розрахунок!DN364</f>
        <v>0</v>
      </c>
      <c r="L367" s="223">
        <f>Розрахунок!DM364</f>
        <v>0</v>
      </c>
      <c r="M367" s="223">
        <f>Розрахунок!L364</f>
        <v>0</v>
      </c>
      <c r="N367" s="223">
        <f>Розрахунок!M364</f>
        <v>0</v>
      </c>
      <c r="O367" s="223">
        <f>Розрахунок!N364</f>
        <v>0</v>
      </c>
      <c r="P367" s="223">
        <f>Розрахунок!O364</f>
        <v>0</v>
      </c>
      <c r="Q367" s="224">
        <f>Розрахунок!DL364</f>
        <v>0</v>
      </c>
      <c r="R367" s="249" t="str">
        <f t="shared" si="58"/>
        <v xml:space="preserve"> </v>
      </c>
      <c r="S367" s="222">
        <f>Розрахунок!U364</f>
        <v>0</v>
      </c>
      <c r="T367" s="225">
        <f>Розрахунок!AB364</f>
        <v>0</v>
      </c>
      <c r="U367" s="226">
        <f>Розрахунок!AI364</f>
        <v>0</v>
      </c>
      <c r="V367" s="423">
        <f>Розрахунок!AP364</f>
        <v>0</v>
      </c>
      <c r="W367" s="222">
        <f>Розрахунок!AW364</f>
        <v>0</v>
      </c>
      <c r="X367" s="225">
        <f>Розрахунок!BD364</f>
        <v>0</v>
      </c>
      <c r="Y367" s="226">
        <f>Розрахунок!BK364</f>
        <v>0</v>
      </c>
      <c r="Z367" s="423">
        <f>Розрахунок!BR364</f>
        <v>0</v>
      </c>
      <c r="AA367" s="222">
        <f>Розрахунок!BY364</f>
        <v>0</v>
      </c>
      <c r="AB367" s="423">
        <f>Розрахунок!CF364</f>
        <v>0</v>
      </c>
      <c r="AC367" s="222">
        <f>Розрахунок!CM364</f>
        <v>0</v>
      </c>
      <c r="AD367" s="225">
        <f>Розрахунок!CT364</f>
        <v>0</v>
      </c>
      <c r="AE367" s="226">
        <f>Розрахунок!DA364</f>
        <v>0</v>
      </c>
      <c r="AF367" s="225">
        <f>Розрахунок!DH364</f>
        <v>0</v>
      </c>
      <c r="AG367" s="421"/>
      <c r="AI367" s="524">
        <f t="shared" si="59"/>
        <v>0</v>
      </c>
      <c r="AJ367" s="519">
        <f t="shared" si="60"/>
        <v>0</v>
      </c>
      <c r="AK367" s="519">
        <f t="shared" si="61"/>
        <v>0</v>
      </c>
      <c r="AL367" s="519">
        <f t="shared" si="62"/>
        <v>0</v>
      </c>
      <c r="AM367" s="519">
        <f t="shared" si="63"/>
        <v>0</v>
      </c>
      <c r="AN367" s="519">
        <f t="shared" si="64"/>
        <v>0</v>
      </c>
      <c r="AO367" s="525">
        <f t="shared" si="65"/>
        <v>0</v>
      </c>
    </row>
    <row r="368" spans="1:41" s="16" customFormat="1" ht="13.5" hidden="1" thickBot="1" x14ac:dyDescent="0.25">
      <c r="A368" s="221">
        <f>Розрахунок!A365</f>
        <v>46</v>
      </c>
      <c r="B368" s="423">
        <f>Розрахунок!B365</f>
        <v>0</v>
      </c>
      <c r="C368" s="227" t="str">
        <f>Розрахунок!C365</f>
        <v/>
      </c>
      <c r="D368" s="226" t="str">
        <f>IF(Розрахунок!F365&lt;&gt;"",LEFT(Розрахунок!F365, LEN(Розрахунок!F365)-1)," ")</f>
        <v xml:space="preserve"> </v>
      </c>
      <c r="E368" s="223" t="str">
        <f>IF(Розрахунок!G365&lt;&gt;"",LEFT(Розрахунок!G365, LEN(Розрахунок!G365)-1)," ")</f>
        <v xml:space="preserve"> </v>
      </c>
      <c r="F368" s="223" t="str">
        <f>IF(Розрахунок!H365&lt;&gt;"",LEFT(Розрахунок!H365, LEN(Розрахунок!H365)-1)," ")</f>
        <v xml:space="preserve"> </v>
      </c>
      <c r="G368" s="223" t="str">
        <f>IF(Розрахунок!I365&lt;&gt;"",LEFT(Розрахунок!I365, LEN(Розрахунок!I365)-1)," ")</f>
        <v xml:space="preserve"> </v>
      </c>
      <c r="H368" s="223">
        <f>Розрахунок!J365</f>
        <v>0</v>
      </c>
      <c r="I368" s="223" t="str">
        <f>IF(Розрахунок!K365&lt;&gt;"",LEFT(Розрахунок!K365, LEN(Розрахунок!K365)-1)," ")</f>
        <v xml:space="preserve"> </v>
      </c>
      <c r="J368" s="223">
        <f>Розрахунок!E365</f>
        <v>0</v>
      </c>
      <c r="K368" s="223">
        <f>Розрахунок!DN365</f>
        <v>0</v>
      </c>
      <c r="L368" s="223">
        <f>Розрахунок!DM365</f>
        <v>0</v>
      </c>
      <c r="M368" s="223">
        <f>Розрахунок!L365</f>
        <v>0</v>
      </c>
      <c r="N368" s="223">
        <f>Розрахунок!M365</f>
        <v>0</v>
      </c>
      <c r="O368" s="223">
        <f>Розрахунок!N365</f>
        <v>0</v>
      </c>
      <c r="P368" s="223">
        <f>Розрахунок!O365</f>
        <v>0</v>
      </c>
      <c r="Q368" s="224">
        <f>Розрахунок!DL365</f>
        <v>0</v>
      </c>
      <c r="R368" s="249" t="str">
        <f t="shared" si="58"/>
        <v xml:space="preserve"> </v>
      </c>
      <c r="S368" s="222">
        <f>Розрахунок!U365</f>
        <v>0</v>
      </c>
      <c r="T368" s="225">
        <f>Розрахунок!AB365</f>
        <v>0</v>
      </c>
      <c r="U368" s="226">
        <f>Розрахунок!AI365</f>
        <v>0</v>
      </c>
      <c r="V368" s="423">
        <f>Розрахунок!AP365</f>
        <v>0</v>
      </c>
      <c r="W368" s="222">
        <f>Розрахунок!AW365</f>
        <v>0</v>
      </c>
      <c r="X368" s="225">
        <f>Розрахунок!BD365</f>
        <v>0</v>
      </c>
      <c r="Y368" s="226">
        <f>Розрахунок!BK365</f>
        <v>0</v>
      </c>
      <c r="Z368" s="423">
        <f>Розрахунок!BR365</f>
        <v>0</v>
      </c>
      <c r="AA368" s="222">
        <f>Розрахунок!BY365</f>
        <v>0</v>
      </c>
      <c r="AB368" s="423">
        <f>Розрахунок!CF365</f>
        <v>0</v>
      </c>
      <c r="AC368" s="222">
        <f>Розрахунок!CM365</f>
        <v>0</v>
      </c>
      <c r="AD368" s="225">
        <f>Розрахунок!CT365</f>
        <v>0</v>
      </c>
      <c r="AE368" s="226">
        <f>Розрахунок!DA365</f>
        <v>0</v>
      </c>
      <c r="AF368" s="225">
        <f>Розрахунок!DH365</f>
        <v>0</v>
      </c>
      <c r="AG368" s="421"/>
      <c r="AI368" s="524">
        <f t="shared" si="59"/>
        <v>0</v>
      </c>
      <c r="AJ368" s="519">
        <f t="shared" si="60"/>
        <v>0</v>
      </c>
      <c r="AK368" s="519">
        <f t="shared" si="61"/>
        <v>0</v>
      </c>
      <c r="AL368" s="519">
        <f t="shared" si="62"/>
        <v>0</v>
      </c>
      <c r="AM368" s="519">
        <f t="shared" si="63"/>
        <v>0</v>
      </c>
      <c r="AN368" s="519">
        <f t="shared" si="64"/>
        <v>0</v>
      </c>
      <c r="AO368" s="525">
        <f t="shared" si="65"/>
        <v>0</v>
      </c>
    </row>
    <row r="369" spans="1:41" s="16" customFormat="1" ht="13.5" hidden="1" thickBot="1" x14ac:dyDescent="0.25">
      <c r="A369" s="221">
        <f>Розрахунок!A366</f>
        <v>47</v>
      </c>
      <c r="B369" s="423">
        <f>Розрахунок!B366</f>
        <v>0</v>
      </c>
      <c r="C369" s="227" t="str">
        <f>Розрахунок!C366</f>
        <v/>
      </c>
      <c r="D369" s="226" t="str">
        <f>IF(Розрахунок!F366&lt;&gt;"",LEFT(Розрахунок!F366, LEN(Розрахунок!F366)-1)," ")</f>
        <v xml:space="preserve"> </v>
      </c>
      <c r="E369" s="223" t="str">
        <f>IF(Розрахунок!G366&lt;&gt;"",LEFT(Розрахунок!G366, LEN(Розрахунок!G366)-1)," ")</f>
        <v xml:space="preserve"> </v>
      </c>
      <c r="F369" s="223" t="str">
        <f>IF(Розрахунок!H366&lt;&gt;"",LEFT(Розрахунок!H366, LEN(Розрахунок!H366)-1)," ")</f>
        <v xml:space="preserve"> </v>
      </c>
      <c r="G369" s="223" t="str">
        <f>IF(Розрахунок!I366&lt;&gt;"",LEFT(Розрахунок!I366, LEN(Розрахунок!I366)-1)," ")</f>
        <v xml:space="preserve"> </v>
      </c>
      <c r="H369" s="223">
        <f>Розрахунок!J366</f>
        <v>0</v>
      </c>
      <c r="I369" s="223" t="str">
        <f>IF(Розрахунок!K366&lt;&gt;"",LEFT(Розрахунок!K366, LEN(Розрахунок!K366)-1)," ")</f>
        <v xml:space="preserve"> </v>
      </c>
      <c r="J369" s="223">
        <f>Розрахунок!E366</f>
        <v>0</v>
      </c>
      <c r="K369" s="223">
        <f>Розрахунок!DN366</f>
        <v>0</v>
      </c>
      <c r="L369" s="223">
        <f>Розрахунок!DM366</f>
        <v>0</v>
      </c>
      <c r="M369" s="223">
        <f>Розрахунок!L366</f>
        <v>0</v>
      </c>
      <c r="N369" s="223">
        <f>Розрахунок!M366</f>
        <v>0</v>
      </c>
      <c r="O369" s="223">
        <f>Розрахунок!N366</f>
        <v>0</v>
      </c>
      <c r="P369" s="223">
        <f>Розрахунок!O366</f>
        <v>0</v>
      </c>
      <c r="Q369" s="224">
        <f>Розрахунок!DL366</f>
        <v>0</v>
      </c>
      <c r="R369" s="249" t="str">
        <f t="shared" si="58"/>
        <v xml:space="preserve"> </v>
      </c>
      <c r="S369" s="222">
        <f>Розрахунок!U366</f>
        <v>0</v>
      </c>
      <c r="T369" s="225">
        <f>Розрахунок!AB366</f>
        <v>0</v>
      </c>
      <c r="U369" s="226">
        <f>Розрахунок!AI366</f>
        <v>0</v>
      </c>
      <c r="V369" s="423">
        <f>Розрахунок!AP366</f>
        <v>0</v>
      </c>
      <c r="W369" s="222">
        <f>Розрахунок!AW366</f>
        <v>0</v>
      </c>
      <c r="X369" s="225">
        <f>Розрахунок!BD366</f>
        <v>0</v>
      </c>
      <c r="Y369" s="226">
        <f>Розрахунок!BK366</f>
        <v>0</v>
      </c>
      <c r="Z369" s="423">
        <f>Розрахунок!BR366</f>
        <v>0</v>
      </c>
      <c r="AA369" s="222">
        <f>Розрахунок!BY366</f>
        <v>0</v>
      </c>
      <c r="AB369" s="423">
        <f>Розрахунок!CF366</f>
        <v>0</v>
      </c>
      <c r="AC369" s="222">
        <f>Розрахунок!CM366</f>
        <v>0</v>
      </c>
      <c r="AD369" s="225">
        <f>Розрахунок!CT366</f>
        <v>0</v>
      </c>
      <c r="AE369" s="226">
        <f>Розрахунок!DA366</f>
        <v>0</v>
      </c>
      <c r="AF369" s="225">
        <f>Розрахунок!DH366</f>
        <v>0</v>
      </c>
      <c r="AG369" s="421"/>
      <c r="AI369" s="524">
        <f t="shared" si="59"/>
        <v>0</v>
      </c>
      <c r="AJ369" s="519">
        <f t="shared" si="60"/>
        <v>0</v>
      </c>
      <c r="AK369" s="519">
        <f t="shared" si="61"/>
        <v>0</v>
      </c>
      <c r="AL369" s="519">
        <f t="shared" si="62"/>
        <v>0</v>
      </c>
      <c r="AM369" s="519">
        <f t="shared" si="63"/>
        <v>0</v>
      </c>
      <c r="AN369" s="519">
        <f t="shared" si="64"/>
        <v>0</v>
      </c>
      <c r="AO369" s="525">
        <f t="shared" si="65"/>
        <v>0</v>
      </c>
    </row>
    <row r="370" spans="1:41" s="16" customFormat="1" ht="13.5" hidden="1" thickBot="1" x14ac:dyDescent="0.25">
      <c r="A370" s="221">
        <f>Розрахунок!A367</f>
        <v>48</v>
      </c>
      <c r="B370" s="423">
        <f>Розрахунок!B367</f>
        <v>0</v>
      </c>
      <c r="C370" s="227" t="str">
        <f>Розрахунок!C367</f>
        <v/>
      </c>
      <c r="D370" s="226" t="str">
        <f>IF(Розрахунок!F367&lt;&gt;"",LEFT(Розрахунок!F367, LEN(Розрахунок!F367)-1)," ")</f>
        <v xml:space="preserve"> </v>
      </c>
      <c r="E370" s="223" t="str">
        <f>IF(Розрахунок!G367&lt;&gt;"",LEFT(Розрахунок!G367, LEN(Розрахунок!G367)-1)," ")</f>
        <v xml:space="preserve"> </v>
      </c>
      <c r="F370" s="223" t="str">
        <f>IF(Розрахунок!H367&lt;&gt;"",LEFT(Розрахунок!H367, LEN(Розрахунок!H367)-1)," ")</f>
        <v xml:space="preserve"> </v>
      </c>
      <c r="G370" s="223" t="str">
        <f>IF(Розрахунок!I367&lt;&gt;"",LEFT(Розрахунок!I367, LEN(Розрахунок!I367)-1)," ")</f>
        <v xml:space="preserve"> </v>
      </c>
      <c r="H370" s="223">
        <f>Розрахунок!J367</f>
        <v>0</v>
      </c>
      <c r="I370" s="223" t="str">
        <f>IF(Розрахунок!K367&lt;&gt;"",LEFT(Розрахунок!K367, LEN(Розрахунок!K367)-1)," ")</f>
        <v xml:space="preserve"> </v>
      </c>
      <c r="J370" s="223">
        <f>Розрахунок!E367</f>
        <v>0</v>
      </c>
      <c r="K370" s="223">
        <f>Розрахунок!DN367</f>
        <v>0</v>
      </c>
      <c r="L370" s="223">
        <f>Розрахунок!DM367</f>
        <v>0</v>
      </c>
      <c r="M370" s="223">
        <f>Розрахунок!L367</f>
        <v>0</v>
      </c>
      <c r="N370" s="223">
        <f>Розрахунок!M367</f>
        <v>0</v>
      </c>
      <c r="O370" s="223">
        <f>Розрахунок!N367</f>
        <v>0</v>
      </c>
      <c r="P370" s="223">
        <f>Розрахунок!O367</f>
        <v>0</v>
      </c>
      <c r="Q370" s="224">
        <f>Розрахунок!DL367</f>
        <v>0</v>
      </c>
      <c r="R370" s="249" t="str">
        <f t="shared" si="58"/>
        <v xml:space="preserve"> </v>
      </c>
      <c r="S370" s="222">
        <f>Розрахунок!U367</f>
        <v>0</v>
      </c>
      <c r="T370" s="225">
        <f>Розрахунок!AB367</f>
        <v>0</v>
      </c>
      <c r="U370" s="226">
        <f>Розрахунок!AI367</f>
        <v>0</v>
      </c>
      <c r="V370" s="423">
        <f>Розрахунок!AP367</f>
        <v>0</v>
      </c>
      <c r="W370" s="222">
        <f>Розрахунок!AW367</f>
        <v>0</v>
      </c>
      <c r="X370" s="225">
        <f>Розрахунок!BD367</f>
        <v>0</v>
      </c>
      <c r="Y370" s="226">
        <f>Розрахунок!BK367</f>
        <v>0</v>
      </c>
      <c r="Z370" s="423">
        <f>Розрахунок!BR367</f>
        <v>0</v>
      </c>
      <c r="AA370" s="222">
        <f>Розрахунок!BY367</f>
        <v>0</v>
      </c>
      <c r="AB370" s="423">
        <f>Розрахунок!CF367</f>
        <v>0</v>
      </c>
      <c r="AC370" s="222">
        <f>Розрахунок!CM367</f>
        <v>0</v>
      </c>
      <c r="AD370" s="225">
        <f>Розрахунок!CT367</f>
        <v>0</v>
      </c>
      <c r="AE370" s="226">
        <f>Розрахунок!DA367</f>
        <v>0</v>
      </c>
      <c r="AF370" s="225">
        <f>Розрахунок!DH367</f>
        <v>0</v>
      </c>
      <c r="AG370" s="421"/>
      <c r="AI370" s="524">
        <f t="shared" si="59"/>
        <v>0</v>
      </c>
      <c r="AJ370" s="519">
        <f t="shared" si="60"/>
        <v>0</v>
      </c>
      <c r="AK370" s="519">
        <f t="shared" si="61"/>
        <v>0</v>
      </c>
      <c r="AL370" s="519">
        <f t="shared" si="62"/>
        <v>0</v>
      </c>
      <c r="AM370" s="519">
        <f t="shared" si="63"/>
        <v>0</v>
      </c>
      <c r="AN370" s="519">
        <f t="shared" si="64"/>
        <v>0</v>
      </c>
      <c r="AO370" s="525">
        <f t="shared" si="65"/>
        <v>0</v>
      </c>
    </row>
    <row r="371" spans="1:41" s="16" customFormat="1" ht="13.5" hidden="1" thickBot="1" x14ac:dyDescent="0.25">
      <c r="A371" s="221">
        <f>Розрахунок!A368</f>
        <v>49</v>
      </c>
      <c r="B371" s="423">
        <f>Розрахунок!B368</f>
        <v>0</v>
      </c>
      <c r="C371" s="227" t="str">
        <f>Розрахунок!C368</f>
        <v/>
      </c>
      <c r="D371" s="226" t="str">
        <f>IF(Розрахунок!F368&lt;&gt;"",LEFT(Розрахунок!F368, LEN(Розрахунок!F368)-1)," ")</f>
        <v xml:space="preserve"> </v>
      </c>
      <c r="E371" s="223" t="str">
        <f>IF(Розрахунок!G368&lt;&gt;"",LEFT(Розрахунок!G368, LEN(Розрахунок!G368)-1)," ")</f>
        <v xml:space="preserve"> </v>
      </c>
      <c r="F371" s="223" t="str">
        <f>IF(Розрахунок!H368&lt;&gt;"",LEFT(Розрахунок!H368, LEN(Розрахунок!H368)-1)," ")</f>
        <v xml:space="preserve"> </v>
      </c>
      <c r="G371" s="223" t="str">
        <f>IF(Розрахунок!I368&lt;&gt;"",LEFT(Розрахунок!I368, LEN(Розрахунок!I368)-1)," ")</f>
        <v xml:space="preserve"> </v>
      </c>
      <c r="H371" s="223">
        <f>Розрахунок!J368</f>
        <v>0</v>
      </c>
      <c r="I371" s="223" t="str">
        <f>IF(Розрахунок!K368&lt;&gt;"",LEFT(Розрахунок!K368, LEN(Розрахунок!K368)-1)," ")</f>
        <v xml:space="preserve"> </v>
      </c>
      <c r="J371" s="223">
        <f>Розрахунок!E368</f>
        <v>0</v>
      </c>
      <c r="K371" s="223">
        <f>Розрахунок!DN368</f>
        <v>0</v>
      </c>
      <c r="L371" s="223">
        <f>Розрахунок!DM368</f>
        <v>0</v>
      </c>
      <c r="M371" s="223">
        <f>Розрахунок!L368</f>
        <v>0</v>
      </c>
      <c r="N371" s="223">
        <f>Розрахунок!M368</f>
        <v>0</v>
      </c>
      <c r="O371" s="223">
        <f>Розрахунок!N368</f>
        <v>0</v>
      </c>
      <c r="P371" s="223">
        <f>Розрахунок!O368</f>
        <v>0</v>
      </c>
      <c r="Q371" s="224">
        <f>Розрахунок!DL368</f>
        <v>0</v>
      </c>
      <c r="R371" s="249" t="str">
        <f t="shared" si="58"/>
        <v xml:space="preserve"> </v>
      </c>
      <c r="S371" s="222">
        <f>Розрахунок!U368</f>
        <v>0</v>
      </c>
      <c r="T371" s="225">
        <f>Розрахунок!AB368</f>
        <v>0</v>
      </c>
      <c r="U371" s="226">
        <f>Розрахунок!AI368</f>
        <v>0</v>
      </c>
      <c r="V371" s="423">
        <f>Розрахунок!AP368</f>
        <v>0</v>
      </c>
      <c r="W371" s="222">
        <f>Розрахунок!AW368</f>
        <v>0</v>
      </c>
      <c r="X371" s="225">
        <f>Розрахунок!BD368</f>
        <v>0</v>
      </c>
      <c r="Y371" s="226">
        <f>Розрахунок!BK368</f>
        <v>0</v>
      </c>
      <c r="Z371" s="423">
        <f>Розрахунок!BR368</f>
        <v>0</v>
      </c>
      <c r="AA371" s="222">
        <f>Розрахунок!BY368</f>
        <v>0</v>
      </c>
      <c r="AB371" s="423">
        <f>Розрахунок!CF368</f>
        <v>0</v>
      </c>
      <c r="AC371" s="222">
        <f>Розрахунок!CM368</f>
        <v>0</v>
      </c>
      <c r="AD371" s="225">
        <f>Розрахунок!CT368</f>
        <v>0</v>
      </c>
      <c r="AE371" s="226">
        <f>Розрахунок!DA368</f>
        <v>0</v>
      </c>
      <c r="AF371" s="225">
        <f>Розрахунок!DH368</f>
        <v>0</v>
      </c>
      <c r="AG371" s="421"/>
      <c r="AI371" s="524">
        <f t="shared" si="59"/>
        <v>0</v>
      </c>
      <c r="AJ371" s="519">
        <f t="shared" si="60"/>
        <v>0</v>
      </c>
      <c r="AK371" s="519">
        <f t="shared" si="61"/>
        <v>0</v>
      </c>
      <c r="AL371" s="519">
        <f t="shared" si="62"/>
        <v>0</v>
      </c>
      <c r="AM371" s="519">
        <f t="shared" si="63"/>
        <v>0</v>
      </c>
      <c r="AN371" s="519">
        <f t="shared" si="64"/>
        <v>0</v>
      </c>
      <c r="AO371" s="525">
        <f t="shared" si="65"/>
        <v>0</v>
      </c>
    </row>
    <row r="372" spans="1:41" s="16" customFormat="1" ht="13.5" hidden="1" thickBot="1" x14ac:dyDescent="0.25">
      <c r="A372" s="221">
        <f>Розрахунок!A369</f>
        <v>50</v>
      </c>
      <c r="B372" s="423">
        <f>Розрахунок!B369</f>
        <v>0</v>
      </c>
      <c r="C372" s="227" t="str">
        <f>Розрахунок!C369</f>
        <v/>
      </c>
      <c r="D372" s="226" t="str">
        <f>IF(Розрахунок!F369&lt;&gt;"",LEFT(Розрахунок!F369, LEN(Розрахунок!F369)-1)," ")</f>
        <v xml:space="preserve"> </v>
      </c>
      <c r="E372" s="223" t="str">
        <f>IF(Розрахунок!G369&lt;&gt;"",LEFT(Розрахунок!G369, LEN(Розрахунок!G369)-1)," ")</f>
        <v xml:space="preserve"> </v>
      </c>
      <c r="F372" s="223" t="str">
        <f>IF(Розрахунок!H369&lt;&gt;"",LEFT(Розрахунок!H369, LEN(Розрахунок!H369)-1)," ")</f>
        <v xml:space="preserve"> </v>
      </c>
      <c r="G372" s="223" t="str">
        <f>IF(Розрахунок!I369&lt;&gt;"",LEFT(Розрахунок!I369, LEN(Розрахунок!I369)-1)," ")</f>
        <v xml:space="preserve"> </v>
      </c>
      <c r="H372" s="223">
        <f>Розрахунок!J369</f>
        <v>0</v>
      </c>
      <c r="I372" s="223" t="str">
        <f>IF(Розрахунок!K369&lt;&gt;"",LEFT(Розрахунок!K369, LEN(Розрахунок!K369)-1)," ")</f>
        <v xml:space="preserve"> </v>
      </c>
      <c r="J372" s="223">
        <f>Розрахунок!E369</f>
        <v>0</v>
      </c>
      <c r="K372" s="223">
        <f>Розрахунок!DN369</f>
        <v>0</v>
      </c>
      <c r="L372" s="223">
        <f>Розрахунок!DM369</f>
        <v>0</v>
      </c>
      <c r="M372" s="223">
        <f>Розрахунок!L369</f>
        <v>0</v>
      </c>
      <c r="N372" s="223">
        <f>Розрахунок!M369</f>
        <v>0</v>
      </c>
      <c r="O372" s="223">
        <f>Розрахунок!N369</f>
        <v>0</v>
      </c>
      <c r="P372" s="223">
        <f>Розрахунок!O369</f>
        <v>0</v>
      </c>
      <c r="Q372" s="224">
        <f>Розрахунок!DL369</f>
        <v>0</v>
      </c>
      <c r="R372" s="249" t="str">
        <f t="shared" ref="R372:R421" si="66">IF(L372&lt;&gt;0,M372/L372," ")</f>
        <v xml:space="preserve"> </v>
      </c>
      <c r="S372" s="222">
        <f>Розрахунок!U369</f>
        <v>0</v>
      </c>
      <c r="T372" s="225">
        <f>Розрахунок!AB369</f>
        <v>0</v>
      </c>
      <c r="U372" s="226">
        <f>Розрахунок!AI369</f>
        <v>0</v>
      </c>
      <c r="V372" s="423">
        <f>Розрахунок!AP369</f>
        <v>0</v>
      </c>
      <c r="W372" s="222">
        <f>Розрахунок!AW369</f>
        <v>0</v>
      </c>
      <c r="X372" s="225">
        <f>Розрахунок!BD369</f>
        <v>0</v>
      </c>
      <c r="Y372" s="226">
        <f>Розрахунок!BK369</f>
        <v>0</v>
      </c>
      <c r="Z372" s="423">
        <f>Розрахунок!BR369</f>
        <v>0</v>
      </c>
      <c r="AA372" s="222">
        <f>Розрахунок!BY369</f>
        <v>0</v>
      </c>
      <c r="AB372" s="423">
        <f>Розрахунок!CF369</f>
        <v>0</v>
      </c>
      <c r="AC372" s="222">
        <f>Розрахунок!CM369</f>
        <v>0</v>
      </c>
      <c r="AD372" s="225">
        <f>Розрахунок!CT369</f>
        <v>0</v>
      </c>
      <c r="AE372" s="226">
        <f>Розрахунок!DA369</f>
        <v>0</v>
      </c>
      <c r="AF372" s="225">
        <f>Розрахунок!DH369</f>
        <v>0</v>
      </c>
      <c r="AG372" s="421"/>
      <c r="AI372" s="524">
        <f t="shared" si="59"/>
        <v>0</v>
      </c>
      <c r="AJ372" s="519">
        <f t="shared" si="60"/>
        <v>0</v>
      </c>
      <c r="AK372" s="519">
        <f t="shared" si="61"/>
        <v>0</v>
      </c>
      <c r="AL372" s="519">
        <f t="shared" si="62"/>
        <v>0</v>
      </c>
      <c r="AM372" s="519">
        <f t="shared" si="63"/>
        <v>0</v>
      </c>
      <c r="AN372" s="519">
        <f t="shared" si="64"/>
        <v>0</v>
      </c>
      <c r="AO372" s="525">
        <f t="shared" si="65"/>
        <v>0</v>
      </c>
    </row>
    <row r="373" spans="1:41" s="16" customFormat="1" ht="13.5" hidden="1" thickBot="1" x14ac:dyDescent="0.25">
      <c r="A373" s="221">
        <f>Розрахунок!A370</f>
        <v>51</v>
      </c>
      <c r="B373" s="423">
        <f>Розрахунок!B370</f>
        <v>0</v>
      </c>
      <c r="C373" s="227" t="str">
        <f>Розрахунок!C370</f>
        <v/>
      </c>
      <c r="D373" s="226" t="str">
        <f>IF(Розрахунок!F370&lt;&gt;"",LEFT(Розрахунок!F370, LEN(Розрахунок!F370)-1)," ")</f>
        <v xml:space="preserve"> </v>
      </c>
      <c r="E373" s="223" t="str">
        <f>IF(Розрахунок!G370&lt;&gt;"",LEFT(Розрахунок!G370, LEN(Розрахунок!G370)-1)," ")</f>
        <v xml:space="preserve"> </v>
      </c>
      <c r="F373" s="223" t="str">
        <f>IF(Розрахунок!H370&lt;&gt;"",LEFT(Розрахунок!H370, LEN(Розрахунок!H370)-1)," ")</f>
        <v xml:space="preserve"> </v>
      </c>
      <c r="G373" s="223" t="str">
        <f>IF(Розрахунок!I370&lt;&gt;"",LEFT(Розрахунок!I370, LEN(Розрахунок!I370)-1)," ")</f>
        <v xml:space="preserve"> </v>
      </c>
      <c r="H373" s="223">
        <f>Розрахунок!J370</f>
        <v>0</v>
      </c>
      <c r="I373" s="223" t="str">
        <f>IF(Розрахунок!K370&lt;&gt;"",LEFT(Розрахунок!K370, LEN(Розрахунок!K370)-1)," ")</f>
        <v xml:space="preserve"> </v>
      </c>
      <c r="J373" s="223">
        <f>Розрахунок!E370</f>
        <v>0</v>
      </c>
      <c r="K373" s="223">
        <f>Розрахунок!DN370</f>
        <v>0</v>
      </c>
      <c r="L373" s="223">
        <f>Розрахунок!DM370</f>
        <v>0</v>
      </c>
      <c r="M373" s="223">
        <f>Розрахунок!L370</f>
        <v>0</v>
      </c>
      <c r="N373" s="223">
        <f>Розрахунок!M370</f>
        <v>0</v>
      </c>
      <c r="O373" s="223">
        <f>Розрахунок!N370</f>
        <v>0</v>
      </c>
      <c r="P373" s="223">
        <f>Розрахунок!O370</f>
        <v>0</v>
      </c>
      <c r="Q373" s="224">
        <f>Розрахунок!DL370</f>
        <v>0</v>
      </c>
      <c r="R373" s="249" t="str">
        <f t="shared" si="66"/>
        <v xml:space="preserve"> </v>
      </c>
      <c r="S373" s="222">
        <f>Розрахунок!U370</f>
        <v>0</v>
      </c>
      <c r="T373" s="225">
        <f>Розрахунок!AB370</f>
        <v>0</v>
      </c>
      <c r="U373" s="226">
        <f>Розрахунок!AI370</f>
        <v>0</v>
      </c>
      <c r="V373" s="423">
        <f>Розрахунок!AP370</f>
        <v>0</v>
      </c>
      <c r="W373" s="222">
        <f>Розрахунок!AW370</f>
        <v>0</v>
      </c>
      <c r="X373" s="225">
        <f>Розрахунок!BD370</f>
        <v>0</v>
      </c>
      <c r="Y373" s="226">
        <f>Розрахунок!BK370</f>
        <v>0</v>
      </c>
      <c r="Z373" s="423">
        <f>Розрахунок!BR370</f>
        <v>0</v>
      </c>
      <c r="AA373" s="222">
        <f>Розрахунок!BY370</f>
        <v>0</v>
      </c>
      <c r="AB373" s="423">
        <f>Розрахунок!CF370</f>
        <v>0</v>
      </c>
      <c r="AC373" s="222">
        <f>Розрахунок!CM370</f>
        <v>0</v>
      </c>
      <c r="AD373" s="225">
        <f>Розрахунок!CT370</f>
        <v>0</v>
      </c>
      <c r="AE373" s="226">
        <f>Розрахунок!DA370</f>
        <v>0</v>
      </c>
      <c r="AF373" s="225">
        <f>Розрахунок!DH370</f>
        <v>0</v>
      </c>
      <c r="AG373" s="421"/>
      <c r="AI373" s="524">
        <f t="shared" si="59"/>
        <v>0</v>
      </c>
      <c r="AJ373" s="519">
        <f t="shared" si="60"/>
        <v>0</v>
      </c>
      <c r="AK373" s="519">
        <f t="shared" si="61"/>
        <v>0</v>
      </c>
      <c r="AL373" s="519">
        <f t="shared" si="62"/>
        <v>0</v>
      </c>
      <c r="AM373" s="519">
        <f t="shared" si="63"/>
        <v>0</v>
      </c>
      <c r="AN373" s="519">
        <f t="shared" si="64"/>
        <v>0</v>
      </c>
      <c r="AO373" s="525">
        <f t="shared" si="65"/>
        <v>0</v>
      </c>
    </row>
    <row r="374" spans="1:41" s="16" customFormat="1" ht="13.5" hidden="1" thickBot="1" x14ac:dyDescent="0.25">
      <c r="A374" s="221">
        <f>Розрахунок!A371</f>
        <v>52</v>
      </c>
      <c r="B374" s="423">
        <f>Розрахунок!B371</f>
        <v>0</v>
      </c>
      <c r="C374" s="227" t="str">
        <f>Розрахунок!C371</f>
        <v/>
      </c>
      <c r="D374" s="226" t="str">
        <f>IF(Розрахунок!F371&lt;&gt;"",LEFT(Розрахунок!F371, LEN(Розрахунок!F371)-1)," ")</f>
        <v xml:space="preserve"> </v>
      </c>
      <c r="E374" s="223" t="str">
        <f>IF(Розрахунок!G371&lt;&gt;"",LEFT(Розрахунок!G371, LEN(Розрахунок!G371)-1)," ")</f>
        <v xml:space="preserve"> </v>
      </c>
      <c r="F374" s="223" t="str">
        <f>IF(Розрахунок!H371&lt;&gt;"",LEFT(Розрахунок!H371, LEN(Розрахунок!H371)-1)," ")</f>
        <v xml:space="preserve"> </v>
      </c>
      <c r="G374" s="223" t="str">
        <f>IF(Розрахунок!I371&lt;&gt;"",LEFT(Розрахунок!I371, LEN(Розрахунок!I371)-1)," ")</f>
        <v xml:space="preserve"> </v>
      </c>
      <c r="H374" s="223">
        <f>Розрахунок!J371</f>
        <v>0</v>
      </c>
      <c r="I374" s="223" t="str">
        <f>IF(Розрахунок!K371&lt;&gt;"",LEFT(Розрахунок!K371, LEN(Розрахунок!K371)-1)," ")</f>
        <v xml:space="preserve"> </v>
      </c>
      <c r="J374" s="223">
        <f>Розрахунок!E371</f>
        <v>0</v>
      </c>
      <c r="K374" s="223">
        <f>Розрахунок!DN371</f>
        <v>0</v>
      </c>
      <c r="L374" s="223">
        <f>Розрахунок!DM371</f>
        <v>0</v>
      </c>
      <c r="M374" s="223">
        <f>Розрахунок!L371</f>
        <v>0</v>
      </c>
      <c r="N374" s="223">
        <f>Розрахунок!M371</f>
        <v>0</v>
      </c>
      <c r="O374" s="223">
        <f>Розрахунок!N371</f>
        <v>0</v>
      </c>
      <c r="P374" s="223">
        <f>Розрахунок!O371</f>
        <v>0</v>
      </c>
      <c r="Q374" s="224">
        <f>Розрахунок!DL371</f>
        <v>0</v>
      </c>
      <c r="R374" s="249" t="str">
        <f t="shared" si="66"/>
        <v xml:space="preserve"> </v>
      </c>
      <c r="S374" s="222">
        <f>Розрахунок!U371</f>
        <v>0</v>
      </c>
      <c r="T374" s="225">
        <f>Розрахунок!AB371</f>
        <v>0</v>
      </c>
      <c r="U374" s="226">
        <f>Розрахунок!AI371</f>
        <v>0</v>
      </c>
      <c r="V374" s="423">
        <f>Розрахунок!AP371</f>
        <v>0</v>
      </c>
      <c r="W374" s="222">
        <f>Розрахунок!AW371</f>
        <v>0</v>
      </c>
      <c r="X374" s="225">
        <f>Розрахунок!BD371</f>
        <v>0</v>
      </c>
      <c r="Y374" s="226">
        <f>Розрахунок!BK371</f>
        <v>0</v>
      </c>
      <c r="Z374" s="423">
        <f>Розрахунок!BR371</f>
        <v>0</v>
      </c>
      <c r="AA374" s="222">
        <f>Розрахунок!BY371</f>
        <v>0</v>
      </c>
      <c r="AB374" s="423">
        <f>Розрахунок!CF371</f>
        <v>0</v>
      </c>
      <c r="AC374" s="222">
        <f>Розрахунок!CM371</f>
        <v>0</v>
      </c>
      <c r="AD374" s="225">
        <f>Розрахунок!CT371</f>
        <v>0</v>
      </c>
      <c r="AE374" s="226">
        <f>Розрахунок!DA371</f>
        <v>0</v>
      </c>
      <c r="AF374" s="225">
        <f>Розрахунок!DH371</f>
        <v>0</v>
      </c>
      <c r="AG374" s="421"/>
      <c r="AI374" s="524">
        <f t="shared" si="59"/>
        <v>0</v>
      </c>
      <c r="AJ374" s="519">
        <f t="shared" si="60"/>
        <v>0</v>
      </c>
      <c r="AK374" s="519">
        <f t="shared" si="61"/>
        <v>0</v>
      </c>
      <c r="AL374" s="519">
        <f t="shared" si="62"/>
        <v>0</v>
      </c>
      <c r="AM374" s="519">
        <f t="shared" si="63"/>
        <v>0</v>
      </c>
      <c r="AN374" s="519">
        <f t="shared" si="64"/>
        <v>0</v>
      </c>
      <c r="AO374" s="525">
        <f t="shared" si="65"/>
        <v>0</v>
      </c>
    </row>
    <row r="375" spans="1:41" s="16" customFormat="1" ht="13.5" hidden="1" thickBot="1" x14ac:dyDescent="0.25">
      <c r="A375" s="221">
        <f>Розрахунок!A372</f>
        <v>53</v>
      </c>
      <c r="B375" s="423">
        <f>Розрахунок!B372</f>
        <v>0</v>
      </c>
      <c r="C375" s="227" t="str">
        <f>Розрахунок!C372</f>
        <v/>
      </c>
      <c r="D375" s="226" t="str">
        <f>IF(Розрахунок!F372&lt;&gt;"",LEFT(Розрахунок!F372, LEN(Розрахунок!F372)-1)," ")</f>
        <v xml:space="preserve"> </v>
      </c>
      <c r="E375" s="223" t="str">
        <f>IF(Розрахунок!G372&lt;&gt;"",LEFT(Розрахунок!G372, LEN(Розрахунок!G372)-1)," ")</f>
        <v xml:space="preserve"> </v>
      </c>
      <c r="F375" s="223" t="str">
        <f>IF(Розрахунок!H372&lt;&gt;"",LEFT(Розрахунок!H372, LEN(Розрахунок!H372)-1)," ")</f>
        <v xml:space="preserve"> </v>
      </c>
      <c r="G375" s="223" t="str">
        <f>IF(Розрахунок!I372&lt;&gt;"",LEFT(Розрахунок!I372, LEN(Розрахунок!I372)-1)," ")</f>
        <v xml:space="preserve"> </v>
      </c>
      <c r="H375" s="223">
        <f>Розрахунок!J372</f>
        <v>0</v>
      </c>
      <c r="I375" s="223" t="str">
        <f>IF(Розрахунок!K372&lt;&gt;"",LEFT(Розрахунок!K372, LEN(Розрахунок!K372)-1)," ")</f>
        <v xml:space="preserve"> </v>
      </c>
      <c r="J375" s="223">
        <f>Розрахунок!E372</f>
        <v>0</v>
      </c>
      <c r="K375" s="223">
        <f>Розрахунок!DN372</f>
        <v>0</v>
      </c>
      <c r="L375" s="223">
        <f>Розрахунок!DM372</f>
        <v>0</v>
      </c>
      <c r="M375" s="223">
        <f>Розрахунок!L372</f>
        <v>0</v>
      </c>
      <c r="N375" s="223">
        <f>Розрахунок!M372</f>
        <v>0</v>
      </c>
      <c r="O375" s="223">
        <f>Розрахунок!N372</f>
        <v>0</v>
      </c>
      <c r="P375" s="223">
        <f>Розрахунок!O372</f>
        <v>0</v>
      </c>
      <c r="Q375" s="224">
        <f>Розрахунок!DL372</f>
        <v>0</v>
      </c>
      <c r="R375" s="249" t="str">
        <f t="shared" si="66"/>
        <v xml:space="preserve"> </v>
      </c>
      <c r="S375" s="222">
        <f>Розрахунок!U372</f>
        <v>0</v>
      </c>
      <c r="T375" s="225">
        <f>Розрахунок!AB372</f>
        <v>0</v>
      </c>
      <c r="U375" s="226">
        <f>Розрахунок!AI372</f>
        <v>0</v>
      </c>
      <c r="V375" s="423">
        <f>Розрахунок!AP372</f>
        <v>0</v>
      </c>
      <c r="W375" s="222">
        <f>Розрахунок!AW372</f>
        <v>0</v>
      </c>
      <c r="X375" s="225">
        <f>Розрахунок!BD372</f>
        <v>0</v>
      </c>
      <c r="Y375" s="226">
        <f>Розрахунок!BK372</f>
        <v>0</v>
      </c>
      <c r="Z375" s="423">
        <f>Розрахунок!BR372</f>
        <v>0</v>
      </c>
      <c r="AA375" s="222">
        <f>Розрахунок!BY372</f>
        <v>0</v>
      </c>
      <c r="AB375" s="423">
        <f>Розрахунок!CF372</f>
        <v>0</v>
      </c>
      <c r="AC375" s="222">
        <f>Розрахунок!CM372</f>
        <v>0</v>
      </c>
      <c r="AD375" s="225">
        <f>Розрахунок!CT372</f>
        <v>0</v>
      </c>
      <c r="AE375" s="226">
        <f>Розрахунок!DA372</f>
        <v>0</v>
      </c>
      <c r="AF375" s="225">
        <f>Розрахунок!DH372</f>
        <v>0</v>
      </c>
      <c r="AG375" s="421"/>
      <c r="AI375" s="524">
        <f t="shared" si="59"/>
        <v>0</v>
      </c>
      <c r="AJ375" s="519">
        <f t="shared" si="60"/>
        <v>0</v>
      </c>
      <c r="AK375" s="519">
        <f t="shared" si="61"/>
        <v>0</v>
      </c>
      <c r="AL375" s="519">
        <f t="shared" si="62"/>
        <v>0</v>
      </c>
      <c r="AM375" s="519">
        <f t="shared" si="63"/>
        <v>0</v>
      </c>
      <c r="AN375" s="519">
        <f t="shared" si="64"/>
        <v>0</v>
      </c>
      <c r="AO375" s="525">
        <f t="shared" si="65"/>
        <v>0</v>
      </c>
    </row>
    <row r="376" spans="1:41" s="16" customFormat="1" ht="13.5" hidden="1" thickBot="1" x14ac:dyDescent="0.25">
      <c r="A376" s="221">
        <f>Розрахунок!A373</f>
        <v>54</v>
      </c>
      <c r="B376" s="423">
        <f>Розрахунок!B373</f>
        <v>0</v>
      </c>
      <c r="C376" s="227" t="str">
        <f>Розрахунок!C373</f>
        <v/>
      </c>
      <c r="D376" s="226" t="str">
        <f>IF(Розрахунок!F373&lt;&gt;"",LEFT(Розрахунок!F373, LEN(Розрахунок!F373)-1)," ")</f>
        <v xml:space="preserve"> </v>
      </c>
      <c r="E376" s="223" t="str">
        <f>IF(Розрахунок!G373&lt;&gt;"",LEFT(Розрахунок!G373, LEN(Розрахунок!G373)-1)," ")</f>
        <v xml:space="preserve"> </v>
      </c>
      <c r="F376" s="223" t="str">
        <f>IF(Розрахунок!H373&lt;&gt;"",LEFT(Розрахунок!H373, LEN(Розрахунок!H373)-1)," ")</f>
        <v xml:space="preserve"> </v>
      </c>
      <c r="G376" s="223" t="str">
        <f>IF(Розрахунок!I373&lt;&gt;"",LEFT(Розрахунок!I373, LEN(Розрахунок!I373)-1)," ")</f>
        <v xml:space="preserve"> </v>
      </c>
      <c r="H376" s="223">
        <f>Розрахунок!J373</f>
        <v>0</v>
      </c>
      <c r="I376" s="223" t="str">
        <f>IF(Розрахунок!K373&lt;&gt;"",LEFT(Розрахунок!K373, LEN(Розрахунок!K373)-1)," ")</f>
        <v xml:space="preserve"> </v>
      </c>
      <c r="J376" s="223">
        <f>Розрахунок!E373</f>
        <v>0</v>
      </c>
      <c r="K376" s="223">
        <f>Розрахунок!DN373</f>
        <v>0</v>
      </c>
      <c r="L376" s="223">
        <f>Розрахунок!DM373</f>
        <v>0</v>
      </c>
      <c r="M376" s="223">
        <f>Розрахунок!L373</f>
        <v>0</v>
      </c>
      <c r="N376" s="223">
        <f>Розрахунок!M373</f>
        <v>0</v>
      </c>
      <c r="O376" s="223">
        <f>Розрахунок!N373</f>
        <v>0</v>
      </c>
      <c r="P376" s="223">
        <f>Розрахунок!O373</f>
        <v>0</v>
      </c>
      <c r="Q376" s="224">
        <f>Розрахунок!DL373</f>
        <v>0</v>
      </c>
      <c r="R376" s="249" t="str">
        <f t="shared" si="66"/>
        <v xml:space="preserve"> </v>
      </c>
      <c r="S376" s="222">
        <f>Розрахунок!U373</f>
        <v>0</v>
      </c>
      <c r="T376" s="225">
        <f>Розрахунок!AB373</f>
        <v>0</v>
      </c>
      <c r="U376" s="226">
        <f>Розрахунок!AI373</f>
        <v>0</v>
      </c>
      <c r="V376" s="423">
        <f>Розрахунок!AP373</f>
        <v>0</v>
      </c>
      <c r="W376" s="222">
        <f>Розрахунок!AW373</f>
        <v>0</v>
      </c>
      <c r="X376" s="225">
        <f>Розрахунок!BD373</f>
        <v>0</v>
      </c>
      <c r="Y376" s="226">
        <f>Розрахунок!BK373</f>
        <v>0</v>
      </c>
      <c r="Z376" s="423">
        <f>Розрахунок!BR373</f>
        <v>0</v>
      </c>
      <c r="AA376" s="222">
        <f>Розрахунок!BY373</f>
        <v>0</v>
      </c>
      <c r="AB376" s="423">
        <f>Розрахунок!CF373</f>
        <v>0</v>
      </c>
      <c r="AC376" s="222">
        <f>Розрахунок!CM373</f>
        <v>0</v>
      </c>
      <c r="AD376" s="225">
        <f>Розрахунок!CT373</f>
        <v>0</v>
      </c>
      <c r="AE376" s="226">
        <f>Розрахунок!DA373</f>
        <v>0</v>
      </c>
      <c r="AF376" s="225">
        <f>Розрахунок!DH373</f>
        <v>0</v>
      </c>
      <c r="AG376" s="421"/>
      <c r="AI376" s="524">
        <f t="shared" si="59"/>
        <v>0</v>
      </c>
      <c r="AJ376" s="519">
        <f t="shared" si="60"/>
        <v>0</v>
      </c>
      <c r="AK376" s="519">
        <f t="shared" si="61"/>
        <v>0</v>
      </c>
      <c r="AL376" s="519">
        <f t="shared" si="62"/>
        <v>0</v>
      </c>
      <c r="AM376" s="519">
        <f t="shared" si="63"/>
        <v>0</v>
      </c>
      <c r="AN376" s="519">
        <f t="shared" si="64"/>
        <v>0</v>
      </c>
      <c r="AO376" s="525">
        <f t="shared" si="65"/>
        <v>0</v>
      </c>
    </row>
    <row r="377" spans="1:41" s="16" customFormat="1" ht="13.5" hidden="1" thickBot="1" x14ac:dyDescent="0.25">
      <c r="A377" s="221">
        <f>Розрахунок!A374</f>
        <v>55</v>
      </c>
      <c r="B377" s="423">
        <f>Розрахунок!B374</f>
        <v>0</v>
      </c>
      <c r="C377" s="227" t="str">
        <f>Розрахунок!C374</f>
        <v/>
      </c>
      <c r="D377" s="226" t="str">
        <f>IF(Розрахунок!F374&lt;&gt;"",LEFT(Розрахунок!F374, LEN(Розрахунок!F374)-1)," ")</f>
        <v xml:space="preserve"> </v>
      </c>
      <c r="E377" s="223" t="str">
        <f>IF(Розрахунок!G374&lt;&gt;"",LEFT(Розрахунок!G374, LEN(Розрахунок!G374)-1)," ")</f>
        <v xml:space="preserve"> </v>
      </c>
      <c r="F377" s="223" t="str">
        <f>IF(Розрахунок!H374&lt;&gt;"",LEFT(Розрахунок!H374, LEN(Розрахунок!H374)-1)," ")</f>
        <v xml:space="preserve"> </v>
      </c>
      <c r="G377" s="223" t="str">
        <f>IF(Розрахунок!I374&lt;&gt;"",LEFT(Розрахунок!I374, LEN(Розрахунок!I374)-1)," ")</f>
        <v xml:space="preserve"> </v>
      </c>
      <c r="H377" s="223">
        <f>Розрахунок!J374</f>
        <v>0</v>
      </c>
      <c r="I377" s="223" t="str">
        <f>IF(Розрахунок!K374&lt;&gt;"",LEFT(Розрахунок!K374, LEN(Розрахунок!K374)-1)," ")</f>
        <v xml:space="preserve"> </v>
      </c>
      <c r="J377" s="223">
        <f>Розрахунок!E374</f>
        <v>0</v>
      </c>
      <c r="K377" s="223">
        <f>Розрахунок!DN374</f>
        <v>0</v>
      </c>
      <c r="L377" s="223">
        <f>Розрахунок!DM374</f>
        <v>0</v>
      </c>
      <c r="M377" s="223">
        <f>Розрахунок!L374</f>
        <v>0</v>
      </c>
      <c r="N377" s="223">
        <f>Розрахунок!M374</f>
        <v>0</v>
      </c>
      <c r="O377" s="223">
        <f>Розрахунок!N374</f>
        <v>0</v>
      </c>
      <c r="P377" s="223">
        <f>Розрахунок!O374</f>
        <v>0</v>
      </c>
      <c r="Q377" s="224">
        <f>Розрахунок!DL374</f>
        <v>0</v>
      </c>
      <c r="R377" s="249" t="str">
        <f t="shared" si="66"/>
        <v xml:space="preserve"> </v>
      </c>
      <c r="S377" s="222">
        <f>Розрахунок!U374</f>
        <v>0</v>
      </c>
      <c r="T377" s="225">
        <f>Розрахунок!AB374</f>
        <v>0</v>
      </c>
      <c r="U377" s="226">
        <f>Розрахунок!AI374</f>
        <v>0</v>
      </c>
      <c r="V377" s="423">
        <f>Розрахунок!AP374</f>
        <v>0</v>
      </c>
      <c r="W377" s="222">
        <f>Розрахунок!AW374</f>
        <v>0</v>
      </c>
      <c r="X377" s="225">
        <f>Розрахунок!BD374</f>
        <v>0</v>
      </c>
      <c r="Y377" s="226">
        <f>Розрахунок!BK374</f>
        <v>0</v>
      </c>
      <c r="Z377" s="423">
        <f>Розрахунок!BR374</f>
        <v>0</v>
      </c>
      <c r="AA377" s="222">
        <f>Розрахунок!BY374</f>
        <v>0</v>
      </c>
      <c r="AB377" s="423">
        <f>Розрахунок!CF374</f>
        <v>0</v>
      </c>
      <c r="AC377" s="222">
        <f>Розрахунок!CM374</f>
        <v>0</v>
      </c>
      <c r="AD377" s="225">
        <f>Розрахунок!CT374</f>
        <v>0</v>
      </c>
      <c r="AE377" s="226">
        <f>Розрахунок!DA374</f>
        <v>0</v>
      </c>
      <c r="AF377" s="225">
        <f>Розрахунок!DH374</f>
        <v>0</v>
      </c>
      <c r="AG377" s="421"/>
      <c r="AI377" s="524">
        <f t="shared" si="59"/>
        <v>0</v>
      </c>
      <c r="AJ377" s="519">
        <f t="shared" si="60"/>
        <v>0</v>
      </c>
      <c r="AK377" s="519">
        <f t="shared" si="61"/>
        <v>0</v>
      </c>
      <c r="AL377" s="519">
        <f t="shared" si="62"/>
        <v>0</v>
      </c>
      <c r="AM377" s="519">
        <f t="shared" si="63"/>
        <v>0</v>
      </c>
      <c r="AN377" s="519">
        <f t="shared" si="64"/>
        <v>0</v>
      </c>
      <c r="AO377" s="525">
        <f t="shared" si="65"/>
        <v>0</v>
      </c>
    </row>
    <row r="378" spans="1:41" s="16" customFormat="1" ht="13.5" hidden="1" thickBot="1" x14ac:dyDescent="0.25">
      <c r="A378" s="221">
        <f>Розрахунок!A375</f>
        <v>56</v>
      </c>
      <c r="B378" s="423">
        <f>Розрахунок!B375</f>
        <v>0</v>
      </c>
      <c r="C378" s="227" t="str">
        <f>Розрахунок!C375</f>
        <v/>
      </c>
      <c r="D378" s="226" t="str">
        <f>IF(Розрахунок!F375&lt;&gt;"",LEFT(Розрахунок!F375, LEN(Розрахунок!F375)-1)," ")</f>
        <v xml:space="preserve"> </v>
      </c>
      <c r="E378" s="223" t="str">
        <f>IF(Розрахунок!G375&lt;&gt;"",LEFT(Розрахунок!G375, LEN(Розрахунок!G375)-1)," ")</f>
        <v xml:space="preserve"> </v>
      </c>
      <c r="F378" s="223" t="str">
        <f>IF(Розрахунок!H375&lt;&gt;"",LEFT(Розрахунок!H375, LEN(Розрахунок!H375)-1)," ")</f>
        <v xml:space="preserve"> </v>
      </c>
      <c r="G378" s="223" t="str">
        <f>IF(Розрахунок!I375&lt;&gt;"",LEFT(Розрахунок!I375, LEN(Розрахунок!I375)-1)," ")</f>
        <v xml:space="preserve"> </v>
      </c>
      <c r="H378" s="223">
        <f>Розрахунок!J375</f>
        <v>0</v>
      </c>
      <c r="I378" s="223" t="str">
        <f>IF(Розрахунок!K375&lt;&gt;"",LEFT(Розрахунок!K375, LEN(Розрахунок!K375)-1)," ")</f>
        <v xml:space="preserve"> </v>
      </c>
      <c r="J378" s="223">
        <f>Розрахунок!E375</f>
        <v>0</v>
      </c>
      <c r="K378" s="223">
        <f>Розрахунок!DN375</f>
        <v>0</v>
      </c>
      <c r="L378" s="223">
        <f>Розрахунок!DM375</f>
        <v>0</v>
      </c>
      <c r="M378" s="223">
        <f>Розрахунок!L375</f>
        <v>0</v>
      </c>
      <c r="N378" s="223">
        <f>Розрахунок!M375</f>
        <v>0</v>
      </c>
      <c r="O378" s="223">
        <f>Розрахунок!N375</f>
        <v>0</v>
      </c>
      <c r="P378" s="223">
        <f>Розрахунок!O375</f>
        <v>0</v>
      </c>
      <c r="Q378" s="224">
        <f>Розрахунок!DL375</f>
        <v>0</v>
      </c>
      <c r="R378" s="249" t="str">
        <f t="shared" si="66"/>
        <v xml:space="preserve"> </v>
      </c>
      <c r="S378" s="222">
        <f>Розрахунок!U375</f>
        <v>0</v>
      </c>
      <c r="T378" s="225">
        <f>Розрахунок!AB375</f>
        <v>0</v>
      </c>
      <c r="U378" s="226">
        <f>Розрахунок!AI375</f>
        <v>0</v>
      </c>
      <c r="V378" s="423">
        <f>Розрахунок!AP375</f>
        <v>0</v>
      </c>
      <c r="W378" s="222">
        <f>Розрахунок!AW375</f>
        <v>0</v>
      </c>
      <c r="X378" s="225">
        <f>Розрахунок!BD375</f>
        <v>0</v>
      </c>
      <c r="Y378" s="226">
        <f>Розрахунок!BK375</f>
        <v>0</v>
      </c>
      <c r="Z378" s="423">
        <f>Розрахунок!BR375</f>
        <v>0</v>
      </c>
      <c r="AA378" s="222">
        <f>Розрахунок!BY375</f>
        <v>0</v>
      </c>
      <c r="AB378" s="423">
        <f>Розрахунок!CF375</f>
        <v>0</v>
      </c>
      <c r="AC378" s="222">
        <f>Розрахунок!CM375</f>
        <v>0</v>
      </c>
      <c r="AD378" s="225">
        <f>Розрахунок!CT375</f>
        <v>0</v>
      </c>
      <c r="AE378" s="226">
        <f>Розрахунок!DA375</f>
        <v>0</v>
      </c>
      <c r="AF378" s="225">
        <f>Розрахунок!DH375</f>
        <v>0</v>
      </c>
      <c r="AG378" s="421"/>
      <c r="AI378" s="524">
        <f t="shared" si="59"/>
        <v>0</v>
      </c>
      <c r="AJ378" s="519">
        <f t="shared" si="60"/>
        <v>0</v>
      </c>
      <c r="AK378" s="519">
        <f t="shared" si="61"/>
        <v>0</v>
      </c>
      <c r="AL378" s="519">
        <f t="shared" si="62"/>
        <v>0</v>
      </c>
      <c r="AM378" s="519">
        <f t="shared" si="63"/>
        <v>0</v>
      </c>
      <c r="AN378" s="519">
        <f t="shared" si="64"/>
        <v>0</v>
      </c>
      <c r="AO378" s="525">
        <f t="shared" si="65"/>
        <v>0</v>
      </c>
    </row>
    <row r="379" spans="1:41" s="16" customFormat="1" ht="3.75" hidden="1" customHeight="1" thickBot="1" x14ac:dyDescent="0.25">
      <c r="A379" s="221">
        <f>Розрахунок!A376</f>
        <v>57</v>
      </c>
      <c r="B379" s="423">
        <f>Розрахунок!B376</f>
        <v>0</v>
      </c>
      <c r="C379" s="227" t="str">
        <f>Розрахунок!C376</f>
        <v/>
      </c>
      <c r="D379" s="226" t="str">
        <f>IF(Розрахунок!F376&lt;&gt;"",LEFT(Розрахунок!F376, LEN(Розрахунок!F376)-1)," ")</f>
        <v xml:space="preserve"> </v>
      </c>
      <c r="E379" s="223" t="str">
        <f>IF(Розрахунок!G376&lt;&gt;"",LEFT(Розрахунок!G376, LEN(Розрахунок!G376)-1)," ")</f>
        <v xml:space="preserve"> </v>
      </c>
      <c r="F379" s="223" t="str">
        <f>IF(Розрахунок!H376&lt;&gt;"",LEFT(Розрахунок!H376, LEN(Розрахунок!H376)-1)," ")</f>
        <v xml:space="preserve"> </v>
      </c>
      <c r="G379" s="223" t="str">
        <f>IF(Розрахунок!I376&lt;&gt;"",LEFT(Розрахунок!I376, LEN(Розрахунок!I376)-1)," ")</f>
        <v xml:space="preserve"> </v>
      </c>
      <c r="H379" s="223">
        <f>Розрахунок!J376</f>
        <v>0</v>
      </c>
      <c r="I379" s="223" t="str">
        <f>IF(Розрахунок!K376&lt;&gt;"",LEFT(Розрахунок!K376, LEN(Розрахунок!K376)-1)," ")</f>
        <v xml:space="preserve"> </v>
      </c>
      <c r="J379" s="223">
        <f>Розрахунок!E376</f>
        <v>0</v>
      </c>
      <c r="K379" s="223">
        <f>Розрахунок!DN376</f>
        <v>0</v>
      </c>
      <c r="L379" s="223">
        <f>Розрахунок!DM376</f>
        <v>0</v>
      </c>
      <c r="M379" s="223">
        <f>Розрахунок!L376</f>
        <v>0</v>
      </c>
      <c r="N379" s="223">
        <f>Розрахунок!M376</f>
        <v>0</v>
      </c>
      <c r="O379" s="223">
        <f>Розрахунок!N376</f>
        <v>0</v>
      </c>
      <c r="P379" s="223">
        <f>Розрахунок!O376</f>
        <v>0</v>
      </c>
      <c r="Q379" s="224">
        <f>Розрахунок!DL376</f>
        <v>0</v>
      </c>
      <c r="R379" s="249" t="str">
        <f t="shared" si="66"/>
        <v xml:space="preserve"> </v>
      </c>
      <c r="S379" s="222">
        <f>Розрахунок!U376</f>
        <v>0</v>
      </c>
      <c r="T379" s="225">
        <f>Розрахунок!AB376</f>
        <v>0</v>
      </c>
      <c r="U379" s="226">
        <f>Розрахунок!AI376</f>
        <v>0</v>
      </c>
      <c r="V379" s="423">
        <f>Розрахунок!AP376</f>
        <v>0</v>
      </c>
      <c r="W379" s="222">
        <f>Розрахунок!AW376</f>
        <v>0</v>
      </c>
      <c r="X379" s="225">
        <f>Розрахунок!BD376</f>
        <v>0</v>
      </c>
      <c r="Y379" s="226">
        <f>Розрахунок!BK376</f>
        <v>0</v>
      </c>
      <c r="Z379" s="423">
        <f>Розрахунок!BR376</f>
        <v>0</v>
      </c>
      <c r="AA379" s="222">
        <f>Розрахунок!BY376</f>
        <v>0</v>
      </c>
      <c r="AB379" s="423">
        <f>Розрахунок!CF376</f>
        <v>0</v>
      </c>
      <c r="AC379" s="222">
        <f>Розрахунок!CM376</f>
        <v>0</v>
      </c>
      <c r="AD379" s="225">
        <f>Розрахунок!CT376</f>
        <v>0</v>
      </c>
      <c r="AE379" s="226">
        <f>Розрахунок!DA376</f>
        <v>0</v>
      </c>
      <c r="AF379" s="225">
        <f>Розрахунок!DH376</f>
        <v>0</v>
      </c>
      <c r="AG379" s="421"/>
      <c r="AI379" s="524">
        <f t="shared" si="59"/>
        <v>0</v>
      </c>
      <c r="AJ379" s="519">
        <f t="shared" si="60"/>
        <v>0</v>
      </c>
      <c r="AK379" s="519">
        <f t="shared" si="61"/>
        <v>0</v>
      </c>
      <c r="AL379" s="519">
        <f t="shared" si="62"/>
        <v>0</v>
      </c>
      <c r="AM379" s="519">
        <f t="shared" si="63"/>
        <v>0</v>
      </c>
      <c r="AN379" s="519">
        <f t="shared" si="64"/>
        <v>0</v>
      </c>
      <c r="AO379" s="525">
        <f t="shared" si="65"/>
        <v>0</v>
      </c>
    </row>
    <row r="380" spans="1:41" s="16" customFormat="1" ht="13.5" hidden="1" thickBot="1" x14ac:dyDescent="0.25">
      <c r="A380" s="221">
        <f>Розрахунок!A377</f>
        <v>58</v>
      </c>
      <c r="B380" s="423">
        <f>Розрахунок!B377</f>
        <v>0</v>
      </c>
      <c r="C380" s="227" t="str">
        <f>Розрахунок!C377</f>
        <v/>
      </c>
      <c r="D380" s="226" t="str">
        <f>IF(Розрахунок!F377&lt;&gt;"",LEFT(Розрахунок!F377, LEN(Розрахунок!F377)-1)," ")</f>
        <v xml:space="preserve"> </v>
      </c>
      <c r="E380" s="223" t="str">
        <f>IF(Розрахунок!G377&lt;&gt;"",LEFT(Розрахунок!G377, LEN(Розрахунок!G377)-1)," ")</f>
        <v xml:space="preserve"> </v>
      </c>
      <c r="F380" s="223" t="str">
        <f>IF(Розрахунок!H377&lt;&gt;"",LEFT(Розрахунок!H377, LEN(Розрахунок!H377)-1)," ")</f>
        <v xml:space="preserve"> </v>
      </c>
      <c r="G380" s="223" t="str">
        <f>IF(Розрахунок!I377&lt;&gt;"",LEFT(Розрахунок!I377, LEN(Розрахунок!I377)-1)," ")</f>
        <v xml:space="preserve"> </v>
      </c>
      <c r="H380" s="223">
        <f>Розрахунок!J377</f>
        <v>0</v>
      </c>
      <c r="I380" s="223" t="str">
        <f>IF(Розрахунок!K377&lt;&gt;"",LEFT(Розрахунок!K377, LEN(Розрахунок!K377)-1)," ")</f>
        <v xml:space="preserve"> </v>
      </c>
      <c r="J380" s="223">
        <f>Розрахунок!E377</f>
        <v>0</v>
      </c>
      <c r="K380" s="223">
        <f>Розрахунок!DN377</f>
        <v>0</v>
      </c>
      <c r="L380" s="223">
        <f>Розрахунок!DM377</f>
        <v>0</v>
      </c>
      <c r="M380" s="223">
        <f>Розрахунок!L377</f>
        <v>0</v>
      </c>
      <c r="N380" s="223">
        <f>Розрахунок!M377</f>
        <v>0</v>
      </c>
      <c r="O380" s="223">
        <f>Розрахунок!N377</f>
        <v>0</v>
      </c>
      <c r="P380" s="223">
        <f>Розрахунок!O377</f>
        <v>0</v>
      </c>
      <c r="Q380" s="224">
        <f>Розрахунок!DL377</f>
        <v>0</v>
      </c>
      <c r="R380" s="249" t="str">
        <f t="shared" si="66"/>
        <v xml:space="preserve"> </v>
      </c>
      <c r="S380" s="222">
        <f>Розрахунок!U377</f>
        <v>0</v>
      </c>
      <c r="T380" s="225">
        <f>Розрахунок!AB377</f>
        <v>0</v>
      </c>
      <c r="U380" s="226">
        <f>Розрахунок!AI377</f>
        <v>0</v>
      </c>
      <c r="V380" s="423">
        <f>Розрахунок!AP377</f>
        <v>0</v>
      </c>
      <c r="W380" s="222">
        <f>Розрахунок!AW377</f>
        <v>0</v>
      </c>
      <c r="X380" s="225">
        <f>Розрахунок!BD377</f>
        <v>0</v>
      </c>
      <c r="Y380" s="226">
        <f>Розрахунок!BK377</f>
        <v>0</v>
      </c>
      <c r="Z380" s="423">
        <f>Розрахунок!BR377</f>
        <v>0</v>
      </c>
      <c r="AA380" s="222">
        <f>Розрахунок!BY377</f>
        <v>0</v>
      </c>
      <c r="AB380" s="423">
        <f>Розрахунок!CF377</f>
        <v>0</v>
      </c>
      <c r="AC380" s="222">
        <f>Розрахунок!CM377</f>
        <v>0</v>
      </c>
      <c r="AD380" s="225">
        <f>Розрахунок!CT377</f>
        <v>0</v>
      </c>
      <c r="AE380" s="226">
        <f>Розрахунок!DA377</f>
        <v>0</v>
      </c>
      <c r="AF380" s="225">
        <f>Розрахунок!DH377</f>
        <v>0</v>
      </c>
      <c r="AG380" s="421"/>
      <c r="AI380" s="524">
        <f t="shared" si="59"/>
        <v>0</v>
      </c>
      <c r="AJ380" s="519">
        <f t="shared" si="60"/>
        <v>0</v>
      </c>
      <c r="AK380" s="519">
        <f t="shared" si="61"/>
        <v>0</v>
      </c>
      <c r="AL380" s="519">
        <f t="shared" si="62"/>
        <v>0</v>
      </c>
      <c r="AM380" s="519">
        <f t="shared" si="63"/>
        <v>0</v>
      </c>
      <c r="AN380" s="519">
        <f t="shared" si="64"/>
        <v>0</v>
      </c>
      <c r="AO380" s="525">
        <f t="shared" si="65"/>
        <v>0</v>
      </c>
    </row>
    <row r="381" spans="1:41" s="16" customFormat="1" ht="13.5" hidden="1" thickBot="1" x14ac:dyDescent="0.25">
      <c r="A381" s="221">
        <f>Розрахунок!A378</f>
        <v>59</v>
      </c>
      <c r="B381" s="423">
        <f>Розрахунок!B378</f>
        <v>0</v>
      </c>
      <c r="C381" s="227" t="str">
        <f>Розрахунок!C378</f>
        <v/>
      </c>
      <c r="D381" s="226" t="str">
        <f>IF(Розрахунок!F378&lt;&gt;"",LEFT(Розрахунок!F378, LEN(Розрахунок!F378)-1)," ")</f>
        <v xml:space="preserve"> </v>
      </c>
      <c r="E381" s="223" t="str">
        <f>IF(Розрахунок!G378&lt;&gt;"",LEFT(Розрахунок!G378, LEN(Розрахунок!G378)-1)," ")</f>
        <v xml:space="preserve"> </v>
      </c>
      <c r="F381" s="223" t="str">
        <f>IF(Розрахунок!H378&lt;&gt;"",LEFT(Розрахунок!H378, LEN(Розрахунок!H378)-1)," ")</f>
        <v xml:space="preserve"> </v>
      </c>
      <c r="G381" s="223" t="str">
        <f>IF(Розрахунок!I378&lt;&gt;"",LEFT(Розрахунок!I378, LEN(Розрахунок!I378)-1)," ")</f>
        <v xml:space="preserve"> </v>
      </c>
      <c r="H381" s="223">
        <f>Розрахунок!J378</f>
        <v>0</v>
      </c>
      <c r="I381" s="223" t="str">
        <f>IF(Розрахунок!K378&lt;&gt;"",LEFT(Розрахунок!K378, LEN(Розрахунок!K378)-1)," ")</f>
        <v xml:space="preserve"> </v>
      </c>
      <c r="J381" s="223">
        <f>Розрахунок!E378</f>
        <v>0</v>
      </c>
      <c r="K381" s="223">
        <f>Розрахунок!DN378</f>
        <v>0</v>
      </c>
      <c r="L381" s="223">
        <f>Розрахунок!DM378</f>
        <v>0</v>
      </c>
      <c r="M381" s="223">
        <f>Розрахунок!L378</f>
        <v>0</v>
      </c>
      <c r="N381" s="223">
        <f>Розрахунок!M378</f>
        <v>0</v>
      </c>
      <c r="O381" s="223">
        <f>Розрахунок!N378</f>
        <v>0</v>
      </c>
      <c r="P381" s="223">
        <f>Розрахунок!O378</f>
        <v>0</v>
      </c>
      <c r="Q381" s="224">
        <f>Розрахунок!DL378</f>
        <v>0</v>
      </c>
      <c r="R381" s="249" t="str">
        <f t="shared" si="66"/>
        <v xml:space="preserve"> </v>
      </c>
      <c r="S381" s="222">
        <f>Розрахунок!U378</f>
        <v>0</v>
      </c>
      <c r="T381" s="225">
        <f>Розрахунок!AB378</f>
        <v>0</v>
      </c>
      <c r="U381" s="226">
        <f>Розрахунок!AI378</f>
        <v>0</v>
      </c>
      <c r="V381" s="423">
        <f>Розрахунок!AP378</f>
        <v>0</v>
      </c>
      <c r="W381" s="222">
        <f>Розрахунок!AW378</f>
        <v>0</v>
      </c>
      <c r="X381" s="225">
        <f>Розрахунок!BD378</f>
        <v>0</v>
      </c>
      <c r="Y381" s="226">
        <f>Розрахунок!BK378</f>
        <v>0</v>
      </c>
      <c r="Z381" s="423">
        <f>Розрахунок!BR378</f>
        <v>0</v>
      </c>
      <c r="AA381" s="222">
        <f>Розрахунок!BY378</f>
        <v>0</v>
      </c>
      <c r="AB381" s="423">
        <f>Розрахунок!CF378</f>
        <v>0</v>
      </c>
      <c r="AC381" s="222">
        <f>Розрахунок!CM378</f>
        <v>0</v>
      </c>
      <c r="AD381" s="225">
        <f>Розрахунок!CT378</f>
        <v>0</v>
      </c>
      <c r="AE381" s="226">
        <f>Розрахунок!DA378</f>
        <v>0</v>
      </c>
      <c r="AF381" s="225">
        <f>Розрахунок!DH378</f>
        <v>0</v>
      </c>
      <c r="AG381" s="421"/>
      <c r="AI381" s="524">
        <f t="shared" si="59"/>
        <v>0</v>
      </c>
      <c r="AJ381" s="519">
        <f t="shared" si="60"/>
        <v>0</v>
      </c>
      <c r="AK381" s="519">
        <f t="shared" si="61"/>
        <v>0</v>
      </c>
      <c r="AL381" s="519">
        <f t="shared" si="62"/>
        <v>0</v>
      </c>
      <c r="AM381" s="519">
        <f t="shared" si="63"/>
        <v>0</v>
      </c>
      <c r="AN381" s="519">
        <f t="shared" si="64"/>
        <v>0</v>
      </c>
      <c r="AO381" s="525">
        <f t="shared" si="65"/>
        <v>0</v>
      </c>
    </row>
    <row r="382" spans="1:41" s="16" customFormat="1" ht="13.5" hidden="1" thickBot="1" x14ac:dyDescent="0.25">
      <c r="A382" s="221">
        <f>Розрахунок!A379</f>
        <v>60</v>
      </c>
      <c r="B382" s="423">
        <f>Розрахунок!B379</f>
        <v>0</v>
      </c>
      <c r="C382" s="227" t="str">
        <f>Розрахунок!C379</f>
        <v/>
      </c>
      <c r="D382" s="226" t="str">
        <f>IF(Розрахунок!F379&lt;&gt;"",LEFT(Розрахунок!F379, LEN(Розрахунок!F379)-1)," ")</f>
        <v xml:space="preserve"> </v>
      </c>
      <c r="E382" s="223" t="str">
        <f>IF(Розрахунок!G379&lt;&gt;"",LEFT(Розрахунок!G379, LEN(Розрахунок!G379)-1)," ")</f>
        <v xml:space="preserve"> </v>
      </c>
      <c r="F382" s="223" t="str">
        <f>IF(Розрахунок!H379&lt;&gt;"",LEFT(Розрахунок!H379, LEN(Розрахунок!H379)-1)," ")</f>
        <v xml:space="preserve"> </v>
      </c>
      <c r="G382" s="223" t="str">
        <f>IF(Розрахунок!I379&lt;&gt;"",LEFT(Розрахунок!I379, LEN(Розрахунок!I379)-1)," ")</f>
        <v xml:space="preserve"> </v>
      </c>
      <c r="H382" s="223">
        <f>Розрахунок!J379</f>
        <v>0</v>
      </c>
      <c r="I382" s="223" t="str">
        <f>IF(Розрахунок!K379&lt;&gt;"",LEFT(Розрахунок!K379, LEN(Розрахунок!K379)-1)," ")</f>
        <v xml:space="preserve"> </v>
      </c>
      <c r="J382" s="223">
        <f>Розрахунок!E379</f>
        <v>0</v>
      </c>
      <c r="K382" s="223">
        <f>Розрахунок!DN379</f>
        <v>0</v>
      </c>
      <c r="L382" s="223">
        <f>Розрахунок!DM379</f>
        <v>0</v>
      </c>
      <c r="M382" s="223">
        <f>Розрахунок!L379</f>
        <v>0</v>
      </c>
      <c r="N382" s="223">
        <f>Розрахунок!M379</f>
        <v>0</v>
      </c>
      <c r="O382" s="223">
        <f>Розрахунок!N379</f>
        <v>0</v>
      </c>
      <c r="P382" s="223">
        <f>Розрахунок!O379</f>
        <v>0</v>
      </c>
      <c r="Q382" s="224">
        <f>Розрахунок!DL379</f>
        <v>0</v>
      </c>
      <c r="R382" s="249" t="str">
        <f t="shared" si="66"/>
        <v xml:space="preserve"> </v>
      </c>
      <c r="S382" s="222">
        <f>Розрахунок!U379</f>
        <v>0</v>
      </c>
      <c r="T382" s="225">
        <f>Розрахунок!AB379</f>
        <v>0</v>
      </c>
      <c r="U382" s="226">
        <f>Розрахунок!AI379</f>
        <v>0</v>
      </c>
      <c r="V382" s="423">
        <f>Розрахунок!AP379</f>
        <v>0</v>
      </c>
      <c r="W382" s="222">
        <f>Розрахунок!AW379</f>
        <v>0</v>
      </c>
      <c r="X382" s="225">
        <f>Розрахунок!BD379</f>
        <v>0</v>
      </c>
      <c r="Y382" s="226">
        <f>Розрахунок!BK379</f>
        <v>0</v>
      </c>
      <c r="Z382" s="423">
        <f>Розрахунок!BR379</f>
        <v>0</v>
      </c>
      <c r="AA382" s="222">
        <f>Розрахунок!BY379</f>
        <v>0</v>
      </c>
      <c r="AB382" s="423">
        <f>Розрахунок!CF379</f>
        <v>0</v>
      </c>
      <c r="AC382" s="222">
        <f>Розрахунок!CM379</f>
        <v>0</v>
      </c>
      <c r="AD382" s="225">
        <f>Розрахунок!CT379</f>
        <v>0</v>
      </c>
      <c r="AE382" s="226">
        <f>Розрахунок!DA379</f>
        <v>0</v>
      </c>
      <c r="AF382" s="225">
        <f>Розрахунок!DH379</f>
        <v>0</v>
      </c>
      <c r="AG382" s="421"/>
      <c r="AI382" s="524">
        <f t="shared" si="59"/>
        <v>0</v>
      </c>
      <c r="AJ382" s="519">
        <f t="shared" si="60"/>
        <v>0</v>
      </c>
      <c r="AK382" s="519">
        <f t="shared" si="61"/>
        <v>0</v>
      </c>
      <c r="AL382" s="519">
        <f t="shared" si="62"/>
        <v>0</v>
      </c>
      <c r="AM382" s="519">
        <f t="shared" si="63"/>
        <v>0</v>
      </c>
      <c r="AN382" s="519">
        <f t="shared" si="64"/>
        <v>0</v>
      </c>
      <c r="AO382" s="525">
        <f t="shared" si="65"/>
        <v>0</v>
      </c>
    </row>
    <row r="383" spans="1:41" s="16" customFormat="1" ht="13.5" hidden="1" thickBot="1" x14ac:dyDescent="0.25">
      <c r="A383" s="221">
        <f>Розрахунок!A380</f>
        <v>61</v>
      </c>
      <c r="B383" s="423">
        <f>Розрахунок!B380</f>
        <v>0</v>
      </c>
      <c r="C383" s="227" t="str">
        <f>Розрахунок!C380</f>
        <v/>
      </c>
      <c r="D383" s="226" t="str">
        <f>IF(Розрахунок!F380&lt;&gt;"",LEFT(Розрахунок!F380, LEN(Розрахунок!F380)-1)," ")</f>
        <v xml:space="preserve"> </v>
      </c>
      <c r="E383" s="223" t="str">
        <f>IF(Розрахунок!G380&lt;&gt;"",LEFT(Розрахунок!G380, LEN(Розрахунок!G380)-1)," ")</f>
        <v xml:space="preserve"> </v>
      </c>
      <c r="F383" s="223" t="str">
        <f>IF(Розрахунок!H380&lt;&gt;"",LEFT(Розрахунок!H380, LEN(Розрахунок!H380)-1)," ")</f>
        <v xml:space="preserve"> </v>
      </c>
      <c r="G383" s="223" t="str">
        <f>IF(Розрахунок!I380&lt;&gt;"",LEFT(Розрахунок!I380, LEN(Розрахунок!I380)-1)," ")</f>
        <v xml:space="preserve"> </v>
      </c>
      <c r="H383" s="223">
        <f>Розрахунок!J380</f>
        <v>0</v>
      </c>
      <c r="I383" s="223" t="str">
        <f>IF(Розрахунок!K380&lt;&gt;"",LEFT(Розрахунок!K380, LEN(Розрахунок!K380)-1)," ")</f>
        <v xml:space="preserve"> </v>
      </c>
      <c r="J383" s="223">
        <f>Розрахунок!E380</f>
        <v>0</v>
      </c>
      <c r="K383" s="223">
        <f>Розрахунок!DN380</f>
        <v>0</v>
      </c>
      <c r="L383" s="223">
        <f>Розрахунок!DM380</f>
        <v>0</v>
      </c>
      <c r="M383" s="223">
        <f>Розрахунок!L380</f>
        <v>0</v>
      </c>
      <c r="N383" s="223">
        <f>Розрахунок!M380</f>
        <v>0</v>
      </c>
      <c r="O383" s="223">
        <f>Розрахунок!N380</f>
        <v>0</v>
      </c>
      <c r="P383" s="223">
        <f>Розрахунок!O380</f>
        <v>0</v>
      </c>
      <c r="Q383" s="224">
        <f>Розрахунок!DL380</f>
        <v>0</v>
      </c>
      <c r="R383" s="249" t="str">
        <f t="shared" si="66"/>
        <v xml:space="preserve"> </v>
      </c>
      <c r="S383" s="222">
        <f>Розрахунок!U380</f>
        <v>0</v>
      </c>
      <c r="T383" s="225">
        <f>Розрахунок!AB380</f>
        <v>0</v>
      </c>
      <c r="U383" s="226">
        <f>Розрахунок!AI380</f>
        <v>0</v>
      </c>
      <c r="V383" s="423">
        <f>Розрахунок!AP380</f>
        <v>0</v>
      </c>
      <c r="W383" s="222">
        <f>Розрахунок!AW380</f>
        <v>0</v>
      </c>
      <c r="X383" s="225">
        <f>Розрахунок!BD380</f>
        <v>0</v>
      </c>
      <c r="Y383" s="226">
        <f>Розрахунок!BK380</f>
        <v>0</v>
      </c>
      <c r="Z383" s="423">
        <f>Розрахунок!BR380</f>
        <v>0</v>
      </c>
      <c r="AA383" s="222">
        <f>Розрахунок!BY380</f>
        <v>0</v>
      </c>
      <c r="AB383" s="423">
        <f>Розрахунок!CF380</f>
        <v>0</v>
      </c>
      <c r="AC383" s="222">
        <f>Розрахунок!CM380</f>
        <v>0</v>
      </c>
      <c r="AD383" s="225">
        <f>Розрахунок!CT380</f>
        <v>0</v>
      </c>
      <c r="AE383" s="226">
        <f>Розрахунок!DA380</f>
        <v>0</v>
      </c>
      <c r="AF383" s="225">
        <f>Розрахунок!DH380</f>
        <v>0</v>
      </c>
      <c r="AG383" s="421"/>
      <c r="AI383" s="524">
        <f t="shared" si="59"/>
        <v>0</v>
      </c>
      <c r="AJ383" s="519">
        <f t="shared" si="60"/>
        <v>0</v>
      </c>
      <c r="AK383" s="519">
        <f t="shared" si="61"/>
        <v>0</v>
      </c>
      <c r="AL383" s="519">
        <f t="shared" si="62"/>
        <v>0</v>
      </c>
      <c r="AM383" s="519">
        <f t="shared" si="63"/>
        <v>0</v>
      </c>
      <c r="AN383" s="519">
        <f t="shared" si="64"/>
        <v>0</v>
      </c>
      <c r="AO383" s="525">
        <f t="shared" si="65"/>
        <v>0</v>
      </c>
    </row>
    <row r="384" spans="1:41" s="16" customFormat="1" ht="13.5" hidden="1" thickBot="1" x14ac:dyDescent="0.25">
      <c r="A384" s="221">
        <f>Розрахунок!A381</f>
        <v>62</v>
      </c>
      <c r="B384" s="423">
        <f>Розрахунок!B381</f>
        <v>0</v>
      </c>
      <c r="C384" s="227" t="str">
        <f>Розрахунок!C381</f>
        <v/>
      </c>
      <c r="D384" s="226" t="str">
        <f>IF(Розрахунок!F381&lt;&gt;"",LEFT(Розрахунок!F381, LEN(Розрахунок!F381)-1)," ")</f>
        <v xml:space="preserve"> </v>
      </c>
      <c r="E384" s="223" t="str">
        <f>IF(Розрахунок!G381&lt;&gt;"",LEFT(Розрахунок!G381, LEN(Розрахунок!G381)-1)," ")</f>
        <v xml:space="preserve"> </v>
      </c>
      <c r="F384" s="223" t="str">
        <f>IF(Розрахунок!H381&lt;&gt;"",LEFT(Розрахунок!H381, LEN(Розрахунок!H381)-1)," ")</f>
        <v xml:space="preserve"> </v>
      </c>
      <c r="G384" s="223" t="str">
        <f>IF(Розрахунок!I381&lt;&gt;"",LEFT(Розрахунок!I381, LEN(Розрахунок!I381)-1)," ")</f>
        <v xml:space="preserve"> </v>
      </c>
      <c r="H384" s="223">
        <f>Розрахунок!J381</f>
        <v>0</v>
      </c>
      <c r="I384" s="223" t="str">
        <f>IF(Розрахунок!K381&lt;&gt;"",LEFT(Розрахунок!K381, LEN(Розрахунок!K381)-1)," ")</f>
        <v xml:space="preserve"> </v>
      </c>
      <c r="J384" s="223">
        <f>Розрахунок!E381</f>
        <v>0</v>
      </c>
      <c r="K384" s="223">
        <f>Розрахунок!DN381</f>
        <v>0</v>
      </c>
      <c r="L384" s="223">
        <f>Розрахунок!DM381</f>
        <v>0</v>
      </c>
      <c r="M384" s="223">
        <f>Розрахунок!L381</f>
        <v>0</v>
      </c>
      <c r="N384" s="223">
        <f>Розрахунок!M381</f>
        <v>0</v>
      </c>
      <c r="O384" s="223">
        <f>Розрахунок!N381</f>
        <v>0</v>
      </c>
      <c r="P384" s="223">
        <f>Розрахунок!O381</f>
        <v>0</v>
      </c>
      <c r="Q384" s="224">
        <f>Розрахунок!DL381</f>
        <v>0</v>
      </c>
      <c r="R384" s="249" t="str">
        <f t="shared" si="66"/>
        <v xml:space="preserve"> </v>
      </c>
      <c r="S384" s="222">
        <f>Розрахунок!U381</f>
        <v>0</v>
      </c>
      <c r="T384" s="225">
        <f>Розрахунок!AB381</f>
        <v>0</v>
      </c>
      <c r="U384" s="226">
        <f>Розрахунок!AI381</f>
        <v>0</v>
      </c>
      <c r="V384" s="423">
        <f>Розрахунок!AP381</f>
        <v>0</v>
      </c>
      <c r="W384" s="222">
        <f>Розрахунок!AW381</f>
        <v>0</v>
      </c>
      <c r="X384" s="225">
        <f>Розрахунок!BD381</f>
        <v>0</v>
      </c>
      <c r="Y384" s="226">
        <f>Розрахунок!BK381</f>
        <v>0</v>
      </c>
      <c r="Z384" s="423">
        <f>Розрахунок!BR381</f>
        <v>0</v>
      </c>
      <c r="AA384" s="222">
        <f>Розрахунок!BY381</f>
        <v>0</v>
      </c>
      <c r="AB384" s="423">
        <f>Розрахунок!CF381</f>
        <v>0</v>
      </c>
      <c r="AC384" s="222">
        <f>Розрахунок!CM381</f>
        <v>0</v>
      </c>
      <c r="AD384" s="225">
        <f>Розрахунок!CT381</f>
        <v>0</v>
      </c>
      <c r="AE384" s="226">
        <f>Розрахунок!DA381</f>
        <v>0</v>
      </c>
      <c r="AF384" s="225">
        <f>Розрахунок!DH381</f>
        <v>0</v>
      </c>
      <c r="AG384" s="421"/>
      <c r="AI384" s="524">
        <f t="shared" si="59"/>
        <v>0</v>
      </c>
      <c r="AJ384" s="519">
        <f t="shared" si="60"/>
        <v>0</v>
      </c>
      <c r="AK384" s="519">
        <f t="shared" si="61"/>
        <v>0</v>
      </c>
      <c r="AL384" s="519">
        <f t="shared" si="62"/>
        <v>0</v>
      </c>
      <c r="AM384" s="519">
        <f t="shared" si="63"/>
        <v>0</v>
      </c>
      <c r="AN384" s="519">
        <f t="shared" si="64"/>
        <v>0</v>
      </c>
      <c r="AO384" s="525">
        <f t="shared" si="65"/>
        <v>0</v>
      </c>
    </row>
    <row r="385" spans="1:41" s="16" customFormat="1" ht="13.5" hidden="1" thickBot="1" x14ac:dyDescent="0.25">
      <c r="A385" s="221">
        <f>Розрахунок!A382</f>
        <v>63</v>
      </c>
      <c r="B385" s="423">
        <f>Розрахунок!B382</f>
        <v>0</v>
      </c>
      <c r="C385" s="227" t="str">
        <f>Розрахунок!C382</f>
        <v/>
      </c>
      <c r="D385" s="226" t="str">
        <f>IF(Розрахунок!F382&lt;&gt;"",LEFT(Розрахунок!F382, LEN(Розрахунок!F382)-1)," ")</f>
        <v xml:space="preserve"> </v>
      </c>
      <c r="E385" s="223" t="str">
        <f>IF(Розрахунок!G382&lt;&gt;"",LEFT(Розрахунок!G382, LEN(Розрахунок!G382)-1)," ")</f>
        <v xml:space="preserve"> </v>
      </c>
      <c r="F385" s="223" t="str">
        <f>IF(Розрахунок!H382&lt;&gt;"",LEFT(Розрахунок!H382, LEN(Розрахунок!H382)-1)," ")</f>
        <v xml:space="preserve"> </v>
      </c>
      <c r="G385" s="223" t="str">
        <f>IF(Розрахунок!I382&lt;&gt;"",LEFT(Розрахунок!I382, LEN(Розрахунок!I382)-1)," ")</f>
        <v xml:space="preserve"> </v>
      </c>
      <c r="H385" s="223">
        <f>Розрахунок!J382</f>
        <v>0</v>
      </c>
      <c r="I385" s="223" t="str">
        <f>IF(Розрахунок!K382&lt;&gt;"",LEFT(Розрахунок!K382, LEN(Розрахунок!K382)-1)," ")</f>
        <v xml:space="preserve"> </v>
      </c>
      <c r="J385" s="223">
        <f>Розрахунок!E382</f>
        <v>0</v>
      </c>
      <c r="K385" s="223">
        <f>Розрахунок!DN382</f>
        <v>0</v>
      </c>
      <c r="L385" s="223">
        <f>Розрахунок!DM382</f>
        <v>0</v>
      </c>
      <c r="M385" s="223">
        <f>Розрахунок!L382</f>
        <v>0</v>
      </c>
      <c r="N385" s="223">
        <f>Розрахунок!M382</f>
        <v>0</v>
      </c>
      <c r="O385" s="223">
        <f>Розрахунок!N382</f>
        <v>0</v>
      </c>
      <c r="P385" s="223">
        <f>Розрахунок!O382</f>
        <v>0</v>
      </c>
      <c r="Q385" s="224">
        <f>Розрахунок!DL382</f>
        <v>0</v>
      </c>
      <c r="R385" s="249" t="str">
        <f t="shared" si="66"/>
        <v xml:space="preserve"> </v>
      </c>
      <c r="S385" s="222">
        <f>Розрахунок!U382</f>
        <v>0</v>
      </c>
      <c r="T385" s="225">
        <f>Розрахунок!AB382</f>
        <v>0</v>
      </c>
      <c r="U385" s="226">
        <f>Розрахунок!AI382</f>
        <v>0</v>
      </c>
      <c r="V385" s="423">
        <f>Розрахунок!AP382</f>
        <v>0</v>
      </c>
      <c r="W385" s="222">
        <f>Розрахунок!AW382</f>
        <v>0</v>
      </c>
      <c r="X385" s="225">
        <f>Розрахунок!BD382</f>
        <v>0</v>
      </c>
      <c r="Y385" s="226">
        <f>Розрахунок!BK382</f>
        <v>0</v>
      </c>
      <c r="Z385" s="423">
        <f>Розрахунок!BR382</f>
        <v>0</v>
      </c>
      <c r="AA385" s="222">
        <f>Розрахунок!BY382</f>
        <v>0</v>
      </c>
      <c r="AB385" s="423">
        <f>Розрахунок!CF382</f>
        <v>0</v>
      </c>
      <c r="AC385" s="222">
        <f>Розрахунок!CM382</f>
        <v>0</v>
      </c>
      <c r="AD385" s="225">
        <f>Розрахунок!CT382</f>
        <v>0</v>
      </c>
      <c r="AE385" s="226">
        <f>Розрахунок!DA382</f>
        <v>0</v>
      </c>
      <c r="AF385" s="225">
        <f>Розрахунок!DH382</f>
        <v>0</v>
      </c>
      <c r="AG385" s="421"/>
      <c r="AI385" s="524">
        <f t="shared" si="59"/>
        <v>0</v>
      </c>
      <c r="AJ385" s="519">
        <f t="shared" si="60"/>
        <v>0</v>
      </c>
      <c r="AK385" s="519">
        <f t="shared" si="61"/>
        <v>0</v>
      </c>
      <c r="AL385" s="519">
        <f t="shared" si="62"/>
        <v>0</v>
      </c>
      <c r="AM385" s="519">
        <f t="shared" si="63"/>
        <v>0</v>
      </c>
      <c r="AN385" s="519">
        <f t="shared" si="64"/>
        <v>0</v>
      </c>
      <c r="AO385" s="525">
        <f t="shared" si="65"/>
        <v>0</v>
      </c>
    </row>
    <row r="386" spans="1:41" s="16" customFormat="1" ht="13.5" hidden="1" thickBot="1" x14ac:dyDescent="0.25">
      <c r="A386" s="221">
        <f>Розрахунок!A383</f>
        <v>64</v>
      </c>
      <c r="B386" s="423">
        <f>Розрахунок!B383</f>
        <v>0</v>
      </c>
      <c r="C386" s="227" t="str">
        <f>Розрахунок!C383</f>
        <v/>
      </c>
      <c r="D386" s="226" t="str">
        <f>IF(Розрахунок!F383&lt;&gt;"",LEFT(Розрахунок!F383, LEN(Розрахунок!F383)-1)," ")</f>
        <v xml:space="preserve"> </v>
      </c>
      <c r="E386" s="223" t="str">
        <f>IF(Розрахунок!G383&lt;&gt;"",LEFT(Розрахунок!G383, LEN(Розрахунок!G383)-1)," ")</f>
        <v xml:space="preserve"> </v>
      </c>
      <c r="F386" s="223" t="str">
        <f>IF(Розрахунок!H383&lt;&gt;"",LEFT(Розрахунок!H383, LEN(Розрахунок!H383)-1)," ")</f>
        <v xml:space="preserve"> </v>
      </c>
      <c r="G386" s="223" t="str">
        <f>IF(Розрахунок!I383&lt;&gt;"",LEFT(Розрахунок!I383, LEN(Розрахунок!I383)-1)," ")</f>
        <v xml:space="preserve"> </v>
      </c>
      <c r="H386" s="223">
        <f>Розрахунок!J383</f>
        <v>0</v>
      </c>
      <c r="I386" s="223" t="str">
        <f>IF(Розрахунок!K383&lt;&gt;"",LEFT(Розрахунок!K383, LEN(Розрахунок!K383)-1)," ")</f>
        <v xml:space="preserve"> </v>
      </c>
      <c r="J386" s="223">
        <f>Розрахунок!E383</f>
        <v>0</v>
      </c>
      <c r="K386" s="223">
        <f>Розрахунок!DN383</f>
        <v>0</v>
      </c>
      <c r="L386" s="223">
        <f>Розрахунок!DM383</f>
        <v>0</v>
      </c>
      <c r="M386" s="223">
        <f>Розрахунок!L383</f>
        <v>0</v>
      </c>
      <c r="N386" s="223">
        <f>Розрахунок!M383</f>
        <v>0</v>
      </c>
      <c r="O386" s="223">
        <f>Розрахунок!N383</f>
        <v>0</v>
      </c>
      <c r="P386" s="223">
        <f>Розрахунок!O383</f>
        <v>0</v>
      </c>
      <c r="Q386" s="224">
        <f>Розрахунок!DL383</f>
        <v>0</v>
      </c>
      <c r="R386" s="249" t="str">
        <f t="shared" si="66"/>
        <v xml:space="preserve"> </v>
      </c>
      <c r="S386" s="222">
        <f>Розрахунок!U383</f>
        <v>0</v>
      </c>
      <c r="T386" s="225">
        <f>Розрахунок!AB383</f>
        <v>0</v>
      </c>
      <c r="U386" s="226">
        <f>Розрахунок!AI383</f>
        <v>0</v>
      </c>
      <c r="V386" s="423">
        <f>Розрахунок!AP383</f>
        <v>0</v>
      </c>
      <c r="W386" s="222">
        <f>Розрахунок!AW383</f>
        <v>0</v>
      </c>
      <c r="X386" s="225">
        <f>Розрахунок!BD383</f>
        <v>0</v>
      </c>
      <c r="Y386" s="226">
        <f>Розрахунок!BK383</f>
        <v>0</v>
      </c>
      <c r="Z386" s="423">
        <f>Розрахунок!BR383</f>
        <v>0</v>
      </c>
      <c r="AA386" s="222">
        <f>Розрахунок!BY383</f>
        <v>0</v>
      </c>
      <c r="AB386" s="423">
        <f>Розрахунок!CF383</f>
        <v>0</v>
      </c>
      <c r="AC386" s="222">
        <f>Розрахунок!CM383</f>
        <v>0</v>
      </c>
      <c r="AD386" s="225">
        <f>Розрахунок!CT383</f>
        <v>0</v>
      </c>
      <c r="AE386" s="226">
        <f>Розрахунок!DA383</f>
        <v>0</v>
      </c>
      <c r="AF386" s="225">
        <f>Розрахунок!DH383</f>
        <v>0</v>
      </c>
      <c r="AG386" s="421"/>
      <c r="AI386" s="524">
        <f t="shared" si="59"/>
        <v>0</v>
      </c>
      <c r="AJ386" s="519">
        <f t="shared" si="60"/>
        <v>0</v>
      </c>
      <c r="AK386" s="519">
        <f t="shared" si="61"/>
        <v>0</v>
      </c>
      <c r="AL386" s="519">
        <f t="shared" si="62"/>
        <v>0</v>
      </c>
      <c r="AM386" s="519">
        <f t="shared" si="63"/>
        <v>0</v>
      </c>
      <c r="AN386" s="519">
        <f t="shared" si="64"/>
        <v>0</v>
      </c>
      <c r="AO386" s="525">
        <f t="shared" si="65"/>
        <v>0</v>
      </c>
    </row>
    <row r="387" spans="1:41" s="16" customFormat="1" ht="13.5" hidden="1" thickBot="1" x14ac:dyDescent="0.25">
      <c r="A387" s="221">
        <f>Розрахунок!A384</f>
        <v>65</v>
      </c>
      <c r="B387" s="423">
        <f>Розрахунок!B384</f>
        <v>0</v>
      </c>
      <c r="C387" s="227" t="str">
        <f>Розрахунок!C384</f>
        <v/>
      </c>
      <c r="D387" s="226" t="str">
        <f>IF(Розрахунок!F384&lt;&gt;"",LEFT(Розрахунок!F384, LEN(Розрахунок!F384)-1)," ")</f>
        <v xml:space="preserve"> </v>
      </c>
      <c r="E387" s="223" t="str">
        <f>IF(Розрахунок!G384&lt;&gt;"",LEFT(Розрахунок!G384, LEN(Розрахунок!G384)-1)," ")</f>
        <v xml:space="preserve"> </v>
      </c>
      <c r="F387" s="223" t="str">
        <f>IF(Розрахунок!H384&lt;&gt;"",LEFT(Розрахунок!H384, LEN(Розрахунок!H384)-1)," ")</f>
        <v xml:space="preserve"> </v>
      </c>
      <c r="G387" s="223" t="str">
        <f>IF(Розрахунок!I384&lt;&gt;"",LEFT(Розрахунок!I384, LEN(Розрахунок!I384)-1)," ")</f>
        <v xml:space="preserve"> </v>
      </c>
      <c r="H387" s="223">
        <f>Розрахунок!J384</f>
        <v>0</v>
      </c>
      <c r="I387" s="223" t="str">
        <f>IF(Розрахунок!K384&lt;&gt;"",LEFT(Розрахунок!K384, LEN(Розрахунок!K384)-1)," ")</f>
        <v xml:space="preserve"> </v>
      </c>
      <c r="J387" s="223">
        <f>Розрахунок!E384</f>
        <v>0</v>
      </c>
      <c r="K387" s="223">
        <f>Розрахунок!DN384</f>
        <v>0</v>
      </c>
      <c r="L387" s="223">
        <f>Розрахунок!DM384</f>
        <v>0</v>
      </c>
      <c r="M387" s="223">
        <f>Розрахунок!L384</f>
        <v>0</v>
      </c>
      <c r="N387" s="223">
        <f>Розрахунок!M384</f>
        <v>0</v>
      </c>
      <c r="O387" s="223">
        <f>Розрахунок!N384</f>
        <v>0</v>
      </c>
      <c r="P387" s="223">
        <f>Розрахунок!O384</f>
        <v>0</v>
      </c>
      <c r="Q387" s="224">
        <f>Розрахунок!DL384</f>
        <v>0</v>
      </c>
      <c r="R387" s="249" t="str">
        <f t="shared" si="66"/>
        <v xml:space="preserve"> </v>
      </c>
      <c r="S387" s="222">
        <f>Розрахунок!U384</f>
        <v>0</v>
      </c>
      <c r="T387" s="225">
        <f>Розрахунок!AB384</f>
        <v>0</v>
      </c>
      <c r="U387" s="226">
        <f>Розрахунок!AI384</f>
        <v>0</v>
      </c>
      <c r="V387" s="423">
        <f>Розрахунок!AP384</f>
        <v>0</v>
      </c>
      <c r="W387" s="222">
        <f>Розрахунок!AW384</f>
        <v>0</v>
      </c>
      <c r="X387" s="225">
        <f>Розрахунок!BD384</f>
        <v>0</v>
      </c>
      <c r="Y387" s="226">
        <f>Розрахунок!BK384</f>
        <v>0</v>
      </c>
      <c r="Z387" s="423">
        <f>Розрахунок!BR384</f>
        <v>0</v>
      </c>
      <c r="AA387" s="222">
        <f>Розрахунок!BY384</f>
        <v>0</v>
      </c>
      <c r="AB387" s="423">
        <f>Розрахунок!CF384</f>
        <v>0</v>
      </c>
      <c r="AC387" s="222">
        <f>Розрахунок!CM384</f>
        <v>0</v>
      </c>
      <c r="AD387" s="225">
        <f>Розрахунок!CT384</f>
        <v>0</v>
      </c>
      <c r="AE387" s="226">
        <f>Розрахунок!DA384</f>
        <v>0</v>
      </c>
      <c r="AF387" s="225">
        <f>Розрахунок!DH384</f>
        <v>0</v>
      </c>
      <c r="AG387" s="421"/>
      <c r="AI387" s="524">
        <f t="shared" si="59"/>
        <v>0</v>
      </c>
      <c r="AJ387" s="519">
        <f t="shared" si="60"/>
        <v>0</v>
      </c>
      <c r="AK387" s="519">
        <f t="shared" si="61"/>
        <v>0</v>
      </c>
      <c r="AL387" s="519">
        <f t="shared" si="62"/>
        <v>0</v>
      </c>
      <c r="AM387" s="519">
        <f t="shared" si="63"/>
        <v>0</v>
      </c>
      <c r="AN387" s="519">
        <f t="shared" si="64"/>
        <v>0</v>
      </c>
      <c r="AO387" s="525">
        <f t="shared" si="65"/>
        <v>0</v>
      </c>
    </row>
    <row r="388" spans="1:41" s="16" customFormat="1" ht="13.5" hidden="1" thickBot="1" x14ac:dyDescent="0.25">
      <c r="A388" s="221">
        <f>Розрахунок!A385</f>
        <v>66</v>
      </c>
      <c r="B388" s="423">
        <f>Розрахунок!B385</f>
        <v>0</v>
      </c>
      <c r="C388" s="227" t="str">
        <f>Розрахунок!C385</f>
        <v/>
      </c>
      <c r="D388" s="226" t="str">
        <f>IF(Розрахунок!F385&lt;&gt;"",LEFT(Розрахунок!F385, LEN(Розрахунок!F385)-1)," ")</f>
        <v xml:space="preserve"> </v>
      </c>
      <c r="E388" s="223" t="str">
        <f>IF(Розрахунок!G385&lt;&gt;"",LEFT(Розрахунок!G385, LEN(Розрахунок!G385)-1)," ")</f>
        <v xml:space="preserve"> </v>
      </c>
      <c r="F388" s="223" t="str">
        <f>IF(Розрахунок!H385&lt;&gt;"",LEFT(Розрахунок!H385, LEN(Розрахунок!H385)-1)," ")</f>
        <v xml:space="preserve"> </v>
      </c>
      <c r="G388" s="223" t="str">
        <f>IF(Розрахунок!I385&lt;&gt;"",LEFT(Розрахунок!I385, LEN(Розрахунок!I385)-1)," ")</f>
        <v xml:space="preserve"> </v>
      </c>
      <c r="H388" s="223">
        <f>Розрахунок!J385</f>
        <v>0</v>
      </c>
      <c r="I388" s="223" t="str">
        <f>IF(Розрахунок!K385&lt;&gt;"",LEFT(Розрахунок!K385, LEN(Розрахунок!K385)-1)," ")</f>
        <v xml:space="preserve"> </v>
      </c>
      <c r="J388" s="223">
        <f>Розрахунок!E385</f>
        <v>0</v>
      </c>
      <c r="K388" s="223">
        <f>Розрахунок!DN385</f>
        <v>0</v>
      </c>
      <c r="L388" s="223">
        <f>Розрахунок!DM385</f>
        <v>0</v>
      </c>
      <c r="M388" s="223">
        <f>Розрахунок!L385</f>
        <v>0</v>
      </c>
      <c r="N388" s="223">
        <f>Розрахунок!M385</f>
        <v>0</v>
      </c>
      <c r="O388" s="223">
        <f>Розрахунок!N385</f>
        <v>0</v>
      </c>
      <c r="P388" s="223">
        <f>Розрахунок!O385</f>
        <v>0</v>
      </c>
      <c r="Q388" s="224">
        <f>Розрахунок!DL385</f>
        <v>0</v>
      </c>
      <c r="R388" s="249" t="str">
        <f t="shared" si="66"/>
        <v xml:space="preserve"> </v>
      </c>
      <c r="S388" s="222">
        <f>Розрахунок!U385</f>
        <v>0</v>
      </c>
      <c r="T388" s="225">
        <f>Розрахунок!AB385</f>
        <v>0</v>
      </c>
      <c r="U388" s="226">
        <f>Розрахунок!AI385</f>
        <v>0</v>
      </c>
      <c r="V388" s="423">
        <f>Розрахунок!AP385</f>
        <v>0</v>
      </c>
      <c r="W388" s="222">
        <f>Розрахунок!AW385</f>
        <v>0</v>
      </c>
      <c r="X388" s="225">
        <f>Розрахунок!BD385</f>
        <v>0</v>
      </c>
      <c r="Y388" s="226">
        <f>Розрахунок!BK385</f>
        <v>0</v>
      </c>
      <c r="Z388" s="423">
        <f>Розрахунок!BR385</f>
        <v>0</v>
      </c>
      <c r="AA388" s="222">
        <f>Розрахунок!BY385</f>
        <v>0</v>
      </c>
      <c r="AB388" s="423">
        <f>Розрахунок!CF385</f>
        <v>0</v>
      </c>
      <c r="AC388" s="222">
        <f>Розрахунок!CM385</f>
        <v>0</v>
      </c>
      <c r="AD388" s="225">
        <f>Розрахунок!CT385</f>
        <v>0</v>
      </c>
      <c r="AE388" s="226">
        <f>Розрахунок!DA385</f>
        <v>0</v>
      </c>
      <c r="AF388" s="225">
        <f>Розрахунок!DH385</f>
        <v>0</v>
      </c>
      <c r="AG388" s="421"/>
      <c r="AI388" s="524">
        <f t="shared" ref="AI388:AI422" si="67">IF(AND($B388&lt;&gt;0,OR($S388&lt;&gt;0,$T388&lt;&gt;0,OR(LEFT($E388,2)=$S$6&amp;"*",LEFT($E388,2)=$T$6&amp;"*"),OR(LEFT($F388,2)=$S$6,LEFT($F388,2)=$S$6&amp;","),OR(LEFT($F388,2)=$T$6,LEFT($F388,2)=$T$6&amp;","),OR(LEFT($G388,2)=$S$6,LEFT($G388,2)=$S$6&amp;","),OR(LEFT($G388,2)=$T$6,LEFT($G388,2)=$T$6&amp;","))),1,0)</f>
        <v>0</v>
      </c>
      <c r="AJ388" s="519">
        <f t="shared" si="60"/>
        <v>0</v>
      </c>
      <c r="AK388" s="519">
        <f t="shared" si="61"/>
        <v>0</v>
      </c>
      <c r="AL388" s="519">
        <f t="shared" si="62"/>
        <v>0</v>
      </c>
      <c r="AM388" s="519">
        <f t="shared" si="63"/>
        <v>0</v>
      </c>
      <c r="AN388" s="519">
        <f t="shared" si="64"/>
        <v>0</v>
      </c>
      <c r="AO388" s="525">
        <f t="shared" si="65"/>
        <v>0</v>
      </c>
    </row>
    <row r="389" spans="1:41" s="16" customFormat="1" ht="13.5" hidden="1" thickBot="1" x14ac:dyDescent="0.25">
      <c r="A389" s="221">
        <f>Розрахунок!A386</f>
        <v>67</v>
      </c>
      <c r="B389" s="423">
        <f>Розрахунок!B386</f>
        <v>0</v>
      </c>
      <c r="C389" s="227" t="str">
        <f>Розрахунок!C386</f>
        <v/>
      </c>
      <c r="D389" s="226" t="str">
        <f>IF(Розрахунок!F386&lt;&gt;"",LEFT(Розрахунок!F386, LEN(Розрахунок!F386)-1)," ")</f>
        <v xml:space="preserve"> </v>
      </c>
      <c r="E389" s="223" t="str">
        <f>IF(Розрахунок!G386&lt;&gt;"",LEFT(Розрахунок!G386, LEN(Розрахунок!G386)-1)," ")</f>
        <v xml:space="preserve"> </v>
      </c>
      <c r="F389" s="223" t="str">
        <f>IF(Розрахунок!H386&lt;&gt;"",LEFT(Розрахунок!H386, LEN(Розрахунок!H386)-1)," ")</f>
        <v xml:space="preserve"> </v>
      </c>
      <c r="G389" s="223" t="str">
        <f>IF(Розрахунок!I386&lt;&gt;"",LEFT(Розрахунок!I386, LEN(Розрахунок!I386)-1)," ")</f>
        <v xml:space="preserve"> </v>
      </c>
      <c r="H389" s="223">
        <f>Розрахунок!J386</f>
        <v>0</v>
      </c>
      <c r="I389" s="223" t="str">
        <f>IF(Розрахунок!K386&lt;&gt;"",LEFT(Розрахунок!K386, LEN(Розрахунок!K386)-1)," ")</f>
        <v xml:space="preserve"> </v>
      </c>
      <c r="J389" s="223">
        <f>Розрахунок!E386</f>
        <v>0</v>
      </c>
      <c r="K389" s="223">
        <f>Розрахунок!DN386</f>
        <v>0</v>
      </c>
      <c r="L389" s="223">
        <f>Розрахунок!DM386</f>
        <v>0</v>
      </c>
      <c r="M389" s="223">
        <f>Розрахунок!L386</f>
        <v>0</v>
      </c>
      <c r="N389" s="223">
        <f>Розрахунок!M386</f>
        <v>0</v>
      </c>
      <c r="O389" s="223">
        <f>Розрахунок!N386</f>
        <v>0</v>
      </c>
      <c r="P389" s="223">
        <f>Розрахунок!O386</f>
        <v>0</v>
      </c>
      <c r="Q389" s="224">
        <f>Розрахунок!DL386</f>
        <v>0</v>
      </c>
      <c r="R389" s="249" t="str">
        <f t="shared" si="66"/>
        <v xml:space="preserve"> </v>
      </c>
      <c r="S389" s="222">
        <f>Розрахунок!U386</f>
        <v>0</v>
      </c>
      <c r="T389" s="225">
        <f>Розрахунок!AB386</f>
        <v>0</v>
      </c>
      <c r="U389" s="226">
        <f>Розрахунок!AI386</f>
        <v>0</v>
      </c>
      <c r="V389" s="423">
        <f>Розрахунок!AP386</f>
        <v>0</v>
      </c>
      <c r="W389" s="222">
        <f>Розрахунок!AW386</f>
        <v>0</v>
      </c>
      <c r="X389" s="225">
        <f>Розрахунок!BD386</f>
        <v>0</v>
      </c>
      <c r="Y389" s="226">
        <f>Розрахунок!BK386</f>
        <v>0</v>
      </c>
      <c r="Z389" s="423">
        <f>Розрахунок!BR386</f>
        <v>0</v>
      </c>
      <c r="AA389" s="222">
        <f>Розрахунок!BY386</f>
        <v>0</v>
      </c>
      <c r="AB389" s="423">
        <f>Розрахунок!CF386</f>
        <v>0</v>
      </c>
      <c r="AC389" s="222">
        <f>Розрахунок!CM386</f>
        <v>0</v>
      </c>
      <c r="AD389" s="225">
        <f>Розрахунок!CT386</f>
        <v>0</v>
      </c>
      <c r="AE389" s="226">
        <f>Розрахунок!DA386</f>
        <v>0</v>
      </c>
      <c r="AF389" s="225">
        <f>Розрахунок!DH386</f>
        <v>0</v>
      </c>
      <c r="AG389" s="421"/>
      <c r="AI389" s="524">
        <f t="shared" si="67"/>
        <v>0</v>
      </c>
      <c r="AJ389" s="519">
        <f t="shared" si="60"/>
        <v>0</v>
      </c>
      <c r="AK389" s="519">
        <f t="shared" si="61"/>
        <v>0</v>
      </c>
      <c r="AL389" s="519">
        <f t="shared" si="62"/>
        <v>0</v>
      </c>
      <c r="AM389" s="519">
        <f t="shared" si="63"/>
        <v>0</v>
      </c>
      <c r="AN389" s="519">
        <f t="shared" si="64"/>
        <v>0</v>
      </c>
      <c r="AO389" s="525">
        <f t="shared" si="65"/>
        <v>0</v>
      </c>
    </row>
    <row r="390" spans="1:41" s="16" customFormat="1" ht="13.5" hidden="1" thickBot="1" x14ac:dyDescent="0.25">
      <c r="A390" s="221">
        <f>Розрахунок!A387</f>
        <v>68</v>
      </c>
      <c r="B390" s="423">
        <f>Розрахунок!B387</f>
        <v>0</v>
      </c>
      <c r="C390" s="227" t="str">
        <f>Розрахунок!C387</f>
        <v/>
      </c>
      <c r="D390" s="226" t="str">
        <f>IF(Розрахунок!F387&lt;&gt;"",LEFT(Розрахунок!F387, LEN(Розрахунок!F387)-1)," ")</f>
        <v xml:space="preserve"> </v>
      </c>
      <c r="E390" s="223" t="str">
        <f>IF(Розрахунок!G387&lt;&gt;"",LEFT(Розрахунок!G387, LEN(Розрахунок!G387)-1)," ")</f>
        <v xml:space="preserve"> </v>
      </c>
      <c r="F390" s="223" t="str">
        <f>IF(Розрахунок!H387&lt;&gt;"",LEFT(Розрахунок!H387, LEN(Розрахунок!H387)-1)," ")</f>
        <v xml:space="preserve"> </v>
      </c>
      <c r="G390" s="223" t="str">
        <f>IF(Розрахунок!I387&lt;&gt;"",LEFT(Розрахунок!I387, LEN(Розрахунок!I387)-1)," ")</f>
        <v xml:space="preserve"> </v>
      </c>
      <c r="H390" s="223">
        <f>Розрахунок!J387</f>
        <v>0</v>
      </c>
      <c r="I390" s="223" t="str">
        <f>IF(Розрахунок!K387&lt;&gt;"",LEFT(Розрахунок!K387, LEN(Розрахунок!K387)-1)," ")</f>
        <v xml:space="preserve"> </v>
      </c>
      <c r="J390" s="223">
        <f>Розрахунок!E387</f>
        <v>0</v>
      </c>
      <c r="K390" s="223">
        <f>Розрахунок!DN387</f>
        <v>0</v>
      </c>
      <c r="L390" s="223">
        <f>Розрахунок!DM387</f>
        <v>0</v>
      </c>
      <c r="M390" s="223">
        <f>Розрахунок!L387</f>
        <v>0</v>
      </c>
      <c r="N390" s="223">
        <f>Розрахунок!M387</f>
        <v>0</v>
      </c>
      <c r="O390" s="223">
        <f>Розрахунок!N387</f>
        <v>0</v>
      </c>
      <c r="P390" s="223">
        <f>Розрахунок!O387</f>
        <v>0</v>
      </c>
      <c r="Q390" s="224">
        <f>Розрахунок!DL387</f>
        <v>0</v>
      </c>
      <c r="R390" s="249" t="str">
        <f t="shared" si="66"/>
        <v xml:space="preserve"> </v>
      </c>
      <c r="S390" s="222">
        <f>Розрахунок!U387</f>
        <v>0</v>
      </c>
      <c r="T390" s="225">
        <f>Розрахунок!AB387</f>
        <v>0</v>
      </c>
      <c r="U390" s="226">
        <f>Розрахунок!AI387</f>
        <v>0</v>
      </c>
      <c r="V390" s="423">
        <f>Розрахунок!AP387</f>
        <v>0</v>
      </c>
      <c r="W390" s="222">
        <f>Розрахунок!AW387</f>
        <v>0</v>
      </c>
      <c r="X390" s="225">
        <f>Розрахунок!BD387</f>
        <v>0</v>
      </c>
      <c r="Y390" s="226">
        <f>Розрахунок!BK387</f>
        <v>0</v>
      </c>
      <c r="Z390" s="423">
        <f>Розрахунок!BR387</f>
        <v>0</v>
      </c>
      <c r="AA390" s="222">
        <f>Розрахунок!BY387</f>
        <v>0</v>
      </c>
      <c r="AB390" s="423">
        <f>Розрахунок!CF387</f>
        <v>0</v>
      </c>
      <c r="AC390" s="222">
        <f>Розрахунок!CM387</f>
        <v>0</v>
      </c>
      <c r="AD390" s="225">
        <f>Розрахунок!CT387</f>
        <v>0</v>
      </c>
      <c r="AE390" s="226">
        <f>Розрахунок!DA387</f>
        <v>0</v>
      </c>
      <c r="AF390" s="225">
        <f>Розрахунок!DH387</f>
        <v>0</v>
      </c>
      <c r="AG390" s="421"/>
      <c r="AI390" s="524">
        <f t="shared" si="67"/>
        <v>0</v>
      </c>
      <c r="AJ390" s="519">
        <f t="shared" si="60"/>
        <v>0</v>
      </c>
      <c r="AK390" s="519">
        <f t="shared" si="61"/>
        <v>0</v>
      </c>
      <c r="AL390" s="519">
        <f t="shared" si="62"/>
        <v>0</v>
      </c>
      <c r="AM390" s="519">
        <f t="shared" si="63"/>
        <v>0</v>
      </c>
      <c r="AN390" s="519">
        <f t="shared" si="64"/>
        <v>0</v>
      </c>
      <c r="AO390" s="525">
        <f t="shared" si="65"/>
        <v>0</v>
      </c>
    </row>
    <row r="391" spans="1:41" s="16" customFormat="1" ht="13.5" hidden="1" thickBot="1" x14ac:dyDescent="0.25">
      <c r="A391" s="221">
        <f>Розрахунок!A388</f>
        <v>69</v>
      </c>
      <c r="B391" s="423">
        <f>Розрахунок!B388</f>
        <v>0</v>
      </c>
      <c r="C391" s="227" t="str">
        <f>Розрахунок!C388</f>
        <v/>
      </c>
      <c r="D391" s="226" t="str">
        <f>IF(Розрахунок!F388&lt;&gt;"",LEFT(Розрахунок!F388, LEN(Розрахунок!F388)-1)," ")</f>
        <v xml:space="preserve"> </v>
      </c>
      <c r="E391" s="223" t="str">
        <f>IF(Розрахунок!G388&lt;&gt;"",LEFT(Розрахунок!G388, LEN(Розрахунок!G388)-1)," ")</f>
        <v xml:space="preserve"> </v>
      </c>
      <c r="F391" s="223" t="str">
        <f>IF(Розрахунок!H388&lt;&gt;"",LEFT(Розрахунок!H388, LEN(Розрахунок!H388)-1)," ")</f>
        <v xml:space="preserve"> </v>
      </c>
      <c r="G391" s="223" t="str">
        <f>IF(Розрахунок!I388&lt;&gt;"",LEFT(Розрахунок!I388, LEN(Розрахунок!I388)-1)," ")</f>
        <v xml:space="preserve"> </v>
      </c>
      <c r="H391" s="223">
        <f>Розрахунок!J388</f>
        <v>0</v>
      </c>
      <c r="I391" s="223" t="str">
        <f>IF(Розрахунок!K388&lt;&gt;"",LEFT(Розрахунок!K388, LEN(Розрахунок!K388)-1)," ")</f>
        <v xml:space="preserve"> </v>
      </c>
      <c r="J391" s="223">
        <f>Розрахунок!E388</f>
        <v>0</v>
      </c>
      <c r="K391" s="223">
        <f>Розрахунок!DN388</f>
        <v>0</v>
      </c>
      <c r="L391" s="223">
        <f>Розрахунок!DM388</f>
        <v>0</v>
      </c>
      <c r="M391" s="223">
        <f>Розрахунок!L388</f>
        <v>0</v>
      </c>
      <c r="N391" s="223">
        <f>Розрахунок!M388</f>
        <v>0</v>
      </c>
      <c r="O391" s="223">
        <f>Розрахунок!N388</f>
        <v>0</v>
      </c>
      <c r="P391" s="223">
        <f>Розрахунок!O388</f>
        <v>0</v>
      </c>
      <c r="Q391" s="224">
        <f>Розрахунок!DL388</f>
        <v>0</v>
      </c>
      <c r="R391" s="249" t="str">
        <f t="shared" si="66"/>
        <v xml:space="preserve"> </v>
      </c>
      <c r="S391" s="222">
        <f>Розрахунок!U388</f>
        <v>0</v>
      </c>
      <c r="T391" s="225">
        <f>Розрахунок!AB388</f>
        <v>0</v>
      </c>
      <c r="U391" s="226">
        <f>Розрахунок!AI388</f>
        <v>0</v>
      </c>
      <c r="V391" s="423">
        <f>Розрахунок!AP388</f>
        <v>0</v>
      </c>
      <c r="W391" s="222">
        <f>Розрахунок!AW388</f>
        <v>0</v>
      </c>
      <c r="X391" s="225">
        <f>Розрахунок!BD388</f>
        <v>0</v>
      </c>
      <c r="Y391" s="226">
        <f>Розрахунок!BK388</f>
        <v>0</v>
      </c>
      <c r="Z391" s="423">
        <f>Розрахунок!BR388</f>
        <v>0</v>
      </c>
      <c r="AA391" s="222">
        <f>Розрахунок!BY388</f>
        <v>0</v>
      </c>
      <c r="AB391" s="423">
        <f>Розрахунок!CF388</f>
        <v>0</v>
      </c>
      <c r="AC391" s="222">
        <f>Розрахунок!CM388</f>
        <v>0</v>
      </c>
      <c r="AD391" s="225">
        <f>Розрахунок!CT388</f>
        <v>0</v>
      </c>
      <c r="AE391" s="226">
        <f>Розрахунок!DA388</f>
        <v>0</v>
      </c>
      <c r="AF391" s="225">
        <f>Розрахунок!DH388</f>
        <v>0</v>
      </c>
      <c r="AG391" s="421"/>
      <c r="AI391" s="524">
        <f t="shared" si="67"/>
        <v>0</v>
      </c>
      <c r="AJ391" s="519">
        <f t="shared" si="60"/>
        <v>0</v>
      </c>
      <c r="AK391" s="519">
        <f t="shared" si="61"/>
        <v>0</v>
      </c>
      <c r="AL391" s="519">
        <f t="shared" si="62"/>
        <v>0</v>
      </c>
      <c r="AM391" s="519">
        <f t="shared" si="63"/>
        <v>0</v>
      </c>
      <c r="AN391" s="519">
        <f t="shared" si="64"/>
        <v>0</v>
      </c>
      <c r="AO391" s="525">
        <f t="shared" si="65"/>
        <v>0</v>
      </c>
    </row>
    <row r="392" spans="1:41" s="16" customFormat="1" ht="13.5" hidden="1" thickBot="1" x14ac:dyDescent="0.25">
      <c r="A392" s="221">
        <f>Розрахунок!A389</f>
        <v>70</v>
      </c>
      <c r="B392" s="423">
        <f>Розрахунок!B389</f>
        <v>0</v>
      </c>
      <c r="C392" s="227" t="str">
        <f>Розрахунок!C389</f>
        <v/>
      </c>
      <c r="D392" s="226" t="str">
        <f>IF(Розрахунок!F389&lt;&gt;"",LEFT(Розрахунок!F389, LEN(Розрахунок!F389)-1)," ")</f>
        <v xml:space="preserve"> </v>
      </c>
      <c r="E392" s="223" t="str">
        <f>IF(Розрахунок!G389&lt;&gt;"",LEFT(Розрахунок!G389, LEN(Розрахунок!G389)-1)," ")</f>
        <v xml:space="preserve"> </v>
      </c>
      <c r="F392" s="223" t="str">
        <f>IF(Розрахунок!H389&lt;&gt;"",LEFT(Розрахунок!H389, LEN(Розрахунок!H389)-1)," ")</f>
        <v xml:space="preserve"> </v>
      </c>
      <c r="G392" s="223" t="str">
        <f>IF(Розрахунок!I389&lt;&gt;"",LEFT(Розрахунок!I389, LEN(Розрахунок!I389)-1)," ")</f>
        <v xml:space="preserve"> </v>
      </c>
      <c r="H392" s="223">
        <f>Розрахунок!J389</f>
        <v>0</v>
      </c>
      <c r="I392" s="223" t="str">
        <f>IF(Розрахунок!K389&lt;&gt;"",LEFT(Розрахунок!K389, LEN(Розрахунок!K389)-1)," ")</f>
        <v xml:space="preserve"> </v>
      </c>
      <c r="J392" s="223">
        <f>Розрахунок!E389</f>
        <v>0</v>
      </c>
      <c r="K392" s="223">
        <f>Розрахунок!DN389</f>
        <v>0</v>
      </c>
      <c r="L392" s="223">
        <f>Розрахунок!DM389</f>
        <v>0</v>
      </c>
      <c r="M392" s="223">
        <f>Розрахунок!L389</f>
        <v>0</v>
      </c>
      <c r="N392" s="223">
        <f>Розрахунок!M389</f>
        <v>0</v>
      </c>
      <c r="O392" s="223">
        <f>Розрахунок!N389</f>
        <v>0</v>
      </c>
      <c r="P392" s="223">
        <f>Розрахунок!O389</f>
        <v>0</v>
      </c>
      <c r="Q392" s="224">
        <f>Розрахунок!DL389</f>
        <v>0</v>
      </c>
      <c r="R392" s="249" t="str">
        <f t="shared" si="66"/>
        <v xml:space="preserve"> </v>
      </c>
      <c r="S392" s="222">
        <f>Розрахунок!U389</f>
        <v>0</v>
      </c>
      <c r="T392" s="225">
        <f>Розрахунок!AB389</f>
        <v>0</v>
      </c>
      <c r="U392" s="226">
        <f>Розрахунок!AI389</f>
        <v>0</v>
      </c>
      <c r="V392" s="423">
        <f>Розрахунок!AP389</f>
        <v>0</v>
      </c>
      <c r="W392" s="222">
        <f>Розрахунок!AW389</f>
        <v>0</v>
      </c>
      <c r="X392" s="225">
        <f>Розрахунок!BD389</f>
        <v>0</v>
      </c>
      <c r="Y392" s="226">
        <f>Розрахунок!BK389</f>
        <v>0</v>
      </c>
      <c r="Z392" s="423">
        <f>Розрахунок!BR389</f>
        <v>0</v>
      </c>
      <c r="AA392" s="222">
        <f>Розрахунок!BY389</f>
        <v>0</v>
      </c>
      <c r="AB392" s="423">
        <f>Розрахунок!CF389</f>
        <v>0</v>
      </c>
      <c r="AC392" s="222">
        <f>Розрахунок!CM389</f>
        <v>0</v>
      </c>
      <c r="AD392" s="225">
        <f>Розрахунок!CT389</f>
        <v>0</v>
      </c>
      <c r="AE392" s="226">
        <f>Розрахунок!DA389</f>
        <v>0</v>
      </c>
      <c r="AF392" s="225">
        <f>Розрахунок!DH389</f>
        <v>0</v>
      </c>
      <c r="AG392" s="421"/>
      <c r="AI392" s="524">
        <f t="shared" si="67"/>
        <v>0</v>
      </c>
      <c r="AJ392" s="519">
        <f t="shared" si="60"/>
        <v>0</v>
      </c>
      <c r="AK392" s="519">
        <f t="shared" si="61"/>
        <v>0</v>
      </c>
      <c r="AL392" s="519">
        <f t="shared" si="62"/>
        <v>0</v>
      </c>
      <c r="AM392" s="519">
        <f t="shared" si="63"/>
        <v>0</v>
      </c>
      <c r="AN392" s="519">
        <f t="shared" si="64"/>
        <v>0</v>
      </c>
      <c r="AO392" s="525">
        <f t="shared" si="65"/>
        <v>0</v>
      </c>
    </row>
    <row r="393" spans="1:41" s="16" customFormat="1" ht="13.5" hidden="1" thickBot="1" x14ac:dyDescent="0.25">
      <c r="A393" s="221">
        <f>Розрахунок!A390</f>
        <v>71</v>
      </c>
      <c r="B393" s="423">
        <f>Розрахунок!B390</f>
        <v>0</v>
      </c>
      <c r="C393" s="227" t="str">
        <f>Розрахунок!C390</f>
        <v/>
      </c>
      <c r="D393" s="226" t="str">
        <f>IF(Розрахунок!F390&lt;&gt;"",LEFT(Розрахунок!F390, LEN(Розрахунок!F390)-1)," ")</f>
        <v xml:space="preserve"> </v>
      </c>
      <c r="E393" s="223" t="str">
        <f>IF(Розрахунок!G390&lt;&gt;"",LEFT(Розрахунок!G390, LEN(Розрахунок!G390)-1)," ")</f>
        <v xml:space="preserve"> </v>
      </c>
      <c r="F393" s="223" t="str">
        <f>IF(Розрахунок!H390&lt;&gt;"",LEFT(Розрахунок!H390, LEN(Розрахунок!H390)-1)," ")</f>
        <v xml:space="preserve"> </v>
      </c>
      <c r="G393" s="223" t="str">
        <f>IF(Розрахунок!I390&lt;&gt;"",LEFT(Розрахунок!I390, LEN(Розрахунок!I390)-1)," ")</f>
        <v xml:space="preserve"> </v>
      </c>
      <c r="H393" s="223">
        <f>Розрахунок!J390</f>
        <v>0</v>
      </c>
      <c r="I393" s="223" t="str">
        <f>IF(Розрахунок!K390&lt;&gt;"",LEFT(Розрахунок!K390, LEN(Розрахунок!K390)-1)," ")</f>
        <v xml:space="preserve"> </v>
      </c>
      <c r="J393" s="223">
        <f>Розрахунок!E390</f>
        <v>0</v>
      </c>
      <c r="K393" s="223">
        <f>Розрахунок!DN390</f>
        <v>0</v>
      </c>
      <c r="L393" s="223">
        <f>Розрахунок!DM390</f>
        <v>0</v>
      </c>
      <c r="M393" s="223">
        <f>Розрахунок!L390</f>
        <v>0</v>
      </c>
      <c r="N393" s="223">
        <f>Розрахунок!M390</f>
        <v>0</v>
      </c>
      <c r="O393" s="223">
        <f>Розрахунок!N390</f>
        <v>0</v>
      </c>
      <c r="P393" s="223">
        <f>Розрахунок!O390</f>
        <v>0</v>
      </c>
      <c r="Q393" s="224">
        <f>Розрахунок!DL390</f>
        <v>0</v>
      </c>
      <c r="R393" s="249" t="str">
        <f t="shared" si="66"/>
        <v xml:space="preserve"> </v>
      </c>
      <c r="S393" s="222">
        <f>Розрахунок!U390</f>
        <v>0</v>
      </c>
      <c r="T393" s="225">
        <f>Розрахунок!AB390</f>
        <v>0</v>
      </c>
      <c r="U393" s="226">
        <f>Розрахунок!AI390</f>
        <v>0</v>
      </c>
      <c r="V393" s="423">
        <f>Розрахунок!AP390</f>
        <v>0</v>
      </c>
      <c r="W393" s="222">
        <f>Розрахунок!AW390</f>
        <v>0</v>
      </c>
      <c r="X393" s="225">
        <f>Розрахунок!BD390</f>
        <v>0</v>
      </c>
      <c r="Y393" s="226">
        <f>Розрахунок!BK390</f>
        <v>0</v>
      </c>
      <c r="Z393" s="423">
        <f>Розрахунок!BR390</f>
        <v>0</v>
      </c>
      <c r="AA393" s="222">
        <f>Розрахунок!BY390</f>
        <v>0</v>
      </c>
      <c r="AB393" s="423">
        <f>Розрахунок!CF390</f>
        <v>0</v>
      </c>
      <c r="AC393" s="222">
        <f>Розрахунок!CM390</f>
        <v>0</v>
      </c>
      <c r="AD393" s="225">
        <f>Розрахунок!CT390</f>
        <v>0</v>
      </c>
      <c r="AE393" s="226">
        <f>Розрахунок!DA390</f>
        <v>0</v>
      </c>
      <c r="AF393" s="225">
        <f>Розрахунок!DH390</f>
        <v>0</v>
      </c>
      <c r="AG393" s="421"/>
      <c r="AI393" s="524">
        <f t="shared" si="67"/>
        <v>0</v>
      </c>
      <c r="AJ393" s="519">
        <f t="shared" si="60"/>
        <v>0</v>
      </c>
      <c r="AK393" s="519">
        <f t="shared" si="61"/>
        <v>0</v>
      </c>
      <c r="AL393" s="519">
        <f t="shared" si="62"/>
        <v>0</v>
      </c>
      <c r="AM393" s="519">
        <f t="shared" si="63"/>
        <v>0</v>
      </c>
      <c r="AN393" s="519">
        <f t="shared" si="64"/>
        <v>0</v>
      </c>
      <c r="AO393" s="525">
        <f t="shared" si="65"/>
        <v>0</v>
      </c>
    </row>
    <row r="394" spans="1:41" s="16" customFormat="1" ht="13.5" hidden="1" thickBot="1" x14ac:dyDescent="0.25">
      <c r="A394" s="221">
        <f>Розрахунок!A391</f>
        <v>72</v>
      </c>
      <c r="B394" s="423">
        <f>Розрахунок!B391</f>
        <v>0</v>
      </c>
      <c r="C394" s="227" t="str">
        <f>Розрахунок!C391</f>
        <v/>
      </c>
      <c r="D394" s="226" t="str">
        <f>IF(Розрахунок!F391&lt;&gt;"",LEFT(Розрахунок!F391, LEN(Розрахунок!F391)-1)," ")</f>
        <v xml:space="preserve"> </v>
      </c>
      <c r="E394" s="223" t="str">
        <f>IF(Розрахунок!G391&lt;&gt;"",LEFT(Розрахунок!G391, LEN(Розрахунок!G391)-1)," ")</f>
        <v xml:space="preserve"> </v>
      </c>
      <c r="F394" s="223" t="str">
        <f>IF(Розрахунок!H391&lt;&gt;"",LEFT(Розрахунок!H391, LEN(Розрахунок!H391)-1)," ")</f>
        <v xml:space="preserve"> </v>
      </c>
      <c r="G394" s="223" t="str">
        <f>IF(Розрахунок!I391&lt;&gt;"",LEFT(Розрахунок!I391, LEN(Розрахунок!I391)-1)," ")</f>
        <v xml:space="preserve"> </v>
      </c>
      <c r="H394" s="223">
        <f>Розрахунок!J391</f>
        <v>0</v>
      </c>
      <c r="I394" s="223" t="str">
        <f>IF(Розрахунок!K391&lt;&gt;"",LEFT(Розрахунок!K391, LEN(Розрахунок!K391)-1)," ")</f>
        <v xml:space="preserve"> </v>
      </c>
      <c r="J394" s="223">
        <f>Розрахунок!E391</f>
        <v>0</v>
      </c>
      <c r="K394" s="223">
        <f>Розрахунок!DN391</f>
        <v>0</v>
      </c>
      <c r="L394" s="223">
        <f>Розрахунок!DM391</f>
        <v>0</v>
      </c>
      <c r="M394" s="223">
        <f>Розрахунок!L391</f>
        <v>0</v>
      </c>
      <c r="N394" s="223">
        <f>Розрахунок!M391</f>
        <v>0</v>
      </c>
      <c r="O394" s="223">
        <f>Розрахунок!N391</f>
        <v>0</v>
      </c>
      <c r="P394" s="223">
        <f>Розрахунок!O391</f>
        <v>0</v>
      </c>
      <c r="Q394" s="224">
        <f>Розрахунок!DL391</f>
        <v>0</v>
      </c>
      <c r="R394" s="249" t="str">
        <f t="shared" si="66"/>
        <v xml:space="preserve"> </v>
      </c>
      <c r="S394" s="222">
        <f>Розрахунок!U391</f>
        <v>0</v>
      </c>
      <c r="T394" s="225">
        <f>Розрахунок!AB391</f>
        <v>0</v>
      </c>
      <c r="U394" s="226">
        <f>Розрахунок!AI391</f>
        <v>0</v>
      </c>
      <c r="V394" s="423">
        <f>Розрахунок!AP391</f>
        <v>0</v>
      </c>
      <c r="W394" s="222">
        <f>Розрахунок!AW391</f>
        <v>0</v>
      </c>
      <c r="X394" s="225">
        <f>Розрахунок!BD391</f>
        <v>0</v>
      </c>
      <c r="Y394" s="226">
        <f>Розрахунок!BK391</f>
        <v>0</v>
      </c>
      <c r="Z394" s="423">
        <f>Розрахунок!BR391</f>
        <v>0</v>
      </c>
      <c r="AA394" s="222">
        <f>Розрахунок!BY391</f>
        <v>0</v>
      </c>
      <c r="AB394" s="423">
        <f>Розрахунок!CF391</f>
        <v>0</v>
      </c>
      <c r="AC394" s="222">
        <f>Розрахунок!CM391</f>
        <v>0</v>
      </c>
      <c r="AD394" s="225">
        <f>Розрахунок!CT391</f>
        <v>0</v>
      </c>
      <c r="AE394" s="226">
        <f>Розрахунок!DA391</f>
        <v>0</v>
      </c>
      <c r="AF394" s="225">
        <f>Розрахунок!DH391</f>
        <v>0</v>
      </c>
      <c r="AG394" s="421"/>
      <c r="AI394" s="524">
        <f t="shared" si="67"/>
        <v>0</v>
      </c>
      <c r="AJ394" s="519">
        <f t="shared" si="60"/>
        <v>0</v>
      </c>
      <c r="AK394" s="519">
        <f t="shared" si="61"/>
        <v>0</v>
      </c>
      <c r="AL394" s="519">
        <f t="shared" si="62"/>
        <v>0</v>
      </c>
      <c r="AM394" s="519">
        <f t="shared" si="63"/>
        <v>0</v>
      </c>
      <c r="AN394" s="519">
        <f t="shared" si="64"/>
        <v>0</v>
      </c>
      <c r="AO394" s="525">
        <f t="shared" si="65"/>
        <v>0</v>
      </c>
    </row>
    <row r="395" spans="1:41" s="16" customFormat="1" ht="13.5" hidden="1" thickBot="1" x14ac:dyDescent="0.25">
      <c r="A395" s="221">
        <f>Розрахунок!A392</f>
        <v>73</v>
      </c>
      <c r="B395" s="423">
        <f>Розрахунок!B392</f>
        <v>0</v>
      </c>
      <c r="C395" s="227" t="str">
        <f>Розрахунок!C392</f>
        <v/>
      </c>
      <c r="D395" s="226" t="str">
        <f>IF(Розрахунок!F392&lt;&gt;"",LEFT(Розрахунок!F392, LEN(Розрахунок!F392)-1)," ")</f>
        <v xml:space="preserve"> </v>
      </c>
      <c r="E395" s="223" t="str">
        <f>IF(Розрахунок!G392&lt;&gt;"",LEFT(Розрахунок!G392, LEN(Розрахунок!G392)-1)," ")</f>
        <v xml:space="preserve"> </v>
      </c>
      <c r="F395" s="223" t="str">
        <f>IF(Розрахунок!H392&lt;&gt;"",LEFT(Розрахунок!H392, LEN(Розрахунок!H392)-1)," ")</f>
        <v xml:space="preserve"> </v>
      </c>
      <c r="G395" s="223" t="str">
        <f>IF(Розрахунок!I392&lt;&gt;"",LEFT(Розрахунок!I392, LEN(Розрахунок!I392)-1)," ")</f>
        <v xml:space="preserve"> </v>
      </c>
      <c r="H395" s="223">
        <f>Розрахунок!J392</f>
        <v>0</v>
      </c>
      <c r="I395" s="223" t="str">
        <f>IF(Розрахунок!K392&lt;&gt;"",LEFT(Розрахунок!K392, LEN(Розрахунок!K392)-1)," ")</f>
        <v xml:space="preserve"> </v>
      </c>
      <c r="J395" s="223">
        <f>Розрахунок!E392</f>
        <v>0</v>
      </c>
      <c r="K395" s="223">
        <f>Розрахунок!DN392</f>
        <v>0</v>
      </c>
      <c r="L395" s="223">
        <f>Розрахунок!DM392</f>
        <v>0</v>
      </c>
      <c r="M395" s="223">
        <f>Розрахунок!L392</f>
        <v>0</v>
      </c>
      <c r="N395" s="223">
        <f>Розрахунок!M392</f>
        <v>0</v>
      </c>
      <c r="O395" s="223">
        <f>Розрахунок!N392</f>
        <v>0</v>
      </c>
      <c r="P395" s="223">
        <f>Розрахунок!O392</f>
        <v>0</v>
      </c>
      <c r="Q395" s="224">
        <f>Розрахунок!DL392</f>
        <v>0</v>
      </c>
      <c r="R395" s="249" t="str">
        <f t="shared" si="66"/>
        <v xml:space="preserve"> </v>
      </c>
      <c r="S395" s="222">
        <f>Розрахунок!U392</f>
        <v>0</v>
      </c>
      <c r="T395" s="225">
        <f>Розрахунок!AB392</f>
        <v>0</v>
      </c>
      <c r="U395" s="226">
        <f>Розрахунок!AI392</f>
        <v>0</v>
      </c>
      <c r="V395" s="423">
        <f>Розрахунок!AP392</f>
        <v>0</v>
      </c>
      <c r="W395" s="222">
        <f>Розрахунок!AW392</f>
        <v>0</v>
      </c>
      <c r="X395" s="225">
        <f>Розрахунок!BD392</f>
        <v>0</v>
      </c>
      <c r="Y395" s="226">
        <f>Розрахунок!BK392</f>
        <v>0</v>
      </c>
      <c r="Z395" s="423">
        <f>Розрахунок!BR392</f>
        <v>0</v>
      </c>
      <c r="AA395" s="222">
        <f>Розрахунок!BY392</f>
        <v>0</v>
      </c>
      <c r="AB395" s="423">
        <f>Розрахунок!CF392</f>
        <v>0</v>
      </c>
      <c r="AC395" s="222">
        <f>Розрахунок!CM392</f>
        <v>0</v>
      </c>
      <c r="AD395" s="225">
        <f>Розрахунок!CT392</f>
        <v>0</v>
      </c>
      <c r="AE395" s="226">
        <f>Розрахунок!DA392</f>
        <v>0</v>
      </c>
      <c r="AF395" s="225">
        <f>Розрахунок!DH392</f>
        <v>0</v>
      </c>
      <c r="AG395" s="421"/>
      <c r="AI395" s="524">
        <f t="shared" si="67"/>
        <v>0</v>
      </c>
      <c r="AJ395" s="519">
        <f t="shared" si="60"/>
        <v>0</v>
      </c>
      <c r="AK395" s="519">
        <f t="shared" si="61"/>
        <v>0</v>
      </c>
      <c r="AL395" s="519">
        <f t="shared" si="62"/>
        <v>0</v>
      </c>
      <c r="AM395" s="519">
        <f t="shared" si="63"/>
        <v>0</v>
      </c>
      <c r="AN395" s="519">
        <f t="shared" si="64"/>
        <v>0</v>
      </c>
      <c r="AO395" s="525">
        <f t="shared" si="65"/>
        <v>0</v>
      </c>
    </row>
    <row r="396" spans="1:41" s="16" customFormat="1" ht="13.5" hidden="1" thickBot="1" x14ac:dyDescent="0.25">
      <c r="A396" s="221">
        <f>Розрахунок!A393</f>
        <v>74</v>
      </c>
      <c r="B396" s="423">
        <f>Розрахунок!B393</f>
        <v>0</v>
      </c>
      <c r="C396" s="227" t="str">
        <f>Розрахунок!C393</f>
        <v/>
      </c>
      <c r="D396" s="226" t="str">
        <f>IF(Розрахунок!F393&lt;&gt;"",LEFT(Розрахунок!F393, LEN(Розрахунок!F393)-1)," ")</f>
        <v xml:space="preserve"> </v>
      </c>
      <c r="E396" s="223" t="str">
        <f>IF(Розрахунок!G393&lt;&gt;"",LEFT(Розрахунок!G393, LEN(Розрахунок!G393)-1)," ")</f>
        <v xml:space="preserve"> </v>
      </c>
      <c r="F396" s="223" t="str">
        <f>IF(Розрахунок!H393&lt;&gt;"",LEFT(Розрахунок!H393, LEN(Розрахунок!H393)-1)," ")</f>
        <v xml:space="preserve"> </v>
      </c>
      <c r="G396" s="223" t="str">
        <f>IF(Розрахунок!I393&lt;&gt;"",LEFT(Розрахунок!I393, LEN(Розрахунок!I393)-1)," ")</f>
        <v xml:space="preserve"> </v>
      </c>
      <c r="H396" s="223">
        <f>Розрахунок!J393</f>
        <v>0</v>
      </c>
      <c r="I396" s="223" t="str">
        <f>IF(Розрахунок!K393&lt;&gt;"",LEFT(Розрахунок!K393, LEN(Розрахунок!K393)-1)," ")</f>
        <v xml:space="preserve"> </v>
      </c>
      <c r="J396" s="223">
        <f>Розрахунок!E393</f>
        <v>0</v>
      </c>
      <c r="K396" s="223">
        <f>Розрахунок!DN393</f>
        <v>0</v>
      </c>
      <c r="L396" s="223">
        <f>Розрахунок!DM393</f>
        <v>0</v>
      </c>
      <c r="M396" s="223">
        <f>Розрахунок!L393</f>
        <v>0</v>
      </c>
      <c r="N396" s="223">
        <f>Розрахунок!M393</f>
        <v>0</v>
      </c>
      <c r="O396" s="223">
        <f>Розрахунок!N393</f>
        <v>0</v>
      </c>
      <c r="P396" s="223">
        <f>Розрахунок!O393</f>
        <v>0</v>
      </c>
      <c r="Q396" s="224">
        <f>Розрахунок!DL393</f>
        <v>0</v>
      </c>
      <c r="R396" s="249" t="str">
        <f t="shared" si="66"/>
        <v xml:space="preserve"> </v>
      </c>
      <c r="S396" s="222">
        <f>Розрахунок!U393</f>
        <v>0</v>
      </c>
      <c r="T396" s="225">
        <f>Розрахунок!AB393</f>
        <v>0</v>
      </c>
      <c r="U396" s="226">
        <f>Розрахунок!AI393</f>
        <v>0</v>
      </c>
      <c r="V396" s="423">
        <f>Розрахунок!AP393</f>
        <v>0</v>
      </c>
      <c r="W396" s="222">
        <f>Розрахунок!AW393</f>
        <v>0</v>
      </c>
      <c r="X396" s="225">
        <f>Розрахунок!BD393</f>
        <v>0</v>
      </c>
      <c r="Y396" s="226">
        <f>Розрахунок!BK393</f>
        <v>0</v>
      </c>
      <c r="Z396" s="423">
        <f>Розрахунок!BR393</f>
        <v>0</v>
      </c>
      <c r="AA396" s="222">
        <f>Розрахунок!BY393</f>
        <v>0</v>
      </c>
      <c r="AB396" s="423">
        <f>Розрахунок!CF393</f>
        <v>0</v>
      </c>
      <c r="AC396" s="222">
        <f>Розрахунок!CM393</f>
        <v>0</v>
      </c>
      <c r="AD396" s="225">
        <f>Розрахунок!CT393</f>
        <v>0</v>
      </c>
      <c r="AE396" s="226">
        <f>Розрахунок!DA393</f>
        <v>0</v>
      </c>
      <c r="AF396" s="225">
        <f>Розрахунок!DH393</f>
        <v>0</v>
      </c>
      <c r="AG396" s="421"/>
      <c r="AI396" s="524">
        <f t="shared" si="67"/>
        <v>0</v>
      </c>
      <c r="AJ396" s="519">
        <f t="shared" si="60"/>
        <v>0</v>
      </c>
      <c r="AK396" s="519">
        <f t="shared" si="61"/>
        <v>0</v>
      </c>
      <c r="AL396" s="519">
        <f t="shared" si="62"/>
        <v>0</v>
      </c>
      <c r="AM396" s="519">
        <f t="shared" si="63"/>
        <v>0</v>
      </c>
      <c r="AN396" s="519">
        <f t="shared" si="64"/>
        <v>0</v>
      </c>
      <c r="AO396" s="525">
        <f t="shared" si="65"/>
        <v>0</v>
      </c>
    </row>
    <row r="397" spans="1:41" s="16" customFormat="1" ht="13.5" hidden="1" thickBot="1" x14ac:dyDescent="0.25">
      <c r="A397" s="221">
        <f>Розрахунок!A394</f>
        <v>75</v>
      </c>
      <c r="B397" s="423">
        <f>Розрахунок!B394</f>
        <v>0</v>
      </c>
      <c r="C397" s="227" t="str">
        <f>Розрахунок!C394</f>
        <v/>
      </c>
      <c r="D397" s="226" t="str">
        <f>IF(Розрахунок!F394&lt;&gt;"",LEFT(Розрахунок!F394, LEN(Розрахунок!F394)-1)," ")</f>
        <v xml:space="preserve"> </v>
      </c>
      <c r="E397" s="223" t="str">
        <f>IF(Розрахунок!G394&lt;&gt;"",LEFT(Розрахунок!G394, LEN(Розрахунок!G394)-1)," ")</f>
        <v xml:space="preserve"> </v>
      </c>
      <c r="F397" s="223" t="str">
        <f>IF(Розрахунок!H394&lt;&gt;"",LEFT(Розрахунок!H394, LEN(Розрахунок!H394)-1)," ")</f>
        <v xml:space="preserve"> </v>
      </c>
      <c r="G397" s="223" t="str">
        <f>IF(Розрахунок!I394&lt;&gt;"",LEFT(Розрахунок!I394, LEN(Розрахунок!I394)-1)," ")</f>
        <v xml:space="preserve"> </v>
      </c>
      <c r="H397" s="223">
        <f>Розрахунок!J394</f>
        <v>0</v>
      </c>
      <c r="I397" s="223" t="str">
        <f>IF(Розрахунок!K394&lt;&gt;"",LEFT(Розрахунок!K394, LEN(Розрахунок!K394)-1)," ")</f>
        <v xml:space="preserve"> </v>
      </c>
      <c r="J397" s="223">
        <f>Розрахунок!E394</f>
        <v>0</v>
      </c>
      <c r="K397" s="223">
        <f>Розрахунок!DN394</f>
        <v>0</v>
      </c>
      <c r="L397" s="223">
        <f>Розрахунок!DM394</f>
        <v>0</v>
      </c>
      <c r="M397" s="223">
        <f>Розрахунок!L394</f>
        <v>0</v>
      </c>
      <c r="N397" s="223">
        <f>Розрахунок!M394</f>
        <v>0</v>
      </c>
      <c r="O397" s="223">
        <f>Розрахунок!N394</f>
        <v>0</v>
      </c>
      <c r="P397" s="223">
        <f>Розрахунок!O394</f>
        <v>0</v>
      </c>
      <c r="Q397" s="224">
        <f>Розрахунок!DL394</f>
        <v>0</v>
      </c>
      <c r="R397" s="249" t="str">
        <f t="shared" si="66"/>
        <v xml:space="preserve"> </v>
      </c>
      <c r="S397" s="222">
        <f>Розрахунок!U394</f>
        <v>0</v>
      </c>
      <c r="T397" s="225">
        <f>Розрахунок!AB394</f>
        <v>0</v>
      </c>
      <c r="U397" s="226">
        <f>Розрахунок!AI394</f>
        <v>0</v>
      </c>
      <c r="V397" s="423">
        <f>Розрахунок!AP394</f>
        <v>0</v>
      </c>
      <c r="W397" s="222">
        <f>Розрахунок!AW394</f>
        <v>0</v>
      </c>
      <c r="X397" s="225">
        <f>Розрахунок!BD394</f>
        <v>0</v>
      </c>
      <c r="Y397" s="226">
        <f>Розрахунок!BK394</f>
        <v>0</v>
      </c>
      <c r="Z397" s="423">
        <f>Розрахунок!BR394</f>
        <v>0</v>
      </c>
      <c r="AA397" s="222">
        <f>Розрахунок!BY394</f>
        <v>0</v>
      </c>
      <c r="AB397" s="423">
        <f>Розрахунок!CF394</f>
        <v>0</v>
      </c>
      <c r="AC397" s="222">
        <f>Розрахунок!CM394</f>
        <v>0</v>
      </c>
      <c r="AD397" s="225">
        <f>Розрахунок!CT394</f>
        <v>0</v>
      </c>
      <c r="AE397" s="226">
        <f>Розрахунок!DA394</f>
        <v>0</v>
      </c>
      <c r="AF397" s="225">
        <f>Розрахунок!DH394</f>
        <v>0</v>
      </c>
      <c r="AG397" s="421"/>
      <c r="AI397" s="524">
        <f t="shared" si="67"/>
        <v>0</v>
      </c>
      <c r="AJ397" s="519">
        <f t="shared" si="60"/>
        <v>0</v>
      </c>
      <c r="AK397" s="519">
        <f t="shared" si="61"/>
        <v>0</v>
      </c>
      <c r="AL397" s="519">
        <f t="shared" si="62"/>
        <v>0</v>
      </c>
      <c r="AM397" s="519">
        <f t="shared" si="63"/>
        <v>0</v>
      </c>
      <c r="AN397" s="519">
        <f t="shared" si="64"/>
        <v>0</v>
      </c>
      <c r="AO397" s="525">
        <f t="shared" si="65"/>
        <v>0</v>
      </c>
    </row>
    <row r="398" spans="1:41" s="16" customFormat="1" ht="13.5" hidden="1" thickBot="1" x14ac:dyDescent="0.25">
      <c r="A398" s="221">
        <f>Розрахунок!A395</f>
        <v>76</v>
      </c>
      <c r="B398" s="423">
        <f>Розрахунок!B395</f>
        <v>0</v>
      </c>
      <c r="C398" s="227" t="str">
        <f>Розрахунок!C395</f>
        <v/>
      </c>
      <c r="D398" s="226" t="str">
        <f>IF(Розрахунок!F395&lt;&gt;"",LEFT(Розрахунок!F395, LEN(Розрахунок!F395)-1)," ")</f>
        <v xml:space="preserve"> </v>
      </c>
      <c r="E398" s="223" t="str">
        <f>IF(Розрахунок!G395&lt;&gt;"",LEFT(Розрахунок!G395, LEN(Розрахунок!G395)-1)," ")</f>
        <v xml:space="preserve"> </v>
      </c>
      <c r="F398" s="223" t="str">
        <f>IF(Розрахунок!H395&lt;&gt;"",LEFT(Розрахунок!H395, LEN(Розрахунок!H395)-1)," ")</f>
        <v xml:space="preserve"> </v>
      </c>
      <c r="G398" s="223" t="str">
        <f>IF(Розрахунок!I395&lt;&gt;"",LEFT(Розрахунок!I395, LEN(Розрахунок!I395)-1)," ")</f>
        <v xml:space="preserve"> </v>
      </c>
      <c r="H398" s="223">
        <f>Розрахунок!J395</f>
        <v>0</v>
      </c>
      <c r="I398" s="223" t="str">
        <f>IF(Розрахунок!K395&lt;&gt;"",LEFT(Розрахунок!K395, LEN(Розрахунок!K395)-1)," ")</f>
        <v xml:space="preserve"> </v>
      </c>
      <c r="J398" s="223">
        <f>Розрахунок!E395</f>
        <v>0</v>
      </c>
      <c r="K398" s="223">
        <f>Розрахунок!DN395</f>
        <v>0</v>
      </c>
      <c r="L398" s="223">
        <f>Розрахунок!DM395</f>
        <v>0</v>
      </c>
      <c r="M398" s="223">
        <f>Розрахунок!L395</f>
        <v>0</v>
      </c>
      <c r="N398" s="223">
        <f>Розрахунок!M395</f>
        <v>0</v>
      </c>
      <c r="O398" s="223">
        <f>Розрахунок!N395</f>
        <v>0</v>
      </c>
      <c r="P398" s="223">
        <f>Розрахунок!O395</f>
        <v>0</v>
      </c>
      <c r="Q398" s="224">
        <f>Розрахунок!DL395</f>
        <v>0</v>
      </c>
      <c r="R398" s="249" t="str">
        <f t="shared" si="66"/>
        <v xml:space="preserve"> </v>
      </c>
      <c r="S398" s="222">
        <f>Розрахунок!U395</f>
        <v>0</v>
      </c>
      <c r="T398" s="225">
        <f>Розрахунок!AB395</f>
        <v>0</v>
      </c>
      <c r="U398" s="226">
        <f>Розрахунок!AI395</f>
        <v>0</v>
      </c>
      <c r="V398" s="423">
        <f>Розрахунок!AP395</f>
        <v>0</v>
      </c>
      <c r="W398" s="222">
        <f>Розрахунок!AW395</f>
        <v>0</v>
      </c>
      <c r="X398" s="225">
        <f>Розрахунок!BD395</f>
        <v>0</v>
      </c>
      <c r="Y398" s="226">
        <f>Розрахунок!BK395</f>
        <v>0</v>
      </c>
      <c r="Z398" s="423">
        <f>Розрахунок!BR395</f>
        <v>0</v>
      </c>
      <c r="AA398" s="222">
        <f>Розрахунок!BY395</f>
        <v>0</v>
      </c>
      <c r="AB398" s="423">
        <f>Розрахунок!CF395</f>
        <v>0</v>
      </c>
      <c r="AC398" s="222">
        <f>Розрахунок!CM395</f>
        <v>0</v>
      </c>
      <c r="AD398" s="225">
        <f>Розрахунок!CT395</f>
        <v>0</v>
      </c>
      <c r="AE398" s="226">
        <f>Розрахунок!DA395</f>
        <v>0</v>
      </c>
      <c r="AF398" s="225">
        <f>Розрахунок!DH395</f>
        <v>0</v>
      </c>
      <c r="AG398" s="421"/>
      <c r="AI398" s="524">
        <f t="shared" si="67"/>
        <v>0</v>
      </c>
      <c r="AJ398" s="519">
        <f t="shared" ref="AJ398:AJ422" si="68">IF(AND($B398&lt;&gt;0,OR($U398&lt;&gt;0,$V398&lt;&gt;0,ISNUMBER(FIND($U$6&amp;"*",$E398)),ISNUMBER(FIND($V$6&amp;"*",$E398)),ISNUMBER(FIND($U$6,$F398)),ISNUMBER(FIND($U$6,$G398)),ISNUMBER(FIND($V$6,$G398)),ISNUMBER(FIND($V$6,$G398)))),1,0)</f>
        <v>0</v>
      </c>
      <c r="AK398" s="519">
        <f t="shared" ref="AK398:AK422" si="69">IF(AND($B398&lt;&gt;0,OR($W398&lt;&gt;0,$X398&lt;&gt;0,ISNUMBER(FIND($W$6&amp;"*",$E398)),ISNUMBER(FIND($X$6&amp;"*",$E398)),ISNUMBER(FIND($W$6,$F398)),ISNUMBER(FIND($W$6,$G398)),ISNUMBER(FIND($X$6,$F398)),ISNUMBER(FIND($X$6,$G398)))),1,0)</f>
        <v>0</v>
      </c>
      <c r="AL398" s="519">
        <f t="shared" ref="AL398:AL422" si="70">IF(AND($B398&lt;&gt;0,OR($Y398&lt;&gt;0,$Z398&lt;&gt;0,ISNUMBER(FIND($Y$6&amp;"*",$E398)),ISNUMBER(FIND($Z$6&amp;"*",$E398)),ISNUMBER(FIND($Y$6,$F398)),ISNUMBER(FIND($Y$6,$G398)),ISNUMBER(FIND($Z$6,$F398)),ISNUMBER(FIND($Z$6,$G398)))),1,0)</f>
        <v>0</v>
      </c>
      <c r="AM398" s="519">
        <f t="shared" ref="AM398:AM422" si="71">IF(AND($B398&lt;&gt;0,OR($AA398&lt;&gt;0,$AB398&lt;&gt;0,ISNUMBER(FIND($AA$6&amp;"*",$E398)),ISNUMBER(FIND($AB$6&amp;"*",$E398)),ISNUMBER(FIND($AA$6,$F398)),ISNUMBER(FIND($AA$6,$G398)),ISNUMBER(FIND($AB$6,$F398)),ISNUMBER(FIND($AB$6,$G398)))),1,0)</f>
        <v>0</v>
      </c>
      <c r="AN398" s="519">
        <f t="shared" ref="AN398:AN422" si="72">IF(AND($B398&lt;&gt;0,OR($AC398&lt;&gt;0,$AD398&lt;&gt;0,ISNUMBER(FIND($AC$6&amp;"*",$E398)),ISNUMBER(FIND($AD$6&amp;"*",$E398)),ISNUMBER(FIND($AC$6,$F398)),ISNUMBER(FIND($AC$6,$G398)),ISNUMBER(FIND($AD$6,$F398)),ISNUMBER(FIND($AD$6,$G398)))),1,0)</f>
        <v>0</v>
      </c>
      <c r="AO398" s="525">
        <f t="shared" ref="AO398:AO422" si="73">IF(AND($B398&lt;&gt;0,OR($AE398&lt;&gt;0,$AF398&lt;&gt;0,ISNUMBER(FIND($AE$6&amp;"*",$E398)),ISNUMBER(FIND($AF$6&amp;"*",$E398)),ISNUMBER(FIND($AE$6,$F398)),ISNUMBER(FIND($AE$6,$G398)),ISNUMBER(FIND($AF$6,$F398)),ISNUMBER(FIND($AF$6,$G398)))),1,0)</f>
        <v>0</v>
      </c>
    </row>
    <row r="399" spans="1:41" s="16" customFormat="1" ht="13.5" hidden="1" thickBot="1" x14ac:dyDescent="0.25">
      <c r="A399" s="221">
        <f>Розрахунок!A396</f>
        <v>77</v>
      </c>
      <c r="B399" s="423">
        <f>Розрахунок!B396</f>
        <v>0</v>
      </c>
      <c r="C399" s="227" t="str">
        <f>Розрахунок!C396</f>
        <v/>
      </c>
      <c r="D399" s="226" t="str">
        <f>IF(Розрахунок!F396&lt;&gt;"",LEFT(Розрахунок!F396, LEN(Розрахунок!F396)-1)," ")</f>
        <v xml:space="preserve"> </v>
      </c>
      <c r="E399" s="223" t="str">
        <f>IF(Розрахунок!G396&lt;&gt;"",LEFT(Розрахунок!G396, LEN(Розрахунок!G396)-1)," ")</f>
        <v xml:space="preserve"> </v>
      </c>
      <c r="F399" s="223" t="str">
        <f>IF(Розрахунок!H396&lt;&gt;"",LEFT(Розрахунок!H396, LEN(Розрахунок!H396)-1)," ")</f>
        <v xml:space="preserve"> </v>
      </c>
      <c r="G399" s="223" t="str">
        <f>IF(Розрахунок!I396&lt;&gt;"",LEFT(Розрахунок!I396, LEN(Розрахунок!I396)-1)," ")</f>
        <v xml:space="preserve"> </v>
      </c>
      <c r="H399" s="223">
        <f>Розрахунок!J396</f>
        <v>0</v>
      </c>
      <c r="I399" s="223" t="str">
        <f>IF(Розрахунок!K396&lt;&gt;"",LEFT(Розрахунок!K396, LEN(Розрахунок!K396)-1)," ")</f>
        <v xml:space="preserve"> </v>
      </c>
      <c r="J399" s="223">
        <f>Розрахунок!E396</f>
        <v>0</v>
      </c>
      <c r="K399" s="223">
        <f>Розрахунок!DN396</f>
        <v>0</v>
      </c>
      <c r="L399" s="223">
        <f>Розрахунок!DM396</f>
        <v>0</v>
      </c>
      <c r="M399" s="223">
        <f>Розрахунок!L396</f>
        <v>0</v>
      </c>
      <c r="N399" s="223">
        <f>Розрахунок!M396</f>
        <v>0</v>
      </c>
      <c r="O399" s="223">
        <f>Розрахунок!N396</f>
        <v>0</v>
      </c>
      <c r="P399" s="223">
        <f>Розрахунок!O396</f>
        <v>0</v>
      </c>
      <c r="Q399" s="224">
        <f>Розрахунок!DL396</f>
        <v>0</v>
      </c>
      <c r="R399" s="249" t="str">
        <f t="shared" si="66"/>
        <v xml:space="preserve"> </v>
      </c>
      <c r="S399" s="222">
        <f>Розрахунок!U396</f>
        <v>0</v>
      </c>
      <c r="T399" s="225">
        <f>Розрахунок!AB396</f>
        <v>0</v>
      </c>
      <c r="U399" s="226">
        <f>Розрахунок!AI396</f>
        <v>0</v>
      </c>
      <c r="V399" s="423">
        <f>Розрахунок!AP396</f>
        <v>0</v>
      </c>
      <c r="W399" s="222">
        <f>Розрахунок!AW396</f>
        <v>0</v>
      </c>
      <c r="X399" s="225">
        <f>Розрахунок!BD396</f>
        <v>0</v>
      </c>
      <c r="Y399" s="226">
        <f>Розрахунок!BK396</f>
        <v>0</v>
      </c>
      <c r="Z399" s="423">
        <f>Розрахунок!BR396</f>
        <v>0</v>
      </c>
      <c r="AA399" s="222">
        <f>Розрахунок!BY396</f>
        <v>0</v>
      </c>
      <c r="AB399" s="423">
        <f>Розрахунок!CF396</f>
        <v>0</v>
      </c>
      <c r="AC399" s="222">
        <f>Розрахунок!CM396</f>
        <v>0</v>
      </c>
      <c r="AD399" s="225">
        <f>Розрахунок!CT396</f>
        <v>0</v>
      </c>
      <c r="AE399" s="226">
        <f>Розрахунок!DA396</f>
        <v>0</v>
      </c>
      <c r="AF399" s="225">
        <f>Розрахунок!DH396</f>
        <v>0</v>
      </c>
      <c r="AG399" s="421"/>
      <c r="AI399" s="524">
        <f t="shared" si="67"/>
        <v>0</v>
      </c>
      <c r="AJ399" s="519">
        <f t="shared" si="68"/>
        <v>0</v>
      </c>
      <c r="AK399" s="519">
        <f t="shared" si="69"/>
        <v>0</v>
      </c>
      <c r="AL399" s="519">
        <f t="shared" si="70"/>
        <v>0</v>
      </c>
      <c r="AM399" s="519">
        <f t="shared" si="71"/>
        <v>0</v>
      </c>
      <c r="AN399" s="519">
        <f t="shared" si="72"/>
        <v>0</v>
      </c>
      <c r="AO399" s="525">
        <f t="shared" si="73"/>
        <v>0</v>
      </c>
    </row>
    <row r="400" spans="1:41" s="16" customFormat="1" ht="13.5" hidden="1" thickBot="1" x14ac:dyDescent="0.25">
      <c r="A400" s="221">
        <f>Розрахунок!A397</f>
        <v>78</v>
      </c>
      <c r="B400" s="423">
        <f>Розрахунок!B397</f>
        <v>0</v>
      </c>
      <c r="C400" s="227" t="str">
        <f>Розрахунок!C397</f>
        <v/>
      </c>
      <c r="D400" s="226" t="str">
        <f>IF(Розрахунок!F397&lt;&gt;"",LEFT(Розрахунок!F397, LEN(Розрахунок!F397)-1)," ")</f>
        <v xml:space="preserve"> </v>
      </c>
      <c r="E400" s="223" t="str">
        <f>IF(Розрахунок!G397&lt;&gt;"",LEFT(Розрахунок!G397, LEN(Розрахунок!G397)-1)," ")</f>
        <v xml:space="preserve"> </v>
      </c>
      <c r="F400" s="223" t="str">
        <f>IF(Розрахунок!H397&lt;&gt;"",LEFT(Розрахунок!H397, LEN(Розрахунок!H397)-1)," ")</f>
        <v xml:space="preserve"> </v>
      </c>
      <c r="G400" s="223" t="str">
        <f>IF(Розрахунок!I397&lt;&gt;"",LEFT(Розрахунок!I397, LEN(Розрахунок!I397)-1)," ")</f>
        <v xml:space="preserve"> </v>
      </c>
      <c r="H400" s="223">
        <f>Розрахунок!J397</f>
        <v>0</v>
      </c>
      <c r="I400" s="223" t="str">
        <f>IF(Розрахунок!K397&lt;&gt;"",LEFT(Розрахунок!K397, LEN(Розрахунок!K397)-1)," ")</f>
        <v xml:space="preserve"> </v>
      </c>
      <c r="J400" s="223">
        <f>Розрахунок!E397</f>
        <v>0</v>
      </c>
      <c r="K400" s="223">
        <f>Розрахунок!DN397</f>
        <v>0</v>
      </c>
      <c r="L400" s="223">
        <f>Розрахунок!DM397</f>
        <v>0</v>
      </c>
      <c r="M400" s="223">
        <f>Розрахунок!L397</f>
        <v>0</v>
      </c>
      <c r="N400" s="223">
        <f>Розрахунок!M397</f>
        <v>0</v>
      </c>
      <c r="O400" s="223">
        <f>Розрахунок!N397</f>
        <v>0</v>
      </c>
      <c r="P400" s="223">
        <f>Розрахунок!O397</f>
        <v>0</v>
      </c>
      <c r="Q400" s="224">
        <f>Розрахунок!DL397</f>
        <v>0</v>
      </c>
      <c r="R400" s="249" t="str">
        <f t="shared" si="66"/>
        <v xml:space="preserve"> </v>
      </c>
      <c r="S400" s="222">
        <f>Розрахунок!U397</f>
        <v>0</v>
      </c>
      <c r="T400" s="225">
        <f>Розрахунок!AB397</f>
        <v>0</v>
      </c>
      <c r="U400" s="226">
        <f>Розрахунок!AI397</f>
        <v>0</v>
      </c>
      <c r="V400" s="423">
        <f>Розрахунок!AP397</f>
        <v>0</v>
      </c>
      <c r="W400" s="222">
        <f>Розрахунок!AW397</f>
        <v>0</v>
      </c>
      <c r="X400" s="225">
        <f>Розрахунок!BD397</f>
        <v>0</v>
      </c>
      <c r="Y400" s="226">
        <f>Розрахунок!BK397</f>
        <v>0</v>
      </c>
      <c r="Z400" s="423">
        <f>Розрахунок!BR397</f>
        <v>0</v>
      </c>
      <c r="AA400" s="222">
        <f>Розрахунок!BY397</f>
        <v>0</v>
      </c>
      <c r="AB400" s="423">
        <f>Розрахунок!CF397</f>
        <v>0</v>
      </c>
      <c r="AC400" s="222">
        <f>Розрахунок!CM397</f>
        <v>0</v>
      </c>
      <c r="AD400" s="225">
        <f>Розрахунок!CT397</f>
        <v>0</v>
      </c>
      <c r="AE400" s="226">
        <f>Розрахунок!DA397</f>
        <v>0</v>
      </c>
      <c r="AF400" s="225">
        <f>Розрахунок!DH397</f>
        <v>0</v>
      </c>
      <c r="AG400" s="421"/>
      <c r="AI400" s="524">
        <f t="shared" si="67"/>
        <v>0</v>
      </c>
      <c r="AJ400" s="519">
        <f t="shared" si="68"/>
        <v>0</v>
      </c>
      <c r="AK400" s="519">
        <f t="shared" si="69"/>
        <v>0</v>
      </c>
      <c r="AL400" s="519">
        <f t="shared" si="70"/>
        <v>0</v>
      </c>
      <c r="AM400" s="519">
        <f t="shared" si="71"/>
        <v>0</v>
      </c>
      <c r="AN400" s="519">
        <f t="shared" si="72"/>
        <v>0</v>
      </c>
      <c r="AO400" s="525">
        <f t="shared" si="73"/>
        <v>0</v>
      </c>
    </row>
    <row r="401" spans="1:41" s="16" customFormat="1" ht="13.5" hidden="1" thickBot="1" x14ac:dyDescent="0.25">
      <c r="A401" s="221">
        <f>Розрахунок!A398</f>
        <v>79</v>
      </c>
      <c r="B401" s="423">
        <f>Розрахунок!B398</f>
        <v>0</v>
      </c>
      <c r="C401" s="227" t="str">
        <f>Розрахунок!C398</f>
        <v/>
      </c>
      <c r="D401" s="226" t="str">
        <f>IF(Розрахунок!F398&lt;&gt;"",LEFT(Розрахунок!F398, LEN(Розрахунок!F398)-1)," ")</f>
        <v xml:space="preserve"> </v>
      </c>
      <c r="E401" s="223" t="str">
        <f>IF(Розрахунок!G398&lt;&gt;"",LEFT(Розрахунок!G398, LEN(Розрахунок!G398)-1)," ")</f>
        <v xml:space="preserve"> </v>
      </c>
      <c r="F401" s="223" t="str">
        <f>IF(Розрахунок!H398&lt;&gt;"",LEFT(Розрахунок!H398, LEN(Розрахунок!H398)-1)," ")</f>
        <v xml:space="preserve"> </v>
      </c>
      <c r="G401" s="223" t="str">
        <f>IF(Розрахунок!I398&lt;&gt;"",LEFT(Розрахунок!I398, LEN(Розрахунок!I398)-1)," ")</f>
        <v xml:space="preserve"> </v>
      </c>
      <c r="H401" s="223">
        <f>Розрахунок!J398</f>
        <v>0</v>
      </c>
      <c r="I401" s="223" t="str">
        <f>IF(Розрахунок!K398&lt;&gt;"",LEFT(Розрахунок!K398, LEN(Розрахунок!K398)-1)," ")</f>
        <v xml:space="preserve"> </v>
      </c>
      <c r="J401" s="223">
        <f>Розрахунок!E398</f>
        <v>0</v>
      </c>
      <c r="K401" s="223">
        <f>Розрахунок!DN398</f>
        <v>0</v>
      </c>
      <c r="L401" s="223">
        <f>Розрахунок!DM398</f>
        <v>0</v>
      </c>
      <c r="M401" s="223">
        <f>Розрахунок!L398</f>
        <v>0</v>
      </c>
      <c r="N401" s="223">
        <f>Розрахунок!M398</f>
        <v>0</v>
      </c>
      <c r="O401" s="223">
        <f>Розрахунок!N398</f>
        <v>0</v>
      </c>
      <c r="P401" s="223">
        <f>Розрахунок!O398</f>
        <v>0</v>
      </c>
      <c r="Q401" s="224">
        <f>Розрахунок!DL398</f>
        <v>0</v>
      </c>
      <c r="R401" s="249" t="str">
        <f t="shared" si="66"/>
        <v xml:space="preserve"> </v>
      </c>
      <c r="S401" s="222">
        <f>Розрахунок!U398</f>
        <v>0</v>
      </c>
      <c r="T401" s="225">
        <f>Розрахунок!AB398</f>
        <v>0</v>
      </c>
      <c r="U401" s="226">
        <f>Розрахунок!AI398</f>
        <v>0</v>
      </c>
      <c r="V401" s="423">
        <f>Розрахунок!AP398</f>
        <v>0</v>
      </c>
      <c r="W401" s="222">
        <f>Розрахунок!AW398</f>
        <v>0</v>
      </c>
      <c r="X401" s="225">
        <f>Розрахунок!BD398</f>
        <v>0</v>
      </c>
      <c r="Y401" s="226">
        <f>Розрахунок!BK398</f>
        <v>0</v>
      </c>
      <c r="Z401" s="423">
        <f>Розрахунок!BR398</f>
        <v>0</v>
      </c>
      <c r="AA401" s="222">
        <f>Розрахунок!BY398</f>
        <v>0</v>
      </c>
      <c r="AB401" s="423">
        <f>Розрахунок!CF398</f>
        <v>0</v>
      </c>
      <c r="AC401" s="222">
        <f>Розрахунок!CM398</f>
        <v>0</v>
      </c>
      <c r="AD401" s="225">
        <f>Розрахунок!CT398</f>
        <v>0</v>
      </c>
      <c r="AE401" s="226">
        <f>Розрахунок!DA398</f>
        <v>0</v>
      </c>
      <c r="AF401" s="225">
        <f>Розрахунок!DH398</f>
        <v>0</v>
      </c>
      <c r="AG401" s="421"/>
      <c r="AI401" s="524">
        <f t="shared" si="67"/>
        <v>0</v>
      </c>
      <c r="AJ401" s="519">
        <f t="shared" si="68"/>
        <v>0</v>
      </c>
      <c r="AK401" s="519">
        <f t="shared" si="69"/>
        <v>0</v>
      </c>
      <c r="AL401" s="519">
        <f t="shared" si="70"/>
        <v>0</v>
      </c>
      <c r="AM401" s="519">
        <f t="shared" si="71"/>
        <v>0</v>
      </c>
      <c r="AN401" s="519">
        <f t="shared" si="72"/>
        <v>0</v>
      </c>
      <c r="AO401" s="525">
        <f t="shared" si="73"/>
        <v>0</v>
      </c>
    </row>
    <row r="402" spans="1:41" s="16" customFormat="1" ht="13.5" hidden="1" thickBot="1" x14ac:dyDescent="0.25">
      <c r="A402" s="221">
        <f>Розрахунок!A399</f>
        <v>80</v>
      </c>
      <c r="B402" s="423">
        <f>Розрахунок!B399</f>
        <v>0</v>
      </c>
      <c r="C402" s="227" t="str">
        <f>Розрахунок!C399</f>
        <v/>
      </c>
      <c r="D402" s="226" t="str">
        <f>IF(Розрахунок!F399&lt;&gt;"",LEFT(Розрахунок!F399, LEN(Розрахунок!F399)-1)," ")</f>
        <v xml:space="preserve"> </v>
      </c>
      <c r="E402" s="223" t="str">
        <f>IF(Розрахунок!G399&lt;&gt;"",LEFT(Розрахунок!G399, LEN(Розрахунок!G399)-1)," ")</f>
        <v xml:space="preserve"> </v>
      </c>
      <c r="F402" s="223" t="str">
        <f>IF(Розрахунок!H399&lt;&gt;"",LEFT(Розрахунок!H399, LEN(Розрахунок!H399)-1)," ")</f>
        <v xml:space="preserve"> </v>
      </c>
      <c r="G402" s="223" t="str">
        <f>IF(Розрахунок!I399&lt;&gt;"",LEFT(Розрахунок!I399, LEN(Розрахунок!I399)-1)," ")</f>
        <v xml:space="preserve"> </v>
      </c>
      <c r="H402" s="223">
        <f>Розрахунок!J399</f>
        <v>0</v>
      </c>
      <c r="I402" s="223" t="str">
        <f>IF(Розрахунок!K399&lt;&gt;"",LEFT(Розрахунок!K399, LEN(Розрахунок!K399)-1)," ")</f>
        <v xml:space="preserve"> </v>
      </c>
      <c r="J402" s="223">
        <f>Розрахунок!E399</f>
        <v>0</v>
      </c>
      <c r="K402" s="223">
        <f>Розрахунок!DN399</f>
        <v>0</v>
      </c>
      <c r="L402" s="223">
        <f>Розрахунок!DM399</f>
        <v>0</v>
      </c>
      <c r="M402" s="223">
        <f>Розрахунок!L399</f>
        <v>0</v>
      </c>
      <c r="N402" s="223">
        <f>Розрахунок!M399</f>
        <v>0</v>
      </c>
      <c r="O402" s="223">
        <f>Розрахунок!N399</f>
        <v>0</v>
      </c>
      <c r="P402" s="223">
        <f>Розрахунок!O399</f>
        <v>0</v>
      </c>
      <c r="Q402" s="224">
        <f>Розрахунок!DL399</f>
        <v>0</v>
      </c>
      <c r="R402" s="249" t="str">
        <f t="shared" si="66"/>
        <v xml:space="preserve"> </v>
      </c>
      <c r="S402" s="222">
        <f>Розрахунок!U399</f>
        <v>0</v>
      </c>
      <c r="T402" s="225">
        <f>Розрахунок!AB399</f>
        <v>0</v>
      </c>
      <c r="U402" s="226">
        <f>Розрахунок!AI399</f>
        <v>0</v>
      </c>
      <c r="V402" s="423">
        <f>Розрахунок!AP399</f>
        <v>0</v>
      </c>
      <c r="W402" s="222">
        <f>Розрахунок!AW399</f>
        <v>0</v>
      </c>
      <c r="X402" s="225">
        <f>Розрахунок!BD399</f>
        <v>0</v>
      </c>
      <c r="Y402" s="226">
        <f>Розрахунок!BK399</f>
        <v>0</v>
      </c>
      <c r="Z402" s="423">
        <f>Розрахунок!BR399</f>
        <v>0</v>
      </c>
      <c r="AA402" s="222">
        <f>Розрахунок!BY399</f>
        <v>0</v>
      </c>
      <c r="AB402" s="423">
        <f>Розрахунок!CF399</f>
        <v>0</v>
      </c>
      <c r="AC402" s="222">
        <f>Розрахунок!CM399</f>
        <v>0</v>
      </c>
      <c r="AD402" s="225">
        <f>Розрахунок!CT399</f>
        <v>0</v>
      </c>
      <c r="AE402" s="226">
        <f>Розрахунок!DA399</f>
        <v>0</v>
      </c>
      <c r="AF402" s="225">
        <f>Розрахунок!DH399</f>
        <v>0</v>
      </c>
      <c r="AG402" s="421"/>
      <c r="AI402" s="524">
        <f t="shared" si="67"/>
        <v>0</v>
      </c>
      <c r="AJ402" s="519">
        <f t="shared" si="68"/>
        <v>0</v>
      </c>
      <c r="AK402" s="519">
        <f t="shared" si="69"/>
        <v>0</v>
      </c>
      <c r="AL402" s="519">
        <f t="shared" si="70"/>
        <v>0</v>
      </c>
      <c r="AM402" s="519">
        <f t="shared" si="71"/>
        <v>0</v>
      </c>
      <c r="AN402" s="519">
        <f t="shared" si="72"/>
        <v>0</v>
      </c>
      <c r="AO402" s="525">
        <f t="shared" si="73"/>
        <v>0</v>
      </c>
    </row>
    <row r="403" spans="1:41" s="16" customFormat="1" ht="13.5" hidden="1" thickBot="1" x14ac:dyDescent="0.25">
      <c r="A403" s="221">
        <f>Розрахунок!A400</f>
        <v>81</v>
      </c>
      <c r="B403" s="423">
        <f>Розрахунок!B400</f>
        <v>0</v>
      </c>
      <c r="C403" s="227" t="str">
        <f>Розрахунок!C400</f>
        <v/>
      </c>
      <c r="D403" s="226" t="str">
        <f>IF(Розрахунок!F400&lt;&gt;"",LEFT(Розрахунок!F400, LEN(Розрахунок!F400)-1)," ")</f>
        <v xml:space="preserve"> </v>
      </c>
      <c r="E403" s="223" t="str">
        <f>IF(Розрахунок!G400&lt;&gt;"",LEFT(Розрахунок!G400, LEN(Розрахунок!G400)-1)," ")</f>
        <v xml:space="preserve"> </v>
      </c>
      <c r="F403" s="223" t="str">
        <f>IF(Розрахунок!H400&lt;&gt;"",LEFT(Розрахунок!H400, LEN(Розрахунок!H400)-1)," ")</f>
        <v xml:space="preserve"> </v>
      </c>
      <c r="G403" s="223" t="str">
        <f>IF(Розрахунок!I400&lt;&gt;"",LEFT(Розрахунок!I400, LEN(Розрахунок!I400)-1)," ")</f>
        <v xml:space="preserve"> </v>
      </c>
      <c r="H403" s="223">
        <f>Розрахунок!J400</f>
        <v>0</v>
      </c>
      <c r="I403" s="223" t="str">
        <f>IF(Розрахунок!K400&lt;&gt;"",LEFT(Розрахунок!K400, LEN(Розрахунок!K400)-1)," ")</f>
        <v xml:space="preserve"> </v>
      </c>
      <c r="J403" s="223">
        <f>Розрахунок!E400</f>
        <v>0</v>
      </c>
      <c r="K403" s="223">
        <f>Розрахунок!DN400</f>
        <v>0</v>
      </c>
      <c r="L403" s="223">
        <f>Розрахунок!DM400</f>
        <v>0</v>
      </c>
      <c r="M403" s="223">
        <f>Розрахунок!L400</f>
        <v>0</v>
      </c>
      <c r="N403" s="223">
        <f>Розрахунок!M400</f>
        <v>0</v>
      </c>
      <c r="O403" s="223">
        <f>Розрахунок!N400</f>
        <v>0</v>
      </c>
      <c r="P403" s="223">
        <f>Розрахунок!O400</f>
        <v>0</v>
      </c>
      <c r="Q403" s="224">
        <f>Розрахунок!DL400</f>
        <v>0</v>
      </c>
      <c r="R403" s="249" t="str">
        <f t="shared" si="66"/>
        <v xml:space="preserve"> </v>
      </c>
      <c r="S403" s="222">
        <f>Розрахунок!U400</f>
        <v>0</v>
      </c>
      <c r="T403" s="225">
        <f>Розрахунок!AB400</f>
        <v>0</v>
      </c>
      <c r="U403" s="226">
        <f>Розрахунок!AI400</f>
        <v>0</v>
      </c>
      <c r="V403" s="423">
        <f>Розрахунок!AP400</f>
        <v>0</v>
      </c>
      <c r="W403" s="222">
        <f>Розрахунок!AW400</f>
        <v>0</v>
      </c>
      <c r="X403" s="225">
        <f>Розрахунок!BD400</f>
        <v>0</v>
      </c>
      <c r="Y403" s="226">
        <f>Розрахунок!BK400</f>
        <v>0</v>
      </c>
      <c r="Z403" s="423">
        <f>Розрахунок!BR400</f>
        <v>0</v>
      </c>
      <c r="AA403" s="222">
        <f>Розрахунок!BY400</f>
        <v>0</v>
      </c>
      <c r="AB403" s="423">
        <f>Розрахунок!CF400</f>
        <v>0</v>
      </c>
      <c r="AC403" s="222">
        <f>Розрахунок!CM400</f>
        <v>0</v>
      </c>
      <c r="AD403" s="225">
        <f>Розрахунок!CT400</f>
        <v>0</v>
      </c>
      <c r="AE403" s="226">
        <f>Розрахунок!DA400</f>
        <v>0</v>
      </c>
      <c r="AF403" s="225">
        <f>Розрахунок!DH400</f>
        <v>0</v>
      </c>
      <c r="AG403" s="421"/>
      <c r="AI403" s="524">
        <f t="shared" si="67"/>
        <v>0</v>
      </c>
      <c r="AJ403" s="519">
        <f t="shared" si="68"/>
        <v>0</v>
      </c>
      <c r="AK403" s="519">
        <f t="shared" si="69"/>
        <v>0</v>
      </c>
      <c r="AL403" s="519">
        <f t="shared" si="70"/>
        <v>0</v>
      </c>
      <c r="AM403" s="519">
        <f t="shared" si="71"/>
        <v>0</v>
      </c>
      <c r="AN403" s="519">
        <f t="shared" si="72"/>
        <v>0</v>
      </c>
      <c r="AO403" s="525">
        <f t="shared" si="73"/>
        <v>0</v>
      </c>
    </row>
    <row r="404" spans="1:41" s="16" customFormat="1" ht="13.5" hidden="1" thickBot="1" x14ac:dyDescent="0.25">
      <c r="A404" s="221">
        <f>Розрахунок!A401</f>
        <v>82</v>
      </c>
      <c r="B404" s="423">
        <f>Розрахунок!B401</f>
        <v>0</v>
      </c>
      <c r="C404" s="227" t="str">
        <f>Розрахунок!C401</f>
        <v/>
      </c>
      <c r="D404" s="226" t="str">
        <f>IF(Розрахунок!F401&lt;&gt;"",LEFT(Розрахунок!F401, LEN(Розрахунок!F401)-1)," ")</f>
        <v xml:space="preserve"> </v>
      </c>
      <c r="E404" s="223" t="str">
        <f>IF(Розрахунок!G401&lt;&gt;"",LEFT(Розрахунок!G401, LEN(Розрахунок!G401)-1)," ")</f>
        <v xml:space="preserve"> </v>
      </c>
      <c r="F404" s="223" t="str">
        <f>IF(Розрахунок!H401&lt;&gt;"",LEFT(Розрахунок!H401, LEN(Розрахунок!H401)-1)," ")</f>
        <v xml:space="preserve"> </v>
      </c>
      <c r="G404" s="223" t="str">
        <f>IF(Розрахунок!I401&lt;&gt;"",LEFT(Розрахунок!I401, LEN(Розрахунок!I401)-1)," ")</f>
        <v xml:space="preserve"> </v>
      </c>
      <c r="H404" s="223">
        <f>Розрахунок!J401</f>
        <v>0</v>
      </c>
      <c r="I404" s="223" t="str">
        <f>IF(Розрахунок!K401&lt;&gt;"",LEFT(Розрахунок!K401, LEN(Розрахунок!K401)-1)," ")</f>
        <v xml:space="preserve"> </v>
      </c>
      <c r="J404" s="223">
        <f>Розрахунок!E401</f>
        <v>0</v>
      </c>
      <c r="K404" s="223">
        <f>Розрахунок!DN401</f>
        <v>0</v>
      </c>
      <c r="L404" s="223">
        <f>Розрахунок!DM401</f>
        <v>0</v>
      </c>
      <c r="M404" s="223">
        <f>Розрахунок!L401</f>
        <v>0</v>
      </c>
      <c r="N404" s="223">
        <f>Розрахунок!M401</f>
        <v>0</v>
      </c>
      <c r="O404" s="223">
        <f>Розрахунок!N401</f>
        <v>0</v>
      </c>
      <c r="P404" s="223">
        <f>Розрахунок!O401</f>
        <v>0</v>
      </c>
      <c r="Q404" s="224">
        <f>Розрахунок!DL401</f>
        <v>0</v>
      </c>
      <c r="R404" s="249" t="str">
        <f t="shared" si="66"/>
        <v xml:space="preserve"> </v>
      </c>
      <c r="S404" s="222">
        <f>Розрахунок!U401</f>
        <v>0</v>
      </c>
      <c r="T404" s="225">
        <f>Розрахунок!AB401</f>
        <v>0</v>
      </c>
      <c r="U404" s="226">
        <f>Розрахунок!AI401</f>
        <v>0</v>
      </c>
      <c r="V404" s="423">
        <f>Розрахунок!AP401</f>
        <v>0</v>
      </c>
      <c r="W404" s="222">
        <f>Розрахунок!AW401</f>
        <v>0</v>
      </c>
      <c r="X404" s="225">
        <f>Розрахунок!BD401</f>
        <v>0</v>
      </c>
      <c r="Y404" s="226">
        <f>Розрахунок!BK401</f>
        <v>0</v>
      </c>
      <c r="Z404" s="423">
        <f>Розрахунок!BR401</f>
        <v>0</v>
      </c>
      <c r="AA404" s="222">
        <f>Розрахунок!BY401</f>
        <v>0</v>
      </c>
      <c r="AB404" s="423">
        <f>Розрахунок!CF401</f>
        <v>0</v>
      </c>
      <c r="AC404" s="222">
        <f>Розрахунок!CM401</f>
        <v>0</v>
      </c>
      <c r="AD404" s="225">
        <f>Розрахунок!CT401</f>
        <v>0</v>
      </c>
      <c r="AE404" s="226">
        <f>Розрахунок!DA401</f>
        <v>0</v>
      </c>
      <c r="AF404" s="225">
        <f>Розрахунок!DH401</f>
        <v>0</v>
      </c>
      <c r="AG404" s="421"/>
      <c r="AI404" s="524">
        <f t="shared" si="67"/>
        <v>0</v>
      </c>
      <c r="AJ404" s="519">
        <f t="shared" si="68"/>
        <v>0</v>
      </c>
      <c r="AK404" s="519">
        <f t="shared" si="69"/>
        <v>0</v>
      </c>
      <c r="AL404" s="519">
        <f t="shared" si="70"/>
        <v>0</v>
      </c>
      <c r="AM404" s="519">
        <f t="shared" si="71"/>
        <v>0</v>
      </c>
      <c r="AN404" s="519">
        <f t="shared" si="72"/>
        <v>0</v>
      </c>
      <c r="AO404" s="525">
        <f t="shared" si="73"/>
        <v>0</v>
      </c>
    </row>
    <row r="405" spans="1:41" s="16" customFormat="1" ht="13.5" hidden="1" thickBot="1" x14ac:dyDescent="0.25">
      <c r="A405" s="221">
        <f>Розрахунок!A402</f>
        <v>83</v>
      </c>
      <c r="B405" s="423">
        <f>Розрахунок!B402</f>
        <v>0</v>
      </c>
      <c r="C405" s="227" t="str">
        <f>Розрахунок!C402</f>
        <v/>
      </c>
      <c r="D405" s="226" t="str">
        <f>IF(Розрахунок!F402&lt;&gt;"",LEFT(Розрахунок!F402, LEN(Розрахунок!F402)-1)," ")</f>
        <v xml:space="preserve"> </v>
      </c>
      <c r="E405" s="223" t="str">
        <f>IF(Розрахунок!G402&lt;&gt;"",LEFT(Розрахунок!G402, LEN(Розрахунок!G402)-1)," ")</f>
        <v xml:space="preserve"> </v>
      </c>
      <c r="F405" s="223" t="str">
        <f>IF(Розрахунок!H402&lt;&gt;"",LEFT(Розрахунок!H402, LEN(Розрахунок!H402)-1)," ")</f>
        <v xml:space="preserve"> </v>
      </c>
      <c r="G405" s="223" t="str">
        <f>IF(Розрахунок!I402&lt;&gt;"",LEFT(Розрахунок!I402, LEN(Розрахунок!I402)-1)," ")</f>
        <v xml:space="preserve"> </v>
      </c>
      <c r="H405" s="223">
        <f>Розрахунок!J402</f>
        <v>0</v>
      </c>
      <c r="I405" s="223" t="str">
        <f>IF(Розрахунок!K402&lt;&gt;"",LEFT(Розрахунок!K402, LEN(Розрахунок!K402)-1)," ")</f>
        <v xml:space="preserve"> </v>
      </c>
      <c r="J405" s="223">
        <f>Розрахунок!E402</f>
        <v>0</v>
      </c>
      <c r="K405" s="223">
        <f>Розрахунок!DN402</f>
        <v>0</v>
      </c>
      <c r="L405" s="223">
        <f>Розрахунок!DM402</f>
        <v>0</v>
      </c>
      <c r="M405" s="223">
        <f>Розрахунок!L402</f>
        <v>0</v>
      </c>
      <c r="N405" s="223">
        <f>Розрахунок!M402</f>
        <v>0</v>
      </c>
      <c r="O405" s="223">
        <f>Розрахунок!N402</f>
        <v>0</v>
      </c>
      <c r="P405" s="223">
        <f>Розрахунок!O402</f>
        <v>0</v>
      </c>
      <c r="Q405" s="224">
        <f>Розрахунок!DL402</f>
        <v>0</v>
      </c>
      <c r="R405" s="249" t="str">
        <f t="shared" si="66"/>
        <v xml:space="preserve"> </v>
      </c>
      <c r="S405" s="222">
        <f>Розрахунок!U402</f>
        <v>0</v>
      </c>
      <c r="T405" s="225">
        <f>Розрахунок!AB402</f>
        <v>0</v>
      </c>
      <c r="U405" s="226">
        <f>Розрахунок!AI402</f>
        <v>0</v>
      </c>
      <c r="V405" s="423">
        <f>Розрахунок!AP402</f>
        <v>0</v>
      </c>
      <c r="W405" s="222">
        <f>Розрахунок!AW402</f>
        <v>0</v>
      </c>
      <c r="X405" s="225">
        <f>Розрахунок!BD402</f>
        <v>0</v>
      </c>
      <c r="Y405" s="226">
        <f>Розрахунок!BK402</f>
        <v>0</v>
      </c>
      <c r="Z405" s="423">
        <f>Розрахунок!BR402</f>
        <v>0</v>
      </c>
      <c r="AA405" s="222">
        <f>Розрахунок!BY402</f>
        <v>0</v>
      </c>
      <c r="AB405" s="423">
        <f>Розрахунок!CF402</f>
        <v>0</v>
      </c>
      <c r="AC405" s="222">
        <f>Розрахунок!CM402</f>
        <v>0</v>
      </c>
      <c r="AD405" s="225">
        <f>Розрахунок!CT402</f>
        <v>0</v>
      </c>
      <c r="AE405" s="226">
        <f>Розрахунок!DA402</f>
        <v>0</v>
      </c>
      <c r="AF405" s="225">
        <f>Розрахунок!DH402</f>
        <v>0</v>
      </c>
      <c r="AG405" s="421"/>
      <c r="AI405" s="524">
        <f t="shared" si="67"/>
        <v>0</v>
      </c>
      <c r="AJ405" s="519">
        <f t="shared" si="68"/>
        <v>0</v>
      </c>
      <c r="AK405" s="519">
        <f t="shared" si="69"/>
        <v>0</v>
      </c>
      <c r="AL405" s="519">
        <f t="shared" si="70"/>
        <v>0</v>
      </c>
      <c r="AM405" s="519">
        <f t="shared" si="71"/>
        <v>0</v>
      </c>
      <c r="AN405" s="519">
        <f t="shared" si="72"/>
        <v>0</v>
      </c>
      <c r="AO405" s="525">
        <f t="shared" si="73"/>
        <v>0</v>
      </c>
    </row>
    <row r="406" spans="1:41" s="16" customFormat="1" ht="13.5" hidden="1" thickBot="1" x14ac:dyDescent="0.25">
      <c r="A406" s="221">
        <f>Розрахунок!A403</f>
        <v>84</v>
      </c>
      <c r="B406" s="423">
        <f>Розрахунок!B403</f>
        <v>0</v>
      </c>
      <c r="C406" s="227" t="str">
        <f>Розрахунок!C403</f>
        <v/>
      </c>
      <c r="D406" s="226" t="str">
        <f>IF(Розрахунок!F403&lt;&gt;"",LEFT(Розрахунок!F403, LEN(Розрахунок!F403)-1)," ")</f>
        <v xml:space="preserve"> </v>
      </c>
      <c r="E406" s="223" t="str">
        <f>IF(Розрахунок!G403&lt;&gt;"",LEFT(Розрахунок!G403, LEN(Розрахунок!G403)-1)," ")</f>
        <v xml:space="preserve"> </v>
      </c>
      <c r="F406" s="223" t="str">
        <f>IF(Розрахунок!H403&lt;&gt;"",LEFT(Розрахунок!H403, LEN(Розрахунок!H403)-1)," ")</f>
        <v xml:space="preserve"> </v>
      </c>
      <c r="G406" s="223" t="str">
        <f>IF(Розрахунок!I403&lt;&gt;"",LEFT(Розрахунок!I403, LEN(Розрахунок!I403)-1)," ")</f>
        <v xml:space="preserve"> </v>
      </c>
      <c r="H406" s="223">
        <f>Розрахунок!J403</f>
        <v>0</v>
      </c>
      <c r="I406" s="223" t="str">
        <f>IF(Розрахунок!K403&lt;&gt;"",LEFT(Розрахунок!K403, LEN(Розрахунок!K403)-1)," ")</f>
        <v xml:space="preserve"> </v>
      </c>
      <c r="J406" s="223">
        <f>Розрахунок!E403</f>
        <v>0</v>
      </c>
      <c r="K406" s="223">
        <f>Розрахунок!DN403</f>
        <v>0</v>
      </c>
      <c r="L406" s="223">
        <f>Розрахунок!DM403</f>
        <v>0</v>
      </c>
      <c r="M406" s="223">
        <f>Розрахунок!L403</f>
        <v>0</v>
      </c>
      <c r="N406" s="223">
        <f>Розрахунок!M403</f>
        <v>0</v>
      </c>
      <c r="O406" s="223">
        <f>Розрахунок!N403</f>
        <v>0</v>
      </c>
      <c r="P406" s="223">
        <f>Розрахунок!O403</f>
        <v>0</v>
      </c>
      <c r="Q406" s="224">
        <f>Розрахунок!DL403</f>
        <v>0</v>
      </c>
      <c r="R406" s="249" t="str">
        <f t="shared" si="66"/>
        <v xml:space="preserve"> </v>
      </c>
      <c r="S406" s="222">
        <f>Розрахунок!U403</f>
        <v>0</v>
      </c>
      <c r="T406" s="225">
        <f>Розрахунок!AB403</f>
        <v>0</v>
      </c>
      <c r="U406" s="226">
        <f>Розрахунок!AI403</f>
        <v>0</v>
      </c>
      <c r="V406" s="423">
        <f>Розрахунок!AP403</f>
        <v>0</v>
      </c>
      <c r="W406" s="222">
        <f>Розрахунок!AW403</f>
        <v>0</v>
      </c>
      <c r="X406" s="225">
        <f>Розрахунок!BD403</f>
        <v>0</v>
      </c>
      <c r="Y406" s="226">
        <f>Розрахунок!BK403</f>
        <v>0</v>
      </c>
      <c r="Z406" s="423">
        <f>Розрахунок!BR403</f>
        <v>0</v>
      </c>
      <c r="AA406" s="222">
        <f>Розрахунок!BY403</f>
        <v>0</v>
      </c>
      <c r="AB406" s="423">
        <f>Розрахунок!CF403</f>
        <v>0</v>
      </c>
      <c r="AC406" s="222">
        <f>Розрахунок!CM403</f>
        <v>0</v>
      </c>
      <c r="AD406" s="225">
        <f>Розрахунок!CT403</f>
        <v>0</v>
      </c>
      <c r="AE406" s="226">
        <f>Розрахунок!DA403</f>
        <v>0</v>
      </c>
      <c r="AF406" s="225">
        <f>Розрахунок!DH403</f>
        <v>0</v>
      </c>
      <c r="AG406" s="421"/>
      <c r="AI406" s="524">
        <f t="shared" si="67"/>
        <v>0</v>
      </c>
      <c r="AJ406" s="519">
        <f t="shared" si="68"/>
        <v>0</v>
      </c>
      <c r="AK406" s="519">
        <f t="shared" si="69"/>
        <v>0</v>
      </c>
      <c r="AL406" s="519">
        <f t="shared" si="70"/>
        <v>0</v>
      </c>
      <c r="AM406" s="519">
        <f t="shared" si="71"/>
        <v>0</v>
      </c>
      <c r="AN406" s="519">
        <f t="shared" si="72"/>
        <v>0</v>
      </c>
      <c r="AO406" s="525">
        <f t="shared" si="73"/>
        <v>0</v>
      </c>
    </row>
    <row r="407" spans="1:41" s="16" customFormat="1" ht="13.5" hidden="1" thickBot="1" x14ac:dyDescent="0.25">
      <c r="A407" s="221">
        <f>Розрахунок!A404</f>
        <v>85</v>
      </c>
      <c r="B407" s="423">
        <f>Розрахунок!B404</f>
        <v>0</v>
      </c>
      <c r="C407" s="227" t="str">
        <f>Розрахунок!C404</f>
        <v/>
      </c>
      <c r="D407" s="226" t="str">
        <f>IF(Розрахунок!F404&lt;&gt;"",LEFT(Розрахунок!F404, LEN(Розрахунок!F404)-1)," ")</f>
        <v xml:space="preserve"> </v>
      </c>
      <c r="E407" s="223" t="str">
        <f>IF(Розрахунок!G404&lt;&gt;"",LEFT(Розрахунок!G404, LEN(Розрахунок!G404)-1)," ")</f>
        <v xml:space="preserve"> </v>
      </c>
      <c r="F407" s="223" t="str">
        <f>IF(Розрахунок!H404&lt;&gt;"",LEFT(Розрахунок!H404, LEN(Розрахунок!H404)-1)," ")</f>
        <v xml:space="preserve"> </v>
      </c>
      <c r="G407" s="223" t="str">
        <f>IF(Розрахунок!I404&lt;&gt;"",LEFT(Розрахунок!I404, LEN(Розрахунок!I404)-1)," ")</f>
        <v xml:space="preserve"> </v>
      </c>
      <c r="H407" s="223">
        <f>Розрахунок!J404</f>
        <v>0</v>
      </c>
      <c r="I407" s="223" t="str">
        <f>IF(Розрахунок!K404&lt;&gt;"",LEFT(Розрахунок!K404, LEN(Розрахунок!K404)-1)," ")</f>
        <v xml:space="preserve"> </v>
      </c>
      <c r="J407" s="223">
        <f>Розрахунок!E404</f>
        <v>0</v>
      </c>
      <c r="K407" s="223">
        <f>Розрахунок!DN404</f>
        <v>0</v>
      </c>
      <c r="L407" s="223">
        <f>Розрахунок!DM404</f>
        <v>0</v>
      </c>
      <c r="M407" s="223">
        <f>Розрахунок!L404</f>
        <v>0</v>
      </c>
      <c r="N407" s="223">
        <f>Розрахунок!M404</f>
        <v>0</v>
      </c>
      <c r="O407" s="223">
        <f>Розрахунок!N404</f>
        <v>0</v>
      </c>
      <c r="P407" s="223">
        <f>Розрахунок!O404</f>
        <v>0</v>
      </c>
      <c r="Q407" s="224">
        <f>Розрахунок!DL404</f>
        <v>0</v>
      </c>
      <c r="R407" s="249" t="str">
        <f t="shared" si="66"/>
        <v xml:space="preserve"> </v>
      </c>
      <c r="S407" s="222">
        <f>Розрахунок!U404</f>
        <v>0</v>
      </c>
      <c r="T407" s="225">
        <f>Розрахунок!AB404</f>
        <v>0</v>
      </c>
      <c r="U407" s="226">
        <f>Розрахунок!AI404</f>
        <v>0</v>
      </c>
      <c r="V407" s="423">
        <f>Розрахунок!AP404</f>
        <v>0</v>
      </c>
      <c r="W407" s="222">
        <f>Розрахунок!AW404</f>
        <v>0</v>
      </c>
      <c r="X407" s="225">
        <f>Розрахунок!BD404</f>
        <v>0</v>
      </c>
      <c r="Y407" s="226">
        <f>Розрахунок!BK404</f>
        <v>0</v>
      </c>
      <c r="Z407" s="423">
        <f>Розрахунок!BR404</f>
        <v>0</v>
      </c>
      <c r="AA407" s="222">
        <f>Розрахунок!BY404</f>
        <v>0</v>
      </c>
      <c r="AB407" s="423">
        <f>Розрахунок!CF404</f>
        <v>0</v>
      </c>
      <c r="AC407" s="222">
        <f>Розрахунок!CM404</f>
        <v>0</v>
      </c>
      <c r="AD407" s="225">
        <f>Розрахунок!CT404</f>
        <v>0</v>
      </c>
      <c r="AE407" s="226">
        <f>Розрахунок!DA404</f>
        <v>0</v>
      </c>
      <c r="AF407" s="225">
        <f>Розрахунок!DH404</f>
        <v>0</v>
      </c>
      <c r="AG407" s="421"/>
      <c r="AI407" s="524">
        <f t="shared" si="67"/>
        <v>0</v>
      </c>
      <c r="AJ407" s="519">
        <f t="shared" si="68"/>
        <v>0</v>
      </c>
      <c r="AK407" s="519">
        <f t="shared" si="69"/>
        <v>0</v>
      </c>
      <c r="AL407" s="519">
        <f t="shared" si="70"/>
        <v>0</v>
      </c>
      <c r="AM407" s="519">
        <f t="shared" si="71"/>
        <v>0</v>
      </c>
      <c r="AN407" s="519">
        <f t="shared" si="72"/>
        <v>0</v>
      </c>
      <c r="AO407" s="525">
        <f t="shared" si="73"/>
        <v>0</v>
      </c>
    </row>
    <row r="408" spans="1:41" s="16" customFormat="1" ht="13.5" hidden="1" thickBot="1" x14ac:dyDescent="0.25">
      <c r="A408" s="221">
        <f>Розрахунок!A405</f>
        <v>86</v>
      </c>
      <c r="B408" s="423">
        <f>Розрахунок!B405</f>
        <v>0</v>
      </c>
      <c r="C408" s="227" t="str">
        <f>Розрахунок!C405</f>
        <v/>
      </c>
      <c r="D408" s="226" t="str">
        <f>IF(Розрахунок!F405&lt;&gt;"",LEFT(Розрахунок!F405, LEN(Розрахунок!F405)-1)," ")</f>
        <v xml:space="preserve"> </v>
      </c>
      <c r="E408" s="223" t="str">
        <f>IF(Розрахунок!G405&lt;&gt;"",LEFT(Розрахунок!G405, LEN(Розрахунок!G405)-1)," ")</f>
        <v xml:space="preserve"> </v>
      </c>
      <c r="F408" s="223" t="str">
        <f>IF(Розрахунок!H405&lt;&gt;"",LEFT(Розрахунок!H405, LEN(Розрахунок!H405)-1)," ")</f>
        <v xml:space="preserve"> </v>
      </c>
      <c r="G408" s="223" t="str">
        <f>IF(Розрахунок!I405&lt;&gt;"",LEFT(Розрахунок!I405, LEN(Розрахунок!I405)-1)," ")</f>
        <v xml:space="preserve"> </v>
      </c>
      <c r="H408" s="223">
        <f>Розрахунок!J405</f>
        <v>0</v>
      </c>
      <c r="I408" s="223" t="str">
        <f>IF(Розрахунок!K405&lt;&gt;"",LEFT(Розрахунок!K405, LEN(Розрахунок!K405)-1)," ")</f>
        <v xml:space="preserve"> </v>
      </c>
      <c r="J408" s="223">
        <f>Розрахунок!E405</f>
        <v>0</v>
      </c>
      <c r="K408" s="223">
        <f>Розрахунок!DN405</f>
        <v>0</v>
      </c>
      <c r="L408" s="223">
        <f>Розрахунок!DM405</f>
        <v>0</v>
      </c>
      <c r="M408" s="223">
        <f>Розрахунок!L405</f>
        <v>0</v>
      </c>
      <c r="N408" s="223">
        <f>Розрахунок!M405</f>
        <v>0</v>
      </c>
      <c r="O408" s="223">
        <f>Розрахунок!N405</f>
        <v>0</v>
      </c>
      <c r="P408" s="223">
        <f>Розрахунок!O405</f>
        <v>0</v>
      </c>
      <c r="Q408" s="224">
        <f>Розрахунок!DL405</f>
        <v>0</v>
      </c>
      <c r="R408" s="249" t="str">
        <f t="shared" si="66"/>
        <v xml:space="preserve"> </v>
      </c>
      <c r="S408" s="222">
        <f>Розрахунок!U405</f>
        <v>0</v>
      </c>
      <c r="T408" s="225">
        <f>Розрахунок!AB405</f>
        <v>0</v>
      </c>
      <c r="U408" s="226">
        <f>Розрахунок!AI405</f>
        <v>0</v>
      </c>
      <c r="V408" s="423">
        <f>Розрахунок!AP405</f>
        <v>0</v>
      </c>
      <c r="W408" s="222">
        <f>Розрахунок!AW405</f>
        <v>0</v>
      </c>
      <c r="X408" s="225">
        <f>Розрахунок!BD405</f>
        <v>0</v>
      </c>
      <c r="Y408" s="226">
        <f>Розрахунок!BK405</f>
        <v>0</v>
      </c>
      <c r="Z408" s="423">
        <f>Розрахунок!BR405</f>
        <v>0</v>
      </c>
      <c r="AA408" s="222">
        <f>Розрахунок!BY405</f>
        <v>0</v>
      </c>
      <c r="AB408" s="423">
        <f>Розрахунок!CF405</f>
        <v>0</v>
      </c>
      <c r="AC408" s="222">
        <f>Розрахунок!CM405</f>
        <v>0</v>
      </c>
      <c r="AD408" s="225">
        <f>Розрахунок!CT405</f>
        <v>0</v>
      </c>
      <c r="AE408" s="226">
        <f>Розрахунок!DA405</f>
        <v>0</v>
      </c>
      <c r="AF408" s="225">
        <f>Розрахунок!DH405</f>
        <v>0</v>
      </c>
      <c r="AG408" s="421"/>
      <c r="AI408" s="524">
        <f t="shared" si="67"/>
        <v>0</v>
      </c>
      <c r="AJ408" s="519">
        <f t="shared" si="68"/>
        <v>0</v>
      </c>
      <c r="AK408" s="519">
        <f t="shared" si="69"/>
        <v>0</v>
      </c>
      <c r="AL408" s="519">
        <f t="shared" si="70"/>
        <v>0</v>
      </c>
      <c r="AM408" s="519">
        <f t="shared" si="71"/>
        <v>0</v>
      </c>
      <c r="AN408" s="519">
        <f t="shared" si="72"/>
        <v>0</v>
      </c>
      <c r="AO408" s="525">
        <f t="shared" si="73"/>
        <v>0</v>
      </c>
    </row>
    <row r="409" spans="1:41" s="16" customFormat="1" ht="13.5" hidden="1" thickBot="1" x14ac:dyDescent="0.25">
      <c r="A409" s="221">
        <f>Розрахунок!A406</f>
        <v>87</v>
      </c>
      <c r="B409" s="423">
        <f>Розрахунок!B406</f>
        <v>0</v>
      </c>
      <c r="C409" s="227" t="str">
        <f>Розрахунок!C406</f>
        <v/>
      </c>
      <c r="D409" s="226" t="str">
        <f>IF(Розрахунок!F406&lt;&gt;"",LEFT(Розрахунок!F406, LEN(Розрахунок!F406)-1)," ")</f>
        <v xml:space="preserve"> </v>
      </c>
      <c r="E409" s="223" t="str">
        <f>IF(Розрахунок!G406&lt;&gt;"",LEFT(Розрахунок!G406, LEN(Розрахунок!G406)-1)," ")</f>
        <v xml:space="preserve"> </v>
      </c>
      <c r="F409" s="223" t="str">
        <f>IF(Розрахунок!H406&lt;&gt;"",LEFT(Розрахунок!H406, LEN(Розрахунок!H406)-1)," ")</f>
        <v xml:space="preserve"> </v>
      </c>
      <c r="G409" s="223" t="str">
        <f>IF(Розрахунок!I406&lt;&gt;"",LEFT(Розрахунок!I406, LEN(Розрахунок!I406)-1)," ")</f>
        <v xml:space="preserve"> </v>
      </c>
      <c r="H409" s="223">
        <f>Розрахунок!J406</f>
        <v>0</v>
      </c>
      <c r="I409" s="223" t="str">
        <f>IF(Розрахунок!K406&lt;&gt;"",LEFT(Розрахунок!K406, LEN(Розрахунок!K406)-1)," ")</f>
        <v xml:space="preserve"> </v>
      </c>
      <c r="J409" s="223">
        <f>Розрахунок!E406</f>
        <v>0</v>
      </c>
      <c r="K409" s="223">
        <f>Розрахунок!DN406</f>
        <v>0</v>
      </c>
      <c r="L409" s="223">
        <f>Розрахунок!DM406</f>
        <v>0</v>
      </c>
      <c r="M409" s="223">
        <f>Розрахунок!L406</f>
        <v>0</v>
      </c>
      <c r="N409" s="223">
        <f>Розрахунок!M406</f>
        <v>0</v>
      </c>
      <c r="O409" s="223">
        <f>Розрахунок!N406</f>
        <v>0</v>
      </c>
      <c r="P409" s="223">
        <f>Розрахунок!O406</f>
        <v>0</v>
      </c>
      <c r="Q409" s="224">
        <f>Розрахунок!DL406</f>
        <v>0</v>
      </c>
      <c r="R409" s="249" t="str">
        <f t="shared" si="66"/>
        <v xml:space="preserve"> </v>
      </c>
      <c r="S409" s="222">
        <f>Розрахунок!U406</f>
        <v>0</v>
      </c>
      <c r="T409" s="225">
        <f>Розрахунок!AB406</f>
        <v>0</v>
      </c>
      <c r="U409" s="226">
        <f>Розрахунок!AI406</f>
        <v>0</v>
      </c>
      <c r="V409" s="423">
        <f>Розрахунок!AP406</f>
        <v>0</v>
      </c>
      <c r="W409" s="222">
        <f>Розрахунок!AW406</f>
        <v>0</v>
      </c>
      <c r="X409" s="225">
        <f>Розрахунок!BD406</f>
        <v>0</v>
      </c>
      <c r="Y409" s="226">
        <f>Розрахунок!BK406</f>
        <v>0</v>
      </c>
      <c r="Z409" s="423">
        <f>Розрахунок!BR406</f>
        <v>0</v>
      </c>
      <c r="AA409" s="222">
        <f>Розрахунок!BY406</f>
        <v>0</v>
      </c>
      <c r="AB409" s="423">
        <f>Розрахунок!CF406</f>
        <v>0</v>
      </c>
      <c r="AC409" s="222">
        <f>Розрахунок!CM406</f>
        <v>0</v>
      </c>
      <c r="AD409" s="225">
        <f>Розрахунок!CT406</f>
        <v>0</v>
      </c>
      <c r="AE409" s="226">
        <f>Розрахунок!DA406</f>
        <v>0</v>
      </c>
      <c r="AF409" s="225">
        <f>Розрахунок!DH406</f>
        <v>0</v>
      </c>
      <c r="AG409" s="421"/>
      <c r="AI409" s="524">
        <f t="shared" si="67"/>
        <v>0</v>
      </c>
      <c r="AJ409" s="519">
        <f t="shared" si="68"/>
        <v>0</v>
      </c>
      <c r="AK409" s="519">
        <f t="shared" si="69"/>
        <v>0</v>
      </c>
      <c r="AL409" s="519">
        <f t="shared" si="70"/>
        <v>0</v>
      </c>
      <c r="AM409" s="519">
        <f t="shared" si="71"/>
        <v>0</v>
      </c>
      <c r="AN409" s="519">
        <f t="shared" si="72"/>
        <v>0</v>
      </c>
      <c r="AO409" s="525">
        <f t="shared" si="73"/>
        <v>0</v>
      </c>
    </row>
    <row r="410" spans="1:41" s="16" customFormat="1" ht="13.5" hidden="1" thickBot="1" x14ac:dyDescent="0.25">
      <c r="A410" s="221">
        <f>Розрахунок!A407</f>
        <v>88</v>
      </c>
      <c r="B410" s="423">
        <f>Розрахунок!B407</f>
        <v>0</v>
      </c>
      <c r="C410" s="227" t="str">
        <f>Розрахунок!C407</f>
        <v/>
      </c>
      <c r="D410" s="226" t="str">
        <f>IF(Розрахунок!F407&lt;&gt;"",LEFT(Розрахунок!F407, LEN(Розрахунок!F407)-1)," ")</f>
        <v xml:space="preserve"> </v>
      </c>
      <c r="E410" s="223" t="str">
        <f>IF(Розрахунок!G407&lt;&gt;"",LEFT(Розрахунок!G407, LEN(Розрахунок!G407)-1)," ")</f>
        <v xml:space="preserve"> </v>
      </c>
      <c r="F410" s="223" t="str">
        <f>IF(Розрахунок!H407&lt;&gt;"",LEFT(Розрахунок!H407, LEN(Розрахунок!H407)-1)," ")</f>
        <v xml:space="preserve"> </v>
      </c>
      <c r="G410" s="223" t="str">
        <f>IF(Розрахунок!I407&lt;&gt;"",LEFT(Розрахунок!I407, LEN(Розрахунок!I407)-1)," ")</f>
        <v xml:space="preserve"> </v>
      </c>
      <c r="H410" s="223">
        <f>Розрахунок!J407</f>
        <v>0</v>
      </c>
      <c r="I410" s="223" t="str">
        <f>IF(Розрахунок!K407&lt;&gt;"",LEFT(Розрахунок!K407, LEN(Розрахунок!K407)-1)," ")</f>
        <v xml:space="preserve"> </v>
      </c>
      <c r="J410" s="223">
        <f>Розрахунок!E407</f>
        <v>0</v>
      </c>
      <c r="K410" s="223">
        <f>Розрахунок!DN407</f>
        <v>0</v>
      </c>
      <c r="L410" s="223">
        <f>Розрахунок!DM407</f>
        <v>0</v>
      </c>
      <c r="M410" s="223">
        <f>Розрахунок!L407</f>
        <v>0</v>
      </c>
      <c r="N410" s="223">
        <f>Розрахунок!M407</f>
        <v>0</v>
      </c>
      <c r="O410" s="223">
        <f>Розрахунок!N407</f>
        <v>0</v>
      </c>
      <c r="P410" s="223">
        <f>Розрахунок!O407</f>
        <v>0</v>
      </c>
      <c r="Q410" s="224">
        <f>Розрахунок!DL407</f>
        <v>0</v>
      </c>
      <c r="R410" s="249" t="str">
        <f t="shared" si="66"/>
        <v xml:space="preserve"> </v>
      </c>
      <c r="S410" s="222">
        <f>Розрахунок!U407</f>
        <v>0</v>
      </c>
      <c r="T410" s="225">
        <f>Розрахунок!AB407</f>
        <v>0</v>
      </c>
      <c r="U410" s="226">
        <f>Розрахунок!AI407</f>
        <v>0</v>
      </c>
      <c r="V410" s="423">
        <f>Розрахунок!AP407</f>
        <v>0</v>
      </c>
      <c r="W410" s="222">
        <f>Розрахунок!AW407</f>
        <v>0</v>
      </c>
      <c r="X410" s="225">
        <f>Розрахунок!BD407</f>
        <v>0</v>
      </c>
      <c r="Y410" s="226">
        <f>Розрахунок!BK407</f>
        <v>0</v>
      </c>
      <c r="Z410" s="423">
        <f>Розрахунок!BR407</f>
        <v>0</v>
      </c>
      <c r="AA410" s="222">
        <f>Розрахунок!BY407</f>
        <v>0</v>
      </c>
      <c r="AB410" s="423">
        <f>Розрахунок!CF407</f>
        <v>0</v>
      </c>
      <c r="AC410" s="222">
        <f>Розрахунок!CM407</f>
        <v>0</v>
      </c>
      <c r="AD410" s="225">
        <f>Розрахунок!CT407</f>
        <v>0</v>
      </c>
      <c r="AE410" s="226">
        <f>Розрахунок!DA407</f>
        <v>0</v>
      </c>
      <c r="AF410" s="225">
        <f>Розрахунок!DH407</f>
        <v>0</v>
      </c>
      <c r="AG410" s="421"/>
      <c r="AI410" s="524">
        <f t="shared" si="67"/>
        <v>0</v>
      </c>
      <c r="AJ410" s="519">
        <f t="shared" si="68"/>
        <v>0</v>
      </c>
      <c r="AK410" s="519">
        <f t="shared" si="69"/>
        <v>0</v>
      </c>
      <c r="AL410" s="519">
        <f t="shared" si="70"/>
        <v>0</v>
      </c>
      <c r="AM410" s="519">
        <f t="shared" si="71"/>
        <v>0</v>
      </c>
      <c r="AN410" s="519">
        <f t="shared" si="72"/>
        <v>0</v>
      </c>
      <c r="AO410" s="525">
        <f t="shared" si="73"/>
        <v>0</v>
      </c>
    </row>
    <row r="411" spans="1:41" s="16" customFormat="1" ht="13.5" hidden="1" thickBot="1" x14ac:dyDescent="0.25">
      <c r="A411" s="221">
        <f>Розрахунок!A408</f>
        <v>89</v>
      </c>
      <c r="B411" s="423">
        <f>Розрахунок!B408</f>
        <v>0</v>
      </c>
      <c r="C411" s="227" t="str">
        <f>Розрахунок!C408</f>
        <v/>
      </c>
      <c r="D411" s="226" t="str">
        <f>IF(Розрахунок!F408&lt;&gt;"",LEFT(Розрахунок!F408, LEN(Розрахунок!F408)-1)," ")</f>
        <v xml:space="preserve"> </v>
      </c>
      <c r="E411" s="223" t="str">
        <f>IF(Розрахунок!G408&lt;&gt;"",LEFT(Розрахунок!G408, LEN(Розрахунок!G408)-1)," ")</f>
        <v xml:space="preserve"> </v>
      </c>
      <c r="F411" s="223" t="str">
        <f>IF(Розрахунок!H408&lt;&gt;"",LEFT(Розрахунок!H408, LEN(Розрахунок!H408)-1)," ")</f>
        <v xml:space="preserve"> </v>
      </c>
      <c r="G411" s="223" t="str">
        <f>IF(Розрахунок!I408&lt;&gt;"",LEFT(Розрахунок!I408, LEN(Розрахунок!I408)-1)," ")</f>
        <v xml:space="preserve"> </v>
      </c>
      <c r="H411" s="223">
        <f>Розрахунок!J408</f>
        <v>0</v>
      </c>
      <c r="I411" s="223" t="str">
        <f>IF(Розрахунок!K408&lt;&gt;"",LEFT(Розрахунок!K408, LEN(Розрахунок!K408)-1)," ")</f>
        <v xml:space="preserve"> </v>
      </c>
      <c r="J411" s="223">
        <f>Розрахунок!E408</f>
        <v>0</v>
      </c>
      <c r="K411" s="223">
        <f>Розрахунок!DN408</f>
        <v>0</v>
      </c>
      <c r="L411" s="223">
        <f>Розрахунок!DM408</f>
        <v>0</v>
      </c>
      <c r="M411" s="223">
        <f>Розрахунок!L408</f>
        <v>0</v>
      </c>
      <c r="N411" s="223">
        <f>Розрахунок!M408</f>
        <v>0</v>
      </c>
      <c r="O411" s="223">
        <f>Розрахунок!N408</f>
        <v>0</v>
      </c>
      <c r="P411" s="223">
        <f>Розрахунок!O408</f>
        <v>0</v>
      </c>
      <c r="Q411" s="224">
        <f>Розрахунок!DL408</f>
        <v>0</v>
      </c>
      <c r="R411" s="249" t="str">
        <f t="shared" si="66"/>
        <v xml:space="preserve"> </v>
      </c>
      <c r="S411" s="222">
        <f>Розрахунок!U408</f>
        <v>0</v>
      </c>
      <c r="T411" s="225">
        <f>Розрахунок!AB408</f>
        <v>0</v>
      </c>
      <c r="U411" s="226">
        <f>Розрахунок!AI408</f>
        <v>0</v>
      </c>
      <c r="V411" s="423">
        <f>Розрахунок!AP408</f>
        <v>0</v>
      </c>
      <c r="W411" s="222">
        <f>Розрахунок!AW408</f>
        <v>0</v>
      </c>
      <c r="X411" s="225">
        <f>Розрахунок!BD408</f>
        <v>0</v>
      </c>
      <c r="Y411" s="226">
        <f>Розрахунок!BK408</f>
        <v>0</v>
      </c>
      <c r="Z411" s="423">
        <f>Розрахунок!BR408</f>
        <v>0</v>
      </c>
      <c r="AA411" s="222">
        <f>Розрахунок!BY408</f>
        <v>0</v>
      </c>
      <c r="AB411" s="423">
        <f>Розрахунок!CF408</f>
        <v>0</v>
      </c>
      <c r="AC411" s="222">
        <f>Розрахунок!CM408</f>
        <v>0</v>
      </c>
      <c r="AD411" s="225">
        <f>Розрахунок!CT408</f>
        <v>0</v>
      </c>
      <c r="AE411" s="226">
        <f>Розрахунок!DA408</f>
        <v>0</v>
      </c>
      <c r="AF411" s="225">
        <f>Розрахунок!DH408</f>
        <v>0</v>
      </c>
      <c r="AG411" s="421"/>
      <c r="AI411" s="524">
        <f t="shared" si="67"/>
        <v>0</v>
      </c>
      <c r="AJ411" s="519">
        <f t="shared" si="68"/>
        <v>0</v>
      </c>
      <c r="AK411" s="519">
        <f t="shared" si="69"/>
        <v>0</v>
      </c>
      <c r="AL411" s="519">
        <f t="shared" si="70"/>
        <v>0</v>
      </c>
      <c r="AM411" s="519">
        <f t="shared" si="71"/>
        <v>0</v>
      </c>
      <c r="AN411" s="519">
        <f t="shared" si="72"/>
        <v>0</v>
      </c>
      <c r="AO411" s="525">
        <f t="shared" si="73"/>
        <v>0</v>
      </c>
    </row>
    <row r="412" spans="1:41" s="16" customFormat="1" ht="13.5" hidden="1" thickBot="1" x14ac:dyDescent="0.25">
      <c r="A412" s="221">
        <f>Розрахунок!A409</f>
        <v>90</v>
      </c>
      <c r="B412" s="423">
        <f>Розрахунок!B409</f>
        <v>0</v>
      </c>
      <c r="C412" s="227" t="str">
        <f>Розрахунок!C409</f>
        <v/>
      </c>
      <c r="D412" s="226" t="str">
        <f>IF(Розрахунок!F409&lt;&gt;"",LEFT(Розрахунок!F409, LEN(Розрахунок!F409)-1)," ")</f>
        <v xml:space="preserve"> </v>
      </c>
      <c r="E412" s="223" t="str">
        <f>IF(Розрахунок!G409&lt;&gt;"",LEFT(Розрахунок!G409, LEN(Розрахунок!G409)-1)," ")</f>
        <v xml:space="preserve"> </v>
      </c>
      <c r="F412" s="223" t="str">
        <f>IF(Розрахунок!H409&lt;&gt;"",LEFT(Розрахунок!H409, LEN(Розрахунок!H409)-1)," ")</f>
        <v xml:space="preserve"> </v>
      </c>
      <c r="G412" s="223" t="str">
        <f>IF(Розрахунок!I409&lt;&gt;"",LEFT(Розрахунок!I409, LEN(Розрахунок!I409)-1)," ")</f>
        <v xml:space="preserve"> </v>
      </c>
      <c r="H412" s="223">
        <f>Розрахунок!J409</f>
        <v>0</v>
      </c>
      <c r="I412" s="223" t="str">
        <f>IF(Розрахунок!K409&lt;&gt;"",LEFT(Розрахунок!K409, LEN(Розрахунок!K409)-1)," ")</f>
        <v xml:space="preserve"> </v>
      </c>
      <c r="J412" s="223">
        <f>Розрахунок!E409</f>
        <v>0</v>
      </c>
      <c r="K412" s="223">
        <f>Розрахунок!DN409</f>
        <v>0</v>
      </c>
      <c r="L412" s="223">
        <f>Розрахунок!DM409</f>
        <v>0</v>
      </c>
      <c r="M412" s="223">
        <f>Розрахунок!L409</f>
        <v>0</v>
      </c>
      <c r="N412" s="223">
        <f>Розрахунок!M409</f>
        <v>0</v>
      </c>
      <c r="O412" s="223">
        <f>Розрахунок!N409</f>
        <v>0</v>
      </c>
      <c r="P412" s="223">
        <f>Розрахунок!O409</f>
        <v>0</v>
      </c>
      <c r="Q412" s="224">
        <f>Розрахунок!DL409</f>
        <v>0</v>
      </c>
      <c r="R412" s="249" t="str">
        <f t="shared" si="66"/>
        <v xml:space="preserve"> </v>
      </c>
      <c r="S412" s="222">
        <f>Розрахунок!U409</f>
        <v>0</v>
      </c>
      <c r="T412" s="225">
        <f>Розрахунок!AB409</f>
        <v>0</v>
      </c>
      <c r="U412" s="226">
        <f>Розрахунок!AI409</f>
        <v>0</v>
      </c>
      <c r="V412" s="423">
        <f>Розрахунок!AP409</f>
        <v>0</v>
      </c>
      <c r="W412" s="222">
        <f>Розрахунок!AW409</f>
        <v>0</v>
      </c>
      <c r="X412" s="225">
        <f>Розрахунок!BD409</f>
        <v>0</v>
      </c>
      <c r="Y412" s="226">
        <f>Розрахунок!BK409</f>
        <v>0</v>
      </c>
      <c r="Z412" s="423">
        <f>Розрахунок!BR409</f>
        <v>0</v>
      </c>
      <c r="AA412" s="222">
        <f>Розрахунок!BY409</f>
        <v>0</v>
      </c>
      <c r="AB412" s="423">
        <f>Розрахунок!CF409</f>
        <v>0</v>
      </c>
      <c r="AC412" s="222">
        <f>Розрахунок!CM409</f>
        <v>0</v>
      </c>
      <c r="AD412" s="225">
        <f>Розрахунок!CT409</f>
        <v>0</v>
      </c>
      <c r="AE412" s="226">
        <f>Розрахунок!DA409</f>
        <v>0</v>
      </c>
      <c r="AF412" s="225">
        <f>Розрахунок!DH409</f>
        <v>0</v>
      </c>
      <c r="AG412" s="421"/>
      <c r="AI412" s="524">
        <f t="shared" si="67"/>
        <v>0</v>
      </c>
      <c r="AJ412" s="519">
        <f t="shared" si="68"/>
        <v>0</v>
      </c>
      <c r="AK412" s="519">
        <f t="shared" si="69"/>
        <v>0</v>
      </c>
      <c r="AL412" s="519">
        <f t="shared" si="70"/>
        <v>0</v>
      </c>
      <c r="AM412" s="519">
        <f t="shared" si="71"/>
        <v>0</v>
      </c>
      <c r="AN412" s="519">
        <f t="shared" si="72"/>
        <v>0</v>
      </c>
      <c r="AO412" s="525">
        <f t="shared" si="73"/>
        <v>0</v>
      </c>
    </row>
    <row r="413" spans="1:41" s="16" customFormat="1" ht="13.5" hidden="1" thickBot="1" x14ac:dyDescent="0.25">
      <c r="A413" s="221">
        <f>Розрахунок!A410</f>
        <v>91</v>
      </c>
      <c r="B413" s="423">
        <f>Розрахунок!B410</f>
        <v>0</v>
      </c>
      <c r="C413" s="227" t="str">
        <f>Розрахунок!C410</f>
        <v/>
      </c>
      <c r="D413" s="226" t="str">
        <f>IF(Розрахунок!F410&lt;&gt;"",LEFT(Розрахунок!F410, LEN(Розрахунок!F410)-1)," ")</f>
        <v xml:space="preserve"> </v>
      </c>
      <c r="E413" s="223" t="str">
        <f>IF(Розрахунок!G410&lt;&gt;"",LEFT(Розрахунок!G410, LEN(Розрахунок!G410)-1)," ")</f>
        <v xml:space="preserve"> </v>
      </c>
      <c r="F413" s="223" t="str">
        <f>IF(Розрахунок!H410&lt;&gt;"",LEFT(Розрахунок!H410, LEN(Розрахунок!H410)-1)," ")</f>
        <v xml:space="preserve"> </v>
      </c>
      <c r="G413" s="223" t="str">
        <f>IF(Розрахунок!I410&lt;&gt;"",LEFT(Розрахунок!I410, LEN(Розрахунок!I410)-1)," ")</f>
        <v xml:space="preserve"> </v>
      </c>
      <c r="H413" s="223">
        <f>Розрахунок!J410</f>
        <v>0</v>
      </c>
      <c r="I413" s="223" t="str">
        <f>IF(Розрахунок!K410&lt;&gt;"",LEFT(Розрахунок!K410, LEN(Розрахунок!K410)-1)," ")</f>
        <v xml:space="preserve"> </v>
      </c>
      <c r="J413" s="223">
        <f>Розрахунок!E410</f>
        <v>0</v>
      </c>
      <c r="K413" s="223">
        <f>Розрахунок!DN410</f>
        <v>0</v>
      </c>
      <c r="L413" s="223">
        <f>Розрахунок!DM410</f>
        <v>0</v>
      </c>
      <c r="M413" s="223">
        <f>Розрахунок!L410</f>
        <v>0</v>
      </c>
      <c r="N413" s="223">
        <f>Розрахунок!M410</f>
        <v>0</v>
      </c>
      <c r="O413" s="223">
        <f>Розрахунок!N410</f>
        <v>0</v>
      </c>
      <c r="P413" s="223">
        <f>Розрахунок!O410</f>
        <v>0</v>
      </c>
      <c r="Q413" s="224">
        <f>Розрахунок!DL410</f>
        <v>0</v>
      </c>
      <c r="R413" s="249" t="str">
        <f t="shared" si="66"/>
        <v xml:space="preserve"> </v>
      </c>
      <c r="S413" s="222">
        <f>Розрахунок!U410</f>
        <v>0</v>
      </c>
      <c r="T413" s="225">
        <f>Розрахунок!AB410</f>
        <v>0</v>
      </c>
      <c r="U413" s="226">
        <f>Розрахунок!AI410</f>
        <v>0</v>
      </c>
      <c r="V413" s="423">
        <f>Розрахунок!AP410</f>
        <v>0</v>
      </c>
      <c r="W413" s="222">
        <f>Розрахунок!AW410</f>
        <v>0</v>
      </c>
      <c r="X413" s="225">
        <f>Розрахунок!BD410</f>
        <v>0</v>
      </c>
      <c r="Y413" s="226">
        <f>Розрахунок!BK410</f>
        <v>0</v>
      </c>
      <c r="Z413" s="423">
        <f>Розрахунок!BR410</f>
        <v>0</v>
      </c>
      <c r="AA413" s="222">
        <f>Розрахунок!BY410</f>
        <v>0</v>
      </c>
      <c r="AB413" s="423">
        <f>Розрахунок!CF410</f>
        <v>0</v>
      </c>
      <c r="AC413" s="222">
        <f>Розрахунок!CM410</f>
        <v>0</v>
      </c>
      <c r="AD413" s="225">
        <f>Розрахунок!CT410</f>
        <v>0</v>
      </c>
      <c r="AE413" s="226">
        <f>Розрахунок!DA410</f>
        <v>0</v>
      </c>
      <c r="AF413" s="225">
        <f>Розрахунок!DH410</f>
        <v>0</v>
      </c>
      <c r="AG413" s="421"/>
      <c r="AI413" s="524">
        <f t="shared" si="67"/>
        <v>0</v>
      </c>
      <c r="AJ413" s="519">
        <f t="shared" si="68"/>
        <v>0</v>
      </c>
      <c r="AK413" s="519">
        <f t="shared" si="69"/>
        <v>0</v>
      </c>
      <c r="AL413" s="519">
        <f t="shared" si="70"/>
        <v>0</v>
      </c>
      <c r="AM413" s="519">
        <f t="shared" si="71"/>
        <v>0</v>
      </c>
      <c r="AN413" s="519">
        <f t="shared" si="72"/>
        <v>0</v>
      </c>
      <c r="AO413" s="525">
        <f t="shared" si="73"/>
        <v>0</v>
      </c>
    </row>
    <row r="414" spans="1:41" s="16" customFormat="1" ht="13.5" hidden="1" thickBot="1" x14ac:dyDescent="0.25">
      <c r="A414" s="221">
        <f>Розрахунок!A411</f>
        <v>92</v>
      </c>
      <c r="B414" s="423">
        <f>Розрахунок!B411</f>
        <v>0</v>
      </c>
      <c r="C414" s="227" t="str">
        <f>Розрахунок!C411</f>
        <v/>
      </c>
      <c r="D414" s="226" t="str">
        <f>IF(Розрахунок!F411&lt;&gt;"",LEFT(Розрахунок!F411, LEN(Розрахунок!F411)-1)," ")</f>
        <v xml:space="preserve"> </v>
      </c>
      <c r="E414" s="223" t="str">
        <f>IF(Розрахунок!G411&lt;&gt;"",LEFT(Розрахунок!G411, LEN(Розрахунок!G411)-1)," ")</f>
        <v xml:space="preserve"> </v>
      </c>
      <c r="F414" s="223" t="str">
        <f>IF(Розрахунок!H411&lt;&gt;"",LEFT(Розрахунок!H411, LEN(Розрахунок!H411)-1)," ")</f>
        <v xml:space="preserve"> </v>
      </c>
      <c r="G414" s="223" t="str">
        <f>IF(Розрахунок!I411&lt;&gt;"",LEFT(Розрахунок!I411, LEN(Розрахунок!I411)-1)," ")</f>
        <v xml:space="preserve"> </v>
      </c>
      <c r="H414" s="223">
        <f>Розрахунок!J411</f>
        <v>0</v>
      </c>
      <c r="I414" s="223" t="str">
        <f>IF(Розрахунок!K411&lt;&gt;"",LEFT(Розрахунок!K411, LEN(Розрахунок!K411)-1)," ")</f>
        <v xml:space="preserve"> </v>
      </c>
      <c r="J414" s="223">
        <f>Розрахунок!E411</f>
        <v>0</v>
      </c>
      <c r="K414" s="223">
        <f>Розрахунок!DN411</f>
        <v>0</v>
      </c>
      <c r="L414" s="223">
        <f>Розрахунок!DM411</f>
        <v>0</v>
      </c>
      <c r="M414" s="223">
        <f>Розрахунок!L411</f>
        <v>0</v>
      </c>
      <c r="N414" s="223">
        <f>Розрахунок!M411</f>
        <v>0</v>
      </c>
      <c r="O414" s="223">
        <f>Розрахунок!N411</f>
        <v>0</v>
      </c>
      <c r="P414" s="223">
        <f>Розрахунок!O411</f>
        <v>0</v>
      </c>
      <c r="Q414" s="224">
        <f>Розрахунок!DL411</f>
        <v>0</v>
      </c>
      <c r="R414" s="249" t="str">
        <f t="shared" si="66"/>
        <v xml:space="preserve"> </v>
      </c>
      <c r="S414" s="222">
        <f>Розрахунок!U411</f>
        <v>0</v>
      </c>
      <c r="T414" s="225">
        <f>Розрахунок!AB411</f>
        <v>0</v>
      </c>
      <c r="U414" s="226">
        <f>Розрахунок!AI411</f>
        <v>0</v>
      </c>
      <c r="V414" s="423">
        <f>Розрахунок!AP411</f>
        <v>0</v>
      </c>
      <c r="W414" s="222">
        <f>Розрахунок!AW411</f>
        <v>0</v>
      </c>
      <c r="X414" s="225">
        <f>Розрахунок!BD411</f>
        <v>0</v>
      </c>
      <c r="Y414" s="226">
        <f>Розрахунок!BK411</f>
        <v>0</v>
      </c>
      <c r="Z414" s="423">
        <f>Розрахунок!BR411</f>
        <v>0</v>
      </c>
      <c r="AA414" s="222">
        <f>Розрахунок!BY411</f>
        <v>0</v>
      </c>
      <c r="AB414" s="423">
        <f>Розрахунок!CF411</f>
        <v>0</v>
      </c>
      <c r="AC414" s="222">
        <f>Розрахунок!CM411</f>
        <v>0</v>
      </c>
      <c r="AD414" s="225">
        <f>Розрахунок!CT411</f>
        <v>0</v>
      </c>
      <c r="AE414" s="226">
        <f>Розрахунок!DA411</f>
        <v>0</v>
      </c>
      <c r="AF414" s="225">
        <f>Розрахунок!DH411</f>
        <v>0</v>
      </c>
      <c r="AG414" s="421"/>
      <c r="AI414" s="524">
        <f t="shared" si="67"/>
        <v>0</v>
      </c>
      <c r="AJ414" s="519">
        <f t="shared" si="68"/>
        <v>0</v>
      </c>
      <c r="AK414" s="519">
        <f t="shared" si="69"/>
        <v>0</v>
      </c>
      <c r="AL414" s="519">
        <f t="shared" si="70"/>
        <v>0</v>
      </c>
      <c r="AM414" s="519">
        <f t="shared" si="71"/>
        <v>0</v>
      </c>
      <c r="AN414" s="519">
        <f t="shared" si="72"/>
        <v>0</v>
      </c>
      <c r="AO414" s="525">
        <f t="shared" si="73"/>
        <v>0</v>
      </c>
    </row>
    <row r="415" spans="1:41" s="16" customFormat="1" ht="13.5" hidden="1" thickBot="1" x14ac:dyDescent="0.25">
      <c r="A415" s="221">
        <f>Розрахунок!A412</f>
        <v>93</v>
      </c>
      <c r="B415" s="423">
        <f>Розрахунок!B412</f>
        <v>0</v>
      </c>
      <c r="C415" s="227" t="str">
        <f>Розрахунок!C412</f>
        <v/>
      </c>
      <c r="D415" s="226" t="str">
        <f>IF(Розрахунок!F412&lt;&gt;"",LEFT(Розрахунок!F412, LEN(Розрахунок!F412)-1)," ")</f>
        <v xml:space="preserve"> </v>
      </c>
      <c r="E415" s="223" t="str">
        <f>IF(Розрахунок!G412&lt;&gt;"",LEFT(Розрахунок!G412, LEN(Розрахунок!G412)-1)," ")</f>
        <v xml:space="preserve"> </v>
      </c>
      <c r="F415" s="223" t="str">
        <f>IF(Розрахунок!H412&lt;&gt;"",LEFT(Розрахунок!H412, LEN(Розрахунок!H412)-1)," ")</f>
        <v xml:space="preserve"> </v>
      </c>
      <c r="G415" s="223" t="str">
        <f>IF(Розрахунок!I412&lt;&gt;"",LEFT(Розрахунок!I412, LEN(Розрахунок!I412)-1)," ")</f>
        <v xml:space="preserve"> </v>
      </c>
      <c r="H415" s="223">
        <f>Розрахунок!J412</f>
        <v>0</v>
      </c>
      <c r="I415" s="223" t="str">
        <f>IF(Розрахунок!K412&lt;&gt;"",LEFT(Розрахунок!K412, LEN(Розрахунок!K412)-1)," ")</f>
        <v xml:space="preserve"> </v>
      </c>
      <c r="J415" s="223">
        <f>Розрахунок!E412</f>
        <v>0</v>
      </c>
      <c r="K415" s="223">
        <f>Розрахунок!DN412</f>
        <v>0</v>
      </c>
      <c r="L415" s="223">
        <f>Розрахунок!DM412</f>
        <v>0</v>
      </c>
      <c r="M415" s="223">
        <f>Розрахунок!L412</f>
        <v>0</v>
      </c>
      <c r="N415" s="223">
        <f>Розрахунок!M412</f>
        <v>0</v>
      </c>
      <c r="O415" s="223">
        <f>Розрахунок!N412</f>
        <v>0</v>
      </c>
      <c r="P415" s="223">
        <f>Розрахунок!O412</f>
        <v>0</v>
      </c>
      <c r="Q415" s="224">
        <f>Розрахунок!DL412</f>
        <v>0</v>
      </c>
      <c r="R415" s="249" t="str">
        <f t="shared" si="66"/>
        <v xml:space="preserve"> </v>
      </c>
      <c r="S415" s="222">
        <f>Розрахунок!U412</f>
        <v>0</v>
      </c>
      <c r="T415" s="225">
        <f>Розрахунок!AB412</f>
        <v>0</v>
      </c>
      <c r="U415" s="226">
        <f>Розрахунок!AI412</f>
        <v>0</v>
      </c>
      <c r="V415" s="423">
        <f>Розрахунок!AP412</f>
        <v>0</v>
      </c>
      <c r="W415" s="222">
        <f>Розрахунок!AW412</f>
        <v>0</v>
      </c>
      <c r="X415" s="225">
        <f>Розрахунок!BD412</f>
        <v>0</v>
      </c>
      <c r="Y415" s="226">
        <f>Розрахунок!BK412</f>
        <v>0</v>
      </c>
      <c r="Z415" s="423">
        <f>Розрахунок!BR412</f>
        <v>0</v>
      </c>
      <c r="AA415" s="222">
        <f>Розрахунок!BY412</f>
        <v>0</v>
      </c>
      <c r="AB415" s="423">
        <f>Розрахунок!CF412</f>
        <v>0</v>
      </c>
      <c r="AC415" s="222">
        <f>Розрахунок!CM412</f>
        <v>0</v>
      </c>
      <c r="AD415" s="225">
        <f>Розрахунок!CT412</f>
        <v>0</v>
      </c>
      <c r="AE415" s="226">
        <f>Розрахунок!DA412</f>
        <v>0</v>
      </c>
      <c r="AF415" s="225">
        <f>Розрахунок!DH412</f>
        <v>0</v>
      </c>
      <c r="AG415" s="421"/>
      <c r="AI415" s="524">
        <f t="shared" si="67"/>
        <v>0</v>
      </c>
      <c r="AJ415" s="519">
        <f t="shared" si="68"/>
        <v>0</v>
      </c>
      <c r="AK415" s="519">
        <f t="shared" si="69"/>
        <v>0</v>
      </c>
      <c r="AL415" s="519">
        <f t="shared" si="70"/>
        <v>0</v>
      </c>
      <c r="AM415" s="519">
        <f t="shared" si="71"/>
        <v>0</v>
      </c>
      <c r="AN415" s="519">
        <f t="shared" si="72"/>
        <v>0</v>
      </c>
      <c r="AO415" s="525">
        <f t="shared" si="73"/>
        <v>0</v>
      </c>
    </row>
    <row r="416" spans="1:41" s="16" customFormat="1" ht="13.5" hidden="1" thickBot="1" x14ac:dyDescent="0.25">
      <c r="A416" s="221">
        <f>Розрахунок!A413</f>
        <v>94</v>
      </c>
      <c r="B416" s="423">
        <f>Розрахунок!B413</f>
        <v>0</v>
      </c>
      <c r="C416" s="227" t="str">
        <f>Розрахунок!C413</f>
        <v/>
      </c>
      <c r="D416" s="226" t="str">
        <f>IF(Розрахунок!F413&lt;&gt;"",LEFT(Розрахунок!F413, LEN(Розрахунок!F413)-1)," ")</f>
        <v xml:space="preserve"> </v>
      </c>
      <c r="E416" s="223" t="str">
        <f>IF(Розрахунок!G413&lt;&gt;"",LEFT(Розрахунок!G413, LEN(Розрахунок!G413)-1)," ")</f>
        <v xml:space="preserve"> </v>
      </c>
      <c r="F416" s="223" t="str">
        <f>IF(Розрахунок!H413&lt;&gt;"",LEFT(Розрахунок!H413, LEN(Розрахунок!H413)-1)," ")</f>
        <v xml:space="preserve"> </v>
      </c>
      <c r="G416" s="223" t="str">
        <f>IF(Розрахунок!I413&lt;&gt;"",LEFT(Розрахунок!I413, LEN(Розрахунок!I413)-1)," ")</f>
        <v xml:space="preserve"> </v>
      </c>
      <c r="H416" s="223">
        <f>Розрахунок!J413</f>
        <v>0</v>
      </c>
      <c r="I416" s="223" t="str">
        <f>IF(Розрахунок!K413&lt;&gt;"",LEFT(Розрахунок!K413, LEN(Розрахунок!K413)-1)," ")</f>
        <v xml:space="preserve"> </v>
      </c>
      <c r="J416" s="223">
        <f>Розрахунок!E413</f>
        <v>0</v>
      </c>
      <c r="K416" s="223">
        <f>Розрахунок!DN413</f>
        <v>0</v>
      </c>
      <c r="L416" s="223">
        <f>Розрахунок!DM413</f>
        <v>0</v>
      </c>
      <c r="M416" s="223">
        <f>Розрахунок!L413</f>
        <v>0</v>
      </c>
      <c r="N416" s="223">
        <f>Розрахунок!M413</f>
        <v>0</v>
      </c>
      <c r="O416" s="223">
        <f>Розрахунок!N413</f>
        <v>0</v>
      </c>
      <c r="P416" s="223">
        <f>Розрахунок!O413</f>
        <v>0</v>
      </c>
      <c r="Q416" s="224">
        <f>Розрахунок!DL413</f>
        <v>0</v>
      </c>
      <c r="R416" s="249" t="str">
        <f t="shared" si="66"/>
        <v xml:space="preserve"> </v>
      </c>
      <c r="S416" s="222">
        <f>Розрахунок!U413</f>
        <v>0</v>
      </c>
      <c r="T416" s="225">
        <f>Розрахунок!AB413</f>
        <v>0</v>
      </c>
      <c r="U416" s="226">
        <f>Розрахунок!AI413</f>
        <v>0</v>
      </c>
      <c r="V416" s="423">
        <f>Розрахунок!AP413</f>
        <v>0</v>
      </c>
      <c r="W416" s="222">
        <f>Розрахунок!AW413</f>
        <v>0</v>
      </c>
      <c r="X416" s="225">
        <f>Розрахунок!BD413</f>
        <v>0</v>
      </c>
      <c r="Y416" s="226">
        <f>Розрахунок!BK413</f>
        <v>0</v>
      </c>
      <c r="Z416" s="423">
        <f>Розрахунок!BR413</f>
        <v>0</v>
      </c>
      <c r="AA416" s="222">
        <f>Розрахунок!BY413</f>
        <v>0</v>
      </c>
      <c r="AB416" s="423">
        <f>Розрахунок!CF413</f>
        <v>0</v>
      </c>
      <c r="AC416" s="222">
        <f>Розрахунок!CM413</f>
        <v>0</v>
      </c>
      <c r="AD416" s="225">
        <f>Розрахунок!CT413</f>
        <v>0</v>
      </c>
      <c r="AE416" s="226">
        <f>Розрахунок!DA413</f>
        <v>0</v>
      </c>
      <c r="AF416" s="225">
        <f>Розрахунок!DH413</f>
        <v>0</v>
      </c>
      <c r="AG416" s="421"/>
      <c r="AI416" s="524">
        <f t="shared" si="67"/>
        <v>0</v>
      </c>
      <c r="AJ416" s="519">
        <f t="shared" si="68"/>
        <v>0</v>
      </c>
      <c r="AK416" s="519">
        <f t="shared" si="69"/>
        <v>0</v>
      </c>
      <c r="AL416" s="519">
        <f t="shared" si="70"/>
        <v>0</v>
      </c>
      <c r="AM416" s="519">
        <f t="shared" si="71"/>
        <v>0</v>
      </c>
      <c r="AN416" s="519">
        <f t="shared" si="72"/>
        <v>0</v>
      </c>
      <c r="AO416" s="525">
        <f t="shared" si="73"/>
        <v>0</v>
      </c>
    </row>
    <row r="417" spans="1:41" s="16" customFormat="1" ht="13.5" hidden="1" thickBot="1" x14ac:dyDescent="0.25">
      <c r="A417" s="221">
        <f>Розрахунок!A414</f>
        <v>95</v>
      </c>
      <c r="B417" s="423">
        <f>Розрахунок!B414</f>
        <v>0</v>
      </c>
      <c r="C417" s="227" t="str">
        <f>Розрахунок!C414</f>
        <v/>
      </c>
      <c r="D417" s="226" t="str">
        <f>IF(Розрахунок!F414&lt;&gt;"",LEFT(Розрахунок!F414, LEN(Розрахунок!F414)-1)," ")</f>
        <v xml:space="preserve"> </v>
      </c>
      <c r="E417" s="223" t="str">
        <f>IF(Розрахунок!G414&lt;&gt;"",LEFT(Розрахунок!G414, LEN(Розрахунок!G414)-1)," ")</f>
        <v xml:space="preserve"> </v>
      </c>
      <c r="F417" s="223" t="str">
        <f>IF(Розрахунок!H414&lt;&gt;"",LEFT(Розрахунок!H414, LEN(Розрахунок!H414)-1)," ")</f>
        <v xml:space="preserve"> </v>
      </c>
      <c r="G417" s="223" t="str">
        <f>IF(Розрахунок!I414&lt;&gt;"",LEFT(Розрахунок!I414, LEN(Розрахунок!I414)-1)," ")</f>
        <v xml:space="preserve"> </v>
      </c>
      <c r="H417" s="223">
        <f>Розрахунок!J414</f>
        <v>0</v>
      </c>
      <c r="I417" s="223" t="str">
        <f>IF(Розрахунок!K414&lt;&gt;"",LEFT(Розрахунок!K414, LEN(Розрахунок!K414)-1)," ")</f>
        <v xml:space="preserve"> </v>
      </c>
      <c r="J417" s="223">
        <f>Розрахунок!E414</f>
        <v>0</v>
      </c>
      <c r="K417" s="223">
        <f>Розрахунок!DN414</f>
        <v>0</v>
      </c>
      <c r="L417" s="223">
        <f>Розрахунок!DM414</f>
        <v>0</v>
      </c>
      <c r="M417" s="223">
        <f>Розрахунок!L414</f>
        <v>0</v>
      </c>
      <c r="N417" s="223">
        <f>Розрахунок!M414</f>
        <v>0</v>
      </c>
      <c r="O417" s="223">
        <f>Розрахунок!N414</f>
        <v>0</v>
      </c>
      <c r="P417" s="223">
        <f>Розрахунок!O414</f>
        <v>0</v>
      </c>
      <c r="Q417" s="224">
        <f>Розрахунок!DL414</f>
        <v>0</v>
      </c>
      <c r="R417" s="249" t="str">
        <f t="shared" si="66"/>
        <v xml:space="preserve"> </v>
      </c>
      <c r="S417" s="222">
        <f>Розрахунок!U414</f>
        <v>0</v>
      </c>
      <c r="T417" s="225">
        <f>Розрахунок!AB414</f>
        <v>0</v>
      </c>
      <c r="U417" s="226">
        <f>Розрахунок!AI414</f>
        <v>0</v>
      </c>
      <c r="V417" s="423">
        <f>Розрахунок!AP414</f>
        <v>0</v>
      </c>
      <c r="W417" s="222">
        <f>Розрахунок!AW414</f>
        <v>0</v>
      </c>
      <c r="X417" s="225">
        <f>Розрахунок!BD414</f>
        <v>0</v>
      </c>
      <c r="Y417" s="226">
        <f>Розрахунок!BK414</f>
        <v>0</v>
      </c>
      <c r="Z417" s="423">
        <f>Розрахунок!BR414</f>
        <v>0</v>
      </c>
      <c r="AA417" s="222">
        <f>Розрахунок!BY414</f>
        <v>0</v>
      </c>
      <c r="AB417" s="423">
        <f>Розрахунок!CF414</f>
        <v>0</v>
      </c>
      <c r="AC417" s="222">
        <f>Розрахунок!CM414</f>
        <v>0</v>
      </c>
      <c r="AD417" s="225">
        <f>Розрахунок!CT414</f>
        <v>0</v>
      </c>
      <c r="AE417" s="226">
        <f>Розрахунок!DA414</f>
        <v>0</v>
      </c>
      <c r="AF417" s="225">
        <f>Розрахунок!DH414</f>
        <v>0</v>
      </c>
      <c r="AG417" s="421"/>
      <c r="AI417" s="524">
        <f t="shared" si="67"/>
        <v>0</v>
      </c>
      <c r="AJ417" s="519">
        <f t="shared" si="68"/>
        <v>0</v>
      </c>
      <c r="AK417" s="519">
        <f t="shared" si="69"/>
        <v>0</v>
      </c>
      <c r="AL417" s="519">
        <f t="shared" si="70"/>
        <v>0</v>
      </c>
      <c r="AM417" s="519">
        <f t="shared" si="71"/>
        <v>0</v>
      </c>
      <c r="AN417" s="519">
        <f t="shared" si="72"/>
        <v>0</v>
      </c>
      <c r="AO417" s="525">
        <f t="shared" si="73"/>
        <v>0</v>
      </c>
    </row>
    <row r="418" spans="1:41" s="16" customFormat="1" ht="13.5" hidden="1" thickBot="1" x14ac:dyDescent="0.25">
      <c r="A418" s="221">
        <f>Розрахунок!A415</f>
        <v>96</v>
      </c>
      <c r="B418" s="423">
        <f>Розрахунок!B415</f>
        <v>0</v>
      </c>
      <c r="C418" s="227" t="str">
        <f>Розрахунок!C415</f>
        <v/>
      </c>
      <c r="D418" s="226" t="str">
        <f>IF(Розрахунок!F415&lt;&gt;"",LEFT(Розрахунок!F415, LEN(Розрахунок!F415)-1)," ")</f>
        <v xml:space="preserve"> </v>
      </c>
      <c r="E418" s="223" t="str">
        <f>IF(Розрахунок!G415&lt;&gt;"",LEFT(Розрахунок!G415, LEN(Розрахунок!G415)-1)," ")</f>
        <v xml:space="preserve"> </v>
      </c>
      <c r="F418" s="223" t="str">
        <f>IF(Розрахунок!H415&lt;&gt;"",LEFT(Розрахунок!H415, LEN(Розрахунок!H415)-1)," ")</f>
        <v xml:space="preserve"> </v>
      </c>
      <c r="G418" s="223" t="str">
        <f>IF(Розрахунок!I415&lt;&gt;"",LEFT(Розрахунок!I415, LEN(Розрахунок!I415)-1)," ")</f>
        <v xml:space="preserve"> </v>
      </c>
      <c r="H418" s="223">
        <f>Розрахунок!J415</f>
        <v>0</v>
      </c>
      <c r="I418" s="223" t="str">
        <f>IF(Розрахунок!K415&lt;&gt;"",LEFT(Розрахунок!K415, LEN(Розрахунок!K415)-1)," ")</f>
        <v xml:space="preserve"> </v>
      </c>
      <c r="J418" s="223">
        <f>Розрахунок!E415</f>
        <v>0</v>
      </c>
      <c r="K418" s="223">
        <f>Розрахунок!DN415</f>
        <v>0</v>
      </c>
      <c r="L418" s="223">
        <f>Розрахунок!DM415</f>
        <v>0</v>
      </c>
      <c r="M418" s="223">
        <f>Розрахунок!L415</f>
        <v>0</v>
      </c>
      <c r="N418" s="223">
        <f>Розрахунок!M415</f>
        <v>0</v>
      </c>
      <c r="O418" s="223">
        <f>Розрахунок!N415</f>
        <v>0</v>
      </c>
      <c r="P418" s="223">
        <f>Розрахунок!O415</f>
        <v>0</v>
      </c>
      <c r="Q418" s="224">
        <f>Розрахунок!DL415</f>
        <v>0</v>
      </c>
      <c r="R418" s="249" t="str">
        <f t="shared" si="66"/>
        <v xml:space="preserve"> </v>
      </c>
      <c r="S418" s="222">
        <f>Розрахунок!U415</f>
        <v>0</v>
      </c>
      <c r="T418" s="225">
        <f>Розрахунок!AB415</f>
        <v>0</v>
      </c>
      <c r="U418" s="226">
        <f>Розрахунок!AI415</f>
        <v>0</v>
      </c>
      <c r="V418" s="423">
        <f>Розрахунок!AP415</f>
        <v>0</v>
      </c>
      <c r="W418" s="222">
        <f>Розрахунок!AW415</f>
        <v>0</v>
      </c>
      <c r="X418" s="225">
        <f>Розрахунок!BD415</f>
        <v>0</v>
      </c>
      <c r="Y418" s="226">
        <f>Розрахунок!BK415</f>
        <v>0</v>
      </c>
      <c r="Z418" s="423">
        <f>Розрахунок!BR415</f>
        <v>0</v>
      </c>
      <c r="AA418" s="222">
        <f>Розрахунок!BY415</f>
        <v>0</v>
      </c>
      <c r="AB418" s="423">
        <f>Розрахунок!CF415</f>
        <v>0</v>
      </c>
      <c r="AC418" s="222">
        <f>Розрахунок!CM415</f>
        <v>0</v>
      </c>
      <c r="AD418" s="225">
        <f>Розрахунок!CT415</f>
        <v>0</v>
      </c>
      <c r="AE418" s="226">
        <f>Розрахунок!DA415</f>
        <v>0</v>
      </c>
      <c r="AF418" s="225">
        <f>Розрахунок!DH415</f>
        <v>0</v>
      </c>
      <c r="AG418" s="421"/>
      <c r="AI418" s="524">
        <f t="shared" si="67"/>
        <v>0</v>
      </c>
      <c r="AJ418" s="519">
        <f t="shared" si="68"/>
        <v>0</v>
      </c>
      <c r="AK418" s="519">
        <f t="shared" si="69"/>
        <v>0</v>
      </c>
      <c r="AL418" s="519">
        <f t="shared" si="70"/>
        <v>0</v>
      </c>
      <c r="AM418" s="519">
        <f t="shared" si="71"/>
        <v>0</v>
      </c>
      <c r="AN418" s="519">
        <f t="shared" si="72"/>
        <v>0</v>
      </c>
      <c r="AO418" s="525">
        <f t="shared" si="73"/>
        <v>0</v>
      </c>
    </row>
    <row r="419" spans="1:41" s="16" customFormat="1" ht="13.5" hidden="1" thickBot="1" x14ac:dyDescent="0.25">
      <c r="A419" s="221">
        <f>Розрахунок!A416</f>
        <v>97</v>
      </c>
      <c r="B419" s="423">
        <f>Розрахунок!B416</f>
        <v>0</v>
      </c>
      <c r="C419" s="227" t="str">
        <f>Розрахунок!C416</f>
        <v/>
      </c>
      <c r="D419" s="226" t="str">
        <f>IF(Розрахунок!F416&lt;&gt;"",LEFT(Розрахунок!F416, LEN(Розрахунок!F416)-1)," ")</f>
        <v xml:space="preserve"> </v>
      </c>
      <c r="E419" s="223" t="str">
        <f>IF(Розрахунок!G416&lt;&gt;"",LEFT(Розрахунок!G416, LEN(Розрахунок!G416)-1)," ")</f>
        <v xml:space="preserve"> </v>
      </c>
      <c r="F419" s="223" t="str">
        <f>IF(Розрахунок!H416&lt;&gt;"",LEFT(Розрахунок!H416, LEN(Розрахунок!H416)-1)," ")</f>
        <v xml:space="preserve"> </v>
      </c>
      <c r="G419" s="223" t="str">
        <f>IF(Розрахунок!I416&lt;&gt;"",LEFT(Розрахунок!I416, LEN(Розрахунок!I416)-1)," ")</f>
        <v xml:space="preserve"> </v>
      </c>
      <c r="H419" s="223">
        <f>Розрахунок!J416</f>
        <v>0</v>
      </c>
      <c r="I419" s="223" t="str">
        <f>IF(Розрахунок!K416&lt;&gt;"",LEFT(Розрахунок!K416, LEN(Розрахунок!K416)-1)," ")</f>
        <v xml:space="preserve"> </v>
      </c>
      <c r="J419" s="223">
        <f>Розрахунок!E416</f>
        <v>0</v>
      </c>
      <c r="K419" s="223">
        <f>Розрахунок!DN416</f>
        <v>0</v>
      </c>
      <c r="L419" s="223">
        <f>Розрахунок!DM416</f>
        <v>0</v>
      </c>
      <c r="M419" s="223">
        <f>Розрахунок!L416</f>
        <v>0</v>
      </c>
      <c r="N419" s="223">
        <f>Розрахунок!M416</f>
        <v>0</v>
      </c>
      <c r="O419" s="223">
        <f>Розрахунок!N416</f>
        <v>0</v>
      </c>
      <c r="P419" s="223">
        <f>Розрахунок!O416</f>
        <v>0</v>
      </c>
      <c r="Q419" s="224">
        <f>Розрахунок!DL416</f>
        <v>0</v>
      </c>
      <c r="R419" s="249" t="str">
        <f t="shared" si="66"/>
        <v xml:space="preserve"> </v>
      </c>
      <c r="S419" s="222">
        <f>Розрахунок!U416</f>
        <v>0</v>
      </c>
      <c r="T419" s="225">
        <f>Розрахунок!AB416</f>
        <v>0</v>
      </c>
      <c r="U419" s="226">
        <f>Розрахунок!AI416</f>
        <v>0</v>
      </c>
      <c r="V419" s="423">
        <f>Розрахунок!AP416</f>
        <v>0</v>
      </c>
      <c r="W419" s="222">
        <f>Розрахунок!AW416</f>
        <v>0</v>
      </c>
      <c r="X419" s="225">
        <f>Розрахунок!BD416</f>
        <v>0</v>
      </c>
      <c r="Y419" s="226">
        <f>Розрахунок!BK416</f>
        <v>0</v>
      </c>
      <c r="Z419" s="423">
        <f>Розрахунок!BR416</f>
        <v>0</v>
      </c>
      <c r="AA419" s="222">
        <f>Розрахунок!BY416</f>
        <v>0</v>
      </c>
      <c r="AB419" s="423">
        <f>Розрахунок!CF416</f>
        <v>0</v>
      </c>
      <c r="AC419" s="222">
        <f>Розрахунок!CM416</f>
        <v>0</v>
      </c>
      <c r="AD419" s="225">
        <f>Розрахунок!CT416</f>
        <v>0</v>
      </c>
      <c r="AE419" s="226">
        <f>Розрахунок!DA416</f>
        <v>0</v>
      </c>
      <c r="AF419" s="225">
        <f>Розрахунок!DH416</f>
        <v>0</v>
      </c>
      <c r="AG419" s="421"/>
      <c r="AI419" s="524">
        <f t="shared" si="67"/>
        <v>0</v>
      </c>
      <c r="AJ419" s="519">
        <f t="shared" si="68"/>
        <v>0</v>
      </c>
      <c r="AK419" s="519">
        <f t="shared" si="69"/>
        <v>0</v>
      </c>
      <c r="AL419" s="519">
        <f t="shared" si="70"/>
        <v>0</v>
      </c>
      <c r="AM419" s="519">
        <f t="shared" si="71"/>
        <v>0</v>
      </c>
      <c r="AN419" s="519">
        <f t="shared" si="72"/>
        <v>0</v>
      </c>
      <c r="AO419" s="525">
        <f t="shared" si="73"/>
        <v>0</v>
      </c>
    </row>
    <row r="420" spans="1:41" s="16" customFormat="1" ht="13.5" hidden="1" thickBot="1" x14ac:dyDescent="0.25">
      <c r="A420" s="221">
        <f>Розрахунок!A417</f>
        <v>98</v>
      </c>
      <c r="B420" s="423">
        <f>Розрахунок!B417</f>
        <v>0</v>
      </c>
      <c r="C420" s="227" t="str">
        <f>Розрахунок!C417</f>
        <v/>
      </c>
      <c r="D420" s="226" t="str">
        <f>IF(Розрахунок!F417&lt;&gt;"",LEFT(Розрахунок!F417, LEN(Розрахунок!F417)-1)," ")</f>
        <v xml:space="preserve"> </v>
      </c>
      <c r="E420" s="223" t="str">
        <f>IF(Розрахунок!G417&lt;&gt;"",LEFT(Розрахунок!G417, LEN(Розрахунок!G417)-1)," ")</f>
        <v xml:space="preserve"> </v>
      </c>
      <c r="F420" s="223" t="str">
        <f>IF(Розрахунок!H417&lt;&gt;"",LEFT(Розрахунок!H417, LEN(Розрахунок!H417)-1)," ")</f>
        <v xml:space="preserve"> </v>
      </c>
      <c r="G420" s="223" t="str">
        <f>IF(Розрахунок!I417&lt;&gt;"",LEFT(Розрахунок!I417, LEN(Розрахунок!I417)-1)," ")</f>
        <v xml:space="preserve"> </v>
      </c>
      <c r="H420" s="223">
        <f>Розрахунок!J417</f>
        <v>0</v>
      </c>
      <c r="I420" s="223" t="str">
        <f>IF(Розрахунок!K417&lt;&gt;"",LEFT(Розрахунок!K417, LEN(Розрахунок!K417)-1)," ")</f>
        <v xml:space="preserve"> </v>
      </c>
      <c r="J420" s="223">
        <f>Розрахунок!E417</f>
        <v>0</v>
      </c>
      <c r="K420" s="223">
        <f>Розрахунок!DN417</f>
        <v>0</v>
      </c>
      <c r="L420" s="223">
        <f>Розрахунок!DM417</f>
        <v>0</v>
      </c>
      <c r="M420" s="223">
        <f>Розрахунок!L417</f>
        <v>0</v>
      </c>
      <c r="N420" s="223">
        <f>Розрахунок!M417</f>
        <v>0</v>
      </c>
      <c r="O420" s="223">
        <f>Розрахунок!N417</f>
        <v>0</v>
      </c>
      <c r="P420" s="223">
        <f>Розрахунок!O417</f>
        <v>0</v>
      </c>
      <c r="Q420" s="224">
        <f>Розрахунок!DL417</f>
        <v>0</v>
      </c>
      <c r="R420" s="249" t="str">
        <f t="shared" si="66"/>
        <v xml:space="preserve"> </v>
      </c>
      <c r="S420" s="222">
        <f>Розрахунок!U417</f>
        <v>0</v>
      </c>
      <c r="T420" s="225">
        <f>Розрахунок!AB417</f>
        <v>0</v>
      </c>
      <c r="U420" s="226">
        <f>Розрахунок!AI417</f>
        <v>0</v>
      </c>
      <c r="V420" s="423">
        <f>Розрахунок!AP417</f>
        <v>0</v>
      </c>
      <c r="W420" s="222">
        <f>Розрахунок!AW417</f>
        <v>0</v>
      </c>
      <c r="X420" s="225">
        <f>Розрахунок!BD417</f>
        <v>0</v>
      </c>
      <c r="Y420" s="226">
        <f>Розрахунок!BK417</f>
        <v>0</v>
      </c>
      <c r="Z420" s="423">
        <f>Розрахунок!BR417</f>
        <v>0</v>
      </c>
      <c r="AA420" s="222">
        <f>Розрахунок!BY417</f>
        <v>0</v>
      </c>
      <c r="AB420" s="423">
        <f>Розрахунок!CF417</f>
        <v>0</v>
      </c>
      <c r="AC420" s="222">
        <f>Розрахунок!CM417</f>
        <v>0</v>
      </c>
      <c r="AD420" s="225">
        <f>Розрахунок!CT417</f>
        <v>0</v>
      </c>
      <c r="AE420" s="226">
        <f>Розрахунок!DA417</f>
        <v>0</v>
      </c>
      <c r="AF420" s="225">
        <f>Розрахунок!DH417</f>
        <v>0</v>
      </c>
      <c r="AG420" s="421"/>
      <c r="AI420" s="524">
        <f t="shared" si="67"/>
        <v>0</v>
      </c>
      <c r="AJ420" s="519">
        <f t="shared" si="68"/>
        <v>0</v>
      </c>
      <c r="AK420" s="519">
        <f t="shared" si="69"/>
        <v>0</v>
      </c>
      <c r="AL420" s="519">
        <f t="shared" si="70"/>
        <v>0</v>
      </c>
      <c r="AM420" s="519">
        <f t="shared" si="71"/>
        <v>0</v>
      </c>
      <c r="AN420" s="519">
        <f t="shared" si="72"/>
        <v>0</v>
      </c>
      <c r="AO420" s="525">
        <f t="shared" si="73"/>
        <v>0</v>
      </c>
    </row>
    <row r="421" spans="1:41" s="16" customFormat="1" ht="13.5" hidden="1" thickBot="1" x14ac:dyDescent="0.25">
      <c r="A421" s="221">
        <f>Розрахунок!A418</f>
        <v>99</v>
      </c>
      <c r="B421" s="423">
        <f>Розрахунок!B418</f>
        <v>0</v>
      </c>
      <c r="C421" s="227" t="str">
        <f>Розрахунок!C418</f>
        <v/>
      </c>
      <c r="D421" s="226" t="str">
        <f>IF(Розрахунок!F418&lt;&gt;"",LEFT(Розрахунок!F418, LEN(Розрахунок!F418)-1)," ")</f>
        <v xml:space="preserve"> </v>
      </c>
      <c r="E421" s="223" t="str">
        <f>IF(Розрахунок!G418&lt;&gt;"",LEFT(Розрахунок!G418, LEN(Розрахунок!G418)-1)," ")</f>
        <v xml:space="preserve"> </v>
      </c>
      <c r="F421" s="223" t="str">
        <f>IF(Розрахунок!H418&lt;&gt;"",LEFT(Розрахунок!H418, LEN(Розрахунок!H418)-1)," ")</f>
        <v xml:space="preserve"> </v>
      </c>
      <c r="G421" s="223" t="str">
        <f>IF(Розрахунок!I418&lt;&gt;"",LEFT(Розрахунок!I418, LEN(Розрахунок!I418)-1)," ")</f>
        <v xml:space="preserve"> </v>
      </c>
      <c r="H421" s="223">
        <f>Розрахунок!J418</f>
        <v>0</v>
      </c>
      <c r="I421" s="223" t="str">
        <f>IF(Розрахунок!K418&lt;&gt;"",LEFT(Розрахунок!K418, LEN(Розрахунок!K418)-1)," ")</f>
        <v xml:space="preserve"> </v>
      </c>
      <c r="J421" s="223">
        <f>Розрахунок!E418</f>
        <v>0</v>
      </c>
      <c r="K421" s="223">
        <f>Розрахунок!DN418</f>
        <v>0</v>
      </c>
      <c r="L421" s="223">
        <f>Розрахунок!DM418</f>
        <v>0</v>
      </c>
      <c r="M421" s="223">
        <f>Розрахунок!L418</f>
        <v>0</v>
      </c>
      <c r="N421" s="223">
        <f>Розрахунок!M418</f>
        <v>0</v>
      </c>
      <c r="O421" s="223">
        <f>Розрахунок!N418</f>
        <v>0</v>
      </c>
      <c r="P421" s="223">
        <f>Розрахунок!O418</f>
        <v>0</v>
      </c>
      <c r="Q421" s="224">
        <f>Розрахунок!DL418</f>
        <v>0</v>
      </c>
      <c r="R421" s="249" t="str">
        <f t="shared" si="66"/>
        <v xml:space="preserve"> </v>
      </c>
      <c r="S421" s="222">
        <f>Розрахунок!U418</f>
        <v>0</v>
      </c>
      <c r="T421" s="225">
        <f>Розрахунок!AB418</f>
        <v>0</v>
      </c>
      <c r="U421" s="226">
        <f>Розрахунок!AI418</f>
        <v>0</v>
      </c>
      <c r="V421" s="423">
        <f>Розрахунок!AP418</f>
        <v>0</v>
      </c>
      <c r="W421" s="222">
        <f>Розрахунок!AW418</f>
        <v>0</v>
      </c>
      <c r="X421" s="225">
        <f>Розрахунок!BD418</f>
        <v>0</v>
      </c>
      <c r="Y421" s="226">
        <f>Розрахунок!BK418</f>
        <v>0</v>
      </c>
      <c r="Z421" s="423">
        <f>Розрахунок!BR418</f>
        <v>0</v>
      </c>
      <c r="AA421" s="222">
        <f>Розрахунок!BY418</f>
        <v>0</v>
      </c>
      <c r="AB421" s="423">
        <f>Розрахунок!CF418</f>
        <v>0</v>
      </c>
      <c r="AC421" s="222">
        <f>Розрахунок!CM418</f>
        <v>0</v>
      </c>
      <c r="AD421" s="225">
        <f>Розрахунок!CT418</f>
        <v>0</v>
      </c>
      <c r="AE421" s="226">
        <f>Розрахунок!DA418</f>
        <v>0</v>
      </c>
      <c r="AF421" s="225">
        <f>Розрахунок!DH418</f>
        <v>0</v>
      </c>
      <c r="AG421" s="421"/>
      <c r="AI421" s="524">
        <f t="shared" si="67"/>
        <v>0</v>
      </c>
      <c r="AJ421" s="519">
        <f t="shared" si="68"/>
        <v>0</v>
      </c>
      <c r="AK421" s="519">
        <f t="shared" si="69"/>
        <v>0</v>
      </c>
      <c r="AL421" s="519">
        <f t="shared" si="70"/>
        <v>0</v>
      </c>
      <c r="AM421" s="519">
        <f t="shared" si="71"/>
        <v>0</v>
      </c>
      <c r="AN421" s="519">
        <f t="shared" si="72"/>
        <v>0</v>
      </c>
      <c r="AO421" s="525">
        <f t="shared" si="73"/>
        <v>0</v>
      </c>
    </row>
    <row r="422" spans="1:41" s="16" customFormat="1" ht="13.5" hidden="1" thickBot="1" x14ac:dyDescent="0.25">
      <c r="A422" s="221">
        <f>Розрахунок!A419</f>
        <v>100</v>
      </c>
      <c r="B422" s="423">
        <f>Розрахунок!B419</f>
        <v>0</v>
      </c>
      <c r="C422" s="227" t="str">
        <f>Розрахунок!C419</f>
        <v/>
      </c>
      <c r="D422" s="226" t="str">
        <f>IF(Розрахунок!F419&lt;&gt;"",LEFT(Розрахунок!F419, LEN(Розрахунок!F419)-1)," ")</f>
        <v xml:space="preserve"> </v>
      </c>
      <c r="E422" s="223" t="str">
        <f>IF(Розрахунок!G419&lt;&gt;"",LEFT(Розрахунок!G419, LEN(Розрахунок!G419)-1)," ")</f>
        <v xml:space="preserve"> </v>
      </c>
      <c r="F422" s="223" t="str">
        <f>IF(Розрахунок!H419&lt;&gt;"",LEFT(Розрахунок!H419, LEN(Розрахунок!H419)-1)," ")</f>
        <v xml:space="preserve"> </v>
      </c>
      <c r="G422" s="223" t="str">
        <f>IF(Розрахунок!I419&lt;&gt;"",LEFT(Розрахунок!I419, LEN(Розрахунок!I419)-1)," ")</f>
        <v xml:space="preserve"> </v>
      </c>
      <c r="H422" s="223">
        <f>Розрахунок!J419</f>
        <v>0</v>
      </c>
      <c r="I422" s="223" t="str">
        <f>IF(Розрахунок!K419&lt;&gt;"",LEFT(Розрахунок!K419, LEN(Розрахунок!K419)-1)," ")</f>
        <v xml:space="preserve"> </v>
      </c>
      <c r="J422" s="223">
        <f>Розрахунок!E419</f>
        <v>0</v>
      </c>
      <c r="K422" s="223">
        <f>Розрахунок!DN419</f>
        <v>0</v>
      </c>
      <c r="L422" s="223">
        <f>Розрахунок!DM419</f>
        <v>0</v>
      </c>
      <c r="M422" s="223">
        <f>Розрахунок!L419</f>
        <v>0</v>
      </c>
      <c r="N422" s="223">
        <f>Розрахунок!M419</f>
        <v>0</v>
      </c>
      <c r="O422" s="223">
        <f>Розрахунок!N419</f>
        <v>0</v>
      </c>
      <c r="P422" s="223">
        <f>Розрахунок!O419</f>
        <v>0</v>
      </c>
      <c r="Q422" s="224">
        <f>Розрахунок!DL419</f>
        <v>0</v>
      </c>
      <c r="R422" s="249" t="str">
        <f t="shared" si="58"/>
        <v xml:space="preserve"> </v>
      </c>
      <c r="S422" s="222">
        <f>Розрахунок!U419</f>
        <v>0</v>
      </c>
      <c r="T422" s="225">
        <f>Розрахунок!AB419</f>
        <v>0</v>
      </c>
      <c r="U422" s="226">
        <f>Розрахунок!AI419</f>
        <v>0</v>
      </c>
      <c r="V422" s="423">
        <f>Розрахунок!AP419</f>
        <v>0</v>
      </c>
      <c r="W422" s="222">
        <f>Розрахунок!AW419</f>
        <v>0</v>
      </c>
      <c r="X422" s="225">
        <f>Розрахунок!BD419</f>
        <v>0</v>
      </c>
      <c r="Y422" s="226">
        <f>Розрахунок!BK419</f>
        <v>0</v>
      </c>
      <c r="Z422" s="423">
        <f>Розрахунок!BR419</f>
        <v>0</v>
      </c>
      <c r="AA422" s="222">
        <f>Розрахунок!BY419</f>
        <v>0</v>
      </c>
      <c r="AB422" s="423">
        <f>Розрахунок!CF419</f>
        <v>0</v>
      </c>
      <c r="AC422" s="222">
        <f>Розрахунок!CM419</f>
        <v>0</v>
      </c>
      <c r="AD422" s="225">
        <f>Розрахунок!CT419</f>
        <v>0</v>
      </c>
      <c r="AE422" s="226">
        <f>Розрахунок!DA419</f>
        <v>0</v>
      </c>
      <c r="AF422" s="225">
        <f>Розрахунок!DH419</f>
        <v>0</v>
      </c>
      <c r="AG422" s="421"/>
      <c r="AI422" s="532">
        <f t="shared" si="67"/>
        <v>0</v>
      </c>
      <c r="AJ422" s="533">
        <f t="shared" si="68"/>
        <v>0</v>
      </c>
      <c r="AK422" s="533">
        <f t="shared" si="69"/>
        <v>0</v>
      </c>
      <c r="AL422" s="533">
        <f t="shared" si="70"/>
        <v>0</v>
      </c>
      <c r="AM422" s="533">
        <f t="shared" si="71"/>
        <v>0</v>
      </c>
      <c r="AN422" s="533">
        <f t="shared" si="72"/>
        <v>0</v>
      </c>
      <c r="AO422" s="534">
        <f t="shared" si="73"/>
        <v>0</v>
      </c>
    </row>
    <row r="423" spans="1:41" s="16" customFormat="1" ht="13.5" customHeight="1" thickBot="1" x14ac:dyDescent="0.25">
      <c r="A423" s="531"/>
      <c r="B423" s="545" t="s">
        <v>89</v>
      </c>
      <c r="C423" s="272"/>
      <c r="D423" s="273"/>
      <c r="E423" s="274"/>
      <c r="F423" s="274"/>
      <c r="G423" s="274"/>
      <c r="H423" s="274"/>
      <c r="I423" s="274"/>
      <c r="J423" s="274">
        <f t="shared" ref="J423:Q423" si="74">SUM(J323:J422)</f>
        <v>50</v>
      </c>
      <c r="K423" s="274">
        <f t="shared" si="74"/>
        <v>50</v>
      </c>
      <c r="L423" s="275">
        <f t="shared" si="74"/>
        <v>1500</v>
      </c>
      <c r="M423" s="274">
        <f t="shared" si="74"/>
        <v>600</v>
      </c>
      <c r="N423" s="274">
        <f t="shared" si="74"/>
        <v>300</v>
      </c>
      <c r="O423" s="274">
        <f t="shared" si="74"/>
        <v>300</v>
      </c>
      <c r="P423" s="274">
        <f t="shared" si="74"/>
        <v>0</v>
      </c>
      <c r="Q423" s="275">
        <f t="shared" si="74"/>
        <v>900</v>
      </c>
      <c r="R423" s="276"/>
      <c r="S423" s="277">
        <f t="shared" ref="S423:Z423" si="75">SUM(S323:S422)</f>
        <v>0</v>
      </c>
      <c r="T423" s="278">
        <f t="shared" si="75"/>
        <v>0</v>
      </c>
      <c r="U423" s="412">
        <f t="shared" si="75"/>
        <v>8</v>
      </c>
      <c r="V423" s="424">
        <f t="shared" si="75"/>
        <v>0</v>
      </c>
      <c r="W423" s="277">
        <f t="shared" si="75"/>
        <v>12</v>
      </c>
      <c r="X423" s="278">
        <f t="shared" si="75"/>
        <v>0</v>
      </c>
      <c r="Y423" s="412">
        <f t="shared" si="75"/>
        <v>20</v>
      </c>
      <c r="Z423" s="424">
        <f t="shared" si="75"/>
        <v>0</v>
      </c>
      <c r="AA423" s="277">
        <f t="shared" ref="AA423:AF423" si="76">SUM(AA323:AA422)</f>
        <v>0</v>
      </c>
      <c r="AB423" s="424">
        <f t="shared" si="76"/>
        <v>0</v>
      </c>
      <c r="AC423" s="277">
        <f t="shared" si="76"/>
        <v>0</v>
      </c>
      <c r="AD423" s="278">
        <f t="shared" si="76"/>
        <v>0</v>
      </c>
      <c r="AE423" s="412">
        <f t="shared" si="76"/>
        <v>0</v>
      </c>
      <c r="AF423" s="278">
        <f t="shared" si="76"/>
        <v>0</v>
      </c>
      <c r="AG423" s="421"/>
      <c r="AI423" s="535">
        <f>SUM(AI322:AI422)</f>
        <v>0</v>
      </c>
      <c r="AJ423" s="536">
        <f t="shared" ref="AJ423:AO423" si="77">SUM(AJ322:AJ422)</f>
        <v>2</v>
      </c>
      <c r="AK423" s="536">
        <f t="shared" si="77"/>
        <v>3</v>
      </c>
      <c r="AL423" s="536">
        <f t="shared" si="77"/>
        <v>5</v>
      </c>
      <c r="AM423" s="536">
        <f t="shared" si="77"/>
        <v>0</v>
      </c>
      <c r="AN423" s="536">
        <f t="shared" si="77"/>
        <v>0</v>
      </c>
      <c r="AO423" s="537">
        <f t="shared" si="77"/>
        <v>0</v>
      </c>
    </row>
    <row r="424" spans="1:41" s="23" customFormat="1" ht="13.5" hidden="1" thickBot="1" x14ac:dyDescent="0.25">
      <c r="A424" s="767" t="str">
        <f>Розрахунок!B421</f>
        <v>Блок Б</v>
      </c>
      <c r="B424" s="768"/>
      <c r="C424" s="768"/>
      <c r="D424" s="768"/>
      <c r="E424" s="768"/>
      <c r="F424" s="768"/>
      <c r="G424" s="768"/>
      <c r="H424" s="768"/>
      <c r="I424" s="768"/>
      <c r="J424" s="768"/>
      <c r="K424" s="768"/>
      <c r="L424" s="768"/>
      <c r="M424" s="768"/>
      <c r="N424" s="768"/>
      <c r="O424" s="768"/>
      <c r="P424" s="768"/>
      <c r="Q424" s="768"/>
      <c r="R424" s="768"/>
      <c r="S424" s="768"/>
      <c r="T424" s="768"/>
      <c r="U424" s="768"/>
      <c r="V424" s="768"/>
      <c r="W424" s="768"/>
      <c r="X424" s="768"/>
      <c r="Y424" s="768"/>
      <c r="Z424" s="768"/>
      <c r="AA424" s="768"/>
      <c r="AB424" s="768"/>
      <c r="AC424" s="768"/>
      <c r="AD424" s="768"/>
      <c r="AE424" s="768"/>
      <c r="AF424" s="769"/>
      <c r="AG424" s="445"/>
      <c r="AI424" s="526">
        <f t="shared" ref="AI424:AI461" si="78">IF(AND($B424&lt;&gt;0,OR($S424&lt;&gt;0,$T424&lt;&gt;0,ISNUMBER(FIND($S$6&amp;"*",$E424)),ISNUMBER(FIND($T$6&amp;"*",$E424)),ISNUMBER(FIND($S$6,$F424)),ISNUMBER(FIND($S$6,$G424)),ISNUMBER(FIND($T$6,G$13)),ISNUMBER(FIND($T$6,$G424)))),1,0)</f>
        <v>0</v>
      </c>
      <c r="AJ424" s="523">
        <f t="shared" ref="AJ424:AJ461" si="79">IF(AND($B424&lt;&gt;0,OR($U424&lt;&gt;0,$V424&lt;&gt;0,ISNUMBER(FIND($U$6&amp;"*",$E424)),ISNUMBER(FIND($V$6&amp;"*",$E424)),ISNUMBER(FIND($U$6,$F424)),ISNUMBER(FIND($U$6,$G424)),ISNUMBER(FIND($V$6,G$13)),ISNUMBER(FIND($V$6,$G424)))),1,0)</f>
        <v>0</v>
      </c>
      <c r="AK424" s="523">
        <f t="shared" ref="AK424:AK461" si="80">IF(AND($B424&lt;&gt;0,OR($W424&lt;&gt;0,$X424&lt;&gt;0,ISNUMBER(FIND($W$6&amp;"*",$E424)),ISNUMBER(FIND($X$6&amp;"*",$E424)),ISNUMBER(FIND($W$6,$F424)),ISNUMBER(FIND($W$6,$G424)),ISNUMBER(FIND($X$6,$F424)),ISNUMBER(FIND($X$6,$G424)))),1,0)</f>
        <v>0</v>
      </c>
      <c r="AL424" s="523">
        <f t="shared" ref="AL424:AL461" si="81">IF(AND($B424&lt;&gt;0,OR($Y424&lt;&gt;0,$Z424&lt;&gt;0,ISNUMBER(FIND($Y$6&amp;"*",$E424)),ISNUMBER(FIND($Z$6&amp;"*",$E424)),ISNUMBER(FIND($Y$6,$F424)),ISNUMBER(FIND($Y$6,$G424)),ISNUMBER(FIND($Z$6,$F424)),ISNUMBER(FIND($Z$6,$G424)))),1,0)</f>
        <v>0</v>
      </c>
      <c r="AM424" s="523">
        <f t="shared" ref="AM424:AM461" si="82">IF(AND($B424&lt;&gt;0,OR($AA424&lt;&gt;0,$AB424&lt;&gt;0,ISNUMBER(FIND($AA$6&amp;"*",$E424)),ISNUMBER(FIND($AB$6&amp;"*",$E424)),ISNUMBER(FIND($AA$6,$F424)),ISNUMBER(FIND($AA$6,$G424)),ISNUMBER(FIND($AB$6,$F424)),ISNUMBER(FIND($AB$6,$G424)))),1,0)</f>
        <v>0</v>
      </c>
      <c r="AN424" s="523">
        <f t="shared" ref="AN424:AN461" si="83">IF(AND($B424&lt;&gt;0,OR($AC424&lt;&gt;0,$AD424&lt;&gt;0,ISNUMBER(FIND($AC$6&amp;"*",$E424)),ISNUMBER(FIND($AD$6&amp;"*",$E424)),ISNUMBER(FIND($AC$6,$F424)),ISNUMBER(FIND($AC$6,$G424)),ISNUMBER(FIND($AD$6,$F424)),ISNUMBER(FIND($AD$6,$G424)))),1,0)</f>
        <v>0</v>
      </c>
      <c r="AO424" s="527">
        <f t="shared" ref="AO424:AO461" si="84">IF(AND($B424&lt;&gt;0,OR($AE424&lt;&gt;0,$AF424&lt;&gt;0,ISNUMBER(FIND($AE$6&amp;"*",$E424)),ISNUMBER(FIND($AF$6&amp;"*",$E424)),ISNUMBER(FIND($AE$6,$F424)),ISNUMBER(FIND($AE$6,$G424)),ISNUMBER(FIND($AF$6,$F424)),ISNUMBER(FIND($AF$6,$G424)))),1,0)</f>
        <v>0</v>
      </c>
    </row>
    <row r="425" spans="1:41" s="16" customFormat="1" ht="13.5" hidden="1" thickBot="1" x14ac:dyDescent="0.25">
      <c r="A425" s="221">
        <f>Розрахунок!A422</f>
        <v>1</v>
      </c>
      <c r="B425" s="423">
        <f>Розрахунок!B422</f>
        <v>0</v>
      </c>
      <c r="C425" s="227" t="str">
        <f>Розрахунок!C422</f>
        <v/>
      </c>
      <c r="D425" s="226" t="str">
        <f>IF(Розрахунок!F422&lt;&gt;"",LEFT(Розрахунок!F422, LEN(Розрахунок!F422)-1)," ")</f>
        <v xml:space="preserve"> </v>
      </c>
      <c r="E425" s="223" t="str">
        <f>IF(Розрахунок!G422&lt;&gt;"",LEFT(Розрахунок!G422, LEN(Розрахунок!G422)-1)," ")</f>
        <v xml:space="preserve"> </v>
      </c>
      <c r="F425" s="223" t="str">
        <f>IF(Розрахунок!H422&lt;&gt;"",LEFT(Розрахунок!H422, LEN(Розрахунок!H422)-1)," ")</f>
        <v xml:space="preserve"> </v>
      </c>
      <c r="G425" s="223" t="str">
        <f>IF(Розрахунок!I422&lt;&gt;"",LEFT(Розрахунок!I422, LEN(Розрахунок!I422)-1)," ")</f>
        <v xml:space="preserve"> </v>
      </c>
      <c r="H425" s="223">
        <f>Розрахунок!J422</f>
        <v>0</v>
      </c>
      <c r="I425" s="223" t="str">
        <f>IF(Розрахунок!K422&lt;&gt;"",LEFT(Розрахунок!K422, LEN(Розрахунок!K422)-1)," ")</f>
        <v xml:space="preserve"> </v>
      </c>
      <c r="J425" s="223">
        <f>Розрахунок!E422</f>
        <v>0</v>
      </c>
      <c r="K425" s="223">
        <f>Розрахунок!DN422</f>
        <v>0</v>
      </c>
      <c r="L425" s="223">
        <f>Розрахунок!DM422</f>
        <v>0</v>
      </c>
      <c r="M425" s="223">
        <f>Розрахунок!L422</f>
        <v>0</v>
      </c>
      <c r="N425" s="223">
        <f>Розрахунок!M422</f>
        <v>0</v>
      </c>
      <c r="O425" s="223">
        <f>Розрахунок!N422</f>
        <v>0</v>
      </c>
      <c r="P425" s="223">
        <f>Розрахунок!O422</f>
        <v>0</v>
      </c>
      <c r="Q425" s="224">
        <f>Розрахунок!DL422</f>
        <v>0</v>
      </c>
      <c r="R425" s="249" t="str">
        <f>IF(L425&lt;&gt;0,M425/L425," ")</f>
        <v xml:space="preserve"> </v>
      </c>
      <c r="S425" s="222">
        <f>Розрахунок!U422</f>
        <v>0</v>
      </c>
      <c r="T425" s="225">
        <f>Розрахунок!AB422</f>
        <v>0</v>
      </c>
      <c r="U425" s="226">
        <f>Розрахунок!AI422</f>
        <v>0</v>
      </c>
      <c r="V425" s="423">
        <f>Розрахунок!AP422</f>
        <v>0</v>
      </c>
      <c r="W425" s="222">
        <f>Розрахунок!AW422</f>
        <v>0</v>
      </c>
      <c r="X425" s="225">
        <f>Розрахунок!BD422</f>
        <v>0</v>
      </c>
      <c r="Y425" s="226">
        <f>Розрахунок!BK422</f>
        <v>0</v>
      </c>
      <c r="Z425" s="423">
        <f>Розрахунок!BR422</f>
        <v>0</v>
      </c>
      <c r="AA425" s="222">
        <f>Розрахунок!BY422</f>
        <v>0</v>
      </c>
      <c r="AB425" s="423">
        <f>Розрахунок!CF422</f>
        <v>0</v>
      </c>
      <c r="AC425" s="222">
        <f>Розрахунок!CM422</f>
        <v>0</v>
      </c>
      <c r="AD425" s="225">
        <f>Розрахунок!CT422</f>
        <v>0</v>
      </c>
      <c r="AE425" s="226">
        <f>Розрахунок!DA422</f>
        <v>0</v>
      </c>
      <c r="AF425" s="225">
        <f>Розрахунок!DH422</f>
        <v>0</v>
      </c>
      <c r="AG425" s="421"/>
      <c r="AI425" s="524">
        <f t="shared" si="78"/>
        <v>0</v>
      </c>
      <c r="AJ425" s="519">
        <f t="shared" si="79"/>
        <v>0</v>
      </c>
      <c r="AK425" s="519">
        <f t="shared" si="80"/>
        <v>0</v>
      </c>
      <c r="AL425" s="519">
        <f t="shared" si="81"/>
        <v>0</v>
      </c>
      <c r="AM425" s="519">
        <f t="shared" si="82"/>
        <v>0</v>
      </c>
      <c r="AN425" s="519">
        <f t="shared" si="83"/>
        <v>0</v>
      </c>
      <c r="AO425" s="525">
        <f t="shared" si="84"/>
        <v>0</v>
      </c>
    </row>
    <row r="426" spans="1:41" s="16" customFormat="1" ht="13.5" hidden="1" thickBot="1" x14ac:dyDescent="0.25">
      <c r="A426" s="221">
        <f>Розрахунок!A423</f>
        <v>2</v>
      </c>
      <c r="B426" s="423">
        <f>Розрахунок!B423</f>
        <v>0</v>
      </c>
      <c r="C426" s="227" t="str">
        <f>Розрахунок!C423</f>
        <v/>
      </c>
      <c r="D426" s="226" t="str">
        <f>IF(Розрахунок!F423&lt;&gt;"",LEFT(Розрахунок!F423, LEN(Розрахунок!F423)-1)," ")</f>
        <v xml:space="preserve"> </v>
      </c>
      <c r="E426" s="223" t="str">
        <f>IF(Розрахунок!G423&lt;&gt;"",LEFT(Розрахунок!G423, LEN(Розрахунок!G423)-1)," ")</f>
        <v xml:space="preserve"> </v>
      </c>
      <c r="F426" s="223" t="str">
        <f>IF(Розрахунок!H423&lt;&gt;"",LEFT(Розрахунок!H423, LEN(Розрахунок!H423)-1)," ")</f>
        <v xml:space="preserve"> </v>
      </c>
      <c r="G426" s="223" t="str">
        <f>IF(Розрахунок!I423&lt;&gt;"",LEFT(Розрахунок!I423, LEN(Розрахунок!I423)-1)," ")</f>
        <v xml:space="preserve"> </v>
      </c>
      <c r="H426" s="223">
        <f>Розрахунок!J423</f>
        <v>0</v>
      </c>
      <c r="I426" s="223" t="str">
        <f>IF(Розрахунок!K423&lt;&gt;"",LEFT(Розрахунок!K423, LEN(Розрахунок!K423)-1)," ")</f>
        <v xml:space="preserve"> </v>
      </c>
      <c r="J426" s="223">
        <f>Розрахунок!E423</f>
        <v>0</v>
      </c>
      <c r="K426" s="223">
        <f>Розрахунок!DN423</f>
        <v>0</v>
      </c>
      <c r="L426" s="223">
        <f>Розрахунок!DM423</f>
        <v>0</v>
      </c>
      <c r="M426" s="223">
        <f>Розрахунок!L423</f>
        <v>0</v>
      </c>
      <c r="N426" s="223">
        <f>Розрахунок!M423</f>
        <v>0</v>
      </c>
      <c r="O426" s="223">
        <f>Розрахунок!N423</f>
        <v>0</v>
      </c>
      <c r="P426" s="223">
        <f>Розрахунок!O423</f>
        <v>0</v>
      </c>
      <c r="Q426" s="224">
        <f>Розрахунок!DL423</f>
        <v>0</v>
      </c>
      <c r="R426" s="249" t="str">
        <f t="shared" ref="R426:R524" si="85">IF(L426&lt;&gt;0,M426/L426," ")</f>
        <v xml:space="preserve"> </v>
      </c>
      <c r="S426" s="222">
        <f>Розрахунок!U423</f>
        <v>0</v>
      </c>
      <c r="T426" s="225">
        <f>Розрахунок!AB423</f>
        <v>0</v>
      </c>
      <c r="U426" s="226">
        <f>Розрахунок!AI423</f>
        <v>0</v>
      </c>
      <c r="V426" s="423">
        <f>Розрахунок!AP423</f>
        <v>0</v>
      </c>
      <c r="W426" s="222">
        <f>Розрахунок!AW423</f>
        <v>0</v>
      </c>
      <c r="X426" s="225">
        <f>Розрахунок!BD423</f>
        <v>0</v>
      </c>
      <c r="Y426" s="226">
        <f>Розрахунок!BK423</f>
        <v>0</v>
      </c>
      <c r="Z426" s="423">
        <f>Розрахунок!BR423</f>
        <v>0</v>
      </c>
      <c r="AA426" s="222">
        <f>Розрахунок!BY423</f>
        <v>0</v>
      </c>
      <c r="AB426" s="423">
        <f>Розрахунок!CF423</f>
        <v>0</v>
      </c>
      <c r="AC426" s="222">
        <f>Розрахунок!CM423</f>
        <v>0</v>
      </c>
      <c r="AD426" s="225">
        <f>Розрахунок!CT423</f>
        <v>0</v>
      </c>
      <c r="AE426" s="226">
        <f>Розрахунок!DA423</f>
        <v>0</v>
      </c>
      <c r="AF426" s="225">
        <f>Розрахунок!DH423</f>
        <v>0</v>
      </c>
      <c r="AG426" s="421"/>
      <c r="AI426" s="524">
        <f t="shared" si="78"/>
        <v>0</v>
      </c>
      <c r="AJ426" s="519">
        <f t="shared" si="79"/>
        <v>0</v>
      </c>
      <c r="AK426" s="519">
        <f t="shared" si="80"/>
        <v>0</v>
      </c>
      <c r="AL426" s="519">
        <f t="shared" si="81"/>
        <v>0</v>
      </c>
      <c r="AM426" s="519">
        <f t="shared" si="82"/>
        <v>0</v>
      </c>
      <c r="AN426" s="519">
        <f t="shared" si="83"/>
        <v>0</v>
      </c>
      <c r="AO426" s="525">
        <f t="shared" si="84"/>
        <v>0</v>
      </c>
    </row>
    <row r="427" spans="1:41" s="16" customFormat="1" ht="13.5" hidden="1" thickBot="1" x14ac:dyDescent="0.25">
      <c r="A427" s="221">
        <f>Розрахунок!A424</f>
        <v>3</v>
      </c>
      <c r="B427" s="423">
        <f>Розрахунок!B424</f>
        <v>0</v>
      </c>
      <c r="C427" s="227" t="str">
        <f>Розрахунок!C424</f>
        <v/>
      </c>
      <c r="D427" s="226" t="str">
        <f>IF(Розрахунок!F424&lt;&gt;"",LEFT(Розрахунок!F424, LEN(Розрахунок!F424)-1)," ")</f>
        <v xml:space="preserve"> </v>
      </c>
      <c r="E427" s="223" t="str">
        <f>IF(Розрахунок!G424&lt;&gt;"",LEFT(Розрахунок!G424, LEN(Розрахунок!G424)-1)," ")</f>
        <v xml:space="preserve"> </v>
      </c>
      <c r="F427" s="223" t="str">
        <f>IF(Розрахунок!H424&lt;&gt;"",LEFT(Розрахунок!H424, LEN(Розрахунок!H424)-1)," ")</f>
        <v xml:space="preserve"> </v>
      </c>
      <c r="G427" s="223" t="str">
        <f>IF(Розрахунок!I424&lt;&gt;"",LEFT(Розрахунок!I424, LEN(Розрахунок!I424)-1)," ")</f>
        <v xml:space="preserve"> </v>
      </c>
      <c r="H427" s="223">
        <f>Розрахунок!J424</f>
        <v>0</v>
      </c>
      <c r="I427" s="223" t="str">
        <f>IF(Розрахунок!K424&lt;&gt;"",LEFT(Розрахунок!K424, LEN(Розрахунок!K424)-1)," ")</f>
        <v xml:space="preserve"> </v>
      </c>
      <c r="J427" s="223">
        <f>Розрахунок!E424</f>
        <v>0</v>
      </c>
      <c r="K427" s="223">
        <f>Розрахунок!DN424</f>
        <v>0</v>
      </c>
      <c r="L427" s="223">
        <f>Розрахунок!DM424</f>
        <v>0</v>
      </c>
      <c r="M427" s="223">
        <f>Розрахунок!L424</f>
        <v>0</v>
      </c>
      <c r="N427" s="223">
        <f>Розрахунок!M424</f>
        <v>0</v>
      </c>
      <c r="O427" s="223">
        <f>Розрахунок!N424</f>
        <v>0</v>
      </c>
      <c r="P427" s="223">
        <f>Розрахунок!O424</f>
        <v>0</v>
      </c>
      <c r="Q427" s="224">
        <f>Розрахунок!DL424</f>
        <v>0</v>
      </c>
      <c r="R427" s="249" t="str">
        <f t="shared" si="85"/>
        <v xml:space="preserve"> </v>
      </c>
      <c r="S427" s="222">
        <f>Розрахунок!U424</f>
        <v>0</v>
      </c>
      <c r="T427" s="225">
        <f>Розрахунок!AB424</f>
        <v>0</v>
      </c>
      <c r="U427" s="226">
        <f>Розрахунок!AI424</f>
        <v>0</v>
      </c>
      <c r="V427" s="423">
        <f>Розрахунок!AP424</f>
        <v>0</v>
      </c>
      <c r="W427" s="222">
        <f>Розрахунок!AW424</f>
        <v>0</v>
      </c>
      <c r="X427" s="225">
        <f>Розрахунок!BD424</f>
        <v>0</v>
      </c>
      <c r="Y427" s="226">
        <f>Розрахунок!BK424</f>
        <v>0</v>
      </c>
      <c r="Z427" s="423">
        <f>Розрахунок!BR424</f>
        <v>0</v>
      </c>
      <c r="AA427" s="222">
        <f>Розрахунок!BY424</f>
        <v>0</v>
      </c>
      <c r="AB427" s="423">
        <f>Розрахунок!CF424</f>
        <v>0</v>
      </c>
      <c r="AC427" s="222">
        <f>Розрахунок!CM424</f>
        <v>0</v>
      </c>
      <c r="AD427" s="225">
        <f>Розрахунок!CT424</f>
        <v>0</v>
      </c>
      <c r="AE427" s="226">
        <f>Розрахунок!DA424</f>
        <v>0</v>
      </c>
      <c r="AF427" s="225">
        <f>Розрахунок!DH424</f>
        <v>0</v>
      </c>
      <c r="AG427" s="421"/>
      <c r="AI427" s="524">
        <f t="shared" si="78"/>
        <v>0</v>
      </c>
      <c r="AJ427" s="519">
        <f t="shared" si="79"/>
        <v>0</v>
      </c>
      <c r="AK427" s="519">
        <f t="shared" si="80"/>
        <v>0</v>
      </c>
      <c r="AL427" s="519">
        <f t="shared" si="81"/>
        <v>0</v>
      </c>
      <c r="AM427" s="519">
        <f t="shared" si="82"/>
        <v>0</v>
      </c>
      <c r="AN427" s="519">
        <f t="shared" si="83"/>
        <v>0</v>
      </c>
      <c r="AO427" s="525">
        <f t="shared" si="84"/>
        <v>0</v>
      </c>
    </row>
    <row r="428" spans="1:41" s="16" customFormat="1" ht="13.5" hidden="1" thickBot="1" x14ac:dyDescent="0.25">
      <c r="A428" s="221">
        <f>Розрахунок!A425</f>
        <v>4</v>
      </c>
      <c r="B428" s="423">
        <f>Розрахунок!B425</f>
        <v>0</v>
      </c>
      <c r="C428" s="227" t="str">
        <f>Розрахунок!C425</f>
        <v/>
      </c>
      <c r="D428" s="226" t="str">
        <f>IF(Розрахунок!F425&lt;&gt;"",LEFT(Розрахунок!F425, LEN(Розрахунок!F425)-1)," ")</f>
        <v xml:space="preserve"> </v>
      </c>
      <c r="E428" s="223" t="str">
        <f>IF(Розрахунок!G425&lt;&gt;"",LEFT(Розрахунок!G425, LEN(Розрахунок!G425)-1)," ")</f>
        <v xml:space="preserve"> </v>
      </c>
      <c r="F428" s="223" t="str">
        <f>IF(Розрахунок!H425&lt;&gt;"",LEFT(Розрахунок!H425, LEN(Розрахунок!H425)-1)," ")</f>
        <v xml:space="preserve"> </v>
      </c>
      <c r="G428" s="223" t="str">
        <f>IF(Розрахунок!I425&lt;&gt;"",LEFT(Розрахунок!I425, LEN(Розрахунок!I425)-1)," ")</f>
        <v xml:space="preserve"> </v>
      </c>
      <c r="H428" s="223">
        <f>Розрахунок!J425</f>
        <v>0</v>
      </c>
      <c r="I428" s="223" t="str">
        <f>IF(Розрахунок!K425&lt;&gt;"",LEFT(Розрахунок!K425, LEN(Розрахунок!K425)-1)," ")</f>
        <v xml:space="preserve"> </v>
      </c>
      <c r="J428" s="223">
        <f>Розрахунок!E425</f>
        <v>0</v>
      </c>
      <c r="K428" s="223">
        <f>Розрахунок!DN425</f>
        <v>0</v>
      </c>
      <c r="L428" s="223">
        <f>Розрахунок!DM425</f>
        <v>0</v>
      </c>
      <c r="M428" s="223">
        <f>Розрахунок!L425</f>
        <v>0</v>
      </c>
      <c r="N428" s="223">
        <f>Розрахунок!M425</f>
        <v>0</v>
      </c>
      <c r="O428" s="223">
        <f>Розрахунок!N425</f>
        <v>0</v>
      </c>
      <c r="P428" s="223">
        <f>Розрахунок!O425</f>
        <v>0</v>
      </c>
      <c r="Q428" s="224">
        <f>Розрахунок!DL425</f>
        <v>0</v>
      </c>
      <c r="R428" s="249" t="str">
        <f t="shared" si="85"/>
        <v xml:space="preserve"> </v>
      </c>
      <c r="S428" s="222">
        <f>Розрахунок!U425</f>
        <v>0</v>
      </c>
      <c r="T428" s="225">
        <f>Розрахунок!AB425</f>
        <v>0</v>
      </c>
      <c r="U428" s="226">
        <f>Розрахунок!AI425</f>
        <v>0</v>
      </c>
      <c r="V428" s="423">
        <f>Розрахунок!AP425</f>
        <v>0</v>
      </c>
      <c r="W428" s="222">
        <f>Розрахунок!AW425</f>
        <v>0</v>
      </c>
      <c r="X428" s="225">
        <f>Розрахунок!BD425</f>
        <v>0</v>
      </c>
      <c r="Y428" s="226">
        <f>Розрахунок!BK425</f>
        <v>0</v>
      </c>
      <c r="Z428" s="423">
        <f>Розрахунок!BR425</f>
        <v>0</v>
      </c>
      <c r="AA428" s="222">
        <f>Розрахунок!BY425</f>
        <v>0</v>
      </c>
      <c r="AB428" s="423">
        <f>Розрахунок!CF425</f>
        <v>0</v>
      </c>
      <c r="AC428" s="222">
        <f>Розрахунок!CM425</f>
        <v>0</v>
      </c>
      <c r="AD428" s="225">
        <f>Розрахунок!CT425</f>
        <v>0</v>
      </c>
      <c r="AE428" s="226">
        <f>Розрахунок!DA425</f>
        <v>0</v>
      </c>
      <c r="AF428" s="225">
        <f>Розрахунок!DH425</f>
        <v>0</v>
      </c>
      <c r="AG428" s="421"/>
      <c r="AI428" s="524">
        <f t="shared" si="78"/>
        <v>0</v>
      </c>
      <c r="AJ428" s="519">
        <f t="shared" si="79"/>
        <v>0</v>
      </c>
      <c r="AK428" s="519">
        <f t="shared" si="80"/>
        <v>0</v>
      </c>
      <c r="AL428" s="519">
        <f t="shared" si="81"/>
        <v>0</v>
      </c>
      <c r="AM428" s="519">
        <f t="shared" si="82"/>
        <v>0</v>
      </c>
      <c r="AN428" s="519">
        <f t="shared" si="83"/>
        <v>0</v>
      </c>
      <c r="AO428" s="525">
        <f t="shared" si="84"/>
        <v>0</v>
      </c>
    </row>
    <row r="429" spans="1:41" s="16" customFormat="1" ht="13.5" hidden="1" thickBot="1" x14ac:dyDescent="0.25">
      <c r="A429" s="221">
        <f>Розрахунок!A426</f>
        <v>5</v>
      </c>
      <c r="B429" s="423">
        <f>Розрахунок!B426</f>
        <v>0</v>
      </c>
      <c r="C429" s="227" t="str">
        <f>Розрахунок!C426</f>
        <v/>
      </c>
      <c r="D429" s="226" t="str">
        <f>IF(Розрахунок!F426&lt;&gt;"",LEFT(Розрахунок!F426, LEN(Розрахунок!F426)-1)," ")</f>
        <v xml:space="preserve"> </v>
      </c>
      <c r="E429" s="223" t="str">
        <f>IF(Розрахунок!G426&lt;&gt;"",LEFT(Розрахунок!G426, LEN(Розрахунок!G426)-1)," ")</f>
        <v xml:space="preserve"> </v>
      </c>
      <c r="F429" s="223" t="str">
        <f>IF(Розрахунок!H426&lt;&gt;"",LEFT(Розрахунок!H426, LEN(Розрахунок!H426)-1)," ")</f>
        <v xml:space="preserve"> </v>
      </c>
      <c r="G429" s="223" t="str">
        <f>IF(Розрахунок!I426&lt;&gt;"",LEFT(Розрахунок!I426, LEN(Розрахунок!I426)-1)," ")</f>
        <v xml:space="preserve"> </v>
      </c>
      <c r="H429" s="223">
        <f>Розрахунок!J426</f>
        <v>0</v>
      </c>
      <c r="I429" s="223" t="str">
        <f>IF(Розрахунок!K426&lt;&gt;"",LEFT(Розрахунок!K426, LEN(Розрахунок!K426)-1)," ")</f>
        <v xml:space="preserve"> </v>
      </c>
      <c r="J429" s="223">
        <f>Розрахунок!E426</f>
        <v>0</v>
      </c>
      <c r="K429" s="223">
        <f>Розрахунок!DN426</f>
        <v>0</v>
      </c>
      <c r="L429" s="223">
        <f>Розрахунок!DM426</f>
        <v>0</v>
      </c>
      <c r="M429" s="223">
        <f>Розрахунок!L426</f>
        <v>0</v>
      </c>
      <c r="N429" s="223">
        <f>Розрахунок!M426</f>
        <v>0</v>
      </c>
      <c r="O429" s="223">
        <f>Розрахунок!N426</f>
        <v>0</v>
      </c>
      <c r="P429" s="223">
        <f>Розрахунок!O426</f>
        <v>0</v>
      </c>
      <c r="Q429" s="224">
        <f>Розрахунок!DL426</f>
        <v>0</v>
      </c>
      <c r="R429" s="249" t="str">
        <f t="shared" si="85"/>
        <v xml:space="preserve"> </v>
      </c>
      <c r="S429" s="222">
        <f>Розрахунок!U426</f>
        <v>0</v>
      </c>
      <c r="T429" s="225">
        <f>Розрахунок!AB426</f>
        <v>0</v>
      </c>
      <c r="U429" s="226">
        <f>Розрахунок!AI426</f>
        <v>0</v>
      </c>
      <c r="V429" s="423">
        <f>Розрахунок!AP426</f>
        <v>0</v>
      </c>
      <c r="W429" s="222">
        <f>Розрахунок!AW426</f>
        <v>0</v>
      </c>
      <c r="X429" s="225">
        <f>Розрахунок!BD426</f>
        <v>0</v>
      </c>
      <c r="Y429" s="226">
        <f>Розрахунок!BK426</f>
        <v>0</v>
      </c>
      <c r="Z429" s="423">
        <f>Розрахунок!BR426</f>
        <v>0</v>
      </c>
      <c r="AA429" s="222">
        <f>Розрахунок!BY426</f>
        <v>0</v>
      </c>
      <c r="AB429" s="423">
        <f>Розрахунок!CF426</f>
        <v>0</v>
      </c>
      <c r="AC429" s="222">
        <f>Розрахунок!CM426</f>
        <v>0</v>
      </c>
      <c r="AD429" s="225">
        <f>Розрахунок!CT426</f>
        <v>0</v>
      </c>
      <c r="AE429" s="226">
        <f>Розрахунок!DA426</f>
        <v>0</v>
      </c>
      <c r="AF429" s="225">
        <f>Розрахунок!DH426</f>
        <v>0</v>
      </c>
      <c r="AG429" s="421"/>
      <c r="AI429" s="524">
        <f t="shared" si="78"/>
        <v>0</v>
      </c>
      <c r="AJ429" s="519">
        <f t="shared" si="79"/>
        <v>0</v>
      </c>
      <c r="AK429" s="519">
        <f t="shared" si="80"/>
        <v>0</v>
      </c>
      <c r="AL429" s="519">
        <f t="shared" si="81"/>
        <v>0</v>
      </c>
      <c r="AM429" s="519">
        <f t="shared" si="82"/>
        <v>0</v>
      </c>
      <c r="AN429" s="519">
        <f t="shared" si="83"/>
        <v>0</v>
      </c>
      <c r="AO429" s="525">
        <f t="shared" si="84"/>
        <v>0</v>
      </c>
    </row>
    <row r="430" spans="1:41" s="16" customFormat="1" ht="13.5" hidden="1" thickBot="1" x14ac:dyDescent="0.25">
      <c r="A430" s="221">
        <f>Розрахунок!A427</f>
        <v>6</v>
      </c>
      <c r="B430" s="423">
        <f>Розрахунок!B427</f>
        <v>0</v>
      </c>
      <c r="C430" s="227" t="str">
        <f>Розрахунок!C427</f>
        <v/>
      </c>
      <c r="D430" s="226" t="str">
        <f>IF(Розрахунок!F427&lt;&gt;"",LEFT(Розрахунок!F427, LEN(Розрахунок!F427)-1)," ")</f>
        <v xml:space="preserve"> </v>
      </c>
      <c r="E430" s="223" t="str">
        <f>IF(Розрахунок!G427&lt;&gt;"",LEFT(Розрахунок!G427, LEN(Розрахунок!G427)-1)," ")</f>
        <v xml:space="preserve"> </v>
      </c>
      <c r="F430" s="223" t="str">
        <f>IF(Розрахунок!H427&lt;&gt;"",LEFT(Розрахунок!H427, LEN(Розрахунок!H427)-1)," ")</f>
        <v xml:space="preserve"> </v>
      </c>
      <c r="G430" s="223" t="str">
        <f>IF(Розрахунок!I427&lt;&gt;"",LEFT(Розрахунок!I427, LEN(Розрахунок!I427)-1)," ")</f>
        <v xml:space="preserve"> </v>
      </c>
      <c r="H430" s="223">
        <f>Розрахунок!J427</f>
        <v>0</v>
      </c>
      <c r="I430" s="223" t="str">
        <f>IF(Розрахунок!K427&lt;&gt;"",LEFT(Розрахунок!K427, LEN(Розрахунок!K427)-1)," ")</f>
        <v xml:space="preserve"> </v>
      </c>
      <c r="J430" s="223">
        <f>Розрахунок!E427</f>
        <v>0</v>
      </c>
      <c r="K430" s="223">
        <f>Розрахунок!DN427</f>
        <v>0</v>
      </c>
      <c r="L430" s="223">
        <f>Розрахунок!DM427</f>
        <v>0</v>
      </c>
      <c r="M430" s="223">
        <f>Розрахунок!L427</f>
        <v>0</v>
      </c>
      <c r="N430" s="223">
        <f>Розрахунок!M427</f>
        <v>0</v>
      </c>
      <c r="O430" s="223">
        <f>Розрахунок!N427</f>
        <v>0</v>
      </c>
      <c r="P430" s="223">
        <f>Розрахунок!O427</f>
        <v>0</v>
      </c>
      <c r="Q430" s="224">
        <f>Розрахунок!DL427</f>
        <v>0</v>
      </c>
      <c r="R430" s="249" t="str">
        <f t="shared" si="85"/>
        <v xml:space="preserve"> </v>
      </c>
      <c r="S430" s="222">
        <f>Розрахунок!U427</f>
        <v>0</v>
      </c>
      <c r="T430" s="225">
        <f>Розрахунок!AB427</f>
        <v>0</v>
      </c>
      <c r="U430" s="226">
        <f>Розрахунок!AI427</f>
        <v>0</v>
      </c>
      <c r="V430" s="423">
        <f>Розрахунок!AP427</f>
        <v>0</v>
      </c>
      <c r="W430" s="222">
        <f>Розрахунок!AW427</f>
        <v>0</v>
      </c>
      <c r="X430" s="225">
        <f>Розрахунок!BD427</f>
        <v>0</v>
      </c>
      <c r="Y430" s="226">
        <f>Розрахунок!BK427</f>
        <v>0</v>
      </c>
      <c r="Z430" s="423">
        <f>Розрахунок!BR427</f>
        <v>0</v>
      </c>
      <c r="AA430" s="222">
        <f>Розрахунок!BY427</f>
        <v>0</v>
      </c>
      <c r="AB430" s="423">
        <f>Розрахунок!CF427</f>
        <v>0</v>
      </c>
      <c r="AC430" s="222">
        <f>Розрахунок!CM427</f>
        <v>0</v>
      </c>
      <c r="AD430" s="225">
        <f>Розрахунок!CT427</f>
        <v>0</v>
      </c>
      <c r="AE430" s="226">
        <f>Розрахунок!DA427</f>
        <v>0</v>
      </c>
      <c r="AF430" s="225">
        <f>Розрахунок!DH427</f>
        <v>0</v>
      </c>
      <c r="AG430" s="421"/>
      <c r="AI430" s="524">
        <f t="shared" si="78"/>
        <v>0</v>
      </c>
      <c r="AJ430" s="519">
        <f t="shared" si="79"/>
        <v>0</v>
      </c>
      <c r="AK430" s="519">
        <f t="shared" si="80"/>
        <v>0</v>
      </c>
      <c r="AL430" s="519">
        <f t="shared" si="81"/>
        <v>0</v>
      </c>
      <c r="AM430" s="519">
        <f t="shared" si="82"/>
        <v>0</v>
      </c>
      <c r="AN430" s="519">
        <f t="shared" si="83"/>
        <v>0</v>
      </c>
      <c r="AO430" s="525">
        <f t="shared" si="84"/>
        <v>0</v>
      </c>
    </row>
    <row r="431" spans="1:41" s="16" customFormat="1" ht="13.5" hidden="1" thickBot="1" x14ac:dyDescent="0.25">
      <c r="A431" s="221">
        <f>Розрахунок!A428</f>
        <v>7</v>
      </c>
      <c r="B431" s="423">
        <f>Розрахунок!B428</f>
        <v>0</v>
      </c>
      <c r="C431" s="227" t="str">
        <f>Розрахунок!C428</f>
        <v/>
      </c>
      <c r="D431" s="226" t="str">
        <f>IF(Розрахунок!F428&lt;&gt;"",LEFT(Розрахунок!F428, LEN(Розрахунок!F428)-1)," ")</f>
        <v xml:space="preserve"> </v>
      </c>
      <c r="E431" s="223" t="str">
        <f>IF(Розрахунок!G428&lt;&gt;"",LEFT(Розрахунок!G428, LEN(Розрахунок!G428)-1)," ")</f>
        <v xml:space="preserve"> </v>
      </c>
      <c r="F431" s="223" t="str">
        <f>IF(Розрахунок!H428&lt;&gt;"",LEFT(Розрахунок!H428, LEN(Розрахунок!H428)-1)," ")</f>
        <v xml:space="preserve"> </v>
      </c>
      <c r="G431" s="223" t="str">
        <f>IF(Розрахунок!I428&lt;&gt;"",LEFT(Розрахунок!I428, LEN(Розрахунок!I428)-1)," ")</f>
        <v xml:space="preserve"> </v>
      </c>
      <c r="H431" s="223">
        <f>Розрахунок!J428</f>
        <v>0</v>
      </c>
      <c r="I431" s="223" t="str">
        <f>IF(Розрахунок!K428&lt;&gt;"",LEFT(Розрахунок!K428, LEN(Розрахунок!K428)-1)," ")</f>
        <v xml:space="preserve"> </v>
      </c>
      <c r="J431" s="223">
        <f>Розрахунок!E428</f>
        <v>0</v>
      </c>
      <c r="K431" s="223">
        <f>Розрахунок!DN428</f>
        <v>0</v>
      </c>
      <c r="L431" s="223">
        <f>Розрахунок!DM428</f>
        <v>0</v>
      </c>
      <c r="M431" s="223">
        <f>Розрахунок!L428</f>
        <v>0</v>
      </c>
      <c r="N431" s="223">
        <f>Розрахунок!M428</f>
        <v>0</v>
      </c>
      <c r="O431" s="223">
        <f>Розрахунок!N428</f>
        <v>0</v>
      </c>
      <c r="P431" s="223">
        <f>Розрахунок!O428</f>
        <v>0</v>
      </c>
      <c r="Q431" s="224">
        <f>Розрахунок!DL428</f>
        <v>0</v>
      </c>
      <c r="R431" s="249" t="str">
        <f t="shared" si="85"/>
        <v xml:space="preserve"> </v>
      </c>
      <c r="S431" s="222">
        <f>Розрахунок!U428</f>
        <v>0</v>
      </c>
      <c r="T431" s="225">
        <f>Розрахунок!AB428</f>
        <v>0</v>
      </c>
      <c r="U431" s="226">
        <f>Розрахунок!AI428</f>
        <v>0</v>
      </c>
      <c r="V431" s="423">
        <f>Розрахунок!AP428</f>
        <v>0</v>
      </c>
      <c r="W431" s="222">
        <f>Розрахунок!AW428</f>
        <v>0</v>
      </c>
      <c r="X431" s="225">
        <f>Розрахунок!BD428</f>
        <v>0</v>
      </c>
      <c r="Y431" s="226">
        <f>Розрахунок!BK428</f>
        <v>0</v>
      </c>
      <c r="Z431" s="423">
        <f>Розрахунок!BR428</f>
        <v>0</v>
      </c>
      <c r="AA431" s="222">
        <f>Розрахунок!BY428</f>
        <v>0</v>
      </c>
      <c r="AB431" s="423">
        <f>Розрахунок!CF428</f>
        <v>0</v>
      </c>
      <c r="AC431" s="222">
        <f>Розрахунок!CM428</f>
        <v>0</v>
      </c>
      <c r="AD431" s="225">
        <f>Розрахунок!CT428</f>
        <v>0</v>
      </c>
      <c r="AE431" s="226">
        <f>Розрахунок!DA428</f>
        <v>0</v>
      </c>
      <c r="AF431" s="225">
        <f>Розрахунок!DH428</f>
        <v>0</v>
      </c>
      <c r="AG431" s="421"/>
      <c r="AI431" s="524">
        <f t="shared" si="78"/>
        <v>0</v>
      </c>
      <c r="AJ431" s="519">
        <f t="shared" si="79"/>
        <v>0</v>
      </c>
      <c r="AK431" s="519">
        <f t="shared" si="80"/>
        <v>0</v>
      </c>
      <c r="AL431" s="519">
        <f t="shared" si="81"/>
        <v>0</v>
      </c>
      <c r="AM431" s="519">
        <f t="shared" si="82"/>
        <v>0</v>
      </c>
      <c r="AN431" s="519">
        <f t="shared" si="83"/>
        <v>0</v>
      </c>
      <c r="AO431" s="525">
        <f t="shared" si="84"/>
        <v>0</v>
      </c>
    </row>
    <row r="432" spans="1:41" s="16" customFormat="1" ht="13.5" hidden="1" thickBot="1" x14ac:dyDescent="0.25">
      <c r="A432" s="221">
        <f>Розрахунок!A429</f>
        <v>8</v>
      </c>
      <c r="B432" s="423">
        <f>Розрахунок!B429</f>
        <v>0</v>
      </c>
      <c r="C432" s="227" t="str">
        <f>Розрахунок!C429</f>
        <v/>
      </c>
      <c r="D432" s="226" t="str">
        <f>IF(Розрахунок!F429&lt;&gt;"",LEFT(Розрахунок!F429, LEN(Розрахунок!F429)-1)," ")</f>
        <v xml:space="preserve"> </v>
      </c>
      <c r="E432" s="223" t="str">
        <f>IF(Розрахунок!G429&lt;&gt;"",LEFT(Розрахунок!G429, LEN(Розрахунок!G429)-1)," ")</f>
        <v xml:space="preserve"> </v>
      </c>
      <c r="F432" s="223" t="str">
        <f>IF(Розрахунок!H429&lt;&gt;"",LEFT(Розрахунок!H429, LEN(Розрахунок!H429)-1)," ")</f>
        <v xml:space="preserve"> </v>
      </c>
      <c r="G432" s="223" t="str">
        <f>IF(Розрахунок!I429&lt;&gt;"",LEFT(Розрахунок!I429, LEN(Розрахунок!I429)-1)," ")</f>
        <v xml:space="preserve"> </v>
      </c>
      <c r="H432" s="223">
        <f>Розрахунок!J429</f>
        <v>0</v>
      </c>
      <c r="I432" s="223" t="str">
        <f>IF(Розрахунок!K429&lt;&gt;"",LEFT(Розрахунок!K429, LEN(Розрахунок!K429)-1)," ")</f>
        <v xml:space="preserve"> </v>
      </c>
      <c r="J432" s="223">
        <f>Розрахунок!E429</f>
        <v>0</v>
      </c>
      <c r="K432" s="223">
        <f>Розрахунок!DN429</f>
        <v>0</v>
      </c>
      <c r="L432" s="223">
        <f>Розрахунок!DM429</f>
        <v>0</v>
      </c>
      <c r="M432" s="223">
        <f>Розрахунок!L429</f>
        <v>0</v>
      </c>
      <c r="N432" s="223">
        <f>Розрахунок!M429</f>
        <v>0</v>
      </c>
      <c r="O432" s="223">
        <f>Розрахунок!N429</f>
        <v>0</v>
      </c>
      <c r="P432" s="223">
        <f>Розрахунок!O429</f>
        <v>0</v>
      </c>
      <c r="Q432" s="224">
        <f>Розрахунок!DL429</f>
        <v>0</v>
      </c>
      <c r="R432" s="249" t="str">
        <f t="shared" si="85"/>
        <v xml:space="preserve"> </v>
      </c>
      <c r="S432" s="222">
        <f>Розрахунок!U429</f>
        <v>0</v>
      </c>
      <c r="T432" s="225">
        <f>Розрахунок!AB429</f>
        <v>0</v>
      </c>
      <c r="U432" s="226">
        <f>Розрахунок!AI429</f>
        <v>0</v>
      </c>
      <c r="V432" s="423">
        <f>Розрахунок!AP429</f>
        <v>0</v>
      </c>
      <c r="W432" s="222">
        <f>Розрахунок!AW429</f>
        <v>0</v>
      </c>
      <c r="X432" s="225">
        <f>Розрахунок!BD429</f>
        <v>0</v>
      </c>
      <c r="Y432" s="226">
        <f>Розрахунок!BK429</f>
        <v>0</v>
      </c>
      <c r="Z432" s="423">
        <f>Розрахунок!BR429</f>
        <v>0</v>
      </c>
      <c r="AA432" s="222">
        <f>Розрахунок!BY429</f>
        <v>0</v>
      </c>
      <c r="AB432" s="423">
        <f>Розрахунок!CF429</f>
        <v>0</v>
      </c>
      <c r="AC432" s="222">
        <f>Розрахунок!CM429</f>
        <v>0</v>
      </c>
      <c r="AD432" s="225">
        <f>Розрахунок!CT429</f>
        <v>0</v>
      </c>
      <c r="AE432" s="226">
        <f>Розрахунок!DA429</f>
        <v>0</v>
      </c>
      <c r="AF432" s="225">
        <f>Розрахунок!DH429</f>
        <v>0</v>
      </c>
      <c r="AG432" s="421"/>
      <c r="AI432" s="524">
        <f t="shared" si="78"/>
        <v>0</v>
      </c>
      <c r="AJ432" s="519">
        <f t="shared" si="79"/>
        <v>0</v>
      </c>
      <c r="AK432" s="519">
        <f t="shared" si="80"/>
        <v>0</v>
      </c>
      <c r="AL432" s="519">
        <f t="shared" si="81"/>
        <v>0</v>
      </c>
      <c r="AM432" s="519">
        <f t="shared" si="82"/>
        <v>0</v>
      </c>
      <c r="AN432" s="519">
        <f t="shared" si="83"/>
        <v>0</v>
      </c>
      <c r="AO432" s="525">
        <f t="shared" si="84"/>
        <v>0</v>
      </c>
    </row>
    <row r="433" spans="1:41" s="16" customFormat="1" ht="13.5" hidden="1" thickBot="1" x14ac:dyDescent="0.25">
      <c r="A433" s="221">
        <f>Розрахунок!A430</f>
        <v>9</v>
      </c>
      <c r="B433" s="423">
        <f>Розрахунок!B430</f>
        <v>0</v>
      </c>
      <c r="C433" s="227" t="str">
        <f>Розрахунок!C430</f>
        <v/>
      </c>
      <c r="D433" s="226" t="str">
        <f>IF(Розрахунок!F430&lt;&gt;"",LEFT(Розрахунок!F430, LEN(Розрахунок!F430)-1)," ")</f>
        <v xml:space="preserve"> </v>
      </c>
      <c r="E433" s="223" t="str">
        <f>IF(Розрахунок!G430&lt;&gt;"",LEFT(Розрахунок!G430, LEN(Розрахунок!G430)-1)," ")</f>
        <v xml:space="preserve"> </v>
      </c>
      <c r="F433" s="223" t="str">
        <f>IF(Розрахунок!H430&lt;&gt;"",LEFT(Розрахунок!H430, LEN(Розрахунок!H430)-1)," ")</f>
        <v xml:space="preserve"> </v>
      </c>
      <c r="G433" s="223" t="str">
        <f>IF(Розрахунок!I430&lt;&gt;"",LEFT(Розрахунок!I430, LEN(Розрахунок!I430)-1)," ")</f>
        <v xml:space="preserve"> </v>
      </c>
      <c r="H433" s="223">
        <f>Розрахунок!J430</f>
        <v>0</v>
      </c>
      <c r="I433" s="223" t="str">
        <f>IF(Розрахунок!K430&lt;&gt;"",LEFT(Розрахунок!K430, LEN(Розрахунок!K430)-1)," ")</f>
        <v xml:space="preserve"> </v>
      </c>
      <c r="J433" s="223">
        <f>Розрахунок!E430</f>
        <v>0</v>
      </c>
      <c r="K433" s="223">
        <f>Розрахунок!DN430</f>
        <v>0</v>
      </c>
      <c r="L433" s="223">
        <f>Розрахунок!DM430</f>
        <v>0</v>
      </c>
      <c r="M433" s="223">
        <f>Розрахунок!L430</f>
        <v>0</v>
      </c>
      <c r="N433" s="223">
        <f>Розрахунок!M430</f>
        <v>0</v>
      </c>
      <c r="O433" s="223">
        <f>Розрахунок!N430</f>
        <v>0</v>
      </c>
      <c r="P433" s="223">
        <f>Розрахунок!O430</f>
        <v>0</v>
      </c>
      <c r="Q433" s="224">
        <f>Розрахунок!DL430</f>
        <v>0</v>
      </c>
      <c r="R433" s="249" t="str">
        <f t="shared" si="85"/>
        <v xml:space="preserve"> </v>
      </c>
      <c r="S433" s="222">
        <f>Розрахунок!U430</f>
        <v>0</v>
      </c>
      <c r="T433" s="225">
        <f>Розрахунок!AB430</f>
        <v>0</v>
      </c>
      <c r="U433" s="226">
        <f>Розрахунок!AI430</f>
        <v>0</v>
      </c>
      <c r="V433" s="423">
        <f>Розрахунок!AP430</f>
        <v>0</v>
      </c>
      <c r="W433" s="222">
        <f>Розрахунок!AW430</f>
        <v>0</v>
      </c>
      <c r="X433" s="225">
        <f>Розрахунок!BD430</f>
        <v>0</v>
      </c>
      <c r="Y433" s="226">
        <f>Розрахунок!BK430</f>
        <v>0</v>
      </c>
      <c r="Z433" s="423">
        <f>Розрахунок!BR430</f>
        <v>0</v>
      </c>
      <c r="AA433" s="222">
        <f>Розрахунок!BY430</f>
        <v>0</v>
      </c>
      <c r="AB433" s="423">
        <f>Розрахунок!CF430</f>
        <v>0</v>
      </c>
      <c r="AC433" s="222">
        <f>Розрахунок!CM430</f>
        <v>0</v>
      </c>
      <c r="AD433" s="225">
        <f>Розрахунок!CT430</f>
        <v>0</v>
      </c>
      <c r="AE433" s="226">
        <f>Розрахунок!DA430</f>
        <v>0</v>
      </c>
      <c r="AF433" s="225">
        <f>Розрахунок!DH430</f>
        <v>0</v>
      </c>
      <c r="AG433" s="421"/>
      <c r="AI433" s="524">
        <f t="shared" si="78"/>
        <v>0</v>
      </c>
      <c r="AJ433" s="519">
        <f t="shared" si="79"/>
        <v>0</v>
      </c>
      <c r="AK433" s="519">
        <f t="shared" si="80"/>
        <v>0</v>
      </c>
      <c r="AL433" s="519">
        <f t="shared" si="81"/>
        <v>0</v>
      </c>
      <c r="AM433" s="519">
        <f t="shared" si="82"/>
        <v>0</v>
      </c>
      <c r="AN433" s="519">
        <f t="shared" si="83"/>
        <v>0</v>
      </c>
      <c r="AO433" s="525">
        <f t="shared" si="84"/>
        <v>0</v>
      </c>
    </row>
    <row r="434" spans="1:41" s="16" customFormat="1" ht="13.5" hidden="1" thickBot="1" x14ac:dyDescent="0.25">
      <c r="A434" s="221">
        <f>Розрахунок!A431</f>
        <v>10</v>
      </c>
      <c r="B434" s="423">
        <f>Розрахунок!B431</f>
        <v>0</v>
      </c>
      <c r="C434" s="227" t="str">
        <f>Розрахунок!C431</f>
        <v/>
      </c>
      <c r="D434" s="226" t="str">
        <f>IF(Розрахунок!F431&lt;&gt;"",LEFT(Розрахунок!F431, LEN(Розрахунок!F431)-1)," ")</f>
        <v xml:space="preserve"> </v>
      </c>
      <c r="E434" s="223" t="str">
        <f>IF(Розрахунок!G431&lt;&gt;"",LEFT(Розрахунок!G431, LEN(Розрахунок!G431)-1)," ")</f>
        <v xml:space="preserve"> </v>
      </c>
      <c r="F434" s="223" t="str">
        <f>IF(Розрахунок!H431&lt;&gt;"",LEFT(Розрахунок!H431, LEN(Розрахунок!H431)-1)," ")</f>
        <v xml:space="preserve"> </v>
      </c>
      <c r="G434" s="223" t="str">
        <f>IF(Розрахунок!I431&lt;&gt;"",LEFT(Розрахунок!I431, LEN(Розрахунок!I431)-1)," ")</f>
        <v xml:space="preserve"> </v>
      </c>
      <c r="H434" s="223">
        <f>Розрахунок!J431</f>
        <v>0</v>
      </c>
      <c r="I434" s="223" t="str">
        <f>IF(Розрахунок!K431&lt;&gt;"",LEFT(Розрахунок!K431, LEN(Розрахунок!K431)-1)," ")</f>
        <v xml:space="preserve"> </v>
      </c>
      <c r="J434" s="223">
        <f>Розрахунок!E431</f>
        <v>0</v>
      </c>
      <c r="K434" s="223">
        <f>Розрахунок!DN431</f>
        <v>0</v>
      </c>
      <c r="L434" s="223">
        <f>Розрахунок!DM431</f>
        <v>0</v>
      </c>
      <c r="M434" s="223">
        <f>Розрахунок!L431</f>
        <v>0</v>
      </c>
      <c r="N434" s="223">
        <f>Розрахунок!M431</f>
        <v>0</v>
      </c>
      <c r="O434" s="223">
        <f>Розрахунок!N431</f>
        <v>0</v>
      </c>
      <c r="P434" s="223">
        <f>Розрахунок!O431</f>
        <v>0</v>
      </c>
      <c r="Q434" s="224">
        <f>Розрахунок!DL431</f>
        <v>0</v>
      </c>
      <c r="R434" s="249" t="str">
        <f t="shared" si="85"/>
        <v xml:space="preserve"> </v>
      </c>
      <c r="S434" s="222">
        <f>Розрахунок!U431</f>
        <v>0</v>
      </c>
      <c r="T434" s="225">
        <f>Розрахунок!AB431</f>
        <v>0</v>
      </c>
      <c r="U434" s="226">
        <f>Розрахунок!AI431</f>
        <v>0</v>
      </c>
      <c r="V434" s="423">
        <f>Розрахунок!AP431</f>
        <v>0</v>
      </c>
      <c r="W434" s="222">
        <f>Розрахунок!AW431</f>
        <v>0</v>
      </c>
      <c r="X434" s="225">
        <f>Розрахунок!BD431</f>
        <v>0</v>
      </c>
      <c r="Y434" s="226">
        <f>Розрахунок!BK431</f>
        <v>0</v>
      </c>
      <c r="Z434" s="423">
        <f>Розрахунок!BR431</f>
        <v>0</v>
      </c>
      <c r="AA434" s="222">
        <f>Розрахунок!BY431</f>
        <v>0</v>
      </c>
      <c r="AB434" s="423">
        <f>Розрахунок!CF431</f>
        <v>0</v>
      </c>
      <c r="AC434" s="222">
        <f>Розрахунок!CM431</f>
        <v>0</v>
      </c>
      <c r="AD434" s="225">
        <f>Розрахунок!CT431</f>
        <v>0</v>
      </c>
      <c r="AE434" s="226">
        <f>Розрахунок!DA431</f>
        <v>0</v>
      </c>
      <c r="AF434" s="225">
        <f>Розрахунок!DH431</f>
        <v>0</v>
      </c>
      <c r="AG434" s="421"/>
      <c r="AI434" s="524">
        <f t="shared" si="78"/>
        <v>0</v>
      </c>
      <c r="AJ434" s="519">
        <f t="shared" si="79"/>
        <v>0</v>
      </c>
      <c r="AK434" s="519">
        <f t="shared" si="80"/>
        <v>0</v>
      </c>
      <c r="AL434" s="519">
        <f t="shared" si="81"/>
        <v>0</v>
      </c>
      <c r="AM434" s="519">
        <f t="shared" si="82"/>
        <v>0</v>
      </c>
      <c r="AN434" s="519">
        <f t="shared" si="83"/>
        <v>0</v>
      </c>
      <c r="AO434" s="525">
        <f t="shared" si="84"/>
        <v>0</v>
      </c>
    </row>
    <row r="435" spans="1:41" s="16" customFormat="1" ht="13.5" hidden="1" thickBot="1" x14ac:dyDescent="0.25">
      <c r="A435" s="221">
        <f>Розрахунок!A432</f>
        <v>11</v>
      </c>
      <c r="B435" s="423">
        <f>Розрахунок!B432</f>
        <v>0</v>
      </c>
      <c r="C435" s="227" t="str">
        <f>Розрахунок!C432</f>
        <v/>
      </c>
      <c r="D435" s="226" t="str">
        <f>IF(Розрахунок!F432&lt;&gt;"",LEFT(Розрахунок!F432, LEN(Розрахунок!F432)-1)," ")</f>
        <v xml:space="preserve"> </v>
      </c>
      <c r="E435" s="223" t="str">
        <f>IF(Розрахунок!G432&lt;&gt;"",LEFT(Розрахунок!G432, LEN(Розрахунок!G432)-1)," ")</f>
        <v xml:space="preserve"> </v>
      </c>
      <c r="F435" s="223" t="str">
        <f>IF(Розрахунок!H432&lt;&gt;"",LEFT(Розрахунок!H432, LEN(Розрахунок!H432)-1)," ")</f>
        <v xml:space="preserve"> </v>
      </c>
      <c r="G435" s="223" t="str">
        <f>IF(Розрахунок!I432&lt;&gt;"",LEFT(Розрахунок!I432, LEN(Розрахунок!I432)-1)," ")</f>
        <v xml:space="preserve"> </v>
      </c>
      <c r="H435" s="223">
        <f>Розрахунок!J432</f>
        <v>0</v>
      </c>
      <c r="I435" s="223" t="str">
        <f>IF(Розрахунок!K432&lt;&gt;"",LEFT(Розрахунок!K432, LEN(Розрахунок!K432)-1)," ")</f>
        <v xml:space="preserve"> </v>
      </c>
      <c r="J435" s="223">
        <f>Розрахунок!E432</f>
        <v>0</v>
      </c>
      <c r="K435" s="223">
        <f>Розрахунок!DN432</f>
        <v>0</v>
      </c>
      <c r="L435" s="223">
        <f>Розрахунок!DM432</f>
        <v>0</v>
      </c>
      <c r="M435" s="223">
        <f>Розрахунок!L432</f>
        <v>0</v>
      </c>
      <c r="N435" s="223">
        <f>Розрахунок!M432</f>
        <v>0</v>
      </c>
      <c r="O435" s="223">
        <f>Розрахунок!N432</f>
        <v>0</v>
      </c>
      <c r="P435" s="223">
        <f>Розрахунок!O432</f>
        <v>0</v>
      </c>
      <c r="Q435" s="224">
        <f>Розрахунок!DL432</f>
        <v>0</v>
      </c>
      <c r="R435" s="249" t="str">
        <f t="shared" si="85"/>
        <v xml:space="preserve"> </v>
      </c>
      <c r="S435" s="222">
        <f>Розрахунок!U432</f>
        <v>0</v>
      </c>
      <c r="T435" s="225">
        <f>Розрахунок!AB432</f>
        <v>0</v>
      </c>
      <c r="U435" s="226">
        <f>Розрахунок!AI432</f>
        <v>0</v>
      </c>
      <c r="V435" s="423">
        <f>Розрахунок!AP432</f>
        <v>0</v>
      </c>
      <c r="W435" s="222">
        <f>Розрахунок!AW432</f>
        <v>0</v>
      </c>
      <c r="X435" s="225">
        <f>Розрахунок!BD432</f>
        <v>0</v>
      </c>
      <c r="Y435" s="226">
        <f>Розрахунок!BK432</f>
        <v>0</v>
      </c>
      <c r="Z435" s="423">
        <f>Розрахунок!BR432</f>
        <v>0</v>
      </c>
      <c r="AA435" s="222">
        <f>Розрахунок!BY432</f>
        <v>0</v>
      </c>
      <c r="AB435" s="423">
        <f>Розрахунок!CF432</f>
        <v>0</v>
      </c>
      <c r="AC435" s="222">
        <f>Розрахунок!CM432</f>
        <v>0</v>
      </c>
      <c r="AD435" s="225">
        <f>Розрахунок!CT432</f>
        <v>0</v>
      </c>
      <c r="AE435" s="226">
        <f>Розрахунок!DA432</f>
        <v>0</v>
      </c>
      <c r="AF435" s="225">
        <f>Розрахунок!DH432</f>
        <v>0</v>
      </c>
      <c r="AG435" s="421"/>
      <c r="AI435" s="524">
        <f t="shared" si="78"/>
        <v>0</v>
      </c>
      <c r="AJ435" s="519">
        <f t="shared" si="79"/>
        <v>0</v>
      </c>
      <c r="AK435" s="519">
        <f t="shared" si="80"/>
        <v>0</v>
      </c>
      <c r="AL435" s="519">
        <f t="shared" si="81"/>
        <v>0</v>
      </c>
      <c r="AM435" s="519">
        <f t="shared" si="82"/>
        <v>0</v>
      </c>
      <c r="AN435" s="519">
        <f t="shared" si="83"/>
        <v>0</v>
      </c>
      <c r="AO435" s="525">
        <f t="shared" si="84"/>
        <v>0</v>
      </c>
    </row>
    <row r="436" spans="1:41" s="16" customFormat="1" ht="13.5" hidden="1" thickBot="1" x14ac:dyDescent="0.25">
      <c r="A436" s="221">
        <f>Розрахунок!A433</f>
        <v>12</v>
      </c>
      <c r="B436" s="423">
        <f>Розрахунок!B433</f>
        <v>0</v>
      </c>
      <c r="C436" s="227" t="str">
        <f>Розрахунок!C433</f>
        <v/>
      </c>
      <c r="D436" s="226" t="str">
        <f>IF(Розрахунок!F433&lt;&gt;"",LEFT(Розрахунок!F433, LEN(Розрахунок!F433)-1)," ")</f>
        <v xml:space="preserve"> </v>
      </c>
      <c r="E436" s="223" t="str">
        <f>IF(Розрахунок!G433&lt;&gt;"",LEFT(Розрахунок!G433, LEN(Розрахунок!G433)-1)," ")</f>
        <v xml:space="preserve"> </v>
      </c>
      <c r="F436" s="223" t="str">
        <f>IF(Розрахунок!H433&lt;&gt;"",LEFT(Розрахунок!H433, LEN(Розрахунок!H433)-1)," ")</f>
        <v xml:space="preserve"> </v>
      </c>
      <c r="G436" s="223" t="str">
        <f>IF(Розрахунок!I433&lt;&gt;"",LEFT(Розрахунок!I433, LEN(Розрахунок!I433)-1)," ")</f>
        <v xml:space="preserve"> </v>
      </c>
      <c r="H436" s="223">
        <f>Розрахунок!J433</f>
        <v>0</v>
      </c>
      <c r="I436" s="223" t="str">
        <f>IF(Розрахунок!K433&lt;&gt;"",LEFT(Розрахунок!K433, LEN(Розрахунок!K433)-1)," ")</f>
        <v xml:space="preserve"> </v>
      </c>
      <c r="J436" s="223">
        <f>Розрахунок!E433</f>
        <v>0</v>
      </c>
      <c r="K436" s="223">
        <f>Розрахунок!DN433</f>
        <v>0</v>
      </c>
      <c r="L436" s="223">
        <f>Розрахунок!DM433</f>
        <v>0</v>
      </c>
      <c r="M436" s="223">
        <f>Розрахунок!L433</f>
        <v>0</v>
      </c>
      <c r="N436" s="223">
        <f>Розрахунок!M433</f>
        <v>0</v>
      </c>
      <c r="O436" s="223">
        <f>Розрахунок!N433</f>
        <v>0</v>
      </c>
      <c r="P436" s="223">
        <f>Розрахунок!O433</f>
        <v>0</v>
      </c>
      <c r="Q436" s="224">
        <f>Розрахунок!DL433</f>
        <v>0</v>
      </c>
      <c r="R436" s="249" t="str">
        <f t="shared" si="85"/>
        <v xml:space="preserve"> </v>
      </c>
      <c r="S436" s="222">
        <f>Розрахунок!U433</f>
        <v>0</v>
      </c>
      <c r="T436" s="225">
        <f>Розрахунок!AB433</f>
        <v>0</v>
      </c>
      <c r="U436" s="226">
        <f>Розрахунок!AI433</f>
        <v>0</v>
      </c>
      <c r="V436" s="423">
        <f>Розрахунок!AP433</f>
        <v>0</v>
      </c>
      <c r="W436" s="222">
        <f>Розрахунок!AW433</f>
        <v>0</v>
      </c>
      <c r="X436" s="225">
        <f>Розрахунок!BD433</f>
        <v>0</v>
      </c>
      <c r="Y436" s="226">
        <f>Розрахунок!BK433</f>
        <v>0</v>
      </c>
      <c r="Z436" s="423">
        <f>Розрахунок!BR433</f>
        <v>0</v>
      </c>
      <c r="AA436" s="222">
        <f>Розрахунок!BY433</f>
        <v>0</v>
      </c>
      <c r="AB436" s="423">
        <f>Розрахунок!CF433</f>
        <v>0</v>
      </c>
      <c r="AC436" s="222">
        <f>Розрахунок!CM433</f>
        <v>0</v>
      </c>
      <c r="AD436" s="225">
        <f>Розрахунок!CT433</f>
        <v>0</v>
      </c>
      <c r="AE436" s="226">
        <f>Розрахунок!DA433</f>
        <v>0</v>
      </c>
      <c r="AF436" s="225">
        <f>Розрахунок!DH433</f>
        <v>0</v>
      </c>
      <c r="AG436" s="421"/>
      <c r="AI436" s="524">
        <f t="shared" si="78"/>
        <v>0</v>
      </c>
      <c r="AJ436" s="519">
        <f t="shared" si="79"/>
        <v>0</v>
      </c>
      <c r="AK436" s="519">
        <f t="shared" si="80"/>
        <v>0</v>
      </c>
      <c r="AL436" s="519">
        <f t="shared" si="81"/>
        <v>0</v>
      </c>
      <c r="AM436" s="519">
        <f t="shared" si="82"/>
        <v>0</v>
      </c>
      <c r="AN436" s="519">
        <f t="shared" si="83"/>
        <v>0</v>
      </c>
      <c r="AO436" s="525">
        <f t="shared" si="84"/>
        <v>0</v>
      </c>
    </row>
    <row r="437" spans="1:41" s="16" customFormat="1" ht="13.5" hidden="1" thickBot="1" x14ac:dyDescent="0.25">
      <c r="A437" s="221">
        <f>Розрахунок!A434</f>
        <v>13</v>
      </c>
      <c r="B437" s="423">
        <f>Розрахунок!B434</f>
        <v>0</v>
      </c>
      <c r="C437" s="227" t="str">
        <f>Розрахунок!C434</f>
        <v/>
      </c>
      <c r="D437" s="226" t="str">
        <f>IF(Розрахунок!F434&lt;&gt;"",LEFT(Розрахунок!F434, LEN(Розрахунок!F434)-1)," ")</f>
        <v xml:space="preserve"> </v>
      </c>
      <c r="E437" s="223" t="str">
        <f>IF(Розрахунок!G434&lt;&gt;"",LEFT(Розрахунок!G434, LEN(Розрахунок!G434)-1)," ")</f>
        <v xml:space="preserve"> </v>
      </c>
      <c r="F437" s="223" t="str">
        <f>IF(Розрахунок!H434&lt;&gt;"",LEFT(Розрахунок!H434, LEN(Розрахунок!H434)-1)," ")</f>
        <v xml:space="preserve"> </v>
      </c>
      <c r="G437" s="223" t="str">
        <f>IF(Розрахунок!I434&lt;&gt;"",LEFT(Розрахунок!I434, LEN(Розрахунок!I434)-1)," ")</f>
        <v xml:space="preserve"> </v>
      </c>
      <c r="H437" s="223">
        <f>Розрахунок!J434</f>
        <v>0</v>
      </c>
      <c r="I437" s="223" t="str">
        <f>IF(Розрахунок!K434&lt;&gt;"",LEFT(Розрахунок!K434, LEN(Розрахунок!K434)-1)," ")</f>
        <v xml:space="preserve"> </v>
      </c>
      <c r="J437" s="223">
        <f>Розрахунок!E434</f>
        <v>0</v>
      </c>
      <c r="K437" s="223">
        <f>Розрахунок!DN434</f>
        <v>0</v>
      </c>
      <c r="L437" s="223">
        <f>Розрахунок!DM434</f>
        <v>0</v>
      </c>
      <c r="M437" s="223">
        <f>Розрахунок!L434</f>
        <v>0</v>
      </c>
      <c r="N437" s="223">
        <f>Розрахунок!M434</f>
        <v>0</v>
      </c>
      <c r="O437" s="223">
        <f>Розрахунок!N434</f>
        <v>0</v>
      </c>
      <c r="P437" s="223">
        <f>Розрахунок!O434</f>
        <v>0</v>
      </c>
      <c r="Q437" s="224">
        <f>Розрахунок!DL434</f>
        <v>0</v>
      </c>
      <c r="R437" s="249" t="str">
        <f t="shared" si="85"/>
        <v xml:space="preserve"> </v>
      </c>
      <c r="S437" s="222">
        <f>Розрахунок!U434</f>
        <v>0</v>
      </c>
      <c r="T437" s="225">
        <f>Розрахунок!AB434</f>
        <v>0</v>
      </c>
      <c r="U437" s="226">
        <f>Розрахунок!AI434</f>
        <v>0</v>
      </c>
      <c r="V437" s="423">
        <f>Розрахунок!AP434</f>
        <v>0</v>
      </c>
      <c r="W437" s="222">
        <f>Розрахунок!AW434</f>
        <v>0</v>
      </c>
      <c r="X437" s="225">
        <f>Розрахунок!BD434</f>
        <v>0</v>
      </c>
      <c r="Y437" s="226">
        <f>Розрахунок!BK434</f>
        <v>0</v>
      </c>
      <c r="Z437" s="423">
        <f>Розрахунок!BR434</f>
        <v>0</v>
      </c>
      <c r="AA437" s="222">
        <f>Розрахунок!BY434</f>
        <v>0</v>
      </c>
      <c r="AB437" s="423">
        <f>Розрахунок!CF434</f>
        <v>0</v>
      </c>
      <c r="AC437" s="222">
        <f>Розрахунок!CM434</f>
        <v>0</v>
      </c>
      <c r="AD437" s="225">
        <f>Розрахунок!CT434</f>
        <v>0</v>
      </c>
      <c r="AE437" s="226">
        <f>Розрахунок!DA434</f>
        <v>0</v>
      </c>
      <c r="AF437" s="225">
        <f>Розрахунок!DH434</f>
        <v>0</v>
      </c>
      <c r="AG437" s="421"/>
      <c r="AI437" s="524">
        <f t="shared" si="78"/>
        <v>0</v>
      </c>
      <c r="AJ437" s="519">
        <f t="shared" si="79"/>
        <v>0</v>
      </c>
      <c r="AK437" s="519">
        <f t="shared" si="80"/>
        <v>0</v>
      </c>
      <c r="AL437" s="519">
        <f t="shared" si="81"/>
        <v>0</v>
      </c>
      <c r="AM437" s="519">
        <f t="shared" si="82"/>
        <v>0</v>
      </c>
      <c r="AN437" s="519">
        <f t="shared" si="83"/>
        <v>0</v>
      </c>
      <c r="AO437" s="525">
        <f t="shared" si="84"/>
        <v>0</v>
      </c>
    </row>
    <row r="438" spans="1:41" s="16" customFormat="1" ht="13.5" hidden="1" thickBot="1" x14ac:dyDescent="0.25">
      <c r="A438" s="221">
        <f>Розрахунок!A435</f>
        <v>14</v>
      </c>
      <c r="B438" s="423">
        <f>Розрахунок!B435</f>
        <v>0</v>
      </c>
      <c r="C438" s="227" t="str">
        <f>Розрахунок!C435</f>
        <v/>
      </c>
      <c r="D438" s="226" t="str">
        <f>IF(Розрахунок!F435&lt;&gt;"",LEFT(Розрахунок!F435, LEN(Розрахунок!F435)-1)," ")</f>
        <v xml:space="preserve"> </v>
      </c>
      <c r="E438" s="223" t="str">
        <f>IF(Розрахунок!G435&lt;&gt;"",LEFT(Розрахунок!G435, LEN(Розрахунок!G435)-1)," ")</f>
        <v xml:space="preserve"> </v>
      </c>
      <c r="F438" s="223" t="str">
        <f>IF(Розрахунок!H435&lt;&gt;"",LEFT(Розрахунок!H435, LEN(Розрахунок!H435)-1)," ")</f>
        <v xml:space="preserve"> </v>
      </c>
      <c r="G438" s="223" t="str">
        <f>IF(Розрахунок!I435&lt;&gt;"",LEFT(Розрахунок!I435, LEN(Розрахунок!I435)-1)," ")</f>
        <v xml:space="preserve"> </v>
      </c>
      <c r="H438" s="223">
        <f>Розрахунок!J435</f>
        <v>0</v>
      </c>
      <c r="I438" s="223" t="str">
        <f>IF(Розрахунок!K435&lt;&gt;"",LEFT(Розрахунок!K435, LEN(Розрахунок!K435)-1)," ")</f>
        <v xml:space="preserve"> </v>
      </c>
      <c r="J438" s="223">
        <f>Розрахунок!E435</f>
        <v>0</v>
      </c>
      <c r="K438" s="223">
        <f>Розрахунок!DN435</f>
        <v>0</v>
      </c>
      <c r="L438" s="223">
        <f>Розрахунок!DM435</f>
        <v>0</v>
      </c>
      <c r="M438" s="223">
        <f>Розрахунок!L435</f>
        <v>0</v>
      </c>
      <c r="N438" s="223">
        <f>Розрахунок!M435</f>
        <v>0</v>
      </c>
      <c r="O438" s="223">
        <f>Розрахунок!N435</f>
        <v>0</v>
      </c>
      <c r="P438" s="223">
        <f>Розрахунок!O435</f>
        <v>0</v>
      </c>
      <c r="Q438" s="224">
        <f>Розрахунок!DL435</f>
        <v>0</v>
      </c>
      <c r="R438" s="249" t="str">
        <f t="shared" si="85"/>
        <v xml:space="preserve"> </v>
      </c>
      <c r="S438" s="222">
        <f>Розрахунок!U435</f>
        <v>0</v>
      </c>
      <c r="T438" s="225">
        <f>Розрахунок!AB435</f>
        <v>0</v>
      </c>
      <c r="U438" s="226">
        <f>Розрахунок!AI435</f>
        <v>0</v>
      </c>
      <c r="V438" s="423">
        <f>Розрахунок!AP435</f>
        <v>0</v>
      </c>
      <c r="W438" s="222">
        <f>Розрахунок!AW435</f>
        <v>0</v>
      </c>
      <c r="X438" s="225">
        <f>Розрахунок!BD435</f>
        <v>0</v>
      </c>
      <c r="Y438" s="226">
        <f>Розрахунок!BK435</f>
        <v>0</v>
      </c>
      <c r="Z438" s="423">
        <f>Розрахунок!BR435</f>
        <v>0</v>
      </c>
      <c r="AA438" s="222">
        <f>Розрахунок!BY435</f>
        <v>0</v>
      </c>
      <c r="AB438" s="423">
        <f>Розрахунок!CF435</f>
        <v>0</v>
      </c>
      <c r="AC438" s="222">
        <f>Розрахунок!CM435</f>
        <v>0</v>
      </c>
      <c r="AD438" s="225">
        <f>Розрахунок!CT435</f>
        <v>0</v>
      </c>
      <c r="AE438" s="226">
        <f>Розрахунок!DA435</f>
        <v>0</v>
      </c>
      <c r="AF438" s="225">
        <f>Розрахунок!DH435</f>
        <v>0</v>
      </c>
      <c r="AG438" s="421"/>
      <c r="AI438" s="524">
        <f t="shared" si="78"/>
        <v>0</v>
      </c>
      <c r="AJ438" s="519">
        <f t="shared" si="79"/>
        <v>0</v>
      </c>
      <c r="AK438" s="519">
        <f t="shared" si="80"/>
        <v>0</v>
      </c>
      <c r="AL438" s="519">
        <f t="shared" si="81"/>
        <v>0</v>
      </c>
      <c r="AM438" s="519">
        <f t="shared" si="82"/>
        <v>0</v>
      </c>
      <c r="AN438" s="519">
        <f t="shared" si="83"/>
        <v>0</v>
      </c>
      <c r="AO438" s="525">
        <f t="shared" si="84"/>
        <v>0</v>
      </c>
    </row>
    <row r="439" spans="1:41" s="16" customFormat="1" ht="13.5" hidden="1" thickBot="1" x14ac:dyDescent="0.25">
      <c r="A439" s="221">
        <f>Розрахунок!A436</f>
        <v>15</v>
      </c>
      <c r="B439" s="423">
        <f>Розрахунок!B436</f>
        <v>0</v>
      </c>
      <c r="C439" s="227" t="str">
        <f>Розрахунок!C436</f>
        <v/>
      </c>
      <c r="D439" s="226" t="str">
        <f>IF(Розрахунок!F436&lt;&gt;"",LEFT(Розрахунок!F436, LEN(Розрахунок!F436)-1)," ")</f>
        <v xml:space="preserve"> </v>
      </c>
      <c r="E439" s="223" t="str">
        <f>IF(Розрахунок!G436&lt;&gt;"",LEFT(Розрахунок!G436, LEN(Розрахунок!G436)-1)," ")</f>
        <v xml:space="preserve"> </v>
      </c>
      <c r="F439" s="223" t="str">
        <f>IF(Розрахунок!H436&lt;&gt;"",LEFT(Розрахунок!H436, LEN(Розрахунок!H436)-1)," ")</f>
        <v xml:space="preserve"> </v>
      </c>
      <c r="G439" s="223" t="str">
        <f>IF(Розрахунок!I436&lt;&gt;"",LEFT(Розрахунок!I436, LEN(Розрахунок!I436)-1)," ")</f>
        <v xml:space="preserve"> </v>
      </c>
      <c r="H439" s="223">
        <f>Розрахунок!J436</f>
        <v>0</v>
      </c>
      <c r="I439" s="223" t="str">
        <f>IF(Розрахунок!K436&lt;&gt;"",LEFT(Розрахунок!K436, LEN(Розрахунок!K436)-1)," ")</f>
        <v xml:space="preserve"> </v>
      </c>
      <c r="J439" s="223">
        <f>Розрахунок!E436</f>
        <v>0</v>
      </c>
      <c r="K439" s="223">
        <f>Розрахунок!DN436</f>
        <v>0</v>
      </c>
      <c r="L439" s="223">
        <f>Розрахунок!DM436</f>
        <v>0</v>
      </c>
      <c r="M439" s="223">
        <f>Розрахунок!L436</f>
        <v>0</v>
      </c>
      <c r="N439" s="223">
        <f>Розрахунок!M436</f>
        <v>0</v>
      </c>
      <c r="O439" s="223">
        <f>Розрахунок!N436</f>
        <v>0</v>
      </c>
      <c r="P439" s="223">
        <f>Розрахунок!O436</f>
        <v>0</v>
      </c>
      <c r="Q439" s="224">
        <f>Розрахунок!DL436</f>
        <v>0</v>
      </c>
      <c r="R439" s="249" t="str">
        <f t="shared" si="85"/>
        <v xml:space="preserve"> </v>
      </c>
      <c r="S439" s="222">
        <f>Розрахунок!U436</f>
        <v>0</v>
      </c>
      <c r="T439" s="225">
        <f>Розрахунок!AB436</f>
        <v>0</v>
      </c>
      <c r="U439" s="226">
        <f>Розрахунок!AI436</f>
        <v>0</v>
      </c>
      <c r="V439" s="423">
        <f>Розрахунок!AP436</f>
        <v>0</v>
      </c>
      <c r="W439" s="222">
        <f>Розрахунок!AW436</f>
        <v>0</v>
      </c>
      <c r="X439" s="225">
        <f>Розрахунок!BD436</f>
        <v>0</v>
      </c>
      <c r="Y439" s="226">
        <f>Розрахунок!BK436</f>
        <v>0</v>
      </c>
      <c r="Z439" s="423">
        <f>Розрахунок!BR436</f>
        <v>0</v>
      </c>
      <c r="AA439" s="222">
        <f>Розрахунок!BY436</f>
        <v>0</v>
      </c>
      <c r="AB439" s="423">
        <f>Розрахунок!CF436</f>
        <v>0</v>
      </c>
      <c r="AC439" s="222">
        <f>Розрахунок!CM436</f>
        <v>0</v>
      </c>
      <c r="AD439" s="225">
        <f>Розрахунок!CT436</f>
        <v>0</v>
      </c>
      <c r="AE439" s="226">
        <f>Розрахунок!DA436</f>
        <v>0</v>
      </c>
      <c r="AF439" s="225">
        <f>Розрахунок!DH436</f>
        <v>0</v>
      </c>
      <c r="AG439" s="421"/>
      <c r="AI439" s="524">
        <f t="shared" si="78"/>
        <v>0</v>
      </c>
      <c r="AJ439" s="519">
        <f t="shared" si="79"/>
        <v>0</v>
      </c>
      <c r="AK439" s="519">
        <f t="shared" si="80"/>
        <v>0</v>
      </c>
      <c r="AL439" s="519">
        <f t="shared" si="81"/>
        <v>0</v>
      </c>
      <c r="AM439" s="519">
        <f t="shared" si="82"/>
        <v>0</v>
      </c>
      <c r="AN439" s="519">
        <f t="shared" si="83"/>
        <v>0</v>
      </c>
      <c r="AO439" s="525">
        <f t="shared" si="84"/>
        <v>0</v>
      </c>
    </row>
    <row r="440" spans="1:41" s="16" customFormat="1" ht="13.5" hidden="1" thickBot="1" x14ac:dyDescent="0.25">
      <c r="A440" s="221">
        <f>Розрахунок!A437</f>
        <v>16</v>
      </c>
      <c r="B440" s="423">
        <f>Розрахунок!B437</f>
        <v>0</v>
      </c>
      <c r="C440" s="227" t="str">
        <f>Розрахунок!C437</f>
        <v/>
      </c>
      <c r="D440" s="226" t="str">
        <f>IF(Розрахунок!F437&lt;&gt;"",LEFT(Розрахунок!F437, LEN(Розрахунок!F437)-1)," ")</f>
        <v xml:space="preserve"> </v>
      </c>
      <c r="E440" s="223" t="str">
        <f>IF(Розрахунок!G437&lt;&gt;"",LEFT(Розрахунок!G437, LEN(Розрахунок!G437)-1)," ")</f>
        <v xml:space="preserve"> </v>
      </c>
      <c r="F440" s="223" t="str">
        <f>IF(Розрахунок!H437&lt;&gt;"",LEFT(Розрахунок!H437, LEN(Розрахунок!H437)-1)," ")</f>
        <v xml:space="preserve"> </v>
      </c>
      <c r="G440" s="223" t="str">
        <f>IF(Розрахунок!I437&lt;&gt;"",LEFT(Розрахунок!I437, LEN(Розрахунок!I437)-1)," ")</f>
        <v xml:space="preserve"> </v>
      </c>
      <c r="H440" s="223">
        <f>Розрахунок!J437</f>
        <v>0</v>
      </c>
      <c r="I440" s="223" t="str">
        <f>IF(Розрахунок!K437&lt;&gt;"",LEFT(Розрахунок!K437, LEN(Розрахунок!K437)-1)," ")</f>
        <v xml:space="preserve"> </v>
      </c>
      <c r="J440" s="223">
        <f>Розрахунок!E437</f>
        <v>0</v>
      </c>
      <c r="K440" s="223">
        <f>Розрахунок!DN437</f>
        <v>0</v>
      </c>
      <c r="L440" s="223">
        <f>Розрахунок!DM437</f>
        <v>0</v>
      </c>
      <c r="M440" s="223">
        <f>Розрахунок!L437</f>
        <v>0</v>
      </c>
      <c r="N440" s="223">
        <f>Розрахунок!M437</f>
        <v>0</v>
      </c>
      <c r="O440" s="223">
        <f>Розрахунок!N437</f>
        <v>0</v>
      </c>
      <c r="P440" s="223">
        <f>Розрахунок!O437</f>
        <v>0</v>
      </c>
      <c r="Q440" s="224">
        <f>Розрахунок!DL437</f>
        <v>0</v>
      </c>
      <c r="R440" s="249" t="str">
        <f t="shared" si="85"/>
        <v xml:space="preserve"> </v>
      </c>
      <c r="S440" s="222">
        <f>Розрахунок!U437</f>
        <v>0</v>
      </c>
      <c r="T440" s="225">
        <f>Розрахунок!AB437</f>
        <v>0</v>
      </c>
      <c r="U440" s="226">
        <f>Розрахунок!AI437</f>
        <v>0</v>
      </c>
      <c r="V440" s="423">
        <f>Розрахунок!AP437</f>
        <v>0</v>
      </c>
      <c r="W440" s="222">
        <f>Розрахунок!AW437</f>
        <v>0</v>
      </c>
      <c r="X440" s="225">
        <f>Розрахунок!BD437</f>
        <v>0</v>
      </c>
      <c r="Y440" s="226">
        <f>Розрахунок!BK437</f>
        <v>0</v>
      </c>
      <c r="Z440" s="423">
        <f>Розрахунок!BR437</f>
        <v>0</v>
      </c>
      <c r="AA440" s="222">
        <f>Розрахунок!BY437</f>
        <v>0</v>
      </c>
      <c r="AB440" s="423">
        <f>Розрахунок!CF437</f>
        <v>0</v>
      </c>
      <c r="AC440" s="222">
        <f>Розрахунок!CM437</f>
        <v>0</v>
      </c>
      <c r="AD440" s="225">
        <f>Розрахунок!CT437</f>
        <v>0</v>
      </c>
      <c r="AE440" s="226">
        <f>Розрахунок!DA437</f>
        <v>0</v>
      </c>
      <c r="AF440" s="225">
        <f>Розрахунок!DH437</f>
        <v>0</v>
      </c>
      <c r="AG440" s="421"/>
      <c r="AI440" s="524">
        <f t="shared" si="78"/>
        <v>0</v>
      </c>
      <c r="AJ440" s="519">
        <f t="shared" si="79"/>
        <v>0</v>
      </c>
      <c r="AK440" s="519">
        <f t="shared" si="80"/>
        <v>0</v>
      </c>
      <c r="AL440" s="519">
        <f t="shared" si="81"/>
        <v>0</v>
      </c>
      <c r="AM440" s="519">
        <f t="shared" si="82"/>
        <v>0</v>
      </c>
      <c r="AN440" s="519">
        <f t="shared" si="83"/>
        <v>0</v>
      </c>
      <c r="AO440" s="525">
        <f t="shared" si="84"/>
        <v>0</v>
      </c>
    </row>
    <row r="441" spans="1:41" s="16" customFormat="1" ht="13.5" hidden="1" thickBot="1" x14ac:dyDescent="0.25">
      <c r="A441" s="221">
        <f>Розрахунок!A438</f>
        <v>17</v>
      </c>
      <c r="B441" s="423">
        <f>Розрахунок!B438</f>
        <v>0</v>
      </c>
      <c r="C441" s="227" t="str">
        <f>Розрахунок!C438</f>
        <v/>
      </c>
      <c r="D441" s="226" t="str">
        <f>IF(Розрахунок!F438&lt;&gt;"",LEFT(Розрахунок!F438, LEN(Розрахунок!F438)-1)," ")</f>
        <v xml:space="preserve"> </v>
      </c>
      <c r="E441" s="223" t="str">
        <f>IF(Розрахунок!G438&lt;&gt;"",LEFT(Розрахунок!G438, LEN(Розрахунок!G438)-1)," ")</f>
        <v xml:space="preserve"> </v>
      </c>
      <c r="F441" s="223" t="str">
        <f>IF(Розрахунок!H438&lt;&gt;"",LEFT(Розрахунок!H438, LEN(Розрахунок!H438)-1)," ")</f>
        <v xml:space="preserve"> </v>
      </c>
      <c r="G441" s="223" t="str">
        <f>IF(Розрахунок!I438&lt;&gt;"",LEFT(Розрахунок!I438, LEN(Розрахунок!I438)-1)," ")</f>
        <v xml:space="preserve"> </v>
      </c>
      <c r="H441" s="223">
        <f>Розрахунок!J438</f>
        <v>0</v>
      </c>
      <c r="I441" s="223" t="str">
        <f>IF(Розрахунок!K438&lt;&gt;"",LEFT(Розрахунок!K438, LEN(Розрахунок!K438)-1)," ")</f>
        <v xml:space="preserve"> </v>
      </c>
      <c r="J441" s="223">
        <f>Розрахунок!E438</f>
        <v>0</v>
      </c>
      <c r="K441" s="223">
        <f>Розрахунок!DN438</f>
        <v>0</v>
      </c>
      <c r="L441" s="223">
        <f>Розрахунок!DM438</f>
        <v>0</v>
      </c>
      <c r="M441" s="223">
        <f>Розрахунок!L438</f>
        <v>0</v>
      </c>
      <c r="N441" s="223">
        <f>Розрахунок!M438</f>
        <v>0</v>
      </c>
      <c r="O441" s="223">
        <f>Розрахунок!N438</f>
        <v>0</v>
      </c>
      <c r="P441" s="223">
        <f>Розрахунок!O438</f>
        <v>0</v>
      </c>
      <c r="Q441" s="224">
        <f>Розрахунок!DL438</f>
        <v>0</v>
      </c>
      <c r="R441" s="249" t="str">
        <f t="shared" si="85"/>
        <v xml:space="preserve"> </v>
      </c>
      <c r="S441" s="222">
        <f>Розрахунок!U438</f>
        <v>0</v>
      </c>
      <c r="T441" s="225">
        <f>Розрахунок!AB438</f>
        <v>0</v>
      </c>
      <c r="U441" s="226">
        <f>Розрахунок!AI438</f>
        <v>0</v>
      </c>
      <c r="V441" s="423">
        <f>Розрахунок!AP438</f>
        <v>0</v>
      </c>
      <c r="W441" s="222">
        <f>Розрахунок!AW438</f>
        <v>0</v>
      </c>
      <c r="X441" s="225">
        <f>Розрахунок!BD438</f>
        <v>0</v>
      </c>
      <c r="Y441" s="226">
        <f>Розрахунок!BK438</f>
        <v>0</v>
      </c>
      <c r="Z441" s="423">
        <f>Розрахунок!BR438</f>
        <v>0</v>
      </c>
      <c r="AA441" s="222">
        <f>Розрахунок!BY438</f>
        <v>0</v>
      </c>
      <c r="AB441" s="423">
        <f>Розрахунок!CF438</f>
        <v>0</v>
      </c>
      <c r="AC441" s="222">
        <f>Розрахунок!CM438</f>
        <v>0</v>
      </c>
      <c r="AD441" s="225">
        <f>Розрахунок!CT438</f>
        <v>0</v>
      </c>
      <c r="AE441" s="226">
        <f>Розрахунок!DA438</f>
        <v>0</v>
      </c>
      <c r="AF441" s="225">
        <f>Розрахунок!DH438</f>
        <v>0</v>
      </c>
      <c r="AG441" s="421"/>
      <c r="AI441" s="524">
        <f t="shared" si="78"/>
        <v>0</v>
      </c>
      <c r="AJ441" s="519">
        <f t="shared" si="79"/>
        <v>0</v>
      </c>
      <c r="AK441" s="519">
        <f t="shared" si="80"/>
        <v>0</v>
      </c>
      <c r="AL441" s="519">
        <f t="shared" si="81"/>
        <v>0</v>
      </c>
      <c r="AM441" s="519">
        <f t="shared" si="82"/>
        <v>0</v>
      </c>
      <c r="AN441" s="519">
        <f t="shared" si="83"/>
        <v>0</v>
      </c>
      <c r="AO441" s="525">
        <f t="shared" si="84"/>
        <v>0</v>
      </c>
    </row>
    <row r="442" spans="1:41" s="16" customFormat="1" ht="13.5" hidden="1" thickBot="1" x14ac:dyDescent="0.25">
      <c r="A442" s="221">
        <f>Розрахунок!A439</f>
        <v>18</v>
      </c>
      <c r="B442" s="423">
        <f>Розрахунок!B439</f>
        <v>0</v>
      </c>
      <c r="C442" s="227" t="str">
        <f>Розрахунок!C439</f>
        <v/>
      </c>
      <c r="D442" s="226" t="str">
        <f>IF(Розрахунок!F439&lt;&gt;"",LEFT(Розрахунок!F439, LEN(Розрахунок!F439)-1)," ")</f>
        <v xml:space="preserve"> </v>
      </c>
      <c r="E442" s="223" t="str">
        <f>IF(Розрахунок!G439&lt;&gt;"",LEFT(Розрахунок!G439, LEN(Розрахунок!G439)-1)," ")</f>
        <v xml:space="preserve"> </v>
      </c>
      <c r="F442" s="223" t="str">
        <f>IF(Розрахунок!H439&lt;&gt;"",LEFT(Розрахунок!H439, LEN(Розрахунок!H439)-1)," ")</f>
        <v xml:space="preserve"> </v>
      </c>
      <c r="G442" s="223" t="str">
        <f>IF(Розрахунок!I439&lt;&gt;"",LEFT(Розрахунок!I439, LEN(Розрахунок!I439)-1)," ")</f>
        <v xml:space="preserve"> </v>
      </c>
      <c r="H442" s="223">
        <f>Розрахунок!J439</f>
        <v>0</v>
      </c>
      <c r="I442" s="223" t="str">
        <f>IF(Розрахунок!K439&lt;&gt;"",LEFT(Розрахунок!K439, LEN(Розрахунок!K439)-1)," ")</f>
        <v xml:space="preserve"> </v>
      </c>
      <c r="J442" s="223">
        <f>Розрахунок!E439</f>
        <v>0</v>
      </c>
      <c r="K442" s="223">
        <f>Розрахунок!DN439</f>
        <v>0</v>
      </c>
      <c r="L442" s="223">
        <f>Розрахунок!DM439</f>
        <v>0</v>
      </c>
      <c r="M442" s="223">
        <f>Розрахунок!L439</f>
        <v>0</v>
      </c>
      <c r="N442" s="223">
        <f>Розрахунок!M439</f>
        <v>0</v>
      </c>
      <c r="O442" s="223">
        <f>Розрахунок!N439</f>
        <v>0</v>
      </c>
      <c r="P442" s="223">
        <f>Розрахунок!O439</f>
        <v>0</v>
      </c>
      <c r="Q442" s="224">
        <f>Розрахунок!DL439</f>
        <v>0</v>
      </c>
      <c r="R442" s="249" t="str">
        <f t="shared" si="85"/>
        <v xml:space="preserve"> </v>
      </c>
      <c r="S442" s="222">
        <f>Розрахунок!U439</f>
        <v>0</v>
      </c>
      <c r="T442" s="225">
        <f>Розрахунок!AB439</f>
        <v>0</v>
      </c>
      <c r="U442" s="226">
        <f>Розрахунок!AI439</f>
        <v>0</v>
      </c>
      <c r="V442" s="423">
        <f>Розрахунок!AP439</f>
        <v>0</v>
      </c>
      <c r="W442" s="222">
        <f>Розрахунок!AW439</f>
        <v>0</v>
      </c>
      <c r="X442" s="225">
        <f>Розрахунок!BD439</f>
        <v>0</v>
      </c>
      <c r="Y442" s="226">
        <f>Розрахунок!BK439</f>
        <v>0</v>
      </c>
      <c r="Z442" s="423">
        <f>Розрахунок!BR439</f>
        <v>0</v>
      </c>
      <c r="AA442" s="222">
        <f>Розрахунок!BY439</f>
        <v>0</v>
      </c>
      <c r="AB442" s="423">
        <f>Розрахунок!CF439</f>
        <v>0</v>
      </c>
      <c r="AC442" s="222">
        <f>Розрахунок!CM439</f>
        <v>0</v>
      </c>
      <c r="AD442" s="225">
        <f>Розрахунок!CT439</f>
        <v>0</v>
      </c>
      <c r="AE442" s="226">
        <f>Розрахунок!DA439</f>
        <v>0</v>
      </c>
      <c r="AF442" s="225">
        <f>Розрахунок!DH439</f>
        <v>0</v>
      </c>
      <c r="AG442" s="421"/>
      <c r="AI442" s="524">
        <f t="shared" si="78"/>
        <v>0</v>
      </c>
      <c r="AJ442" s="519">
        <f t="shared" si="79"/>
        <v>0</v>
      </c>
      <c r="AK442" s="519">
        <f t="shared" si="80"/>
        <v>0</v>
      </c>
      <c r="AL442" s="519">
        <f t="shared" si="81"/>
        <v>0</v>
      </c>
      <c r="AM442" s="519">
        <f t="shared" si="82"/>
        <v>0</v>
      </c>
      <c r="AN442" s="519">
        <f t="shared" si="83"/>
        <v>0</v>
      </c>
      <c r="AO442" s="525">
        <f t="shared" si="84"/>
        <v>0</v>
      </c>
    </row>
    <row r="443" spans="1:41" s="16" customFormat="1" ht="13.5" hidden="1" thickBot="1" x14ac:dyDescent="0.25">
      <c r="A443" s="221">
        <f>Розрахунок!A440</f>
        <v>19</v>
      </c>
      <c r="B443" s="423">
        <f>Розрахунок!B440</f>
        <v>0</v>
      </c>
      <c r="C443" s="227" t="str">
        <f>Розрахунок!C440</f>
        <v/>
      </c>
      <c r="D443" s="226" t="str">
        <f>IF(Розрахунок!F440&lt;&gt;"",LEFT(Розрахунок!F440, LEN(Розрахунок!F440)-1)," ")</f>
        <v xml:space="preserve"> </v>
      </c>
      <c r="E443" s="223" t="str">
        <f>IF(Розрахунок!G440&lt;&gt;"",LEFT(Розрахунок!G440, LEN(Розрахунок!G440)-1)," ")</f>
        <v xml:space="preserve"> </v>
      </c>
      <c r="F443" s="223" t="str">
        <f>IF(Розрахунок!H440&lt;&gt;"",LEFT(Розрахунок!H440, LEN(Розрахунок!H440)-1)," ")</f>
        <v xml:space="preserve"> </v>
      </c>
      <c r="G443" s="223" t="str">
        <f>IF(Розрахунок!I440&lt;&gt;"",LEFT(Розрахунок!I440, LEN(Розрахунок!I440)-1)," ")</f>
        <v xml:space="preserve"> </v>
      </c>
      <c r="H443" s="223">
        <f>Розрахунок!J440</f>
        <v>0</v>
      </c>
      <c r="I443" s="223" t="str">
        <f>IF(Розрахунок!K440&lt;&gt;"",LEFT(Розрахунок!K440, LEN(Розрахунок!K440)-1)," ")</f>
        <v xml:space="preserve"> </v>
      </c>
      <c r="J443" s="223">
        <f>Розрахунок!E440</f>
        <v>0</v>
      </c>
      <c r="K443" s="223">
        <f>Розрахунок!DN440</f>
        <v>0</v>
      </c>
      <c r="L443" s="223">
        <f>Розрахунок!DM440</f>
        <v>0</v>
      </c>
      <c r="M443" s="223">
        <f>Розрахунок!L440</f>
        <v>0</v>
      </c>
      <c r="N443" s="223">
        <f>Розрахунок!M440</f>
        <v>0</v>
      </c>
      <c r="O443" s="223">
        <f>Розрахунок!N440</f>
        <v>0</v>
      </c>
      <c r="P443" s="223">
        <f>Розрахунок!O440</f>
        <v>0</v>
      </c>
      <c r="Q443" s="224">
        <f>Розрахунок!DL440</f>
        <v>0</v>
      </c>
      <c r="R443" s="249" t="str">
        <f t="shared" si="85"/>
        <v xml:space="preserve"> </v>
      </c>
      <c r="S443" s="222">
        <f>Розрахунок!U440</f>
        <v>0</v>
      </c>
      <c r="T443" s="225">
        <f>Розрахунок!AB440</f>
        <v>0</v>
      </c>
      <c r="U443" s="226">
        <f>Розрахунок!AI440</f>
        <v>0</v>
      </c>
      <c r="V443" s="423">
        <f>Розрахунок!AP440</f>
        <v>0</v>
      </c>
      <c r="W443" s="222">
        <f>Розрахунок!AW440</f>
        <v>0</v>
      </c>
      <c r="X443" s="225">
        <f>Розрахунок!BD440</f>
        <v>0</v>
      </c>
      <c r="Y443" s="226">
        <f>Розрахунок!BK440</f>
        <v>0</v>
      </c>
      <c r="Z443" s="423">
        <f>Розрахунок!BR440</f>
        <v>0</v>
      </c>
      <c r="AA443" s="222">
        <f>Розрахунок!BY440</f>
        <v>0</v>
      </c>
      <c r="AB443" s="423">
        <f>Розрахунок!CF440</f>
        <v>0</v>
      </c>
      <c r="AC443" s="222">
        <f>Розрахунок!CM440</f>
        <v>0</v>
      </c>
      <c r="AD443" s="225">
        <f>Розрахунок!CT440</f>
        <v>0</v>
      </c>
      <c r="AE443" s="226">
        <f>Розрахунок!DA440</f>
        <v>0</v>
      </c>
      <c r="AF443" s="225">
        <f>Розрахунок!DH440</f>
        <v>0</v>
      </c>
      <c r="AG443" s="421"/>
      <c r="AI443" s="524">
        <f t="shared" si="78"/>
        <v>0</v>
      </c>
      <c r="AJ443" s="519">
        <f t="shared" si="79"/>
        <v>0</v>
      </c>
      <c r="AK443" s="519">
        <f t="shared" si="80"/>
        <v>0</v>
      </c>
      <c r="AL443" s="519">
        <f t="shared" si="81"/>
        <v>0</v>
      </c>
      <c r="AM443" s="519">
        <f t="shared" si="82"/>
        <v>0</v>
      </c>
      <c r="AN443" s="519">
        <f t="shared" si="83"/>
        <v>0</v>
      </c>
      <c r="AO443" s="525">
        <f t="shared" si="84"/>
        <v>0</v>
      </c>
    </row>
    <row r="444" spans="1:41" s="16" customFormat="1" ht="13.5" hidden="1" thickBot="1" x14ac:dyDescent="0.25">
      <c r="A444" s="221">
        <f>Розрахунок!A441</f>
        <v>20</v>
      </c>
      <c r="B444" s="423">
        <f>Розрахунок!B441</f>
        <v>0</v>
      </c>
      <c r="C444" s="227" t="str">
        <f>Розрахунок!C441</f>
        <v/>
      </c>
      <c r="D444" s="226" t="str">
        <f>IF(Розрахунок!F441&lt;&gt;"",LEFT(Розрахунок!F441, LEN(Розрахунок!F441)-1)," ")</f>
        <v xml:space="preserve"> </v>
      </c>
      <c r="E444" s="223" t="str">
        <f>IF(Розрахунок!G441&lt;&gt;"",LEFT(Розрахунок!G441, LEN(Розрахунок!G441)-1)," ")</f>
        <v xml:space="preserve"> </v>
      </c>
      <c r="F444" s="223" t="str">
        <f>IF(Розрахунок!H441&lt;&gt;"",LEFT(Розрахунок!H441, LEN(Розрахунок!H441)-1)," ")</f>
        <v xml:space="preserve"> </v>
      </c>
      <c r="G444" s="223" t="str">
        <f>IF(Розрахунок!I441&lt;&gt;"",LEFT(Розрахунок!I441, LEN(Розрахунок!I441)-1)," ")</f>
        <v xml:space="preserve"> </v>
      </c>
      <c r="H444" s="223">
        <f>Розрахунок!J441</f>
        <v>0</v>
      </c>
      <c r="I444" s="223" t="str">
        <f>IF(Розрахунок!K441&lt;&gt;"",LEFT(Розрахунок!K441, LEN(Розрахунок!K441)-1)," ")</f>
        <v xml:space="preserve"> </v>
      </c>
      <c r="J444" s="223">
        <f>Розрахунок!E441</f>
        <v>0</v>
      </c>
      <c r="K444" s="223">
        <f>Розрахунок!DN441</f>
        <v>0</v>
      </c>
      <c r="L444" s="223">
        <f>Розрахунок!DM441</f>
        <v>0</v>
      </c>
      <c r="M444" s="223">
        <f>Розрахунок!L441</f>
        <v>0</v>
      </c>
      <c r="N444" s="223">
        <f>Розрахунок!M441</f>
        <v>0</v>
      </c>
      <c r="O444" s="223">
        <f>Розрахунок!N441</f>
        <v>0</v>
      </c>
      <c r="P444" s="223">
        <f>Розрахунок!O441</f>
        <v>0</v>
      </c>
      <c r="Q444" s="224">
        <f>Розрахунок!DL441</f>
        <v>0</v>
      </c>
      <c r="R444" s="249" t="str">
        <f t="shared" si="85"/>
        <v xml:space="preserve"> </v>
      </c>
      <c r="S444" s="222">
        <f>Розрахунок!U441</f>
        <v>0</v>
      </c>
      <c r="T444" s="225">
        <f>Розрахунок!AB441</f>
        <v>0</v>
      </c>
      <c r="U444" s="226">
        <f>Розрахунок!AI441</f>
        <v>0</v>
      </c>
      <c r="V444" s="423">
        <f>Розрахунок!AP441</f>
        <v>0</v>
      </c>
      <c r="W444" s="222">
        <f>Розрахунок!AW441</f>
        <v>0</v>
      </c>
      <c r="X444" s="225">
        <f>Розрахунок!BD441</f>
        <v>0</v>
      </c>
      <c r="Y444" s="226">
        <f>Розрахунок!BK441</f>
        <v>0</v>
      </c>
      <c r="Z444" s="423">
        <f>Розрахунок!BR441</f>
        <v>0</v>
      </c>
      <c r="AA444" s="222">
        <f>Розрахунок!BY441</f>
        <v>0</v>
      </c>
      <c r="AB444" s="423">
        <f>Розрахунок!CF441</f>
        <v>0</v>
      </c>
      <c r="AC444" s="222">
        <f>Розрахунок!CM441</f>
        <v>0</v>
      </c>
      <c r="AD444" s="225">
        <f>Розрахунок!CT441</f>
        <v>0</v>
      </c>
      <c r="AE444" s="226">
        <f>Розрахунок!DA441</f>
        <v>0</v>
      </c>
      <c r="AF444" s="225">
        <f>Розрахунок!DH441</f>
        <v>0</v>
      </c>
      <c r="AG444" s="421"/>
      <c r="AI444" s="524">
        <f t="shared" si="78"/>
        <v>0</v>
      </c>
      <c r="AJ444" s="519">
        <f t="shared" si="79"/>
        <v>0</v>
      </c>
      <c r="AK444" s="519">
        <f t="shared" si="80"/>
        <v>0</v>
      </c>
      <c r="AL444" s="519">
        <f t="shared" si="81"/>
        <v>0</v>
      </c>
      <c r="AM444" s="519">
        <f t="shared" si="82"/>
        <v>0</v>
      </c>
      <c r="AN444" s="519">
        <f t="shared" si="83"/>
        <v>0</v>
      </c>
      <c r="AO444" s="525">
        <f t="shared" si="84"/>
        <v>0</v>
      </c>
    </row>
    <row r="445" spans="1:41" s="16" customFormat="1" ht="13.5" hidden="1" thickBot="1" x14ac:dyDescent="0.25">
      <c r="A445" s="221">
        <f>Розрахунок!A442</f>
        <v>21</v>
      </c>
      <c r="B445" s="423">
        <f>Розрахунок!B442</f>
        <v>0</v>
      </c>
      <c r="C445" s="227" t="str">
        <f>Розрахунок!C442</f>
        <v/>
      </c>
      <c r="D445" s="226" t="str">
        <f>IF(Розрахунок!F442&lt;&gt;"",LEFT(Розрахунок!F442, LEN(Розрахунок!F442)-1)," ")</f>
        <v xml:space="preserve"> </v>
      </c>
      <c r="E445" s="223" t="str">
        <f>IF(Розрахунок!G442&lt;&gt;"",LEFT(Розрахунок!G442, LEN(Розрахунок!G442)-1)," ")</f>
        <v xml:space="preserve"> </v>
      </c>
      <c r="F445" s="223" t="str">
        <f>IF(Розрахунок!H442&lt;&gt;"",LEFT(Розрахунок!H442, LEN(Розрахунок!H442)-1)," ")</f>
        <v xml:space="preserve"> </v>
      </c>
      <c r="G445" s="223" t="str">
        <f>IF(Розрахунок!I442&lt;&gt;"",LEFT(Розрахунок!I442, LEN(Розрахунок!I442)-1)," ")</f>
        <v xml:space="preserve"> </v>
      </c>
      <c r="H445" s="223">
        <f>Розрахунок!J442</f>
        <v>0</v>
      </c>
      <c r="I445" s="223" t="str">
        <f>IF(Розрахунок!K442&lt;&gt;"",LEFT(Розрахунок!K442, LEN(Розрахунок!K442)-1)," ")</f>
        <v xml:space="preserve"> </v>
      </c>
      <c r="J445" s="223">
        <f>Розрахунок!E442</f>
        <v>0</v>
      </c>
      <c r="K445" s="223">
        <f>Розрахунок!DN442</f>
        <v>0</v>
      </c>
      <c r="L445" s="223">
        <f>Розрахунок!DM442</f>
        <v>0</v>
      </c>
      <c r="M445" s="223">
        <f>Розрахунок!L442</f>
        <v>0</v>
      </c>
      <c r="N445" s="223">
        <f>Розрахунок!M442</f>
        <v>0</v>
      </c>
      <c r="O445" s="223">
        <f>Розрахунок!N442</f>
        <v>0</v>
      </c>
      <c r="P445" s="223">
        <f>Розрахунок!O442</f>
        <v>0</v>
      </c>
      <c r="Q445" s="224">
        <f>Розрахунок!DL442</f>
        <v>0</v>
      </c>
      <c r="R445" s="249" t="str">
        <f t="shared" si="85"/>
        <v xml:space="preserve"> </v>
      </c>
      <c r="S445" s="222">
        <f>Розрахунок!U442</f>
        <v>0</v>
      </c>
      <c r="T445" s="225">
        <f>Розрахунок!AB442</f>
        <v>0</v>
      </c>
      <c r="U445" s="226">
        <f>Розрахунок!AI442</f>
        <v>0</v>
      </c>
      <c r="V445" s="423">
        <f>Розрахунок!AP442</f>
        <v>0</v>
      </c>
      <c r="W445" s="222">
        <f>Розрахунок!AW442</f>
        <v>0</v>
      </c>
      <c r="X445" s="225">
        <f>Розрахунок!BD442</f>
        <v>0</v>
      </c>
      <c r="Y445" s="226">
        <f>Розрахунок!BK442</f>
        <v>0</v>
      </c>
      <c r="Z445" s="423">
        <f>Розрахунок!BR442</f>
        <v>0</v>
      </c>
      <c r="AA445" s="222">
        <f>Розрахунок!BY442</f>
        <v>0</v>
      </c>
      <c r="AB445" s="423">
        <f>Розрахунок!CF442</f>
        <v>0</v>
      </c>
      <c r="AC445" s="222">
        <f>Розрахунок!CM442</f>
        <v>0</v>
      </c>
      <c r="AD445" s="225">
        <f>Розрахунок!CT442</f>
        <v>0</v>
      </c>
      <c r="AE445" s="226">
        <f>Розрахунок!DA442</f>
        <v>0</v>
      </c>
      <c r="AF445" s="225">
        <f>Розрахунок!DH442</f>
        <v>0</v>
      </c>
      <c r="AG445" s="421"/>
      <c r="AI445" s="524">
        <f t="shared" si="78"/>
        <v>0</v>
      </c>
      <c r="AJ445" s="519">
        <f t="shared" si="79"/>
        <v>0</v>
      </c>
      <c r="AK445" s="519">
        <f t="shared" si="80"/>
        <v>0</v>
      </c>
      <c r="AL445" s="519">
        <f t="shared" si="81"/>
        <v>0</v>
      </c>
      <c r="AM445" s="519">
        <f t="shared" si="82"/>
        <v>0</v>
      </c>
      <c r="AN445" s="519">
        <f t="shared" si="83"/>
        <v>0</v>
      </c>
      <c r="AO445" s="525">
        <f t="shared" si="84"/>
        <v>0</v>
      </c>
    </row>
    <row r="446" spans="1:41" s="16" customFormat="1" ht="13.5" hidden="1" thickBot="1" x14ac:dyDescent="0.25">
      <c r="A446" s="221">
        <f>Розрахунок!A443</f>
        <v>22</v>
      </c>
      <c r="B446" s="423">
        <f>Розрахунок!B443</f>
        <v>0</v>
      </c>
      <c r="C446" s="227" t="str">
        <f>Розрахунок!C443</f>
        <v/>
      </c>
      <c r="D446" s="226" t="str">
        <f>IF(Розрахунок!F443&lt;&gt;"",LEFT(Розрахунок!F443, LEN(Розрахунок!F443)-1)," ")</f>
        <v xml:space="preserve"> </v>
      </c>
      <c r="E446" s="223" t="str">
        <f>IF(Розрахунок!G443&lt;&gt;"",LEFT(Розрахунок!G443, LEN(Розрахунок!G443)-1)," ")</f>
        <v xml:space="preserve"> </v>
      </c>
      <c r="F446" s="223" t="str">
        <f>IF(Розрахунок!H443&lt;&gt;"",LEFT(Розрахунок!H443, LEN(Розрахунок!H443)-1)," ")</f>
        <v xml:space="preserve"> </v>
      </c>
      <c r="G446" s="223" t="str">
        <f>IF(Розрахунок!I443&lt;&gt;"",LEFT(Розрахунок!I443, LEN(Розрахунок!I443)-1)," ")</f>
        <v xml:space="preserve"> </v>
      </c>
      <c r="H446" s="223">
        <f>Розрахунок!J443</f>
        <v>0</v>
      </c>
      <c r="I446" s="223" t="str">
        <f>IF(Розрахунок!K443&lt;&gt;"",LEFT(Розрахунок!K443, LEN(Розрахунок!K443)-1)," ")</f>
        <v xml:space="preserve"> </v>
      </c>
      <c r="J446" s="223">
        <f>Розрахунок!E443</f>
        <v>0</v>
      </c>
      <c r="K446" s="223">
        <f>Розрахунок!DN443</f>
        <v>0</v>
      </c>
      <c r="L446" s="223">
        <f>Розрахунок!DM443</f>
        <v>0</v>
      </c>
      <c r="M446" s="223">
        <f>Розрахунок!L443</f>
        <v>0</v>
      </c>
      <c r="N446" s="223">
        <f>Розрахунок!M443</f>
        <v>0</v>
      </c>
      <c r="O446" s="223">
        <f>Розрахунок!N443</f>
        <v>0</v>
      </c>
      <c r="P446" s="223">
        <f>Розрахунок!O443</f>
        <v>0</v>
      </c>
      <c r="Q446" s="224">
        <f>Розрахунок!DL443</f>
        <v>0</v>
      </c>
      <c r="R446" s="249" t="str">
        <f t="shared" si="85"/>
        <v xml:space="preserve"> </v>
      </c>
      <c r="S446" s="222">
        <f>Розрахунок!U443</f>
        <v>0</v>
      </c>
      <c r="T446" s="225">
        <f>Розрахунок!AB443</f>
        <v>0</v>
      </c>
      <c r="U446" s="226">
        <f>Розрахунок!AI443</f>
        <v>0</v>
      </c>
      <c r="V446" s="423">
        <f>Розрахунок!AP443</f>
        <v>0</v>
      </c>
      <c r="W446" s="222">
        <f>Розрахунок!AW443</f>
        <v>0</v>
      </c>
      <c r="X446" s="225">
        <f>Розрахунок!BD443</f>
        <v>0</v>
      </c>
      <c r="Y446" s="226">
        <f>Розрахунок!BK443</f>
        <v>0</v>
      </c>
      <c r="Z446" s="423">
        <f>Розрахунок!BR443</f>
        <v>0</v>
      </c>
      <c r="AA446" s="222">
        <f>Розрахунок!BY443</f>
        <v>0</v>
      </c>
      <c r="AB446" s="423">
        <f>Розрахунок!CF443</f>
        <v>0</v>
      </c>
      <c r="AC446" s="222">
        <f>Розрахунок!CM443</f>
        <v>0</v>
      </c>
      <c r="AD446" s="225">
        <f>Розрахунок!CT443</f>
        <v>0</v>
      </c>
      <c r="AE446" s="226">
        <f>Розрахунок!DA443</f>
        <v>0</v>
      </c>
      <c r="AF446" s="225">
        <f>Розрахунок!DH443</f>
        <v>0</v>
      </c>
      <c r="AG446" s="421"/>
      <c r="AI446" s="524">
        <f t="shared" si="78"/>
        <v>0</v>
      </c>
      <c r="AJ446" s="519">
        <f t="shared" si="79"/>
        <v>0</v>
      </c>
      <c r="AK446" s="519">
        <f t="shared" si="80"/>
        <v>0</v>
      </c>
      <c r="AL446" s="519">
        <f t="shared" si="81"/>
        <v>0</v>
      </c>
      <c r="AM446" s="519">
        <f t="shared" si="82"/>
        <v>0</v>
      </c>
      <c r="AN446" s="519">
        <f t="shared" si="83"/>
        <v>0</v>
      </c>
      <c r="AO446" s="525">
        <f t="shared" si="84"/>
        <v>0</v>
      </c>
    </row>
    <row r="447" spans="1:41" s="16" customFormat="1" ht="13.5" hidden="1" thickBot="1" x14ac:dyDescent="0.25">
      <c r="A447" s="221">
        <f>Розрахунок!A444</f>
        <v>23</v>
      </c>
      <c r="B447" s="423">
        <f>Розрахунок!B444</f>
        <v>0</v>
      </c>
      <c r="C447" s="227" t="str">
        <f>Розрахунок!C444</f>
        <v/>
      </c>
      <c r="D447" s="226" t="str">
        <f>IF(Розрахунок!F444&lt;&gt;"",LEFT(Розрахунок!F444, LEN(Розрахунок!F444)-1)," ")</f>
        <v xml:space="preserve"> </v>
      </c>
      <c r="E447" s="223" t="str">
        <f>IF(Розрахунок!G444&lt;&gt;"",LEFT(Розрахунок!G444, LEN(Розрахунок!G444)-1)," ")</f>
        <v xml:space="preserve"> </v>
      </c>
      <c r="F447" s="223" t="str">
        <f>IF(Розрахунок!H444&lt;&gt;"",LEFT(Розрахунок!H444, LEN(Розрахунок!H444)-1)," ")</f>
        <v xml:space="preserve"> </v>
      </c>
      <c r="G447" s="223" t="str">
        <f>IF(Розрахунок!I444&lt;&gt;"",LEFT(Розрахунок!I444, LEN(Розрахунок!I444)-1)," ")</f>
        <v xml:space="preserve"> </v>
      </c>
      <c r="H447" s="223">
        <f>Розрахунок!J444</f>
        <v>0</v>
      </c>
      <c r="I447" s="223" t="str">
        <f>IF(Розрахунок!K444&lt;&gt;"",LEFT(Розрахунок!K444, LEN(Розрахунок!K444)-1)," ")</f>
        <v xml:space="preserve"> </v>
      </c>
      <c r="J447" s="223">
        <f>Розрахунок!E444</f>
        <v>0</v>
      </c>
      <c r="K447" s="223">
        <f>Розрахунок!DN444</f>
        <v>0</v>
      </c>
      <c r="L447" s="223">
        <f>Розрахунок!DM444</f>
        <v>0</v>
      </c>
      <c r="M447" s="223">
        <f>Розрахунок!L444</f>
        <v>0</v>
      </c>
      <c r="N447" s="223">
        <f>Розрахунок!M444</f>
        <v>0</v>
      </c>
      <c r="O447" s="223">
        <f>Розрахунок!N444</f>
        <v>0</v>
      </c>
      <c r="P447" s="223">
        <f>Розрахунок!O444</f>
        <v>0</v>
      </c>
      <c r="Q447" s="224">
        <f>Розрахунок!DL444</f>
        <v>0</v>
      </c>
      <c r="R447" s="249" t="str">
        <f t="shared" si="85"/>
        <v xml:space="preserve"> </v>
      </c>
      <c r="S447" s="222">
        <f>Розрахунок!U444</f>
        <v>0</v>
      </c>
      <c r="T447" s="225">
        <f>Розрахунок!AB444</f>
        <v>0</v>
      </c>
      <c r="U447" s="226">
        <f>Розрахунок!AI444</f>
        <v>0</v>
      </c>
      <c r="V447" s="423">
        <f>Розрахунок!AP444</f>
        <v>0</v>
      </c>
      <c r="W447" s="222">
        <f>Розрахунок!AW444</f>
        <v>0</v>
      </c>
      <c r="X447" s="225">
        <f>Розрахунок!BD444</f>
        <v>0</v>
      </c>
      <c r="Y447" s="226">
        <f>Розрахунок!BK444</f>
        <v>0</v>
      </c>
      <c r="Z447" s="423">
        <f>Розрахунок!BR444</f>
        <v>0</v>
      </c>
      <c r="AA447" s="222">
        <f>Розрахунок!BY444</f>
        <v>0</v>
      </c>
      <c r="AB447" s="423">
        <f>Розрахунок!CF444</f>
        <v>0</v>
      </c>
      <c r="AC447" s="222">
        <f>Розрахунок!CM444</f>
        <v>0</v>
      </c>
      <c r="AD447" s="225">
        <f>Розрахунок!CT444</f>
        <v>0</v>
      </c>
      <c r="AE447" s="226">
        <f>Розрахунок!DA444</f>
        <v>0</v>
      </c>
      <c r="AF447" s="225">
        <f>Розрахунок!DH444</f>
        <v>0</v>
      </c>
      <c r="AG447" s="421"/>
      <c r="AI447" s="524">
        <f t="shared" si="78"/>
        <v>0</v>
      </c>
      <c r="AJ447" s="519">
        <f t="shared" si="79"/>
        <v>0</v>
      </c>
      <c r="AK447" s="519">
        <f t="shared" si="80"/>
        <v>0</v>
      </c>
      <c r="AL447" s="519">
        <f t="shared" si="81"/>
        <v>0</v>
      </c>
      <c r="AM447" s="519">
        <f t="shared" si="82"/>
        <v>0</v>
      </c>
      <c r="AN447" s="519">
        <f t="shared" si="83"/>
        <v>0</v>
      </c>
      <c r="AO447" s="525">
        <f t="shared" si="84"/>
        <v>0</v>
      </c>
    </row>
    <row r="448" spans="1:41" s="16" customFormat="1" ht="13.5" hidden="1" thickBot="1" x14ac:dyDescent="0.25">
      <c r="A448" s="221">
        <f>Розрахунок!A445</f>
        <v>24</v>
      </c>
      <c r="B448" s="423">
        <f>Розрахунок!B445</f>
        <v>0</v>
      </c>
      <c r="C448" s="227" t="str">
        <f>Розрахунок!C445</f>
        <v/>
      </c>
      <c r="D448" s="226" t="str">
        <f>IF(Розрахунок!F445&lt;&gt;"",LEFT(Розрахунок!F445, LEN(Розрахунок!F445)-1)," ")</f>
        <v xml:space="preserve"> </v>
      </c>
      <c r="E448" s="223" t="str">
        <f>IF(Розрахунок!G445&lt;&gt;"",LEFT(Розрахунок!G445, LEN(Розрахунок!G445)-1)," ")</f>
        <v xml:space="preserve"> </v>
      </c>
      <c r="F448" s="223" t="str">
        <f>IF(Розрахунок!H445&lt;&gt;"",LEFT(Розрахунок!H445, LEN(Розрахунок!H445)-1)," ")</f>
        <v xml:space="preserve"> </v>
      </c>
      <c r="G448" s="223" t="str">
        <f>IF(Розрахунок!I445&lt;&gt;"",LEFT(Розрахунок!I445, LEN(Розрахунок!I445)-1)," ")</f>
        <v xml:space="preserve"> </v>
      </c>
      <c r="H448" s="223">
        <f>Розрахунок!J445</f>
        <v>0</v>
      </c>
      <c r="I448" s="223" t="str">
        <f>IF(Розрахунок!K445&lt;&gt;"",LEFT(Розрахунок!K445, LEN(Розрахунок!K445)-1)," ")</f>
        <v xml:space="preserve"> </v>
      </c>
      <c r="J448" s="223">
        <f>Розрахунок!E445</f>
        <v>0</v>
      </c>
      <c r="K448" s="223">
        <f>Розрахунок!DN445</f>
        <v>0</v>
      </c>
      <c r="L448" s="223">
        <f>Розрахунок!DM445</f>
        <v>0</v>
      </c>
      <c r="M448" s="223">
        <f>Розрахунок!L445</f>
        <v>0</v>
      </c>
      <c r="N448" s="223">
        <f>Розрахунок!M445</f>
        <v>0</v>
      </c>
      <c r="O448" s="223">
        <f>Розрахунок!N445</f>
        <v>0</v>
      </c>
      <c r="P448" s="223">
        <f>Розрахунок!O445</f>
        <v>0</v>
      </c>
      <c r="Q448" s="224">
        <f>Розрахунок!DL445</f>
        <v>0</v>
      </c>
      <c r="R448" s="249" t="str">
        <f t="shared" si="85"/>
        <v xml:space="preserve"> </v>
      </c>
      <c r="S448" s="222">
        <f>Розрахунок!U445</f>
        <v>0</v>
      </c>
      <c r="T448" s="225">
        <f>Розрахунок!AB445</f>
        <v>0</v>
      </c>
      <c r="U448" s="226">
        <f>Розрахунок!AI445</f>
        <v>0</v>
      </c>
      <c r="V448" s="423">
        <f>Розрахунок!AP445</f>
        <v>0</v>
      </c>
      <c r="W448" s="222">
        <f>Розрахунок!AW445</f>
        <v>0</v>
      </c>
      <c r="X448" s="225">
        <f>Розрахунок!BD445</f>
        <v>0</v>
      </c>
      <c r="Y448" s="226">
        <f>Розрахунок!BK445</f>
        <v>0</v>
      </c>
      <c r="Z448" s="423">
        <f>Розрахунок!BR445</f>
        <v>0</v>
      </c>
      <c r="AA448" s="222">
        <f>Розрахунок!BY445</f>
        <v>0</v>
      </c>
      <c r="AB448" s="423">
        <f>Розрахунок!CF445</f>
        <v>0</v>
      </c>
      <c r="AC448" s="222">
        <f>Розрахунок!CM445</f>
        <v>0</v>
      </c>
      <c r="AD448" s="225">
        <f>Розрахунок!CT445</f>
        <v>0</v>
      </c>
      <c r="AE448" s="226">
        <f>Розрахунок!DA445</f>
        <v>0</v>
      </c>
      <c r="AF448" s="225">
        <f>Розрахунок!DH445</f>
        <v>0</v>
      </c>
      <c r="AG448" s="421"/>
      <c r="AI448" s="524">
        <f t="shared" si="78"/>
        <v>0</v>
      </c>
      <c r="AJ448" s="519">
        <f t="shared" si="79"/>
        <v>0</v>
      </c>
      <c r="AK448" s="519">
        <f t="shared" si="80"/>
        <v>0</v>
      </c>
      <c r="AL448" s="519">
        <f t="shared" si="81"/>
        <v>0</v>
      </c>
      <c r="AM448" s="519">
        <f t="shared" si="82"/>
        <v>0</v>
      </c>
      <c r="AN448" s="519">
        <f t="shared" si="83"/>
        <v>0</v>
      </c>
      <c r="AO448" s="525">
        <f t="shared" si="84"/>
        <v>0</v>
      </c>
    </row>
    <row r="449" spans="1:41" s="16" customFormat="1" ht="13.5" hidden="1" thickBot="1" x14ac:dyDescent="0.25">
      <c r="A449" s="221">
        <f>Розрахунок!A446</f>
        <v>25</v>
      </c>
      <c r="B449" s="423">
        <f>Розрахунок!B446</f>
        <v>0</v>
      </c>
      <c r="C449" s="227" t="str">
        <f>Розрахунок!C446</f>
        <v/>
      </c>
      <c r="D449" s="226" t="str">
        <f>IF(Розрахунок!F446&lt;&gt;"",LEFT(Розрахунок!F446, LEN(Розрахунок!F446)-1)," ")</f>
        <v xml:space="preserve"> </v>
      </c>
      <c r="E449" s="223" t="str">
        <f>IF(Розрахунок!G446&lt;&gt;"",LEFT(Розрахунок!G446, LEN(Розрахунок!G446)-1)," ")</f>
        <v xml:space="preserve"> </v>
      </c>
      <c r="F449" s="223" t="str">
        <f>IF(Розрахунок!H446&lt;&gt;"",LEFT(Розрахунок!H446, LEN(Розрахунок!H446)-1)," ")</f>
        <v xml:space="preserve"> </v>
      </c>
      <c r="G449" s="223" t="str">
        <f>IF(Розрахунок!I446&lt;&gt;"",LEFT(Розрахунок!I446, LEN(Розрахунок!I446)-1)," ")</f>
        <v xml:space="preserve"> </v>
      </c>
      <c r="H449" s="223">
        <f>Розрахунок!J446</f>
        <v>0</v>
      </c>
      <c r="I449" s="223" t="str">
        <f>IF(Розрахунок!K446&lt;&gt;"",LEFT(Розрахунок!K446, LEN(Розрахунок!K446)-1)," ")</f>
        <v xml:space="preserve"> </v>
      </c>
      <c r="J449" s="223">
        <f>Розрахунок!E446</f>
        <v>0</v>
      </c>
      <c r="K449" s="223">
        <f>Розрахунок!DN446</f>
        <v>0</v>
      </c>
      <c r="L449" s="223">
        <f>Розрахунок!DM446</f>
        <v>0</v>
      </c>
      <c r="M449" s="223">
        <f>Розрахунок!L446</f>
        <v>0</v>
      </c>
      <c r="N449" s="223">
        <f>Розрахунок!M446</f>
        <v>0</v>
      </c>
      <c r="O449" s="223">
        <f>Розрахунок!N446</f>
        <v>0</v>
      </c>
      <c r="P449" s="223">
        <f>Розрахунок!O446</f>
        <v>0</v>
      </c>
      <c r="Q449" s="224">
        <f>Розрахунок!DL446</f>
        <v>0</v>
      </c>
      <c r="R449" s="249" t="str">
        <f t="shared" si="85"/>
        <v xml:space="preserve"> </v>
      </c>
      <c r="S449" s="222">
        <f>Розрахунок!U446</f>
        <v>0</v>
      </c>
      <c r="T449" s="225">
        <f>Розрахунок!AB446</f>
        <v>0</v>
      </c>
      <c r="U449" s="226">
        <f>Розрахунок!AI446</f>
        <v>0</v>
      </c>
      <c r="V449" s="423">
        <f>Розрахунок!AP446</f>
        <v>0</v>
      </c>
      <c r="W449" s="222">
        <f>Розрахунок!AW446</f>
        <v>0</v>
      </c>
      <c r="X449" s="225">
        <f>Розрахунок!BD446</f>
        <v>0</v>
      </c>
      <c r="Y449" s="226">
        <f>Розрахунок!BK446</f>
        <v>0</v>
      </c>
      <c r="Z449" s="423">
        <f>Розрахунок!BR446</f>
        <v>0</v>
      </c>
      <c r="AA449" s="222">
        <f>Розрахунок!BY446</f>
        <v>0</v>
      </c>
      <c r="AB449" s="423">
        <f>Розрахунок!CF446</f>
        <v>0</v>
      </c>
      <c r="AC449" s="222">
        <f>Розрахунок!CM446</f>
        <v>0</v>
      </c>
      <c r="AD449" s="225">
        <f>Розрахунок!CT446</f>
        <v>0</v>
      </c>
      <c r="AE449" s="226">
        <f>Розрахунок!DA446</f>
        <v>0</v>
      </c>
      <c r="AF449" s="225">
        <f>Розрахунок!DH446</f>
        <v>0</v>
      </c>
      <c r="AG449" s="421"/>
      <c r="AI449" s="524">
        <f t="shared" si="78"/>
        <v>0</v>
      </c>
      <c r="AJ449" s="519">
        <f t="shared" si="79"/>
        <v>0</v>
      </c>
      <c r="AK449" s="519">
        <f t="shared" si="80"/>
        <v>0</v>
      </c>
      <c r="AL449" s="519">
        <f t="shared" si="81"/>
        <v>0</v>
      </c>
      <c r="AM449" s="519">
        <f t="shared" si="82"/>
        <v>0</v>
      </c>
      <c r="AN449" s="519">
        <f t="shared" si="83"/>
        <v>0</v>
      </c>
      <c r="AO449" s="525">
        <f t="shared" si="84"/>
        <v>0</v>
      </c>
    </row>
    <row r="450" spans="1:41" s="16" customFormat="1" ht="13.5" hidden="1" thickBot="1" x14ac:dyDescent="0.25">
      <c r="A450" s="221">
        <f>Розрахунок!A447</f>
        <v>26</v>
      </c>
      <c r="B450" s="423">
        <f>Розрахунок!B447</f>
        <v>0</v>
      </c>
      <c r="C450" s="227" t="str">
        <f>Розрахунок!C447</f>
        <v/>
      </c>
      <c r="D450" s="226" t="str">
        <f>IF(Розрахунок!F447&lt;&gt;"",LEFT(Розрахунок!F447, LEN(Розрахунок!F447)-1)," ")</f>
        <v xml:space="preserve"> </v>
      </c>
      <c r="E450" s="223" t="str">
        <f>IF(Розрахунок!G447&lt;&gt;"",LEFT(Розрахунок!G447, LEN(Розрахунок!G447)-1)," ")</f>
        <v xml:space="preserve"> </v>
      </c>
      <c r="F450" s="223" t="str">
        <f>IF(Розрахунок!H447&lt;&gt;"",LEFT(Розрахунок!H447, LEN(Розрахунок!H447)-1)," ")</f>
        <v xml:space="preserve"> </v>
      </c>
      <c r="G450" s="223" t="str">
        <f>IF(Розрахунок!I447&lt;&gt;"",LEFT(Розрахунок!I447, LEN(Розрахунок!I447)-1)," ")</f>
        <v xml:space="preserve"> </v>
      </c>
      <c r="H450" s="223">
        <f>Розрахунок!J447</f>
        <v>0</v>
      </c>
      <c r="I450" s="223" t="str">
        <f>IF(Розрахунок!K447&lt;&gt;"",LEFT(Розрахунок!K447, LEN(Розрахунок!K447)-1)," ")</f>
        <v xml:space="preserve"> </v>
      </c>
      <c r="J450" s="223">
        <f>Розрахунок!E447</f>
        <v>0</v>
      </c>
      <c r="K450" s="223">
        <f>Розрахунок!DN447</f>
        <v>0</v>
      </c>
      <c r="L450" s="223">
        <f>Розрахунок!DM447</f>
        <v>0</v>
      </c>
      <c r="M450" s="223">
        <f>Розрахунок!L447</f>
        <v>0</v>
      </c>
      <c r="N450" s="223">
        <f>Розрахунок!M447</f>
        <v>0</v>
      </c>
      <c r="O450" s="223">
        <f>Розрахунок!N447</f>
        <v>0</v>
      </c>
      <c r="P450" s="223">
        <f>Розрахунок!O447</f>
        <v>0</v>
      </c>
      <c r="Q450" s="224">
        <f>Розрахунок!DL447</f>
        <v>0</v>
      </c>
      <c r="R450" s="249" t="str">
        <f t="shared" si="85"/>
        <v xml:space="preserve"> </v>
      </c>
      <c r="S450" s="222">
        <f>Розрахунок!U447</f>
        <v>0</v>
      </c>
      <c r="T450" s="225">
        <f>Розрахунок!AB447</f>
        <v>0</v>
      </c>
      <c r="U450" s="226">
        <f>Розрахунок!AI447</f>
        <v>0</v>
      </c>
      <c r="V450" s="423">
        <f>Розрахунок!AP447</f>
        <v>0</v>
      </c>
      <c r="W450" s="222">
        <f>Розрахунок!AW447</f>
        <v>0</v>
      </c>
      <c r="X450" s="225">
        <f>Розрахунок!BD447</f>
        <v>0</v>
      </c>
      <c r="Y450" s="226">
        <f>Розрахунок!BK447</f>
        <v>0</v>
      </c>
      <c r="Z450" s="423">
        <f>Розрахунок!BR447</f>
        <v>0</v>
      </c>
      <c r="AA450" s="222">
        <f>Розрахунок!BY447</f>
        <v>0</v>
      </c>
      <c r="AB450" s="423">
        <f>Розрахунок!CF447</f>
        <v>0</v>
      </c>
      <c r="AC450" s="222">
        <f>Розрахунок!CM447</f>
        <v>0</v>
      </c>
      <c r="AD450" s="225">
        <f>Розрахунок!CT447</f>
        <v>0</v>
      </c>
      <c r="AE450" s="226">
        <f>Розрахунок!DA447</f>
        <v>0</v>
      </c>
      <c r="AF450" s="225">
        <f>Розрахунок!DH447</f>
        <v>0</v>
      </c>
      <c r="AG450" s="421"/>
      <c r="AI450" s="524">
        <f t="shared" si="78"/>
        <v>0</v>
      </c>
      <c r="AJ450" s="519">
        <f t="shared" si="79"/>
        <v>0</v>
      </c>
      <c r="AK450" s="519">
        <f t="shared" si="80"/>
        <v>0</v>
      </c>
      <c r="AL450" s="519">
        <f t="shared" si="81"/>
        <v>0</v>
      </c>
      <c r="AM450" s="519">
        <f t="shared" si="82"/>
        <v>0</v>
      </c>
      <c r="AN450" s="519">
        <f t="shared" si="83"/>
        <v>0</v>
      </c>
      <c r="AO450" s="525">
        <f t="shared" si="84"/>
        <v>0</v>
      </c>
    </row>
    <row r="451" spans="1:41" s="16" customFormat="1" ht="13.5" hidden="1" thickBot="1" x14ac:dyDescent="0.25">
      <c r="A451" s="221">
        <f>Розрахунок!A448</f>
        <v>27</v>
      </c>
      <c r="B451" s="423">
        <f>Розрахунок!B448</f>
        <v>0</v>
      </c>
      <c r="C451" s="227" t="str">
        <f>Розрахунок!C448</f>
        <v/>
      </c>
      <c r="D451" s="226" t="str">
        <f>IF(Розрахунок!F448&lt;&gt;"",LEFT(Розрахунок!F448, LEN(Розрахунок!F448)-1)," ")</f>
        <v xml:space="preserve"> </v>
      </c>
      <c r="E451" s="223" t="str">
        <f>IF(Розрахунок!G448&lt;&gt;"",LEFT(Розрахунок!G448, LEN(Розрахунок!G448)-1)," ")</f>
        <v xml:space="preserve"> </v>
      </c>
      <c r="F451" s="223" t="str">
        <f>IF(Розрахунок!H448&lt;&gt;"",LEFT(Розрахунок!H448, LEN(Розрахунок!H448)-1)," ")</f>
        <v xml:space="preserve"> </v>
      </c>
      <c r="G451" s="223" t="str">
        <f>IF(Розрахунок!I448&lt;&gt;"",LEFT(Розрахунок!I448, LEN(Розрахунок!I448)-1)," ")</f>
        <v xml:space="preserve"> </v>
      </c>
      <c r="H451" s="223">
        <f>Розрахунок!J448</f>
        <v>0</v>
      </c>
      <c r="I451" s="223" t="str">
        <f>IF(Розрахунок!K448&lt;&gt;"",LEFT(Розрахунок!K448, LEN(Розрахунок!K448)-1)," ")</f>
        <v xml:space="preserve"> </v>
      </c>
      <c r="J451" s="223">
        <f>Розрахунок!E448</f>
        <v>0</v>
      </c>
      <c r="K451" s="223">
        <f>Розрахунок!DN448</f>
        <v>0</v>
      </c>
      <c r="L451" s="223">
        <f>Розрахунок!DM448</f>
        <v>0</v>
      </c>
      <c r="M451" s="223">
        <f>Розрахунок!L448</f>
        <v>0</v>
      </c>
      <c r="N451" s="223">
        <f>Розрахунок!M448</f>
        <v>0</v>
      </c>
      <c r="O451" s="223">
        <f>Розрахунок!N448</f>
        <v>0</v>
      </c>
      <c r="P451" s="223">
        <f>Розрахунок!O448</f>
        <v>0</v>
      </c>
      <c r="Q451" s="224">
        <f>Розрахунок!DL448</f>
        <v>0</v>
      </c>
      <c r="R451" s="249" t="str">
        <f t="shared" si="85"/>
        <v xml:space="preserve"> </v>
      </c>
      <c r="S451" s="222">
        <f>Розрахунок!U448</f>
        <v>0</v>
      </c>
      <c r="T451" s="225">
        <f>Розрахунок!AB448</f>
        <v>0</v>
      </c>
      <c r="U451" s="226">
        <f>Розрахунок!AI448</f>
        <v>0</v>
      </c>
      <c r="V451" s="423">
        <f>Розрахунок!AP448</f>
        <v>0</v>
      </c>
      <c r="W451" s="222">
        <f>Розрахунок!AW448</f>
        <v>0</v>
      </c>
      <c r="X451" s="225">
        <f>Розрахунок!BD448</f>
        <v>0</v>
      </c>
      <c r="Y451" s="226">
        <f>Розрахунок!BK448</f>
        <v>0</v>
      </c>
      <c r="Z451" s="423">
        <f>Розрахунок!BR448</f>
        <v>0</v>
      </c>
      <c r="AA451" s="222">
        <f>Розрахунок!BY448</f>
        <v>0</v>
      </c>
      <c r="AB451" s="423">
        <f>Розрахунок!CF448</f>
        <v>0</v>
      </c>
      <c r="AC451" s="222">
        <f>Розрахунок!CM448</f>
        <v>0</v>
      </c>
      <c r="AD451" s="225">
        <f>Розрахунок!CT448</f>
        <v>0</v>
      </c>
      <c r="AE451" s="226">
        <f>Розрахунок!DA448</f>
        <v>0</v>
      </c>
      <c r="AF451" s="225">
        <f>Розрахунок!DH448</f>
        <v>0</v>
      </c>
      <c r="AG451" s="421"/>
      <c r="AI451" s="524">
        <f t="shared" si="78"/>
        <v>0</v>
      </c>
      <c r="AJ451" s="519">
        <f t="shared" si="79"/>
        <v>0</v>
      </c>
      <c r="AK451" s="519">
        <f t="shared" si="80"/>
        <v>0</v>
      </c>
      <c r="AL451" s="519">
        <f t="shared" si="81"/>
        <v>0</v>
      </c>
      <c r="AM451" s="519">
        <f t="shared" si="82"/>
        <v>0</v>
      </c>
      <c r="AN451" s="519">
        <f t="shared" si="83"/>
        <v>0</v>
      </c>
      <c r="AO451" s="525">
        <f t="shared" si="84"/>
        <v>0</v>
      </c>
    </row>
    <row r="452" spans="1:41" s="16" customFormat="1" ht="13.5" hidden="1" thickBot="1" x14ac:dyDescent="0.25">
      <c r="A452" s="221">
        <f>Розрахунок!A449</f>
        <v>28</v>
      </c>
      <c r="B452" s="423">
        <f>Розрахунок!B449</f>
        <v>0</v>
      </c>
      <c r="C452" s="227" t="str">
        <f>Розрахунок!C449</f>
        <v/>
      </c>
      <c r="D452" s="226" t="str">
        <f>IF(Розрахунок!F449&lt;&gt;"",LEFT(Розрахунок!F449, LEN(Розрахунок!F449)-1)," ")</f>
        <v xml:space="preserve"> </v>
      </c>
      <c r="E452" s="223" t="str">
        <f>IF(Розрахунок!G449&lt;&gt;"",LEFT(Розрахунок!G449, LEN(Розрахунок!G449)-1)," ")</f>
        <v xml:space="preserve"> </v>
      </c>
      <c r="F452" s="223" t="str">
        <f>IF(Розрахунок!H449&lt;&gt;"",LEFT(Розрахунок!H449, LEN(Розрахунок!H449)-1)," ")</f>
        <v xml:space="preserve"> </v>
      </c>
      <c r="G452" s="223" t="str">
        <f>IF(Розрахунок!I449&lt;&gt;"",LEFT(Розрахунок!I449, LEN(Розрахунок!I449)-1)," ")</f>
        <v xml:space="preserve"> </v>
      </c>
      <c r="H452" s="223">
        <f>Розрахунок!J449</f>
        <v>0</v>
      </c>
      <c r="I452" s="223" t="str">
        <f>IF(Розрахунок!K449&lt;&gt;"",LEFT(Розрахунок!K449, LEN(Розрахунок!K449)-1)," ")</f>
        <v xml:space="preserve"> </v>
      </c>
      <c r="J452" s="223">
        <f>Розрахунок!E449</f>
        <v>0</v>
      </c>
      <c r="K452" s="223">
        <f>Розрахунок!DN449</f>
        <v>0</v>
      </c>
      <c r="L452" s="223">
        <f>Розрахунок!DM449</f>
        <v>0</v>
      </c>
      <c r="M452" s="223">
        <f>Розрахунок!L449</f>
        <v>0</v>
      </c>
      <c r="N452" s="223">
        <f>Розрахунок!M449</f>
        <v>0</v>
      </c>
      <c r="O452" s="223">
        <f>Розрахунок!N449</f>
        <v>0</v>
      </c>
      <c r="P452" s="223">
        <f>Розрахунок!O449</f>
        <v>0</v>
      </c>
      <c r="Q452" s="224">
        <f>Розрахунок!DL449</f>
        <v>0</v>
      </c>
      <c r="R452" s="249" t="str">
        <f t="shared" si="85"/>
        <v xml:space="preserve"> </v>
      </c>
      <c r="S452" s="222">
        <f>Розрахунок!U449</f>
        <v>0</v>
      </c>
      <c r="T452" s="225">
        <f>Розрахунок!AB449</f>
        <v>0</v>
      </c>
      <c r="U452" s="226">
        <f>Розрахунок!AI449</f>
        <v>0</v>
      </c>
      <c r="V452" s="423">
        <f>Розрахунок!AP449</f>
        <v>0</v>
      </c>
      <c r="W452" s="222">
        <f>Розрахунок!AW449</f>
        <v>0</v>
      </c>
      <c r="X452" s="225">
        <f>Розрахунок!BD449</f>
        <v>0</v>
      </c>
      <c r="Y452" s="226">
        <f>Розрахунок!BK449</f>
        <v>0</v>
      </c>
      <c r="Z452" s="423">
        <f>Розрахунок!BR449</f>
        <v>0</v>
      </c>
      <c r="AA452" s="222">
        <f>Розрахунок!BY449</f>
        <v>0</v>
      </c>
      <c r="AB452" s="423">
        <f>Розрахунок!CF449</f>
        <v>0</v>
      </c>
      <c r="AC452" s="222">
        <f>Розрахунок!CM449</f>
        <v>0</v>
      </c>
      <c r="AD452" s="225">
        <f>Розрахунок!CT449</f>
        <v>0</v>
      </c>
      <c r="AE452" s="226">
        <f>Розрахунок!DA449</f>
        <v>0</v>
      </c>
      <c r="AF452" s="225">
        <f>Розрахунок!DH449</f>
        <v>0</v>
      </c>
      <c r="AG452" s="421"/>
      <c r="AI452" s="524">
        <f t="shared" si="78"/>
        <v>0</v>
      </c>
      <c r="AJ452" s="519">
        <f t="shared" si="79"/>
        <v>0</v>
      </c>
      <c r="AK452" s="519">
        <f t="shared" si="80"/>
        <v>0</v>
      </c>
      <c r="AL452" s="519">
        <f t="shared" si="81"/>
        <v>0</v>
      </c>
      <c r="AM452" s="519">
        <f t="shared" si="82"/>
        <v>0</v>
      </c>
      <c r="AN452" s="519">
        <f t="shared" si="83"/>
        <v>0</v>
      </c>
      <c r="AO452" s="525">
        <f t="shared" si="84"/>
        <v>0</v>
      </c>
    </row>
    <row r="453" spans="1:41" s="16" customFormat="1" ht="13.5" hidden="1" thickBot="1" x14ac:dyDescent="0.25">
      <c r="A453" s="221">
        <f>Розрахунок!A450</f>
        <v>29</v>
      </c>
      <c r="B453" s="423">
        <f>Розрахунок!B450</f>
        <v>0</v>
      </c>
      <c r="C453" s="227" t="str">
        <f>Розрахунок!C450</f>
        <v/>
      </c>
      <c r="D453" s="226" t="str">
        <f>IF(Розрахунок!F450&lt;&gt;"",LEFT(Розрахунок!F450, LEN(Розрахунок!F450)-1)," ")</f>
        <v xml:space="preserve"> </v>
      </c>
      <c r="E453" s="223" t="str">
        <f>IF(Розрахунок!G450&lt;&gt;"",LEFT(Розрахунок!G450, LEN(Розрахунок!G450)-1)," ")</f>
        <v xml:space="preserve"> </v>
      </c>
      <c r="F453" s="223" t="str">
        <f>IF(Розрахунок!H450&lt;&gt;"",LEFT(Розрахунок!H450, LEN(Розрахунок!H450)-1)," ")</f>
        <v xml:space="preserve"> </v>
      </c>
      <c r="G453" s="223" t="str">
        <f>IF(Розрахунок!I450&lt;&gt;"",LEFT(Розрахунок!I450, LEN(Розрахунок!I450)-1)," ")</f>
        <v xml:space="preserve"> </v>
      </c>
      <c r="H453" s="223">
        <f>Розрахунок!J450</f>
        <v>0</v>
      </c>
      <c r="I453" s="223" t="str">
        <f>IF(Розрахунок!K450&lt;&gt;"",LEFT(Розрахунок!K450, LEN(Розрахунок!K450)-1)," ")</f>
        <v xml:space="preserve"> </v>
      </c>
      <c r="J453" s="223">
        <f>Розрахунок!E450</f>
        <v>0</v>
      </c>
      <c r="K453" s="223">
        <f>Розрахунок!DN450</f>
        <v>0</v>
      </c>
      <c r="L453" s="223">
        <f>Розрахунок!DM450</f>
        <v>0</v>
      </c>
      <c r="M453" s="223">
        <f>Розрахунок!L450</f>
        <v>0</v>
      </c>
      <c r="N453" s="223">
        <f>Розрахунок!M450</f>
        <v>0</v>
      </c>
      <c r="O453" s="223">
        <f>Розрахунок!N450</f>
        <v>0</v>
      </c>
      <c r="P453" s="223">
        <f>Розрахунок!O450</f>
        <v>0</v>
      </c>
      <c r="Q453" s="224">
        <f>Розрахунок!DL450</f>
        <v>0</v>
      </c>
      <c r="R453" s="249" t="str">
        <f t="shared" si="85"/>
        <v xml:space="preserve"> </v>
      </c>
      <c r="S453" s="222">
        <f>Розрахунок!U450</f>
        <v>0</v>
      </c>
      <c r="T453" s="225">
        <f>Розрахунок!AB450</f>
        <v>0</v>
      </c>
      <c r="U453" s="226">
        <f>Розрахунок!AI450</f>
        <v>0</v>
      </c>
      <c r="V453" s="423">
        <f>Розрахунок!AP450</f>
        <v>0</v>
      </c>
      <c r="W453" s="222">
        <f>Розрахунок!AW450</f>
        <v>0</v>
      </c>
      <c r="X453" s="225">
        <f>Розрахунок!BD450</f>
        <v>0</v>
      </c>
      <c r="Y453" s="226">
        <f>Розрахунок!BK450</f>
        <v>0</v>
      </c>
      <c r="Z453" s="423">
        <f>Розрахунок!BR450</f>
        <v>0</v>
      </c>
      <c r="AA453" s="222">
        <f>Розрахунок!BY450</f>
        <v>0</v>
      </c>
      <c r="AB453" s="423">
        <f>Розрахунок!CF450</f>
        <v>0</v>
      </c>
      <c r="AC453" s="222">
        <f>Розрахунок!CM450</f>
        <v>0</v>
      </c>
      <c r="AD453" s="225">
        <f>Розрахунок!CT450</f>
        <v>0</v>
      </c>
      <c r="AE453" s="226">
        <f>Розрахунок!DA450</f>
        <v>0</v>
      </c>
      <c r="AF453" s="225">
        <f>Розрахунок!DH450</f>
        <v>0</v>
      </c>
      <c r="AG453" s="421"/>
      <c r="AI453" s="524">
        <f t="shared" si="78"/>
        <v>0</v>
      </c>
      <c r="AJ453" s="519">
        <f t="shared" si="79"/>
        <v>0</v>
      </c>
      <c r="AK453" s="519">
        <f t="shared" si="80"/>
        <v>0</v>
      </c>
      <c r="AL453" s="519">
        <f t="shared" si="81"/>
        <v>0</v>
      </c>
      <c r="AM453" s="519">
        <f t="shared" si="82"/>
        <v>0</v>
      </c>
      <c r="AN453" s="519">
        <f t="shared" si="83"/>
        <v>0</v>
      </c>
      <c r="AO453" s="525">
        <f t="shared" si="84"/>
        <v>0</v>
      </c>
    </row>
    <row r="454" spans="1:41" s="16" customFormat="1" ht="13.5" hidden="1" thickBot="1" x14ac:dyDescent="0.25">
      <c r="A454" s="221">
        <f>Розрахунок!A451</f>
        <v>30</v>
      </c>
      <c r="B454" s="423">
        <f>Розрахунок!B451</f>
        <v>0</v>
      </c>
      <c r="C454" s="227" t="str">
        <f>Розрахунок!C451</f>
        <v/>
      </c>
      <c r="D454" s="226" t="str">
        <f>IF(Розрахунок!F451&lt;&gt;"",LEFT(Розрахунок!F451, LEN(Розрахунок!F451)-1)," ")</f>
        <v xml:space="preserve"> </v>
      </c>
      <c r="E454" s="223" t="str">
        <f>IF(Розрахунок!G451&lt;&gt;"",LEFT(Розрахунок!G451, LEN(Розрахунок!G451)-1)," ")</f>
        <v xml:space="preserve"> </v>
      </c>
      <c r="F454" s="223" t="str">
        <f>IF(Розрахунок!H451&lt;&gt;"",LEFT(Розрахунок!H451, LEN(Розрахунок!H451)-1)," ")</f>
        <v xml:space="preserve"> </v>
      </c>
      <c r="G454" s="223" t="str">
        <f>IF(Розрахунок!I451&lt;&gt;"",LEFT(Розрахунок!I451, LEN(Розрахунок!I451)-1)," ")</f>
        <v xml:space="preserve"> </v>
      </c>
      <c r="H454" s="223">
        <f>Розрахунок!J451</f>
        <v>0</v>
      </c>
      <c r="I454" s="223" t="str">
        <f>IF(Розрахунок!K451&lt;&gt;"",LEFT(Розрахунок!K451, LEN(Розрахунок!K451)-1)," ")</f>
        <v xml:space="preserve"> </v>
      </c>
      <c r="J454" s="223">
        <f>Розрахунок!E451</f>
        <v>0</v>
      </c>
      <c r="K454" s="223">
        <f>Розрахунок!DN451</f>
        <v>0</v>
      </c>
      <c r="L454" s="223">
        <f>Розрахунок!DM451</f>
        <v>0</v>
      </c>
      <c r="M454" s="223">
        <f>Розрахунок!L451</f>
        <v>0</v>
      </c>
      <c r="N454" s="223">
        <f>Розрахунок!M451</f>
        <v>0</v>
      </c>
      <c r="O454" s="223">
        <f>Розрахунок!N451</f>
        <v>0</v>
      </c>
      <c r="P454" s="223">
        <f>Розрахунок!O451</f>
        <v>0</v>
      </c>
      <c r="Q454" s="224">
        <f>Розрахунок!DL451</f>
        <v>0</v>
      </c>
      <c r="R454" s="249" t="str">
        <f t="shared" si="85"/>
        <v xml:space="preserve"> </v>
      </c>
      <c r="S454" s="222">
        <f>Розрахунок!U451</f>
        <v>0</v>
      </c>
      <c r="T454" s="225">
        <f>Розрахунок!AB451</f>
        <v>0</v>
      </c>
      <c r="U454" s="226">
        <f>Розрахунок!AI451</f>
        <v>0</v>
      </c>
      <c r="V454" s="423">
        <f>Розрахунок!AP451</f>
        <v>0</v>
      </c>
      <c r="W454" s="222">
        <f>Розрахунок!AW451</f>
        <v>0</v>
      </c>
      <c r="X454" s="225">
        <f>Розрахунок!BD451</f>
        <v>0</v>
      </c>
      <c r="Y454" s="226">
        <f>Розрахунок!BK451</f>
        <v>0</v>
      </c>
      <c r="Z454" s="423">
        <f>Розрахунок!BR451</f>
        <v>0</v>
      </c>
      <c r="AA454" s="222">
        <f>Розрахунок!BY451</f>
        <v>0</v>
      </c>
      <c r="AB454" s="423">
        <f>Розрахунок!CF451</f>
        <v>0</v>
      </c>
      <c r="AC454" s="222">
        <f>Розрахунок!CM451</f>
        <v>0</v>
      </c>
      <c r="AD454" s="225">
        <f>Розрахунок!CT451</f>
        <v>0</v>
      </c>
      <c r="AE454" s="226">
        <f>Розрахунок!DA451</f>
        <v>0</v>
      </c>
      <c r="AF454" s="225">
        <f>Розрахунок!DH451</f>
        <v>0</v>
      </c>
      <c r="AG454" s="421"/>
      <c r="AI454" s="524">
        <f t="shared" si="78"/>
        <v>0</v>
      </c>
      <c r="AJ454" s="519">
        <f t="shared" si="79"/>
        <v>0</v>
      </c>
      <c r="AK454" s="519">
        <f t="shared" si="80"/>
        <v>0</v>
      </c>
      <c r="AL454" s="519">
        <f t="shared" si="81"/>
        <v>0</v>
      </c>
      <c r="AM454" s="519">
        <f t="shared" si="82"/>
        <v>0</v>
      </c>
      <c r="AN454" s="519">
        <f t="shared" si="83"/>
        <v>0</v>
      </c>
      <c r="AO454" s="525">
        <f t="shared" si="84"/>
        <v>0</v>
      </c>
    </row>
    <row r="455" spans="1:41" s="16" customFormat="1" ht="13.5" hidden="1" thickBot="1" x14ac:dyDescent="0.25">
      <c r="A455" s="221">
        <f>Розрахунок!A452</f>
        <v>31</v>
      </c>
      <c r="B455" s="423">
        <f>Розрахунок!B452</f>
        <v>0</v>
      </c>
      <c r="C455" s="227" t="str">
        <f>Розрахунок!C452</f>
        <v/>
      </c>
      <c r="D455" s="226" t="str">
        <f>IF(Розрахунок!F452&lt;&gt;"",LEFT(Розрахунок!F452, LEN(Розрахунок!F452)-1)," ")</f>
        <v xml:space="preserve"> </v>
      </c>
      <c r="E455" s="223" t="str">
        <f>IF(Розрахунок!G452&lt;&gt;"",LEFT(Розрахунок!G452, LEN(Розрахунок!G452)-1)," ")</f>
        <v xml:space="preserve"> </v>
      </c>
      <c r="F455" s="223" t="str">
        <f>IF(Розрахунок!H452&lt;&gt;"",LEFT(Розрахунок!H452, LEN(Розрахунок!H452)-1)," ")</f>
        <v xml:space="preserve"> </v>
      </c>
      <c r="G455" s="223" t="str">
        <f>IF(Розрахунок!I452&lt;&gt;"",LEFT(Розрахунок!I452, LEN(Розрахунок!I452)-1)," ")</f>
        <v xml:space="preserve"> </v>
      </c>
      <c r="H455" s="223">
        <f>Розрахунок!J452</f>
        <v>0</v>
      </c>
      <c r="I455" s="223" t="str">
        <f>IF(Розрахунок!K452&lt;&gt;"",LEFT(Розрахунок!K452, LEN(Розрахунок!K452)-1)," ")</f>
        <v xml:space="preserve"> </v>
      </c>
      <c r="J455" s="223">
        <f>Розрахунок!E452</f>
        <v>0</v>
      </c>
      <c r="K455" s="223">
        <f>Розрахунок!DN452</f>
        <v>0</v>
      </c>
      <c r="L455" s="223">
        <f>Розрахунок!DM452</f>
        <v>0</v>
      </c>
      <c r="M455" s="223">
        <f>Розрахунок!L452</f>
        <v>0</v>
      </c>
      <c r="N455" s="223">
        <f>Розрахунок!M452</f>
        <v>0</v>
      </c>
      <c r="O455" s="223">
        <f>Розрахунок!N452</f>
        <v>0</v>
      </c>
      <c r="P455" s="223">
        <f>Розрахунок!O452</f>
        <v>0</v>
      </c>
      <c r="Q455" s="224">
        <f>Розрахунок!DL452</f>
        <v>0</v>
      </c>
      <c r="R455" s="249" t="str">
        <f t="shared" si="85"/>
        <v xml:space="preserve"> </v>
      </c>
      <c r="S455" s="222">
        <f>Розрахунок!U452</f>
        <v>0</v>
      </c>
      <c r="T455" s="225">
        <f>Розрахунок!AB452</f>
        <v>0</v>
      </c>
      <c r="U455" s="226">
        <f>Розрахунок!AI452</f>
        <v>0</v>
      </c>
      <c r="V455" s="423">
        <f>Розрахунок!AP452</f>
        <v>0</v>
      </c>
      <c r="W455" s="222">
        <f>Розрахунок!AW452</f>
        <v>0</v>
      </c>
      <c r="X455" s="225">
        <f>Розрахунок!BD452</f>
        <v>0</v>
      </c>
      <c r="Y455" s="226">
        <f>Розрахунок!BK452</f>
        <v>0</v>
      </c>
      <c r="Z455" s="423">
        <f>Розрахунок!BR452</f>
        <v>0</v>
      </c>
      <c r="AA455" s="222">
        <f>Розрахунок!BY452</f>
        <v>0</v>
      </c>
      <c r="AB455" s="423">
        <f>Розрахунок!CF452</f>
        <v>0</v>
      </c>
      <c r="AC455" s="222">
        <f>Розрахунок!CM452</f>
        <v>0</v>
      </c>
      <c r="AD455" s="225">
        <f>Розрахунок!CT452</f>
        <v>0</v>
      </c>
      <c r="AE455" s="226">
        <f>Розрахунок!DA452</f>
        <v>0</v>
      </c>
      <c r="AF455" s="225">
        <f>Розрахунок!DH452</f>
        <v>0</v>
      </c>
      <c r="AG455" s="421"/>
      <c r="AI455" s="524">
        <f t="shared" si="78"/>
        <v>0</v>
      </c>
      <c r="AJ455" s="519">
        <f t="shared" si="79"/>
        <v>0</v>
      </c>
      <c r="AK455" s="519">
        <f t="shared" si="80"/>
        <v>0</v>
      </c>
      <c r="AL455" s="519">
        <f t="shared" si="81"/>
        <v>0</v>
      </c>
      <c r="AM455" s="519">
        <f t="shared" si="82"/>
        <v>0</v>
      </c>
      <c r="AN455" s="519">
        <f t="shared" si="83"/>
        <v>0</v>
      </c>
      <c r="AO455" s="525">
        <f t="shared" si="84"/>
        <v>0</v>
      </c>
    </row>
    <row r="456" spans="1:41" s="16" customFormat="1" ht="13.5" hidden="1" thickBot="1" x14ac:dyDescent="0.25">
      <c r="A456" s="221">
        <f>Розрахунок!A453</f>
        <v>32</v>
      </c>
      <c r="B456" s="423">
        <f>Розрахунок!B453</f>
        <v>0</v>
      </c>
      <c r="C456" s="227" t="str">
        <f>Розрахунок!C453</f>
        <v/>
      </c>
      <c r="D456" s="226" t="str">
        <f>IF(Розрахунок!F453&lt;&gt;"",LEFT(Розрахунок!F453, LEN(Розрахунок!F453)-1)," ")</f>
        <v xml:space="preserve"> </v>
      </c>
      <c r="E456" s="223" t="str">
        <f>IF(Розрахунок!G453&lt;&gt;"",LEFT(Розрахунок!G453, LEN(Розрахунок!G453)-1)," ")</f>
        <v xml:space="preserve"> </v>
      </c>
      <c r="F456" s="223" t="str">
        <f>IF(Розрахунок!H453&lt;&gt;"",LEFT(Розрахунок!H453, LEN(Розрахунок!H453)-1)," ")</f>
        <v xml:space="preserve"> </v>
      </c>
      <c r="G456" s="223" t="str">
        <f>IF(Розрахунок!I453&lt;&gt;"",LEFT(Розрахунок!I453, LEN(Розрахунок!I453)-1)," ")</f>
        <v xml:space="preserve"> </v>
      </c>
      <c r="H456" s="223">
        <f>Розрахунок!J453</f>
        <v>0</v>
      </c>
      <c r="I456" s="223" t="str">
        <f>IF(Розрахунок!K453&lt;&gt;"",LEFT(Розрахунок!K453, LEN(Розрахунок!K453)-1)," ")</f>
        <v xml:space="preserve"> </v>
      </c>
      <c r="J456" s="223">
        <f>Розрахунок!E453</f>
        <v>0</v>
      </c>
      <c r="K456" s="223">
        <f>Розрахунок!DN453</f>
        <v>0</v>
      </c>
      <c r="L456" s="223">
        <f>Розрахунок!DM453</f>
        <v>0</v>
      </c>
      <c r="M456" s="223">
        <f>Розрахунок!L453</f>
        <v>0</v>
      </c>
      <c r="N456" s="223">
        <f>Розрахунок!M453</f>
        <v>0</v>
      </c>
      <c r="O456" s="223">
        <f>Розрахунок!N453</f>
        <v>0</v>
      </c>
      <c r="P456" s="223">
        <f>Розрахунок!O453</f>
        <v>0</v>
      </c>
      <c r="Q456" s="224">
        <f>Розрахунок!DL453</f>
        <v>0</v>
      </c>
      <c r="R456" s="249" t="str">
        <f t="shared" si="85"/>
        <v xml:space="preserve"> </v>
      </c>
      <c r="S456" s="222">
        <f>Розрахунок!U453</f>
        <v>0</v>
      </c>
      <c r="T456" s="225">
        <f>Розрахунок!AB453</f>
        <v>0</v>
      </c>
      <c r="U456" s="226">
        <f>Розрахунок!AI453</f>
        <v>0</v>
      </c>
      <c r="V456" s="423">
        <f>Розрахунок!AP453</f>
        <v>0</v>
      </c>
      <c r="W456" s="222">
        <f>Розрахунок!AW453</f>
        <v>0</v>
      </c>
      <c r="X456" s="225">
        <f>Розрахунок!BD453</f>
        <v>0</v>
      </c>
      <c r="Y456" s="226">
        <f>Розрахунок!BK453</f>
        <v>0</v>
      </c>
      <c r="Z456" s="423">
        <f>Розрахунок!BR453</f>
        <v>0</v>
      </c>
      <c r="AA456" s="222">
        <f>Розрахунок!BY453</f>
        <v>0</v>
      </c>
      <c r="AB456" s="423">
        <f>Розрахунок!CF453</f>
        <v>0</v>
      </c>
      <c r="AC456" s="222">
        <f>Розрахунок!CM453</f>
        <v>0</v>
      </c>
      <c r="AD456" s="225">
        <f>Розрахунок!CT453</f>
        <v>0</v>
      </c>
      <c r="AE456" s="226">
        <f>Розрахунок!DA453</f>
        <v>0</v>
      </c>
      <c r="AF456" s="225">
        <f>Розрахунок!DH453</f>
        <v>0</v>
      </c>
      <c r="AG456" s="421"/>
      <c r="AI456" s="524">
        <f t="shared" si="78"/>
        <v>0</v>
      </c>
      <c r="AJ456" s="519">
        <f t="shared" si="79"/>
        <v>0</v>
      </c>
      <c r="AK456" s="519">
        <f t="shared" si="80"/>
        <v>0</v>
      </c>
      <c r="AL456" s="519">
        <f t="shared" si="81"/>
        <v>0</v>
      </c>
      <c r="AM456" s="519">
        <f t="shared" si="82"/>
        <v>0</v>
      </c>
      <c r="AN456" s="519">
        <f t="shared" si="83"/>
        <v>0</v>
      </c>
      <c r="AO456" s="525">
        <f t="shared" si="84"/>
        <v>0</v>
      </c>
    </row>
    <row r="457" spans="1:41" s="16" customFormat="1" ht="13.5" hidden="1" thickBot="1" x14ac:dyDescent="0.25">
      <c r="A457" s="221">
        <f>Розрахунок!A454</f>
        <v>33</v>
      </c>
      <c r="B457" s="423">
        <f>Розрахунок!B454</f>
        <v>0</v>
      </c>
      <c r="C457" s="227" t="str">
        <f>Розрахунок!C454</f>
        <v/>
      </c>
      <c r="D457" s="226" t="str">
        <f>IF(Розрахунок!F454&lt;&gt;"",LEFT(Розрахунок!F454, LEN(Розрахунок!F454)-1)," ")</f>
        <v xml:space="preserve"> </v>
      </c>
      <c r="E457" s="223" t="str">
        <f>IF(Розрахунок!G454&lt;&gt;"",LEFT(Розрахунок!G454, LEN(Розрахунок!G454)-1)," ")</f>
        <v xml:space="preserve"> </v>
      </c>
      <c r="F457" s="223" t="str">
        <f>IF(Розрахунок!H454&lt;&gt;"",LEFT(Розрахунок!H454, LEN(Розрахунок!H454)-1)," ")</f>
        <v xml:space="preserve"> </v>
      </c>
      <c r="G457" s="223" t="str">
        <f>IF(Розрахунок!I454&lt;&gt;"",LEFT(Розрахунок!I454, LEN(Розрахунок!I454)-1)," ")</f>
        <v xml:space="preserve"> </v>
      </c>
      <c r="H457" s="223">
        <f>Розрахунок!J454</f>
        <v>0</v>
      </c>
      <c r="I457" s="223" t="str">
        <f>IF(Розрахунок!K454&lt;&gt;"",LEFT(Розрахунок!K454, LEN(Розрахунок!K454)-1)," ")</f>
        <v xml:space="preserve"> </v>
      </c>
      <c r="J457" s="223">
        <f>Розрахунок!E454</f>
        <v>0</v>
      </c>
      <c r="K457" s="223">
        <f>Розрахунок!DN454</f>
        <v>0</v>
      </c>
      <c r="L457" s="223">
        <f>Розрахунок!DM454</f>
        <v>0</v>
      </c>
      <c r="M457" s="223">
        <f>Розрахунок!L454</f>
        <v>0</v>
      </c>
      <c r="N457" s="223">
        <f>Розрахунок!M454</f>
        <v>0</v>
      </c>
      <c r="O457" s="223">
        <f>Розрахунок!N454</f>
        <v>0</v>
      </c>
      <c r="P457" s="223">
        <f>Розрахунок!O454</f>
        <v>0</v>
      </c>
      <c r="Q457" s="224">
        <f>Розрахунок!DL454</f>
        <v>0</v>
      </c>
      <c r="R457" s="249" t="str">
        <f t="shared" si="85"/>
        <v xml:space="preserve"> </v>
      </c>
      <c r="S457" s="222">
        <f>Розрахунок!U454</f>
        <v>0</v>
      </c>
      <c r="T457" s="225">
        <f>Розрахунок!AB454</f>
        <v>0</v>
      </c>
      <c r="U457" s="226">
        <f>Розрахунок!AI454</f>
        <v>0</v>
      </c>
      <c r="V457" s="423">
        <f>Розрахунок!AP454</f>
        <v>0</v>
      </c>
      <c r="W457" s="222">
        <f>Розрахунок!AW454</f>
        <v>0</v>
      </c>
      <c r="X457" s="225">
        <f>Розрахунок!BD454</f>
        <v>0</v>
      </c>
      <c r="Y457" s="226">
        <f>Розрахунок!BK454</f>
        <v>0</v>
      </c>
      <c r="Z457" s="423">
        <f>Розрахунок!BR454</f>
        <v>0</v>
      </c>
      <c r="AA457" s="222">
        <f>Розрахунок!BY454</f>
        <v>0</v>
      </c>
      <c r="AB457" s="423">
        <f>Розрахунок!CF454</f>
        <v>0</v>
      </c>
      <c r="AC457" s="222">
        <f>Розрахунок!CM454</f>
        <v>0</v>
      </c>
      <c r="AD457" s="225">
        <f>Розрахунок!CT454</f>
        <v>0</v>
      </c>
      <c r="AE457" s="226">
        <f>Розрахунок!DA454</f>
        <v>0</v>
      </c>
      <c r="AF457" s="225">
        <f>Розрахунок!DH454</f>
        <v>0</v>
      </c>
      <c r="AG457" s="421"/>
      <c r="AI457" s="524">
        <f t="shared" si="78"/>
        <v>0</v>
      </c>
      <c r="AJ457" s="519">
        <f t="shared" si="79"/>
        <v>0</v>
      </c>
      <c r="AK457" s="519">
        <f t="shared" si="80"/>
        <v>0</v>
      </c>
      <c r="AL457" s="519">
        <f t="shared" si="81"/>
        <v>0</v>
      </c>
      <c r="AM457" s="519">
        <f t="shared" si="82"/>
        <v>0</v>
      </c>
      <c r="AN457" s="519">
        <f t="shared" si="83"/>
        <v>0</v>
      </c>
      <c r="AO457" s="525">
        <f t="shared" si="84"/>
        <v>0</v>
      </c>
    </row>
    <row r="458" spans="1:41" s="16" customFormat="1" ht="13.5" hidden="1" thickBot="1" x14ac:dyDescent="0.25">
      <c r="A458" s="221">
        <f>Розрахунок!A455</f>
        <v>34</v>
      </c>
      <c r="B458" s="423">
        <f>Розрахунок!B455</f>
        <v>0</v>
      </c>
      <c r="C458" s="227" t="str">
        <f>Розрахунок!C455</f>
        <v/>
      </c>
      <c r="D458" s="226" t="str">
        <f>IF(Розрахунок!F455&lt;&gt;"",LEFT(Розрахунок!F455, LEN(Розрахунок!F455)-1)," ")</f>
        <v xml:space="preserve"> </v>
      </c>
      <c r="E458" s="223" t="str">
        <f>IF(Розрахунок!G455&lt;&gt;"",LEFT(Розрахунок!G455, LEN(Розрахунок!G455)-1)," ")</f>
        <v xml:space="preserve"> </v>
      </c>
      <c r="F458" s="223" t="str">
        <f>IF(Розрахунок!H455&lt;&gt;"",LEFT(Розрахунок!H455, LEN(Розрахунок!H455)-1)," ")</f>
        <v xml:space="preserve"> </v>
      </c>
      <c r="G458" s="223" t="str">
        <f>IF(Розрахунок!I455&lt;&gt;"",LEFT(Розрахунок!I455, LEN(Розрахунок!I455)-1)," ")</f>
        <v xml:space="preserve"> </v>
      </c>
      <c r="H458" s="223">
        <f>Розрахунок!J455</f>
        <v>0</v>
      </c>
      <c r="I458" s="223" t="str">
        <f>IF(Розрахунок!K455&lt;&gt;"",LEFT(Розрахунок!K455, LEN(Розрахунок!K455)-1)," ")</f>
        <v xml:space="preserve"> </v>
      </c>
      <c r="J458" s="223">
        <f>Розрахунок!E455</f>
        <v>0</v>
      </c>
      <c r="K458" s="223">
        <f>Розрахунок!DN455</f>
        <v>0</v>
      </c>
      <c r="L458" s="223">
        <f>Розрахунок!DM455</f>
        <v>0</v>
      </c>
      <c r="M458" s="223">
        <f>Розрахунок!L455</f>
        <v>0</v>
      </c>
      <c r="N458" s="223">
        <f>Розрахунок!M455</f>
        <v>0</v>
      </c>
      <c r="O458" s="223">
        <f>Розрахунок!N455</f>
        <v>0</v>
      </c>
      <c r="P458" s="223">
        <f>Розрахунок!O455</f>
        <v>0</v>
      </c>
      <c r="Q458" s="224">
        <f>Розрахунок!DL455</f>
        <v>0</v>
      </c>
      <c r="R458" s="249" t="str">
        <f t="shared" si="85"/>
        <v xml:space="preserve"> </v>
      </c>
      <c r="S458" s="222">
        <f>Розрахунок!U455</f>
        <v>0</v>
      </c>
      <c r="T458" s="225">
        <f>Розрахунок!AB455</f>
        <v>0</v>
      </c>
      <c r="U458" s="226">
        <f>Розрахунок!AI455</f>
        <v>0</v>
      </c>
      <c r="V458" s="423">
        <f>Розрахунок!AP455</f>
        <v>0</v>
      </c>
      <c r="W458" s="222">
        <f>Розрахунок!AW455</f>
        <v>0</v>
      </c>
      <c r="X458" s="225">
        <f>Розрахунок!BD455</f>
        <v>0</v>
      </c>
      <c r="Y458" s="226">
        <f>Розрахунок!BK455</f>
        <v>0</v>
      </c>
      <c r="Z458" s="423">
        <f>Розрахунок!BR455</f>
        <v>0</v>
      </c>
      <c r="AA458" s="222">
        <f>Розрахунок!BY455</f>
        <v>0</v>
      </c>
      <c r="AB458" s="423">
        <f>Розрахунок!CF455</f>
        <v>0</v>
      </c>
      <c r="AC458" s="222">
        <f>Розрахунок!CM455</f>
        <v>0</v>
      </c>
      <c r="AD458" s="225">
        <f>Розрахунок!CT455</f>
        <v>0</v>
      </c>
      <c r="AE458" s="226">
        <f>Розрахунок!DA455</f>
        <v>0</v>
      </c>
      <c r="AF458" s="225">
        <f>Розрахунок!DH455</f>
        <v>0</v>
      </c>
      <c r="AG458" s="421"/>
      <c r="AI458" s="524">
        <f t="shared" si="78"/>
        <v>0</v>
      </c>
      <c r="AJ458" s="519">
        <f t="shared" si="79"/>
        <v>0</v>
      </c>
      <c r="AK458" s="519">
        <f t="shared" si="80"/>
        <v>0</v>
      </c>
      <c r="AL458" s="519">
        <f t="shared" si="81"/>
        <v>0</v>
      </c>
      <c r="AM458" s="519">
        <f t="shared" si="82"/>
        <v>0</v>
      </c>
      <c r="AN458" s="519">
        <f t="shared" si="83"/>
        <v>0</v>
      </c>
      <c r="AO458" s="525">
        <f t="shared" si="84"/>
        <v>0</v>
      </c>
    </row>
    <row r="459" spans="1:41" s="16" customFormat="1" ht="13.5" hidden="1" thickBot="1" x14ac:dyDescent="0.25">
      <c r="A459" s="221">
        <f>Розрахунок!A456</f>
        <v>35</v>
      </c>
      <c r="B459" s="423">
        <f>Розрахунок!B456</f>
        <v>0</v>
      </c>
      <c r="C459" s="227" t="str">
        <f>Розрахунок!C456</f>
        <v/>
      </c>
      <c r="D459" s="226" t="str">
        <f>IF(Розрахунок!F456&lt;&gt;"",LEFT(Розрахунок!F456, LEN(Розрахунок!F456)-1)," ")</f>
        <v xml:space="preserve"> </v>
      </c>
      <c r="E459" s="223" t="str">
        <f>IF(Розрахунок!G456&lt;&gt;"",LEFT(Розрахунок!G456, LEN(Розрахунок!G456)-1)," ")</f>
        <v xml:space="preserve"> </v>
      </c>
      <c r="F459" s="223" t="str">
        <f>IF(Розрахунок!H456&lt;&gt;"",LEFT(Розрахунок!H456, LEN(Розрахунок!H456)-1)," ")</f>
        <v xml:space="preserve"> </v>
      </c>
      <c r="G459" s="223" t="str">
        <f>IF(Розрахунок!I456&lt;&gt;"",LEFT(Розрахунок!I456, LEN(Розрахунок!I456)-1)," ")</f>
        <v xml:space="preserve"> </v>
      </c>
      <c r="H459" s="223">
        <f>Розрахунок!J456</f>
        <v>0</v>
      </c>
      <c r="I459" s="223" t="str">
        <f>IF(Розрахунок!K456&lt;&gt;"",LEFT(Розрахунок!K456, LEN(Розрахунок!K456)-1)," ")</f>
        <v xml:space="preserve"> </v>
      </c>
      <c r="J459" s="223">
        <f>Розрахунок!E456</f>
        <v>0</v>
      </c>
      <c r="K459" s="223">
        <f>Розрахунок!DN456</f>
        <v>0</v>
      </c>
      <c r="L459" s="223">
        <f>Розрахунок!DM456</f>
        <v>0</v>
      </c>
      <c r="M459" s="223">
        <f>Розрахунок!L456</f>
        <v>0</v>
      </c>
      <c r="N459" s="223">
        <f>Розрахунок!M456</f>
        <v>0</v>
      </c>
      <c r="O459" s="223">
        <f>Розрахунок!N456</f>
        <v>0</v>
      </c>
      <c r="P459" s="223">
        <f>Розрахунок!O456</f>
        <v>0</v>
      </c>
      <c r="Q459" s="224">
        <f>Розрахунок!DL456</f>
        <v>0</v>
      </c>
      <c r="R459" s="249" t="str">
        <f t="shared" si="85"/>
        <v xml:space="preserve"> </v>
      </c>
      <c r="S459" s="222">
        <f>Розрахунок!U456</f>
        <v>0</v>
      </c>
      <c r="T459" s="225">
        <f>Розрахунок!AB456</f>
        <v>0</v>
      </c>
      <c r="U459" s="226">
        <f>Розрахунок!AI456</f>
        <v>0</v>
      </c>
      <c r="V459" s="423">
        <f>Розрахунок!AP456</f>
        <v>0</v>
      </c>
      <c r="W459" s="222">
        <f>Розрахунок!AW456</f>
        <v>0</v>
      </c>
      <c r="X459" s="225">
        <f>Розрахунок!BD456</f>
        <v>0</v>
      </c>
      <c r="Y459" s="226">
        <f>Розрахунок!BK456</f>
        <v>0</v>
      </c>
      <c r="Z459" s="423">
        <f>Розрахунок!BR456</f>
        <v>0</v>
      </c>
      <c r="AA459" s="222">
        <f>Розрахунок!BY456</f>
        <v>0</v>
      </c>
      <c r="AB459" s="423">
        <f>Розрахунок!CF456</f>
        <v>0</v>
      </c>
      <c r="AC459" s="222">
        <f>Розрахунок!CM456</f>
        <v>0</v>
      </c>
      <c r="AD459" s="225">
        <f>Розрахунок!CT456</f>
        <v>0</v>
      </c>
      <c r="AE459" s="226">
        <f>Розрахунок!DA456</f>
        <v>0</v>
      </c>
      <c r="AF459" s="225">
        <f>Розрахунок!DH456</f>
        <v>0</v>
      </c>
      <c r="AG459" s="421"/>
      <c r="AI459" s="524">
        <f t="shared" si="78"/>
        <v>0</v>
      </c>
      <c r="AJ459" s="519">
        <f t="shared" si="79"/>
        <v>0</v>
      </c>
      <c r="AK459" s="519">
        <f t="shared" si="80"/>
        <v>0</v>
      </c>
      <c r="AL459" s="519">
        <f t="shared" si="81"/>
        <v>0</v>
      </c>
      <c r="AM459" s="519">
        <f t="shared" si="82"/>
        <v>0</v>
      </c>
      <c r="AN459" s="519">
        <f t="shared" si="83"/>
        <v>0</v>
      </c>
      <c r="AO459" s="525">
        <f t="shared" si="84"/>
        <v>0</v>
      </c>
    </row>
    <row r="460" spans="1:41" s="16" customFormat="1" ht="13.5" hidden="1" thickBot="1" x14ac:dyDescent="0.25">
      <c r="A460" s="221">
        <f>Розрахунок!A457</f>
        <v>36</v>
      </c>
      <c r="B460" s="423">
        <f>Розрахунок!B457</f>
        <v>0</v>
      </c>
      <c r="C460" s="227" t="str">
        <f>Розрахунок!C457</f>
        <v/>
      </c>
      <c r="D460" s="226" t="str">
        <f>IF(Розрахунок!F457&lt;&gt;"",LEFT(Розрахунок!F457, LEN(Розрахунок!F457)-1)," ")</f>
        <v xml:space="preserve"> </v>
      </c>
      <c r="E460" s="223" t="str">
        <f>IF(Розрахунок!G457&lt;&gt;"",LEFT(Розрахунок!G457, LEN(Розрахунок!G457)-1)," ")</f>
        <v xml:space="preserve"> </v>
      </c>
      <c r="F460" s="223" t="str">
        <f>IF(Розрахунок!H457&lt;&gt;"",LEFT(Розрахунок!H457, LEN(Розрахунок!H457)-1)," ")</f>
        <v xml:space="preserve"> </v>
      </c>
      <c r="G460" s="223" t="str">
        <f>IF(Розрахунок!I457&lt;&gt;"",LEFT(Розрахунок!I457, LEN(Розрахунок!I457)-1)," ")</f>
        <v xml:space="preserve"> </v>
      </c>
      <c r="H460" s="223">
        <f>Розрахунок!J457</f>
        <v>0</v>
      </c>
      <c r="I460" s="223" t="str">
        <f>IF(Розрахунок!K457&lt;&gt;"",LEFT(Розрахунок!K457, LEN(Розрахунок!K457)-1)," ")</f>
        <v xml:space="preserve"> </v>
      </c>
      <c r="J460" s="223">
        <f>Розрахунок!E457</f>
        <v>0</v>
      </c>
      <c r="K460" s="223">
        <f>Розрахунок!DN457</f>
        <v>0</v>
      </c>
      <c r="L460" s="223">
        <f>Розрахунок!DM457</f>
        <v>0</v>
      </c>
      <c r="M460" s="223">
        <f>Розрахунок!L457</f>
        <v>0</v>
      </c>
      <c r="N460" s="223">
        <f>Розрахунок!M457</f>
        <v>0</v>
      </c>
      <c r="O460" s="223">
        <f>Розрахунок!N457</f>
        <v>0</v>
      </c>
      <c r="P460" s="223">
        <f>Розрахунок!O457</f>
        <v>0</v>
      </c>
      <c r="Q460" s="224">
        <f>Розрахунок!DL457</f>
        <v>0</v>
      </c>
      <c r="R460" s="249" t="str">
        <f t="shared" si="85"/>
        <v xml:space="preserve"> </v>
      </c>
      <c r="S460" s="222">
        <f>Розрахунок!U457</f>
        <v>0</v>
      </c>
      <c r="T460" s="225">
        <f>Розрахунок!AB457</f>
        <v>0</v>
      </c>
      <c r="U460" s="226">
        <f>Розрахунок!AI457</f>
        <v>0</v>
      </c>
      <c r="V460" s="423">
        <f>Розрахунок!AP457</f>
        <v>0</v>
      </c>
      <c r="W460" s="222">
        <f>Розрахунок!AW457</f>
        <v>0</v>
      </c>
      <c r="X460" s="225">
        <f>Розрахунок!BD457</f>
        <v>0</v>
      </c>
      <c r="Y460" s="226">
        <f>Розрахунок!BK457</f>
        <v>0</v>
      </c>
      <c r="Z460" s="423">
        <f>Розрахунок!BR457</f>
        <v>0</v>
      </c>
      <c r="AA460" s="222">
        <f>Розрахунок!BY457</f>
        <v>0</v>
      </c>
      <c r="AB460" s="423">
        <f>Розрахунок!CF457</f>
        <v>0</v>
      </c>
      <c r="AC460" s="222">
        <f>Розрахунок!CM457</f>
        <v>0</v>
      </c>
      <c r="AD460" s="225">
        <f>Розрахунок!CT457</f>
        <v>0</v>
      </c>
      <c r="AE460" s="226">
        <f>Розрахунок!DA457</f>
        <v>0</v>
      </c>
      <c r="AF460" s="225">
        <f>Розрахунок!DH457</f>
        <v>0</v>
      </c>
      <c r="AG460" s="421"/>
      <c r="AI460" s="524">
        <f t="shared" si="78"/>
        <v>0</v>
      </c>
      <c r="AJ460" s="519">
        <f t="shared" si="79"/>
        <v>0</v>
      </c>
      <c r="AK460" s="519">
        <f t="shared" si="80"/>
        <v>0</v>
      </c>
      <c r="AL460" s="519">
        <f t="shared" si="81"/>
        <v>0</v>
      </c>
      <c r="AM460" s="519">
        <f t="shared" si="82"/>
        <v>0</v>
      </c>
      <c r="AN460" s="519">
        <f t="shared" si="83"/>
        <v>0</v>
      </c>
      <c r="AO460" s="525">
        <f t="shared" si="84"/>
        <v>0</v>
      </c>
    </row>
    <row r="461" spans="1:41" s="16" customFormat="1" ht="13.5" hidden="1" thickBot="1" x14ac:dyDescent="0.25">
      <c r="A461" s="221">
        <f>Розрахунок!A458</f>
        <v>37</v>
      </c>
      <c r="B461" s="423">
        <f>Розрахунок!B458</f>
        <v>0</v>
      </c>
      <c r="C461" s="227" t="str">
        <f>Розрахунок!C458</f>
        <v/>
      </c>
      <c r="D461" s="226" t="str">
        <f>IF(Розрахунок!F458&lt;&gt;"",LEFT(Розрахунок!F458, LEN(Розрахунок!F458)-1)," ")</f>
        <v xml:space="preserve"> </v>
      </c>
      <c r="E461" s="223" t="str">
        <f>IF(Розрахунок!G458&lt;&gt;"",LEFT(Розрахунок!G458, LEN(Розрахунок!G458)-1)," ")</f>
        <v xml:space="preserve"> </v>
      </c>
      <c r="F461" s="223" t="str">
        <f>IF(Розрахунок!H458&lt;&gt;"",LEFT(Розрахунок!H458, LEN(Розрахунок!H458)-1)," ")</f>
        <v xml:space="preserve"> </v>
      </c>
      <c r="G461" s="223" t="str">
        <f>IF(Розрахунок!I458&lt;&gt;"",LEFT(Розрахунок!I458, LEN(Розрахунок!I458)-1)," ")</f>
        <v xml:space="preserve"> </v>
      </c>
      <c r="H461" s="223">
        <f>Розрахунок!J458</f>
        <v>0</v>
      </c>
      <c r="I461" s="223" t="str">
        <f>IF(Розрахунок!K458&lt;&gt;"",LEFT(Розрахунок!K458, LEN(Розрахунок!K458)-1)," ")</f>
        <v xml:space="preserve"> </v>
      </c>
      <c r="J461" s="223">
        <f>Розрахунок!E458</f>
        <v>0</v>
      </c>
      <c r="K461" s="223">
        <f>Розрахунок!DN458</f>
        <v>0</v>
      </c>
      <c r="L461" s="223">
        <f>Розрахунок!DM458</f>
        <v>0</v>
      </c>
      <c r="M461" s="223">
        <f>Розрахунок!L458</f>
        <v>0</v>
      </c>
      <c r="N461" s="223">
        <f>Розрахунок!M458</f>
        <v>0</v>
      </c>
      <c r="O461" s="223">
        <f>Розрахунок!N458</f>
        <v>0</v>
      </c>
      <c r="P461" s="223">
        <f>Розрахунок!O458</f>
        <v>0</v>
      </c>
      <c r="Q461" s="224">
        <f>Розрахунок!DL458</f>
        <v>0</v>
      </c>
      <c r="R461" s="249" t="str">
        <f t="shared" si="85"/>
        <v xml:space="preserve"> </v>
      </c>
      <c r="S461" s="222">
        <f>Розрахунок!U458</f>
        <v>0</v>
      </c>
      <c r="T461" s="225">
        <f>Розрахунок!AB458</f>
        <v>0</v>
      </c>
      <c r="U461" s="226">
        <f>Розрахунок!AI458</f>
        <v>0</v>
      </c>
      <c r="V461" s="423">
        <f>Розрахунок!AP458</f>
        <v>0</v>
      </c>
      <c r="W461" s="222">
        <f>Розрахунок!AW458</f>
        <v>0</v>
      </c>
      <c r="X461" s="225">
        <f>Розрахунок!BD458</f>
        <v>0</v>
      </c>
      <c r="Y461" s="226">
        <f>Розрахунок!BK458</f>
        <v>0</v>
      </c>
      <c r="Z461" s="423">
        <f>Розрахунок!BR458</f>
        <v>0</v>
      </c>
      <c r="AA461" s="222">
        <f>Розрахунок!BY458</f>
        <v>0</v>
      </c>
      <c r="AB461" s="423">
        <f>Розрахунок!CF458</f>
        <v>0</v>
      </c>
      <c r="AC461" s="222">
        <f>Розрахунок!CM458</f>
        <v>0</v>
      </c>
      <c r="AD461" s="225">
        <f>Розрахунок!CT458</f>
        <v>0</v>
      </c>
      <c r="AE461" s="226">
        <f>Розрахунок!DA458</f>
        <v>0</v>
      </c>
      <c r="AF461" s="225">
        <f>Розрахунок!DH458</f>
        <v>0</v>
      </c>
      <c r="AG461" s="421"/>
      <c r="AI461" s="524">
        <f t="shared" si="78"/>
        <v>0</v>
      </c>
      <c r="AJ461" s="519">
        <f t="shared" si="79"/>
        <v>0</v>
      </c>
      <c r="AK461" s="519">
        <f t="shared" si="80"/>
        <v>0</v>
      </c>
      <c r="AL461" s="519">
        <f t="shared" si="81"/>
        <v>0</v>
      </c>
      <c r="AM461" s="519">
        <f t="shared" si="82"/>
        <v>0</v>
      </c>
      <c r="AN461" s="519">
        <f t="shared" si="83"/>
        <v>0</v>
      </c>
      <c r="AO461" s="525">
        <f t="shared" si="84"/>
        <v>0</v>
      </c>
    </row>
    <row r="462" spans="1:41" s="16" customFormat="1" ht="13.5" hidden="1" thickBot="1" x14ac:dyDescent="0.25">
      <c r="A462" s="221">
        <f>Розрахунок!A459</f>
        <v>38</v>
      </c>
      <c r="B462" s="423">
        <f>Розрахунок!B459</f>
        <v>0</v>
      </c>
      <c r="C462" s="227" t="str">
        <f>Розрахунок!C459</f>
        <v/>
      </c>
      <c r="D462" s="226" t="str">
        <f>IF(Розрахунок!F459&lt;&gt;"",LEFT(Розрахунок!F459, LEN(Розрахунок!F459)-1)," ")</f>
        <v xml:space="preserve"> </v>
      </c>
      <c r="E462" s="223" t="str">
        <f>IF(Розрахунок!G459&lt;&gt;"",LEFT(Розрахунок!G459, LEN(Розрахунок!G459)-1)," ")</f>
        <v xml:space="preserve"> </v>
      </c>
      <c r="F462" s="223" t="str">
        <f>IF(Розрахунок!H459&lt;&gt;"",LEFT(Розрахунок!H459, LEN(Розрахунок!H459)-1)," ")</f>
        <v xml:space="preserve"> </v>
      </c>
      <c r="G462" s="223" t="str">
        <f>IF(Розрахунок!I459&lt;&gt;"",LEFT(Розрахунок!I459, LEN(Розрахунок!I459)-1)," ")</f>
        <v xml:space="preserve"> </v>
      </c>
      <c r="H462" s="223">
        <f>Розрахунок!J459</f>
        <v>0</v>
      </c>
      <c r="I462" s="223" t="str">
        <f>IF(Розрахунок!K459&lt;&gt;"",LEFT(Розрахунок!K459, LEN(Розрахунок!K459)-1)," ")</f>
        <v xml:space="preserve"> </v>
      </c>
      <c r="J462" s="223">
        <f>Розрахунок!E459</f>
        <v>0</v>
      </c>
      <c r="K462" s="223">
        <f>Розрахунок!DN459</f>
        <v>0</v>
      </c>
      <c r="L462" s="223">
        <f>Розрахунок!DM459</f>
        <v>0</v>
      </c>
      <c r="M462" s="223">
        <f>Розрахунок!L459</f>
        <v>0</v>
      </c>
      <c r="N462" s="223">
        <f>Розрахунок!M459</f>
        <v>0</v>
      </c>
      <c r="O462" s="223">
        <f>Розрахунок!N459</f>
        <v>0</v>
      </c>
      <c r="P462" s="223">
        <f>Розрахунок!O459</f>
        <v>0</v>
      </c>
      <c r="Q462" s="224">
        <f>Розрахунок!DL459</f>
        <v>0</v>
      </c>
      <c r="R462" s="249" t="str">
        <f t="shared" si="85"/>
        <v xml:space="preserve"> </v>
      </c>
      <c r="S462" s="222">
        <f>Розрахунок!U459</f>
        <v>0</v>
      </c>
      <c r="T462" s="225">
        <f>Розрахунок!AB459</f>
        <v>0</v>
      </c>
      <c r="U462" s="226">
        <f>Розрахунок!AI459</f>
        <v>0</v>
      </c>
      <c r="V462" s="423">
        <f>Розрахунок!AP459</f>
        <v>0</v>
      </c>
      <c r="W462" s="222">
        <f>Розрахунок!AW459</f>
        <v>0</v>
      </c>
      <c r="X462" s="225">
        <f>Розрахунок!BD459</f>
        <v>0</v>
      </c>
      <c r="Y462" s="226">
        <f>Розрахунок!BK459</f>
        <v>0</v>
      </c>
      <c r="Z462" s="423">
        <f>Розрахунок!BR459</f>
        <v>0</v>
      </c>
      <c r="AA462" s="222">
        <f>Розрахунок!BY459</f>
        <v>0</v>
      </c>
      <c r="AB462" s="423">
        <f>Розрахунок!CF459</f>
        <v>0</v>
      </c>
      <c r="AC462" s="222">
        <f>Розрахунок!CM459</f>
        <v>0</v>
      </c>
      <c r="AD462" s="225">
        <f>Розрахунок!CT459</f>
        <v>0</v>
      </c>
      <c r="AE462" s="226">
        <f>Розрахунок!DA459</f>
        <v>0</v>
      </c>
      <c r="AF462" s="225">
        <f>Розрахунок!DH459</f>
        <v>0</v>
      </c>
      <c r="AG462" s="421"/>
      <c r="AI462" s="524">
        <f t="shared" ref="AI462:AI525" si="86">IF(AND($B462&lt;&gt;0,OR($S462&lt;&gt;0,$T462&lt;&gt;0,ISNUMBER(FIND($S$6&amp;"*",$E462)),ISNUMBER(FIND($T$6&amp;"*",$E462)),ISNUMBER(FIND($S$6,$F462)),ISNUMBER(FIND($S$6,$G462)),ISNUMBER(FIND($T$6,G$13)),ISNUMBER(FIND($T$6,$G462)))),1,0)</f>
        <v>0</v>
      </c>
      <c r="AJ462" s="519">
        <f t="shared" ref="AJ462:AJ525" si="87">IF(AND($B462&lt;&gt;0,OR($U462&lt;&gt;0,$V462&lt;&gt;0,ISNUMBER(FIND($U$6&amp;"*",$E462)),ISNUMBER(FIND($V$6&amp;"*",$E462)),ISNUMBER(FIND($U$6,$F462)),ISNUMBER(FIND($U$6,$G462)),ISNUMBER(FIND($V$6,G$13)),ISNUMBER(FIND($V$6,$G462)))),1,0)</f>
        <v>0</v>
      </c>
      <c r="AK462" s="519">
        <f t="shared" ref="AK462:AK525" si="88">IF(AND($B462&lt;&gt;0,OR($W462&lt;&gt;0,$X462&lt;&gt;0,ISNUMBER(FIND($W$6&amp;"*",$E462)),ISNUMBER(FIND($X$6&amp;"*",$E462)),ISNUMBER(FIND($W$6,$F462)),ISNUMBER(FIND($W$6,$G462)),ISNUMBER(FIND($X$6,$F462)),ISNUMBER(FIND($X$6,$G462)))),1,0)</f>
        <v>0</v>
      </c>
      <c r="AL462" s="519">
        <f t="shared" ref="AL462:AL525" si="89">IF(AND($B462&lt;&gt;0,OR($Y462&lt;&gt;0,$Z462&lt;&gt;0,ISNUMBER(FIND($Y$6&amp;"*",$E462)),ISNUMBER(FIND($Z$6&amp;"*",$E462)),ISNUMBER(FIND($Y$6,$F462)),ISNUMBER(FIND($Y$6,$G462)),ISNUMBER(FIND($Z$6,$F462)),ISNUMBER(FIND($Z$6,$G462)))),1,0)</f>
        <v>0</v>
      </c>
      <c r="AM462" s="519">
        <f t="shared" ref="AM462:AM525" si="90">IF(AND($B462&lt;&gt;0,OR($AA462&lt;&gt;0,$AB462&lt;&gt;0,ISNUMBER(FIND($AA$6&amp;"*",$E462)),ISNUMBER(FIND($AB$6&amp;"*",$E462)),ISNUMBER(FIND($AA$6,$F462)),ISNUMBER(FIND($AA$6,$G462)),ISNUMBER(FIND($AB$6,$F462)),ISNUMBER(FIND($AB$6,$G462)))),1,0)</f>
        <v>0</v>
      </c>
      <c r="AN462" s="519">
        <f t="shared" ref="AN462:AN525" si="91">IF(AND($B462&lt;&gt;0,OR($AC462&lt;&gt;0,$AD462&lt;&gt;0,ISNUMBER(FIND($AC$6&amp;"*",$E462)),ISNUMBER(FIND($AD$6&amp;"*",$E462)),ISNUMBER(FIND($AC$6,$F462)),ISNUMBER(FIND($AC$6,$G462)),ISNUMBER(FIND($AD$6,$F462)),ISNUMBER(FIND($AD$6,$G462)))),1,0)</f>
        <v>0</v>
      </c>
      <c r="AO462" s="525">
        <f t="shared" ref="AO462:AO525" si="92">IF(AND($B462&lt;&gt;0,OR($AE462&lt;&gt;0,$AF462&lt;&gt;0,ISNUMBER(FIND($AE$6&amp;"*",$E462)),ISNUMBER(FIND($AF$6&amp;"*",$E462)),ISNUMBER(FIND($AE$6,$F462)),ISNUMBER(FIND($AE$6,$G462)),ISNUMBER(FIND($AF$6,$F462)),ISNUMBER(FIND($AF$6,$G462)))),1,0)</f>
        <v>0</v>
      </c>
    </row>
    <row r="463" spans="1:41" s="16" customFormat="1" ht="13.5" hidden="1" thickBot="1" x14ac:dyDescent="0.25">
      <c r="A463" s="221">
        <f>Розрахунок!A460</f>
        <v>39</v>
      </c>
      <c r="B463" s="423">
        <f>Розрахунок!B460</f>
        <v>0</v>
      </c>
      <c r="C463" s="227" t="str">
        <f>Розрахунок!C460</f>
        <v/>
      </c>
      <c r="D463" s="226" t="str">
        <f>IF(Розрахунок!F460&lt;&gt;"",LEFT(Розрахунок!F460, LEN(Розрахунок!F460)-1)," ")</f>
        <v xml:space="preserve"> </v>
      </c>
      <c r="E463" s="223" t="str">
        <f>IF(Розрахунок!G460&lt;&gt;"",LEFT(Розрахунок!G460, LEN(Розрахунок!G460)-1)," ")</f>
        <v xml:space="preserve"> </v>
      </c>
      <c r="F463" s="223" t="str">
        <f>IF(Розрахунок!H460&lt;&gt;"",LEFT(Розрахунок!H460, LEN(Розрахунок!H460)-1)," ")</f>
        <v xml:space="preserve"> </v>
      </c>
      <c r="G463" s="223" t="str">
        <f>IF(Розрахунок!I460&lt;&gt;"",LEFT(Розрахунок!I460, LEN(Розрахунок!I460)-1)," ")</f>
        <v xml:space="preserve"> </v>
      </c>
      <c r="H463" s="223">
        <f>Розрахунок!J460</f>
        <v>0</v>
      </c>
      <c r="I463" s="223" t="str">
        <f>IF(Розрахунок!K460&lt;&gt;"",LEFT(Розрахунок!K460, LEN(Розрахунок!K460)-1)," ")</f>
        <v xml:space="preserve"> </v>
      </c>
      <c r="J463" s="223">
        <f>Розрахунок!E460</f>
        <v>0</v>
      </c>
      <c r="K463" s="223">
        <f>Розрахунок!DN460</f>
        <v>0</v>
      </c>
      <c r="L463" s="223">
        <f>Розрахунок!DM460</f>
        <v>0</v>
      </c>
      <c r="M463" s="223">
        <f>Розрахунок!L460</f>
        <v>0</v>
      </c>
      <c r="N463" s="223">
        <f>Розрахунок!M460</f>
        <v>0</v>
      </c>
      <c r="O463" s="223">
        <f>Розрахунок!N460</f>
        <v>0</v>
      </c>
      <c r="P463" s="223">
        <f>Розрахунок!O460</f>
        <v>0</v>
      </c>
      <c r="Q463" s="224">
        <f>Розрахунок!DL460</f>
        <v>0</v>
      </c>
      <c r="R463" s="249" t="str">
        <f t="shared" si="85"/>
        <v xml:space="preserve"> </v>
      </c>
      <c r="S463" s="222">
        <f>Розрахунок!U460</f>
        <v>0</v>
      </c>
      <c r="T463" s="225">
        <f>Розрахунок!AB460</f>
        <v>0</v>
      </c>
      <c r="U463" s="226">
        <f>Розрахунок!AI460</f>
        <v>0</v>
      </c>
      <c r="V463" s="423">
        <f>Розрахунок!AP460</f>
        <v>0</v>
      </c>
      <c r="W463" s="222">
        <f>Розрахунок!AW460</f>
        <v>0</v>
      </c>
      <c r="X463" s="225">
        <f>Розрахунок!BD460</f>
        <v>0</v>
      </c>
      <c r="Y463" s="226">
        <f>Розрахунок!BK460</f>
        <v>0</v>
      </c>
      <c r="Z463" s="423">
        <f>Розрахунок!BR460</f>
        <v>0</v>
      </c>
      <c r="AA463" s="222">
        <f>Розрахунок!BY460</f>
        <v>0</v>
      </c>
      <c r="AB463" s="423">
        <f>Розрахунок!CF460</f>
        <v>0</v>
      </c>
      <c r="AC463" s="222">
        <f>Розрахунок!CM460</f>
        <v>0</v>
      </c>
      <c r="AD463" s="225">
        <f>Розрахунок!CT460</f>
        <v>0</v>
      </c>
      <c r="AE463" s="226">
        <f>Розрахунок!DA460</f>
        <v>0</v>
      </c>
      <c r="AF463" s="225">
        <f>Розрахунок!DH460</f>
        <v>0</v>
      </c>
      <c r="AG463" s="421"/>
      <c r="AI463" s="524">
        <f t="shared" si="86"/>
        <v>0</v>
      </c>
      <c r="AJ463" s="519">
        <f t="shared" si="87"/>
        <v>0</v>
      </c>
      <c r="AK463" s="519">
        <f t="shared" si="88"/>
        <v>0</v>
      </c>
      <c r="AL463" s="519">
        <f t="shared" si="89"/>
        <v>0</v>
      </c>
      <c r="AM463" s="519">
        <f t="shared" si="90"/>
        <v>0</v>
      </c>
      <c r="AN463" s="519">
        <f t="shared" si="91"/>
        <v>0</v>
      </c>
      <c r="AO463" s="525">
        <f t="shared" si="92"/>
        <v>0</v>
      </c>
    </row>
    <row r="464" spans="1:41" s="16" customFormat="1" ht="13.5" hidden="1" thickBot="1" x14ac:dyDescent="0.25">
      <c r="A464" s="221">
        <f>Розрахунок!A461</f>
        <v>40</v>
      </c>
      <c r="B464" s="423">
        <f>Розрахунок!B461</f>
        <v>0</v>
      </c>
      <c r="C464" s="227" t="str">
        <f>Розрахунок!C461</f>
        <v/>
      </c>
      <c r="D464" s="226" t="str">
        <f>IF(Розрахунок!F461&lt;&gt;"",LEFT(Розрахунок!F461, LEN(Розрахунок!F461)-1)," ")</f>
        <v xml:space="preserve"> </v>
      </c>
      <c r="E464" s="223" t="str">
        <f>IF(Розрахунок!G461&lt;&gt;"",LEFT(Розрахунок!G461, LEN(Розрахунок!G461)-1)," ")</f>
        <v xml:space="preserve"> </v>
      </c>
      <c r="F464" s="223" t="str">
        <f>IF(Розрахунок!H461&lt;&gt;"",LEFT(Розрахунок!H461, LEN(Розрахунок!H461)-1)," ")</f>
        <v xml:space="preserve"> </v>
      </c>
      <c r="G464" s="223" t="str">
        <f>IF(Розрахунок!I461&lt;&gt;"",LEFT(Розрахунок!I461, LEN(Розрахунок!I461)-1)," ")</f>
        <v xml:space="preserve"> </v>
      </c>
      <c r="H464" s="223">
        <f>Розрахунок!J461</f>
        <v>0</v>
      </c>
      <c r="I464" s="223" t="str">
        <f>IF(Розрахунок!K461&lt;&gt;"",LEFT(Розрахунок!K461, LEN(Розрахунок!K461)-1)," ")</f>
        <v xml:space="preserve"> </v>
      </c>
      <c r="J464" s="223">
        <f>Розрахунок!E461</f>
        <v>0</v>
      </c>
      <c r="K464" s="223">
        <f>Розрахунок!DN461</f>
        <v>0</v>
      </c>
      <c r="L464" s="223">
        <f>Розрахунок!DM461</f>
        <v>0</v>
      </c>
      <c r="M464" s="223">
        <f>Розрахунок!L461</f>
        <v>0</v>
      </c>
      <c r="N464" s="223">
        <f>Розрахунок!M461</f>
        <v>0</v>
      </c>
      <c r="O464" s="223">
        <f>Розрахунок!N461</f>
        <v>0</v>
      </c>
      <c r="P464" s="223">
        <f>Розрахунок!O461</f>
        <v>0</v>
      </c>
      <c r="Q464" s="224">
        <f>Розрахунок!DL461</f>
        <v>0</v>
      </c>
      <c r="R464" s="249" t="str">
        <f t="shared" si="85"/>
        <v xml:space="preserve"> </v>
      </c>
      <c r="S464" s="222">
        <f>Розрахунок!U461</f>
        <v>0</v>
      </c>
      <c r="T464" s="225">
        <f>Розрахунок!AB461</f>
        <v>0</v>
      </c>
      <c r="U464" s="226">
        <f>Розрахунок!AI461</f>
        <v>0</v>
      </c>
      <c r="V464" s="423">
        <f>Розрахунок!AP461</f>
        <v>0</v>
      </c>
      <c r="W464" s="222">
        <f>Розрахунок!AW461</f>
        <v>0</v>
      </c>
      <c r="X464" s="225">
        <f>Розрахунок!BD461</f>
        <v>0</v>
      </c>
      <c r="Y464" s="226">
        <f>Розрахунок!BK461</f>
        <v>0</v>
      </c>
      <c r="Z464" s="423">
        <f>Розрахунок!BR461</f>
        <v>0</v>
      </c>
      <c r="AA464" s="222">
        <f>Розрахунок!BY461</f>
        <v>0</v>
      </c>
      <c r="AB464" s="423">
        <f>Розрахунок!CF461</f>
        <v>0</v>
      </c>
      <c r="AC464" s="222">
        <f>Розрахунок!CM461</f>
        <v>0</v>
      </c>
      <c r="AD464" s="225">
        <f>Розрахунок!CT461</f>
        <v>0</v>
      </c>
      <c r="AE464" s="226">
        <f>Розрахунок!DA461</f>
        <v>0</v>
      </c>
      <c r="AF464" s="225">
        <f>Розрахунок!DH461</f>
        <v>0</v>
      </c>
      <c r="AG464" s="421"/>
      <c r="AI464" s="524">
        <f t="shared" si="86"/>
        <v>0</v>
      </c>
      <c r="AJ464" s="519">
        <f t="shared" si="87"/>
        <v>0</v>
      </c>
      <c r="AK464" s="519">
        <f t="shared" si="88"/>
        <v>0</v>
      </c>
      <c r="AL464" s="519">
        <f t="shared" si="89"/>
        <v>0</v>
      </c>
      <c r="AM464" s="519">
        <f t="shared" si="90"/>
        <v>0</v>
      </c>
      <c r="AN464" s="519">
        <f t="shared" si="91"/>
        <v>0</v>
      </c>
      <c r="AO464" s="525">
        <f t="shared" si="92"/>
        <v>0</v>
      </c>
    </row>
    <row r="465" spans="1:41" s="16" customFormat="1" ht="13.5" hidden="1" thickBot="1" x14ac:dyDescent="0.25">
      <c r="A465" s="221">
        <f>Розрахунок!A462</f>
        <v>41</v>
      </c>
      <c r="B465" s="423">
        <f>Розрахунок!B462</f>
        <v>0</v>
      </c>
      <c r="C465" s="227" t="str">
        <f>Розрахунок!C462</f>
        <v/>
      </c>
      <c r="D465" s="226" t="str">
        <f>IF(Розрахунок!F462&lt;&gt;"",LEFT(Розрахунок!F462, LEN(Розрахунок!F462)-1)," ")</f>
        <v xml:space="preserve"> </v>
      </c>
      <c r="E465" s="223" t="str">
        <f>IF(Розрахунок!G462&lt;&gt;"",LEFT(Розрахунок!G462, LEN(Розрахунок!G462)-1)," ")</f>
        <v xml:space="preserve"> </v>
      </c>
      <c r="F465" s="223" t="str">
        <f>IF(Розрахунок!H462&lt;&gt;"",LEFT(Розрахунок!H462, LEN(Розрахунок!H462)-1)," ")</f>
        <v xml:space="preserve"> </v>
      </c>
      <c r="G465" s="223" t="str">
        <f>IF(Розрахунок!I462&lt;&gt;"",LEFT(Розрахунок!I462, LEN(Розрахунок!I462)-1)," ")</f>
        <v xml:space="preserve"> </v>
      </c>
      <c r="H465" s="223">
        <f>Розрахунок!J462</f>
        <v>0</v>
      </c>
      <c r="I465" s="223" t="str">
        <f>IF(Розрахунок!K462&lt;&gt;"",LEFT(Розрахунок!K462, LEN(Розрахунок!K462)-1)," ")</f>
        <v xml:space="preserve"> </v>
      </c>
      <c r="J465" s="223">
        <f>Розрахунок!E462</f>
        <v>0</v>
      </c>
      <c r="K465" s="223">
        <f>Розрахунок!DN462</f>
        <v>0</v>
      </c>
      <c r="L465" s="223">
        <f>Розрахунок!DM462</f>
        <v>0</v>
      </c>
      <c r="M465" s="223">
        <f>Розрахунок!L462</f>
        <v>0</v>
      </c>
      <c r="N465" s="223">
        <f>Розрахунок!M462</f>
        <v>0</v>
      </c>
      <c r="O465" s="223">
        <f>Розрахунок!N462</f>
        <v>0</v>
      </c>
      <c r="P465" s="223">
        <f>Розрахунок!O462</f>
        <v>0</v>
      </c>
      <c r="Q465" s="224">
        <f>Розрахунок!DL462</f>
        <v>0</v>
      </c>
      <c r="R465" s="249" t="str">
        <f t="shared" si="85"/>
        <v xml:space="preserve"> </v>
      </c>
      <c r="S465" s="222">
        <f>Розрахунок!U462</f>
        <v>0</v>
      </c>
      <c r="T465" s="225">
        <f>Розрахунок!AB462</f>
        <v>0</v>
      </c>
      <c r="U465" s="226">
        <f>Розрахунок!AI462</f>
        <v>0</v>
      </c>
      <c r="V465" s="423">
        <f>Розрахунок!AP462</f>
        <v>0</v>
      </c>
      <c r="W465" s="222">
        <f>Розрахунок!AW462</f>
        <v>0</v>
      </c>
      <c r="X465" s="225">
        <f>Розрахунок!BD462</f>
        <v>0</v>
      </c>
      <c r="Y465" s="226">
        <f>Розрахунок!BK462</f>
        <v>0</v>
      </c>
      <c r="Z465" s="423">
        <f>Розрахунок!BR462</f>
        <v>0</v>
      </c>
      <c r="AA465" s="222">
        <f>Розрахунок!BY462</f>
        <v>0</v>
      </c>
      <c r="AB465" s="423">
        <f>Розрахунок!CF462</f>
        <v>0</v>
      </c>
      <c r="AC465" s="222">
        <f>Розрахунок!CM462</f>
        <v>0</v>
      </c>
      <c r="AD465" s="225">
        <f>Розрахунок!CT462</f>
        <v>0</v>
      </c>
      <c r="AE465" s="226">
        <f>Розрахунок!DA462</f>
        <v>0</v>
      </c>
      <c r="AF465" s="225">
        <f>Розрахунок!DH462</f>
        <v>0</v>
      </c>
      <c r="AG465" s="421"/>
      <c r="AI465" s="524">
        <f t="shared" si="86"/>
        <v>0</v>
      </c>
      <c r="AJ465" s="519">
        <f t="shared" si="87"/>
        <v>0</v>
      </c>
      <c r="AK465" s="519">
        <f t="shared" si="88"/>
        <v>0</v>
      </c>
      <c r="AL465" s="519">
        <f t="shared" si="89"/>
        <v>0</v>
      </c>
      <c r="AM465" s="519">
        <f t="shared" si="90"/>
        <v>0</v>
      </c>
      <c r="AN465" s="519">
        <f t="shared" si="91"/>
        <v>0</v>
      </c>
      <c r="AO465" s="525">
        <f t="shared" si="92"/>
        <v>0</v>
      </c>
    </row>
    <row r="466" spans="1:41" s="16" customFormat="1" ht="13.5" hidden="1" thickBot="1" x14ac:dyDescent="0.25">
      <c r="A466" s="221">
        <f>Розрахунок!A463</f>
        <v>42</v>
      </c>
      <c r="B466" s="423">
        <f>Розрахунок!B463</f>
        <v>0</v>
      </c>
      <c r="C466" s="227" t="str">
        <f>Розрахунок!C463</f>
        <v/>
      </c>
      <c r="D466" s="226" t="str">
        <f>IF(Розрахунок!F463&lt;&gt;"",LEFT(Розрахунок!F463, LEN(Розрахунок!F463)-1)," ")</f>
        <v xml:space="preserve"> </v>
      </c>
      <c r="E466" s="223" t="str">
        <f>IF(Розрахунок!G463&lt;&gt;"",LEFT(Розрахунок!G463, LEN(Розрахунок!G463)-1)," ")</f>
        <v xml:space="preserve"> </v>
      </c>
      <c r="F466" s="223" t="str">
        <f>IF(Розрахунок!H463&lt;&gt;"",LEFT(Розрахунок!H463, LEN(Розрахунок!H463)-1)," ")</f>
        <v xml:space="preserve"> </v>
      </c>
      <c r="G466" s="223" t="str">
        <f>IF(Розрахунок!I463&lt;&gt;"",LEFT(Розрахунок!I463, LEN(Розрахунок!I463)-1)," ")</f>
        <v xml:space="preserve"> </v>
      </c>
      <c r="H466" s="223">
        <f>Розрахунок!J463</f>
        <v>0</v>
      </c>
      <c r="I466" s="223" t="str">
        <f>IF(Розрахунок!K463&lt;&gt;"",LEFT(Розрахунок!K463, LEN(Розрахунок!K463)-1)," ")</f>
        <v xml:space="preserve"> </v>
      </c>
      <c r="J466" s="223">
        <f>Розрахунок!E463</f>
        <v>0</v>
      </c>
      <c r="K466" s="223">
        <f>Розрахунок!DN463</f>
        <v>0</v>
      </c>
      <c r="L466" s="223">
        <f>Розрахунок!DM463</f>
        <v>0</v>
      </c>
      <c r="M466" s="223">
        <f>Розрахунок!L463</f>
        <v>0</v>
      </c>
      <c r="N466" s="223">
        <f>Розрахунок!M463</f>
        <v>0</v>
      </c>
      <c r="O466" s="223">
        <f>Розрахунок!N463</f>
        <v>0</v>
      </c>
      <c r="P466" s="223">
        <f>Розрахунок!O463</f>
        <v>0</v>
      </c>
      <c r="Q466" s="224">
        <f>Розрахунок!DL463</f>
        <v>0</v>
      </c>
      <c r="R466" s="249" t="str">
        <f t="shared" si="85"/>
        <v xml:space="preserve"> </v>
      </c>
      <c r="S466" s="222">
        <f>Розрахунок!U463</f>
        <v>0</v>
      </c>
      <c r="T466" s="225">
        <f>Розрахунок!AB463</f>
        <v>0</v>
      </c>
      <c r="U466" s="226">
        <f>Розрахунок!AI463</f>
        <v>0</v>
      </c>
      <c r="V466" s="423">
        <f>Розрахунок!AP463</f>
        <v>0</v>
      </c>
      <c r="W466" s="222">
        <f>Розрахунок!AW463</f>
        <v>0</v>
      </c>
      <c r="X466" s="225">
        <f>Розрахунок!BD463</f>
        <v>0</v>
      </c>
      <c r="Y466" s="226">
        <f>Розрахунок!BK463</f>
        <v>0</v>
      </c>
      <c r="Z466" s="423">
        <f>Розрахунок!BR463</f>
        <v>0</v>
      </c>
      <c r="AA466" s="222">
        <f>Розрахунок!BY463</f>
        <v>0</v>
      </c>
      <c r="AB466" s="423">
        <f>Розрахунок!CF463</f>
        <v>0</v>
      </c>
      <c r="AC466" s="222">
        <f>Розрахунок!CM463</f>
        <v>0</v>
      </c>
      <c r="AD466" s="225">
        <f>Розрахунок!CT463</f>
        <v>0</v>
      </c>
      <c r="AE466" s="226">
        <f>Розрахунок!DA463</f>
        <v>0</v>
      </c>
      <c r="AF466" s="225">
        <f>Розрахунок!DH463</f>
        <v>0</v>
      </c>
      <c r="AG466" s="421"/>
      <c r="AI466" s="524">
        <f t="shared" si="86"/>
        <v>0</v>
      </c>
      <c r="AJ466" s="519">
        <f t="shared" si="87"/>
        <v>0</v>
      </c>
      <c r="AK466" s="519">
        <f t="shared" si="88"/>
        <v>0</v>
      </c>
      <c r="AL466" s="519">
        <f t="shared" si="89"/>
        <v>0</v>
      </c>
      <c r="AM466" s="519">
        <f t="shared" si="90"/>
        <v>0</v>
      </c>
      <c r="AN466" s="519">
        <f t="shared" si="91"/>
        <v>0</v>
      </c>
      <c r="AO466" s="525">
        <f t="shared" si="92"/>
        <v>0</v>
      </c>
    </row>
    <row r="467" spans="1:41" s="16" customFormat="1" ht="13.5" hidden="1" thickBot="1" x14ac:dyDescent="0.25">
      <c r="A467" s="221">
        <f>Розрахунок!A464</f>
        <v>43</v>
      </c>
      <c r="B467" s="423">
        <f>Розрахунок!B464</f>
        <v>0</v>
      </c>
      <c r="C467" s="227" t="str">
        <f>Розрахунок!C464</f>
        <v/>
      </c>
      <c r="D467" s="226" t="str">
        <f>IF(Розрахунок!F464&lt;&gt;"",LEFT(Розрахунок!F464, LEN(Розрахунок!F464)-1)," ")</f>
        <v xml:space="preserve"> </v>
      </c>
      <c r="E467" s="223" t="str">
        <f>IF(Розрахунок!G464&lt;&gt;"",LEFT(Розрахунок!G464, LEN(Розрахунок!G464)-1)," ")</f>
        <v xml:space="preserve"> </v>
      </c>
      <c r="F467" s="223" t="str">
        <f>IF(Розрахунок!H464&lt;&gt;"",LEFT(Розрахунок!H464, LEN(Розрахунок!H464)-1)," ")</f>
        <v xml:space="preserve"> </v>
      </c>
      <c r="G467" s="223" t="str">
        <f>IF(Розрахунок!I464&lt;&gt;"",LEFT(Розрахунок!I464, LEN(Розрахунок!I464)-1)," ")</f>
        <v xml:space="preserve"> </v>
      </c>
      <c r="H467" s="223">
        <f>Розрахунок!J464</f>
        <v>0</v>
      </c>
      <c r="I467" s="223" t="str">
        <f>IF(Розрахунок!K464&lt;&gt;"",LEFT(Розрахунок!K464, LEN(Розрахунок!K464)-1)," ")</f>
        <v xml:space="preserve"> </v>
      </c>
      <c r="J467" s="223">
        <f>Розрахунок!E464</f>
        <v>0</v>
      </c>
      <c r="K467" s="223">
        <f>Розрахунок!DN464</f>
        <v>0</v>
      </c>
      <c r="L467" s="223">
        <f>Розрахунок!DM464</f>
        <v>0</v>
      </c>
      <c r="M467" s="223">
        <f>Розрахунок!L464</f>
        <v>0</v>
      </c>
      <c r="N467" s="223">
        <f>Розрахунок!M464</f>
        <v>0</v>
      </c>
      <c r="O467" s="223">
        <f>Розрахунок!N464</f>
        <v>0</v>
      </c>
      <c r="P467" s="223">
        <f>Розрахунок!O464</f>
        <v>0</v>
      </c>
      <c r="Q467" s="224">
        <f>Розрахунок!DL464</f>
        <v>0</v>
      </c>
      <c r="R467" s="249" t="str">
        <f t="shared" si="85"/>
        <v xml:space="preserve"> </v>
      </c>
      <c r="S467" s="222">
        <f>Розрахунок!U464</f>
        <v>0</v>
      </c>
      <c r="T467" s="225">
        <f>Розрахунок!AB464</f>
        <v>0</v>
      </c>
      <c r="U467" s="226">
        <f>Розрахунок!AI464</f>
        <v>0</v>
      </c>
      <c r="V467" s="423">
        <f>Розрахунок!AP464</f>
        <v>0</v>
      </c>
      <c r="W467" s="222">
        <f>Розрахунок!AW464</f>
        <v>0</v>
      </c>
      <c r="X467" s="225">
        <f>Розрахунок!BD464</f>
        <v>0</v>
      </c>
      <c r="Y467" s="226">
        <f>Розрахунок!BK464</f>
        <v>0</v>
      </c>
      <c r="Z467" s="423">
        <f>Розрахунок!BR464</f>
        <v>0</v>
      </c>
      <c r="AA467" s="222">
        <f>Розрахунок!BY464</f>
        <v>0</v>
      </c>
      <c r="AB467" s="423">
        <f>Розрахунок!CF464</f>
        <v>0</v>
      </c>
      <c r="AC467" s="222">
        <f>Розрахунок!CM464</f>
        <v>0</v>
      </c>
      <c r="AD467" s="225">
        <f>Розрахунок!CT464</f>
        <v>0</v>
      </c>
      <c r="AE467" s="226">
        <f>Розрахунок!DA464</f>
        <v>0</v>
      </c>
      <c r="AF467" s="225">
        <f>Розрахунок!DH464</f>
        <v>0</v>
      </c>
      <c r="AG467" s="421"/>
      <c r="AI467" s="524">
        <f t="shared" si="86"/>
        <v>0</v>
      </c>
      <c r="AJ467" s="519">
        <f t="shared" si="87"/>
        <v>0</v>
      </c>
      <c r="AK467" s="519">
        <f t="shared" si="88"/>
        <v>0</v>
      </c>
      <c r="AL467" s="519">
        <f t="shared" si="89"/>
        <v>0</v>
      </c>
      <c r="AM467" s="519">
        <f t="shared" si="90"/>
        <v>0</v>
      </c>
      <c r="AN467" s="519">
        <f t="shared" si="91"/>
        <v>0</v>
      </c>
      <c r="AO467" s="525">
        <f t="shared" si="92"/>
        <v>0</v>
      </c>
    </row>
    <row r="468" spans="1:41" s="16" customFormat="1" ht="13.5" hidden="1" thickBot="1" x14ac:dyDescent="0.25">
      <c r="A468" s="221">
        <f>Розрахунок!A465</f>
        <v>44</v>
      </c>
      <c r="B468" s="423">
        <f>Розрахунок!B465</f>
        <v>0</v>
      </c>
      <c r="C468" s="227" t="str">
        <f>Розрахунок!C465</f>
        <v/>
      </c>
      <c r="D468" s="226" t="str">
        <f>IF(Розрахунок!F465&lt;&gt;"",LEFT(Розрахунок!F465, LEN(Розрахунок!F465)-1)," ")</f>
        <v xml:space="preserve"> </v>
      </c>
      <c r="E468" s="223" t="str">
        <f>IF(Розрахунок!G465&lt;&gt;"",LEFT(Розрахунок!G465, LEN(Розрахунок!G465)-1)," ")</f>
        <v xml:space="preserve"> </v>
      </c>
      <c r="F468" s="223" t="str">
        <f>IF(Розрахунок!H465&lt;&gt;"",LEFT(Розрахунок!H465, LEN(Розрахунок!H465)-1)," ")</f>
        <v xml:space="preserve"> </v>
      </c>
      <c r="G468" s="223" t="str">
        <f>IF(Розрахунок!I465&lt;&gt;"",LEFT(Розрахунок!I465, LEN(Розрахунок!I465)-1)," ")</f>
        <v xml:space="preserve"> </v>
      </c>
      <c r="H468" s="223">
        <f>Розрахунок!J465</f>
        <v>0</v>
      </c>
      <c r="I468" s="223" t="str">
        <f>IF(Розрахунок!K465&lt;&gt;"",LEFT(Розрахунок!K465, LEN(Розрахунок!K465)-1)," ")</f>
        <v xml:space="preserve"> </v>
      </c>
      <c r="J468" s="223">
        <f>Розрахунок!E465</f>
        <v>0</v>
      </c>
      <c r="K468" s="223">
        <f>Розрахунок!DN465</f>
        <v>0</v>
      </c>
      <c r="L468" s="223">
        <f>Розрахунок!DM465</f>
        <v>0</v>
      </c>
      <c r="M468" s="223">
        <f>Розрахунок!L465</f>
        <v>0</v>
      </c>
      <c r="N468" s="223">
        <f>Розрахунок!M465</f>
        <v>0</v>
      </c>
      <c r="O468" s="223">
        <f>Розрахунок!N465</f>
        <v>0</v>
      </c>
      <c r="P468" s="223">
        <f>Розрахунок!O465</f>
        <v>0</v>
      </c>
      <c r="Q468" s="224">
        <f>Розрахунок!DL465</f>
        <v>0</v>
      </c>
      <c r="R468" s="249" t="str">
        <f t="shared" si="85"/>
        <v xml:space="preserve"> </v>
      </c>
      <c r="S468" s="222">
        <f>Розрахунок!U465</f>
        <v>0</v>
      </c>
      <c r="T468" s="225">
        <f>Розрахунок!AB465</f>
        <v>0</v>
      </c>
      <c r="U468" s="226">
        <f>Розрахунок!AI465</f>
        <v>0</v>
      </c>
      <c r="V468" s="423">
        <f>Розрахунок!AP465</f>
        <v>0</v>
      </c>
      <c r="W468" s="222">
        <f>Розрахунок!AW465</f>
        <v>0</v>
      </c>
      <c r="X468" s="225">
        <f>Розрахунок!BD465</f>
        <v>0</v>
      </c>
      <c r="Y468" s="226">
        <f>Розрахунок!BK465</f>
        <v>0</v>
      </c>
      <c r="Z468" s="423">
        <f>Розрахунок!BR465</f>
        <v>0</v>
      </c>
      <c r="AA468" s="222">
        <f>Розрахунок!BY465</f>
        <v>0</v>
      </c>
      <c r="AB468" s="423">
        <f>Розрахунок!CF465</f>
        <v>0</v>
      </c>
      <c r="AC468" s="222">
        <f>Розрахунок!CM465</f>
        <v>0</v>
      </c>
      <c r="AD468" s="225">
        <f>Розрахунок!CT465</f>
        <v>0</v>
      </c>
      <c r="AE468" s="226">
        <f>Розрахунок!DA465</f>
        <v>0</v>
      </c>
      <c r="AF468" s="225">
        <f>Розрахунок!DH465</f>
        <v>0</v>
      </c>
      <c r="AG468" s="421"/>
      <c r="AI468" s="524">
        <f t="shared" si="86"/>
        <v>0</v>
      </c>
      <c r="AJ468" s="519">
        <f t="shared" si="87"/>
        <v>0</v>
      </c>
      <c r="AK468" s="519">
        <f t="shared" si="88"/>
        <v>0</v>
      </c>
      <c r="AL468" s="519">
        <f t="shared" si="89"/>
        <v>0</v>
      </c>
      <c r="AM468" s="519">
        <f t="shared" si="90"/>
        <v>0</v>
      </c>
      <c r="AN468" s="519">
        <f t="shared" si="91"/>
        <v>0</v>
      </c>
      <c r="AO468" s="525">
        <f t="shared" si="92"/>
        <v>0</v>
      </c>
    </row>
    <row r="469" spans="1:41" s="16" customFormat="1" ht="13.5" hidden="1" thickBot="1" x14ac:dyDescent="0.25">
      <c r="A469" s="221">
        <f>Розрахунок!A466</f>
        <v>45</v>
      </c>
      <c r="B469" s="423">
        <f>Розрахунок!B466</f>
        <v>0</v>
      </c>
      <c r="C469" s="227" t="str">
        <f>Розрахунок!C466</f>
        <v/>
      </c>
      <c r="D469" s="226" t="str">
        <f>IF(Розрахунок!F466&lt;&gt;"",LEFT(Розрахунок!F466, LEN(Розрахунок!F466)-1)," ")</f>
        <v xml:space="preserve"> </v>
      </c>
      <c r="E469" s="223" t="str">
        <f>IF(Розрахунок!G466&lt;&gt;"",LEFT(Розрахунок!G466, LEN(Розрахунок!G466)-1)," ")</f>
        <v xml:space="preserve"> </v>
      </c>
      <c r="F469" s="223" t="str">
        <f>IF(Розрахунок!H466&lt;&gt;"",LEFT(Розрахунок!H466, LEN(Розрахунок!H466)-1)," ")</f>
        <v xml:space="preserve"> </v>
      </c>
      <c r="G469" s="223" t="str">
        <f>IF(Розрахунок!I466&lt;&gt;"",LEFT(Розрахунок!I466, LEN(Розрахунок!I466)-1)," ")</f>
        <v xml:space="preserve"> </v>
      </c>
      <c r="H469" s="223">
        <f>Розрахунок!J466</f>
        <v>0</v>
      </c>
      <c r="I469" s="223" t="str">
        <f>IF(Розрахунок!K466&lt;&gt;"",LEFT(Розрахунок!K466, LEN(Розрахунок!K466)-1)," ")</f>
        <v xml:space="preserve"> </v>
      </c>
      <c r="J469" s="223">
        <f>Розрахунок!E466</f>
        <v>0</v>
      </c>
      <c r="K469" s="223">
        <f>Розрахунок!DN466</f>
        <v>0</v>
      </c>
      <c r="L469" s="223">
        <f>Розрахунок!DM466</f>
        <v>0</v>
      </c>
      <c r="M469" s="223">
        <f>Розрахунок!L466</f>
        <v>0</v>
      </c>
      <c r="N469" s="223">
        <f>Розрахунок!M466</f>
        <v>0</v>
      </c>
      <c r="O469" s="223">
        <f>Розрахунок!N466</f>
        <v>0</v>
      </c>
      <c r="P469" s="223">
        <f>Розрахунок!O466</f>
        <v>0</v>
      </c>
      <c r="Q469" s="224">
        <f>Розрахунок!DL466</f>
        <v>0</v>
      </c>
      <c r="R469" s="249" t="str">
        <f t="shared" si="85"/>
        <v xml:space="preserve"> </v>
      </c>
      <c r="S469" s="222">
        <f>Розрахунок!U466</f>
        <v>0</v>
      </c>
      <c r="T469" s="225">
        <f>Розрахунок!AB466</f>
        <v>0</v>
      </c>
      <c r="U469" s="226">
        <f>Розрахунок!AI466</f>
        <v>0</v>
      </c>
      <c r="V469" s="423">
        <f>Розрахунок!AP466</f>
        <v>0</v>
      </c>
      <c r="W469" s="222">
        <f>Розрахунок!AW466</f>
        <v>0</v>
      </c>
      <c r="X469" s="225">
        <f>Розрахунок!BD466</f>
        <v>0</v>
      </c>
      <c r="Y469" s="226">
        <f>Розрахунок!BK466</f>
        <v>0</v>
      </c>
      <c r="Z469" s="423">
        <f>Розрахунок!BR466</f>
        <v>0</v>
      </c>
      <c r="AA469" s="222">
        <f>Розрахунок!BY466</f>
        <v>0</v>
      </c>
      <c r="AB469" s="423">
        <f>Розрахунок!CF466</f>
        <v>0</v>
      </c>
      <c r="AC469" s="222">
        <f>Розрахунок!CM466</f>
        <v>0</v>
      </c>
      <c r="AD469" s="225">
        <f>Розрахунок!CT466</f>
        <v>0</v>
      </c>
      <c r="AE469" s="226">
        <f>Розрахунок!DA466</f>
        <v>0</v>
      </c>
      <c r="AF469" s="225">
        <f>Розрахунок!DH466</f>
        <v>0</v>
      </c>
      <c r="AG469" s="421"/>
      <c r="AI469" s="524">
        <f t="shared" si="86"/>
        <v>0</v>
      </c>
      <c r="AJ469" s="519">
        <f t="shared" si="87"/>
        <v>0</v>
      </c>
      <c r="AK469" s="519">
        <f t="shared" si="88"/>
        <v>0</v>
      </c>
      <c r="AL469" s="519">
        <f t="shared" si="89"/>
        <v>0</v>
      </c>
      <c r="AM469" s="519">
        <f t="shared" si="90"/>
        <v>0</v>
      </c>
      <c r="AN469" s="519">
        <f t="shared" si="91"/>
        <v>0</v>
      </c>
      <c r="AO469" s="525">
        <f t="shared" si="92"/>
        <v>0</v>
      </c>
    </row>
    <row r="470" spans="1:41" s="16" customFormat="1" ht="13.5" hidden="1" thickBot="1" x14ac:dyDescent="0.25">
      <c r="A470" s="221">
        <f>Розрахунок!A467</f>
        <v>46</v>
      </c>
      <c r="B470" s="423">
        <f>Розрахунок!B467</f>
        <v>0</v>
      </c>
      <c r="C470" s="227" t="str">
        <f>Розрахунок!C467</f>
        <v/>
      </c>
      <c r="D470" s="226" t="str">
        <f>IF(Розрахунок!F467&lt;&gt;"",LEFT(Розрахунок!F467, LEN(Розрахунок!F467)-1)," ")</f>
        <v xml:space="preserve"> </v>
      </c>
      <c r="E470" s="223" t="str">
        <f>IF(Розрахунок!G467&lt;&gt;"",LEFT(Розрахунок!G467, LEN(Розрахунок!G467)-1)," ")</f>
        <v xml:space="preserve"> </v>
      </c>
      <c r="F470" s="223" t="str">
        <f>IF(Розрахунок!H467&lt;&gt;"",LEFT(Розрахунок!H467, LEN(Розрахунок!H467)-1)," ")</f>
        <v xml:space="preserve"> </v>
      </c>
      <c r="G470" s="223" t="str">
        <f>IF(Розрахунок!I467&lt;&gt;"",LEFT(Розрахунок!I467, LEN(Розрахунок!I467)-1)," ")</f>
        <v xml:space="preserve"> </v>
      </c>
      <c r="H470" s="223">
        <f>Розрахунок!J467</f>
        <v>0</v>
      </c>
      <c r="I470" s="223" t="str">
        <f>IF(Розрахунок!K467&lt;&gt;"",LEFT(Розрахунок!K467, LEN(Розрахунок!K467)-1)," ")</f>
        <v xml:space="preserve"> </v>
      </c>
      <c r="J470" s="223">
        <f>Розрахунок!E467</f>
        <v>0</v>
      </c>
      <c r="K470" s="223">
        <f>Розрахунок!DN467</f>
        <v>0</v>
      </c>
      <c r="L470" s="223">
        <f>Розрахунок!DM467</f>
        <v>0</v>
      </c>
      <c r="M470" s="223">
        <f>Розрахунок!L467</f>
        <v>0</v>
      </c>
      <c r="N470" s="223">
        <f>Розрахунок!M467</f>
        <v>0</v>
      </c>
      <c r="O470" s="223">
        <f>Розрахунок!N467</f>
        <v>0</v>
      </c>
      <c r="P470" s="223">
        <f>Розрахунок!O467</f>
        <v>0</v>
      </c>
      <c r="Q470" s="224">
        <f>Розрахунок!DL467</f>
        <v>0</v>
      </c>
      <c r="R470" s="249" t="str">
        <f t="shared" si="85"/>
        <v xml:space="preserve"> </v>
      </c>
      <c r="S470" s="222">
        <f>Розрахунок!U467</f>
        <v>0</v>
      </c>
      <c r="T470" s="225">
        <f>Розрахунок!AB467</f>
        <v>0</v>
      </c>
      <c r="U470" s="226">
        <f>Розрахунок!AI467</f>
        <v>0</v>
      </c>
      <c r="V470" s="423">
        <f>Розрахунок!AP467</f>
        <v>0</v>
      </c>
      <c r="W470" s="222">
        <f>Розрахунок!AW467</f>
        <v>0</v>
      </c>
      <c r="X470" s="225">
        <f>Розрахунок!BD467</f>
        <v>0</v>
      </c>
      <c r="Y470" s="226">
        <f>Розрахунок!BK467</f>
        <v>0</v>
      </c>
      <c r="Z470" s="423">
        <f>Розрахунок!BR467</f>
        <v>0</v>
      </c>
      <c r="AA470" s="222">
        <f>Розрахунок!BY467</f>
        <v>0</v>
      </c>
      <c r="AB470" s="423">
        <f>Розрахунок!CF467</f>
        <v>0</v>
      </c>
      <c r="AC470" s="222">
        <f>Розрахунок!CM467</f>
        <v>0</v>
      </c>
      <c r="AD470" s="225">
        <f>Розрахунок!CT467</f>
        <v>0</v>
      </c>
      <c r="AE470" s="226">
        <f>Розрахунок!DA467</f>
        <v>0</v>
      </c>
      <c r="AF470" s="225">
        <f>Розрахунок!DH467</f>
        <v>0</v>
      </c>
      <c r="AG470" s="421"/>
      <c r="AI470" s="524">
        <f t="shared" si="86"/>
        <v>0</v>
      </c>
      <c r="AJ470" s="519">
        <f t="shared" si="87"/>
        <v>0</v>
      </c>
      <c r="AK470" s="519">
        <f t="shared" si="88"/>
        <v>0</v>
      </c>
      <c r="AL470" s="519">
        <f t="shared" si="89"/>
        <v>0</v>
      </c>
      <c r="AM470" s="519">
        <f t="shared" si="90"/>
        <v>0</v>
      </c>
      <c r="AN470" s="519">
        <f t="shared" si="91"/>
        <v>0</v>
      </c>
      <c r="AO470" s="525">
        <f t="shared" si="92"/>
        <v>0</v>
      </c>
    </row>
    <row r="471" spans="1:41" s="16" customFormat="1" ht="13.5" hidden="1" thickBot="1" x14ac:dyDescent="0.25">
      <c r="A471" s="221">
        <f>Розрахунок!A468</f>
        <v>47</v>
      </c>
      <c r="B471" s="423">
        <f>Розрахунок!B468</f>
        <v>0</v>
      </c>
      <c r="C471" s="227" t="str">
        <f>Розрахунок!C468</f>
        <v/>
      </c>
      <c r="D471" s="226" t="str">
        <f>IF(Розрахунок!F468&lt;&gt;"",LEFT(Розрахунок!F468, LEN(Розрахунок!F468)-1)," ")</f>
        <v xml:space="preserve"> </v>
      </c>
      <c r="E471" s="223" t="str">
        <f>IF(Розрахунок!G468&lt;&gt;"",LEFT(Розрахунок!G468, LEN(Розрахунок!G468)-1)," ")</f>
        <v xml:space="preserve"> </v>
      </c>
      <c r="F471" s="223" t="str">
        <f>IF(Розрахунок!H468&lt;&gt;"",LEFT(Розрахунок!H468, LEN(Розрахунок!H468)-1)," ")</f>
        <v xml:space="preserve"> </v>
      </c>
      <c r="G471" s="223" t="str">
        <f>IF(Розрахунок!I468&lt;&gt;"",LEFT(Розрахунок!I468, LEN(Розрахунок!I468)-1)," ")</f>
        <v xml:space="preserve"> </v>
      </c>
      <c r="H471" s="223">
        <f>Розрахунок!J468</f>
        <v>0</v>
      </c>
      <c r="I471" s="223" t="str">
        <f>IF(Розрахунок!K468&lt;&gt;"",LEFT(Розрахунок!K468, LEN(Розрахунок!K468)-1)," ")</f>
        <v xml:space="preserve"> </v>
      </c>
      <c r="J471" s="223">
        <f>Розрахунок!E468</f>
        <v>0</v>
      </c>
      <c r="K471" s="223">
        <f>Розрахунок!DN468</f>
        <v>0</v>
      </c>
      <c r="L471" s="223">
        <f>Розрахунок!DM468</f>
        <v>0</v>
      </c>
      <c r="M471" s="223">
        <f>Розрахунок!L468</f>
        <v>0</v>
      </c>
      <c r="N471" s="223">
        <f>Розрахунок!M468</f>
        <v>0</v>
      </c>
      <c r="O471" s="223">
        <f>Розрахунок!N468</f>
        <v>0</v>
      </c>
      <c r="P471" s="223">
        <f>Розрахунок!O468</f>
        <v>0</v>
      </c>
      <c r="Q471" s="224">
        <f>Розрахунок!DL468</f>
        <v>0</v>
      </c>
      <c r="R471" s="249" t="str">
        <f t="shared" si="85"/>
        <v xml:space="preserve"> </v>
      </c>
      <c r="S471" s="222">
        <f>Розрахунок!U468</f>
        <v>0</v>
      </c>
      <c r="T471" s="225">
        <f>Розрахунок!AB468</f>
        <v>0</v>
      </c>
      <c r="U471" s="226">
        <f>Розрахунок!AI468</f>
        <v>0</v>
      </c>
      <c r="V471" s="423">
        <f>Розрахунок!AP468</f>
        <v>0</v>
      </c>
      <c r="W471" s="222">
        <f>Розрахунок!AW468</f>
        <v>0</v>
      </c>
      <c r="X471" s="225">
        <f>Розрахунок!BD468</f>
        <v>0</v>
      </c>
      <c r="Y471" s="226">
        <f>Розрахунок!BK468</f>
        <v>0</v>
      </c>
      <c r="Z471" s="423">
        <f>Розрахунок!BR468</f>
        <v>0</v>
      </c>
      <c r="AA471" s="222">
        <f>Розрахунок!BY468</f>
        <v>0</v>
      </c>
      <c r="AB471" s="423">
        <f>Розрахунок!CF468</f>
        <v>0</v>
      </c>
      <c r="AC471" s="222">
        <f>Розрахунок!CM468</f>
        <v>0</v>
      </c>
      <c r="AD471" s="225">
        <f>Розрахунок!CT468</f>
        <v>0</v>
      </c>
      <c r="AE471" s="226">
        <f>Розрахунок!DA468</f>
        <v>0</v>
      </c>
      <c r="AF471" s="225">
        <f>Розрахунок!DH468</f>
        <v>0</v>
      </c>
      <c r="AG471" s="421"/>
      <c r="AI471" s="524">
        <f t="shared" si="86"/>
        <v>0</v>
      </c>
      <c r="AJ471" s="519">
        <f t="shared" si="87"/>
        <v>0</v>
      </c>
      <c r="AK471" s="519">
        <f t="shared" si="88"/>
        <v>0</v>
      </c>
      <c r="AL471" s="519">
        <f t="shared" si="89"/>
        <v>0</v>
      </c>
      <c r="AM471" s="519">
        <f t="shared" si="90"/>
        <v>0</v>
      </c>
      <c r="AN471" s="519">
        <f t="shared" si="91"/>
        <v>0</v>
      </c>
      <c r="AO471" s="525">
        <f t="shared" si="92"/>
        <v>0</v>
      </c>
    </row>
    <row r="472" spans="1:41" s="16" customFormat="1" ht="13.5" hidden="1" thickBot="1" x14ac:dyDescent="0.25">
      <c r="A472" s="221">
        <f>Розрахунок!A469</f>
        <v>48</v>
      </c>
      <c r="B472" s="423">
        <f>Розрахунок!B469</f>
        <v>0</v>
      </c>
      <c r="C472" s="227" t="str">
        <f>Розрахунок!C469</f>
        <v/>
      </c>
      <c r="D472" s="226" t="str">
        <f>IF(Розрахунок!F469&lt;&gt;"",LEFT(Розрахунок!F469, LEN(Розрахунок!F469)-1)," ")</f>
        <v xml:space="preserve"> </v>
      </c>
      <c r="E472" s="223" t="str">
        <f>IF(Розрахунок!G469&lt;&gt;"",LEFT(Розрахунок!G469, LEN(Розрахунок!G469)-1)," ")</f>
        <v xml:space="preserve"> </v>
      </c>
      <c r="F472" s="223" t="str">
        <f>IF(Розрахунок!H469&lt;&gt;"",LEFT(Розрахунок!H469, LEN(Розрахунок!H469)-1)," ")</f>
        <v xml:space="preserve"> </v>
      </c>
      <c r="G472" s="223" t="str">
        <f>IF(Розрахунок!I469&lt;&gt;"",LEFT(Розрахунок!I469, LEN(Розрахунок!I469)-1)," ")</f>
        <v xml:space="preserve"> </v>
      </c>
      <c r="H472" s="223">
        <f>Розрахунок!J469</f>
        <v>0</v>
      </c>
      <c r="I472" s="223" t="str">
        <f>IF(Розрахунок!K469&lt;&gt;"",LEFT(Розрахунок!K469, LEN(Розрахунок!K469)-1)," ")</f>
        <v xml:space="preserve"> </v>
      </c>
      <c r="J472" s="223">
        <f>Розрахунок!E469</f>
        <v>0</v>
      </c>
      <c r="K472" s="223">
        <f>Розрахунок!DN469</f>
        <v>0</v>
      </c>
      <c r="L472" s="223">
        <f>Розрахунок!DM469</f>
        <v>0</v>
      </c>
      <c r="M472" s="223">
        <f>Розрахунок!L469</f>
        <v>0</v>
      </c>
      <c r="N472" s="223">
        <f>Розрахунок!M469</f>
        <v>0</v>
      </c>
      <c r="O472" s="223">
        <f>Розрахунок!N469</f>
        <v>0</v>
      </c>
      <c r="P472" s="223">
        <f>Розрахунок!O469</f>
        <v>0</v>
      </c>
      <c r="Q472" s="224">
        <f>Розрахунок!DL469</f>
        <v>0</v>
      </c>
      <c r="R472" s="249" t="str">
        <f t="shared" si="85"/>
        <v xml:space="preserve"> </v>
      </c>
      <c r="S472" s="222">
        <f>Розрахунок!U469</f>
        <v>0</v>
      </c>
      <c r="T472" s="225">
        <f>Розрахунок!AB469</f>
        <v>0</v>
      </c>
      <c r="U472" s="226">
        <f>Розрахунок!AI469</f>
        <v>0</v>
      </c>
      <c r="V472" s="423">
        <f>Розрахунок!AP469</f>
        <v>0</v>
      </c>
      <c r="W472" s="222">
        <f>Розрахунок!AW469</f>
        <v>0</v>
      </c>
      <c r="X472" s="225">
        <f>Розрахунок!BD469</f>
        <v>0</v>
      </c>
      <c r="Y472" s="226">
        <f>Розрахунок!BK469</f>
        <v>0</v>
      </c>
      <c r="Z472" s="423">
        <f>Розрахунок!BR469</f>
        <v>0</v>
      </c>
      <c r="AA472" s="222">
        <f>Розрахунок!BY469</f>
        <v>0</v>
      </c>
      <c r="AB472" s="423">
        <f>Розрахунок!CF469</f>
        <v>0</v>
      </c>
      <c r="AC472" s="222">
        <f>Розрахунок!CM469</f>
        <v>0</v>
      </c>
      <c r="AD472" s="225">
        <f>Розрахунок!CT469</f>
        <v>0</v>
      </c>
      <c r="AE472" s="226">
        <f>Розрахунок!DA469</f>
        <v>0</v>
      </c>
      <c r="AF472" s="225">
        <f>Розрахунок!DH469</f>
        <v>0</v>
      </c>
      <c r="AG472" s="421"/>
      <c r="AI472" s="524">
        <f t="shared" si="86"/>
        <v>0</v>
      </c>
      <c r="AJ472" s="519">
        <f t="shared" si="87"/>
        <v>0</v>
      </c>
      <c r="AK472" s="519">
        <f t="shared" si="88"/>
        <v>0</v>
      </c>
      <c r="AL472" s="519">
        <f t="shared" si="89"/>
        <v>0</v>
      </c>
      <c r="AM472" s="519">
        <f t="shared" si="90"/>
        <v>0</v>
      </c>
      <c r="AN472" s="519">
        <f t="shared" si="91"/>
        <v>0</v>
      </c>
      <c r="AO472" s="525">
        <f t="shared" si="92"/>
        <v>0</v>
      </c>
    </row>
    <row r="473" spans="1:41" s="16" customFormat="1" ht="13.5" hidden="1" thickBot="1" x14ac:dyDescent="0.25">
      <c r="A473" s="221">
        <f>Розрахунок!A470</f>
        <v>49</v>
      </c>
      <c r="B473" s="423">
        <f>Розрахунок!B470</f>
        <v>0</v>
      </c>
      <c r="C473" s="227" t="str">
        <f>Розрахунок!C470</f>
        <v/>
      </c>
      <c r="D473" s="226" t="str">
        <f>IF(Розрахунок!F470&lt;&gt;"",LEFT(Розрахунок!F470, LEN(Розрахунок!F470)-1)," ")</f>
        <v xml:space="preserve"> </v>
      </c>
      <c r="E473" s="223" t="str">
        <f>IF(Розрахунок!G470&lt;&gt;"",LEFT(Розрахунок!G470, LEN(Розрахунок!G470)-1)," ")</f>
        <v xml:space="preserve"> </v>
      </c>
      <c r="F473" s="223" t="str">
        <f>IF(Розрахунок!H470&lt;&gt;"",LEFT(Розрахунок!H470, LEN(Розрахунок!H470)-1)," ")</f>
        <v xml:space="preserve"> </v>
      </c>
      <c r="G473" s="223" t="str">
        <f>IF(Розрахунок!I470&lt;&gt;"",LEFT(Розрахунок!I470, LEN(Розрахунок!I470)-1)," ")</f>
        <v xml:space="preserve"> </v>
      </c>
      <c r="H473" s="223">
        <f>Розрахунок!J470</f>
        <v>0</v>
      </c>
      <c r="I473" s="223" t="str">
        <f>IF(Розрахунок!K470&lt;&gt;"",LEFT(Розрахунок!K470, LEN(Розрахунок!K470)-1)," ")</f>
        <v xml:space="preserve"> </v>
      </c>
      <c r="J473" s="223">
        <f>Розрахунок!E470</f>
        <v>0</v>
      </c>
      <c r="K473" s="223">
        <f>Розрахунок!DN470</f>
        <v>0</v>
      </c>
      <c r="L473" s="223">
        <f>Розрахунок!DM470</f>
        <v>0</v>
      </c>
      <c r="M473" s="223">
        <f>Розрахунок!L470</f>
        <v>0</v>
      </c>
      <c r="N473" s="223">
        <f>Розрахунок!M470</f>
        <v>0</v>
      </c>
      <c r="O473" s="223">
        <f>Розрахунок!N470</f>
        <v>0</v>
      </c>
      <c r="P473" s="223">
        <f>Розрахунок!O470</f>
        <v>0</v>
      </c>
      <c r="Q473" s="224">
        <f>Розрахунок!DL470</f>
        <v>0</v>
      </c>
      <c r="R473" s="249" t="str">
        <f t="shared" si="85"/>
        <v xml:space="preserve"> </v>
      </c>
      <c r="S473" s="222">
        <f>Розрахунок!U470</f>
        <v>0</v>
      </c>
      <c r="T473" s="225">
        <f>Розрахунок!AB470</f>
        <v>0</v>
      </c>
      <c r="U473" s="226">
        <f>Розрахунок!AI470</f>
        <v>0</v>
      </c>
      <c r="V473" s="423">
        <f>Розрахунок!AP470</f>
        <v>0</v>
      </c>
      <c r="W473" s="222">
        <f>Розрахунок!AW470</f>
        <v>0</v>
      </c>
      <c r="X473" s="225">
        <f>Розрахунок!BD470</f>
        <v>0</v>
      </c>
      <c r="Y473" s="226">
        <f>Розрахунок!BK470</f>
        <v>0</v>
      </c>
      <c r="Z473" s="423">
        <f>Розрахунок!BR470</f>
        <v>0</v>
      </c>
      <c r="AA473" s="222">
        <f>Розрахунок!BY470</f>
        <v>0</v>
      </c>
      <c r="AB473" s="423">
        <f>Розрахунок!CF470</f>
        <v>0</v>
      </c>
      <c r="AC473" s="222">
        <f>Розрахунок!CM470</f>
        <v>0</v>
      </c>
      <c r="AD473" s="225">
        <f>Розрахунок!CT470</f>
        <v>0</v>
      </c>
      <c r="AE473" s="226">
        <f>Розрахунок!DA470</f>
        <v>0</v>
      </c>
      <c r="AF473" s="225">
        <f>Розрахунок!DH470</f>
        <v>0</v>
      </c>
      <c r="AG473" s="421"/>
      <c r="AI473" s="524">
        <f t="shared" si="86"/>
        <v>0</v>
      </c>
      <c r="AJ473" s="519">
        <f t="shared" si="87"/>
        <v>0</v>
      </c>
      <c r="AK473" s="519">
        <f t="shared" si="88"/>
        <v>0</v>
      </c>
      <c r="AL473" s="519">
        <f t="shared" si="89"/>
        <v>0</v>
      </c>
      <c r="AM473" s="519">
        <f t="shared" si="90"/>
        <v>0</v>
      </c>
      <c r="AN473" s="519">
        <f t="shared" si="91"/>
        <v>0</v>
      </c>
      <c r="AO473" s="525">
        <f t="shared" si="92"/>
        <v>0</v>
      </c>
    </row>
    <row r="474" spans="1:41" s="16" customFormat="1" ht="13.5" hidden="1" thickBot="1" x14ac:dyDescent="0.25">
      <c r="A474" s="221">
        <f>Розрахунок!A471</f>
        <v>50</v>
      </c>
      <c r="B474" s="423">
        <f>Розрахунок!B471</f>
        <v>0</v>
      </c>
      <c r="C474" s="227" t="str">
        <f>Розрахунок!C471</f>
        <v/>
      </c>
      <c r="D474" s="226" t="str">
        <f>IF(Розрахунок!F471&lt;&gt;"",LEFT(Розрахунок!F471, LEN(Розрахунок!F471)-1)," ")</f>
        <v xml:space="preserve"> </v>
      </c>
      <c r="E474" s="223" t="str">
        <f>IF(Розрахунок!G471&lt;&gt;"",LEFT(Розрахунок!G471, LEN(Розрахунок!G471)-1)," ")</f>
        <v xml:space="preserve"> </v>
      </c>
      <c r="F474" s="223" t="str">
        <f>IF(Розрахунок!H471&lt;&gt;"",LEFT(Розрахунок!H471, LEN(Розрахунок!H471)-1)," ")</f>
        <v xml:space="preserve"> </v>
      </c>
      <c r="G474" s="223" t="str">
        <f>IF(Розрахунок!I471&lt;&gt;"",LEFT(Розрахунок!I471, LEN(Розрахунок!I471)-1)," ")</f>
        <v xml:space="preserve"> </v>
      </c>
      <c r="H474" s="223">
        <f>Розрахунок!J471</f>
        <v>0</v>
      </c>
      <c r="I474" s="223" t="str">
        <f>IF(Розрахунок!K471&lt;&gt;"",LEFT(Розрахунок!K471, LEN(Розрахунок!K471)-1)," ")</f>
        <v xml:space="preserve"> </v>
      </c>
      <c r="J474" s="223">
        <f>Розрахунок!E471</f>
        <v>0</v>
      </c>
      <c r="K474" s="223">
        <f>Розрахунок!DN471</f>
        <v>0</v>
      </c>
      <c r="L474" s="223">
        <f>Розрахунок!DM471</f>
        <v>0</v>
      </c>
      <c r="M474" s="223">
        <f>Розрахунок!L471</f>
        <v>0</v>
      </c>
      <c r="N474" s="223">
        <f>Розрахунок!M471</f>
        <v>0</v>
      </c>
      <c r="O474" s="223">
        <f>Розрахунок!N471</f>
        <v>0</v>
      </c>
      <c r="P474" s="223">
        <f>Розрахунок!O471</f>
        <v>0</v>
      </c>
      <c r="Q474" s="224">
        <f>Розрахунок!DL471</f>
        <v>0</v>
      </c>
      <c r="R474" s="249" t="str">
        <f t="shared" ref="R474:R523" si="93">IF(L474&lt;&gt;0,M474/L474," ")</f>
        <v xml:space="preserve"> </v>
      </c>
      <c r="S474" s="222">
        <f>Розрахунок!U471</f>
        <v>0</v>
      </c>
      <c r="T474" s="225">
        <f>Розрахунок!AB471</f>
        <v>0</v>
      </c>
      <c r="U474" s="226">
        <f>Розрахунок!AI471</f>
        <v>0</v>
      </c>
      <c r="V474" s="423">
        <f>Розрахунок!AP471</f>
        <v>0</v>
      </c>
      <c r="W474" s="222">
        <f>Розрахунок!AW471</f>
        <v>0</v>
      </c>
      <c r="X474" s="225">
        <f>Розрахунок!BD471</f>
        <v>0</v>
      </c>
      <c r="Y474" s="226">
        <f>Розрахунок!BK471</f>
        <v>0</v>
      </c>
      <c r="Z474" s="423">
        <f>Розрахунок!BR471</f>
        <v>0</v>
      </c>
      <c r="AA474" s="222">
        <f>Розрахунок!BY471</f>
        <v>0</v>
      </c>
      <c r="AB474" s="423">
        <f>Розрахунок!CF471</f>
        <v>0</v>
      </c>
      <c r="AC474" s="222">
        <f>Розрахунок!CM471</f>
        <v>0</v>
      </c>
      <c r="AD474" s="225">
        <f>Розрахунок!CT471</f>
        <v>0</v>
      </c>
      <c r="AE474" s="226">
        <f>Розрахунок!DA471</f>
        <v>0</v>
      </c>
      <c r="AF474" s="225">
        <f>Розрахунок!DH471</f>
        <v>0</v>
      </c>
      <c r="AG474" s="421"/>
      <c r="AI474" s="524">
        <f t="shared" si="86"/>
        <v>0</v>
      </c>
      <c r="AJ474" s="519">
        <f t="shared" si="87"/>
        <v>0</v>
      </c>
      <c r="AK474" s="519">
        <f t="shared" si="88"/>
        <v>0</v>
      </c>
      <c r="AL474" s="519">
        <f t="shared" si="89"/>
        <v>0</v>
      </c>
      <c r="AM474" s="519">
        <f t="shared" si="90"/>
        <v>0</v>
      </c>
      <c r="AN474" s="519">
        <f t="shared" si="91"/>
        <v>0</v>
      </c>
      <c r="AO474" s="525">
        <f t="shared" si="92"/>
        <v>0</v>
      </c>
    </row>
    <row r="475" spans="1:41" s="16" customFormat="1" ht="13.5" hidden="1" thickBot="1" x14ac:dyDescent="0.25">
      <c r="A475" s="221">
        <f>Розрахунок!A472</f>
        <v>51</v>
      </c>
      <c r="B475" s="423">
        <f>Розрахунок!B472</f>
        <v>0</v>
      </c>
      <c r="C475" s="227" t="str">
        <f>Розрахунок!C472</f>
        <v/>
      </c>
      <c r="D475" s="226" t="str">
        <f>IF(Розрахунок!F472&lt;&gt;"",LEFT(Розрахунок!F472, LEN(Розрахунок!F472)-1)," ")</f>
        <v xml:space="preserve"> </v>
      </c>
      <c r="E475" s="223" t="str">
        <f>IF(Розрахунок!G472&lt;&gt;"",LEFT(Розрахунок!G472, LEN(Розрахунок!G472)-1)," ")</f>
        <v xml:space="preserve"> </v>
      </c>
      <c r="F475" s="223" t="str">
        <f>IF(Розрахунок!H472&lt;&gt;"",LEFT(Розрахунок!H472, LEN(Розрахунок!H472)-1)," ")</f>
        <v xml:space="preserve"> </v>
      </c>
      <c r="G475" s="223" t="str">
        <f>IF(Розрахунок!I472&lt;&gt;"",LEFT(Розрахунок!I472, LEN(Розрахунок!I472)-1)," ")</f>
        <v xml:space="preserve"> </v>
      </c>
      <c r="H475" s="223">
        <f>Розрахунок!J472</f>
        <v>0</v>
      </c>
      <c r="I475" s="223" t="str">
        <f>IF(Розрахунок!K472&lt;&gt;"",LEFT(Розрахунок!K472, LEN(Розрахунок!K472)-1)," ")</f>
        <v xml:space="preserve"> </v>
      </c>
      <c r="J475" s="223">
        <f>Розрахунок!E472</f>
        <v>0</v>
      </c>
      <c r="K475" s="223">
        <f>Розрахунок!DN472</f>
        <v>0</v>
      </c>
      <c r="L475" s="223">
        <f>Розрахунок!DM472</f>
        <v>0</v>
      </c>
      <c r="M475" s="223">
        <f>Розрахунок!L472</f>
        <v>0</v>
      </c>
      <c r="N475" s="223">
        <f>Розрахунок!M472</f>
        <v>0</v>
      </c>
      <c r="O475" s="223">
        <f>Розрахунок!N472</f>
        <v>0</v>
      </c>
      <c r="P475" s="223">
        <f>Розрахунок!O472</f>
        <v>0</v>
      </c>
      <c r="Q475" s="224">
        <f>Розрахунок!DL472</f>
        <v>0</v>
      </c>
      <c r="R475" s="249" t="str">
        <f t="shared" si="93"/>
        <v xml:space="preserve"> </v>
      </c>
      <c r="S475" s="222">
        <f>Розрахунок!U472</f>
        <v>0</v>
      </c>
      <c r="T475" s="225">
        <f>Розрахунок!AB472</f>
        <v>0</v>
      </c>
      <c r="U475" s="226">
        <f>Розрахунок!AI472</f>
        <v>0</v>
      </c>
      <c r="V475" s="423">
        <f>Розрахунок!AP472</f>
        <v>0</v>
      </c>
      <c r="W475" s="222">
        <f>Розрахунок!AW472</f>
        <v>0</v>
      </c>
      <c r="X475" s="225">
        <f>Розрахунок!BD472</f>
        <v>0</v>
      </c>
      <c r="Y475" s="226">
        <f>Розрахунок!BK472</f>
        <v>0</v>
      </c>
      <c r="Z475" s="423">
        <f>Розрахунок!BR472</f>
        <v>0</v>
      </c>
      <c r="AA475" s="222">
        <f>Розрахунок!BY472</f>
        <v>0</v>
      </c>
      <c r="AB475" s="423">
        <f>Розрахунок!CF472</f>
        <v>0</v>
      </c>
      <c r="AC475" s="222">
        <f>Розрахунок!CM472</f>
        <v>0</v>
      </c>
      <c r="AD475" s="225">
        <f>Розрахунок!CT472</f>
        <v>0</v>
      </c>
      <c r="AE475" s="226">
        <f>Розрахунок!DA472</f>
        <v>0</v>
      </c>
      <c r="AF475" s="225">
        <f>Розрахунок!DH472</f>
        <v>0</v>
      </c>
      <c r="AG475" s="421"/>
      <c r="AI475" s="524">
        <f t="shared" si="86"/>
        <v>0</v>
      </c>
      <c r="AJ475" s="519">
        <f t="shared" si="87"/>
        <v>0</v>
      </c>
      <c r="AK475" s="519">
        <f t="shared" si="88"/>
        <v>0</v>
      </c>
      <c r="AL475" s="519">
        <f t="shared" si="89"/>
        <v>0</v>
      </c>
      <c r="AM475" s="519">
        <f t="shared" si="90"/>
        <v>0</v>
      </c>
      <c r="AN475" s="519">
        <f t="shared" si="91"/>
        <v>0</v>
      </c>
      <c r="AO475" s="525">
        <f t="shared" si="92"/>
        <v>0</v>
      </c>
    </row>
    <row r="476" spans="1:41" s="16" customFormat="1" ht="13.5" hidden="1" thickBot="1" x14ac:dyDescent="0.25">
      <c r="A476" s="221">
        <f>Розрахунок!A473</f>
        <v>52</v>
      </c>
      <c r="B476" s="423">
        <f>Розрахунок!B473</f>
        <v>0</v>
      </c>
      <c r="C476" s="227" t="str">
        <f>Розрахунок!C473</f>
        <v/>
      </c>
      <c r="D476" s="226" t="str">
        <f>IF(Розрахунок!F473&lt;&gt;"",LEFT(Розрахунок!F473, LEN(Розрахунок!F473)-1)," ")</f>
        <v xml:space="preserve"> </v>
      </c>
      <c r="E476" s="223" t="str">
        <f>IF(Розрахунок!G473&lt;&gt;"",LEFT(Розрахунок!G473, LEN(Розрахунок!G473)-1)," ")</f>
        <v xml:space="preserve"> </v>
      </c>
      <c r="F476" s="223" t="str">
        <f>IF(Розрахунок!H473&lt;&gt;"",LEFT(Розрахунок!H473, LEN(Розрахунок!H473)-1)," ")</f>
        <v xml:space="preserve"> </v>
      </c>
      <c r="G476" s="223" t="str">
        <f>IF(Розрахунок!I473&lt;&gt;"",LEFT(Розрахунок!I473, LEN(Розрахунок!I473)-1)," ")</f>
        <v xml:space="preserve"> </v>
      </c>
      <c r="H476" s="223">
        <f>Розрахунок!J473</f>
        <v>0</v>
      </c>
      <c r="I476" s="223" t="str">
        <f>IF(Розрахунок!K473&lt;&gt;"",LEFT(Розрахунок!K473, LEN(Розрахунок!K473)-1)," ")</f>
        <v xml:space="preserve"> </v>
      </c>
      <c r="J476" s="223">
        <f>Розрахунок!E473</f>
        <v>0</v>
      </c>
      <c r="K476" s="223">
        <f>Розрахунок!DN473</f>
        <v>0</v>
      </c>
      <c r="L476" s="223">
        <f>Розрахунок!DM473</f>
        <v>0</v>
      </c>
      <c r="M476" s="223">
        <f>Розрахунок!L473</f>
        <v>0</v>
      </c>
      <c r="N476" s="223">
        <f>Розрахунок!M473</f>
        <v>0</v>
      </c>
      <c r="O476" s="223">
        <f>Розрахунок!N473</f>
        <v>0</v>
      </c>
      <c r="P476" s="223">
        <f>Розрахунок!O473</f>
        <v>0</v>
      </c>
      <c r="Q476" s="224">
        <f>Розрахунок!DL473</f>
        <v>0</v>
      </c>
      <c r="R476" s="249" t="str">
        <f t="shared" si="93"/>
        <v xml:space="preserve"> </v>
      </c>
      <c r="S476" s="222">
        <f>Розрахунок!U473</f>
        <v>0</v>
      </c>
      <c r="T476" s="225">
        <f>Розрахунок!AB473</f>
        <v>0</v>
      </c>
      <c r="U476" s="226">
        <f>Розрахунок!AI473</f>
        <v>0</v>
      </c>
      <c r="V476" s="423">
        <f>Розрахунок!AP473</f>
        <v>0</v>
      </c>
      <c r="W476" s="222">
        <f>Розрахунок!AW473</f>
        <v>0</v>
      </c>
      <c r="X476" s="225">
        <f>Розрахунок!BD473</f>
        <v>0</v>
      </c>
      <c r="Y476" s="226">
        <f>Розрахунок!BK473</f>
        <v>0</v>
      </c>
      <c r="Z476" s="423">
        <f>Розрахунок!BR473</f>
        <v>0</v>
      </c>
      <c r="AA476" s="222">
        <f>Розрахунок!BY473</f>
        <v>0</v>
      </c>
      <c r="AB476" s="423">
        <f>Розрахунок!CF473</f>
        <v>0</v>
      </c>
      <c r="AC476" s="222">
        <f>Розрахунок!CM473</f>
        <v>0</v>
      </c>
      <c r="AD476" s="225">
        <f>Розрахунок!CT473</f>
        <v>0</v>
      </c>
      <c r="AE476" s="226">
        <f>Розрахунок!DA473</f>
        <v>0</v>
      </c>
      <c r="AF476" s="225">
        <f>Розрахунок!DH473</f>
        <v>0</v>
      </c>
      <c r="AG476" s="421"/>
      <c r="AI476" s="524">
        <f t="shared" si="86"/>
        <v>0</v>
      </c>
      <c r="AJ476" s="519">
        <f t="shared" si="87"/>
        <v>0</v>
      </c>
      <c r="AK476" s="519">
        <f t="shared" si="88"/>
        <v>0</v>
      </c>
      <c r="AL476" s="519">
        <f t="shared" si="89"/>
        <v>0</v>
      </c>
      <c r="AM476" s="519">
        <f t="shared" si="90"/>
        <v>0</v>
      </c>
      <c r="AN476" s="519">
        <f t="shared" si="91"/>
        <v>0</v>
      </c>
      <c r="AO476" s="525">
        <f t="shared" si="92"/>
        <v>0</v>
      </c>
    </row>
    <row r="477" spans="1:41" s="16" customFormat="1" ht="13.5" hidden="1" thickBot="1" x14ac:dyDescent="0.25">
      <c r="A477" s="221">
        <f>Розрахунок!A474</f>
        <v>53</v>
      </c>
      <c r="B477" s="423">
        <f>Розрахунок!B474</f>
        <v>0</v>
      </c>
      <c r="C477" s="227" t="str">
        <f>Розрахунок!C474</f>
        <v/>
      </c>
      <c r="D477" s="226" t="str">
        <f>IF(Розрахунок!F474&lt;&gt;"",LEFT(Розрахунок!F474, LEN(Розрахунок!F474)-1)," ")</f>
        <v xml:space="preserve"> </v>
      </c>
      <c r="E477" s="223" t="str">
        <f>IF(Розрахунок!G474&lt;&gt;"",LEFT(Розрахунок!G474, LEN(Розрахунок!G474)-1)," ")</f>
        <v xml:space="preserve"> </v>
      </c>
      <c r="F477" s="223" t="str">
        <f>IF(Розрахунок!H474&lt;&gt;"",LEFT(Розрахунок!H474, LEN(Розрахунок!H474)-1)," ")</f>
        <v xml:space="preserve"> </v>
      </c>
      <c r="G477" s="223" t="str">
        <f>IF(Розрахунок!I474&lt;&gt;"",LEFT(Розрахунок!I474, LEN(Розрахунок!I474)-1)," ")</f>
        <v xml:space="preserve"> </v>
      </c>
      <c r="H477" s="223">
        <f>Розрахунок!J474</f>
        <v>0</v>
      </c>
      <c r="I477" s="223" t="str">
        <f>IF(Розрахунок!K474&lt;&gt;"",LEFT(Розрахунок!K474, LEN(Розрахунок!K474)-1)," ")</f>
        <v xml:space="preserve"> </v>
      </c>
      <c r="J477" s="223">
        <f>Розрахунок!E474</f>
        <v>0</v>
      </c>
      <c r="K477" s="223">
        <f>Розрахунок!DN474</f>
        <v>0</v>
      </c>
      <c r="L477" s="223">
        <f>Розрахунок!DM474</f>
        <v>0</v>
      </c>
      <c r="M477" s="223">
        <f>Розрахунок!L474</f>
        <v>0</v>
      </c>
      <c r="N477" s="223">
        <f>Розрахунок!M474</f>
        <v>0</v>
      </c>
      <c r="O477" s="223">
        <f>Розрахунок!N474</f>
        <v>0</v>
      </c>
      <c r="P477" s="223">
        <f>Розрахунок!O474</f>
        <v>0</v>
      </c>
      <c r="Q477" s="224">
        <f>Розрахунок!DL474</f>
        <v>0</v>
      </c>
      <c r="R477" s="249" t="str">
        <f t="shared" si="93"/>
        <v xml:space="preserve"> </v>
      </c>
      <c r="S477" s="222">
        <f>Розрахунок!U474</f>
        <v>0</v>
      </c>
      <c r="T477" s="225">
        <f>Розрахунок!AB474</f>
        <v>0</v>
      </c>
      <c r="U477" s="226">
        <f>Розрахунок!AI474</f>
        <v>0</v>
      </c>
      <c r="V477" s="423">
        <f>Розрахунок!AP474</f>
        <v>0</v>
      </c>
      <c r="W477" s="222">
        <f>Розрахунок!AW474</f>
        <v>0</v>
      </c>
      <c r="X477" s="225">
        <f>Розрахунок!BD474</f>
        <v>0</v>
      </c>
      <c r="Y477" s="226">
        <f>Розрахунок!BK474</f>
        <v>0</v>
      </c>
      <c r="Z477" s="423">
        <f>Розрахунок!BR474</f>
        <v>0</v>
      </c>
      <c r="AA477" s="222">
        <f>Розрахунок!BY474</f>
        <v>0</v>
      </c>
      <c r="AB477" s="423">
        <f>Розрахунок!CF474</f>
        <v>0</v>
      </c>
      <c r="AC477" s="222">
        <f>Розрахунок!CM474</f>
        <v>0</v>
      </c>
      <c r="AD477" s="225">
        <f>Розрахунок!CT474</f>
        <v>0</v>
      </c>
      <c r="AE477" s="226">
        <f>Розрахунок!DA474</f>
        <v>0</v>
      </c>
      <c r="AF477" s="225">
        <f>Розрахунок!DH474</f>
        <v>0</v>
      </c>
      <c r="AG477" s="421"/>
      <c r="AI477" s="524">
        <f t="shared" si="86"/>
        <v>0</v>
      </c>
      <c r="AJ477" s="519">
        <f t="shared" si="87"/>
        <v>0</v>
      </c>
      <c r="AK477" s="519">
        <f t="shared" si="88"/>
        <v>0</v>
      </c>
      <c r="AL477" s="519">
        <f t="shared" si="89"/>
        <v>0</v>
      </c>
      <c r="AM477" s="519">
        <f t="shared" si="90"/>
        <v>0</v>
      </c>
      <c r="AN477" s="519">
        <f t="shared" si="91"/>
        <v>0</v>
      </c>
      <c r="AO477" s="525">
        <f t="shared" si="92"/>
        <v>0</v>
      </c>
    </row>
    <row r="478" spans="1:41" s="16" customFormat="1" ht="13.5" hidden="1" thickBot="1" x14ac:dyDescent="0.25">
      <c r="A478" s="221">
        <f>Розрахунок!A475</f>
        <v>54</v>
      </c>
      <c r="B478" s="423">
        <f>Розрахунок!B475</f>
        <v>0</v>
      </c>
      <c r="C478" s="227" t="str">
        <f>Розрахунок!C475</f>
        <v/>
      </c>
      <c r="D478" s="226" t="str">
        <f>IF(Розрахунок!F475&lt;&gt;"",LEFT(Розрахунок!F475, LEN(Розрахунок!F475)-1)," ")</f>
        <v xml:space="preserve"> </v>
      </c>
      <c r="E478" s="223" t="str">
        <f>IF(Розрахунок!G475&lt;&gt;"",LEFT(Розрахунок!G475, LEN(Розрахунок!G475)-1)," ")</f>
        <v xml:space="preserve"> </v>
      </c>
      <c r="F478" s="223" t="str">
        <f>IF(Розрахунок!H475&lt;&gt;"",LEFT(Розрахунок!H475, LEN(Розрахунок!H475)-1)," ")</f>
        <v xml:space="preserve"> </v>
      </c>
      <c r="G478" s="223" t="str">
        <f>IF(Розрахунок!I475&lt;&gt;"",LEFT(Розрахунок!I475, LEN(Розрахунок!I475)-1)," ")</f>
        <v xml:space="preserve"> </v>
      </c>
      <c r="H478" s="223">
        <f>Розрахунок!J475</f>
        <v>0</v>
      </c>
      <c r="I478" s="223" t="str">
        <f>IF(Розрахунок!K475&lt;&gt;"",LEFT(Розрахунок!K475, LEN(Розрахунок!K475)-1)," ")</f>
        <v xml:space="preserve"> </v>
      </c>
      <c r="J478" s="223">
        <f>Розрахунок!E475</f>
        <v>0</v>
      </c>
      <c r="K478" s="223">
        <f>Розрахунок!DN475</f>
        <v>0</v>
      </c>
      <c r="L478" s="223">
        <f>Розрахунок!DM475</f>
        <v>0</v>
      </c>
      <c r="M478" s="223">
        <f>Розрахунок!L475</f>
        <v>0</v>
      </c>
      <c r="N478" s="223">
        <f>Розрахунок!M475</f>
        <v>0</v>
      </c>
      <c r="O478" s="223">
        <f>Розрахунок!N475</f>
        <v>0</v>
      </c>
      <c r="P478" s="223">
        <f>Розрахунок!O475</f>
        <v>0</v>
      </c>
      <c r="Q478" s="224">
        <f>Розрахунок!DL475</f>
        <v>0</v>
      </c>
      <c r="R478" s="249" t="str">
        <f t="shared" si="93"/>
        <v xml:space="preserve"> </v>
      </c>
      <c r="S478" s="222">
        <f>Розрахунок!U475</f>
        <v>0</v>
      </c>
      <c r="T478" s="225">
        <f>Розрахунок!AB475</f>
        <v>0</v>
      </c>
      <c r="U478" s="226">
        <f>Розрахунок!AI475</f>
        <v>0</v>
      </c>
      <c r="V478" s="423">
        <f>Розрахунок!AP475</f>
        <v>0</v>
      </c>
      <c r="W478" s="222">
        <f>Розрахунок!AW475</f>
        <v>0</v>
      </c>
      <c r="X478" s="225">
        <f>Розрахунок!BD475</f>
        <v>0</v>
      </c>
      <c r="Y478" s="226">
        <f>Розрахунок!BK475</f>
        <v>0</v>
      </c>
      <c r="Z478" s="423">
        <f>Розрахунок!BR475</f>
        <v>0</v>
      </c>
      <c r="AA478" s="222">
        <f>Розрахунок!BY475</f>
        <v>0</v>
      </c>
      <c r="AB478" s="423">
        <f>Розрахунок!CF475</f>
        <v>0</v>
      </c>
      <c r="AC478" s="222">
        <f>Розрахунок!CM475</f>
        <v>0</v>
      </c>
      <c r="AD478" s="225">
        <f>Розрахунок!CT475</f>
        <v>0</v>
      </c>
      <c r="AE478" s="226">
        <f>Розрахунок!DA475</f>
        <v>0</v>
      </c>
      <c r="AF478" s="225">
        <f>Розрахунок!DH475</f>
        <v>0</v>
      </c>
      <c r="AG478" s="421"/>
      <c r="AI478" s="524">
        <f t="shared" si="86"/>
        <v>0</v>
      </c>
      <c r="AJ478" s="519">
        <f t="shared" si="87"/>
        <v>0</v>
      </c>
      <c r="AK478" s="519">
        <f t="shared" si="88"/>
        <v>0</v>
      </c>
      <c r="AL478" s="519">
        <f t="shared" si="89"/>
        <v>0</v>
      </c>
      <c r="AM478" s="519">
        <f t="shared" si="90"/>
        <v>0</v>
      </c>
      <c r="AN478" s="519">
        <f t="shared" si="91"/>
        <v>0</v>
      </c>
      <c r="AO478" s="525">
        <f t="shared" si="92"/>
        <v>0</v>
      </c>
    </row>
    <row r="479" spans="1:41" s="16" customFormat="1" ht="13.5" hidden="1" thickBot="1" x14ac:dyDescent="0.25">
      <c r="A479" s="221">
        <f>Розрахунок!A476</f>
        <v>55</v>
      </c>
      <c r="B479" s="423">
        <f>Розрахунок!B476</f>
        <v>0</v>
      </c>
      <c r="C479" s="227" t="str">
        <f>Розрахунок!C476</f>
        <v/>
      </c>
      <c r="D479" s="226" t="str">
        <f>IF(Розрахунок!F476&lt;&gt;"",LEFT(Розрахунок!F476, LEN(Розрахунок!F476)-1)," ")</f>
        <v xml:space="preserve"> </v>
      </c>
      <c r="E479" s="223" t="str">
        <f>IF(Розрахунок!G476&lt;&gt;"",LEFT(Розрахунок!G476, LEN(Розрахунок!G476)-1)," ")</f>
        <v xml:space="preserve"> </v>
      </c>
      <c r="F479" s="223" t="str">
        <f>IF(Розрахунок!H476&lt;&gt;"",LEFT(Розрахунок!H476, LEN(Розрахунок!H476)-1)," ")</f>
        <v xml:space="preserve"> </v>
      </c>
      <c r="G479" s="223" t="str">
        <f>IF(Розрахунок!I476&lt;&gt;"",LEFT(Розрахунок!I476, LEN(Розрахунок!I476)-1)," ")</f>
        <v xml:space="preserve"> </v>
      </c>
      <c r="H479" s="223">
        <f>Розрахунок!J476</f>
        <v>0</v>
      </c>
      <c r="I479" s="223" t="str">
        <f>IF(Розрахунок!K476&lt;&gt;"",LEFT(Розрахунок!K476, LEN(Розрахунок!K476)-1)," ")</f>
        <v xml:space="preserve"> </v>
      </c>
      <c r="J479" s="223">
        <f>Розрахунок!E476</f>
        <v>0</v>
      </c>
      <c r="K479" s="223">
        <f>Розрахунок!DN476</f>
        <v>0</v>
      </c>
      <c r="L479" s="223">
        <f>Розрахунок!DM476</f>
        <v>0</v>
      </c>
      <c r="M479" s="223">
        <f>Розрахунок!L476</f>
        <v>0</v>
      </c>
      <c r="N479" s="223">
        <f>Розрахунок!M476</f>
        <v>0</v>
      </c>
      <c r="O479" s="223">
        <f>Розрахунок!N476</f>
        <v>0</v>
      </c>
      <c r="P479" s="223">
        <f>Розрахунок!O476</f>
        <v>0</v>
      </c>
      <c r="Q479" s="224">
        <f>Розрахунок!DL476</f>
        <v>0</v>
      </c>
      <c r="R479" s="249" t="str">
        <f t="shared" si="93"/>
        <v xml:space="preserve"> </v>
      </c>
      <c r="S479" s="222">
        <f>Розрахунок!U476</f>
        <v>0</v>
      </c>
      <c r="T479" s="225">
        <f>Розрахунок!AB476</f>
        <v>0</v>
      </c>
      <c r="U479" s="226">
        <f>Розрахунок!AI476</f>
        <v>0</v>
      </c>
      <c r="V479" s="423">
        <f>Розрахунок!AP476</f>
        <v>0</v>
      </c>
      <c r="W479" s="222">
        <f>Розрахунок!AW476</f>
        <v>0</v>
      </c>
      <c r="X479" s="225">
        <f>Розрахунок!BD476</f>
        <v>0</v>
      </c>
      <c r="Y479" s="226">
        <f>Розрахунок!BK476</f>
        <v>0</v>
      </c>
      <c r="Z479" s="423">
        <f>Розрахунок!BR476</f>
        <v>0</v>
      </c>
      <c r="AA479" s="222">
        <f>Розрахунок!BY476</f>
        <v>0</v>
      </c>
      <c r="AB479" s="423">
        <f>Розрахунок!CF476</f>
        <v>0</v>
      </c>
      <c r="AC479" s="222">
        <f>Розрахунок!CM476</f>
        <v>0</v>
      </c>
      <c r="AD479" s="225">
        <f>Розрахунок!CT476</f>
        <v>0</v>
      </c>
      <c r="AE479" s="226">
        <f>Розрахунок!DA476</f>
        <v>0</v>
      </c>
      <c r="AF479" s="225">
        <f>Розрахунок!DH476</f>
        <v>0</v>
      </c>
      <c r="AG479" s="421"/>
      <c r="AI479" s="524">
        <f t="shared" si="86"/>
        <v>0</v>
      </c>
      <c r="AJ479" s="519">
        <f t="shared" si="87"/>
        <v>0</v>
      </c>
      <c r="AK479" s="519">
        <f t="shared" si="88"/>
        <v>0</v>
      </c>
      <c r="AL479" s="519">
        <f t="shared" si="89"/>
        <v>0</v>
      </c>
      <c r="AM479" s="519">
        <f t="shared" si="90"/>
        <v>0</v>
      </c>
      <c r="AN479" s="519">
        <f t="shared" si="91"/>
        <v>0</v>
      </c>
      <c r="AO479" s="525">
        <f t="shared" si="92"/>
        <v>0</v>
      </c>
    </row>
    <row r="480" spans="1:41" s="16" customFormat="1" ht="13.5" hidden="1" thickBot="1" x14ac:dyDescent="0.25">
      <c r="A480" s="221">
        <f>Розрахунок!A477</f>
        <v>56</v>
      </c>
      <c r="B480" s="423">
        <f>Розрахунок!B477</f>
        <v>0</v>
      </c>
      <c r="C480" s="227" t="str">
        <f>Розрахунок!C477</f>
        <v/>
      </c>
      <c r="D480" s="226" t="str">
        <f>IF(Розрахунок!F477&lt;&gt;"",LEFT(Розрахунок!F477, LEN(Розрахунок!F477)-1)," ")</f>
        <v xml:space="preserve"> </v>
      </c>
      <c r="E480" s="223" t="str">
        <f>IF(Розрахунок!G477&lt;&gt;"",LEFT(Розрахунок!G477, LEN(Розрахунок!G477)-1)," ")</f>
        <v xml:space="preserve"> </v>
      </c>
      <c r="F480" s="223" t="str">
        <f>IF(Розрахунок!H477&lt;&gt;"",LEFT(Розрахунок!H477, LEN(Розрахунок!H477)-1)," ")</f>
        <v xml:space="preserve"> </v>
      </c>
      <c r="G480" s="223" t="str">
        <f>IF(Розрахунок!I477&lt;&gt;"",LEFT(Розрахунок!I477, LEN(Розрахунок!I477)-1)," ")</f>
        <v xml:space="preserve"> </v>
      </c>
      <c r="H480" s="223">
        <f>Розрахунок!J477</f>
        <v>0</v>
      </c>
      <c r="I480" s="223" t="str">
        <f>IF(Розрахунок!K477&lt;&gt;"",LEFT(Розрахунок!K477, LEN(Розрахунок!K477)-1)," ")</f>
        <v xml:space="preserve"> </v>
      </c>
      <c r="J480" s="223">
        <f>Розрахунок!E477</f>
        <v>0</v>
      </c>
      <c r="K480" s="223">
        <f>Розрахунок!DN477</f>
        <v>0</v>
      </c>
      <c r="L480" s="223">
        <f>Розрахунок!DM477</f>
        <v>0</v>
      </c>
      <c r="M480" s="223">
        <f>Розрахунок!L477</f>
        <v>0</v>
      </c>
      <c r="N480" s="223">
        <f>Розрахунок!M477</f>
        <v>0</v>
      </c>
      <c r="O480" s="223">
        <f>Розрахунок!N477</f>
        <v>0</v>
      </c>
      <c r="P480" s="223">
        <f>Розрахунок!O477</f>
        <v>0</v>
      </c>
      <c r="Q480" s="224">
        <f>Розрахунок!DL477</f>
        <v>0</v>
      </c>
      <c r="R480" s="249" t="str">
        <f t="shared" si="93"/>
        <v xml:space="preserve"> </v>
      </c>
      <c r="S480" s="222">
        <f>Розрахунок!U477</f>
        <v>0</v>
      </c>
      <c r="T480" s="225">
        <f>Розрахунок!AB477</f>
        <v>0</v>
      </c>
      <c r="U480" s="226">
        <f>Розрахунок!AI477</f>
        <v>0</v>
      </c>
      <c r="V480" s="423">
        <f>Розрахунок!AP477</f>
        <v>0</v>
      </c>
      <c r="W480" s="222">
        <f>Розрахунок!AW477</f>
        <v>0</v>
      </c>
      <c r="X480" s="225">
        <f>Розрахунок!BD477</f>
        <v>0</v>
      </c>
      <c r="Y480" s="226">
        <f>Розрахунок!BK477</f>
        <v>0</v>
      </c>
      <c r="Z480" s="423">
        <f>Розрахунок!BR477</f>
        <v>0</v>
      </c>
      <c r="AA480" s="222">
        <f>Розрахунок!BY477</f>
        <v>0</v>
      </c>
      <c r="AB480" s="423">
        <f>Розрахунок!CF477</f>
        <v>0</v>
      </c>
      <c r="AC480" s="222">
        <f>Розрахунок!CM477</f>
        <v>0</v>
      </c>
      <c r="AD480" s="225">
        <f>Розрахунок!CT477</f>
        <v>0</v>
      </c>
      <c r="AE480" s="226">
        <f>Розрахунок!DA477</f>
        <v>0</v>
      </c>
      <c r="AF480" s="225">
        <f>Розрахунок!DH477</f>
        <v>0</v>
      </c>
      <c r="AG480" s="421"/>
      <c r="AI480" s="524">
        <f t="shared" si="86"/>
        <v>0</v>
      </c>
      <c r="AJ480" s="519">
        <f t="shared" si="87"/>
        <v>0</v>
      </c>
      <c r="AK480" s="519">
        <f t="shared" si="88"/>
        <v>0</v>
      </c>
      <c r="AL480" s="519">
        <f t="shared" si="89"/>
        <v>0</v>
      </c>
      <c r="AM480" s="519">
        <f t="shared" si="90"/>
        <v>0</v>
      </c>
      <c r="AN480" s="519">
        <f t="shared" si="91"/>
        <v>0</v>
      </c>
      <c r="AO480" s="525">
        <f t="shared" si="92"/>
        <v>0</v>
      </c>
    </row>
    <row r="481" spans="1:41" s="16" customFormat="1" ht="13.5" hidden="1" thickBot="1" x14ac:dyDescent="0.25">
      <c r="A481" s="221">
        <f>Розрахунок!A478</f>
        <v>57</v>
      </c>
      <c r="B481" s="423">
        <f>Розрахунок!B478</f>
        <v>0</v>
      </c>
      <c r="C481" s="227" t="str">
        <f>Розрахунок!C478</f>
        <v/>
      </c>
      <c r="D481" s="226" t="str">
        <f>IF(Розрахунок!F478&lt;&gt;"",LEFT(Розрахунок!F478, LEN(Розрахунок!F478)-1)," ")</f>
        <v xml:space="preserve"> </v>
      </c>
      <c r="E481" s="223" t="str">
        <f>IF(Розрахунок!G478&lt;&gt;"",LEFT(Розрахунок!G478, LEN(Розрахунок!G478)-1)," ")</f>
        <v xml:space="preserve"> </v>
      </c>
      <c r="F481" s="223" t="str">
        <f>IF(Розрахунок!H478&lt;&gt;"",LEFT(Розрахунок!H478, LEN(Розрахунок!H478)-1)," ")</f>
        <v xml:space="preserve"> </v>
      </c>
      <c r="G481" s="223" t="str">
        <f>IF(Розрахунок!I478&lt;&gt;"",LEFT(Розрахунок!I478, LEN(Розрахунок!I478)-1)," ")</f>
        <v xml:space="preserve"> </v>
      </c>
      <c r="H481" s="223">
        <f>Розрахунок!J478</f>
        <v>0</v>
      </c>
      <c r="I481" s="223" t="str">
        <f>IF(Розрахунок!K478&lt;&gt;"",LEFT(Розрахунок!K478, LEN(Розрахунок!K478)-1)," ")</f>
        <v xml:space="preserve"> </v>
      </c>
      <c r="J481" s="223">
        <f>Розрахунок!E478</f>
        <v>0</v>
      </c>
      <c r="K481" s="223">
        <f>Розрахунок!DN478</f>
        <v>0</v>
      </c>
      <c r="L481" s="223">
        <f>Розрахунок!DM478</f>
        <v>0</v>
      </c>
      <c r="M481" s="223">
        <f>Розрахунок!L478</f>
        <v>0</v>
      </c>
      <c r="N481" s="223">
        <f>Розрахунок!M478</f>
        <v>0</v>
      </c>
      <c r="O481" s="223">
        <f>Розрахунок!N478</f>
        <v>0</v>
      </c>
      <c r="P481" s="223">
        <f>Розрахунок!O478</f>
        <v>0</v>
      </c>
      <c r="Q481" s="224">
        <f>Розрахунок!DL478</f>
        <v>0</v>
      </c>
      <c r="R481" s="249" t="str">
        <f t="shared" si="93"/>
        <v xml:space="preserve"> </v>
      </c>
      <c r="S481" s="222">
        <f>Розрахунок!U478</f>
        <v>0</v>
      </c>
      <c r="T481" s="225">
        <f>Розрахунок!AB478</f>
        <v>0</v>
      </c>
      <c r="U481" s="226">
        <f>Розрахунок!AI478</f>
        <v>0</v>
      </c>
      <c r="V481" s="423">
        <f>Розрахунок!AP478</f>
        <v>0</v>
      </c>
      <c r="W481" s="222">
        <f>Розрахунок!AW478</f>
        <v>0</v>
      </c>
      <c r="X481" s="225">
        <f>Розрахунок!BD478</f>
        <v>0</v>
      </c>
      <c r="Y481" s="226">
        <f>Розрахунок!BK478</f>
        <v>0</v>
      </c>
      <c r="Z481" s="423">
        <f>Розрахунок!BR478</f>
        <v>0</v>
      </c>
      <c r="AA481" s="222">
        <f>Розрахунок!BY478</f>
        <v>0</v>
      </c>
      <c r="AB481" s="423">
        <f>Розрахунок!CF478</f>
        <v>0</v>
      </c>
      <c r="AC481" s="222">
        <f>Розрахунок!CM478</f>
        <v>0</v>
      </c>
      <c r="AD481" s="225">
        <f>Розрахунок!CT478</f>
        <v>0</v>
      </c>
      <c r="AE481" s="226">
        <f>Розрахунок!DA478</f>
        <v>0</v>
      </c>
      <c r="AF481" s="225">
        <f>Розрахунок!DH478</f>
        <v>0</v>
      </c>
      <c r="AG481" s="421"/>
      <c r="AI481" s="524">
        <f t="shared" si="86"/>
        <v>0</v>
      </c>
      <c r="AJ481" s="519">
        <f t="shared" si="87"/>
        <v>0</v>
      </c>
      <c r="AK481" s="519">
        <f t="shared" si="88"/>
        <v>0</v>
      </c>
      <c r="AL481" s="519">
        <f t="shared" si="89"/>
        <v>0</v>
      </c>
      <c r="AM481" s="519">
        <f t="shared" si="90"/>
        <v>0</v>
      </c>
      <c r="AN481" s="519">
        <f t="shared" si="91"/>
        <v>0</v>
      </c>
      <c r="AO481" s="525">
        <f t="shared" si="92"/>
        <v>0</v>
      </c>
    </row>
    <row r="482" spans="1:41" s="16" customFormat="1" ht="13.5" hidden="1" thickBot="1" x14ac:dyDescent="0.25">
      <c r="A482" s="221">
        <f>Розрахунок!A479</f>
        <v>58</v>
      </c>
      <c r="B482" s="423">
        <f>Розрахунок!B479</f>
        <v>0</v>
      </c>
      <c r="C482" s="227" t="str">
        <f>Розрахунок!C479</f>
        <v/>
      </c>
      <c r="D482" s="226" t="str">
        <f>IF(Розрахунок!F479&lt;&gt;"",LEFT(Розрахунок!F479, LEN(Розрахунок!F479)-1)," ")</f>
        <v xml:space="preserve"> </v>
      </c>
      <c r="E482" s="223" t="str">
        <f>IF(Розрахунок!G479&lt;&gt;"",LEFT(Розрахунок!G479, LEN(Розрахунок!G479)-1)," ")</f>
        <v xml:space="preserve"> </v>
      </c>
      <c r="F482" s="223" t="str">
        <f>IF(Розрахунок!H479&lt;&gt;"",LEFT(Розрахунок!H479, LEN(Розрахунок!H479)-1)," ")</f>
        <v xml:space="preserve"> </v>
      </c>
      <c r="G482" s="223" t="str">
        <f>IF(Розрахунок!I479&lt;&gt;"",LEFT(Розрахунок!I479, LEN(Розрахунок!I479)-1)," ")</f>
        <v xml:space="preserve"> </v>
      </c>
      <c r="H482" s="223">
        <f>Розрахунок!J479</f>
        <v>0</v>
      </c>
      <c r="I482" s="223" t="str">
        <f>IF(Розрахунок!K479&lt;&gt;"",LEFT(Розрахунок!K479, LEN(Розрахунок!K479)-1)," ")</f>
        <v xml:space="preserve"> </v>
      </c>
      <c r="J482" s="223">
        <f>Розрахунок!E479</f>
        <v>0</v>
      </c>
      <c r="K482" s="223">
        <f>Розрахунок!DN479</f>
        <v>0</v>
      </c>
      <c r="L482" s="223">
        <f>Розрахунок!DM479</f>
        <v>0</v>
      </c>
      <c r="M482" s="223">
        <f>Розрахунок!L479</f>
        <v>0</v>
      </c>
      <c r="N482" s="223">
        <f>Розрахунок!M479</f>
        <v>0</v>
      </c>
      <c r="O482" s="223">
        <f>Розрахунок!N479</f>
        <v>0</v>
      </c>
      <c r="P482" s="223">
        <f>Розрахунок!O479</f>
        <v>0</v>
      </c>
      <c r="Q482" s="224">
        <f>Розрахунок!DL479</f>
        <v>0</v>
      </c>
      <c r="R482" s="249" t="str">
        <f t="shared" si="93"/>
        <v xml:space="preserve"> </v>
      </c>
      <c r="S482" s="222">
        <f>Розрахунок!U479</f>
        <v>0</v>
      </c>
      <c r="T482" s="225">
        <f>Розрахунок!AB479</f>
        <v>0</v>
      </c>
      <c r="U482" s="226">
        <f>Розрахунок!AI479</f>
        <v>0</v>
      </c>
      <c r="V482" s="423">
        <f>Розрахунок!AP479</f>
        <v>0</v>
      </c>
      <c r="W482" s="222">
        <f>Розрахунок!AW479</f>
        <v>0</v>
      </c>
      <c r="X482" s="225">
        <f>Розрахунок!BD479</f>
        <v>0</v>
      </c>
      <c r="Y482" s="226">
        <f>Розрахунок!BK479</f>
        <v>0</v>
      </c>
      <c r="Z482" s="423">
        <f>Розрахунок!BR479</f>
        <v>0</v>
      </c>
      <c r="AA482" s="222">
        <f>Розрахунок!BY479</f>
        <v>0</v>
      </c>
      <c r="AB482" s="423">
        <f>Розрахунок!CF479</f>
        <v>0</v>
      </c>
      <c r="AC482" s="222">
        <f>Розрахунок!CM479</f>
        <v>0</v>
      </c>
      <c r="AD482" s="225">
        <f>Розрахунок!CT479</f>
        <v>0</v>
      </c>
      <c r="AE482" s="226">
        <f>Розрахунок!DA479</f>
        <v>0</v>
      </c>
      <c r="AF482" s="225">
        <f>Розрахунок!DH479</f>
        <v>0</v>
      </c>
      <c r="AG482" s="421"/>
      <c r="AI482" s="524">
        <f t="shared" si="86"/>
        <v>0</v>
      </c>
      <c r="AJ482" s="519">
        <f t="shared" si="87"/>
        <v>0</v>
      </c>
      <c r="AK482" s="519">
        <f t="shared" si="88"/>
        <v>0</v>
      </c>
      <c r="AL482" s="519">
        <f t="shared" si="89"/>
        <v>0</v>
      </c>
      <c r="AM482" s="519">
        <f t="shared" si="90"/>
        <v>0</v>
      </c>
      <c r="AN482" s="519">
        <f t="shared" si="91"/>
        <v>0</v>
      </c>
      <c r="AO482" s="525">
        <f t="shared" si="92"/>
        <v>0</v>
      </c>
    </row>
    <row r="483" spans="1:41" s="16" customFormat="1" ht="13.5" hidden="1" thickBot="1" x14ac:dyDescent="0.25">
      <c r="A483" s="221">
        <f>Розрахунок!A480</f>
        <v>59</v>
      </c>
      <c r="B483" s="423">
        <f>Розрахунок!B480</f>
        <v>0</v>
      </c>
      <c r="C483" s="227" t="str">
        <f>Розрахунок!C480</f>
        <v/>
      </c>
      <c r="D483" s="226" t="str">
        <f>IF(Розрахунок!F480&lt;&gt;"",LEFT(Розрахунок!F480, LEN(Розрахунок!F480)-1)," ")</f>
        <v xml:space="preserve"> </v>
      </c>
      <c r="E483" s="223" t="str">
        <f>IF(Розрахунок!G480&lt;&gt;"",LEFT(Розрахунок!G480, LEN(Розрахунок!G480)-1)," ")</f>
        <v xml:space="preserve"> </v>
      </c>
      <c r="F483" s="223" t="str">
        <f>IF(Розрахунок!H480&lt;&gt;"",LEFT(Розрахунок!H480, LEN(Розрахунок!H480)-1)," ")</f>
        <v xml:space="preserve"> </v>
      </c>
      <c r="G483" s="223" t="str">
        <f>IF(Розрахунок!I480&lt;&gt;"",LEFT(Розрахунок!I480, LEN(Розрахунок!I480)-1)," ")</f>
        <v xml:space="preserve"> </v>
      </c>
      <c r="H483" s="223">
        <f>Розрахунок!J480</f>
        <v>0</v>
      </c>
      <c r="I483" s="223" t="str">
        <f>IF(Розрахунок!K480&lt;&gt;"",LEFT(Розрахунок!K480, LEN(Розрахунок!K480)-1)," ")</f>
        <v xml:space="preserve"> </v>
      </c>
      <c r="J483" s="223">
        <f>Розрахунок!E480</f>
        <v>0</v>
      </c>
      <c r="K483" s="223">
        <f>Розрахунок!DN480</f>
        <v>0</v>
      </c>
      <c r="L483" s="223">
        <f>Розрахунок!DM480</f>
        <v>0</v>
      </c>
      <c r="M483" s="223">
        <f>Розрахунок!L480</f>
        <v>0</v>
      </c>
      <c r="N483" s="223">
        <f>Розрахунок!M480</f>
        <v>0</v>
      </c>
      <c r="O483" s="223">
        <f>Розрахунок!N480</f>
        <v>0</v>
      </c>
      <c r="P483" s="223">
        <f>Розрахунок!O480</f>
        <v>0</v>
      </c>
      <c r="Q483" s="224">
        <f>Розрахунок!DL480</f>
        <v>0</v>
      </c>
      <c r="R483" s="249" t="str">
        <f t="shared" si="93"/>
        <v xml:space="preserve"> </v>
      </c>
      <c r="S483" s="222">
        <f>Розрахунок!U480</f>
        <v>0</v>
      </c>
      <c r="T483" s="225">
        <f>Розрахунок!AB480</f>
        <v>0</v>
      </c>
      <c r="U483" s="226">
        <f>Розрахунок!AI480</f>
        <v>0</v>
      </c>
      <c r="V483" s="423">
        <f>Розрахунок!AP480</f>
        <v>0</v>
      </c>
      <c r="W483" s="222">
        <f>Розрахунок!AW480</f>
        <v>0</v>
      </c>
      <c r="X483" s="225">
        <f>Розрахунок!BD480</f>
        <v>0</v>
      </c>
      <c r="Y483" s="226">
        <f>Розрахунок!BK480</f>
        <v>0</v>
      </c>
      <c r="Z483" s="423">
        <f>Розрахунок!BR480</f>
        <v>0</v>
      </c>
      <c r="AA483" s="222">
        <f>Розрахунок!BY480</f>
        <v>0</v>
      </c>
      <c r="AB483" s="423">
        <f>Розрахунок!CF480</f>
        <v>0</v>
      </c>
      <c r="AC483" s="222">
        <f>Розрахунок!CM480</f>
        <v>0</v>
      </c>
      <c r="AD483" s="225">
        <f>Розрахунок!CT480</f>
        <v>0</v>
      </c>
      <c r="AE483" s="226">
        <f>Розрахунок!DA480</f>
        <v>0</v>
      </c>
      <c r="AF483" s="225">
        <f>Розрахунок!DH480</f>
        <v>0</v>
      </c>
      <c r="AG483" s="421"/>
      <c r="AI483" s="524">
        <f t="shared" si="86"/>
        <v>0</v>
      </c>
      <c r="AJ483" s="519">
        <f t="shared" si="87"/>
        <v>0</v>
      </c>
      <c r="AK483" s="519">
        <f t="shared" si="88"/>
        <v>0</v>
      </c>
      <c r="AL483" s="519">
        <f t="shared" si="89"/>
        <v>0</v>
      </c>
      <c r="AM483" s="519">
        <f t="shared" si="90"/>
        <v>0</v>
      </c>
      <c r="AN483" s="519">
        <f t="shared" si="91"/>
        <v>0</v>
      </c>
      <c r="AO483" s="525">
        <f t="shared" si="92"/>
        <v>0</v>
      </c>
    </row>
    <row r="484" spans="1:41" s="16" customFormat="1" ht="13.5" hidden="1" thickBot="1" x14ac:dyDescent="0.25">
      <c r="A484" s="221">
        <f>Розрахунок!A481</f>
        <v>60</v>
      </c>
      <c r="B484" s="423">
        <f>Розрахунок!B481</f>
        <v>0</v>
      </c>
      <c r="C484" s="227" t="str">
        <f>Розрахунок!C481</f>
        <v/>
      </c>
      <c r="D484" s="226" t="str">
        <f>IF(Розрахунок!F481&lt;&gt;"",LEFT(Розрахунок!F481, LEN(Розрахунок!F481)-1)," ")</f>
        <v xml:space="preserve"> </v>
      </c>
      <c r="E484" s="223" t="str">
        <f>IF(Розрахунок!G481&lt;&gt;"",LEFT(Розрахунок!G481, LEN(Розрахунок!G481)-1)," ")</f>
        <v xml:space="preserve"> </v>
      </c>
      <c r="F484" s="223" t="str">
        <f>IF(Розрахунок!H481&lt;&gt;"",LEFT(Розрахунок!H481, LEN(Розрахунок!H481)-1)," ")</f>
        <v xml:space="preserve"> </v>
      </c>
      <c r="G484" s="223" t="str">
        <f>IF(Розрахунок!I481&lt;&gt;"",LEFT(Розрахунок!I481, LEN(Розрахунок!I481)-1)," ")</f>
        <v xml:space="preserve"> </v>
      </c>
      <c r="H484" s="223">
        <f>Розрахунок!J481</f>
        <v>0</v>
      </c>
      <c r="I484" s="223" t="str">
        <f>IF(Розрахунок!K481&lt;&gt;"",LEFT(Розрахунок!K481, LEN(Розрахунок!K481)-1)," ")</f>
        <v xml:space="preserve"> </v>
      </c>
      <c r="J484" s="223">
        <f>Розрахунок!E481</f>
        <v>0</v>
      </c>
      <c r="K484" s="223">
        <f>Розрахунок!DN481</f>
        <v>0</v>
      </c>
      <c r="L484" s="223">
        <f>Розрахунок!DM481</f>
        <v>0</v>
      </c>
      <c r="M484" s="223">
        <f>Розрахунок!L481</f>
        <v>0</v>
      </c>
      <c r="N484" s="223">
        <f>Розрахунок!M481</f>
        <v>0</v>
      </c>
      <c r="O484" s="223">
        <f>Розрахунок!N481</f>
        <v>0</v>
      </c>
      <c r="P484" s="223">
        <f>Розрахунок!O481</f>
        <v>0</v>
      </c>
      <c r="Q484" s="224">
        <f>Розрахунок!DL481</f>
        <v>0</v>
      </c>
      <c r="R484" s="249" t="str">
        <f t="shared" si="93"/>
        <v xml:space="preserve"> </v>
      </c>
      <c r="S484" s="222">
        <f>Розрахунок!U481</f>
        <v>0</v>
      </c>
      <c r="T484" s="225">
        <f>Розрахунок!AB481</f>
        <v>0</v>
      </c>
      <c r="U484" s="226">
        <f>Розрахунок!AI481</f>
        <v>0</v>
      </c>
      <c r="V484" s="423">
        <f>Розрахунок!AP481</f>
        <v>0</v>
      </c>
      <c r="W484" s="222">
        <f>Розрахунок!AW481</f>
        <v>0</v>
      </c>
      <c r="X484" s="225">
        <f>Розрахунок!BD481</f>
        <v>0</v>
      </c>
      <c r="Y484" s="226">
        <f>Розрахунок!BK481</f>
        <v>0</v>
      </c>
      <c r="Z484" s="423">
        <f>Розрахунок!BR481</f>
        <v>0</v>
      </c>
      <c r="AA484" s="222">
        <f>Розрахунок!BY481</f>
        <v>0</v>
      </c>
      <c r="AB484" s="423">
        <f>Розрахунок!CF481</f>
        <v>0</v>
      </c>
      <c r="AC484" s="222">
        <f>Розрахунок!CM481</f>
        <v>0</v>
      </c>
      <c r="AD484" s="225">
        <f>Розрахунок!CT481</f>
        <v>0</v>
      </c>
      <c r="AE484" s="226">
        <f>Розрахунок!DA481</f>
        <v>0</v>
      </c>
      <c r="AF484" s="225">
        <f>Розрахунок!DH481</f>
        <v>0</v>
      </c>
      <c r="AG484" s="421"/>
      <c r="AI484" s="524">
        <f t="shared" si="86"/>
        <v>0</v>
      </c>
      <c r="AJ484" s="519">
        <f t="shared" si="87"/>
        <v>0</v>
      </c>
      <c r="AK484" s="519">
        <f t="shared" si="88"/>
        <v>0</v>
      </c>
      <c r="AL484" s="519">
        <f t="shared" si="89"/>
        <v>0</v>
      </c>
      <c r="AM484" s="519">
        <f t="shared" si="90"/>
        <v>0</v>
      </c>
      <c r="AN484" s="519">
        <f t="shared" si="91"/>
        <v>0</v>
      </c>
      <c r="AO484" s="525">
        <f t="shared" si="92"/>
        <v>0</v>
      </c>
    </row>
    <row r="485" spans="1:41" s="16" customFormat="1" ht="13.5" hidden="1" thickBot="1" x14ac:dyDescent="0.25">
      <c r="A485" s="221">
        <f>Розрахунок!A482</f>
        <v>61</v>
      </c>
      <c r="B485" s="423">
        <f>Розрахунок!B482</f>
        <v>0</v>
      </c>
      <c r="C485" s="227" t="str">
        <f>Розрахунок!C482</f>
        <v/>
      </c>
      <c r="D485" s="226" t="str">
        <f>IF(Розрахунок!F482&lt;&gt;"",LEFT(Розрахунок!F482, LEN(Розрахунок!F482)-1)," ")</f>
        <v xml:space="preserve"> </v>
      </c>
      <c r="E485" s="223" t="str">
        <f>IF(Розрахунок!G482&lt;&gt;"",LEFT(Розрахунок!G482, LEN(Розрахунок!G482)-1)," ")</f>
        <v xml:space="preserve"> </v>
      </c>
      <c r="F485" s="223" t="str">
        <f>IF(Розрахунок!H482&lt;&gt;"",LEFT(Розрахунок!H482, LEN(Розрахунок!H482)-1)," ")</f>
        <v xml:space="preserve"> </v>
      </c>
      <c r="G485" s="223" t="str">
        <f>IF(Розрахунок!I482&lt;&gt;"",LEFT(Розрахунок!I482, LEN(Розрахунок!I482)-1)," ")</f>
        <v xml:space="preserve"> </v>
      </c>
      <c r="H485" s="223">
        <f>Розрахунок!J482</f>
        <v>0</v>
      </c>
      <c r="I485" s="223" t="str">
        <f>IF(Розрахунок!K482&lt;&gt;"",LEFT(Розрахунок!K482, LEN(Розрахунок!K482)-1)," ")</f>
        <v xml:space="preserve"> </v>
      </c>
      <c r="J485" s="223">
        <f>Розрахунок!E482</f>
        <v>0</v>
      </c>
      <c r="K485" s="223">
        <f>Розрахунок!DN482</f>
        <v>0</v>
      </c>
      <c r="L485" s="223">
        <f>Розрахунок!DM482</f>
        <v>0</v>
      </c>
      <c r="M485" s="223">
        <f>Розрахунок!L482</f>
        <v>0</v>
      </c>
      <c r="N485" s="223">
        <f>Розрахунок!M482</f>
        <v>0</v>
      </c>
      <c r="O485" s="223">
        <f>Розрахунок!N482</f>
        <v>0</v>
      </c>
      <c r="P485" s="223">
        <f>Розрахунок!O482</f>
        <v>0</v>
      </c>
      <c r="Q485" s="224">
        <f>Розрахунок!DL482</f>
        <v>0</v>
      </c>
      <c r="R485" s="249" t="str">
        <f t="shared" si="93"/>
        <v xml:space="preserve"> </v>
      </c>
      <c r="S485" s="222">
        <f>Розрахунок!U482</f>
        <v>0</v>
      </c>
      <c r="T485" s="225">
        <f>Розрахунок!AB482</f>
        <v>0</v>
      </c>
      <c r="U485" s="226">
        <f>Розрахунок!AI482</f>
        <v>0</v>
      </c>
      <c r="V485" s="423">
        <f>Розрахунок!AP482</f>
        <v>0</v>
      </c>
      <c r="W485" s="222">
        <f>Розрахунок!AW482</f>
        <v>0</v>
      </c>
      <c r="X485" s="225">
        <f>Розрахунок!BD482</f>
        <v>0</v>
      </c>
      <c r="Y485" s="226">
        <f>Розрахунок!BK482</f>
        <v>0</v>
      </c>
      <c r="Z485" s="423">
        <f>Розрахунок!BR482</f>
        <v>0</v>
      </c>
      <c r="AA485" s="222">
        <f>Розрахунок!BY482</f>
        <v>0</v>
      </c>
      <c r="AB485" s="423">
        <f>Розрахунок!CF482</f>
        <v>0</v>
      </c>
      <c r="AC485" s="222">
        <f>Розрахунок!CM482</f>
        <v>0</v>
      </c>
      <c r="AD485" s="225">
        <f>Розрахунок!CT482</f>
        <v>0</v>
      </c>
      <c r="AE485" s="226">
        <f>Розрахунок!DA482</f>
        <v>0</v>
      </c>
      <c r="AF485" s="225">
        <f>Розрахунок!DH482</f>
        <v>0</v>
      </c>
      <c r="AG485" s="421"/>
      <c r="AI485" s="524">
        <f t="shared" si="86"/>
        <v>0</v>
      </c>
      <c r="AJ485" s="519">
        <f t="shared" si="87"/>
        <v>0</v>
      </c>
      <c r="AK485" s="519">
        <f t="shared" si="88"/>
        <v>0</v>
      </c>
      <c r="AL485" s="519">
        <f t="shared" si="89"/>
        <v>0</v>
      </c>
      <c r="AM485" s="519">
        <f t="shared" si="90"/>
        <v>0</v>
      </c>
      <c r="AN485" s="519">
        <f t="shared" si="91"/>
        <v>0</v>
      </c>
      <c r="AO485" s="525">
        <f t="shared" si="92"/>
        <v>0</v>
      </c>
    </row>
    <row r="486" spans="1:41" s="16" customFormat="1" ht="13.5" hidden="1" thickBot="1" x14ac:dyDescent="0.25">
      <c r="A486" s="221">
        <f>Розрахунок!A483</f>
        <v>62</v>
      </c>
      <c r="B486" s="423">
        <f>Розрахунок!B483</f>
        <v>0</v>
      </c>
      <c r="C486" s="227" t="str">
        <f>Розрахунок!C483</f>
        <v/>
      </c>
      <c r="D486" s="226" t="str">
        <f>IF(Розрахунок!F483&lt;&gt;"",LEFT(Розрахунок!F483, LEN(Розрахунок!F483)-1)," ")</f>
        <v xml:space="preserve"> </v>
      </c>
      <c r="E486" s="223" t="str">
        <f>IF(Розрахунок!G483&lt;&gt;"",LEFT(Розрахунок!G483, LEN(Розрахунок!G483)-1)," ")</f>
        <v xml:space="preserve"> </v>
      </c>
      <c r="F486" s="223" t="str">
        <f>IF(Розрахунок!H483&lt;&gt;"",LEFT(Розрахунок!H483, LEN(Розрахунок!H483)-1)," ")</f>
        <v xml:space="preserve"> </v>
      </c>
      <c r="G486" s="223" t="str">
        <f>IF(Розрахунок!I483&lt;&gt;"",LEFT(Розрахунок!I483, LEN(Розрахунок!I483)-1)," ")</f>
        <v xml:space="preserve"> </v>
      </c>
      <c r="H486" s="223">
        <f>Розрахунок!J483</f>
        <v>0</v>
      </c>
      <c r="I486" s="223" t="str">
        <f>IF(Розрахунок!K483&lt;&gt;"",LEFT(Розрахунок!K483, LEN(Розрахунок!K483)-1)," ")</f>
        <v xml:space="preserve"> </v>
      </c>
      <c r="J486" s="223">
        <f>Розрахунок!E483</f>
        <v>0</v>
      </c>
      <c r="K486" s="223">
        <f>Розрахунок!DN483</f>
        <v>0</v>
      </c>
      <c r="L486" s="223">
        <f>Розрахунок!DM483</f>
        <v>0</v>
      </c>
      <c r="M486" s="223">
        <f>Розрахунок!L483</f>
        <v>0</v>
      </c>
      <c r="N486" s="223">
        <f>Розрахунок!M483</f>
        <v>0</v>
      </c>
      <c r="O486" s="223">
        <f>Розрахунок!N483</f>
        <v>0</v>
      </c>
      <c r="P486" s="223">
        <f>Розрахунок!O483</f>
        <v>0</v>
      </c>
      <c r="Q486" s="224">
        <f>Розрахунок!DL483</f>
        <v>0</v>
      </c>
      <c r="R486" s="249" t="str">
        <f t="shared" si="93"/>
        <v xml:space="preserve"> </v>
      </c>
      <c r="S486" s="222">
        <f>Розрахунок!U483</f>
        <v>0</v>
      </c>
      <c r="T486" s="225">
        <f>Розрахунок!AB483</f>
        <v>0</v>
      </c>
      <c r="U486" s="226">
        <f>Розрахунок!AI483</f>
        <v>0</v>
      </c>
      <c r="V486" s="423">
        <f>Розрахунок!AP483</f>
        <v>0</v>
      </c>
      <c r="W486" s="222">
        <f>Розрахунок!AW483</f>
        <v>0</v>
      </c>
      <c r="X486" s="225">
        <f>Розрахунок!BD483</f>
        <v>0</v>
      </c>
      <c r="Y486" s="226">
        <f>Розрахунок!BK483</f>
        <v>0</v>
      </c>
      <c r="Z486" s="423">
        <f>Розрахунок!BR483</f>
        <v>0</v>
      </c>
      <c r="AA486" s="222">
        <f>Розрахунок!BY483</f>
        <v>0</v>
      </c>
      <c r="AB486" s="423">
        <f>Розрахунок!CF483</f>
        <v>0</v>
      </c>
      <c r="AC486" s="222">
        <f>Розрахунок!CM483</f>
        <v>0</v>
      </c>
      <c r="AD486" s="225">
        <f>Розрахунок!CT483</f>
        <v>0</v>
      </c>
      <c r="AE486" s="226">
        <f>Розрахунок!DA483</f>
        <v>0</v>
      </c>
      <c r="AF486" s="225">
        <f>Розрахунок!DH483</f>
        <v>0</v>
      </c>
      <c r="AG486" s="421"/>
      <c r="AI486" s="524">
        <f t="shared" si="86"/>
        <v>0</v>
      </c>
      <c r="AJ486" s="519">
        <f t="shared" si="87"/>
        <v>0</v>
      </c>
      <c r="AK486" s="519">
        <f t="shared" si="88"/>
        <v>0</v>
      </c>
      <c r="AL486" s="519">
        <f t="shared" si="89"/>
        <v>0</v>
      </c>
      <c r="AM486" s="519">
        <f t="shared" si="90"/>
        <v>0</v>
      </c>
      <c r="AN486" s="519">
        <f t="shared" si="91"/>
        <v>0</v>
      </c>
      <c r="AO486" s="525">
        <f t="shared" si="92"/>
        <v>0</v>
      </c>
    </row>
    <row r="487" spans="1:41" s="16" customFormat="1" ht="13.5" hidden="1" thickBot="1" x14ac:dyDescent="0.25">
      <c r="A487" s="221">
        <f>Розрахунок!A484</f>
        <v>63</v>
      </c>
      <c r="B487" s="423">
        <f>Розрахунок!B484</f>
        <v>0</v>
      </c>
      <c r="C487" s="227" t="str">
        <f>Розрахунок!C484</f>
        <v/>
      </c>
      <c r="D487" s="226" t="str">
        <f>IF(Розрахунок!F484&lt;&gt;"",LEFT(Розрахунок!F484, LEN(Розрахунок!F484)-1)," ")</f>
        <v xml:space="preserve"> </v>
      </c>
      <c r="E487" s="223" t="str">
        <f>IF(Розрахунок!G484&lt;&gt;"",LEFT(Розрахунок!G484, LEN(Розрахунок!G484)-1)," ")</f>
        <v xml:space="preserve"> </v>
      </c>
      <c r="F487" s="223" t="str">
        <f>IF(Розрахунок!H484&lt;&gt;"",LEFT(Розрахунок!H484, LEN(Розрахунок!H484)-1)," ")</f>
        <v xml:space="preserve"> </v>
      </c>
      <c r="G487" s="223" t="str">
        <f>IF(Розрахунок!I484&lt;&gt;"",LEFT(Розрахунок!I484, LEN(Розрахунок!I484)-1)," ")</f>
        <v xml:space="preserve"> </v>
      </c>
      <c r="H487" s="223">
        <f>Розрахунок!J484</f>
        <v>0</v>
      </c>
      <c r="I487" s="223" t="str">
        <f>IF(Розрахунок!K484&lt;&gt;"",LEFT(Розрахунок!K484, LEN(Розрахунок!K484)-1)," ")</f>
        <v xml:space="preserve"> </v>
      </c>
      <c r="J487" s="223">
        <f>Розрахунок!E484</f>
        <v>0</v>
      </c>
      <c r="K487" s="223">
        <f>Розрахунок!DN484</f>
        <v>0</v>
      </c>
      <c r="L487" s="223">
        <f>Розрахунок!DM484</f>
        <v>0</v>
      </c>
      <c r="M487" s="223">
        <f>Розрахунок!L484</f>
        <v>0</v>
      </c>
      <c r="N487" s="223">
        <f>Розрахунок!M484</f>
        <v>0</v>
      </c>
      <c r="O487" s="223">
        <f>Розрахунок!N484</f>
        <v>0</v>
      </c>
      <c r="P487" s="223">
        <f>Розрахунок!O484</f>
        <v>0</v>
      </c>
      <c r="Q487" s="224">
        <f>Розрахунок!DL484</f>
        <v>0</v>
      </c>
      <c r="R487" s="249" t="str">
        <f t="shared" si="93"/>
        <v xml:space="preserve"> </v>
      </c>
      <c r="S487" s="222">
        <f>Розрахунок!U484</f>
        <v>0</v>
      </c>
      <c r="T487" s="225">
        <f>Розрахунок!AB484</f>
        <v>0</v>
      </c>
      <c r="U487" s="226">
        <f>Розрахунок!AI484</f>
        <v>0</v>
      </c>
      <c r="V487" s="423">
        <f>Розрахунок!AP484</f>
        <v>0</v>
      </c>
      <c r="W487" s="222">
        <f>Розрахунок!AW484</f>
        <v>0</v>
      </c>
      <c r="X487" s="225">
        <f>Розрахунок!BD484</f>
        <v>0</v>
      </c>
      <c r="Y487" s="226">
        <f>Розрахунок!BK484</f>
        <v>0</v>
      </c>
      <c r="Z487" s="423">
        <f>Розрахунок!BR484</f>
        <v>0</v>
      </c>
      <c r="AA487" s="222">
        <f>Розрахунок!BY484</f>
        <v>0</v>
      </c>
      <c r="AB487" s="423">
        <f>Розрахунок!CF484</f>
        <v>0</v>
      </c>
      <c r="AC487" s="222">
        <f>Розрахунок!CM484</f>
        <v>0</v>
      </c>
      <c r="AD487" s="225">
        <f>Розрахунок!CT484</f>
        <v>0</v>
      </c>
      <c r="AE487" s="226">
        <f>Розрахунок!DA484</f>
        <v>0</v>
      </c>
      <c r="AF487" s="225">
        <f>Розрахунок!DH484</f>
        <v>0</v>
      </c>
      <c r="AG487" s="421"/>
      <c r="AI487" s="524">
        <f t="shared" si="86"/>
        <v>0</v>
      </c>
      <c r="AJ487" s="519">
        <f t="shared" si="87"/>
        <v>0</v>
      </c>
      <c r="AK487" s="519">
        <f t="shared" si="88"/>
        <v>0</v>
      </c>
      <c r="AL487" s="519">
        <f t="shared" si="89"/>
        <v>0</v>
      </c>
      <c r="AM487" s="519">
        <f t="shared" si="90"/>
        <v>0</v>
      </c>
      <c r="AN487" s="519">
        <f t="shared" si="91"/>
        <v>0</v>
      </c>
      <c r="AO487" s="525">
        <f t="shared" si="92"/>
        <v>0</v>
      </c>
    </row>
    <row r="488" spans="1:41" s="16" customFormat="1" ht="13.5" hidden="1" thickBot="1" x14ac:dyDescent="0.25">
      <c r="A488" s="221">
        <f>Розрахунок!A485</f>
        <v>64</v>
      </c>
      <c r="B488" s="423">
        <f>Розрахунок!B485</f>
        <v>0</v>
      </c>
      <c r="C488" s="227" t="str">
        <f>Розрахунок!C485</f>
        <v/>
      </c>
      <c r="D488" s="226" t="str">
        <f>IF(Розрахунок!F485&lt;&gt;"",LEFT(Розрахунок!F485, LEN(Розрахунок!F485)-1)," ")</f>
        <v xml:space="preserve"> </v>
      </c>
      <c r="E488" s="223" t="str">
        <f>IF(Розрахунок!G485&lt;&gt;"",LEFT(Розрахунок!G485, LEN(Розрахунок!G485)-1)," ")</f>
        <v xml:space="preserve"> </v>
      </c>
      <c r="F488" s="223" t="str">
        <f>IF(Розрахунок!H485&lt;&gt;"",LEFT(Розрахунок!H485, LEN(Розрахунок!H485)-1)," ")</f>
        <v xml:space="preserve"> </v>
      </c>
      <c r="G488" s="223" t="str">
        <f>IF(Розрахунок!I485&lt;&gt;"",LEFT(Розрахунок!I485, LEN(Розрахунок!I485)-1)," ")</f>
        <v xml:space="preserve"> </v>
      </c>
      <c r="H488" s="223">
        <f>Розрахунок!J485</f>
        <v>0</v>
      </c>
      <c r="I488" s="223" t="str">
        <f>IF(Розрахунок!K485&lt;&gt;"",LEFT(Розрахунок!K485, LEN(Розрахунок!K485)-1)," ")</f>
        <v xml:space="preserve"> </v>
      </c>
      <c r="J488" s="223">
        <f>Розрахунок!E485</f>
        <v>0</v>
      </c>
      <c r="K488" s="223">
        <f>Розрахунок!DN485</f>
        <v>0</v>
      </c>
      <c r="L488" s="223">
        <f>Розрахунок!DM485</f>
        <v>0</v>
      </c>
      <c r="M488" s="223">
        <f>Розрахунок!L485</f>
        <v>0</v>
      </c>
      <c r="N488" s="223">
        <f>Розрахунок!M485</f>
        <v>0</v>
      </c>
      <c r="O488" s="223">
        <f>Розрахунок!N485</f>
        <v>0</v>
      </c>
      <c r="P488" s="223">
        <f>Розрахунок!O485</f>
        <v>0</v>
      </c>
      <c r="Q488" s="224">
        <f>Розрахунок!DL485</f>
        <v>0</v>
      </c>
      <c r="R488" s="249" t="str">
        <f t="shared" si="93"/>
        <v xml:space="preserve"> </v>
      </c>
      <c r="S488" s="222">
        <f>Розрахунок!U485</f>
        <v>0</v>
      </c>
      <c r="T488" s="225">
        <f>Розрахунок!AB485</f>
        <v>0</v>
      </c>
      <c r="U488" s="226">
        <f>Розрахунок!AI485</f>
        <v>0</v>
      </c>
      <c r="V488" s="423">
        <f>Розрахунок!AP485</f>
        <v>0</v>
      </c>
      <c r="W488" s="222">
        <f>Розрахунок!AW485</f>
        <v>0</v>
      </c>
      <c r="X488" s="225">
        <f>Розрахунок!BD485</f>
        <v>0</v>
      </c>
      <c r="Y488" s="226">
        <f>Розрахунок!BK485</f>
        <v>0</v>
      </c>
      <c r="Z488" s="423">
        <f>Розрахунок!BR485</f>
        <v>0</v>
      </c>
      <c r="AA488" s="222">
        <f>Розрахунок!BY485</f>
        <v>0</v>
      </c>
      <c r="AB488" s="423">
        <f>Розрахунок!CF485</f>
        <v>0</v>
      </c>
      <c r="AC488" s="222">
        <f>Розрахунок!CM485</f>
        <v>0</v>
      </c>
      <c r="AD488" s="225">
        <f>Розрахунок!CT485</f>
        <v>0</v>
      </c>
      <c r="AE488" s="226">
        <f>Розрахунок!DA485</f>
        <v>0</v>
      </c>
      <c r="AF488" s="225">
        <f>Розрахунок!DH485</f>
        <v>0</v>
      </c>
      <c r="AG488" s="421"/>
      <c r="AI488" s="524">
        <f t="shared" si="86"/>
        <v>0</v>
      </c>
      <c r="AJ488" s="519">
        <f t="shared" si="87"/>
        <v>0</v>
      </c>
      <c r="AK488" s="519">
        <f t="shared" si="88"/>
        <v>0</v>
      </c>
      <c r="AL488" s="519">
        <f t="shared" si="89"/>
        <v>0</v>
      </c>
      <c r="AM488" s="519">
        <f t="shared" si="90"/>
        <v>0</v>
      </c>
      <c r="AN488" s="519">
        <f t="shared" si="91"/>
        <v>0</v>
      </c>
      <c r="AO488" s="525">
        <f t="shared" si="92"/>
        <v>0</v>
      </c>
    </row>
    <row r="489" spans="1:41" s="16" customFormat="1" ht="13.5" hidden="1" thickBot="1" x14ac:dyDescent="0.25">
      <c r="A489" s="221">
        <f>Розрахунок!A486</f>
        <v>65</v>
      </c>
      <c r="B489" s="423">
        <f>Розрахунок!B486</f>
        <v>0</v>
      </c>
      <c r="C489" s="227" t="str">
        <f>Розрахунок!C486</f>
        <v/>
      </c>
      <c r="D489" s="226" t="str">
        <f>IF(Розрахунок!F486&lt;&gt;"",LEFT(Розрахунок!F486, LEN(Розрахунок!F486)-1)," ")</f>
        <v xml:space="preserve"> </v>
      </c>
      <c r="E489" s="223" t="str">
        <f>IF(Розрахунок!G486&lt;&gt;"",LEFT(Розрахунок!G486, LEN(Розрахунок!G486)-1)," ")</f>
        <v xml:space="preserve"> </v>
      </c>
      <c r="F489" s="223" t="str">
        <f>IF(Розрахунок!H486&lt;&gt;"",LEFT(Розрахунок!H486, LEN(Розрахунок!H486)-1)," ")</f>
        <v xml:space="preserve"> </v>
      </c>
      <c r="G489" s="223" t="str">
        <f>IF(Розрахунок!I486&lt;&gt;"",LEFT(Розрахунок!I486, LEN(Розрахунок!I486)-1)," ")</f>
        <v xml:space="preserve"> </v>
      </c>
      <c r="H489" s="223">
        <f>Розрахунок!J486</f>
        <v>0</v>
      </c>
      <c r="I489" s="223" t="str">
        <f>IF(Розрахунок!K486&lt;&gt;"",LEFT(Розрахунок!K486, LEN(Розрахунок!K486)-1)," ")</f>
        <v xml:space="preserve"> </v>
      </c>
      <c r="J489" s="223">
        <f>Розрахунок!E486</f>
        <v>0</v>
      </c>
      <c r="K489" s="223">
        <f>Розрахунок!DN486</f>
        <v>0</v>
      </c>
      <c r="L489" s="223">
        <f>Розрахунок!DM486</f>
        <v>0</v>
      </c>
      <c r="M489" s="223">
        <f>Розрахунок!L486</f>
        <v>0</v>
      </c>
      <c r="N489" s="223">
        <f>Розрахунок!M486</f>
        <v>0</v>
      </c>
      <c r="O489" s="223">
        <f>Розрахунок!N486</f>
        <v>0</v>
      </c>
      <c r="P489" s="223">
        <f>Розрахунок!O486</f>
        <v>0</v>
      </c>
      <c r="Q489" s="224">
        <f>Розрахунок!DL486</f>
        <v>0</v>
      </c>
      <c r="R489" s="249" t="str">
        <f t="shared" si="93"/>
        <v xml:space="preserve"> </v>
      </c>
      <c r="S489" s="222">
        <f>Розрахунок!U486</f>
        <v>0</v>
      </c>
      <c r="T489" s="225">
        <f>Розрахунок!AB486</f>
        <v>0</v>
      </c>
      <c r="U489" s="226">
        <f>Розрахунок!AI486</f>
        <v>0</v>
      </c>
      <c r="V489" s="423">
        <f>Розрахунок!AP486</f>
        <v>0</v>
      </c>
      <c r="W489" s="222">
        <f>Розрахунок!AW486</f>
        <v>0</v>
      </c>
      <c r="X489" s="225">
        <f>Розрахунок!BD486</f>
        <v>0</v>
      </c>
      <c r="Y489" s="226">
        <f>Розрахунок!BK486</f>
        <v>0</v>
      </c>
      <c r="Z489" s="423">
        <f>Розрахунок!BR486</f>
        <v>0</v>
      </c>
      <c r="AA489" s="222">
        <f>Розрахунок!BY486</f>
        <v>0</v>
      </c>
      <c r="AB489" s="423">
        <f>Розрахунок!CF486</f>
        <v>0</v>
      </c>
      <c r="AC489" s="222">
        <f>Розрахунок!CM486</f>
        <v>0</v>
      </c>
      <c r="AD489" s="225">
        <f>Розрахунок!CT486</f>
        <v>0</v>
      </c>
      <c r="AE489" s="226">
        <f>Розрахунок!DA486</f>
        <v>0</v>
      </c>
      <c r="AF489" s="225">
        <f>Розрахунок!DH486</f>
        <v>0</v>
      </c>
      <c r="AG489" s="421"/>
      <c r="AI489" s="524">
        <f t="shared" si="86"/>
        <v>0</v>
      </c>
      <c r="AJ489" s="519">
        <f t="shared" si="87"/>
        <v>0</v>
      </c>
      <c r="AK489" s="519">
        <f t="shared" si="88"/>
        <v>0</v>
      </c>
      <c r="AL489" s="519">
        <f t="shared" si="89"/>
        <v>0</v>
      </c>
      <c r="AM489" s="519">
        <f t="shared" si="90"/>
        <v>0</v>
      </c>
      <c r="AN489" s="519">
        <f t="shared" si="91"/>
        <v>0</v>
      </c>
      <c r="AO489" s="525">
        <f t="shared" si="92"/>
        <v>0</v>
      </c>
    </row>
    <row r="490" spans="1:41" s="16" customFormat="1" ht="13.5" hidden="1" thickBot="1" x14ac:dyDescent="0.25">
      <c r="A490" s="221">
        <f>Розрахунок!A487</f>
        <v>66</v>
      </c>
      <c r="B490" s="423">
        <f>Розрахунок!B487</f>
        <v>0</v>
      </c>
      <c r="C490" s="227" t="str">
        <f>Розрахунок!C487</f>
        <v/>
      </c>
      <c r="D490" s="226" t="str">
        <f>IF(Розрахунок!F487&lt;&gt;"",LEFT(Розрахунок!F487, LEN(Розрахунок!F487)-1)," ")</f>
        <v xml:space="preserve"> </v>
      </c>
      <c r="E490" s="223" t="str">
        <f>IF(Розрахунок!G487&lt;&gt;"",LEFT(Розрахунок!G487, LEN(Розрахунок!G487)-1)," ")</f>
        <v xml:space="preserve"> </v>
      </c>
      <c r="F490" s="223" t="str">
        <f>IF(Розрахунок!H487&lt;&gt;"",LEFT(Розрахунок!H487, LEN(Розрахунок!H487)-1)," ")</f>
        <v xml:space="preserve"> </v>
      </c>
      <c r="G490" s="223" t="str">
        <f>IF(Розрахунок!I487&lt;&gt;"",LEFT(Розрахунок!I487, LEN(Розрахунок!I487)-1)," ")</f>
        <v xml:space="preserve"> </v>
      </c>
      <c r="H490" s="223">
        <f>Розрахунок!J487</f>
        <v>0</v>
      </c>
      <c r="I490" s="223" t="str">
        <f>IF(Розрахунок!K487&lt;&gt;"",LEFT(Розрахунок!K487, LEN(Розрахунок!K487)-1)," ")</f>
        <v xml:space="preserve"> </v>
      </c>
      <c r="J490" s="223">
        <f>Розрахунок!E487</f>
        <v>0</v>
      </c>
      <c r="K490" s="223">
        <f>Розрахунок!DN487</f>
        <v>0</v>
      </c>
      <c r="L490" s="223">
        <f>Розрахунок!DM487</f>
        <v>0</v>
      </c>
      <c r="M490" s="223">
        <f>Розрахунок!L487</f>
        <v>0</v>
      </c>
      <c r="N490" s="223">
        <f>Розрахунок!M487</f>
        <v>0</v>
      </c>
      <c r="O490" s="223">
        <f>Розрахунок!N487</f>
        <v>0</v>
      </c>
      <c r="P490" s="223">
        <f>Розрахунок!O487</f>
        <v>0</v>
      </c>
      <c r="Q490" s="224">
        <f>Розрахунок!DL487</f>
        <v>0</v>
      </c>
      <c r="R490" s="249" t="str">
        <f t="shared" si="93"/>
        <v xml:space="preserve"> </v>
      </c>
      <c r="S490" s="222">
        <f>Розрахунок!U487</f>
        <v>0</v>
      </c>
      <c r="T490" s="225">
        <f>Розрахунок!AB487</f>
        <v>0</v>
      </c>
      <c r="U490" s="226">
        <f>Розрахунок!AI487</f>
        <v>0</v>
      </c>
      <c r="V490" s="423">
        <f>Розрахунок!AP487</f>
        <v>0</v>
      </c>
      <c r="W490" s="222">
        <f>Розрахунок!AW487</f>
        <v>0</v>
      </c>
      <c r="X490" s="225">
        <f>Розрахунок!BD487</f>
        <v>0</v>
      </c>
      <c r="Y490" s="226">
        <f>Розрахунок!BK487</f>
        <v>0</v>
      </c>
      <c r="Z490" s="423">
        <f>Розрахунок!BR487</f>
        <v>0</v>
      </c>
      <c r="AA490" s="222">
        <f>Розрахунок!BY487</f>
        <v>0</v>
      </c>
      <c r="AB490" s="423">
        <f>Розрахунок!CF487</f>
        <v>0</v>
      </c>
      <c r="AC490" s="222">
        <f>Розрахунок!CM487</f>
        <v>0</v>
      </c>
      <c r="AD490" s="225">
        <f>Розрахунок!CT487</f>
        <v>0</v>
      </c>
      <c r="AE490" s="226">
        <f>Розрахунок!DA487</f>
        <v>0</v>
      </c>
      <c r="AF490" s="225">
        <f>Розрахунок!DH487</f>
        <v>0</v>
      </c>
      <c r="AG490" s="421"/>
      <c r="AI490" s="524">
        <f t="shared" si="86"/>
        <v>0</v>
      </c>
      <c r="AJ490" s="519">
        <f t="shared" si="87"/>
        <v>0</v>
      </c>
      <c r="AK490" s="519">
        <f t="shared" si="88"/>
        <v>0</v>
      </c>
      <c r="AL490" s="519">
        <f t="shared" si="89"/>
        <v>0</v>
      </c>
      <c r="AM490" s="519">
        <f t="shared" si="90"/>
        <v>0</v>
      </c>
      <c r="AN490" s="519">
        <f t="shared" si="91"/>
        <v>0</v>
      </c>
      <c r="AO490" s="525">
        <f t="shared" si="92"/>
        <v>0</v>
      </c>
    </row>
    <row r="491" spans="1:41" s="16" customFormat="1" ht="13.5" hidden="1" thickBot="1" x14ac:dyDescent="0.25">
      <c r="A491" s="221">
        <f>Розрахунок!A488</f>
        <v>67</v>
      </c>
      <c r="B491" s="423">
        <f>Розрахунок!B488</f>
        <v>0</v>
      </c>
      <c r="C491" s="227" t="str">
        <f>Розрахунок!C488</f>
        <v/>
      </c>
      <c r="D491" s="226" t="str">
        <f>IF(Розрахунок!F488&lt;&gt;"",LEFT(Розрахунок!F488, LEN(Розрахунок!F488)-1)," ")</f>
        <v xml:space="preserve"> </v>
      </c>
      <c r="E491" s="223" t="str">
        <f>IF(Розрахунок!G488&lt;&gt;"",LEFT(Розрахунок!G488, LEN(Розрахунок!G488)-1)," ")</f>
        <v xml:space="preserve"> </v>
      </c>
      <c r="F491" s="223" t="str">
        <f>IF(Розрахунок!H488&lt;&gt;"",LEFT(Розрахунок!H488, LEN(Розрахунок!H488)-1)," ")</f>
        <v xml:space="preserve"> </v>
      </c>
      <c r="G491" s="223" t="str">
        <f>IF(Розрахунок!I488&lt;&gt;"",LEFT(Розрахунок!I488, LEN(Розрахунок!I488)-1)," ")</f>
        <v xml:space="preserve"> </v>
      </c>
      <c r="H491" s="223">
        <f>Розрахунок!J488</f>
        <v>0</v>
      </c>
      <c r="I491" s="223" t="str">
        <f>IF(Розрахунок!K488&lt;&gt;"",LEFT(Розрахунок!K488, LEN(Розрахунок!K488)-1)," ")</f>
        <v xml:space="preserve"> </v>
      </c>
      <c r="J491" s="223">
        <f>Розрахунок!E488</f>
        <v>0</v>
      </c>
      <c r="K491" s="223">
        <f>Розрахунок!DN488</f>
        <v>0</v>
      </c>
      <c r="L491" s="223">
        <f>Розрахунок!DM488</f>
        <v>0</v>
      </c>
      <c r="M491" s="223">
        <f>Розрахунок!L488</f>
        <v>0</v>
      </c>
      <c r="N491" s="223">
        <f>Розрахунок!M488</f>
        <v>0</v>
      </c>
      <c r="O491" s="223">
        <f>Розрахунок!N488</f>
        <v>0</v>
      </c>
      <c r="P491" s="223">
        <f>Розрахунок!O488</f>
        <v>0</v>
      </c>
      <c r="Q491" s="224">
        <f>Розрахунок!DL488</f>
        <v>0</v>
      </c>
      <c r="R491" s="249" t="str">
        <f t="shared" si="93"/>
        <v xml:space="preserve"> </v>
      </c>
      <c r="S491" s="222">
        <f>Розрахунок!U488</f>
        <v>0</v>
      </c>
      <c r="T491" s="225">
        <f>Розрахунок!AB488</f>
        <v>0</v>
      </c>
      <c r="U491" s="226">
        <f>Розрахунок!AI488</f>
        <v>0</v>
      </c>
      <c r="V491" s="423">
        <f>Розрахунок!AP488</f>
        <v>0</v>
      </c>
      <c r="W491" s="222">
        <f>Розрахунок!AW488</f>
        <v>0</v>
      </c>
      <c r="X491" s="225">
        <f>Розрахунок!BD488</f>
        <v>0</v>
      </c>
      <c r="Y491" s="226">
        <f>Розрахунок!BK488</f>
        <v>0</v>
      </c>
      <c r="Z491" s="423">
        <f>Розрахунок!BR488</f>
        <v>0</v>
      </c>
      <c r="AA491" s="222">
        <f>Розрахунок!BY488</f>
        <v>0</v>
      </c>
      <c r="AB491" s="423">
        <f>Розрахунок!CF488</f>
        <v>0</v>
      </c>
      <c r="AC491" s="222">
        <f>Розрахунок!CM488</f>
        <v>0</v>
      </c>
      <c r="AD491" s="225">
        <f>Розрахунок!CT488</f>
        <v>0</v>
      </c>
      <c r="AE491" s="226">
        <f>Розрахунок!DA488</f>
        <v>0</v>
      </c>
      <c r="AF491" s="225">
        <f>Розрахунок!DH488</f>
        <v>0</v>
      </c>
      <c r="AG491" s="421"/>
      <c r="AI491" s="524">
        <f t="shared" si="86"/>
        <v>0</v>
      </c>
      <c r="AJ491" s="519">
        <f t="shared" si="87"/>
        <v>0</v>
      </c>
      <c r="AK491" s="519">
        <f t="shared" si="88"/>
        <v>0</v>
      </c>
      <c r="AL491" s="519">
        <f t="shared" si="89"/>
        <v>0</v>
      </c>
      <c r="AM491" s="519">
        <f t="shared" si="90"/>
        <v>0</v>
      </c>
      <c r="AN491" s="519">
        <f t="shared" si="91"/>
        <v>0</v>
      </c>
      <c r="AO491" s="525">
        <f t="shared" si="92"/>
        <v>0</v>
      </c>
    </row>
    <row r="492" spans="1:41" s="16" customFormat="1" ht="13.5" hidden="1" thickBot="1" x14ac:dyDescent="0.25">
      <c r="A492" s="221">
        <f>Розрахунок!A489</f>
        <v>68</v>
      </c>
      <c r="B492" s="423">
        <f>Розрахунок!B489</f>
        <v>0</v>
      </c>
      <c r="C492" s="227" t="str">
        <f>Розрахунок!C489</f>
        <v/>
      </c>
      <c r="D492" s="226" t="str">
        <f>IF(Розрахунок!F489&lt;&gt;"",LEFT(Розрахунок!F489, LEN(Розрахунок!F489)-1)," ")</f>
        <v xml:space="preserve"> </v>
      </c>
      <c r="E492" s="223" t="str">
        <f>IF(Розрахунок!G489&lt;&gt;"",LEFT(Розрахунок!G489, LEN(Розрахунок!G489)-1)," ")</f>
        <v xml:space="preserve"> </v>
      </c>
      <c r="F492" s="223" t="str">
        <f>IF(Розрахунок!H489&lt;&gt;"",LEFT(Розрахунок!H489, LEN(Розрахунок!H489)-1)," ")</f>
        <v xml:space="preserve"> </v>
      </c>
      <c r="G492" s="223" t="str">
        <f>IF(Розрахунок!I489&lt;&gt;"",LEFT(Розрахунок!I489, LEN(Розрахунок!I489)-1)," ")</f>
        <v xml:space="preserve"> </v>
      </c>
      <c r="H492" s="223">
        <f>Розрахунок!J489</f>
        <v>0</v>
      </c>
      <c r="I492" s="223" t="str">
        <f>IF(Розрахунок!K489&lt;&gt;"",LEFT(Розрахунок!K489, LEN(Розрахунок!K489)-1)," ")</f>
        <v xml:space="preserve"> </v>
      </c>
      <c r="J492" s="223">
        <f>Розрахунок!E489</f>
        <v>0</v>
      </c>
      <c r="K492" s="223">
        <f>Розрахунок!DN489</f>
        <v>0</v>
      </c>
      <c r="L492" s="223">
        <f>Розрахунок!DM489</f>
        <v>0</v>
      </c>
      <c r="M492" s="223">
        <f>Розрахунок!L489</f>
        <v>0</v>
      </c>
      <c r="N492" s="223">
        <f>Розрахунок!M489</f>
        <v>0</v>
      </c>
      <c r="O492" s="223">
        <f>Розрахунок!N489</f>
        <v>0</v>
      </c>
      <c r="P492" s="223">
        <f>Розрахунок!O489</f>
        <v>0</v>
      </c>
      <c r="Q492" s="224">
        <f>Розрахунок!DL489</f>
        <v>0</v>
      </c>
      <c r="R492" s="249" t="str">
        <f t="shared" si="93"/>
        <v xml:space="preserve"> </v>
      </c>
      <c r="S492" s="222">
        <f>Розрахунок!U489</f>
        <v>0</v>
      </c>
      <c r="T492" s="225">
        <f>Розрахунок!AB489</f>
        <v>0</v>
      </c>
      <c r="U492" s="226">
        <f>Розрахунок!AI489</f>
        <v>0</v>
      </c>
      <c r="V492" s="423">
        <f>Розрахунок!AP489</f>
        <v>0</v>
      </c>
      <c r="W492" s="222">
        <f>Розрахунок!AW489</f>
        <v>0</v>
      </c>
      <c r="X492" s="225">
        <f>Розрахунок!BD489</f>
        <v>0</v>
      </c>
      <c r="Y492" s="226">
        <f>Розрахунок!BK489</f>
        <v>0</v>
      </c>
      <c r="Z492" s="423">
        <f>Розрахунок!BR489</f>
        <v>0</v>
      </c>
      <c r="AA492" s="222">
        <f>Розрахунок!BY489</f>
        <v>0</v>
      </c>
      <c r="AB492" s="423">
        <f>Розрахунок!CF489</f>
        <v>0</v>
      </c>
      <c r="AC492" s="222">
        <f>Розрахунок!CM489</f>
        <v>0</v>
      </c>
      <c r="AD492" s="225">
        <f>Розрахунок!CT489</f>
        <v>0</v>
      </c>
      <c r="AE492" s="226">
        <f>Розрахунок!DA489</f>
        <v>0</v>
      </c>
      <c r="AF492" s="225">
        <f>Розрахунок!DH489</f>
        <v>0</v>
      </c>
      <c r="AG492" s="421"/>
      <c r="AI492" s="524">
        <f t="shared" si="86"/>
        <v>0</v>
      </c>
      <c r="AJ492" s="519">
        <f t="shared" si="87"/>
        <v>0</v>
      </c>
      <c r="AK492" s="519">
        <f t="shared" si="88"/>
        <v>0</v>
      </c>
      <c r="AL492" s="519">
        <f t="shared" si="89"/>
        <v>0</v>
      </c>
      <c r="AM492" s="519">
        <f t="shared" si="90"/>
        <v>0</v>
      </c>
      <c r="AN492" s="519">
        <f t="shared" si="91"/>
        <v>0</v>
      </c>
      <c r="AO492" s="525">
        <f t="shared" si="92"/>
        <v>0</v>
      </c>
    </row>
    <row r="493" spans="1:41" s="16" customFormat="1" ht="13.5" hidden="1" thickBot="1" x14ac:dyDescent="0.25">
      <c r="A493" s="221">
        <f>Розрахунок!A490</f>
        <v>69</v>
      </c>
      <c r="B493" s="423">
        <f>Розрахунок!B490</f>
        <v>0</v>
      </c>
      <c r="C493" s="227" t="str">
        <f>Розрахунок!C490</f>
        <v/>
      </c>
      <c r="D493" s="226" t="str">
        <f>IF(Розрахунок!F490&lt;&gt;"",LEFT(Розрахунок!F490, LEN(Розрахунок!F490)-1)," ")</f>
        <v xml:space="preserve"> </v>
      </c>
      <c r="E493" s="223" t="str">
        <f>IF(Розрахунок!G490&lt;&gt;"",LEFT(Розрахунок!G490, LEN(Розрахунок!G490)-1)," ")</f>
        <v xml:space="preserve"> </v>
      </c>
      <c r="F493" s="223" t="str">
        <f>IF(Розрахунок!H490&lt;&gt;"",LEFT(Розрахунок!H490, LEN(Розрахунок!H490)-1)," ")</f>
        <v xml:space="preserve"> </v>
      </c>
      <c r="G493" s="223" t="str">
        <f>IF(Розрахунок!I490&lt;&gt;"",LEFT(Розрахунок!I490, LEN(Розрахунок!I490)-1)," ")</f>
        <v xml:space="preserve"> </v>
      </c>
      <c r="H493" s="223">
        <f>Розрахунок!J490</f>
        <v>0</v>
      </c>
      <c r="I493" s="223" t="str">
        <f>IF(Розрахунок!K490&lt;&gt;"",LEFT(Розрахунок!K490, LEN(Розрахунок!K490)-1)," ")</f>
        <v xml:space="preserve"> </v>
      </c>
      <c r="J493" s="223">
        <f>Розрахунок!E490</f>
        <v>0</v>
      </c>
      <c r="K493" s="223">
        <f>Розрахунок!DN490</f>
        <v>0</v>
      </c>
      <c r="L493" s="223">
        <f>Розрахунок!DM490</f>
        <v>0</v>
      </c>
      <c r="M493" s="223">
        <f>Розрахунок!L490</f>
        <v>0</v>
      </c>
      <c r="N493" s="223">
        <f>Розрахунок!M490</f>
        <v>0</v>
      </c>
      <c r="O493" s="223">
        <f>Розрахунок!N490</f>
        <v>0</v>
      </c>
      <c r="P493" s="223">
        <f>Розрахунок!O490</f>
        <v>0</v>
      </c>
      <c r="Q493" s="224">
        <f>Розрахунок!DL490</f>
        <v>0</v>
      </c>
      <c r="R493" s="249" t="str">
        <f t="shared" si="93"/>
        <v xml:space="preserve"> </v>
      </c>
      <c r="S493" s="222">
        <f>Розрахунок!U490</f>
        <v>0</v>
      </c>
      <c r="T493" s="225">
        <f>Розрахунок!AB490</f>
        <v>0</v>
      </c>
      <c r="U493" s="226">
        <f>Розрахунок!AI490</f>
        <v>0</v>
      </c>
      <c r="V493" s="423">
        <f>Розрахунок!AP490</f>
        <v>0</v>
      </c>
      <c r="W493" s="222">
        <f>Розрахунок!AW490</f>
        <v>0</v>
      </c>
      <c r="X493" s="225">
        <f>Розрахунок!BD490</f>
        <v>0</v>
      </c>
      <c r="Y493" s="226">
        <f>Розрахунок!BK490</f>
        <v>0</v>
      </c>
      <c r="Z493" s="423">
        <f>Розрахунок!BR490</f>
        <v>0</v>
      </c>
      <c r="AA493" s="222">
        <f>Розрахунок!BY490</f>
        <v>0</v>
      </c>
      <c r="AB493" s="423">
        <f>Розрахунок!CF490</f>
        <v>0</v>
      </c>
      <c r="AC493" s="222">
        <f>Розрахунок!CM490</f>
        <v>0</v>
      </c>
      <c r="AD493" s="225">
        <f>Розрахунок!CT490</f>
        <v>0</v>
      </c>
      <c r="AE493" s="226">
        <f>Розрахунок!DA490</f>
        <v>0</v>
      </c>
      <c r="AF493" s="225">
        <f>Розрахунок!DH490</f>
        <v>0</v>
      </c>
      <c r="AG493" s="421"/>
      <c r="AI493" s="524">
        <f t="shared" si="86"/>
        <v>0</v>
      </c>
      <c r="AJ493" s="519">
        <f t="shared" si="87"/>
        <v>0</v>
      </c>
      <c r="AK493" s="519">
        <f t="shared" si="88"/>
        <v>0</v>
      </c>
      <c r="AL493" s="519">
        <f t="shared" si="89"/>
        <v>0</v>
      </c>
      <c r="AM493" s="519">
        <f t="shared" si="90"/>
        <v>0</v>
      </c>
      <c r="AN493" s="519">
        <f t="shared" si="91"/>
        <v>0</v>
      </c>
      <c r="AO493" s="525">
        <f t="shared" si="92"/>
        <v>0</v>
      </c>
    </row>
    <row r="494" spans="1:41" s="16" customFormat="1" ht="13.5" hidden="1" thickBot="1" x14ac:dyDescent="0.25">
      <c r="A494" s="221">
        <f>Розрахунок!A491</f>
        <v>70</v>
      </c>
      <c r="B494" s="423">
        <f>Розрахунок!B491</f>
        <v>0</v>
      </c>
      <c r="C494" s="227" t="str">
        <f>Розрахунок!C491</f>
        <v/>
      </c>
      <c r="D494" s="226" t="str">
        <f>IF(Розрахунок!F491&lt;&gt;"",LEFT(Розрахунок!F491, LEN(Розрахунок!F491)-1)," ")</f>
        <v xml:space="preserve"> </v>
      </c>
      <c r="E494" s="223" t="str">
        <f>IF(Розрахунок!G491&lt;&gt;"",LEFT(Розрахунок!G491, LEN(Розрахунок!G491)-1)," ")</f>
        <v xml:space="preserve"> </v>
      </c>
      <c r="F494" s="223" t="str">
        <f>IF(Розрахунок!H491&lt;&gt;"",LEFT(Розрахунок!H491, LEN(Розрахунок!H491)-1)," ")</f>
        <v xml:space="preserve"> </v>
      </c>
      <c r="G494" s="223" t="str">
        <f>IF(Розрахунок!I491&lt;&gt;"",LEFT(Розрахунок!I491, LEN(Розрахунок!I491)-1)," ")</f>
        <v xml:space="preserve"> </v>
      </c>
      <c r="H494" s="223">
        <f>Розрахунок!J491</f>
        <v>0</v>
      </c>
      <c r="I494" s="223" t="str">
        <f>IF(Розрахунок!K491&lt;&gt;"",LEFT(Розрахунок!K491, LEN(Розрахунок!K491)-1)," ")</f>
        <v xml:space="preserve"> </v>
      </c>
      <c r="J494" s="223">
        <f>Розрахунок!E491</f>
        <v>0</v>
      </c>
      <c r="K494" s="223">
        <f>Розрахунок!DN491</f>
        <v>0</v>
      </c>
      <c r="L494" s="223">
        <f>Розрахунок!DM491</f>
        <v>0</v>
      </c>
      <c r="M494" s="223">
        <f>Розрахунок!L491</f>
        <v>0</v>
      </c>
      <c r="N494" s="223">
        <f>Розрахунок!M491</f>
        <v>0</v>
      </c>
      <c r="O494" s="223">
        <f>Розрахунок!N491</f>
        <v>0</v>
      </c>
      <c r="P494" s="223">
        <f>Розрахунок!O491</f>
        <v>0</v>
      </c>
      <c r="Q494" s="224">
        <f>Розрахунок!DL491</f>
        <v>0</v>
      </c>
      <c r="R494" s="249" t="str">
        <f t="shared" si="93"/>
        <v xml:space="preserve"> </v>
      </c>
      <c r="S494" s="222">
        <f>Розрахунок!U491</f>
        <v>0</v>
      </c>
      <c r="T494" s="225">
        <f>Розрахунок!AB491</f>
        <v>0</v>
      </c>
      <c r="U494" s="226">
        <f>Розрахунок!AI491</f>
        <v>0</v>
      </c>
      <c r="V494" s="423">
        <f>Розрахунок!AP491</f>
        <v>0</v>
      </c>
      <c r="W494" s="222">
        <f>Розрахунок!AW491</f>
        <v>0</v>
      </c>
      <c r="X494" s="225">
        <f>Розрахунок!BD491</f>
        <v>0</v>
      </c>
      <c r="Y494" s="226">
        <f>Розрахунок!BK491</f>
        <v>0</v>
      </c>
      <c r="Z494" s="423">
        <f>Розрахунок!BR491</f>
        <v>0</v>
      </c>
      <c r="AA494" s="222">
        <f>Розрахунок!BY491</f>
        <v>0</v>
      </c>
      <c r="AB494" s="423">
        <f>Розрахунок!CF491</f>
        <v>0</v>
      </c>
      <c r="AC494" s="222">
        <f>Розрахунок!CM491</f>
        <v>0</v>
      </c>
      <c r="AD494" s="225">
        <f>Розрахунок!CT491</f>
        <v>0</v>
      </c>
      <c r="AE494" s="226">
        <f>Розрахунок!DA491</f>
        <v>0</v>
      </c>
      <c r="AF494" s="225">
        <f>Розрахунок!DH491</f>
        <v>0</v>
      </c>
      <c r="AG494" s="421"/>
      <c r="AI494" s="524">
        <f t="shared" si="86"/>
        <v>0</v>
      </c>
      <c r="AJ494" s="519">
        <f t="shared" si="87"/>
        <v>0</v>
      </c>
      <c r="AK494" s="519">
        <f t="shared" si="88"/>
        <v>0</v>
      </c>
      <c r="AL494" s="519">
        <f t="shared" si="89"/>
        <v>0</v>
      </c>
      <c r="AM494" s="519">
        <f t="shared" si="90"/>
        <v>0</v>
      </c>
      <c r="AN494" s="519">
        <f t="shared" si="91"/>
        <v>0</v>
      </c>
      <c r="AO494" s="525">
        <f t="shared" si="92"/>
        <v>0</v>
      </c>
    </row>
    <row r="495" spans="1:41" s="16" customFormat="1" ht="13.5" hidden="1" thickBot="1" x14ac:dyDescent="0.25">
      <c r="A495" s="221">
        <f>Розрахунок!A492</f>
        <v>71</v>
      </c>
      <c r="B495" s="423">
        <f>Розрахунок!B492</f>
        <v>0</v>
      </c>
      <c r="C495" s="227" t="str">
        <f>Розрахунок!C492</f>
        <v/>
      </c>
      <c r="D495" s="226" t="str">
        <f>IF(Розрахунок!F492&lt;&gt;"",LEFT(Розрахунок!F492, LEN(Розрахунок!F492)-1)," ")</f>
        <v xml:space="preserve"> </v>
      </c>
      <c r="E495" s="223" t="str">
        <f>IF(Розрахунок!G492&lt;&gt;"",LEFT(Розрахунок!G492, LEN(Розрахунок!G492)-1)," ")</f>
        <v xml:space="preserve"> </v>
      </c>
      <c r="F495" s="223" t="str">
        <f>IF(Розрахунок!H492&lt;&gt;"",LEFT(Розрахунок!H492, LEN(Розрахунок!H492)-1)," ")</f>
        <v xml:space="preserve"> </v>
      </c>
      <c r="G495" s="223" t="str">
        <f>IF(Розрахунок!I492&lt;&gt;"",LEFT(Розрахунок!I492, LEN(Розрахунок!I492)-1)," ")</f>
        <v xml:space="preserve"> </v>
      </c>
      <c r="H495" s="223">
        <f>Розрахунок!J492</f>
        <v>0</v>
      </c>
      <c r="I495" s="223" t="str">
        <f>IF(Розрахунок!K492&lt;&gt;"",LEFT(Розрахунок!K492, LEN(Розрахунок!K492)-1)," ")</f>
        <v xml:space="preserve"> </v>
      </c>
      <c r="J495" s="223">
        <f>Розрахунок!E492</f>
        <v>0</v>
      </c>
      <c r="K495" s="223">
        <f>Розрахунок!DN492</f>
        <v>0</v>
      </c>
      <c r="L495" s="223">
        <f>Розрахунок!DM492</f>
        <v>0</v>
      </c>
      <c r="M495" s="223">
        <f>Розрахунок!L492</f>
        <v>0</v>
      </c>
      <c r="N495" s="223">
        <f>Розрахунок!M492</f>
        <v>0</v>
      </c>
      <c r="O495" s="223">
        <f>Розрахунок!N492</f>
        <v>0</v>
      </c>
      <c r="P495" s="223">
        <f>Розрахунок!O492</f>
        <v>0</v>
      </c>
      <c r="Q495" s="224">
        <f>Розрахунок!DL492</f>
        <v>0</v>
      </c>
      <c r="R495" s="249" t="str">
        <f t="shared" si="93"/>
        <v xml:space="preserve"> </v>
      </c>
      <c r="S495" s="222">
        <f>Розрахунок!U492</f>
        <v>0</v>
      </c>
      <c r="T495" s="225">
        <f>Розрахунок!AB492</f>
        <v>0</v>
      </c>
      <c r="U495" s="226">
        <f>Розрахунок!AI492</f>
        <v>0</v>
      </c>
      <c r="V495" s="423">
        <f>Розрахунок!AP492</f>
        <v>0</v>
      </c>
      <c r="W495" s="222">
        <f>Розрахунок!AW492</f>
        <v>0</v>
      </c>
      <c r="X495" s="225">
        <f>Розрахунок!BD492</f>
        <v>0</v>
      </c>
      <c r="Y495" s="226">
        <f>Розрахунок!BK492</f>
        <v>0</v>
      </c>
      <c r="Z495" s="423">
        <f>Розрахунок!BR492</f>
        <v>0</v>
      </c>
      <c r="AA495" s="222">
        <f>Розрахунок!BY492</f>
        <v>0</v>
      </c>
      <c r="AB495" s="423">
        <f>Розрахунок!CF492</f>
        <v>0</v>
      </c>
      <c r="AC495" s="222">
        <f>Розрахунок!CM492</f>
        <v>0</v>
      </c>
      <c r="AD495" s="225">
        <f>Розрахунок!CT492</f>
        <v>0</v>
      </c>
      <c r="AE495" s="226">
        <f>Розрахунок!DA492</f>
        <v>0</v>
      </c>
      <c r="AF495" s="225">
        <f>Розрахунок!DH492</f>
        <v>0</v>
      </c>
      <c r="AG495" s="421"/>
      <c r="AI495" s="524">
        <f t="shared" si="86"/>
        <v>0</v>
      </c>
      <c r="AJ495" s="519">
        <f t="shared" si="87"/>
        <v>0</v>
      </c>
      <c r="AK495" s="519">
        <f t="shared" si="88"/>
        <v>0</v>
      </c>
      <c r="AL495" s="519">
        <f t="shared" si="89"/>
        <v>0</v>
      </c>
      <c r="AM495" s="519">
        <f t="shared" si="90"/>
        <v>0</v>
      </c>
      <c r="AN495" s="519">
        <f t="shared" si="91"/>
        <v>0</v>
      </c>
      <c r="AO495" s="525">
        <f t="shared" si="92"/>
        <v>0</v>
      </c>
    </row>
    <row r="496" spans="1:41" s="16" customFormat="1" ht="13.5" hidden="1" thickBot="1" x14ac:dyDescent="0.25">
      <c r="A496" s="221">
        <f>Розрахунок!A493</f>
        <v>72</v>
      </c>
      <c r="B496" s="423">
        <f>Розрахунок!B493</f>
        <v>0</v>
      </c>
      <c r="C496" s="227" t="str">
        <f>Розрахунок!C493</f>
        <v/>
      </c>
      <c r="D496" s="226" t="str">
        <f>IF(Розрахунок!F493&lt;&gt;"",LEFT(Розрахунок!F493, LEN(Розрахунок!F493)-1)," ")</f>
        <v xml:space="preserve"> </v>
      </c>
      <c r="E496" s="223" t="str">
        <f>IF(Розрахунок!G493&lt;&gt;"",LEFT(Розрахунок!G493, LEN(Розрахунок!G493)-1)," ")</f>
        <v xml:space="preserve"> </v>
      </c>
      <c r="F496" s="223" t="str">
        <f>IF(Розрахунок!H493&lt;&gt;"",LEFT(Розрахунок!H493, LEN(Розрахунок!H493)-1)," ")</f>
        <v xml:space="preserve"> </v>
      </c>
      <c r="G496" s="223" t="str">
        <f>IF(Розрахунок!I493&lt;&gt;"",LEFT(Розрахунок!I493, LEN(Розрахунок!I493)-1)," ")</f>
        <v xml:space="preserve"> </v>
      </c>
      <c r="H496" s="223">
        <f>Розрахунок!J493</f>
        <v>0</v>
      </c>
      <c r="I496" s="223" t="str">
        <f>IF(Розрахунок!K493&lt;&gt;"",LEFT(Розрахунок!K493, LEN(Розрахунок!K493)-1)," ")</f>
        <v xml:space="preserve"> </v>
      </c>
      <c r="J496" s="223">
        <f>Розрахунок!E493</f>
        <v>0</v>
      </c>
      <c r="K496" s="223">
        <f>Розрахунок!DN493</f>
        <v>0</v>
      </c>
      <c r="L496" s="223">
        <f>Розрахунок!DM493</f>
        <v>0</v>
      </c>
      <c r="M496" s="223">
        <f>Розрахунок!L493</f>
        <v>0</v>
      </c>
      <c r="N496" s="223">
        <f>Розрахунок!M493</f>
        <v>0</v>
      </c>
      <c r="O496" s="223">
        <f>Розрахунок!N493</f>
        <v>0</v>
      </c>
      <c r="P496" s="223">
        <f>Розрахунок!O493</f>
        <v>0</v>
      </c>
      <c r="Q496" s="224">
        <f>Розрахунок!DL493</f>
        <v>0</v>
      </c>
      <c r="R496" s="249" t="str">
        <f t="shared" si="93"/>
        <v xml:space="preserve"> </v>
      </c>
      <c r="S496" s="222">
        <f>Розрахунок!U493</f>
        <v>0</v>
      </c>
      <c r="T496" s="225">
        <f>Розрахунок!AB493</f>
        <v>0</v>
      </c>
      <c r="U496" s="226">
        <f>Розрахунок!AI493</f>
        <v>0</v>
      </c>
      <c r="V496" s="423">
        <f>Розрахунок!AP493</f>
        <v>0</v>
      </c>
      <c r="W496" s="222">
        <f>Розрахунок!AW493</f>
        <v>0</v>
      </c>
      <c r="X496" s="225">
        <f>Розрахунок!BD493</f>
        <v>0</v>
      </c>
      <c r="Y496" s="226">
        <f>Розрахунок!BK493</f>
        <v>0</v>
      </c>
      <c r="Z496" s="423">
        <f>Розрахунок!BR493</f>
        <v>0</v>
      </c>
      <c r="AA496" s="222">
        <f>Розрахунок!BY493</f>
        <v>0</v>
      </c>
      <c r="AB496" s="423">
        <f>Розрахунок!CF493</f>
        <v>0</v>
      </c>
      <c r="AC496" s="222">
        <f>Розрахунок!CM493</f>
        <v>0</v>
      </c>
      <c r="AD496" s="225">
        <f>Розрахунок!CT493</f>
        <v>0</v>
      </c>
      <c r="AE496" s="226">
        <f>Розрахунок!DA493</f>
        <v>0</v>
      </c>
      <c r="AF496" s="225">
        <f>Розрахунок!DH493</f>
        <v>0</v>
      </c>
      <c r="AG496" s="421"/>
      <c r="AI496" s="524">
        <f t="shared" si="86"/>
        <v>0</v>
      </c>
      <c r="AJ496" s="519">
        <f t="shared" si="87"/>
        <v>0</v>
      </c>
      <c r="AK496" s="519">
        <f t="shared" si="88"/>
        <v>0</v>
      </c>
      <c r="AL496" s="519">
        <f t="shared" si="89"/>
        <v>0</v>
      </c>
      <c r="AM496" s="519">
        <f t="shared" si="90"/>
        <v>0</v>
      </c>
      <c r="AN496" s="519">
        <f t="shared" si="91"/>
        <v>0</v>
      </c>
      <c r="AO496" s="525">
        <f t="shared" si="92"/>
        <v>0</v>
      </c>
    </row>
    <row r="497" spans="1:41" s="16" customFormat="1" ht="13.5" hidden="1" thickBot="1" x14ac:dyDescent="0.25">
      <c r="A497" s="221">
        <f>Розрахунок!A494</f>
        <v>73</v>
      </c>
      <c r="B497" s="423">
        <f>Розрахунок!B494</f>
        <v>0</v>
      </c>
      <c r="C497" s="227" t="str">
        <f>Розрахунок!C494</f>
        <v/>
      </c>
      <c r="D497" s="226" t="str">
        <f>IF(Розрахунок!F494&lt;&gt;"",LEFT(Розрахунок!F494, LEN(Розрахунок!F494)-1)," ")</f>
        <v xml:space="preserve"> </v>
      </c>
      <c r="E497" s="223" t="str">
        <f>IF(Розрахунок!G494&lt;&gt;"",LEFT(Розрахунок!G494, LEN(Розрахунок!G494)-1)," ")</f>
        <v xml:space="preserve"> </v>
      </c>
      <c r="F497" s="223" t="str">
        <f>IF(Розрахунок!H494&lt;&gt;"",LEFT(Розрахунок!H494, LEN(Розрахунок!H494)-1)," ")</f>
        <v xml:space="preserve"> </v>
      </c>
      <c r="G497" s="223" t="str">
        <f>IF(Розрахунок!I494&lt;&gt;"",LEFT(Розрахунок!I494, LEN(Розрахунок!I494)-1)," ")</f>
        <v xml:space="preserve"> </v>
      </c>
      <c r="H497" s="223">
        <f>Розрахунок!J494</f>
        <v>0</v>
      </c>
      <c r="I497" s="223" t="str">
        <f>IF(Розрахунок!K494&lt;&gt;"",LEFT(Розрахунок!K494, LEN(Розрахунок!K494)-1)," ")</f>
        <v xml:space="preserve"> </v>
      </c>
      <c r="J497" s="223">
        <f>Розрахунок!E494</f>
        <v>0</v>
      </c>
      <c r="K497" s="223">
        <f>Розрахунок!DN494</f>
        <v>0</v>
      </c>
      <c r="L497" s="223">
        <f>Розрахунок!DM494</f>
        <v>0</v>
      </c>
      <c r="M497" s="223">
        <f>Розрахунок!L494</f>
        <v>0</v>
      </c>
      <c r="N497" s="223">
        <f>Розрахунок!M494</f>
        <v>0</v>
      </c>
      <c r="O497" s="223">
        <f>Розрахунок!N494</f>
        <v>0</v>
      </c>
      <c r="P497" s="223">
        <f>Розрахунок!O494</f>
        <v>0</v>
      </c>
      <c r="Q497" s="224">
        <f>Розрахунок!DL494</f>
        <v>0</v>
      </c>
      <c r="R497" s="249" t="str">
        <f t="shared" si="93"/>
        <v xml:space="preserve"> </v>
      </c>
      <c r="S497" s="222">
        <f>Розрахунок!U494</f>
        <v>0</v>
      </c>
      <c r="T497" s="225">
        <f>Розрахунок!AB494</f>
        <v>0</v>
      </c>
      <c r="U497" s="226">
        <f>Розрахунок!AI494</f>
        <v>0</v>
      </c>
      <c r="V497" s="423">
        <f>Розрахунок!AP494</f>
        <v>0</v>
      </c>
      <c r="W497" s="222">
        <f>Розрахунок!AW494</f>
        <v>0</v>
      </c>
      <c r="X497" s="225">
        <f>Розрахунок!BD494</f>
        <v>0</v>
      </c>
      <c r="Y497" s="226">
        <f>Розрахунок!BK494</f>
        <v>0</v>
      </c>
      <c r="Z497" s="423">
        <f>Розрахунок!BR494</f>
        <v>0</v>
      </c>
      <c r="AA497" s="222">
        <f>Розрахунок!BY494</f>
        <v>0</v>
      </c>
      <c r="AB497" s="423">
        <f>Розрахунок!CF494</f>
        <v>0</v>
      </c>
      <c r="AC497" s="222">
        <f>Розрахунок!CM494</f>
        <v>0</v>
      </c>
      <c r="AD497" s="225">
        <f>Розрахунок!CT494</f>
        <v>0</v>
      </c>
      <c r="AE497" s="226">
        <f>Розрахунок!DA494</f>
        <v>0</v>
      </c>
      <c r="AF497" s="225">
        <f>Розрахунок!DH494</f>
        <v>0</v>
      </c>
      <c r="AG497" s="421"/>
      <c r="AI497" s="524">
        <f t="shared" si="86"/>
        <v>0</v>
      </c>
      <c r="AJ497" s="519">
        <f t="shared" si="87"/>
        <v>0</v>
      </c>
      <c r="AK497" s="519">
        <f t="shared" si="88"/>
        <v>0</v>
      </c>
      <c r="AL497" s="519">
        <f t="shared" si="89"/>
        <v>0</v>
      </c>
      <c r="AM497" s="519">
        <f t="shared" si="90"/>
        <v>0</v>
      </c>
      <c r="AN497" s="519">
        <f t="shared" si="91"/>
        <v>0</v>
      </c>
      <c r="AO497" s="525">
        <f t="shared" si="92"/>
        <v>0</v>
      </c>
    </row>
    <row r="498" spans="1:41" s="16" customFormat="1" ht="13.5" hidden="1" thickBot="1" x14ac:dyDescent="0.25">
      <c r="A498" s="221">
        <f>Розрахунок!A495</f>
        <v>74</v>
      </c>
      <c r="B498" s="423">
        <f>Розрахунок!B495</f>
        <v>0</v>
      </c>
      <c r="C498" s="227" t="str">
        <f>Розрахунок!C495</f>
        <v/>
      </c>
      <c r="D498" s="226" t="str">
        <f>IF(Розрахунок!F495&lt;&gt;"",LEFT(Розрахунок!F495, LEN(Розрахунок!F495)-1)," ")</f>
        <v xml:space="preserve"> </v>
      </c>
      <c r="E498" s="223" t="str">
        <f>IF(Розрахунок!G495&lt;&gt;"",LEFT(Розрахунок!G495, LEN(Розрахунок!G495)-1)," ")</f>
        <v xml:space="preserve"> </v>
      </c>
      <c r="F498" s="223" t="str">
        <f>IF(Розрахунок!H495&lt;&gt;"",LEFT(Розрахунок!H495, LEN(Розрахунок!H495)-1)," ")</f>
        <v xml:space="preserve"> </v>
      </c>
      <c r="G498" s="223" t="str">
        <f>IF(Розрахунок!I495&lt;&gt;"",LEFT(Розрахунок!I495, LEN(Розрахунок!I495)-1)," ")</f>
        <v xml:space="preserve"> </v>
      </c>
      <c r="H498" s="223">
        <f>Розрахунок!J495</f>
        <v>0</v>
      </c>
      <c r="I498" s="223" t="str">
        <f>IF(Розрахунок!K495&lt;&gt;"",LEFT(Розрахунок!K495, LEN(Розрахунок!K495)-1)," ")</f>
        <v xml:space="preserve"> </v>
      </c>
      <c r="J498" s="223">
        <f>Розрахунок!E495</f>
        <v>0</v>
      </c>
      <c r="K498" s="223">
        <f>Розрахунок!DN495</f>
        <v>0</v>
      </c>
      <c r="L498" s="223">
        <f>Розрахунок!DM495</f>
        <v>0</v>
      </c>
      <c r="M498" s="223">
        <f>Розрахунок!L495</f>
        <v>0</v>
      </c>
      <c r="N498" s="223">
        <f>Розрахунок!M495</f>
        <v>0</v>
      </c>
      <c r="O498" s="223">
        <f>Розрахунок!N495</f>
        <v>0</v>
      </c>
      <c r="P498" s="223">
        <f>Розрахунок!O495</f>
        <v>0</v>
      </c>
      <c r="Q498" s="224">
        <f>Розрахунок!DL495</f>
        <v>0</v>
      </c>
      <c r="R498" s="249" t="str">
        <f t="shared" si="93"/>
        <v xml:space="preserve"> </v>
      </c>
      <c r="S498" s="222">
        <f>Розрахунок!U495</f>
        <v>0</v>
      </c>
      <c r="T498" s="225">
        <f>Розрахунок!AB495</f>
        <v>0</v>
      </c>
      <c r="U498" s="226">
        <f>Розрахунок!AI495</f>
        <v>0</v>
      </c>
      <c r="V498" s="423">
        <f>Розрахунок!AP495</f>
        <v>0</v>
      </c>
      <c r="W498" s="222">
        <f>Розрахунок!AW495</f>
        <v>0</v>
      </c>
      <c r="X498" s="225">
        <f>Розрахунок!BD495</f>
        <v>0</v>
      </c>
      <c r="Y498" s="226">
        <f>Розрахунок!BK495</f>
        <v>0</v>
      </c>
      <c r="Z498" s="423">
        <f>Розрахунок!BR495</f>
        <v>0</v>
      </c>
      <c r="AA498" s="222">
        <f>Розрахунок!BY495</f>
        <v>0</v>
      </c>
      <c r="AB498" s="423">
        <f>Розрахунок!CF495</f>
        <v>0</v>
      </c>
      <c r="AC498" s="222">
        <f>Розрахунок!CM495</f>
        <v>0</v>
      </c>
      <c r="AD498" s="225">
        <f>Розрахунок!CT495</f>
        <v>0</v>
      </c>
      <c r="AE498" s="226">
        <f>Розрахунок!DA495</f>
        <v>0</v>
      </c>
      <c r="AF498" s="225">
        <f>Розрахунок!DH495</f>
        <v>0</v>
      </c>
      <c r="AG498" s="421"/>
      <c r="AI498" s="524">
        <f t="shared" si="86"/>
        <v>0</v>
      </c>
      <c r="AJ498" s="519">
        <f t="shared" si="87"/>
        <v>0</v>
      </c>
      <c r="AK498" s="519">
        <f t="shared" si="88"/>
        <v>0</v>
      </c>
      <c r="AL498" s="519">
        <f t="shared" si="89"/>
        <v>0</v>
      </c>
      <c r="AM498" s="519">
        <f t="shared" si="90"/>
        <v>0</v>
      </c>
      <c r="AN498" s="519">
        <f t="shared" si="91"/>
        <v>0</v>
      </c>
      <c r="AO498" s="525">
        <f t="shared" si="92"/>
        <v>0</v>
      </c>
    </row>
    <row r="499" spans="1:41" s="16" customFormat="1" ht="13.5" hidden="1" thickBot="1" x14ac:dyDescent="0.25">
      <c r="A499" s="221">
        <f>Розрахунок!A496</f>
        <v>75</v>
      </c>
      <c r="B499" s="423">
        <f>Розрахунок!B496</f>
        <v>0</v>
      </c>
      <c r="C499" s="227" t="str">
        <f>Розрахунок!C496</f>
        <v/>
      </c>
      <c r="D499" s="226" t="str">
        <f>IF(Розрахунок!F496&lt;&gt;"",LEFT(Розрахунок!F496, LEN(Розрахунок!F496)-1)," ")</f>
        <v xml:space="preserve"> </v>
      </c>
      <c r="E499" s="223" t="str">
        <f>IF(Розрахунок!G496&lt;&gt;"",LEFT(Розрахунок!G496, LEN(Розрахунок!G496)-1)," ")</f>
        <v xml:space="preserve"> </v>
      </c>
      <c r="F499" s="223" t="str">
        <f>IF(Розрахунок!H496&lt;&gt;"",LEFT(Розрахунок!H496, LEN(Розрахунок!H496)-1)," ")</f>
        <v xml:space="preserve"> </v>
      </c>
      <c r="G499" s="223" t="str">
        <f>IF(Розрахунок!I496&lt;&gt;"",LEFT(Розрахунок!I496, LEN(Розрахунок!I496)-1)," ")</f>
        <v xml:space="preserve"> </v>
      </c>
      <c r="H499" s="223">
        <f>Розрахунок!J496</f>
        <v>0</v>
      </c>
      <c r="I499" s="223" t="str">
        <f>IF(Розрахунок!K496&lt;&gt;"",LEFT(Розрахунок!K496, LEN(Розрахунок!K496)-1)," ")</f>
        <v xml:space="preserve"> </v>
      </c>
      <c r="J499" s="223">
        <f>Розрахунок!E496</f>
        <v>0</v>
      </c>
      <c r="K499" s="223">
        <f>Розрахунок!DN496</f>
        <v>0</v>
      </c>
      <c r="L499" s="223">
        <f>Розрахунок!DM496</f>
        <v>0</v>
      </c>
      <c r="M499" s="223">
        <f>Розрахунок!L496</f>
        <v>0</v>
      </c>
      <c r="N499" s="223">
        <f>Розрахунок!M496</f>
        <v>0</v>
      </c>
      <c r="O499" s="223">
        <f>Розрахунок!N496</f>
        <v>0</v>
      </c>
      <c r="P499" s="223">
        <f>Розрахунок!O496</f>
        <v>0</v>
      </c>
      <c r="Q499" s="224">
        <f>Розрахунок!DL496</f>
        <v>0</v>
      </c>
      <c r="R499" s="249" t="str">
        <f t="shared" si="93"/>
        <v xml:space="preserve"> </v>
      </c>
      <c r="S499" s="222">
        <f>Розрахунок!U496</f>
        <v>0</v>
      </c>
      <c r="T499" s="225">
        <f>Розрахунок!AB496</f>
        <v>0</v>
      </c>
      <c r="U499" s="226">
        <f>Розрахунок!AI496</f>
        <v>0</v>
      </c>
      <c r="V499" s="423">
        <f>Розрахунок!AP496</f>
        <v>0</v>
      </c>
      <c r="W499" s="222">
        <f>Розрахунок!AW496</f>
        <v>0</v>
      </c>
      <c r="X499" s="225">
        <f>Розрахунок!BD496</f>
        <v>0</v>
      </c>
      <c r="Y499" s="226">
        <f>Розрахунок!BK496</f>
        <v>0</v>
      </c>
      <c r="Z499" s="423">
        <f>Розрахунок!BR496</f>
        <v>0</v>
      </c>
      <c r="AA499" s="222">
        <f>Розрахунок!BY496</f>
        <v>0</v>
      </c>
      <c r="AB499" s="423">
        <f>Розрахунок!CF496</f>
        <v>0</v>
      </c>
      <c r="AC499" s="222">
        <f>Розрахунок!CM496</f>
        <v>0</v>
      </c>
      <c r="AD499" s="225">
        <f>Розрахунок!CT496</f>
        <v>0</v>
      </c>
      <c r="AE499" s="226">
        <f>Розрахунок!DA496</f>
        <v>0</v>
      </c>
      <c r="AF499" s="225">
        <f>Розрахунок!DH496</f>
        <v>0</v>
      </c>
      <c r="AG499" s="421"/>
      <c r="AI499" s="524">
        <f t="shared" si="86"/>
        <v>0</v>
      </c>
      <c r="AJ499" s="519">
        <f t="shared" si="87"/>
        <v>0</v>
      </c>
      <c r="AK499" s="519">
        <f t="shared" si="88"/>
        <v>0</v>
      </c>
      <c r="AL499" s="519">
        <f t="shared" si="89"/>
        <v>0</v>
      </c>
      <c r="AM499" s="519">
        <f t="shared" si="90"/>
        <v>0</v>
      </c>
      <c r="AN499" s="519">
        <f t="shared" si="91"/>
        <v>0</v>
      </c>
      <c r="AO499" s="525">
        <f t="shared" si="92"/>
        <v>0</v>
      </c>
    </row>
    <row r="500" spans="1:41" s="16" customFormat="1" ht="13.5" hidden="1" thickBot="1" x14ac:dyDescent="0.25">
      <c r="A500" s="221">
        <f>Розрахунок!A497</f>
        <v>76</v>
      </c>
      <c r="B500" s="423">
        <f>Розрахунок!B497</f>
        <v>0</v>
      </c>
      <c r="C500" s="227" t="str">
        <f>Розрахунок!C497</f>
        <v/>
      </c>
      <c r="D500" s="226" t="str">
        <f>IF(Розрахунок!F497&lt;&gt;"",LEFT(Розрахунок!F497, LEN(Розрахунок!F497)-1)," ")</f>
        <v xml:space="preserve"> </v>
      </c>
      <c r="E500" s="223" t="str">
        <f>IF(Розрахунок!G497&lt;&gt;"",LEFT(Розрахунок!G497, LEN(Розрахунок!G497)-1)," ")</f>
        <v xml:space="preserve"> </v>
      </c>
      <c r="F500" s="223" t="str">
        <f>IF(Розрахунок!H497&lt;&gt;"",LEFT(Розрахунок!H497, LEN(Розрахунок!H497)-1)," ")</f>
        <v xml:space="preserve"> </v>
      </c>
      <c r="G500" s="223" t="str">
        <f>IF(Розрахунок!I497&lt;&gt;"",LEFT(Розрахунок!I497, LEN(Розрахунок!I497)-1)," ")</f>
        <v xml:space="preserve"> </v>
      </c>
      <c r="H500" s="223">
        <f>Розрахунок!J497</f>
        <v>0</v>
      </c>
      <c r="I500" s="223" t="str">
        <f>IF(Розрахунок!K497&lt;&gt;"",LEFT(Розрахунок!K497, LEN(Розрахунок!K497)-1)," ")</f>
        <v xml:space="preserve"> </v>
      </c>
      <c r="J500" s="223">
        <f>Розрахунок!E497</f>
        <v>0</v>
      </c>
      <c r="K500" s="223">
        <f>Розрахунок!DN497</f>
        <v>0</v>
      </c>
      <c r="L500" s="223">
        <f>Розрахунок!DM497</f>
        <v>0</v>
      </c>
      <c r="M500" s="223">
        <f>Розрахунок!L497</f>
        <v>0</v>
      </c>
      <c r="N500" s="223">
        <f>Розрахунок!M497</f>
        <v>0</v>
      </c>
      <c r="O500" s="223">
        <f>Розрахунок!N497</f>
        <v>0</v>
      </c>
      <c r="P500" s="223">
        <f>Розрахунок!O497</f>
        <v>0</v>
      </c>
      <c r="Q500" s="224">
        <f>Розрахунок!DL497</f>
        <v>0</v>
      </c>
      <c r="R500" s="249" t="str">
        <f t="shared" si="93"/>
        <v xml:space="preserve"> </v>
      </c>
      <c r="S500" s="222">
        <f>Розрахунок!U497</f>
        <v>0</v>
      </c>
      <c r="T500" s="225">
        <f>Розрахунок!AB497</f>
        <v>0</v>
      </c>
      <c r="U500" s="226">
        <f>Розрахунок!AI497</f>
        <v>0</v>
      </c>
      <c r="V500" s="423">
        <f>Розрахунок!AP497</f>
        <v>0</v>
      </c>
      <c r="W500" s="222">
        <f>Розрахунок!AW497</f>
        <v>0</v>
      </c>
      <c r="X500" s="225">
        <f>Розрахунок!BD497</f>
        <v>0</v>
      </c>
      <c r="Y500" s="226">
        <f>Розрахунок!BK497</f>
        <v>0</v>
      </c>
      <c r="Z500" s="423">
        <f>Розрахунок!BR497</f>
        <v>0</v>
      </c>
      <c r="AA500" s="222">
        <f>Розрахунок!BY497</f>
        <v>0</v>
      </c>
      <c r="AB500" s="423">
        <f>Розрахунок!CF497</f>
        <v>0</v>
      </c>
      <c r="AC500" s="222">
        <f>Розрахунок!CM497</f>
        <v>0</v>
      </c>
      <c r="AD500" s="225">
        <f>Розрахунок!CT497</f>
        <v>0</v>
      </c>
      <c r="AE500" s="226">
        <f>Розрахунок!DA497</f>
        <v>0</v>
      </c>
      <c r="AF500" s="225">
        <f>Розрахунок!DH497</f>
        <v>0</v>
      </c>
      <c r="AG500" s="421"/>
      <c r="AI500" s="524">
        <f t="shared" si="86"/>
        <v>0</v>
      </c>
      <c r="AJ500" s="519">
        <f t="shared" si="87"/>
        <v>0</v>
      </c>
      <c r="AK500" s="519">
        <f t="shared" si="88"/>
        <v>0</v>
      </c>
      <c r="AL500" s="519">
        <f t="shared" si="89"/>
        <v>0</v>
      </c>
      <c r="AM500" s="519">
        <f t="shared" si="90"/>
        <v>0</v>
      </c>
      <c r="AN500" s="519">
        <f t="shared" si="91"/>
        <v>0</v>
      </c>
      <c r="AO500" s="525">
        <f t="shared" si="92"/>
        <v>0</v>
      </c>
    </row>
    <row r="501" spans="1:41" s="16" customFormat="1" ht="13.5" hidden="1" thickBot="1" x14ac:dyDescent="0.25">
      <c r="A501" s="221">
        <f>Розрахунок!A498</f>
        <v>77</v>
      </c>
      <c r="B501" s="423">
        <f>Розрахунок!B498</f>
        <v>0</v>
      </c>
      <c r="C501" s="227" t="str">
        <f>Розрахунок!C498</f>
        <v/>
      </c>
      <c r="D501" s="226" t="str">
        <f>IF(Розрахунок!F498&lt;&gt;"",LEFT(Розрахунок!F498, LEN(Розрахунок!F498)-1)," ")</f>
        <v xml:space="preserve"> </v>
      </c>
      <c r="E501" s="223" t="str">
        <f>IF(Розрахунок!G498&lt;&gt;"",LEFT(Розрахунок!G498, LEN(Розрахунок!G498)-1)," ")</f>
        <v xml:space="preserve"> </v>
      </c>
      <c r="F501" s="223" t="str">
        <f>IF(Розрахунок!H498&lt;&gt;"",LEFT(Розрахунок!H498, LEN(Розрахунок!H498)-1)," ")</f>
        <v xml:space="preserve"> </v>
      </c>
      <c r="G501" s="223" t="str">
        <f>IF(Розрахунок!I498&lt;&gt;"",LEFT(Розрахунок!I498, LEN(Розрахунок!I498)-1)," ")</f>
        <v xml:space="preserve"> </v>
      </c>
      <c r="H501" s="223">
        <f>Розрахунок!J498</f>
        <v>0</v>
      </c>
      <c r="I501" s="223" t="str">
        <f>IF(Розрахунок!K498&lt;&gt;"",LEFT(Розрахунок!K498, LEN(Розрахунок!K498)-1)," ")</f>
        <v xml:space="preserve"> </v>
      </c>
      <c r="J501" s="223">
        <f>Розрахунок!E498</f>
        <v>0</v>
      </c>
      <c r="K501" s="223">
        <f>Розрахунок!DN498</f>
        <v>0</v>
      </c>
      <c r="L501" s="223">
        <f>Розрахунок!DM498</f>
        <v>0</v>
      </c>
      <c r="M501" s="223">
        <f>Розрахунок!L498</f>
        <v>0</v>
      </c>
      <c r="N501" s="223">
        <f>Розрахунок!M498</f>
        <v>0</v>
      </c>
      <c r="O501" s="223">
        <f>Розрахунок!N498</f>
        <v>0</v>
      </c>
      <c r="P501" s="223">
        <f>Розрахунок!O498</f>
        <v>0</v>
      </c>
      <c r="Q501" s="224">
        <f>Розрахунок!DL498</f>
        <v>0</v>
      </c>
      <c r="R501" s="249" t="str">
        <f t="shared" si="93"/>
        <v xml:space="preserve"> </v>
      </c>
      <c r="S501" s="222">
        <f>Розрахунок!U498</f>
        <v>0</v>
      </c>
      <c r="T501" s="225">
        <f>Розрахунок!AB498</f>
        <v>0</v>
      </c>
      <c r="U501" s="226">
        <f>Розрахунок!AI498</f>
        <v>0</v>
      </c>
      <c r="V501" s="423">
        <f>Розрахунок!AP498</f>
        <v>0</v>
      </c>
      <c r="W501" s="222">
        <f>Розрахунок!AW498</f>
        <v>0</v>
      </c>
      <c r="X501" s="225">
        <f>Розрахунок!BD498</f>
        <v>0</v>
      </c>
      <c r="Y501" s="226">
        <f>Розрахунок!BK498</f>
        <v>0</v>
      </c>
      <c r="Z501" s="423">
        <f>Розрахунок!BR498</f>
        <v>0</v>
      </c>
      <c r="AA501" s="222">
        <f>Розрахунок!BY498</f>
        <v>0</v>
      </c>
      <c r="AB501" s="423">
        <f>Розрахунок!CF498</f>
        <v>0</v>
      </c>
      <c r="AC501" s="222">
        <f>Розрахунок!CM498</f>
        <v>0</v>
      </c>
      <c r="AD501" s="225">
        <f>Розрахунок!CT498</f>
        <v>0</v>
      </c>
      <c r="AE501" s="226">
        <f>Розрахунок!DA498</f>
        <v>0</v>
      </c>
      <c r="AF501" s="225">
        <f>Розрахунок!DH498</f>
        <v>0</v>
      </c>
      <c r="AG501" s="421"/>
      <c r="AI501" s="524">
        <f t="shared" si="86"/>
        <v>0</v>
      </c>
      <c r="AJ501" s="519">
        <f t="shared" si="87"/>
        <v>0</v>
      </c>
      <c r="AK501" s="519">
        <f t="shared" si="88"/>
        <v>0</v>
      </c>
      <c r="AL501" s="519">
        <f t="shared" si="89"/>
        <v>0</v>
      </c>
      <c r="AM501" s="519">
        <f t="shared" si="90"/>
        <v>0</v>
      </c>
      <c r="AN501" s="519">
        <f t="shared" si="91"/>
        <v>0</v>
      </c>
      <c r="AO501" s="525">
        <f t="shared" si="92"/>
        <v>0</v>
      </c>
    </row>
    <row r="502" spans="1:41" s="16" customFormat="1" ht="13.5" hidden="1" thickBot="1" x14ac:dyDescent="0.25">
      <c r="A502" s="221">
        <f>Розрахунок!A499</f>
        <v>78</v>
      </c>
      <c r="B502" s="423">
        <f>Розрахунок!B499</f>
        <v>0</v>
      </c>
      <c r="C502" s="227" t="str">
        <f>Розрахунок!C499</f>
        <v/>
      </c>
      <c r="D502" s="226" t="str">
        <f>IF(Розрахунок!F499&lt;&gt;"",LEFT(Розрахунок!F499, LEN(Розрахунок!F499)-1)," ")</f>
        <v xml:space="preserve"> </v>
      </c>
      <c r="E502" s="223" t="str">
        <f>IF(Розрахунок!G499&lt;&gt;"",LEFT(Розрахунок!G499, LEN(Розрахунок!G499)-1)," ")</f>
        <v xml:space="preserve"> </v>
      </c>
      <c r="F502" s="223" t="str">
        <f>IF(Розрахунок!H499&lt;&gt;"",LEFT(Розрахунок!H499, LEN(Розрахунок!H499)-1)," ")</f>
        <v xml:space="preserve"> </v>
      </c>
      <c r="G502" s="223" t="str">
        <f>IF(Розрахунок!I499&lt;&gt;"",LEFT(Розрахунок!I499, LEN(Розрахунок!I499)-1)," ")</f>
        <v xml:space="preserve"> </v>
      </c>
      <c r="H502" s="223">
        <f>Розрахунок!J499</f>
        <v>0</v>
      </c>
      <c r="I502" s="223" t="str">
        <f>IF(Розрахунок!K499&lt;&gt;"",LEFT(Розрахунок!K499, LEN(Розрахунок!K499)-1)," ")</f>
        <v xml:space="preserve"> </v>
      </c>
      <c r="J502" s="223">
        <f>Розрахунок!E499</f>
        <v>0</v>
      </c>
      <c r="K502" s="223">
        <f>Розрахунок!DN499</f>
        <v>0</v>
      </c>
      <c r="L502" s="223">
        <f>Розрахунок!DM499</f>
        <v>0</v>
      </c>
      <c r="M502" s="223">
        <f>Розрахунок!L499</f>
        <v>0</v>
      </c>
      <c r="N502" s="223">
        <f>Розрахунок!M499</f>
        <v>0</v>
      </c>
      <c r="O502" s="223">
        <f>Розрахунок!N499</f>
        <v>0</v>
      </c>
      <c r="P502" s="223">
        <f>Розрахунок!O499</f>
        <v>0</v>
      </c>
      <c r="Q502" s="224">
        <f>Розрахунок!DL499</f>
        <v>0</v>
      </c>
      <c r="R502" s="249" t="str">
        <f t="shared" si="93"/>
        <v xml:space="preserve"> </v>
      </c>
      <c r="S502" s="222">
        <f>Розрахунок!U499</f>
        <v>0</v>
      </c>
      <c r="T502" s="225">
        <f>Розрахунок!AB499</f>
        <v>0</v>
      </c>
      <c r="U502" s="226">
        <f>Розрахунок!AI499</f>
        <v>0</v>
      </c>
      <c r="V502" s="423">
        <f>Розрахунок!AP499</f>
        <v>0</v>
      </c>
      <c r="W502" s="222">
        <f>Розрахунок!AW499</f>
        <v>0</v>
      </c>
      <c r="X502" s="225">
        <f>Розрахунок!BD499</f>
        <v>0</v>
      </c>
      <c r="Y502" s="226">
        <f>Розрахунок!BK499</f>
        <v>0</v>
      </c>
      <c r="Z502" s="423">
        <f>Розрахунок!BR499</f>
        <v>0</v>
      </c>
      <c r="AA502" s="222">
        <f>Розрахунок!BY499</f>
        <v>0</v>
      </c>
      <c r="AB502" s="423">
        <f>Розрахунок!CF499</f>
        <v>0</v>
      </c>
      <c r="AC502" s="222">
        <f>Розрахунок!CM499</f>
        <v>0</v>
      </c>
      <c r="AD502" s="225">
        <f>Розрахунок!CT499</f>
        <v>0</v>
      </c>
      <c r="AE502" s="226">
        <f>Розрахунок!DA499</f>
        <v>0</v>
      </c>
      <c r="AF502" s="225">
        <f>Розрахунок!DH499</f>
        <v>0</v>
      </c>
      <c r="AG502" s="421"/>
      <c r="AI502" s="524">
        <f t="shared" si="86"/>
        <v>0</v>
      </c>
      <c r="AJ502" s="519">
        <f t="shared" si="87"/>
        <v>0</v>
      </c>
      <c r="AK502" s="519">
        <f t="shared" si="88"/>
        <v>0</v>
      </c>
      <c r="AL502" s="519">
        <f t="shared" si="89"/>
        <v>0</v>
      </c>
      <c r="AM502" s="519">
        <f t="shared" si="90"/>
        <v>0</v>
      </c>
      <c r="AN502" s="519">
        <f t="shared" si="91"/>
        <v>0</v>
      </c>
      <c r="AO502" s="525">
        <f t="shared" si="92"/>
        <v>0</v>
      </c>
    </row>
    <row r="503" spans="1:41" s="16" customFormat="1" ht="13.5" hidden="1" thickBot="1" x14ac:dyDescent="0.25">
      <c r="A503" s="221">
        <f>Розрахунок!A500</f>
        <v>79</v>
      </c>
      <c r="B503" s="423">
        <f>Розрахунок!B500</f>
        <v>0</v>
      </c>
      <c r="C503" s="227" t="str">
        <f>Розрахунок!C500</f>
        <v/>
      </c>
      <c r="D503" s="226" t="str">
        <f>IF(Розрахунок!F500&lt;&gt;"",LEFT(Розрахунок!F500, LEN(Розрахунок!F500)-1)," ")</f>
        <v xml:space="preserve"> </v>
      </c>
      <c r="E503" s="223" t="str">
        <f>IF(Розрахунок!G500&lt;&gt;"",LEFT(Розрахунок!G500, LEN(Розрахунок!G500)-1)," ")</f>
        <v xml:space="preserve"> </v>
      </c>
      <c r="F503" s="223" t="str">
        <f>IF(Розрахунок!H500&lt;&gt;"",LEFT(Розрахунок!H500, LEN(Розрахунок!H500)-1)," ")</f>
        <v xml:space="preserve"> </v>
      </c>
      <c r="G503" s="223" t="str">
        <f>IF(Розрахунок!I500&lt;&gt;"",LEFT(Розрахунок!I500, LEN(Розрахунок!I500)-1)," ")</f>
        <v xml:space="preserve"> </v>
      </c>
      <c r="H503" s="223">
        <f>Розрахунок!J500</f>
        <v>0</v>
      </c>
      <c r="I503" s="223" t="str">
        <f>IF(Розрахунок!K500&lt;&gt;"",LEFT(Розрахунок!K500, LEN(Розрахунок!K500)-1)," ")</f>
        <v xml:space="preserve"> </v>
      </c>
      <c r="J503" s="223">
        <f>Розрахунок!E500</f>
        <v>0</v>
      </c>
      <c r="K503" s="223">
        <f>Розрахунок!DN500</f>
        <v>0</v>
      </c>
      <c r="L503" s="223">
        <f>Розрахунок!DM500</f>
        <v>0</v>
      </c>
      <c r="M503" s="223">
        <f>Розрахунок!L500</f>
        <v>0</v>
      </c>
      <c r="N503" s="223">
        <f>Розрахунок!M500</f>
        <v>0</v>
      </c>
      <c r="O503" s="223">
        <f>Розрахунок!N500</f>
        <v>0</v>
      </c>
      <c r="P503" s="223">
        <f>Розрахунок!O500</f>
        <v>0</v>
      </c>
      <c r="Q503" s="224">
        <f>Розрахунок!DL500</f>
        <v>0</v>
      </c>
      <c r="R503" s="249" t="str">
        <f t="shared" si="93"/>
        <v xml:space="preserve"> </v>
      </c>
      <c r="S503" s="222">
        <f>Розрахунок!U500</f>
        <v>0</v>
      </c>
      <c r="T503" s="225">
        <f>Розрахунок!AB500</f>
        <v>0</v>
      </c>
      <c r="U503" s="226">
        <f>Розрахунок!AI500</f>
        <v>0</v>
      </c>
      <c r="V503" s="423">
        <f>Розрахунок!AP500</f>
        <v>0</v>
      </c>
      <c r="W503" s="222">
        <f>Розрахунок!AW500</f>
        <v>0</v>
      </c>
      <c r="X503" s="225">
        <f>Розрахунок!BD500</f>
        <v>0</v>
      </c>
      <c r="Y503" s="226">
        <f>Розрахунок!BK500</f>
        <v>0</v>
      </c>
      <c r="Z503" s="423">
        <f>Розрахунок!BR500</f>
        <v>0</v>
      </c>
      <c r="AA503" s="222">
        <f>Розрахунок!BY500</f>
        <v>0</v>
      </c>
      <c r="AB503" s="423">
        <f>Розрахунок!CF500</f>
        <v>0</v>
      </c>
      <c r="AC503" s="222">
        <f>Розрахунок!CM500</f>
        <v>0</v>
      </c>
      <c r="AD503" s="225">
        <f>Розрахунок!CT500</f>
        <v>0</v>
      </c>
      <c r="AE503" s="226">
        <f>Розрахунок!DA500</f>
        <v>0</v>
      </c>
      <c r="AF503" s="225">
        <f>Розрахунок!DH500</f>
        <v>0</v>
      </c>
      <c r="AG503" s="421"/>
      <c r="AI503" s="524">
        <f t="shared" si="86"/>
        <v>0</v>
      </c>
      <c r="AJ503" s="519">
        <f t="shared" si="87"/>
        <v>0</v>
      </c>
      <c r="AK503" s="519">
        <f t="shared" si="88"/>
        <v>0</v>
      </c>
      <c r="AL503" s="519">
        <f t="shared" si="89"/>
        <v>0</v>
      </c>
      <c r="AM503" s="519">
        <f t="shared" si="90"/>
        <v>0</v>
      </c>
      <c r="AN503" s="519">
        <f t="shared" si="91"/>
        <v>0</v>
      </c>
      <c r="AO503" s="525">
        <f t="shared" si="92"/>
        <v>0</v>
      </c>
    </row>
    <row r="504" spans="1:41" s="16" customFormat="1" ht="13.5" hidden="1" thickBot="1" x14ac:dyDescent="0.25">
      <c r="A504" s="221">
        <f>Розрахунок!A501</f>
        <v>80</v>
      </c>
      <c r="B504" s="423">
        <f>Розрахунок!B501</f>
        <v>0</v>
      </c>
      <c r="C504" s="227" t="str">
        <f>Розрахунок!C501</f>
        <v/>
      </c>
      <c r="D504" s="226" t="str">
        <f>IF(Розрахунок!F501&lt;&gt;"",LEFT(Розрахунок!F501, LEN(Розрахунок!F501)-1)," ")</f>
        <v xml:space="preserve"> </v>
      </c>
      <c r="E504" s="223" t="str">
        <f>IF(Розрахунок!G501&lt;&gt;"",LEFT(Розрахунок!G501, LEN(Розрахунок!G501)-1)," ")</f>
        <v xml:space="preserve"> </v>
      </c>
      <c r="F504" s="223" t="str">
        <f>IF(Розрахунок!H501&lt;&gt;"",LEFT(Розрахунок!H501, LEN(Розрахунок!H501)-1)," ")</f>
        <v xml:space="preserve"> </v>
      </c>
      <c r="G504" s="223" t="str">
        <f>IF(Розрахунок!I501&lt;&gt;"",LEFT(Розрахунок!I501, LEN(Розрахунок!I501)-1)," ")</f>
        <v xml:space="preserve"> </v>
      </c>
      <c r="H504" s="223">
        <f>Розрахунок!J501</f>
        <v>0</v>
      </c>
      <c r="I504" s="223" t="str">
        <f>IF(Розрахунок!K501&lt;&gt;"",LEFT(Розрахунок!K501, LEN(Розрахунок!K501)-1)," ")</f>
        <v xml:space="preserve"> </v>
      </c>
      <c r="J504" s="223">
        <f>Розрахунок!E501</f>
        <v>0</v>
      </c>
      <c r="K504" s="223">
        <f>Розрахунок!DN501</f>
        <v>0</v>
      </c>
      <c r="L504" s="223">
        <f>Розрахунок!DM501</f>
        <v>0</v>
      </c>
      <c r="M504" s="223">
        <f>Розрахунок!L501</f>
        <v>0</v>
      </c>
      <c r="N504" s="223">
        <f>Розрахунок!M501</f>
        <v>0</v>
      </c>
      <c r="O504" s="223">
        <f>Розрахунок!N501</f>
        <v>0</v>
      </c>
      <c r="P504" s="223">
        <f>Розрахунок!O501</f>
        <v>0</v>
      </c>
      <c r="Q504" s="224">
        <f>Розрахунок!DL501</f>
        <v>0</v>
      </c>
      <c r="R504" s="249" t="str">
        <f t="shared" si="93"/>
        <v xml:space="preserve"> </v>
      </c>
      <c r="S504" s="222">
        <f>Розрахунок!U501</f>
        <v>0</v>
      </c>
      <c r="T504" s="225">
        <f>Розрахунок!AB501</f>
        <v>0</v>
      </c>
      <c r="U504" s="226">
        <f>Розрахунок!AI501</f>
        <v>0</v>
      </c>
      <c r="V504" s="423">
        <f>Розрахунок!AP501</f>
        <v>0</v>
      </c>
      <c r="W504" s="222">
        <f>Розрахунок!AW501</f>
        <v>0</v>
      </c>
      <c r="X504" s="225">
        <f>Розрахунок!BD501</f>
        <v>0</v>
      </c>
      <c r="Y504" s="226">
        <f>Розрахунок!BK501</f>
        <v>0</v>
      </c>
      <c r="Z504" s="423">
        <f>Розрахунок!BR501</f>
        <v>0</v>
      </c>
      <c r="AA504" s="222">
        <f>Розрахунок!BY501</f>
        <v>0</v>
      </c>
      <c r="AB504" s="423">
        <f>Розрахунок!CF501</f>
        <v>0</v>
      </c>
      <c r="AC504" s="222">
        <f>Розрахунок!CM501</f>
        <v>0</v>
      </c>
      <c r="AD504" s="225">
        <f>Розрахунок!CT501</f>
        <v>0</v>
      </c>
      <c r="AE504" s="226">
        <f>Розрахунок!DA501</f>
        <v>0</v>
      </c>
      <c r="AF504" s="225">
        <f>Розрахунок!DH501</f>
        <v>0</v>
      </c>
      <c r="AG504" s="421"/>
      <c r="AI504" s="524">
        <f t="shared" si="86"/>
        <v>0</v>
      </c>
      <c r="AJ504" s="519">
        <f t="shared" si="87"/>
        <v>0</v>
      </c>
      <c r="AK504" s="519">
        <f t="shared" si="88"/>
        <v>0</v>
      </c>
      <c r="AL504" s="519">
        <f t="shared" si="89"/>
        <v>0</v>
      </c>
      <c r="AM504" s="519">
        <f t="shared" si="90"/>
        <v>0</v>
      </c>
      <c r="AN504" s="519">
        <f t="shared" si="91"/>
        <v>0</v>
      </c>
      <c r="AO504" s="525">
        <f t="shared" si="92"/>
        <v>0</v>
      </c>
    </row>
    <row r="505" spans="1:41" s="16" customFormat="1" ht="13.5" hidden="1" thickBot="1" x14ac:dyDescent="0.25">
      <c r="A505" s="221">
        <f>Розрахунок!A502</f>
        <v>81</v>
      </c>
      <c r="B505" s="423">
        <f>Розрахунок!B502</f>
        <v>0</v>
      </c>
      <c r="C505" s="227" t="str">
        <f>Розрахунок!C502</f>
        <v/>
      </c>
      <c r="D505" s="226" t="str">
        <f>IF(Розрахунок!F502&lt;&gt;"",LEFT(Розрахунок!F502, LEN(Розрахунок!F502)-1)," ")</f>
        <v xml:space="preserve"> </v>
      </c>
      <c r="E505" s="223" t="str">
        <f>IF(Розрахунок!G502&lt;&gt;"",LEFT(Розрахунок!G502, LEN(Розрахунок!G502)-1)," ")</f>
        <v xml:space="preserve"> </v>
      </c>
      <c r="F505" s="223" t="str">
        <f>IF(Розрахунок!H502&lt;&gt;"",LEFT(Розрахунок!H502, LEN(Розрахунок!H502)-1)," ")</f>
        <v xml:space="preserve"> </v>
      </c>
      <c r="G505" s="223" t="str">
        <f>IF(Розрахунок!I502&lt;&gt;"",LEFT(Розрахунок!I502, LEN(Розрахунок!I502)-1)," ")</f>
        <v xml:space="preserve"> </v>
      </c>
      <c r="H505" s="223">
        <f>Розрахунок!J502</f>
        <v>0</v>
      </c>
      <c r="I505" s="223" t="str">
        <f>IF(Розрахунок!K502&lt;&gt;"",LEFT(Розрахунок!K502, LEN(Розрахунок!K502)-1)," ")</f>
        <v xml:space="preserve"> </v>
      </c>
      <c r="J505" s="223">
        <f>Розрахунок!E502</f>
        <v>0</v>
      </c>
      <c r="K505" s="223">
        <f>Розрахунок!DN502</f>
        <v>0</v>
      </c>
      <c r="L505" s="223">
        <f>Розрахунок!DM502</f>
        <v>0</v>
      </c>
      <c r="M505" s="223">
        <f>Розрахунок!L502</f>
        <v>0</v>
      </c>
      <c r="N505" s="223">
        <f>Розрахунок!M502</f>
        <v>0</v>
      </c>
      <c r="O505" s="223">
        <f>Розрахунок!N502</f>
        <v>0</v>
      </c>
      <c r="P505" s="223">
        <f>Розрахунок!O502</f>
        <v>0</v>
      </c>
      <c r="Q505" s="224">
        <f>Розрахунок!DL502</f>
        <v>0</v>
      </c>
      <c r="R505" s="249" t="str">
        <f t="shared" si="93"/>
        <v xml:space="preserve"> </v>
      </c>
      <c r="S505" s="222">
        <f>Розрахунок!U502</f>
        <v>0</v>
      </c>
      <c r="T505" s="225">
        <f>Розрахунок!AB502</f>
        <v>0</v>
      </c>
      <c r="U505" s="226">
        <f>Розрахунок!AI502</f>
        <v>0</v>
      </c>
      <c r="V505" s="423">
        <f>Розрахунок!AP502</f>
        <v>0</v>
      </c>
      <c r="W505" s="222">
        <f>Розрахунок!AW502</f>
        <v>0</v>
      </c>
      <c r="X505" s="225">
        <f>Розрахунок!BD502</f>
        <v>0</v>
      </c>
      <c r="Y505" s="226">
        <f>Розрахунок!BK502</f>
        <v>0</v>
      </c>
      <c r="Z505" s="423">
        <f>Розрахунок!BR502</f>
        <v>0</v>
      </c>
      <c r="AA505" s="222">
        <f>Розрахунок!BY502</f>
        <v>0</v>
      </c>
      <c r="AB505" s="423">
        <f>Розрахунок!CF502</f>
        <v>0</v>
      </c>
      <c r="AC505" s="222">
        <f>Розрахунок!CM502</f>
        <v>0</v>
      </c>
      <c r="AD505" s="225">
        <f>Розрахунок!CT502</f>
        <v>0</v>
      </c>
      <c r="AE505" s="226">
        <f>Розрахунок!DA502</f>
        <v>0</v>
      </c>
      <c r="AF505" s="225">
        <f>Розрахунок!DH502</f>
        <v>0</v>
      </c>
      <c r="AG505" s="421"/>
      <c r="AI505" s="524">
        <f t="shared" si="86"/>
        <v>0</v>
      </c>
      <c r="AJ505" s="519">
        <f t="shared" si="87"/>
        <v>0</v>
      </c>
      <c r="AK505" s="519">
        <f t="shared" si="88"/>
        <v>0</v>
      </c>
      <c r="AL505" s="519">
        <f t="shared" si="89"/>
        <v>0</v>
      </c>
      <c r="AM505" s="519">
        <f t="shared" si="90"/>
        <v>0</v>
      </c>
      <c r="AN505" s="519">
        <f t="shared" si="91"/>
        <v>0</v>
      </c>
      <c r="AO505" s="525">
        <f t="shared" si="92"/>
        <v>0</v>
      </c>
    </row>
    <row r="506" spans="1:41" s="16" customFormat="1" ht="13.5" hidden="1" thickBot="1" x14ac:dyDescent="0.25">
      <c r="A506" s="221">
        <f>Розрахунок!A503</f>
        <v>82</v>
      </c>
      <c r="B506" s="423">
        <f>Розрахунок!B503</f>
        <v>0</v>
      </c>
      <c r="C506" s="227" t="str">
        <f>Розрахунок!C503</f>
        <v/>
      </c>
      <c r="D506" s="226" t="str">
        <f>IF(Розрахунок!F503&lt;&gt;"",LEFT(Розрахунок!F503, LEN(Розрахунок!F503)-1)," ")</f>
        <v xml:space="preserve"> </v>
      </c>
      <c r="E506" s="223" t="str">
        <f>IF(Розрахунок!G503&lt;&gt;"",LEFT(Розрахунок!G503, LEN(Розрахунок!G503)-1)," ")</f>
        <v xml:space="preserve"> </v>
      </c>
      <c r="F506" s="223" t="str">
        <f>IF(Розрахунок!H503&lt;&gt;"",LEFT(Розрахунок!H503, LEN(Розрахунок!H503)-1)," ")</f>
        <v xml:space="preserve"> </v>
      </c>
      <c r="G506" s="223" t="str">
        <f>IF(Розрахунок!I503&lt;&gt;"",LEFT(Розрахунок!I503, LEN(Розрахунок!I503)-1)," ")</f>
        <v xml:space="preserve"> </v>
      </c>
      <c r="H506" s="223">
        <f>Розрахунок!J503</f>
        <v>0</v>
      </c>
      <c r="I506" s="223" t="str">
        <f>IF(Розрахунок!K503&lt;&gt;"",LEFT(Розрахунок!K503, LEN(Розрахунок!K503)-1)," ")</f>
        <v xml:space="preserve"> </v>
      </c>
      <c r="J506" s="223">
        <f>Розрахунок!E503</f>
        <v>0</v>
      </c>
      <c r="K506" s="223">
        <f>Розрахунок!DN503</f>
        <v>0</v>
      </c>
      <c r="L506" s="223">
        <f>Розрахунок!DM503</f>
        <v>0</v>
      </c>
      <c r="M506" s="223">
        <f>Розрахунок!L503</f>
        <v>0</v>
      </c>
      <c r="N506" s="223">
        <f>Розрахунок!M503</f>
        <v>0</v>
      </c>
      <c r="O506" s="223">
        <f>Розрахунок!N503</f>
        <v>0</v>
      </c>
      <c r="P506" s="223">
        <f>Розрахунок!O503</f>
        <v>0</v>
      </c>
      <c r="Q506" s="224">
        <f>Розрахунок!DL503</f>
        <v>0</v>
      </c>
      <c r="R506" s="249" t="str">
        <f t="shared" si="93"/>
        <v xml:space="preserve"> </v>
      </c>
      <c r="S506" s="222">
        <f>Розрахунок!U503</f>
        <v>0</v>
      </c>
      <c r="T506" s="225">
        <f>Розрахунок!AB503</f>
        <v>0</v>
      </c>
      <c r="U506" s="226">
        <f>Розрахунок!AI503</f>
        <v>0</v>
      </c>
      <c r="V506" s="423">
        <f>Розрахунок!AP503</f>
        <v>0</v>
      </c>
      <c r="W506" s="222">
        <f>Розрахунок!AW503</f>
        <v>0</v>
      </c>
      <c r="X506" s="225">
        <f>Розрахунок!BD503</f>
        <v>0</v>
      </c>
      <c r="Y506" s="226">
        <f>Розрахунок!BK503</f>
        <v>0</v>
      </c>
      <c r="Z506" s="423">
        <f>Розрахунок!BR503</f>
        <v>0</v>
      </c>
      <c r="AA506" s="222">
        <f>Розрахунок!BY503</f>
        <v>0</v>
      </c>
      <c r="AB506" s="423">
        <f>Розрахунок!CF503</f>
        <v>0</v>
      </c>
      <c r="AC506" s="222">
        <f>Розрахунок!CM503</f>
        <v>0</v>
      </c>
      <c r="AD506" s="225">
        <f>Розрахунок!CT503</f>
        <v>0</v>
      </c>
      <c r="AE506" s="226">
        <f>Розрахунок!DA503</f>
        <v>0</v>
      </c>
      <c r="AF506" s="225">
        <f>Розрахунок!DH503</f>
        <v>0</v>
      </c>
      <c r="AG506" s="421"/>
      <c r="AI506" s="524">
        <f t="shared" si="86"/>
        <v>0</v>
      </c>
      <c r="AJ506" s="519">
        <f t="shared" si="87"/>
        <v>0</v>
      </c>
      <c r="AK506" s="519">
        <f t="shared" si="88"/>
        <v>0</v>
      </c>
      <c r="AL506" s="519">
        <f t="shared" si="89"/>
        <v>0</v>
      </c>
      <c r="AM506" s="519">
        <f t="shared" si="90"/>
        <v>0</v>
      </c>
      <c r="AN506" s="519">
        <f t="shared" si="91"/>
        <v>0</v>
      </c>
      <c r="AO506" s="525">
        <f t="shared" si="92"/>
        <v>0</v>
      </c>
    </row>
    <row r="507" spans="1:41" s="16" customFormat="1" ht="13.5" hidden="1" thickBot="1" x14ac:dyDescent="0.25">
      <c r="A507" s="221">
        <f>Розрахунок!A504</f>
        <v>83</v>
      </c>
      <c r="B507" s="423">
        <f>Розрахунок!B504</f>
        <v>0</v>
      </c>
      <c r="C507" s="227" t="str">
        <f>Розрахунок!C504</f>
        <v/>
      </c>
      <c r="D507" s="226" t="str">
        <f>IF(Розрахунок!F504&lt;&gt;"",LEFT(Розрахунок!F504, LEN(Розрахунок!F504)-1)," ")</f>
        <v xml:space="preserve"> </v>
      </c>
      <c r="E507" s="223" t="str">
        <f>IF(Розрахунок!G504&lt;&gt;"",LEFT(Розрахунок!G504, LEN(Розрахунок!G504)-1)," ")</f>
        <v xml:space="preserve"> </v>
      </c>
      <c r="F507" s="223" t="str">
        <f>IF(Розрахунок!H504&lt;&gt;"",LEFT(Розрахунок!H504, LEN(Розрахунок!H504)-1)," ")</f>
        <v xml:space="preserve"> </v>
      </c>
      <c r="G507" s="223" t="str">
        <f>IF(Розрахунок!I504&lt;&gt;"",LEFT(Розрахунок!I504, LEN(Розрахунок!I504)-1)," ")</f>
        <v xml:space="preserve"> </v>
      </c>
      <c r="H507" s="223">
        <f>Розрахунок!J504</f>
        <v>0</v>
      </c>
      <c r="I507" s="223" t="str">
        <f>IF(Розрахунок!K504&lt;&gt;"",LEFT(Розрахунок!K504, LEN(Розрахунок!K504)-1)," ")</f>
        <v xml:space="preserve"> </v>
      </c>
      <c r="J507" s="223">
        <f>Розрахунок!E504</f>
        <v>0</v>
      </c>
      <c r="K507" s="223">
        <f>Розрахунок!DN504</f>
        <v>0</v>
      </c>
      <c r="L507" s="223">
        <f>Розрахунок!DM504</f>
        <v>0</v>
      </c>
      <c r="M507" s="223">
        <f>Розрахунок!L504</f>
        <v>0</v>
      </c>
      <c r="N507" s="223">
        <f>Розрахунок!M504</f>
        <v>0</v>
      </c>
      <c r="O507" s="223">
        <f>Розрахунок!N504</f>
        <v>0</v>
      </c>
      <c r="P507" s="223">
        <f>Розрахунок!O504</f>
        <v>0</v>
      </c>
      <c r="Q507" s="224">
        <f>Розрахунок!DL504</f>
        <v>0</v>
      </c>
      <c r="R507" s="249" t="str">
        <f t="shared" si="93"/>
        <v xml:space="preserve"> </v>
      </c>
      <c r="S507" s="222">
        <f>Розрахунок!U504</f>
        <v>0</v>
      </c>
      <c r="T507" s="225">
        <f>Розрахунок!AB504</f>
        <v>0</v>
      </c>
      <c r="U507" s="226">
        <f>Розрахунок!AI504</f>
        <v>0</v>
      </c>
      <c r="V507" s="423">
        <f>Розрахунок!AP504</f>
        <v>0</v>
      </c>
      <c r="W507" s="222">
        <f>Розрахунок!AW504</f>
        <v>0</v>
      </c>
      <c r="X507" s="225">
        <f>Розрахунок!BD504</f>
        <v>0</v>
      </c>
      <c r="Y507" s="226">
        <f>Розрахунок!BK504</f>
        <v>0</v>
      </c>
      <c r="Z507" s="423">
        <f>Розрахунок!BR504</f>
        <v>0</v>
      </c>
      <c r="AA507" s="222">
        <f>Розрахунок!BY504</f>
        <v>0</v>
      </c>
      <c r="AB507" s="423">
        <f>Розрахунок!CF504</f>
        <v>0</v>
      </c>
      <c r="AC507" s="222">
        <f>Розрахунок!CM504</f>
        <v>0</v>
      </c>
      <c r="AD507" s="225">
        <f>Розрахунок!CT504</f>
        <v>0</v>
      </c>
      <c r="AE507" s="226">
        <f>Розрахунок!DA504</f>
        <v>0</v>
      </c>
      <c r="AF507" s="225">
        <f>Розрахунок!DH504</f>
        <v>0</v>
      </c>
      <c r="AG507" s="421"/>
      <c r="AI507" s="524">
        <f t="shared" si="86"/>
        <v>0</v>
      </c>
      <c r="AJ507" s="519">
        <f t="shared" si="87"/>
        <v>0</v>
      </c>
      <c r="AK507" s="519">
        <f t="shared" si="88"/>
        <v>0</v>
      </c>
      <c r="AL507" s="519">
        <f t="shared" si="89"/>
        <v>0</v>
      </c>
      <c r="AM507" s="519">
        <f t="shared" si="90"/>
        <v>0</v>
      </c>
      <c r="AN507" s="519">
        <f t="shared" si="91"/>
        <v>0</v>
      </c>
      <c r="AO507" s="525">
        <f t="shared" si="92"/>
        <v>0</v>
      </c>
    </row>
    <row r="508" spans="1:41" s="16" customFormat="1" ht="13.5" hidden="1" thickBot="1" x14ac:dyDescent="0.25">
      <c r="A508" s="221">
        <f>Розрахунок!A505</f>
        <v>84</v>
      </c>
      <c r="B508" s="423">
        <f>Розрахунок!B505</f>
        <v>0</v>
      </c>
      <c r="C508" s="227" t="str">
        <f>Розрахунок!C505</f>
        <v/>
      </c>
      <c r="D508" s="226" t="str">
        <f>IF(Розрахунок!F505&lt;&gt;"",LEFT(Розрахунок!F505, LEN(Розрахунок!F505)-1)," ")</f>
        <v xml:space="preserve"> </v>
      </c>
      <c r="E508" s="223" t="str">
        <f>IF(Розрахунок!G505&lt;&gt;"",LEFT(Розрахунок!G505, LEN(Розрахунок!G505)-1)," ")</f>
        <v xml:space="preserve"> </v>
      </c>
      <c r="F508" s="223" t="str">
        <f>IF(Розрахунок!H505&lt;&gt;"",LEFT(Розрахунок!H505, LEN(Розрахунок!H505)-1)," ")</f>
        <v xml:space="preserve"> </v>
      </c>
      <c r="G508" s="223" t="str">
        <f>IF(Розрахунок!I505&lt;&gt;"",LEFT(Розрахунок!I505, LEN(Розрахунок!I505)-1)," ")</f>
        <v xml:space="preserve"> </v>
      </c>
      <c r="H508" s="223">
        <f>Розрахунок!J505</f>
        <v>0</v>
      </c>
      <c r="I508" s="223" t="str">
        <f>IF(Розрахунок!K505&lt;&gt;"",LEFT(Розрахунок!K505, LEN(Розрахунок!K505)-1)," ")</f>
        <v xml:space="preserve"> </v>
      </c>
      <c r="J508" s="223">
        <f>Розрахунок!E505</f>
        <v>0</v>
      </c>
      <c r="K508" s="223">
        <f>Розрахунок!DN505</f>
        <v>0</v>
      </c>
      <c r="L508" s="223">
        <f>Розрахунок!DM505</f>
        <v>0</v>
      </c>
      <c r="M508" s="223">
        <f>Розрахунок!L505</f>
        <v>0</v>
      </c>
      <c r="N508" s="223">
        <f>Розрахунок!M505</f>
        <v>0</v>
      </c>
      <c r="O508" s="223">
        <f>Розрахунок!N505</f>
        <v>0</v>
      </c>
      <c r="P508" s="223">
        <f>Розрахунок!O505</f>
        <v>0</v>
      </c>
      <c r="Q508" s="224">
        <f>Розрахунок!DL505</f>
        <v>0</v>
      </c>
      <c r="R508" s="249" t="str">
        <f t="shared" si="93"/>
        <v xml:space="preserve"> </v>
      </c>
      <c r="S508" s="222">
        <f>Розрахунок!U505</f>
        <v>0</v>
      </c>
      <c r="T508" s="225">
        <f>Розрахунок!AB505</f>
        <v>0</v>
      </c>
      <c r="U508" s="226">
        <f>Розрахунок!AI505</f>
        <v>0</v>
      </c>
      <c r="V508" s="423">
        <f>Розрахунок!AP505</f>
        <v>0</v>
      </c>
      <c r="W508" s="222">
        <f>Розрахунок!AW505</f>
        <v>0</v>
      </c>
      <c r="X508" s="225">
        <f>Розрахунок!BD505</f>
        <v>0</v>
      </c>
      <c r="Y508" s="226">
        <f>Розрахунок!BK505</f>
        <v>0</v>
      </c>
      <c r="Z508" s="423">
        <f>Розрахунок!BR505</f>
        <v>0</v>
      </c>
      <c r="AA508" s="222">
        <f>Розрахунок!BY505</f>
        <v>0</v>
      </c>
      <c r="AB508" s="423">
        <f>Розрахунок!CF505</f>
        <v>0</v>
      </c>
      <c r="AC508" s="222">
        <f>Розрахунок!CM505</f>
        <v>0</v>
      </c>
      <c r="AD508" s="225">
        <f>Розрахунок!CT505</f>
        <v>0</v>
      </c>
      <c r="AE508" s="226">
        <f>Розрахунок!DA505</f>
        <v>0</v>
      </c>
      <c r="AF508" s="225">
        <f>Розрахунок!DH505</f>
        <v>0</v>
      </c>
      <c r="AG508" s="421"/>
      <c r="AI508" s="524">
        <f t="shared" si="86"/>
        <v>0</v>
      </c>
      <c r="AJ508" s="519">
        <f t="shared" si="87"/>
        <v>0</v>
      </c>
      <c r="AK508" s="519">
        <f t="shared" si="88"/>
        <v>0</v>
      </c>
      <c r="AL508" s="519">
        <f t="shared" si="89"/>
        <v>0</v>
      </c>
      <c r="AM508" s="519">
        <f t="shared" si="90"/>
        <v>0</v>
      </c>
      <c r="AN508" s="519">
        <f t="shared" si="91"/>
        <v>0</v>
      </c>
      <c r="AO508" s="525">
        <f t="shared" si="92"/>
        <v>0</v>
      </c>
    </row>
    <row r="509" spans="1:41" s="16" customFormat="1" ht="13.5" hidden="1" thickBot="1" x14ac:dyDescent="0.25">
      <c r="A509" s="221">
        <f>Розрахунок!A506</f>
        <v>85</v>
      </c>
      <c r="B509" s="423">
        <f>Розрахунок!B506</f>
        <v>0</v>
      </c>
      <c r="C509" s="227" t="str">
        <f>Розрахунок!C506</f>
        <v/>
      </c>
      <c r="D509" s="226" t="str">
        <f>IF(Розрахунок!F506&lt;&gt;"",LEFT(Розрахунок!F506, LEN(Розрахунок!F506)-1)," ")</f>
        <v xml:space="preserve"> </v>
      </c>
      <c r="E509" s="223" t="str">
        <f>IF(Розрахунок!G506&lt;&gt;"",LEFT(Розрахунок!G506, LEN(Розрахунок!G506)-1)," ")</f>
        <v xml:space="preserve"> </v>
      </c>
      <c r="F509" s="223" t="str">
        <f>IF(Розрахунок!H506&lt;&gt;"",LEFT(Розрахунок!H506, LEN(Розрахунок!H506)-1)," ")</f>
        <v xml:space="preserve"> </v>
      </c>
      <c r="G509" s="223" t="str">
        <f>IF(Розрахунок!I506&lt;&gt;"",LEFT(Розрахунок!I506, LEN(Розрахунок!I506)-1)," ")</f>
        <v xml:space="preserve"> </v>
      </c>
      <c r="H509" s="223">
        <f>Розрахунок!J506</f>
        <v>0</v>
      </c>
      <c r="I509" s="223" t="str">
        <f>IF(Розрахунок!K506&lt;&gt;"",LEFT(Розрахунок!K506, LEN(Розрахунок!K506)-1)," ")</f>
        <v xml:space="preserve"> </v>
      </c>
      <c r="J509" s="223">
        <f>Розрахунок!E506</f>
        <v>0</v>
      </c>
      <c r="K509" s="223">
        <f>Розрахунок!DN506</f>
        <v>0</v>
      </c>
      <c r="L509" s="223">
        <f>Розрахунок!DM506</f>
        <v>0</v>
      </c>
      <c r="M509" s="223">
        <f>Розрахунок!L506</f>
        <v>0</v>
      </c>
      <c r="N509" s="223">
        <f>Розрахунок!M506</f>
        <v>0</v>
      </c>
      <c r="O509" s="223">
        <f>Розрахунок!N506</f>
        <v>0</v>
      </c>
      <c r="P509" s="223">
        <f>Розрахунок!O506</f>
        <v>0</v>
      </c>
      <c r="Q509" s="224">
        <f>Розрахунок!DL506</f>
        <v>0</v>
      </c>
      <c r="R509" s="249" t="str">
        <f t="shared" si="93"/>
        <v xml:space="preserve"> </v>
      </c>
      <c r="S509" s="222">
        <f>Розрахунок!U506</f>
        <v>0</v>
      </c>
      <c r="T509" s="225">
        <f>Розрахунок!AB506</f>
        <v>0</v>
      </c>
      <c r="U509" s="226">
        <f>Розрахунок!AI506</f>
        <v>0</v>
      </c>
      <c r="V509" s="423">
        <f>Розрахунок!AP506</f>
        <v>0</v>
      </c>
      <c r="W509" s="222">
        <f>Розрахунок!AW506</f>
        <v>0</v>
      </c>
      <c r="X509" s="225">
        <f>Розрахунок!BD506</f>
        <v>0</v>
      </c>
      <c r="Y509" s="226">
        <f>Розрахунок!BK506</f>
        <v>0</v>
      </c>
      <c r="Z509" s="423">
        <f>Розрахунок!BR506</f>
        <v>0</v>
      </c>
      <c r="AA509" s="222">
        <f>Розрахунок!BY506</f>
        <v>0</v>
      </c>
      <c r="AB509" s="423">
        <f>Розрахунок!CF506</f>
        <v>0</v>
      </c>
      <c r="AC509" s="222">
        <f>Розрахунок!CM506</f>
        <v>0</v>
      </c>
      <c r="AD509" s="225">
        <f>Розрахунок!CT506</f>
        <v>0</v>
      </c>
      <c r="AE509" s="226">
        <f>Розрахунок!DA506</f>
        <v>0</v>
      </c>
      <c r="AF509" s="225">
        <f>Розрахунок!DH506</f>
        <v>0</v>
      </c>
      <c r="AG509" s="421"/>
      <c r="AI509" s="524">
        <f t="shared" si="86"/>
        <v>0</v>
      </c>
      <c r="AJ509" s="519">
        <f t="shared" si="87"/>
        <v>0</v>
      </c>
      <c r="AK509" s="519">
        <f t="shared" si="88"/>
        <v>0</v>
      </c>
      <c r="AL509" s="519">
        <f t="shared" si="89"/>
        <v>0</v>
      </c>
      <c r="AM509" s="519">
        <f t="shared" si="90"/>
        <v>0</v>
      </c>
      <c r="AN509" s="519">
        <f t="shared" si="91"/>
        <v>0</v>
      </c>
      <c r="AO509" s="525">
        <f t="shared" si="92"/>
        <v>0</v>
      </c>
    </row>
    <row r="510" spans="1:41" s="16" customFormat="1" ht="13.5" hidden="1" thickBot="1" x14ac:dyDescent="0.25">
      <c r="A510" s="221">
        <f>Розрахунок!A507</f>
        <v>86</v>
      </c>
      <c r="B510" s="423">
        <f>Розрахунок!B507</f>
        <v>0</v>
      </c>
      <c r="C510" s="227" t="str">
        <f>Розрахунок!C507</f>
        <v/>
      </c>
      <c r="D510" s="226" t="str">
        <f>IF(Розрахунок!F507&lt;&gt;"",LEFT(Розрахунок!F507, LEN(Розрахунок!F507)-1)," ")</f>
        <v xml:space="preserve"> </v>
      </c>
      <c r="E510" s="223" t="str">
        <f>IF(Розрахунок!G507&lt;&gt;"",LEFT(Розрахунок!G507, LEN(Розрахунок!G507)-1)," ")</f>
        <v xml:space="preserve"> </v>
      </c>
      <c r="F510" s="223" t="str">
        <f>IF(Розрахунок!H507&lt;&gt;"",LEFT(Розрахунок!H507, LEN(Розрахунок!H507)-1)," ")</f>
        <v xml:space="preserve"> </v>
      </c>
      <c r="G510" s="223" t="str">
        <f>IF(Розрахунок!I507&lt;&gt;"",LEFT(Розрахунок!I507, LEN(Розрахунок!I507)-1)," ")</f>
        <v xml:space="preserve"> </v>
      </c>
      <c r="H510" s="223">
        <f>Розрахунок!J507</f>
        <v>0</v>
      </c>
      <c r="I510" s="223" t="str">
        <f>IF(Розрахунок!K507&lt;&gt;"",LEFT(Розрахунок!K507, LEN(Розрахунок!K507)-1)," ")</f>
        <v xml:space="preserve"> </v>
      </c>
      <c r="J510" s="223">
        <f>Розрахунок!E507</f>
        <v>0</v>
      </c>
      <c r="K510" s="223">
        <f>Розрахунок!DN507</f>
        <v>0</v>
      </c>
      <c r="L510" s="223">
        <f>Розрахунок!DM507</f>
        <v>0</v>
      </c>
      <c r="M510" s="223">
        <f>Розрахунок!L507</f>
        <v>0</v>
      </c>
      <c r="N510" s="223">
        <f>Розрахунок!M507</f>
        <v>0</v>
      </c>
      <c r="O510" s="223">
        <f>Розрахунок!N507</f>
        <v>0</v>
      </c>
      <c r="P510" s="223">
        <f>Розрахунок!O507</f>
        <v>0</v>
      </c>
      <c r="Q510" s="224">
        <f>Розрахунок!DL507</f>
        <v>0</v>
      </c>
      <c r="R510" s="249" t="str">
        <f t="shared" si="93"/>
        <v xml:space="preserve"> </v>
      </c>
      <c r="S510" s="222">
        <f>Розрахунок!U507</f>
        <v>0</v>
      </c>
      <c r="T510" s="225">
        <f>Розрахунок!AB507</f>
        <v>0</v>
      </c>
      <c r="U510" s="226">
        <f>Розрахунок!AI507</f>
        <v>0</v>
      </c>
      <c r="V510" s="423">
        <f>Розрахунок!AP507</f>
        <v>0</v>
      </c>
      <c r="W510" s="222">
        <f>Розрахунок!AW507</f>
        <v>0</v>
      </c>
      <c r="X510" s="225">
        <f>Розрахунок!BD507</f>
        <v>0</v>
      </c>
      <c r="Y510" s="226">
        <f>Розрахунок!BK507</f>
        <v>0</v>
      </c>
      <c r="Z510" s="423">
        <f>Розрахунок!BR507</f>
        <v>0</v>
      </c>
      <c r="AA510" s="222">
        <f>Розрахунок!BY507</f>
        <v>0</v>
      </c>
      <c r="AB510" s="423">
        <f>Розрахунок!CF507</f>
        <v>0</v>
      </c>
      <c r="AC510" s="222">
        <f>Розрахунок!CM507</f>
        <v>0</v>
      </c>
      <c r="AD510" s="225">
        <f>Розрахунок!CT507</f>
        <v>0</v>
      </c>
      <c r="AE510" s="226">
        <f>Розрахунок!DA507</f>
        <v>0</v>
      </c>
      <c r="AF510" s="225">
        <f>Розрахунок!DH507</f>
        <v>0</v>
      </c>
      <c r="AG510" s="421"/>
      <c r="AI510" s="524">
        <f t="shared" si="86"/>
        <v>0</v>
      </c>
      <c r="AJ510" s="519">
        <f t="shared" si="87"/>
        <v>0</v>
      </c>
      <c r="AK510" s="519">
        <f t="shared" si="88"/>
        <v>0</v>
      </c>
      <c r="AL510" s="519">
        <f t="shared" si="89"/>
        <v>0</v>
      </c>
      <c r="AM510" s="519">
        <f t="shared" si="90"/>
        <v>0</v>
      </c>
      <c r="AN510" s="519">
        <f t="shared" si="91"/>
        <v>0</v>
      </c>
      <c r="AO510" s="525">
        <f t="shared" si="92"/>
        <v>0</v>
      </c>
    </row>
    <row r="511" spans="1:41" s="16" customFormat="1" ht="13.5" hidden="1" thickBot="1" x14ac:dyDescent="0.25">
      <c r="A511" s="221">
        <f>Розрахунок!A508</f>
        <v>87</v>
      </c>
      <c r="B511" s="423">
        <f>Розрахунок!B508</f>
        <v>0</v>
      </c>
      <c r="C511" s="227" t="str">
        <f>Розрахунок!C508</f>
        <v/>
      </c>
      <c r="D511" s="226" t="str">
        <f>IF(Розрахунок!F508&lt;&gt;"",LEFT(Розрахунок!F508, LEN(Розрахунок!F508)-1)," ")</f>
        <v xml:space="preserve"> </v>
      </c>
      <c r="E511" s="223" t="str">
        <f>IF(Розрахунок!G508&lt;&gt;"",LEFT(Розрахунок!G508, LEN(Розрахунок!G508)-1)," ")</f>
        <v xml:space="preserve"> </v>
      </c>
      <c r="F511" s="223" t="str">
        <f>IF(Розрахунок!H508&lt;&gt;"",LEFT(Розрахунок!H508, LEN(Розрахунок!H508)-1)," ")</f>
        <v xml:space="preserve"> </v>
      </c>
      <c r="G511" s="223" t="str">
        <f>IF(Розрахунок!I508&lt;&gt;"",LEFT(Розрахунок!I508, LEN(Розрахунок!I508)-1)," ")</f>
        <v xml:space="preserve"> </v>
      </c>
      <c r="H511" s="223">
        <f>Розрахунок!J508</f>
        <v>0</v>
      </c>
      <c r="I511" s="223" t="str">
        <f>IF(Розрахунок!K508&lt;&gt;"",LEFT(Розрахунок!K508, LEN(Розрахунок!K508)-1)," ")</f>
        <v xml:space="preserve"> </v>
      </c>
      <c r="J511" s="223">
        <f>Розрахунок!E508</f>
        <v>0</v>
      </c>
      <c r="K511" s="223">
        <f>Розрахунок!DN508</f>
        <v>0</v>
      </c>
      <c r="L511" s="223">
        <f>Розрахунок!DM508</f>
        <v>0</v>
      </c>
      <c r="M511" s="223">
        <f>Розрахунок!L508</f>
        <v>0</v>
      </c>
      <c r="N511" s="223">
        <f>Розрахунок!M508</f>
        <v>0</v>
      </c>
      <c r="O511" s="223">
        <f>Розрахунок!N508</f>
        <v>0</v>
      </c>
      <c r="P511" s="223">
        <f>Розрахунок!O508</f>
        <v>0</v>
      </c>
      <c r="Q511" s="224">
        <f>Розрахунок!DL508</f>
        <v>0</v>
      </c>
      <c r="R511" s="249" t="str">
        <f t="shared" si="93"/>
        <v xml:space="preserve"> </v>
      </c>
      <c r="S511" s="222">
        <f>Розрахунок!U508</f>
        <v>0</v>
      </c>
      <c r="T511" s="225">
        <f>Розрахунок!AB508</f>
        <v>0</v>
      </c>
      <c r="U511" s="226">
        <f>Розрахунок!AI508</f>
        <v>0</v>
      </c>
      <c r="V511" s="423">
        <f>Розрахунок!AP508</f>
        <v>0</v>
      </c>
      <c r="W511" s="222">
        <f>Розрахунок!AW508</f>
        <v>0</v>
      </c>
      <c r="X511" s="225">
        <f>Розрахунок!BD508</f>
        <v>0</v>
      </c>
      <c r="Y511" s="226">
        <f>Розрахунок!BK508</f>
        <v>0</v>
      </c>
      <c r="Z511" s="423">
        <f>Розрахунок!BR508</f>
        <v>0</v>
      </c>
      <c r="AA511" s="222">
        <f>Розрахунок!BY508</f>
        <v>0</v>
      </c>
      <c r="AB511" s="423">
        <f>Розрахунок!CF508</f>
        <v>0</v>
      </c>
      <c r="AC511" s="222">
        <f>Розрахунок!CM508</f>
        <v>0</v>
      </c>
      <c r="AD511" s="225">
        <f>Розрахунок!CT508</f>
        <v>0</v>
      </c>
      <c r="AE511" s="226">
        <f>Розрахунок!DA508</f>
        <v>0</v>
      </c>
      <c r="AF511" s="225">
        <f>Розрахунок!DH508</f>
        <v>0</v>
      </c>
      <c r="AG511" s="421"/>
      <c r="AI511" s="524">
        <f t="shared" si="86"/>
        <v>0</v>
      </c>
      <c r="AJ511" s="519">
        <f t="shared" si="87"/>
        <v>0</v>
      </c>
      <c r="AK511" s="519">
        <f t="shared" si="88"/>
        <v>0</v>
      </c>
      <c r="AL511" s="519">
        <f t="shared" si="89"/>
        <v>0</v>
      </c>
      <c r="AM511" s="519">
        <f t="shared" si="90"/>
        <v>0</v>
      </c>
      <c r="AN511" s="519">
        <f t="shared" si="91"/>
        <v>0</v>
      </c>
      <c r="AO511" s="525">
        <f t="shared" si="92"/>
        <v>0</v>
      </c>
    </row>
    <row r="512" spans="1:41" s="16" customFormat="1" ht="13.5" hidden="1" thickBot="1" x14ac:dyDescent="0.25">
      <c r="A512" s="221">
        <f>Розрахунок!A509</f>
        <v>88</v>
      </c>
      <c r="B512" s="423">
        <f>Розрахунок!B509</f>
        <v>0</v>
      </c>
      <c r="C512" s="227" t="str">
        <f>Розрахунок!C509</f>
        <v/>
      </c>
      <c r="D512" s="226" t="str">
        <f>IF(Розрахунок!F509&lt;&gt;"",LEFT(Розрахунок!F509, LEN(Розрахунок!F509)-1)," ")</f>
        <v xml:space="preserve"> </v>
      </c>
      <c r="E512" s="223" t="str">
        <f>IF(Розрахунок!G509&lt;&gt;"",LEFT(Розрахунок!G509, LEN(Розрахунок!G509)-1)," ")</f>
        <v xml:space="preserve"> </v>
      </c>
      <c r="F512" s="223" t="str">
        <f>IF(Розрахунок!H509&lt;&gt;"",LEFT(Розрахунок!H509, LEN(Розрахунок!H509)-1)," ")</f>
        <v xml:space="preserve"> </v>
      </c>
      <c r="G512" s="223" t="str">
        <f>IF(Розрахунок!I509&lt;&gt;"",LEFT(Розрахунок!I509, LEN(Розрахунок!I509)-1)," ")</f>
        <v xml:space="preserve"> </v>
      </c>
      <c r="H512" s="223">
        <f>Розрахунок!J509</f>
        <v>0</v>
      </c>
      <c r="I512" s="223" t="str">
        <f>IF(Розрахунок!K509&lt;&gt;"",LEFT(Розрахунок!K509, LEN(Розрахунок!K509)-1)," ")</f>
        <v xml:space="preserve"> </v>
      </c>
      <c r="J512" s="223">
        <f>Розрахунок!E509</f>
        <v>0</v>
      </c>
      <c r="K512" s="223">
        <f>Розрахунок!DN509</f>
        <v>0</v>
      </c>
      <c r="L512" s="223">
        <f>Розрахунок!DM509</f>
        <v>0</v>
      </c>
      <c r="M512" s="223">
        <f>Розрахунок!L509</f>
        <v>0</v>
      </c>
      <c r="N512" s="223">
        <f>Розрахунок!M509</f>
        <v>0</v>
      </c>
      <c r="O512" s="223">
        <f>Розрахунок!N509</f>
        <v>0</v>
      </c>
      <c r="P512" s="223">
        <f>Розрахунок!O509</f>
        <v>0</v>
      </c>
      <c r="Q512" s="224">
        <f>Розрахунок!DL509</f>
        <v>0</v>
      </c>
      <c r="R512" s="249" t="str">
        <f t="shared" si="93"/>
        <v xml:space="preserve"> </v>
      </c>
      <c r="S512" s="222">
        <f>Розрахунок!U509</f>
        <v>0</v>
      </c>
      <c r="T512" s="225">
        <f>Розрахунок!AB509</f>
        <v>0</v>
      </c>
      <c r="U512" s="226">
        <f>Розрахунок!AI509</f>
        <v>0</v>
      </c>
      <c r="V512" s="423">
        <f>Розрахунок!AP509</f>
        <v>0</v>
      </c>
      <c r="W512" s="222">
        <f>Розрахунок!AW509</f>
        <v>0</v>
      </c>
      <c r="X512" s="225">
        <f>Розрахунок!BD509</f>
        <v>0</v>
      </c>
      <c r="Y512" s="226">
        <f>Розрахунок!BK509</f>
        <v>0</v>
      </c>
      <c r="Z512" s="423">
        <f>Розрахунок!BR509</f>
        <v>0</v>
      </c>
      <c r="AA512" s="222">
        <f>Розрахунок!BY509</f>
        <v>0</v>
      </c>
      <c r="AB512" s="423">
        <f>Розрахунок!CF509</f>
        <v>0</v>
      </c>
      <c r="AC512" s="222">
        <f>Розрахунок!CM509</f>
        <v>0</v>
      </c>
      <c r="AD512" s="225">
        <f>Розрахунок!CT509</f>
        <v>0</v>
      </c>
      <c r="AE512" s="226">
        <f>Розрахунок!DA509</f>
        <v>0</v>
      </c>
      <c r="AF512" s="225">
        <f>Розрахунок!DH509</f>
        <v>0</v>
      </c>
      <c r="AG512" s="421"/>
      <c r="AI512" s="524">
        <f t="shared" si="86"/>
        <v>0</v>
      </c>
      <c r="AJ512" s="519">
        <f t="shared" si="87"/>
        <v>0</v>
      </c>
      <c r="AK512" s="519">
        <f t="shared" si="88"/>
        <v>0</v>
      </c>
      <c r="AL512" s="519">
        <f t="shared" si="89"/>
        <v>0</v>
      </c>
      <c r="AM512" s="519">
        <f t="shared" si="90"/>
        <v>0</v>
      </c>
      <c r="AN512" s="519">
        <f t="shared" si="91"/>
        <v>0</v>
      </c>
      <c r="AO512" s="525">
        <f t="shared" si="92"/>
        <v>0</v>
      </c>
    </row>
    <row r="513" spans="1:41" s="16" customFormat="1" ht="13.5" hidden="1" thickBot="1" x14ac:dyDescent="0.25">
      <c r="A513" s="221">
        <f>Розрахунок!A510</f>
        <v>89</v>
      </c>
      <c r="B513" s="423">
        <f>Розрахунок!B510</f>
        <v>0</v>
      </c>
      <c r="C513" s="227" t="str">
        <f>Розрахунок!C510</f>
        <v/>
      </c>
      <c r="D513" s="226" t="str">
        <f>IF(Розрахунок!F510&lt;&gt;"",LEFT(Розрахунок!F510, LEN(Розрахунок!F510)-1)," ")</f>
        <v xml:space="preserve"> </v>
      </c>
      <c r="E513" s="223" t="str">
        <f>IF(Розрахунок!G510&lt;&gt;"",LEFT(Розрахунок!G510, LEN(Розрахунок!G510)-1)," ")</f>
        <v xml:space="preserve"> </v>
      </c>
      <c r="F513" s="223" t="str">
        <f>IF(Розрахунок!H510&lt;&gt;"",LEFT(Розрахунок!H510, LEN(Розрахунок!H510)-1)," ")</f>
        <v xml:space="preserve"> </v>
      </c>
      <c r="G513" s="223" t="str">
        <f>IF(Розрахунок!I510&lt;&gt;"",LEFT(Розрахунок!I510, LEN(Розрахунок!I510)-1)," ")</f>
        <v xml:space="preserve"> </v>
      </c>
      <c r="H513" s="223">
        <f>Розрахунок!J510</f>
        <v>0</v>
      </c>
      <c r="I513" s="223" t="str">
        <f>IF(Розрахунок!K510&lt;&gt;"",LEFT(Розрахунок!K510, LEN(Розрахунок!K510)-1)," ")</f>
        <v xml:space="preserve"> </v>
      </c>
      <c r="J513" s="223">
        <f>Розрахунок!E510</f>
        <v>0</v>
      </c>
      <c r="K513" s="223">
        <f>Розрахунок!DN510</f>
        <v>0</v>
      </c>
      <c r="L513" s="223">
        <f>Розрахунок!DM510</f>
        <v>0</v>
      </c>
      <c r="M513" s="223">
        <f>Розрахунок!L510</f>
        <v>0</v>
      </c>
      <c r="N513" s="223">
        <f>Розрахунок!M510</f>
        <v>0</v>
      </c>
      <c r="O513" s="223">
        <f>Розрахунок!N510</f>
        <v>0</v>
      </c>
      <c r="P513" s="223">
        <f>Розрахунок!O510</f>
        <v>0</v>
      </c>
      <c r="Q513" s="224">
        <f>Розрахунок!DL510</f>
        <v>0</v>
      </c>
      <c r="R513" s="249" t="str">
        <f t="shared" si="93"/>
        <v xml:space="preserve"> </v>
      </c>
      <c r="S513" s="222">
        <f>Розрахунок!U510</f>
        <v>0</v>
      </c>
      <c r="T513" s="225">
        <f>Розрахунок!AB510</f>
        <v>0</v>
      </c>
      <c r="U513" s="226">
        <f>Розрахунок!AI510</f>
        <v>0</v>
      </c>
      <c r="V513" s="423">
        <f>Розрахунок!AP510</f>
        <v>0</v>
      </c>
      <c r="W513" s="222">
        <f>Розрахунок!AW510</f>
        <v>0</v>
      </c>
      <c r="X513" s="225">
        <f>Розрахунок!BD510</f>
        <v>0</v>
      </c>
      <c r="Y513" s="226">
        <f>Розрахунок!BK510</f>
        <v>0</v>
      </c>
      <c r="Z513" s="423">
        <f>Розрахунок!BR510</f>
        <v>0</v>
      </c>
      <c r="AA513" s="222">
        <f>Розрахунок!BY510</f>
        <v>0</v>
      </c>
      <c r="AB513" s="423">
        <f>Розрахунок!CF510</f>
        <v>0</v>
      </c>
      <c r="AC513" s="222">
        <f>Розрахунок!CM510</f>
        <v>0</v>
      </c>
      <c r="AD513" s="225">
        <f>Розрахунок!CT510</f>
        <v>0</v>
      </c>
      <c r="AE513" s="226">
        <f>Розрахунок!DA510</f>
        <v>0</v>
      </c>
      <c r="AF513" s="225">
        <f>Розрахунок!DH510</f>
        <v>0</v>
      </c>
      <c r="AG513" s="421"/>
      <c r="AI513" s="524">
        <f t="shared" si="86"/>
        <v>0</v>
      </c>
      <c r="AJ513" s="519">
        <f t="shared" si="87"/>
        <v>0</v>
      </c>
      <c r="AK513" s="519">
        <f t="shared" si="88"/>
        <v>0</v>
      </c>
      <c r="AL513" s="519">
        <f t="shared" si="89"/>
        <v>0</v>
      </c>
      <c r="AM513" s="519">
        <f t="shared" si="90"/>
        <v>0</v>
      </c>
      <c r="AN513" s="519">
        <f t="shared" si="91"/>
        <v>0</v>
      </c>
      <c r="AO513" s="525">
        <f t="shared" si="92"/>
        <v>0</v>
      </c>
    </row>
    <row r="514" spans="1:41" s="16" customFormat="1" ht="13.5" hidden="1" thickBot="1" x14ac:dyDescent="0.25">
      <c r="A514" s="221">
        <f>Розрахунок!A511</f>
        <v>90</v>
      </c>
      <c r="B514" s="423">
        <f>Розрахунок!B511</f>
        <v>0</v>
      </c>
      <c r="C514" s="227" t="str">
        <f>Розрахунок!C511</f>
        <v/>
      </c>
      <c r="D514" s="226" t="str">
        <f>IF(Розрахунок!F511&lt;&gt;"",LEFT(Розрахунок!F511, LEN(Розрахунок!F511)-1)," ")</f>
        <v xml:space="preserve"> </v>
      </c>
      <c r="E514" s="223" t="str">
        <f>IF(Розрахунок!G511&lt;&gt;"",LEFT(Розрахунок!G511, LEN(Розрахунок!G511)-1)," ")</f>
        <v xml:space="preserve"> </v>
      </c>
      <c r="F514" s="223" t="str">
        <f>IF(Розрахунок!H511&lt;&gt;"",LEFT(Розрахунок!H511, LEN(Розрахунок!H511)-1)," ")</f>
        <v xml:space="preserve"> </v>
      </c>
      <c r="G514" s="223" t="str">
        <f>IF(Розрахунок!I511&lt;&gt;"",LEFT(Розрахунок!I511, LEN(Розрахунок!I511)-1)," ")</f>
        <v xml:space="preserve"> </v>
      </c>
      <c r="H514" s="223">
        <f>Розрахунок!J511</f>
        <v>0</v>
      </c>
      <c r="I514" s="223" t="str">
        <f>IF(Розрахунок!K511&lt;&gt;"",LEFT(Розрахунок!K511, LEN(Розрахунок!K511)-1)," ")</f>
        <v xml:space="preserve"> </v>
      </c>
      <c r="J514" s="223">
        <f>Розрахунок!E511</f>
        <v>0</v>
      </c>
      <c r="K514" s="223">
        <f>Розрахунок!DN511</f>
        <v>0</v>
      </c>
      <c r="L514" s="223">
        <f>Розрахунок!DM511</f>
        <v>0</v>
      </c>
      <c r="M514" s="223">
        <f>Розрахунок!L511</f>
        <v>0</v>
      </c>
      <c r="N514" s="223">
        <f>Розрахунок!M511</f>
        <v>0</v>
      </c>
      <c r="O514" s="223">
        <f>Розрахунок!N511</f>
        <v>0</v>
      </c>
      <c r="P514" s="223">
        <f>Розрахунок!O511</f>
        <v>0</v>
      </c>
      <c r="Q514" s="224">
        <f>Розрахунок!DL511</f>
        <v>0</v>
      </c>
      <c r="R514" s="249" t="str">
        <f t="shared" si="93"/>
        <v xml:space="preserve"> </v>
      </c>
      <c r="S514" s="222">
        <f>Розрахунок!U511</f>
        <v>0</v>
      </c>
      <c r="T514" s="225">
        <f>Розрахунок!AB511</f>
        <v>0</v>
      </c>
      <c r="U514" s="226">
        <f>Розрахунок!AI511</f>
        <v>0</v>
      </c>
      <c r="V514" s="423">
        <f>Розрахунок!AP511</f>
        <v>0</v>
      </c>
      <c r="W514" s="222">
        <f>Розрахунок!AW511</f>
        <v>0</v>
      </c>
      <c r="X514" s="225">
        <f>Розрахунок!BD511</f>
        <v>0</v>
      </c>
      <c r="Y514" s="226">
        <f>Розрахунок!BK511</f>
        <v>0</v>
      </c>
      <c r="Z514" s="423">
        <f>Розрахунок!BR511</f>
        <v>0</v>
      </c>
      <c r="AA514" s="222">
        <f>Розрахунок!BY511</f>
        <v>0</v>
      </c>
      <c r="AB514" s="423">
        <f>Розрахунок!CF511</f>
        <v>0</v>
      </c>
      <c r="AC514" s="222">
        <f>Розрахунок!CM511</f>
        <v>0</v>
      </c>
      <c r="AD514" s="225">
        <f>Розрахунок!CT511</f>
        <v>0</v>
      </c>
      <c r="AE514" s="226">
        <f>Розрахунок!DA511</f>
        <v>0</v>
      </c>
      <c r="AF514" s="225">
        <f>Розрахунок!DH511</f>
        <v>0</v>
      </c>
      <c r="AG514" s="421"/>
      <c r="AI514" s="524">
        <f t="shared" si="86"/>
        <v>0</v>
      </c>
      <c r="AJ514" s="519">
        <f t="shared" si="87"/>
        <v>0</v>
      </c>
      <c r="AK514" s="519">
        <f t="shared" si="88"/>
        <v>0</v>
      </c>
      <c r="AL514" s="519">
        <f t="shared" si="89"/>
        <v>0</v>
      </c>
      <c r="AM514" s="519">
        <f t="shared" si="90"/>
        <v>0</v>
      </c>
      <c r="AN514" s="519">
        <f t="shared" si="91"/>
        <v>0</v>
      </c>
      <c r="AO514" s="525">
        <f t="shared" si="92"/>
        <v>0</v>
      </c>
    </row>
    <row r="515" spans="1:41" s="16" customFormat="1" ht="13.5" hidden="1" thickBot="1" x14ac:dyDescent="0.25">
      <c r="A515" s="221">
        <f>Розрахунок!A512</f>
        <v>91</v>
      </c>
      <c r="B515" s="423">
        <f>Розрахунок!B512</f>
        <v>0</v>
      </c>
      <c r="C515" s="227" t="str">
        <f>Розрахунок!C512</f>
        <v/>
      </c>
      <c r="D515" s="226" t="str">
        <f>IF(Розрахунок!F512&lt;&gt;"",LEFT(Розрахунок!F512, LEN(Розрахунок!F512)-1)," ")</f>
        <v xml:space="preserve"> </v>
      </c>
      <c r="E515" s="223" t="str">
        <f>IF(Розрахунок!G512&lt;&gt;"",LEFT(Розрахунок!G512, LEN(Розрахунок!G512)-1)," ")</f>
        <v xml:space="preserve"> </v>
      </c>
      <c r="F515" s="223" t="str">
        <f>IF(Розрахунок!H512&lt;&gt;"",LEFT(Розрахунок!H512, LEN(Розрахунок!H512)-1)," ")</f>
        <v xml:space="preserve"> </v>
      </c>
      <c r="G515" s="223" t="str">
        <f>IF(Розрахунок!I512&lt;&gt;"",LEFT(Розрахунок!I512, LEN(Розрахунок!I512)-1)," ")</f>
        <v xml:space="preserve"> </v>
      </c>
      <c r="H515" s="223">
        <f>Розрахунок!J512</f>
        <v>0</v>
      </c>
      <c r="I515" s="223" t="str">
        <f>IF(Розрахунок!K512&lt;&gt;"",LEFT(Розрахунок!K512, LEN(Розрахунок!K512)-1)," ")</f>
        <v xml:space="preserve"> </v>
      </c>
      <c r="J515" s="223">
        <f>Розрахунок!E512</f>
        <v>0</v>
      </c>
      <c r="K515" s="223">
        <f>Розрахунок!DN512</f>
        <v>0</v>
      </c>
      <c r="L515" s="223">
        <f>Розрахунок!DM512</f>
        <v>0</v>
      </c>
      <c r="M515" s="223">
        <f>Розрахунок!L512</f>
        <v>0</v>
      </c>
      <c r="N515" s="223">
        <f>Розрахунок!M512</f>
        <v>0</v>
      </c>
      <c r="O515" s="223">
        <f>Розрахунок!N512</f>
        <v>0</v>
      </c>
      <c r="P515" s="223">
        <f>Розрахунок!O512</f>
        <v>0</v>
      </c>
      <c r="Q515" s="224">
        <f>Розрахунок!DL512</f>
        <v>0</v>
      </c>
      <c r="R515" s="249" t="str">
        <f t="shared" si="93"/>
        <v xml:space="preserve"> </v>
      </c>
      <c r="S515" s="222">
        <f>Розрахунок!U512</f>
        <v>0</v>
      </c>
      <c r="T515" s="225">
        <f>Розрахунок!AB512</f>
        <v>0</v>
      </c>
      <c r="U515" s="226">
        <f>Розрахунок!AI512</f>
        <v>0</v>
      </c>
      <c r="V515" s="423">
        <f>Розрахунок!AP512</f>
        <v>0</v>
      </c>
      <c r="W515" s="222">
        <f>Розрахунок!AW512</f>
        <v>0</v>
      </c>
      <c r="X515" s="225">
        <f>Розрахунок!BD512</f>
        <v>0</v>
      </c>
      <c r="Y515" s="226">
        <f>Розрахунок!BK512</f>
        <v>0</v>
      </c>
      <c r="Z515" s="423">
        <f>Розрахунок!BR512</f>
        <v>0</v>
      </c>
      <c r="AA515" s="222">
        <f>Розрахунок!BY512</f>
        <v>0</v>
      </c>
      <c r="AB515" s="423">
        <f>Розрахунок!CF512</f>
        <v>0</v>
      </c>
      <c r="AC515" s="222">
        <f>Розрахунок!CM512</f>
        <v>0</v>
      </c>
      <c r="AD515" s="225">
        <f>Розрахунок!CT512</f>
        <v>0</v>
      </c>
      <c r="AE515" s="226">
        <f>Розрахунок!DA512</f>
        <v>0</v>
      </c>
      <c r="AF515" s="225">
        <f>Розрахунок!DH512</f>
        <v>0</v>
      </c>
      <c r="AG515" s="421"/>
      <c r="AI515" s="524">
        <f t="shared" si="86"/>
        <v>0</v>
      </c>
      <c r="AJ515" s="519">
        <f t="shared" si="87"/>
        <v>0</v>
      </c>
      <c r="AK515" s="519">
        <f t="shared" si="88"/>
        <v>0</v>
      </c>
      <c r="AL515" s="519">
        <f t="shared" si="89"/>
        <v>0</v>
      </c>
      <c r="AM515" s="519">
        <f t="shared" si="90"/>
        <v>0</v>
      </c>
      <c r="AN515" s="519">
        <f t="shared" si="91"/>
        <v>0</v>
      </c>
      <c r="AO515" s="525">
        <f t="shared" si="92"/>
        <v>0</v>
      </c>
    </row>
    <row r="516" spans="1:41" s="16" customFormat="1" ht="13.5" hidden="1" thickBot="1" x14ac:dyDescent="0.25">
      <c r="A516" s="221">
        <f>Розрахунок!A513</f>
        <v>92</v>
      </c>
      <c r="B516" s="423">
        <f>Розрахунок!B513</f>
        <v>0</v>
      </c>
      <c r="C516" s="227" t="str">
        <f>Розрахунок!C513</f>
        <v/>
      </c>
      <c r="D516" s="226" t="str">
        <f>IF(Розрахунок!F513&lt;&gt;"",LEFT(Розрахунок!F513, LEN(Розрахунок!F513)-1)," ")</f>
        <v xml:space="preserve"> </v>
      </c>
      <c r="E516" s="223" t="str">
        <f>IF(Розрахунок!G513&lt;&gt;"",LEFT(Розрахунок!G513, LEN(Розрахунок!G513)-1)," ")</f>
        <v xml:space="preserve"> </v>
      </c>
      <c r="F516" s="223" t="str">
        <f>IF(Розрахунок!H513&lt;&gt;"",LEFT(Розрахунок!H513, LEN(Розрахунок!H513)-1)," ")</f>
        <v xml:space="preserve"> </v>
      </c>
      <c r="G516" s="223" t="str">
        <f>IF(Розрахунок!I513&lt;&gt;"",LEFT(Розрахунок!I513, LEN(Розрахунок!I513)-1)," ")</f>
        <v xml:space="preserve"> </v>
      </c>
      <c r="H516" s="223">
        <f>Розрахунок!J513</f>
        <v>0</v>
      </c>
      <c r="I516" s="223" t="str">
        <f>IF(Розрахунок!K513&lt;&gt;"",LEFT(Розрахунок!K513, LEN(Розрахунок!K513)-1)," ")</f>
        <v xml:space="preserve"> </v>
      </c>
      <c r="J516" s="223">
        <f>Розрахунок!E513</f>
        <v>0</v>
      </c>
      <c r="K516" s="223">
        <f>Розрахунок!DN513</f>
        <v>0</v>
      </c>
      <c r="L516" s="223">
        <f>Розрахунок!DM513</f>
        <v>0</v>
      </c>
      <c r="M516" s="223">
        <f>Розрахунок!L513</f>
        <v>0</v>
      </c>
      <c r="N516" s="223">
        <f>Розрахунок!M513</f>
        <v>0</v>
      </c>
      <c r="O516" s="223">
        <f>Розрахунок!N513</f>
        <v>0</v>
      </c>
      <c r="P516" s="223">
        <f>Розрахунок!O513</f>
        <v>0</v>
      </c>
      <c r="Q516" s="224">
        <f>Розрахунок!DL513</f>
        <v>0</v>
      </c>
      <c r="R516" s="249" t="str">
        <f t="shared" si="93"/>
        <v xml:space="preserve"> </v>
      </c>
      <c r="S516" s="222">
        <f>Розрахунок!U513</f>
        <v>0</v>
      </c>
      <c r="T516" s="225">
        <f>Розрахунок!AB513</f>
        <v>0</v>
      </c>
      <c r="U516" s="226">
        <f>Розрахунок!AI513</f>
        <v>0</v>
      </c>
      <c r="V516" s="423">
        <f>Розрахунок!AP513</f>
        <v>0</v>
      </c>
      <c r="W516" s="222">
        <f>Розрахунок!AW513</f>
        <v>0</v>
      </c>
      <c r="X516" s="225">
        <f>Розрахунок!BD513</f>
        <v>0</v>
      </c>
      <c r="Y516" s="226">
        <f>Розрахунок!BK513</f>
        <v>0</v>
      </c>
      <c r="Z516" s="423">
        <f>Розрахунок!BR513</f>
        <v>0</v>
      </c>
      <c r="AA516" s="222">
        <f>Розрахунок!BY513</f>
        <v>0</v>
      </c>
      <c r="AB516" s="423">
        <f>Розрахунок!CF513</f>
        <v>0</v>
      </c>
      <c r="AC516" s="222">
        <f>Розрахунок!CM513</f>
        <v>0</v>
      </c>
      <c r="AD516" s="225">
        <f>Розрахунок!CT513</f>
        <v>0</v>
      </c>
      <c r="AE516" s="226">
        <f>Розрахунок!DA513</f>
        <v>0</v>
      </c>
      <c r="AF516" s="225">
        <f>Розрахунок!DH513</f>
        <v>0</v>
      </c>
      <c r="AG516" s="421"/>
      <c r="AI516" s="524">
        <f t="shared" si="86"/>
        <v>0</v>
      </c>
      <c r="AJ516" s="519">
        <f t="shared" si="87"/>
        <v>0</v>
      </c>
      <c r="AK516" s="519">
        <f t="shared" si="88"/>
        <v>0</v>
      </c>
      <c r="AL516" s="519">
        <f t="shared" si="89"/>
        <v>0</v>
      </c>
      <c r="AM516" s="519">
        <f t="shared" si="90"/>
        <v>0</v>
      </c>
      <c r="AN516" s="519">
        <f t="shared" si="91"/>
        <v>0</v>
      </c>
      <c r="AO516" s="525">
        <f t="shared" si="92"/>
        <v>0</v>
      </c>
    </row>
    <row r="517" spans="1:41" s="16" customFormat="1" ht="13.5" hidden="1" thickBot="1" x14ac:dyDescent="0.25">
      <c r="A517" s="221">
        <f>Розрахунок!A514</f>
        <v>93</v>
      </c>
      <c r="B517" s="423">
        <f>Розрахунок!B514</f>
        <v>0</v>
      </c>
      <c r="C517" s="227" t="str">
        <f>Розрахунок!C514</f>
        <v/>
      </c>
      <c r="D517" s="226" t="str">
        <f>IF(Розрахунок!F514&lt;&gt;"",LEFT(Розрахунок!F514, LEN(Розрахунок!F514)-1)," ")</f>
        <v xml:space="preserve"> </v>
      </c>
      <c r="E517" s="223" t="str">
        <f>IF(Розрахунок!G514&lt;&gt;"",LEFT(Розрахунок!G514, LEN(Розрахунок!G514)-1)," ")</f>
        <v xml:space="preserve"> </v>
      </c>
      <c r="F517" s="223" t="str">
        <f>IF(Розрахунок!H514&lt;&gt;"",LEFT(Розрахунок!H514, LEN(Розрахунок!H514)-1)," ")</f>
        <v xml:space="preserve"> </v>
      </c>
      <c r="G517" s="223" t="str">
        <f>IF(Розрахунок!I514&lt;&gt;"",LEFT(Розрахунок!I514, LEN(Розрахунок!I514)-1)," ")</f>
        <v xml:space="preserve"> </v>
      </c>
      <c r="H517" s="223">
        <f>Розрахунок!J514</f>
        <v>0</v>
      </c>
      <c r="I517" s="223" t="str">
        <f>IF(Розрахунок!K514&lt;&gt;"",LEFT(Розрахунок!K514, LEN(Розрахунок!K514)-1)," ")</f>
        <v xml:space="preserve"> </v>
      </c>
      <c r="J517" s="223">
        <f>Розрахунок!E514</f>
        <v>0</v>
      </c>
      <c r="K517" s="223">
        <f>Розрахунок!DN514</f>
        <v>0</v>
      </c>
      <c r="L517" s="223">
        <f>Розрахунок!DM514</f>
        <v>0</v>
      </c>
      <c r="M517" s="223">
        <f>Розрахунок!L514</f>
        <v>0</v>
      </c>
      <c r="N517" s="223">
        <f>Розрахунок!M514</f>
        <v>0</v>
      </c>
      <c r="O517" s="223">
        <f>Розрахунок!N514</f>
        <v>0</v>
      </c>
      <c r="P517" s="223">
        <f>Розрахунок!O514</f>
        <v>0</v>
      </c>
      <c r="Q517" s="224">
        <f>Розрахунок!DL514</f>
        <v>0</v>
      </c>
      <c r="R517" s="249" t="str">
        <f t="shared" si="93"/>
        <v xml:space="preserve"> </v>
      </c>
      <c r="S517" s="222">
        <f>Розрахунок!U514</f>
        <v>0</v>
      </c>
      <c r="T517" s="225">
        <f>Розрахунок!AB514</f>
        <v>0</v>
      </c>
      <c r="U517" s="226">
        <f>Розрахунок!AI514</f>
        <v>0</v>
      </c>
      <c r="V517" s="423">
        <f>Розрахунок!AP514</f>
        <v>0</v>
      </c>
      <c r="W517" s="222">
        <f>Розрахунок!AW514</f>
        <v>0</v>
      </c>
      <c r="X517" s="225">
        <f>Розрахунок!BD514</f>
        <v>0</v>
      </c>
      <c r="Y517" s="226">
        <f>Розрахунок!BK514</f>
        <v>0</v>
      </c>
      <c r="Z517" s="423">
        <f>Розрахунок!BR514</f>
        <v>0</v>
      </c>
      <c r="AA517" s="222">
        <f>Розрахунок!BY514</f>
        <v>0</v>
      </c>
      <c r="AB517" s="423">
        <f>Розрахунок!CF514</f>
        <v>0</v>
      </c>
      <c r="AC517" s="222">
        <f>Розрахунок!CM514</f>
        <v>0</v>
      </c>
      <c r="AD517" s="225">
        <f>Розрахунок!CT514</f>
        <v>0</v>
      </c>
      <c r="AE517" s="226">
        <f>Розрахунок!DA514</f>
        <v>0</v>
      </c>
      <c r="AF517" s="225">
        <f>Розрахунок!DH514</f>
        <v>0</v>
      </c>
      <c r="AG517" s="421"/>
      <c r="AI517" s="524">
        <f t="shared" si="86"/>
        <v>0</v>
      </c>
      <c r="AJ517" s="519">
        <f t="shared" si="87"/>
        <v>0</v>
      </c>
      <c r="AK517" s="519">
        <f t="shared" si="88"/>
        <v>0</v>
      </c>
      <c r="AL517" s="519">
        <f t="shared" si="89"/>
        <v>0</v>
      </c>
      <c r="AM517" s="519">
        <f t="shared" si="90"/>
        <v>0</v>
      </c>
      <c r="AN517" s="519">
        <f t="shared" si="91"/>
        <v>0</v>
      </c>
      <c r="AO517" s="525">
        <f t="shared" si="92"/>
        <v>0</v>
      </c>
    </row>
    <row r="518" spans="1:41" s="16" customFormat="1" ht="13.5" hidden="1" thickBot="1" x14ac:dyDescent="0.25">
      <c r="A518" s="221">
        <f>Розрахунок!A515</f>
        <v>94</v>
      </c>
      <c r="B518" s="423">
        <f>Розрахунок!B515</f>
        <v>0</v>
      </c>
      <c r="C518" s="227" t="str">
        <f>Розрахунок!C515</f>
        <v/>
      </c>
      <c r="D518" s="226" t="str">
        <f>IF(Розрахунок!F515&lt;&gt;"",LEFT(Розрахунок!F515, LEN(Розрахунок!F515)-1)," ")</f>
        <v xml:space="preserve"> </v>
      </c>
      <c r="E518" s="223" t="str">
        <f>IF(Розрахунок!G515&lt;&gt;"",LEFT(Розрахунок!G515, LEN(Розрахунок!G515)-1)," ")</f>
        <v xml:space="preserve"> </v>
      </c>
      <c r="F518" s="223" t="str">
        <f>IF(Розрахунок!H515&lt;&gt;"",LEFT(Розрахунок!H515, LEN(Розрахунок!H515)-1)," ")</f>
        <v xml:space="preserve"> </v>
      </c>
      <c r="G518" s="223" t="str">
        <f>IF(Розрахунок!I515&lt;&gt;"",LEFT(Розрахунок!I515, LEN(Розрахунок!I515)-1)," ")</f>
        <v xml:space="preserve"> </v>
      </c>
      <c r="H518" s="223">
        <f>Розрахунок!J515</f>
        <v>0</v>
      </c>
      <c r="I518" s="223" t="str">
        <f>IF(Розрахунок!K515&lt;&gt;"",LEFT(Розрахунок!K515, LEN(Розрахунок!K515)-1)," ")</f>
        <v xml:space="preserve"> </v>
      </c>
      <c r="J518" s="223">
        <f>Розрахунок!E515</f>
        <v>0</v>
      </c>
      <c r="K518" s="223">
        <f>Розрахунок!DN515</f>
        <v>0</v>
      </c>
      <c r="L518" s="223">
        <f>Розрахунок!DM515</f>
        <v>0</v>
      </c>
      <c r="M518" s="223">
        <f>Розрахунок!L515</f>
        <v>0</v>
      </c>
      <c r="N518" s="223">
        <f>Розрахунок!M515</f>
        <v>0</v>
      </c>
      <c r="O518" s="223">
        <f>Розрахунок!N515</f>
        <v>0</v>
      </c>
      <c r="P518" s="223">
        <f>Розрахунок!O515</f>
        <v>0</v>
      </c>
      <c r="Q518" s="224">
        <f>Розрахунок!DL515</f>
        <v>0</v>
      </c>
      <c r="R518" s="249" t="str">
        <f t="shared" si="93"/>
        <v xml:space="preserve"> </v>
      </c>
      <c r="S518" s="222">
        <f>Розрахунок!U515</f>
        <v>0</v>
      </c>
      <c r="T518" s="225">
        <f>Розрахунок!AB515</f>
        <v>0</v>
      </c>
      <c r="U518" s="226">
        <f>Розрахунок!AI515</f>
        <v>0</v>
      </c>
      <c r="V518" s="423">
        <f>Розрахунок!AP515</f>
        <v>0</v>
      </c>
      <c r="W518" s="222">
        <f>Розрахунок!AW515</f>
        <v>0</v>
      </c>
      <c r="X518" s="225">
        <f>Розрахунок!BD515</f>
        <v>0</v>
      </c>
      <c r="Y518" s="226">
        <f>Розрахунок!BK515</f>
        <v>0</v>
      </c>
      <c r="Z518" s="423">
        <f>Розрахунок!BR515</f>
        <v>0</v>
      </c>
      <c r="AA518" s="222">
        <f>Розрахунок!BY515</f>
        <v>0</v>
      </c>
      <c r="AB518" s="423">
        <f>Розрахунок!CF515</f>
        <v>0</v>
      </c>
      <c r="AC518" s="222">
        <f>Розрахунок!CM515</f>
        <v>0</v>
      </c>
      <c r="AD518" s="225">
        <f>Розрахунок!CT515</f>
        <v>0</v>
      </c>
      <c r="AE518" s="226">
        <f>Розрахунок!DA515</f>
        <v>0</v>
      </c>
      <c r="AF518" s="225">
        <f>Розрахунок!DH515</f>
        <v>0</v>
      </c>
      <c r="AG518" s="421"/>
      <c r="AI518" s="524">
        <f t="shared" si="86"/>
        <v>0</v>
      </c>
      <c r="AJ518" s="519">
        <f t="shared" si="87"/>
        <v>0</v>
      </c>
      <c r="AK518" s="519">
        <f t="shared" si="88"/>
        <v>0</v>
      </c>
      <c r="AL518" s="519">
        <f t="shared" si="89"/>
        <v>0</v>
      </c>
      <c r="AM518" s="519">
        <f t="shared" si="90"/>
        <v>0</v>
      </c>
      <c r="AN518" s="519">
        <f t="shared" si="91"/>
        <v>0</v>
      </c>
      <c r="AO518" s="525">
        <f t="shared" si="92"/>
        <v>0</v>
      </c>
    </row>
    <row r="519" spans="1:41" s="16" customFormat="1" ht="13.5" hidden="1" thickBot="1" x14ac:dyDescent="0.25">
      <c r="A519" s="221">
        <f>Розрахунок!A516</f>
        <v>95</v>
      </c>
      <c r="B519" s="423">
        <f>Розрахунок!B516</f>
        <v>0</v>
      </c>
      <c r="C519" s="227" t="str">
        <f>Розрахунок!C516</f>
        <v/>
      </c>
      <c r="D519" s="226" t="str">
        <f>IF(Розрахунок!F516&lt;&gt;"",LEFT(Розрахунок!F516, LEN(Розрахунок!F516)-1)," ")</f>
        <v xml:space="preserve"> </v>
      </c>
      <c r="E519" s="223" t="str">
        <f>IF(Розрахунок!G516&lt;&gt;"",LEFT(Розрахунок!G516, LEN(Розрахунок!G516)-1)," ")</f>
        <v xml:space="preserve"> </v>
      </c>
      <c r="F519" s="223" t="str">
        <f>IF(Розрахунок!H516&lt;&gt;"",LEFT(Розрахунок!H516, LEN(Розрахунок!H516)-1)," ")</f>
        <v xml:space="preserve"> </v>
      </c>
      <c r="G519" s="223" t="str">
        <f>IF(Розрахунок!I516&lt;&gt;"",LEFT(Розрахунок!I516, LEN(Розрахунок!I516)-1)," ")</f>
        <v xml:space="preserve"> </v>
      </c>
      <c r="H519" s="223">
        <f>Розрахунок!J516</f>
        <v>0</v>
      </c>
      <c r="I519" s="223" t="str">
        <f>IF(Розрахунок!K516&lt;&gt;"",LEFT(Розрахунок!K516, LEN(Розрахунок!K516)-1)," ")</f>
        <v xml:space="preserve"> </v>
      </c>
      <c r="J519" s="223">
        <f>Розрахунок!E516</f>
        <v>0</v>
      </c>
      <c r="K519" s="223">
        <f>Розрахунок!DN516</f>
        <v>0</v>
      </c>
      <c r="L519" s="223">
        <f>Розрахунок!DM516</f>
        <v>0</v>
      </c>
      <c r="M519" s="223">
        <f>Розрахунок!L516</f>
        <v>0</v>
      </c>
      <c r="N519" s="223">
        <f>Розрахунок!M516</f>
        <v>0</v>
      </c>
      <c r="O519" s="223">
        <f>Розрахунок!N516</f>
        <v>0</v>
      </c>
      <c r="P519" s="223">
        <f>Розрахунок!O516</f>
        <v>0</v>
      </c>
      <c r="Q519" s="224">
        <f>Розрахунок!DL516</f>
        <v>0</v>
      </c>
      <c r="R519" s="249" t="str">
        <f t="shared" si="93"/>
        <v xml:space="preserve"> </v>
      </c>
      <c r="S519" s="222">
        <f>Розрахунок!U516</f>
        <v>0</v>
      </c>
      <c r="T519" s="225">
        <f>Розрахунок!AB516</f>
        <v>0</v>
      </c>
      <c r="U519" s="226">
        <f>Розрахунок!AI516</f>
        <v>0</v>
      </c>
      <c r="V519" s="423">
        <f>Розрахунок!AP516</f>
        <v>0</v>
      </c>
      <c r="W519" s="222">
        <f>Розрахунок!AW516</f>
        <v>0</v>
      </c>
      <c r="X519" s="225">
        <f>Розрахунок!BD516</f>
        <v>0</v>
      </c>
      <c r="Y519" s="226">
        <f>Розрахунок!BK516</f>
        <v>0</v>
      </c>
      <c r="Z519" s="423">
        <f>Розрахунок!BR516</f>
        <v>0</v>
      </c>
      <c r="AA519" s="222">
        <f>Розрахунок!BY516</f>
        <v>0</v>
      </c>
      <c r="AB519" s="423">
        <f>Розрахунок!CF516</f>
        <v>0</v>
      </c>
      <c r="AC519" s="222">
        <f>Розрахунок!CM516</f>
        <v>0</v>
      </c>
      <c r="AD519" s="225">
        <f>Розрахунок!CT516</f>
        <v>0</v>
      </c>
      <c r="AE519" s="226">
        <f>Розрахунок!DA516</f>
        <v>0</v>
      </c>
      <c r="AF519" s="225">
        <f>Розрахунок!DH516</f>
        <v>0</v>
      </c>
      <c r="AG519" s="421"/>
      <c r="AI519" s="524">
        <f t="shared" si="86"/>
        <v>0</v>
      </c>
      <c r="AJ519" s="519">
        <f t="shared" si="87"/>
        <v>0</v>
      </c>
      <c r="AK519" s="519">
        <f t="shared" si="88"/>
        <v>0</v>
      </c>
      <c r="AL519" s="519">
        <f t="shared" si="89"/>
        <v>0</v>
      </c>
      <c r="AM519" s="519">
        <f t="shared" si="90"/>
        <v>0</v>
      </c>
      <c r="AN519" s="519">
        <f t="shared" si="91"/>
        <v>0</v>
      </c>
      <c r="AO519" s="525">
        <f t="shared" si="92"/>
        <v>0</v>
      </c>
    </row>
    <row r="520" spans="1:41" s="16" customFormat="1" ht="13.5" hidden="1" thickBot="1" x14ac:dyDescent="0.25">
      <c r="A520" s="221">
        <f>Розрахунок!A517</f>
        <v>96</v>
      </c>
      <c r="B520" s="423">
        <f>Розрахунок!B517</f>
        <v>0</v>
      </c>
      <c r="C520" s="227" t="str">
        <f>Розрахунок!C517</f>
        <v/>
      </c>
      <c r="D520" s="226" t="str">
        <f>IF(Розрахунок!F517&lt;&gt;"",LEFT(Розрахунок!F517, LEN(Розрахунок!F517)-1)," ")</f>
        <v xml:space="preserve"> </v>
      </c>
      <c r="E520" s="223" t="str">
        <f>IF(Розрахунок!G517&lt;&gt;"",LEFT(Розрахунок!G517, LEN(Розрахунок!G517)-1)," ")</f>
        <v xml:space="preserve"> </v>
      </c>
      <c r="F520" s="223" t="str">
        <f>IF(Розрахунок!H517&lt;&gt;"",LEFT(Розрахунок!H517, LEN(Розрахунок!H517)-1)," ")</f>
        <v xml:space="preserve"> </v>
      </c>
      <c r="G520" s="223" t="str">
        <f>IF(Розрахунок!I517&lt;&gt;"",LEFT(Розрахунок!I517, LEN(Розрахунок!I517)-1)," ")</f>
        <v xml:space="preserve"> </v>
      </c>
      <c r="H520" s="223">
        <f>Розрахунок!J517</f>
        <v>0</v>
      </c>
      <c r="I520" s="223" t="str">
        <f>IF(Розрахунок!K517&lt;&gt;"",LEFT(Розрахунок!K517, LEN(Розрахунок!K517)-1)," ")</f>
        <v xml:space="preserve"> </v>
      </c>
      <c r="J520" s="223">
        <f>Розрахунок!E517</f>
        <v>0</v>
      </c>
      <c r="K520" s="223">
        <f>Розрахунок!DN517</f>
        <v>0</v>
      </c>
      <c r="L520" s="223">
        <f>Розрахунок!DM517</f>
        <v>0</v>
      </c>
      <c r="M520" s="223">
        <f>Розрахунок!L517</f>
        <v>0</v>
      </c>
      <c r="N520" s="223">
        <f>Розрахунок!M517</f>
        <v>0</v>
      </c>
      <c r="O520" s="223">
        <f>Розрахунок!N517</f>
        <v>0</v>
      </c>
      <c r="P520" s="223">
        <f>Розрахунок!O517</f>
        <v>0</v>
      </c>
      <c r="Q520" s="224">
        <f>Розрахунок!DL517</f>
        <v>0</v>
      </c>
      <c r="R520" s="249" t="str">
        <f t="shared" si="93"/>
        <v xml:space="preserve"> </v>
      </c>
      <c r="S520" s="222">
        <f>Розрахунок!U517</f>
        <v>0</v>
      </c>
      <c r="T520" s="225">
        <f>Розрахунок!AB517</f>
        <v>0</v>
      </c>
      <c r="U520" s="226">
        <f>Розрахунок!AI517</f>
        <v>0</v>
      </c>
      <c r="V520" s="423">
        <f>Розрахунок!AP517</f>
        <v>0</v>
      </c>
      <c r="W520" s="222">
        <f>Розрахунок!AW517</f>
        <v>0</v>
      </c>
      <c r="X520" s="225">
        <f>Розрахунок!BD517</f>
        <v>0</v>
      </c>
      <c r="Y520" s="226">
        <f>Розрахунок!BK517</f>
        <v>0</v>
      </c>
      <c r="Z520" s="423">
        <f>Розрахунок!BR517</f>
        <v>0</v>
      </c>
      <c r="AA520" s="222">
        <f>Розрахунок!BY517</f>
        <v>0</v>
      </c>
      <c r="AB520" s="423">
        <f>Розрахунок!CF517</f>
        <v>0</v>
      </c>
      <c r="AC520" s="222">
        <f>Розрахунок!CM517</f>
        <v>0</v>
      </c>
      <c r="AD520" s="225">
        <f>Розрахунок!CT517</f>
        <v>0</v>
      </c>
      <c r="AE520" s="226">
        <f>Розрахунок!DA517</f>
        <v>0</v>
      </c>
      <c r="AF520" s="225">
        <f>Розрахунок!DH517</f>
        <v>0</v>
      </c>
      <c r="AG520" s="421"/>
      <c r="AI520" s="524">
        <f t="shared" si="86"/>
        <v>0</v>
      </c>
      <c r="AJ520" s="519">
        <f t="shared" si="87"/>
        <v>0</v>
      </c>
      <c r="AK520" s="519">
        <f t="shared" si="88"/>
        <v>0</v>
      </c>
      <c r="AL520" s="519">
        <f t="shared" si="89"/>
        <v>0</v>
      </c>
      <c r="AM520" s="519">
        <f t="shared" si="90"/>
        <v>0</v>
      </c>
      <c r="AN520" s="519">
        <f t="shared" si="91"/>
        <v>0</v>
      </c>
      <c r="AO520" s="525">
        <f t="shared" si="92"/>
        <v>0</v>
      </c>
    </row>
    <row r="521" spans="1:41" s="16" customFormat="1" ht="13.5" hidden="1" thickBot="1" x14ac:dyDescent="0.25">
      <c r="A521" s="221">
        <f>Розрахунок!A518</f>
        <v>97</v>
      </c>
      <c r="B521" s="423">
        <f>Розрахунок!B518</f>
        <v>0</v>
      </c>
      <c r="C521" s="227" t="str">
        <f>Розрахунок!C518</f>
        <v/>
      </c>
      <c r="D521" s="226" t="str">
        <f>IF(Розрахунок!F518&lt;&gt;"",LEFT(Розрахунок!F518, LEN(Розрахунок!F518)-1)," ")</f>
        <v xml:space="preserve"> </v>
      </c>
      <c r="E521" s="223" t="str">
        <f>IF(Розрахунок!G518&lt;&gt;"",LEFT(Розрахунок!G518, LEN(Розрахунок!G518)-1)," ")</f>
        <v xml:space="preserve"> </v>
      </c>
      <c r="F521" s="223" t="str">
        <f>IF(Розрахунок!H518&lt;&gt;"",LEFT(Розрахунок!H518, LEN(Розрахунок!H518)-1)," ")</f>
        <v xml:space="preserve"> </v>
      </c>
      <c r="G521" s="223" t="str">
        <f>IF(Розрахунок!I518&lt;&gt;"",LEFT(Розрахунок!I518, LEN(Розрахунок!I518)-1)," ")</f>
        <v xml:space="preserve"> </v>
      </c>
      <c r="H521" s="223">
        <f>Розрахунок!J518</f>
        <v>0</v>
      </c>
      <c r="I521" s="223" t="str">
        <f>IF(Розрахунок!K518&lt;&gt;"",LEFT(Розрахунок!K518, LEN(Розрахунок!K518)-1)," ")</f>
        <v xml:space="preserve"> </v>
      </c>
      <c r="J521" s="223">
        <f>Розрахунок!E518</f>
        <v>0</v>
      </c>
      <c r="K521" s="223">
        <f>Розрахунок!DN518</f>
        <v>0</v>
      </c>
      <c r="L521" s="223">
        <f>Розрахунок!DM518</f>
        <v>0</v>
      </c>
      <c r="M521" s="223">
        <f>Розрахунок!L518</f>
        <v>0</v>
      </c>
      <c r="N521" s="223">
        <f>Розрахунок!M518</f>
        <v>0</v>
      </c>
      <c r="O521" s="223">
        <f>Розрахунок!N518</f>
        <v>0</v>
      </c>
      <c r="P521" s="223">
        <f>Розрахунок!O518</f>
        <v>0</v>
      </c>
      <c r="Q521" s="224">
        <f>Розрахунок!DL518</f>
        <v>0</v>
      </c>
      <c r="R521" s="249" t="str">
        <f t="shared" si="93"/>
        <v xml:space="preserve"> </v>
      </c>
      <c r="S521" s="222">
        <f>Розрахунок!U518</f>
        <v>0</v>
      </c>
      <c r="T521" s="225">
        <f>Розрахунок!AB518</f>
        <v>0</v>
      </c>
      <c r="U521" s="226">
        <f>Розрахунок!AI518</f>
        <v>0</v>
      </c>
      <c r="V521" s="423">
        <f>Розрахунок!AP518</f>
        <v>0</v>
      </c>
      <c r="W521" s="222">
        <f>Розрахунок!AW518</f>
        <v>0</v>
      </c>
      <c r="X521" s="225">
        <f>Розрахунок!BD518</f>
        <v>0</v>
      </c>
      <c r="Y521" s="226">
        <f>Розрахунок!BK518</f>
        <v>0</v>
      </c>
      <c r="Z521" s="423">
        <f>Розрахунок!BR518</f>
        <v>0</v>
      </c>
      <c r="AA521" s="222">
        <f>Розрахунок!BY518</f>
        <v>0</v>
      </c>
      <c r="AB521" s="423">
        <f>Розрахунок!CF518</f>
        <v>0</v>
      </c>
      <c r="AC521" s="222">
        <f>Розрахунок!CM518</f>
        <v>0</v>
      </c>
      <c r="AD521" s="225">
        <f>Розрахунок!CT518</f>
        <v>0</v>
      </c>
      <c r="AE521" s="226">
        <f>Розрахунок!DA518</f>
        <v>0</v>
      </c>
      <c r="AF521" s="225">
        <f>Розрахунок!DH518</f>
        <v>0</v>
      </c>
      <c r="AG521" s="421"/>
      <c r="AI521" s="524">
        <f t="shared" si="86"/>
        <v>0</v>
      </c>
      <c r="AJ521" s="519">
        <f t="shared" si="87"/>
        <v>0</v>
      </c>
      <c r="AK521" s="519">
        <f t="shared" si="88"/>
        <v>0</v>
      </c>
      <c r="AL521" s="519">
        <f t="shared" si="89"/>
        <v>0</v>
      </c>
      <c r="AM521" s="519">
        <f t="shared" si="90"/>
        <v>0</v>
      </c>
      <c r="AN521" s="519">
        <f t="shared" si="91"/>
        <v>0</v>
      </c>
      <c r="AO521" s="525">
        <f t="shared" si="92"/>
        <v>0</v>
      </c>
    </row>
    <row r="522" spans="1:41" s="16" customFormat="1" ht="13.5" hidden="1" thickBot="1" x14ac:dyDescent="0.25">
      <c r="A522" s="221">
        <f>Розрахунок!A519</f>
        <v>98</v>
      </c>
      <c r="B522" s="423">
        <f>Розрахунок!B519</f>
        <v>0</v>
      </c>
      <c r="C522" s="227" t="str">
        <f>Розрахунок!C519</f>
        <v/>
      </c>
      <c r="D522" s="226" t="str">
        <f>IF(Розрахунок!F519&lt;&gt;"",LEFT(Розрахунок!F519, LEN(Розрахунок!F519)-1)," ")</f>
        <v xml:space="preserve"> </v>
      </c>
      <c r="E522" s="223" t="str">
        <f>IF(Розрахунок!G519&lt;&gt;"",LEFT(Розрахунок!G519, LEN(Розрахунок!G519)-1)," ")</f>
        <v xml:space="preserve"> </v>
      </c>
      <c r="F522" s="223" t="str">
        <f>IF(Розрахунок!H519&lt;&gt;"",LEFT(Розрахунок!H519, LEN(Розрахунок!H519)-1)," ")</f>
        <v xml:space="preserve"> </v>
      </c>
      <c r="G522" s="223" t="str">
        <f>IF(Розрахунок!I519&lt;&gt;"",LEFT(Розрахунок!I519, LEN(Розрахунок!I519)-1)," ")</f>
        <v xml:space="preserve"> </v>
      </c>
      <c r="H522" s="223">
        <f>Розрахунок!J519</f>
        <v>0</v>
      </c>
      <c r="I522" s="223" t="str">
        <f>IF(Розрахунок!K519&lt;&gt;"",LEFT(Розрахунок!K519, LEN(Розрахунок!K519)-1)," ")</f>
        <v xml:space="preserve"> </v>
      </c>
      <c r="J522" s="223">
        <f>Розрахунок!E519</f>
        <v>0</v>
      </c>
      <c r="K522" s="223">
        <f>Розрахунок!DN519</f>
        <v>0</v>
      </c>
      <c r="L522" s="223">
        <f>Розрахунок!DM519</f>
        <v>0</v>
      </c>
      <c r="M522" s="223">
        <f>Розрахунок!L519</f>
        <v>0</v>
      </c>
      <c r="N522" s="223">
        <f>Розрахунок!M519</f>
        <v>0</v>
      </c>
      <c r="O522" s="223">
        <f>Розрахунок!N519</f>
        <v>0</v>
      </c>
      <c r="P522" s="223">
        <f>Розрахунок!O519</f>
        <v>0</v>
      </c>
      <c r="Q522" s="224">
        <f>Розрахунок!DL519</f>
        <v>0</v>
      </c>
      <c r="R522" s="249" t="str">
        <f t="shared" si="93"/>
        <v xml:space="preserve"> </v>
      </c>
      <c r="S522" s="222">
        <f>Розрахунок!U519</f>
        <v>0</v>
      </c>
      <c r="T522" s="225">
        <f>Розрахунок!AB519</f>
        <v>0</v>
      </c>
      <c r="U522" s="226">
        <f>Розрахунок!AI519</f>
        <v>0</v>
      </c>
      <c r="V522" s="423">
        <f>Розрахунок!AP519</f>
        <v>0</v>
      </c>
      <c r="W522" s="222">
        <f>Розрахунок!AW519</f>
        <v>0</v>
      </c>
      <c r="X522" s="225">
        <f>Розрахунок!BD519</f>
        <v>0</v>
      </c>
      <c r="Y522" s="226">
        <f>Розрахунок!BK519</f>
        <v>0</v>
      </c>
      <c r="Z522" s="423">
        <f>Розрахунок!BR519</f>
        <v>0</v>
      </c>
      <c r="AA522" s="222">
        <f>Розрахунок!BY519</f>
        <v>0</v>
      </c>
      <c r="AB522" s="423">
        <f>Розрахунок!CF519</f>
        <v>0</v>
      </c>
      <c r="AC522" s="222">
        <f>Розрахунок!CM519</f>
        <v>0</v>
      </c>
      <c r="AD522" s="225">
        <f>Розрахунок!CT519</f>
        <v>0</v>
      </c>
      <c r="AE522" s="226">
        <f>Розрахунок!DA519</f>
        <v>0</v>
      </c>
      <c r="AF522" s="225">
        <f>Розрахунок!DH519</f>
        <v>0</v>
      </c>
      <c r="AG522" s="421"/>
      <c r="AI522" s="524">
        <f t="shared" si="86"/>
        <v>0</v>
      </c>
      <c r="AJ522" s="519">
        <f t="shared" si="87"/>
        <v>0</v>
      </c>
      <c r="AK522" s="519">
        <f t="shared" si="88"/>
        <v>0</v>
      </c>
      <c r="AL522" s="519">
        <f t="shared" si="89"/>
        <v>0</v>
      </c>
      <c r="AM522" s="519">
        <f t="shared" si="90"/>
        <v>0</v>
      </c>
      <c r="AN522" s="519">
        <f t="shared" si="91"/>
        <v>0</v>
      </c>
      <c r="AO522" s="525">
        <f t="shared" si="92"/>
        <v>0</v>
      </c>
    </row>
    <row r="523" spans="1:41" s="16" customFormat="1" ht="13.5" hidden="1" thickBot="1" x14ac:dyDescent="0.25">
      <c r="A523" s="221">
        <f>Розрахунок!A520</f>
        <v>99</v>
      </c>
      <c r="B523" s="423">
        <f>Розрахунок!B520</f>
        <v>0</v>
      </c>
      <c r="C523" s="227" t="str">
        <f>Розрахунок!C520</f>
        <v/>
      </c>
      <c r="D523" s="226" t="str">
        <f>IF(Розрахунок!F520&lt;&gt;"",LEFT(Розрахунок!F520, LEN(Розрахунок!F520)-1)," ")</f>
        <v xml:space="preserve"> </v>
      </c>
      <c r="E523" s="223" t="str">
        <f>IF(Розрахунок!G520&lt;&gt;"",LEFT(Розрахунок!G520, LEN(Розрахунок!G520)-1)," ")</f>
        <v xml:space="preserve"> </v>
      </c>
      <c r="F523" s="223" t="str">
        <f>IF(Розрахунок!H520&lt;&gt;"",LEFT(Розрахунок!H520, LEN(Розрахунок!H520)-1)," ")</f>
        <v xml:space="preserve"> </v>
      </c>
      <c r="G523" s="223" t="str">
        <f>IF(Розрахунок!I520&lt;&gt;"",LEFT(Розрахунок!I520, LEN(Розрахунок!I520)-1)," ")</f>
        <v xml:space="preserve"> </v>
      </c>
      <c r="H523" s="223">
        <f>Розрахунок!J520</f>
        <v>0</v>
      </c>
      <c r="I523" s="223" t="str">
        <f>IF(Розрахунок!K520&lt;&gt;"",LEFT(Розрахунок!K520, LEN(Розрахунок!K520)-1)," ")</f>
        <v xml:space="preserve"> </v>
      </c>
      <c r="J523" s="223">
        <f>Розрахунок!E520</f>
        <v>0</v>
      </c>
      <c r="K523" s="223">
        <f>Розрахунок!DN520</f>
        <v>0</v>
      </c>
      <c r="L523" s="223">
        <f>Розрахунок!DM520</f>
        <v>0</v>
      </c>
      <c r="M523" s="223">
        <f>Розрахунок!L520</f>
        <v>0</v>
      </c>
      <c r="N523" s="223">
        <f>Розрахунок!M520</f>
        <v>0</v>
      </c>
      <c r="O523" s="223">
        <f>Розрахунок!N520</f>
        <v>0</v>
      </c>
      <c r="P523" s="223">
        <f>Розрахунок!O520</f>
        <v>0</v>
      </c>
      <c r="Q523" s="224">
        <f>Розрахунок!DL520</f>
        <v>0</v>
      </c>
      <c r="R523" s="249" t="str">
        <f t="shared" si="93"/>
        <v xml:space="preserve"> </v>
      </c>
      <c r="S523" s="222">
        <f>Розрахунок!U520</f>
        <v>0</v>
      </c>
      <c r="T523" s="225">
        <f>Розрахунок!AB520</f>
        <v>0</v>
      </c>
      <c r="U523" s="226">
        <f>Розрахунок!AI520</f>
        <v>0</v>
      </c>
      <c r="V523" s="423">
        <f>Розрахунок!AP520</f>
        <v>0</v>
      </c>
      <c r="W523" s="222">
        <f>Розрахунок!AW520</f>
        <v>0</v>
      </c>
      <c r="X523" s="225">
        <f>Розрахунок!BD520</f>
        <v>0</v>
      </c>
      <c r="Y523" s="226">
        <f>Розрахунок!BK520</f>
        <v>0</v>
      </c>
      <c r="Z523" s="423">
        <f>Розрахунок!BR520</f>
        <v>0</v>
      </c>
      <c r="AA523" s="222">
        <f>Розрахунок!BY520</f>
        <v>0</v>
      </c>
      <c r="AB523" s="423">
        <f>Розрахунок!CF520</f>
        <v>0</v>
      </c>
      <c r="AC523" s="222">
        <f>Розрахунок!CM520</f>
        <v>0</v>
      </c>
      <c r="AD523" s="225">
        <f>Розрахунок!CT520</f>
        <v>0</v>
      </c>
      <c r="AE523" s="226">
        <f>Розрахунок!DA520</f>
        <v>0</v>
      </c>
      <c r="AF523" s="225">
        <f>Розрахунок!DH520</f>
        <v>0</v>
      </c>
      <c r="AG523" s="421"/>
      <c r="AI523" s="524">
        <f t="shared" si="86"/>
        <v>0</v>
      </c>
      <c r="AJ523" s="519">
        <f t="shared" si="87"/>
        <v>0</v>
      </c>
      <c r="AK523" s="519">
        <f t="shared" si="88"/>
        <v>0</v>
      </c>
      <c r="AL523" s="519">
        <f t="shared" si="89"/>
        <v>0</v>
      </c>
      <c r="AM523" s="519">
        <f t="shared" si="90"/>
        <v>0</v>
      </c>
      <c r="AN523" s="519">
        <f t="shared" si="91"/>
        <v>0</v>
      </c>
      <c r="AO523" s="525">
        <f t="shared" si="92"/>
        <v>0</v>
      </c>
    </row>
    <row r="524" spans="1:41" s="16" customFormat="1" ht="13.5" hidden="1" thickBot="1" x14ac:dyDescent="0.25">
      <c r="A524" s="221">
        <f>Розрахунок!A521</f>
        <v>100</v>
      </c>
      <c r="B524" s="423">
        <f>Розрахунок!B521</f>
        <v>0</v>
      </c>
      <c r="C524" s="227" t="str">
        <f>Розрахунок!C521</f>
        <v/>
      </c>
      <c r="D524" s="226" t="str">
        <f>IF(Розрахунок!F521&lt;&gt;"",LEFT(Розрахунок!F521, LEN(Розрахунок!F521)-1)," ")</f>
        <v xml:space="preserve"> </v>
      </c>
      <c r="E524" s="223" t="str">
        <f>IF(Розрахунок!G521&lt;&gt;"",LEFT(Розрахунок!G521, LEN(Розрахунок!G521)-1)," ")</f>
        <v xml:space="preserve"> </v>
      </c>
      <c r="F524" s="223" t="str">
        <f>IF(Розрахунок!H521&lt;&gt;"",LEFT(Розрахунок!H521, LEN(Розрахунок!H521)-1)," ")</f>
        <v xml:space="preserve"> </v>
      </c>
      <c r="G524" s="223" t="str">
        <f>IF(Розрахунок!I521&lt;&gt;"",LEFT(Розрахунок!I521, LEN(Розрахунок!I521)-1)," ")</f>
        <v xml:space="preserve"> </v>
      </c>
      <c r="H524" s="223">
        <f>Розрахунок!J521</f>
        <v>0</v>
      </c>
      <c r="I524" s="223" t="str">
        <f>IF(Розрахунок!K521&lt;&gt;"",LEFT(Розрахунок!K521, LEN(Розрахунок!K521)-1)," ")</f>
        <v xml:space="preserve"> </v>
      </c>
      <c r="J524" s="223">
        <f>Розрахунок!E521</f>
        <v>0</v>
      </c>
      <c r="K524" s="223">
        <f>Розрахунок!DN521</f>
        <v>0</v>
      </c>
      <c r="L524" s="223">
        <f>Розрахунок!DM521</f>
        <v>0</v>
      </c>
      <c r="M524" s="223">
        <f>Розрахунок!L521</f>
        <v>0</v>
      </c>
      <c r="N524" s="223">
        <f>Розрахунок!M521</f>
        <v>0</v>
      </c>
      <c r="O524" s="223">
        <f>Розрахунок!N521</f>
        <v>0</v>
      </c>
      <c r="P524" s="223">
        <f>Розрахунок!O521</f>
        <v>0</v>
      </c>
      <c r="Q524" s="224">
        <f>Розрахунок!DL521</f>
        <v>0</v>
      </c>
      <c r="R524" s="249" t="str">
        <f t="shared" si="85"/>
        <v xml:space="preserve"> </v>
      </c>
      <c r="S524" s="222">
        <f>Розрахунок!U521</f>
        <v>0</v>
      </c>
      <c r="T524" s="225">
        <f>Розрахунок!AB521</f>
        <v>0</v>
      </c>
      <c r="U524" s="226">
        <f>Розрахунок!AI521</f>
        <v>0</v>
      </c>
      <c r="V524" s="423">
        <f>Розрахунок!AP521</f>
        <v>0</v>
      </c>
      <c r="W524" s="222">
        <f>Розрахунок!AW521</f>
        <v>0</v>
      </c>
      <c r="X524" s="225">
        <f>Розрахунок!BD521</f>
        <v>0</v>
      </c>
      <c r="Y524" s="226">
        <f>Розрахунок!BK521</f>
        <v>0</v>
      </c>
      <c r="Z524" s="423">
        <f>Розрахунок!BR521</f>
        <v>0</v>
      </c>
      <c r="AA524" s="222">
        <f>Розрахунок!BY521</f>
        <v>0</v>
      </c>
      <c r="AB524" s="423">
        <f>Розрахунок!CF521</f>
        <v>0</v>
      </c>
      <c r="AC524" s="222">
        <f>Розрахунок!CM521</f>
        <v>0</v>
      </c>
      <c r="AD524" s="225">
        <f>Розрахунок!CT521</f>
        <v>0</v>
      </c>
      <c r="AE524" s="226">
        <f>Розрахунок!DA521</f>
        <v>0</v>
      </c>
      <c r="AF524" s="225">
        <f>Розрахунок!DH521</f>
        <v>0</v>
      </c>
      <c r="AG524" s="421"/>
      <c r="AI524" s="524">
        <f t="shared" si="86"/>
        <v>0</v>
      </c>
      <c r="AJ524" s="519">
        <f t="shared" si="87"/>
        <v>0</v>
      </c>
      <c r="AK524" s="519">
        <f t="shared" si="88"/>
        <v>0</v>
      </c>
      <c r="AL524" s="519">
        <f t="shared" si="89"/>
        <v>0</v>
      </c>
      <c r="AM524" s="519">
        <f t="shared" si="90"/>
        <v>0</v>
      </c>
      <c r="AN524" s="519">
        <f t="shared" si="91"/>
        <v>0</v>
      </c>
      <c r="AO524" s="525">
        <f t="shared" si="92"/>
        <v>0</v>
      </c>
    </row>
    <row r="525" spans="1:41" s="16" customFormat="1" ht="13.5" hidden="1" thickBot="1" x14ac:dyDescent="0.25">
      <c r="A525" s="733" t="s">
        <v>100</v>
      </c>
      <c r="B525" s="734"/>
      <c r="C525" s="272"/>
      <c r="D525" s="273"/>
      <c r="E525" s="274"/>
      <c r="F525" s="274"/>
      <c r="G525" s="274"/>
      <c r="H525" s="274"/>
      <c r="I525" s="274"/>
      <c r="J525" s="274">
        <f t="shared" ref="J525:Q525" si="94">SUM(J425:J524)</f>
        <v>0</v>
      </c>
      <c r="K525" s="274">
        <f t="shared" si="94"/>
        <v>0</v>
      </c>
      <c r="L525" s="275">
        <f t="shared" si="94"/>
        <v>0</v>
      </c>
      <c r="M525" s="274">
        <f t="shared" si="94"/>
        <v>0</v>
      </c>
      <c r="N525" s="274">
        <f t="shared" si="94"/>
        <v>0</v>
      </c>
      <c r="O525" s="274">
        <f t="shared" si="94"/>
        <v>0</v>
      </c>
      <c r="P525" s="274">
        <f t="shared" si="94"/>
        <v>0</v>
      </c>
      <c r="Q525" s="275">
        <f t="shared" si="94"/>
        <v>0</v>
      </c>
      <c r="R525" s="276"/>
      <c r="S525" s="277">
        <f t="shared" ref="S525:Z525" si="95">SUM(S425:S524)</f>
        <v>0</v>
      </c>
      <c r="T525" s="278">
        <f t="shared" si="95"/>
        <v>0</v>
      </c>
      <c r="U525" s="412">
        <f t="shared" si="95"/>
        <v>0</v>
      </c>
      <c r="V525" s="424">
        <f t="shared" si="95"/>
        <v>0</v>
      </c>
      <c r="W525" s="277">
        <f t="shared" si="95"/>
        <v>0</v>
      </c>
      <c r="X525" s="278">
        <f t="shared" si="95"/>
        <v>0</v>
      </c>
      <c r="Y525" s="412">
        <f t="shared" si="95"/>
        <v>0</v>
      </c>
      <c r="Z525" s="424">
        <f t="shared" si="95"/>
        <v>0</v>
      </c>
      <c r="AA525" s="277">
        <f t="shared" ref="AA525:AF525" si="96">SUM(AA425:AA524)</f>
        <v>0</v>
      </c>
      <c r="AB525" s="424">
        <f t="shared" si="96"/>
        <v>0</v>
      </c>
      <c r="AC525" s="277">
        <f t="shared" si="96"/>
        <v>0</v>
      </c>
      <c r="AD525" s="278">
        <f t="shared" si="96"/>
        <v>0</v>
      </c>
      <c r="AE525" s="412">
        <f t="shared" si="96"/>
        <v>0</v>
      </c>
      <c r="AF525" s="278">
        <f t="shared" si="96"/>
        <v>0</v>
      </c>
      <c r="AG525" s="421"/>
      <c r="AI525" s="524">
        <f t="shared" si="86"/>
        <v>0</v>
      </c>
      <c r="AJ525" s="519">
        <f t="shared" si="87"/>
        <v>0</v>
      </c>
      <c r="AK525" s="519">
        <f t="shared" si="88"/>
        <v>0</v>
      </c>
      <c r="AL525" s="519">
        <f t="shared" si="89"/>
        <v>0</v>
      </c>
      <c r="AM525" s="519">
        <f t="shared" si="90"/>
        <v>0</v>
      </c>
      <c r="AN525" s="519">
        <f t="shared" si="91"/>
        <v>0</v>
      </c>
      <c r="AO525" s="525">
        <f t="shared" si="92"/>
        <v>0</v>
      </c>
    </row>
    <row r="526" spans="1:41" s="23" customFormat="1" ht="13.5" hidden="1" thickBot="1" x14ac:dyDescent="0.25">
      <c r="A526" s="767" t="str">
        <f>Розрахунок!B523</f>
        <v>Блок В</v>
      </c>
      <c r="B526" s="768"/>
      <c r="C526" s="768"/>
      <c r="D526" s="768"/>
      <c r="E526" s="768"/>
      <c r="F526" s="768"/>
      <c r="G526" s="768"/>
      <c r="H526" s="768"/>
      <c r="I526" s="768"/>
      <c r="J526" s="768"/>
      <c r="K526" s="768"/>
      <c r="L526" s="768"/>
      <c r="M526" s="768"/>
      <c r="N526" s="768"/>
      <c r="O526" s="768"/>
      <c r="P526" s="768"/>
      <c r="Q526" s="768"/>
      <c r="R526" s="768"/>
      <c r="S526" s="768"/>
      <c r="T526" s="768"/>
      <c r="U526" s="768"/>
      <c r="V526" s="768"/>
      <c r="W526" s="768"/>
      <c r="X526" s="768"/>
      <c r="Y526" s="768"/>
      <c r="Z526" s="768"/>
      <c r="AA526" s="768"/>
      <c r="AB526" s="768"/>
      <c r="AC526" s="768"/>
      <c r="AD526" s="768"/>
      <c r="AE526" s="768"/>
      <c r="AF526" s="769"/>
      <c r="AG526" s="445"/>
      <c r="AI526" s="524">
        <f t="shared" ref="AI526:AI589" si="97">IF(AND($B526&lt;&gt;0,OR($S526&lt;&gt;0,$T526&lt;&gt;0,ISNUMBER(FIND($S$6&amp;"*",$E526)),ISNUMBER(FIND($T$6&amp;"*",$E526)),ISNUMBER(FIND($S$6,$F526)),ISNUMBER(FIND($S$6,$G526)),ISNUMBER(FIND($T$6,G$13)),ISNUMBER(FIND($T$6,$G526)))),1,0)</f>
        <v>0</v>
      </c>
      <c r="AJ526" s="519">
        <f t="shared" ref="AJ526:AJ589" si="98">IF(AND($B526&lt;&gt;0,OR($U526&lt;&gt;0,$V526&lt;&gt;0,ISNUMBER(FIND($U$6&amp;"*",$E526)),ISNUMBER(FIND($V$6&amp;"*",$E526)),ISNUMBER(FIND($U$6,$F526)),ISNUMBER(FIND($U$6,$G526)),ISNUMBER(FIND($V$6,G$13)),ISNUMBER(FIND($V$6,$G526)))),1,0)</f>
        <v>0</v>
      </c>
      <c r="AK526" s="519">
        <f t="shared" ref="AK526:AK589" si="99">IF(AND($B526&lt;&gt;0,OR($W526&lt;&gt;0,$X526&lt;&gt;0,ISNUMBER(FIND($W$6&amp;"*",$E526)),ISNUMBER(FIND($X$6&amp;"*",$E526)),ISNUMBER(FIND($W$6,$F526)),ISNUMBER(FIND($W$6,$G526)),ISNUMBER(FIND($X$6,$F526)),ISNUMBER(FIND($X$6,$G526)))),1,0)</f>
        <v>0</v>
      </c>
      <c r="AL526" s="519">
        <f t="shared" ref="AL526:AL589" si="100">IF(AND($B526&lt;&gt;0,OR($Y526&lt;&gt;0,$Z526&lt;&gt;0,ISNUMBER(FIND($Y$6&amp;"*",$E526)),ISNUMBER(FIND($Z$6&amp;"*",$E526)),ISNUMBER(FIND($Y$6,$F526)),ISNUMBER(FIND($Y$6,$G526)),ISNUMBER(FIND($Z$6,$F526)),ISNUMBER(FIND($Z$6,$G526)))),1,0)</f>
        <v>0</v>
      </c>
      <c r="AM526" s="519">
        <f t="shared" ref="AM526:AM589" si="101">IF(AND($B526&lt;&gt;0,OR($AA526&lt;&gt;0,$AB526&lt;&gt;0,ISNUMBER(FIND($AA$6&amp;"*",$E526)),ISNUMBER(FIND($AB$6&amp;"*",$E526)),ISNUMBER(FIND($AA$6,$F526)),ISNUMBER(FIND($AA$6,$G526)),ISNUMBER(FIND($AB$6,$F526)),ISNUMBER(FIND($AB$6,$G526)))),1,0)</f>
        <v>0</v>
      </c>
      <c r="AN526" s="519">
        <f t="shared" ref="AN526:AN589" si="102">IF(AND($B526&lt;&gt;0,OR($AC526&lt;&gt;0,$AD526&lt;&gt;0,ISNUMBER(FIND($AC$6&amp;"*",$E526)),ISNUMBER(FIND($AD$6&amp;"*",$E526)),ISNUMBER(FIND($AC$6,$F526)),ISNUMBER(FIND($AC$6,$G526)),ISNUMBER(FIND($AD$6,$F526)),ISNUMBER(FIND($AD$6,$G526)))),1,0)</f>
        <v>0</v>
      </c>
      <c r="AO526" s="525">
        <f t="shared" ref="AO526:AO589" si="103">IF(AND($B526&lt;&gt;0,OR($AE526&lt;&gt;0,$AF526&lt;&gt;0,ISNUMBER(FIND($AE$6&amp;"*",$E526)),ISNUMBER(FIND($AF$6&amp;"*",$E526)),ISNUMBER(FIND($AE$6,$F526)),ISNUMBER(FIND($AE$6,$G526)),ISNUMBER(FIND($AF$6,$F526)),ISNUMBER(FIND($AF$6,$G526)))),1,0)</f>
        <v>0</v>
      </c>
    </row>
    <row r="527" spans="1:41" s="16" customFormat="1" ht="13.5" hidden="1" thickBot="1" x14ac:dyDescent="0.25">
      <c r="A527" s="221">
        <f>Розрахунок!A524</f>
        <v>1</v>
      </c>
      <c r="B527" s="423">
        <f>Розрахунок!B524</f>
        <v>0</v>
      </c>
      <c r="C527" s="227" t="str">
        <f>Розрахунок!C524</f>
        <v/>
      </c>
      <c r="D527" s="226" t="str">
        <f>IF(Розрахунок!F524&lt;&gt;"",LEFT(Розрахунок!F524, LEN(Розрахунок!F524)-1)," ")</f>
        <v xml:space="preserve"> </v>
      </c>
      <c r="E527" s="223" t="str">
        <f>IF(Розрахунок!G524&lt;&gt;"",LEFT(Розрахунок!G524, LEN(Розрахунок!G524)-1)," ")</f>
        <v xml:space="preserve"> </v>
      </c>
      <c r="F527" s="223" t="str">
        <f>IF(Розрахунок!H524&lt;&gt;"",LEFT(Розрахунок!H524, LEN(Розрахунок!H524)-1)," ")</f>
        <v xml:space="preserve"> </v>
      </c>
      <c r="G527" s="223" t="str">
        <f>IF(Розрахунок!I524&lt;&gt;"",LEFT(Розрахунок!I524, LEN(Розрахунок!I524)-1)," ")</f>
        <v xml:space="preserve"> </v>
      </c>
      <c r="H527" s="223">
        <f>Розрахунок!J524</f>
        <v>0</v>
      </c>
      <c r="I527" s="223" t="str">
        <f>IF(Розрахунок!K524&lt;&gt;"",LEFT(Розрахунок!K524, LEN(Розрахунок!K524)-1)," ")</f>
        <v xml:space="preserve"> </v>
      </c>
      <c r="J527" s="223">
        <f>Розрахунок!E524</f>
        <v>0</v>
      </c>
      <c r="K527" s="223">
        <f>Розрахунок!DN524</f>
        <v>0</v>
      </c>
      <c r="L527" s="223">
        <f>Розрахунок!DM524</f>
        <v>0</v>
      </c>
      <c r="M527" s="223">
        <f>Розрахунок!L524</f>
        <v>0</v>
      </c>
      <c r="N527" s="223">
        <f>Розрахунок!M524</f>
        <v>0</v>
      </c>
      <c r="O527" s="223">
        <f>Розрахунок!N524</f>
        <v>0</v>
      </c>
      <c r="P527" s="223">
        <f>Розрахунок!O524</f>
        <v>0</v>
      </c>
      <c r="Q527" s="224">
        <f>Розрахунок!DL524</f>
        <v>0</v>
      </c>
      <c r="R527" s="249" t="str">
        <f>IF(L527&lt;&gt;0,M527/L527," ")</f>
        <v xml:space="preserve"> </v>
      </c>
      <c r="S527" s="222">
        <f>Розрахунок!U524</f>
        <v>0</v>
      </c>
      <c r="T527" s="225">
        <f>Розрахунок!AB524</f>
        <v>0</v>
      </c>
      <c r="U527" s="226">
        <f>Розрахунок!AI524</f>
        <v>0</v>
      </c>
      <c r="V527" s="423">
        <f>Розрахунок!AP524</f>
        <v>0</v>
      </c>
      <c r="W527" s="222">
        <f>Розрахунок!AW524</f>
        <v>0</v>
      </c>
      <c r="X527" s="225">
        <f>Розрахунок!BD524</f>
        <v>0</v>
      </c>
      <c r="Y527" s="226">
        <f>Розрахунок!BK524</f>
        <v>0</v>
      </c>
      <c r="Z527" s="423">
        <f>Розрахунок!BR524</f>
        <v>0</v>
      </c>
      <c r="AA527" s="222">
        <f>Розрахунок!BY524</f>
        <v>0</v>
      </c>
      <c r="AB527" s="423">
        <f>Розрахунок!CF524</f>
        <v>0</v>
      </c>
      <c r="AC527" s="222">
        <f>Розрахунок!CM524</f>
        <v>0</v>
      </c>
      <c r="AD527" s="225">
        <f>Розрахунок!CT524</f>
        <v>0</v>
      </c>
      <c r="AE527" s="226">
        <f>Розрахунок!DA524</f>
        <v>0</v>
      </c>
      <c r="AF527" s="225">
        <f>Розрахунок!DH524</f>
        <v>0</v>
      </c>
      <c r="AG527" s="421"/>
      <c r="AI527" s="524">
        <f t="shared" si="97"/>
        <v>0</v>
      </c>
      <c r="AJ527" s="519">
        <f t="shared" si="98"/>
        <v>0</v>
      </c>
      <c r="AK527" s="519">
        <f t="shared" si="99"/>
        <v>0</v>
      </c>
      <c r="AL527" s="519">
        <f t="shared" si="100"/>
        <v>0</v>
      </c>
      <c r="AM527" s="519">
        <f t="shared" si="101"/>
        <v>0</v>
      </c>
      <c r="AN527" s="519">
        <f t="shared" si="102"/>
        <v>0</v>
      </c>
      <c r="AO527" s="525">
        <f t="shared" si="103"/>
        <v>0</v>
      </c>
    </row>
    <row r="528" spans="1:41" s="16" customFormat="1" ht="13.5" hidden="1" thickBot="1" x14ac:dyDescent="0.25">
      <c r="A528" s="221">
        <f>Розрахунок!A525</f>
        <v>2</v>
      </c>
      <c r="B528" s="423">
        <f>Розрахунок!B525</f>
        <v>0</v>
      </c>
      <c r="C528" s="227" t="str">
        <f>Розрахунок!C525</f>
        <v/>
      </c>
      <c r="D528" s="226" t="str">
        <f>IF(Розрахунок!F525&lt;&gt;"",LEFT(Розрахунок!F525, LEN(Розрахунок!F525)-1)," ")</f>
        <v xml:space="preserve"> </v>
      </c>
      <c r="E528" s="223" t="str">
        <f>IF(Розрахунок!G525&lt;&gt;"",LEFT(Розрахунок!G525, LEN(Розрахунок!G525)-1)," ")</f>
        <v xml:space="preserve"> </v>
      </c>
      <c r="F528" s="223" t="str">
        <f>IF(Розрахунок!H525&lt;&gt;"",LEFT(Розрахунок!H525, LEN(Розрахунок!H525)-1)," ")</f>
        <v xml:space="preserve"> </v>
      </c>
      <c r="G528" s="223" t="str">
        <f>IF(Розрахунок!I525&lt;&gt;"",LEFT(Розрахунок!I525, LEN(Розрахунок!I525)-1)," ")</f>
        <v xml:space="preserve"> </v>
      </c>
      <c r="H528" s="223">
        <f>Розрахунок!J525</f>
        <v>0</v>
      </c>
      <c r="I528" s="223" t="str">
        <f>IF(Розрахунок!K525&lt;&gt;"",LEFT(Розрахунок!K525, LEN(Розрахунок!K525)-1)," ")</f>
        <v xml:space="preserve"> </v>
      </c>
      <c r="J528" s="223">
        <f>Розрахунок!E525</f>
        <v>0</v>
      </c>
      <c r="K528" s="223">
        <f>Розрахунок!DN525</f>
        <v>0</v>
      </c>
      <c r="L528" s="223">
        <f>Розрахунок!DM525</f>
        <v>0</v>
      </c>
      <c r="M528" s="223">
        <f>Розрахунок!L525</f>
        <v>0</v>
      </c>
      <c r="N528" s="223">
        <f>Розрахунок!M525</f>
        <v>0</v>
      </c>
      <c r="O528" s="223">
        <f>Розрахунок!N525</f>
        <v>0</v>
      </c>
      <c r="P528" s="223">
        <f>Розрахунок!O525</f>
        <v>0</v>
      </c>
      <c r="Q528" s="224">
        <f>Розрахунок!DL525</f>
        <v>0</v>
      </c>
      <c r="R528" s="249" t="str">
        <f t="shared" ref="R528:R535" si="104">IF(L528&lt;&gt;0,M528/L528," ")</f>
        <v xml:space="preserve"> </v>
      </c>
      <c r="S528" s="222">
        <f>Розрахунок!U525</f>
        <v>0</v>
      </c>
      <c r="T528" s="225">
        <f>Розрахунок!AB525</f>
        <v>0</v>
      </c>
      <c r="U528" s="226">
        <f>Розрахунок!AI525</f>
        <v>0</v>
      </c>
      <c r="V528" s="423">
        <f>Розрахунок!AP525</f>
        <v>0</v>
      </c>
      <c r="W528" s="222">
        <f>Розрахунок!AW525</f>
        <v>0</v>
      </c>
      <c r="X528" s="225">
        <f>Розрахунок!BD525</f>
        <v>0</v>
      </c>
      <c r="Y528" s="226">
        <f>Розрахунок!BK525</f>
        <v>0</v>
      </c>
      <c r="Z528" s="423">
        <f>Розрахунок!BR525</f>
        <v>0</v>
      </c>
      <c r="AA528" s="222">
        <f>Розрахунок!BY525</f>
        <v>0</v>
      </c>
      <c r="AB528" s="423">
        <f>Розрахунок!CF525</f>
        <v>0</v>
      </c>
      <c r="AC528" s="222">
        <f>Розрахунок!CM525</f>
        <v>0</v>
      </c>
      <c r="AD528" s="225">
        <f>Розрахунок!CT525</f>
        <v>0</v>
      </c>
      <c r="AE528" s="226">
        <f>Розрахунок!DA525</f>
        <v>0</v>
      </c>
      <c r="AF528" s="225">
        <f>Розрахунок!DH525</f>
        <v>0</v>
      </c>
      <c r="AG528" s="421"/>
      <c r="AI528" s="524">
        <f t="shared" si="97"/>
        <v>0</v>
      </c>
      <c r="AJ528" s="519">
        <f t="shared" si="98"/>
        <v>0</v>
      </c>
      <c r="AK528" s="519">
        <f t="shared" si="99"/>
        <v>0</v>
      </c>
      <c r="AL528" s="519">
        <f t="shared" si="100"/>
        <v>0</v>
      </c>
      <c r="AM528" s="519">
        <f t="shared" si="101"/>
        <v>0</v>
      </c>
      <c r="AN528" s="519">
        <f t="shared" si="102"/>
        <v>0</v>
      </c>
      <c r="AO528" s="525">
        <f t="shared" si="103"/>
        <v>0</v>
      </c>
    </row>
    <row r="529" spans="1:41" s="16" customFormat="1" ht="13.5" hidden="1" thickBot="1" x14ac:dyDescent="0.25">
      <c r="A529" s="221">
        <f>Розрахунок!A526</f>
        <v>3</v>
      </c>
      <c r="B529" s="423">
        <f>Розрахунок!B526</f>
        <v>0</v>
      </c>
      <c r="C529" s="227" t="str">
        <f>Розрахунок!C526</f>
        <v/>
      </c>
      <c r="D529" s="226" t="str">
        <f>IF(Розрахунок!F526&lt;&gt;"",LEFT(Розрахунок!F526, LEN(Розрахунок!F526)-1)," ")</f>
        <v xml:space="preserve"> </v>
      </c>
      <c r="E529" s="223" t="str">
        <f>IF(Розрахунок!G526&lt;&gt;"",LEFT(Розрахунок!G526, LEN(Розрахунок!G526)-1)," ")</f>
        <v xml:space="preserve"> </v>
      </c>
      <c r="F529" s="223" t="str">
        <f>IF(Розрахунок!H526&lt;&gt;"",LEFT(Розрахунок!H526, LEN(Розрахунок!H526)-1)," ")</f>
        <v xml:space="preserve"> </v>
      </c>
      <c r="G529" s="223" t="str">
        <f>IF(Розрахунок!I526&lt;&gt;"",LEFT(Розрахунок!I526, LEN(Розрахунок!I526)-1)," ")</f>
        <v xml:space="preserve"> </v>
      </c>
      <c r="H529" s="223">
        <f>Розрахунок!J526</f>
        <v>0</v>
      </c>
      <c r="I529" s="223" t="str">
        <f>IF(Розрахунок!K526&lt;&gt;"",LEFT(Розрахунок!K526, LEN(Розрахунок!K526)-1)," ")</f>
        <v xml:space="preserve"> </v>
      </c>
      <c r="J529" s="223">
        <f>Розрахунок!E526</f>
        <v>0</v>
      </c>
      <c r="K529" s="223">
        <f>Розрахунок!DN526</f>
        <v>0</v>
      </c>
      <c r="L529" s="223">
        <f>Розрахунок!DM526</f>
        <v>0</v>
      </c>
      <c r="M529" s="223">
        <f>Розрахунок!L526</f>
        <v>0</v>
      </c>
      <c r="N529" s="223">
        <f>Розрахунок!M526</f>
        <v>0</v>
      </c>
      <c r="O529" s="223">
        <f>Розрахунок!N526</f>
        <v>0</v>
      </c>
      <c r="P529" s="223">
        <f>Розрахунок!O526</f>
        <v>0</v>
      </c>
      <c r="Q529" s="224">
        <f>Розрахунок!DL526</f>
        <v>0</v>
      </c>
      <c r="R529" s="249" t="str">
        <f t="shared" si="104"/>
        <v xml:space="preserve"> </v>
      </c>
      <c r="S529" s="222">
        <f>Розрахунок!U526</f>
        <v>0</v>
      </c>
      <c r="T529" s="225">
        <f>Розрахунок!AB526</f>
        <v>0</v>
      </c>
      <c r="U529" s="226">
        <f>Розрахунок!AI526</f>
        <v>0</v>
      </c>
      <c r="V529" s="423">
        <f>Розрахунок!AP526</f>
        <v>0</v>
      </c>
      <c r="W529" s="222">
        <f>Розрахунок!AW526</f>
        <v>0</v>
      </c>
      <c r="X529" s="225">
        <f>Розрахунок!BD526</f>
        <v>0</v>
      </c>
      <c r="Y529" s="226">
        <f>Розрахунок!BK526</f>
        <v>0</v>
      </c>
      <c r="Z529" s="423">
        <f>Розрахунок!BR526</f>
        <v>0</v>
      </c>
      <c r="AA529" s="222">
        <f>Розрахунок!BY526</f>
        <v>0</v>
      </c>
      <c r="AB529" s="423">
        <f>Розрахунок!CF526</f>
        <v>0</v>
      </c>
      <c r="AC529" s="222">
        <f>Розрахунок!CM526</f>
        <v>0</v>
      </c>
      <c r="AD529" s="225">
        <f>Розрахунок!CT526</f>
        <v>0</v>
      </c>
      <c r="AE529" s="226">
        <f>Розрахунок!DA526</f>
        <v>0</v>
      </c>
      <c r="AF529" s="225">
        <f>Розрахунок!DH526</f>
        <v>0</v>
      </c>
      <c r="AG529" s="421"/>
      <c r="AI529" s="524">
        <f t="shared" si="97"/>
        <v>0</v>
      </c>
      <c r="AJ529" s="519">
        <f t="shared" si="98"/>
        <v>0</v>
      </c>
      <c r="AK529" s="519">
        <f t="shared" si="99"/>
        <v>0</v>
      </c>
      <c r="AL529" s="519">
        <f t="shared" si="100"/>
        <v>0</v>
      </c>
      <c r="AM529" s="519">
        <f t="shared" si="101"/>
        <v>0</v>
      </c>
      <c r="AN529" s="519">
        <f t="shared" si="102"/>
        <v>0</v>
      </c>
      <c r="AO529" s="525">
        <f t="shared" si="103"/>
        <v>0</v>
      </c>
    </row>
    <row r="530" spans="1:41" s="16" customFormat="1" ht="13.5" hidden="1" thickBot="1" x14ac:dyDescent="0.25">
      <c r="A530" s="221">
        <f>Розрахунок!A527</f>
        <v>4</v>
      </c>
      <c r="B530" s="423">
        <f>Розрахунок!B527</f>
        <v>0</v>
      </c>
      <c r="C530" s="227" t="str">
        <f>Розрахунок!C527</f>
        <v/>
      </c>
      <c r="D530" s="226" t="str">
        <f>IF(Розрахунок!F527&lt;&gt;"",LEFT(Розрахунок!F527, LEN(Розрахунок!F527)-1)," ")</f>
        <v xml:space="preserve"> </v>
      </c>
      <c r="E530" s="223" t="str">
        <f>IF(Розрахунок!G527&lt;&gt;"",LEFT(Розрахунок!G527, LEN(Розрахунок!G527)-1)," ")</f>
        <v xml:space="preserve"> </v>
      </c>
      <c r="F530" s="223" t="str">
        <f>IF(Розрахунок!H527&lt;&gt;"",LEFT(Розрахунок!H527, LEN(Розрахунок!H527)-1)," ")</f>
        <v xml:space="preserve"> </v>
      </c>
      <c r="G530" s="223" t="str">
        <f>IF(Розрахунок!I527&lt;&gt;"",LEFT(Розрахунок!I527, LEN(Розрахунок!I527)-1)," ")</f>
        <v xml:space="preserve"> </v>
      </c>
      <c r="H530" s="223">
        <f>Розрахунок!J527</f>
        <v>0</v>
      </c>
      <c r="I530" s="223" t="str">
        <f>IF(Розрахунок!K527&lt;&gt;"",LEFT(Розрахунок!K527, LEN(Розрахунок!K527)-1)," ")</f>
        <v xml:space="preserve"> </v>
      </c>
      <c r="J530" s="223">
        <f>Розрахунок!E527</f>
        <v>0</v>
      </c>
      <c r="K530" s="223">
        <f>Розрахунок!DN527</f>
        <v>0</v>
      </c>
      <c r="L530" s="223">
        <f>Розрахунок!DM527</f>
        <v>0</v>
      </c>
      <c r="M530" s="223">
        <f>Розрахунок!L527</f>
        <v>0</v>
      </c>
      <c r="N530" s="223">
        <f>Розрахунок!M527</f>
        <v>0</v>
      </c>
      <c r="O530" s="223">
        <f>Розрахунок!N527</f>
        <v>0</v>
      </c>
      <c r="P530" s="223">
        <f>Розрахунок!O527</f>
        <v>0</v>
      </c>
      <c r="Q530" s="224">
        <f>Розрахунок!DL527</f>
        <v>0</v>
      </c>
      <c r="R530" s="249" t="str">
        <f t="shared" si="104"/>
        <v xml:space="preserve"> </v>
      </c>
      <c r="S530" s="222">
        <f>Розрахунок!U527</f>
        <v>0</v>
      </c>
      <c r="T530" s="225">
        <f>Розрахунок!AB527</f>
        <v>0</v>
      </c>
      <c r="U530" s="226">
        <f>Розрахунок!AI527</f>
        <v>0</v>
      </c>
      <c r="V530" s="423">
        <f>Розрахунок!AP527</f>
        <v>0</v>
      </c>
      <c r="W530" s="222">
        <f>Розрахунок!AW527</f>
        <v>0</v>
      </c>
      <c r="X530" s="225">
        <f>Розрахунок!BD527</f>
        <v>0</v>
      </c>
      <c r="Y530" s="226">
        <f>Розрахунок!BK527</f>
        <v>0</v>
      </c>
      <c r="Z530" s="423">
        <f>Розрахунок!BR527</f>
        <v>0</v>
      </c>
      <c r="AA530" s="222">
        <f>Розрахунок!BY527</f>
        <v>0</v>
      </c>
      <c r="AB530" s="423">
        <f>Розрахунок!CF527</f>
        <v>0</v>
      </c>
      <c r="AC530" s="222">
        <f>Розрахунок!CM527</f>
        <v>0</v>
      </c>
      <c r="AD530" s="225">
        <f>Розрахунок!CT527</f>
        <v>0</v>
      </c>
      <c r="AE530" s="226">
        <f>Розрахунок!DA527</f>
        <v>0</v>
      </c>
      <c r="AF530" s="225">
        <f>Розрахунок!DH527</f>
        <v>0</v>
      </c>
      <c r="AG530" s="421"/>
      <c r="AI530" s="524">
        <f t="shared" si="97"/>
        <v>0</v>
      </c>
      <c r="AJ530" s="519">
        <f t="shared" si="98"/>
        <v>0</v>
      </c>
      <c r="AK530" s="519">
        <f t="shared" si="99"/>
        <v>0</v>
      </c>
      <c r="AL530" s="519">
        <f t="shared" si="100"/>
        <v>0</v>
      </c>
      <c r="AM530" s="519">
        <f t="shared" si="101"/>
        <v>0</v>
      </c>
      <c r="AN530" s="519">
        <f t="shared" si="102"/>
        <v>0</v>
      </c>
      <c r="AO530" s="525">
        <f t="shared" si="103"/>
        <v>0</v>
      </c>
    </row>
    <row r="531" spans="1:41" s="16" customFormat="1" ht="13.5" hidden="1" thickBot="1" x14ac:dyDescent="0.25">
      <c r="A531" s="221">
        <f>Розрахунок!A528</f>
        <v>5</v>
      </c>
      <c r="B531" s="423">
        <f>Розрахунок!B528</f>
        <v>0</v>
      </c>
      <c r="C531" s="227" t="str">
        <f>Розрахунок!C528</f>
        <v/>
      </c>
      <c r="D531" s="226" t="str">
        <f>IF(Розрахунок!F528&lt;&gt;"",LEFT(Розрахунок!F528, LEN(Розрахунок!F528)-1)," ")</f>
        <v xml:space="preserve"> </v>
      </c>
      <c r="E531" s="223" t="str">
        <f>IF(Розрахунок!G528&lt;&gt;"",LEFT(Розрахунок!G528, LEN(Розрахунок!G528)-1)," ")</f>
        <v xml:space="preserve"> </v>
      </c>
      <c r="F531" s="223" t="str">
        <f>IF(Розрахунок!H528&lt;&gt;"",LEFT(Розрахунок!H528, LEN(Розрахунок!H528)-1)," ")</f>
        <v xml:space="preserve"> </v>
      </c>
      <c r="G531" s="223" t="str">
        <f>IF(Розрахунок!I528&lt;&gt;"",LEFT(Розрахунок!I528, LEN(Розрахунок!I528)-1)," ")</f>
        <v xml:space="preserve"> </v>
      </c>
      <c r="H531" s="223">
        <f>Розрахунок!J528</f>
        <v>0</v>
      </c>
      <c r="I531" s="223" t="str">
        <f>IF(Розрахунок!K528&lt;&gt;"",LEFT(Розрахунок!K528, LEN(Розрахунок!K528)-1)," ")</f>
        <v xml:space="preserve"> </v>
      </c>
      <c r="J531" s="223">
        <f>Розрахунок!E528</f>
        <v>0</v>
      </c>
      <c r="K531" s="223">
        <f>Розрахунок!DN528</f>
        <v>0</v>
      </c>
      <c r="L531" s="223">
        <f>Розрахунок!DM528</f>
        <v>0</v>
      </c>
      <c r="M531" s="223">
        <f>Розрахунок!L528</f>
        <v>0</v>
      </c>
      <c r="N531" s="223">
        <f>Розрахунок!M528</f>
        <v>0</v>
      </c>
      <c r="O531" s="223">
        <f>Розрахунок!N528</f>
        <v>0</v>
      </c>
      <c r="P531" s="223">
        <f>Розрахунок!O528</f>
        <v>0</v>
      </c>
      <c r="Q531" s="224">
        <f>Розрахунок!DL528</f>
        <v>0</v>
      </c>
      <c r="R531" s="249" t="str">
        <f t="shared" si="104"/>
        <v xml:space="preserve"> </v>
      </c>
      <c r="S531" s="222">
        <f>Розрахунок!U528</f>
        <v>0</v>
      </c>
      <c r="T531" s="225">
        <f>Розрахунок!AB528</f>
        <v>0</v>
      </c>
      <c r="U531" s="226">
        <f>Розрахунок!AI528</f>
        <v>0</v>
      </c>
      <c r="V531" s="423">
        <f>Розрахунок!AP528</f>
        <v>0</v>
      </c>
      <c r="W531" s="222">
        <f>Розрахунок!AW528</f>
        <v>0</v>
      </c>
      <c r="X531" s="225">
        <f>Розрахунок!BD528</f>
        <v>0</v>
      </c>
      <c r="Y531" s="226">
        <f>Розрахунок!BK528</f>
        <v>0</v>
      </c>
      <c r="Z531" s="423">
        <f>Розрахунок!BR528</f>
        <v>0</v>
      </c>
      <c r="AA531" s="222">
        <f>Розрахунок!BY528</f>
        <v>0</v>
      </c>
      <c r="AB531" s="423">
        <f>Розрахунок!CF528</f>
        <v>0</v>
      </c>
      <c r="AC531" s="222">
        <f>Розрахунок!CM528</f>
        <v>0</v>
      </c>
      <c r="AD531" s="225">
        <f>Розрахунок!CT528</f>
        <v>0</v>
      </c>
      <c r="AE531" s="226">
        <f>Розрахунок!DA528</f>
        <v>0</v>
      </c>
      <c r="AF531" s="225">
        <f>Розрахунок!DH528</f>
        <v>0</v>
      </c>
      <c r="AG531" s="421"/>
      <c r="AI531" s="524">
        <f t="shared" si="97"/>
        <v>0</v>
      </c>
      <c r="AJ531" s="519">
        <f t="shared" si="98"/>
        <v>0</v>
      </c>
      <c r="AK531" s="519">
        <f t="shared" si="99"/>
        <v>0</v>
      </c>
      <c r="AL531" s="519">
        <f t="shared" si="100"/>
        <v>0</v>
      </c>
      <c r="AM531" s="519">
        <f t="shared" si="101"/>
        <v>0</v>
      </c>
      <c r="AN531" s="519">
        <f t="shared" si="102"/>
        <v>0</v>
      </c>
      <c r="AO531" s="525">
        <f t="shared" si="103"/>
        <v>0</v>
      </c>
    </row>
    <row r="532" spans="1:41" s="16" customFormat="1" ht="13.5" hidden="1" thickBot="1" x14ac:dyDescent="0.25">
      <c r="A532" s="221">
        <f>Розрахунок!A529</f>
        <v>6</v>
      </c>
      <c r="B532" s="423">
        <f>Розрахунок!B529</f>
        <v>0</v>
      </c>
      <c r="C532" s="227" t="str">
        <f>Розрахунок!C529</f>
        <v/>
      </c>
      <c r="D532" s="226" t="str">
        <f>IF(Розрахунок!F529&lt;&gt;"",LEFT(Розрахунок!F529, LEN(Розрахунок!F529)-1)," ")</f>
        <v xml:space="preserve"> </v>
      </c>
      <c r="E532" s="223" t="str">
        <f>IF(Розрахунок!G529&lt;&gt;"",LEFT(Розрахунок!G529, LEN(Розрахунок!G529)-1)," ")</f>
        <v xml:space="preserve"> </v>
      </c>
      <c r="F532" s="223" t="str">
        <f>IF(Розрахунок!H529&lt;&gt;"",LEFT(Розрахунок!H529, LEN(Розрахунок!H529)-1)," ")</f>
        <v xml:space="preserve"> </v>
      </c>
      <c r="G532" s="223" t="str">
        <f>IF(Розрахунок!I529&lt;&gt;"",LEFT(Розрахунок!I529, LEN(Розрахунок!I529)-1)," ")</f>
        <v xml:space="preserve"> </v>
      </c>
      <c r="H532" s="223">
        <f>Розрахунок!J529</f>
        <v>0</v>
      </c>
      <c r="I532" s="223" t="str">
        <f>IF(Розрахунок!K529&lt;&gt;"",LEFT(Розрахунок!K529, LEN(Розрахунок!K529)-1)," ")</f>
        <v xml:space="preserve"> </v>
      </c>
      <c r="J532" s="223">
        <f>Розрахунок!E529</f>
        <v>0</v>
      </c>
      <c r="K532" s="223">
        <f>Розрахунок!DN529</f>
        <v>0</v>
      </c>
      <c r="L532" s="223">
        <f>Розрахунок!DM529</f>
        <v>0</v>
      </c>
      <c r="M532" s="223">
        <f>Розрахунок!L529</f>
        <v>0</v>
      </c>
      <c r="N532" s="223">
        <f>Розрахунок!M529</f>
        <v>0</v>
      </c>
      <c r="O532" s="223">
        <f>Розрахунок!N529</f>
        <v>0</v>
      </c>
      <c r="P532" s="223">
        <f>Розрахунок!O529</f>
        <v>0</v>
      </c>
      <c r="Q532" s="224">
        <f>Розрахунок!DL529</f>
        <v>0</v>
      </c>
      <c r="R532" s="249" t="str">
        <f t="shared" si="104"/>
        <v xml:space="preserve"> </v>
      </c>
      <c r="S532" s="222">
        <f>Розрахунок!U529</f>
        <v>0</v>
      </c>
      <c r="T532" s="225">
        <f>Розрахунок!AB529</f>
        <v>0</v>
      </c>
      <c r="U532" s="226">
        <f>Розрахунок!AI529</f>
        <v>0</v>
      </c>
      <c r="V532" s="423">
        <f>Розрахунок!AP529</f>
        <v>0</v>
      </c>
      <c r="W532" s="222">
        <f>Розрахунок!AW529</f>
        <v>0</v>
      </c>
      <c r="X532" s="225">
        <f>Розрахунок!BD529</f>
        <v>0</v>
      </c>
      <c r="Y532" s="226">
        <f>Розрахунок!BK529</f>
        <v>0</v>
      </c>
      <c r="Z532" s="423">
        <f>Розрахунок!BR529</f>
        <v>0</v>
      </c>
      <c r="AA532" s="222">
        <f>Розрахунок!BY529</f>
        <v>0</v>
      </c>
      <c r="AB532" s="423">
        <f>Розрахунок!CF529</f>
        <v>0</v>
      </c>
      <c r="AC532" s="222">
        <f>Розрахунок!CM529</f>
        <v>0</v>
      </c>
      <c r="AD532" s="225">
        <f>Розрахунок!CT529</f>
        <v>0</v>
      </c>
      <c r="AE532" s="226">
        <f>Розрахунок!DA529</f>
        <v>0</v>
      </c>
      <c r="AF532" s="225">
        <f>Розрахунок!DH529</f>
        <v>0</v>
      </c>
      <c r="AG532" s="421"/>
      <c r="AI532" s="524">
        <f t="shared" si="97"/>
        <v>0</v>
      </c>
      <c r="AJ532" s="519">
        <f t="shared" si="98"/>
        <v>0</v>
      </c>
      <c r="AK532" s="519">
        <f t="shared" si="99"/>
        <v>0</v>
      </c>
      <c r="AL532" s="519">
        <f t="shared" si="100"/>
        <v>0</v>
      </c>
      <c r="AM532" s="519">
        <f t="shared" si="101"/>
        <v>0</v>
      </c>
      <c r="AN532" s="519">
        <f t="shared" si="102"/>
        <v>0</v>
      </c>
      <c r="AO532" s="525">
        <f t="shared" si="103"/>
        <v>0</v>
      </c>
    </row>
    <row r="533" spans="1:41" s="16" customFormat="1" ht="13.5" hidden="1" thickBot="1" x14ac:dyDescent="0.25">
      <c r="A533" s="221">
        <f>Розрахунок!A530</f>
        <v>7</v>
      </c>
      <c r="B533" s="423">
        <f>Розрахунок!B530</f>
        <v>0</v>
      </c>
      <c r="C533" s="227" t="str">
        <f>Розрахунок!C530</f>
        <v/>
      </c>
      <c r="D533" s="226" t="str">
        <f>IF(Розрахунок!F530&lt;&gt;"",LEFT(Розрахунок!F530, LEN(Розрахунок!F530)-1)," ")</f>
        <v xml:space="preserve"> </v>
      </c>
      <c r="E533" s="223" t="str">
        <f>IF(Розрахунок!G530&lt;&gt;"",LEFT(Розрахунок!G530, LEN(Розрахунок!G530)-1)," ")</f>
        <v xml:space="preserve"> </v>
      </c>
      <c r="F533" s="223" t="str">
        <f>IF(Розрахунок!H530&lt;&gt;"",LEFT(Розрахунок!H530, LEN(Розрахунок!H530)-1)," ")</f>
        <v xml:space="preserve"> </v>
      </c>
      <c r="G533" s="223" t="str">
        <f>IF(Розрахунок!I530&lt;&gt;"",LEFT(Розрахунок!I530, LEN(Розрахунок!I530)-1)," ")</f>
        <v xml:space="preserve"> </v>
      </c>
      <c r="H533" s="223">
        <f>Розрахунок!J530</f>
        <v>0</v>
      </c>
      <c r="I533" s="223" t="str">
        <f>IF(Розрахунок!K530&lt;&gt;"",LEFT(Розрахунок!K530, LEN(Розрахунок!K530)-1)," ")</f>
        <v xml:space="preserve"> </v>
      </c>
      <c r="J533" s="223">
        <f>Розрахунок!E530</f>
        <v>0</v>
      </c>
      <c r="K533" s="223">
        <f>Розрахунок!DN530</f>
        <v>0</v>
      </c>
      <c r="L533" s="223">
        <f>Розрахунок!DM530</f>
        <v>0</v>
      </c>
      <c r="M533" s="223">
        <f>Розрахунок!L530</f>
        <v>0</v>
      </c>
      <c r="N533" s="223">
        <f>Розрахунок!M530</f>
        <v>0</v>
      </c>
      <c r="O533" s="223">
        <f>Розрахунок!N530</f>
        <v>0</v>
      </c>
      <c r="P533" s="223">
        <f>Розрахунок!O530</f>
        <v>0</v>
      </c>
      <c r="Q533" s="224">
        <f>Розрахунок!DL530</f>
        <v>0</v>
      </c>
      <c r="R533" s="249" t="str">
        <f t="shared" si="104"/>
        <v xml:space="preserve"> </v>
      </c>
      <c r="S533" s="222">
        <f>Розрахунок!U530</f>
        <v>0</v>
      </c>
      <c r="T533" s="225">
        <f>Розрахунок!AB530</f>
        <v>0</v>
      </c>
      <c r="U533" s="226">
        <f>Розрахунок!AI530</f>
        <v>0</v>
      </c>
      <c r="V533" s="423">
        <f>Розрахунок!AP530</f>
        <v>0</v>
      </c>
      <c r="W533" s="222">
        <f>Розрахунок!AW530</f>
        <v>0</v>
      </c>
      <c r="X533" s="225">
        <f>Розрахунок!BD530</f>
        <v>0</v>
      </c>
      <c r="Y533" s="226">
        <f>Розрахунок!BK530</f>
        <v>0</v>
      </c>
      <c r="Z533" s="423">
        <f>Розрахунок!BR530</f>
        <v>0</v>
      </c>
      <c r="AA533" s="222">
        <f>Розрахунок!BY530</f>
        <v>0</v>
      </c>
      <c r="AB533" s="423">
        <f>Розрахунок!CF530</f>
        <v>0</v>
      </c>
      <c r="AC533" s="222">
        <f>Розрахунок!CM530</f>
        <v>0</v>
      </c>
      <c r="AD533" s="225">
        <f>Розрахунок!CT530</f>
        <v>0</v>
      </c>
      <c r="AE533" s="226">
        <f>Розрахунок!DA530</f>
        <v>0</v>
      </c>
      <c r="AF533" s="225">
        <f>Розрахунок!DH530</f>
        <v>0</v>
      </c>
      <c r="AG533" s="421"/>
      <c r="AI533" s="524">
        <f t="shared" si="97"/>
        <v>0</v>
      </c>
      <c r="AJ533" s="519">
        <f t="shared" si="98"/>
        <v>0</v>
      </c>
      <c r="AK533" s="519">
        <f t="shared" si="99"/>
        <v>0</v>
      </c>
      <c r="AL533" s="519">
        <f t="shared" si="100"/>
        <v>0</v>
      </c>
      <c r="AM533" s="519">
        <f t="shared" si="101"/>
        <v>0</v>
      </c>
      <c r="AN533" s="519">
        <f t="shared" si="102"/>
        <v>0</v>
      </c>
      <c r="AO533" s="525">
        <f t="shared" si="103"/>
        <v>0</v>
      </c>
    </row>
    <row r="534" spans="1:41" s="16" customFormat="1" ht="13.5" hidden="1" thickBot="1" x14ac:dyDescent="0.25">
      <c r="A534" s="221">
        <f>Розрахунок!A531</f>
        <v>8</v>
      </c>
      <c r="B534" s="423">
        <f>Розрахунок!B531</f>
        <v>0</v>
      </c>
      <c r="C534" s="227" t="str">
        <f>Розрахунок!C531</f>
        <v/>
      </c>
      <c r="D534" s="226" t="str">
        <f>IF(Розрахунок!F531&lt;&gt;"",LEFT(Розрахунок!F531, LEN(Розрахунок!F531)-1)," ")</f>
        <v xml:space="preserve"> </v>
      </c>
      <c r="E534" s="223" t="str">
        <f>IF(Розрахунок!G531&lt;&gt;"",LEFT(Розрахунок!G531, LEN(Розрахунок!G531)-1)," ")</f>
        <v xml:space="preserve"> </v>
      </c>
      <c r="F534" s="223" t="str">
        <f>IF(Розрахунок!H531&lt;&gt;"",LEFT(Розрахунок!H531, LEN(Розрахунок!H531)-1)," ")</f>
        <v xml:space="preserve"> </v>
      </c>
      <c r="G534" s="223" t="str">
        <f>IF(Розрахунок!I531&lt;&gt;"",LEFT(Розрахунок!I531, LEN(Розрахунок!I531)-1)," ")</f>
        <v xml:space="preserve"> </v>
      </c>
      <c r="H534" s="223">
        <f>Розрахунок!J531</f>
        <v>0</v>
      </c>
      <c r="I534" s="223" t="str">
        <f>IF(Розрахунок!K531&lt;&gt;"",LEFT(Розрахунок!K531, LEN(Розрахунок!K531)-1)," ")</f>
        <v xml:space="preserve"> </v>
      </c>
      <c r="J534" s="223">
        <f>Розрахунок!E531</f>
        <v>0</v>
      </c>
      <c r="K534" s="223">
        <f>Розрахунок!DN531</f>
        <v>0</v>
      </c>
      <c r="L534" s="223">
        <f>Розрахунок!DM531</f>
        <v>0</v>
      </c>
      <c r="M534" s="223">
        <f>Розрахунок!L531</f>
        <v>0</v>
      </c>
      <c r="N534" s="223">
        <f>Розрахунок!M531</f>
        <v>0</v>
      </c>
      <c r="O534" s="223">
        <f>Розрахунок!N531</f>
        <v>0</v>
      </c>
      <c r="P534" s="223">
        <f>Розрахунок!O531</f>
        <v>0</v>
      </c>
      <c r="Q534" s="224">
        <f>Розрахунок!DL531</f>
        <v>0</v>
      </c>
      <c r="R534" s="249" t="str">
        <f t="shared" si="104"/>
        <v xml:space="preserve"> </v>
      </c>
      <c r="S534" s="222">
        <f>Розрахунок!U531</f>
        <v>0</v>
      </c>
      <c r="T534" s="225">
        <f>Розрахунок!AB531</f>
        <v>0</v>
      </c>
      <c r="U534" s="226">
        <f>Розрахунок!AI531</f>
        <v>0</v>
      </c>
      <c r="V534" s="423">
        <f>Розрахунок!AP531</f>
        <v>0</v>
      </c>
      <c r="W534" s="222">
        <f>Розрахунок!AW531</f>
        <v>0</v>
      </c>
      <c r="X534" s="225">
        <f>Розрахунок!BD531</f>
        <v>0</v>
      </c>
      <c r="Y534" s="226">
        <f>Розрахунок!BK531</f>
        <v>0</v>
      </c>
      <c r="Z534" s="423">
        <f>Розрахунок!BR531</f>
        <v>0</v>
      </c>
      <c r="AA534" s="222">
        <f>Розрахунок!BY531</f>
        <v>0</v>
      </c>
      <c r="AB534" s="423">
        <f>Розрахунок!CF531</f>
        <v>0</v>
      </c>
      <c r="AC534" s="222">
        <f>Розрахунок!CM531</f>
        <v>0</v>
      </c>
      <c r="AD534" s="225">
        <f>Розрахунок!CT531</f>
        <v>0</v>
      </c>
      <c r="AE534" s="226">
        <f>Розрахунок!DA531</f>
        <v>0</v>
      </c>
      <c r="AF534" s="225">
        <f>Розрахунок!DH531</f>
        <v>0</v>
      </c>
      <c r="AG534" s="421"/>
      <c r="AI534" s="524">
        <f t="shared" si="97"/>
        <v>0</v>
      </c>
      <c r="AJ534" s="519">
        <f t="shared" si="98"/>
        <v>0</v>
      </c>
      <c r="AK534" s="519">
        <f t="shared" si="99"/>
        <v>0</v>
      </c>
      <c r="AL534" s="519">
        <f t="shared" si="100"/>
        <v>0</v>
      </c>
      <c r="AM534" s="519">
        <f t="shared" si="101"/>
        <v>0</v>
      </c>
      <c r="AN534" s="519">
        <f t="shared" si="102"/>
        <v>0</v>
      </c>
      <c r="AO534" s="525">
        <f t="shared" si="103"/>
        <v>0</v>
      </c>
    </row>
    <row r="535" spans="1:41" s="16" customFormat="1" ht="13.5" hidden="1" thickBot="1" x14ac:dyDescent="0.25">
      <c r="A535" s="221">
        <f>Розрахунок!A532</f>
        <v>9</v>
      </c>
      <c r="B535" s="423">
        <f>Розрахунок!B532</f>
        <v>0</v>
      </c>
      <c r="C535" s="227" t="str">
        <f>Розрахунок!C532</f>
        <v/>
      </c>
      <c r="D535" s="226" t="str">
        <f>IF(Розрахунок!F532&lt;&gt;"",LEFT(Розрахунок!F532, LEN(Розрахунок!F532)-1)," ")</f>
        <v xml:space="preserve"> </v>
      </c>
      <c r="E535" s="223" t="str">
        <f>IF(Розрахунок!G532&lt;&gt;"",LEFT(Розрахунок!G532, LEN(Розрахунок!G532)-1)," ")</f>
        <v xml:space="preserve"> </v>
      </c>
      <c r="F535" s="223" t="str">
        <f>IF(Розрахунок!H532&lt;&gt;"",LEFT(Розрахунок!H532, LEN(Розрахунок!H532)-1)," ")</f>
        <v xml:space="preserve"> </v>
      </c>
      <c r="G535" s="223" t="str">
        <f>IF(Розрахунок!I532&lt;&gt;"",LEFT(Розрахунок!I532, LEN(Розрахунок!I532)-1)," ")</f>
        <v xml:space="preserve"> </v>
      </c>
      <c r="H535" s="223">
        <f>Розрахунок!J532</f>
        <v>0</v>
      </c>
      <c r="I535" s="223" t="str">
        <f>IF(Розрахунок!K532&lt;&gt;"",LEFT(Розрахунок!K532, LEN(Розрахунок!K532)-1)," ")</f>
        <v xml:space="preserve"> </v>
      </c>
      <c r="J535" s="223">
        <f>Розрахунок!E532</f>
        <v>0</v>
      </c>
      <c r="K535" s="223">
        <f>Розрахунок!DN532</f>
        <v>0</v>
      </c>
      <c r="L535" s="223">
        <f>Розрахунок!DM532</f>
        <v>0</v>
      </c>
      <c r="M535" s="223">
        <f>Розрахунок!L532</f>
        <v>0</v>
      </c>
      <c r="N535" s="223">
        <f>Розрахунок!M532</f>
        <v>0</v>
      </c>
      <c r="O535" s="223">
        <f>Розрахунок!N532</f>
        <v>0</v>
      </c>
      <c r="P535" s="223">
        <f>Розрахунок!O532</f>
        <v>0</v>
      </c>
      <c r="Q535" s="224">
        <f>Розрахунок!DL532</f>
        <v>0</v>
      </c>
      <c r="R535" s="249" t="str">
        <f t="shared" si="104"/>
        <v xml:space="preserve"> </v>
      </c>
      <c r="S535" s="222">
        <f>Розрахунок!U532</f>
        <v>0</v>
      </c>
      <c r="T535" s="225">
        <f>Розрахунок!AB532</f>
        <v>0</v>
      </c>
      <c r="U535" s="226">
        <f>Розрахунок!AI532</f>
        <v>0</v>
      </c>
      <c r="V535" s="423">
        <f>Розрахунок!AP532</f>
        <v>0</v>
      </c>
      <c r="W535" s="222">
        <f>Розрахунок!AW532</f>
        <v>0</v>
      </c>
      <c r="X535" s="225">
        <f>Розрахунок!BD532</f>
        <v>0</v>
      </c>
      <c r="Y535" s="226">
        <f>Розрахунок!BK532</f>
        <v>0</v>
      </c>
      <c r="Z535" s="423">
        <f>Розрахунок!BR532</f>
        <v>0</v>
      </c>
      <c r="AA535" s="222">
        <f>Розрахунок!BY532</f>
        <v>0</v>
      </c>
      <c r="AB535" s="423">
        <f>Розрахунок!CF532</f>
        <v>0</v>
      </c>
      <c r="AC535" s="222">
        <f>Розрахунок!CM532</f>
        <v>0</v>
      </c>
      <c r="AD535" s="225">
        <f>Розрахунок!CT532</f>
        <v>0</v>
      </c>
      <c r="AE535" s="226">
        <f>Розрахунок!DA532</f>
        <v>0</v>
      </c>
      <c r="AF535" s="225">
        <f>Розрахунок!DH532</f>
        <v>0</v>
      </c>
      <c r="AG535" s="421"/>
      <c r="AI535" s="524">
        <f t="shared" si="97"/>
        <v>0</v>
      </c>
      <c r="AJ535" s="519">
        <f t="shared" si="98"/>
        <v>0</v>
      </c>
      <c r="AK535" s="519">
        <f t="shared" si="99"/>
        <v>0</v>
      </c>
      <c r="AL535" s="519">
        <f t="shared" si="100"/>
        <v>0</v>
      </c>
      <c r="AM535" s="519">
        <f t="shared" si="101"/>
        <v>0</v>
      </c>
      <c r="AN535" s="519">
        <f t="shared" si="102"/>
        <v>0</v>
      </c>
      <c r="AO535" s="525">
        <f t="shared" si="103"/>
        <v>0</v>
      </c>
    </row>
    <row r="536" spans="1:41" s="16" customFormat="1" ht="13.5" hidden="1" thickBot="1" x14ac:dyDescent="0.25">
      <c r="A536" s="221">
        <f>Розрахунок!A533</f>
        <v>10</v>
      </c>
      <c r="B536" s="423">
        <f>Розрахунок!B533</f>
        <v>0</v>
      </c>
      <c r="C536" s="227" t="str">
        <f>Розрахунок!C533</f>
        <v/>
      </c>
      <c r="D536" s="226" t="str">
        <f>IF(Розрахунок!F533&lt;&gt;"",LEFT(Розрахунок!F533, LEN(Розрахунок!F533)-1)," ")</f>
        <v xml:space="preserve"> </v>
      </c>
      <c r="E536" s="223" t="str">
        <f>IF(Розрахунок!G533&lt;&gt;"",LEFT(Розрахунок!G533, LEN(Розрахунок!G533)-1)," ")</f>
        <v xml:space="preserve"> </v>
      </c>
      <c r="F536" s="223" t="str">
        <f>IF(Розрахунок!H533&lt;&gt;"",LEFT(Розрахунок!H533, LEN(Розрахунок!H533)-1)," ")</f>
        <v xml:space="preserve"> </v>
      </c>
      <c r="G536" s="223" t="str">
        <f>IF(Розрахунок!I533&lt;&gt;"",LEFT(Розрахунок!I533, LEN(Розрахунок!I533)-1)," ")</f>
        <v xml:space="preserve"> </v>
      </c>
      <c r="H536" s="223">
        <f>Розрахунок!J533</f>
        <v>0</v>
      </c>
      <c r="I536" s="223" t="str">
        <f>IF(Розрахунок!K533&lt;&gt;"",LEFT(Розрахунок!K533, LEN(Розрахунок!K533)-1)," ")</f>
        <v xml:space="preserve"> </v>
      </c>
      <c r="J536" s="223">
        <f>Розрахунок!E533</f>
        <v>0</v>
      </c>
      <c r="K536" s="223">
        <f>Розрахунок!DN533</f>
        <v>0</v>
      </c>
      <c r="L536" s="223">
        <f>Розрахунок!DM533</f>
        <v>0</v>
      </c>
      <c r="M536" s="223">
        <f>Розрахунок!L533</f>
        <v>0</v>
      </c>
      <c r="N536" s="223">
        <f>Розрахунок!M533</f>
        <v>0</v>
      </c>
      <c r="O536" s="223">
        <f>Розрахунок!N533</f>
        <v>0</v>
      </c>
      <c r="P536" s="223">
        <f>Розрахунок!O533</f>
        <v>0</v>
      </c>
      <c r="Q536" s="224">
        <f>Розрахунок!DL533</f>
        <v>0</v>
      </c>
      <c r="R536" s="249" t="str">
        <f t="shared" ref="R536:R542" si="105">IF(L536&lt;&gt;0,M536/L536," ")</f>
        <v xml:space="preserve"> </v>
      </c>
      <c r="S536" s="222">
        <f>Розрахунок!U533</f>
        <v>0</v>
      </c>
      <c r="T536" s="225">
        <f>Розрахунок!AB533</f>
        <v>0</v>
      </c>
      <c r="U536" s="226">
        <f>Розрахунок!AI533</f>
        <v>0</v>
      </c>
      <c r="V536" s="423">
        <f>Розрахунок!AP533</f>
        <v>0</v>
      </c>
      <c r="W536" s="222">
        <f>Розрахунок!AW533</f>
        <v>0</v>
      </c>
      <c r="X536" s="225">
        <f>Розрахунок!BD533</f>
        <v>0</v>
      </c>
      <c r="Y536" s="226">
        <f>Розрахунок!BK533</f>
        <v>0</v>
      </c>
      <c r="Z536" s="423">
        <f>Розрахунок!BR533</f>
        <v>0</v>
      </c>
      <c r="AA536" s="222">
        <f>Розрахунок!BY533</f>
        <v>0</v>
      </c>
      <c r="AB536" s="423">
        <f>Розрахунок!CF533</f>
        <v>0</v>
      </c>
      <c r="AC536" s="222">
        <f>Розрахунок!CM533</f>
        <v>0</v>
      </c>
      <c r="AD536" s="225">
        <f>Розрахунок!CT533</f>
        <v>0</v>
      </c>
      <c r="AE536" s="226">
        <f>Розрахунок!DA533</f>
        <v>0</v>
      </c>
      <c r="AF536" s="225">
        <f>Розрахунок!DH533</f>
        <v>0</v>
      </c>
      <c r="AG536" s="421"/>
      <c r="AI536" s="524">
        <f t="shared" si="97"/>
        <v>0</v>
      </c>
      <c r="AJ536" s="519">
        <f t="shared" si="98"/>
        <v>0</v>
      </c>
      <c r="AK536" s="519">
        <f t="shared" si="99"/>
        <v>0</v>
      </c>
      <c r="AL536" s="519">
        <f t="shared" si="100"/>
        <v>0</v>
      </c>
      <c r="AM536" s="519">
        <f t="shared" si="101"/>
        <v>0</v>
      </c>
      <c r="AN536" s="519">
        <f t="shared" si="102"/>
        <v>0</v>
      </c>
      <c r="AO536" s="525">
        <f t="shared" si="103"/>
        <v>0</v>
      </c>
    </row>
    <row r="537" spans="1:41" s="16" customFormat="1" ht="13.5" hidden="1" thickBot="1" x14ac:dyDescent="0.25">
      <c r="A537" s="221">
        <f>Розрахунок!A534</f>
        <v>11</v>
      </c>
      <c r="B537" s="423">
        <f>Розрахунок!B534</f>
        <v>0</v>
      </c>
      <c r="C537" s="227" t="str">
        <f>Розрахунок!C534</f>
        <v/>
      </c>
      <c r="D537" s="226" t="str">
        <f>IF(Розрахунок!F534&lt;&gt;"",LEFT(Розрахунок!F534, LEN(Розрахунок!F534)-1)," ")</f>
        <v xml:space="preserve"> </v>
      </c>
      <c r="E537" s="223" t="str">
        <f>IF(Розрахунок!G534&lt;&gt;"",LEFT(Розрахунок!G534, LEN(Розрахунок!G534)-1)," ")</f>
        <v xml:space="preserve"> </v>
      </c>
      <c r="F537" s="223" t="str">
        <f>IF(Розрахунок!H534&lt;&gt;"",LEFT(Розрахунок!H534, LEN(Розрахунок!H534)-1)," ")</f>
        <v xml:space="preserve"> </v>
      </c>
      <c r="G537" s="223" t="str">
        <f>IF(Розрахунок!I534&lt;&gt;"",LEFT(Розрахунок!I534, LEN(Розрахунок!I534)-1)," ")</f>
        <v xml:space="preserve"> </v>
      </c>
      <c r="H537" s="223">
        <f>Розрахунок!J534</f>
        <v>0</v>
      </c>
      <c r="I537" s="223" t="str">
        <f>IF(Розрахунок!K534&lt;&gt;"",LEFT(Розрахунок!K534, LEN(Розрахунок!K534)-1)," ")</f>
        <v xml:space="preserve"> </v>
      </c>
      <c r="J537" s="223">
        <f>Розрахунок!E534</f>
        <v>0</v>
      </c>
      <c r="K537" s="223">
        <f>Розрахунок!DN534</f>
        <v>0</v>
      </c>
      <c r="L537" s="223">
        <f>Розрахунок!DM534</f>
        <v>0</v>
      </c>
      <c r="M537" s="223">
        <f>Розрахунок!L534</f>
        <v>0</v>
      </c>
      <c r="N537" s="223">
        <f>Розрахунок!M534</f>
        <v>0</v>
      </c>
      <c r="O537" s="223">
        <f>Розрахунок!N534</f>
        <v>0</v>
      </c>
      <c r="P537" s="223">
        <f>Розрахунок!O534</f>
        <v>0</v>
      </c>
      <c r="Q537" s="224">
        <f>Розрахунок!DL534</f>
        <v>0</v>
      </c>
      <c r="R537" s="249" t="str">
        <f t="shared" si="105"/>
        <v xml:space="preserve"> </v>
      </c>
      <c r="S537" s="222">
        <f>Розрахунок!U534</f>
        <v>0</v>
      </c>
      <c r="T537" s="225">
        <f>Розрахунок!AB534</f>
        <v>0</v>
      </c>
      <c r="U537" s="226">
        <f>Розрахунок!AI534</f>
        <v>0</v>
      </c>
      <c r="V537" s="423">
        <f>Розрахунок!AP534</f>
        <v>0</v>
      </c>
      <c r="W537" s="222">
        <f>Розрахунок!AW534</f>
        <v>0</v>
      </c>
      <c r="X537" s="225">
        <f>Розрахунок!BD534</f>
        <v>0</v>
      </c>
      <c r="Y537" s="226">
        <f>Розрахунок!BK534</f>
        <v>0</v>
      </c>
      <c r="Z537" s="423">
        <f>Розрахунок!BR534</f>
        <v>0</v>
      </c>
      <c r="AA537" s="222">
        <f>Розрахунок!BY534</f>
        <v>0</v>
      </c>
      <c r="AB537" s="423">
        <f>Розрахунок!CF534</f>
        <v>0</v>
      </c>
      <c r="AC537" s="222">
        <f>Розрахунок!CM534</f>
        <v>0</v>
      </c>
      <c r="AD537" s="225">
        <f>Розрахунок!CT534</f>
        <v>0</v>
      </c>
      <c r="AE537" s="226">
        <f>Розрахунок!DA534</f>
        <v>0</v>
      </c>
      <c r="AF537" s="225">
        <f>Розрахунок!DH534</f>
        <v>0</v>
      </c>
      <c r="AG537" s="421"/>
      <c r="AI537" s="524">
        <f t="shared" si="97"/>
        <v>0</v>
      </c>
      <c r="AJ537" s="519">
        <f t="shared" si="98"/>
        <v>0</v>
      </c>
      <c r="AK537" s="519">
        <f t="shared" si="99"/>
        <v>0</v>
      </c>
      <c r="AL537" s="519">
        <f t="shared" si="100"/>
        <v>0</v>
      </c>
      <c r="AM537" s="519">
        <f t="shared" si="101"/>
        <v>0</v>
      </c>
      <c r="AN537" s="519">
        <f t="shared" si="102"/>
        <v>0</v>
      </c>
      <c r="AO537" s="525">
        <f t="shared" si="103"/>
        <v>0</v>
      </c>
    </row>
    <row r="538" spans="1:41" s="16" customFormat="1" ht="13.5" hidden="1" thickBot="1" x14ac:dyDescent="0.25">
      <c r="A538" s="221">
        <f>Розрахунок!A535</f>
        <v>12</v>
      </c>
      <c r="B538" s="423">
        <f>Розрахунок!B535</f>
        <v>0</v>
      </c>
      <c r="C538" s="227" t="str">
        <f>Розрахунок!C535</f>
        <v/>
      </c>
      <c r="D538" s="226" t="str">
        <f>IF(Розрахунок!F535&lt;&gt;"",LEFT(Розрахунок!F535, LEN(Розрахунок!F535)-1)," ")</f>
        <v xml:space="preserve"> </v>
      </c>
      <c r="E538" s="223" t="str">
        <f>IF(Розрахунок!G535&lt;&gt;"",LEFT(Розрахунок!G535, LEN(Розрахунок!G535)-1)," ")</f>
        <v xml:space="preserve"> </v>
      </c>
      <c r="F538" s="223" t="str">
        <f>IF(Розрахунок!H535&lt;&gt;"",LEFT(Розрахунок!H535, LEN(Розрахунок!H535)-1)," ")</f>
        <v xml:space="preserve"> </v>
      </c>
      <c r="G538" s="223" t="str">
        <f>IF(Розрахунок!I535&lt;&gt;"",LEFT(Розрахунок!I535, LEN(Розрахунок!I535)-1)," ")</f>
        <v xml:space="preserve"> </v>
      </c>
      <c r="H538" s="223">
        <f>Розрахунок!J535</f>
        <v>0</v>
      </c>
      <c r="I538" s="223" t="str">
        <f>IF(Розрахунок!K535&lt;&gt;"",LEFT(Розрахунок!K535, LEN(Розрахунок!K535)-1)," ")</f>
        <v xml:space="preserve"> </v>
      </c>
      <c r="J538" s="223">
        <f>Розрахунок!E535</f>
        <v>0</v>
      </c>
      <c r="K538" s="223">
        <f>Розрахунок!DN535</f>
        <v>0</v>
      </c>
      <c r="L538" s="223">
        <f>Розрахунок!DM535</f>
        <v>0</v>
      </c>
      <c r="M538" s="223">
        <f>Розрахунок!L535</f>
        <v>0</v>
      </c>
      <c r="N538" s="223">
        <f>Розрахунок!M535</f>
        <v>0</v>
      </c>
      <c r="O538" s="223">
        <f>Розрахунок!N535</f>
        <v>0</v>
      </c>
      <c r="P538" s="223">
        <f>Розрахунок!O535</f>
        <v>0</v>
      </c>
      <c r="Q538" s="224">
        <f>Розрахунок!DL535</f>
        <v>0</v>
      </c>
      <c r="R538" s="249" t="str">
        <f t="shared" si="105"/>
        <v xml:space="preserve"> </v>
      </c>
      <c r="S538" s="222">
        <f>Розрахунок!U535</f>
        <v>0</v>
      </c>
      <c r="T538" s="225">
        <f>Розрахунок!AB535</f>
        <v>0</v>
      </c>
      <c r="U538" s="226">
        <f>Розрахунок!AI535</f>
        <v>0</v>
      </c>
      <c r="V538" s="423">
        <f>Розрахунок!AP535</f>
        <v>0</v>
      </c>
      <c r="W538" s="222">
        <f>Розрахунок!AW535</f>
        <v>0</v>
      </c>
      <c r="X538" s="225">
        <f>Розрахунок!BD535</f>
        <v>0</v>
      </c>
      <c r="Y538" s="226">
        <f>Розрахунок!BK535</f>
        <v>0</v>
      </c>
      <c r="Z538" s="423">
        <f>Розрахунок!BR535</f>
        <v>0</v>
      </c>
      <c r="AA538" s="222">
        <f>Розрахунок!BY535</f>
        <v>0</v>
      </c>
      <c r="AB538" s="423">
        <f>Розрахунок!CF535</f>
        <v>0</v>
      </c>
      <c r="AC538" s="222">
        <f>Розрахунок!CM535</f>
        <v>0</v>
      </c>
      <c r="AD538" s="225">
        <f>Розрахунок!CT535</f>
        <v>0</v>
      </c>
      <c r="AE538" s="226">
        <f>Розрахунок!DA535</f>
        <v>0</v>
      </c>
      <c r="AF538" s="225">
        <f>Розрахунок!DH535</f>
        <v>0</v>
      </c>
      <c r="AG538" s="421"/>
      <c r="AI538" s="524">
        <f t="shared" si="97"/>
        <v>0</v>
      </c>
      <c r="AJ538" s="519">
        <f t="shared" si="98"/>
        <v>0</v>
      </c>
      <c r="AK538" s="519">
        <f t="shared" si="99"/>
        <v>0</v>
      </c>
      <c r="AL538" s="519">
        <f t="shared" si="100"/>
        <v>0</v>
      </c>
      <c r="AM538" s="519">
        <f t="shared" si="101"/>
        <v>0</v>
      </c>
      <c r="AN538" s="519">
        <f t="shared" si="102"/>
        <v>0</v>
      </c>
      <c r="AO538" s="525">
        <f t="shared" si="103"/>
        <v>0</v>
      </c>
    </row>
    <row r="539" spans="1:41" s="16" customFormat="1" ht="13.5" hidden="1" thickBot="1" x14ac:dyDescent="0.25">
      <c r="A539" s="221">
        <f>Розрахунок!A536</f>
        <v>13</v>
      </c>
      <c r="B539" s="423">
        <f>Розрахунок!B536</f>
        <v>0</v>
      </c>
      <c r="C539" s="227" t="str">
        <f>Розрахунок!C536</f>
        <v/>
      </c>
      <c r="D539" s="226" t="str">
        <f>IF(Розрахунок!F536&lt;&gt;"",LEFT(Розрахунок!F536, LEN(Розрахунок!F536)-1)," ")</f>
        <v xml:space="preserve"> </v>
      </c>
      <c r="E539" s="223" t="str">
        <f>IF(Розрахунок!G536&lt;&gt;"",LEFT(Розрахунок!G536, LEN(Розрахунок!G536)-1)," ")</f>
        <v xml:space="preserve"> </v>
      </c>
      <c r="F539" s="223" t="str">
        <f>IF(Розрахунок!H536&lt;&gt;"",LEFT(Розрахунок!H536, LEN(Розрахунок!H536)-1)," ")</f>
        <v xml:space="preserve"> </v>
      </c>
      <c r="G539" s="223" t="str">
        <f>IF(Розрахунок!I536&lt;&gt;"",LEFT(Розрахунок!I536, LEN(Розрахунок!I536)-1)," ")</f>
        <v xml:space="preserve"> </v>
      </c>
      <c r="H539" s="223">
        <f>Розрахунок!J536</f>
        <v>0</v>
      </c>
      <c r="I539" s="223" t="str">
        <f>IF(Розрахунок!K536&lt;&gt;"",LEFT(Розрахунок!K536, LEN(Розрахунок!K536)-1)," ")</f>
        <v xml:space="preserve"> </v>
      </c>
      <c r="J539" s="223">
        <f>Розрахунок!E536</f>
        <v>0</v>
      </c>
      <c r="K539" s="223">
        <f>Розрахунок!DN536</f>
        <v>0</v>
      </c>
      <c r="L539" s="223">
        <f>Розрахунок!DM536</f>
        <v>0</v>
      </c>
      <c r="M539" s="223">
        <f>Розрахунок!L536</f>
        <v>0</v>
      </c>
      <c r="N539" s="223">
        <f>Розрахунок!M536</f>
        <v>0</v>
      </c>
      <c r="O539" s="223">
        <f>Розрахунок!N536</f>
        <v>0</v>
      </c>
      <c r="P539" s="223">
        <f>Розрахунок!O536</f>
        <v>0</v>
      </c>
      <c r="Q539" s="224">
        <f>Розрахунок!DL536</f>
        <v>0</v>
      </c>
      <c r="R539" s="249" t="str">
        <f t="shared" si="105"/>
        <v xml:space="preserve"> </v>
      </c>
      <c r="S539" s="222">
        <f>Розрахунок!U536</f>
        <v>0</v>
      </c>
      <c r="T539" s="225">
        <f>Розрахунок!AB536</f>
        <v>0</v>
      </c>
      <c r="U539" s="226">
        <f>Розрахунок!AI536</f>
        <v>0</v>
      </c>
      <c r="V539" s="423">
        <f>Розрахунок!AP536</f>
        <v>0</v>
      </c>
      <c r="W539" s="222">
        <f>Розрахунок!AW536</f>
        <v>0</v>
      </c>
      <c r="X539" s="225">
        <f>Розрахунок!BD536</f>
        <v>0</v>
      </c>
      <c r="Y539" s="226">
        <f>Розрахунок!BK536</f>
        <v>0</v>
      </c>
      <c r="Z539" s="423">
        <f>Розрахунок!BR536</f>
        <v>0</v>
      </c>
      <c r="AA539" s="222">
        <f>Розрахунок!BY536</f>
        <v>0</v>
      </c>
      <c r="AB539" s="423">
        <f>Розрахунок!CF536</f>
        <v>0</v>
      </c>
      <c r="AC539" s="222">
        <f>Розрахунок!CM536</f>
        <v>0</v>
      </c>
      <c r="AD539" s="225">
        <f>Розрахунок!CT536</f>
        <v>0</v>
      </c>
      <c r="AE539" s="226">
        <f>Розрахунок!DA536</f>
        <v>0</v>
      </c>
      <c r="AF539" s="225">
        <f>Розрахунок!DH536</f>
        <v>0</v>
      </c>
      <c r="AG539" s="421"/>
      <c r="AI539" s="524">
        <f t="shared" si="97"/>
        <v>0</v>
      </c>
      <c r="AJ539" s="519">
        <f t="shared" si="98"/>
        <v>0</v>
      </c>
      <c r="AK539" s="519">
        <f t="shared" si="99"/>
        <v>0</v>
      </c>
      <c r="AL539" s="519">
        <f t="shared" si="100"/>
        <v>0</v>
      </c>
      <c r="AM539" s="519">
        <f t="shared" si="101"/>
        <v>0</v>
      </c>
      <c r="AN539" s="519">
        <f t="shared" si="102"/>
        <v>0</v>
      </c>
      <c r="AO539" s="525">
        <f t="shared" si="103"/>
        <v>0</v>
      </c>
    </row>
    <row r="540" spans="1:41" s="16" customFormat="1" ht="13.5" hidden="1" thickBot="1" x14ac:dyDescent="0.25">
      <c r="A540" s="221">
        <f>Розрахунок!A537</f>
        <v>14</v>
      </c>
      <c r="B540" s="423">
        <f>Розрахунок!B537</f>
        <v>0</v>
      </c>
      <c r="C540" s="227" t="str">
        <f>Розрахунок!C537</f>
        <v/>
      </c>
      <c r="D540" s="226" t="str">
        <f>IF(Розрахунок!F537&lt;&gt;"",LEFT(Розрахунок!F537, LEN(Розрахунок!F537)-1)," ")</f>
        <v xml:space="preserve"> </v>
      </c>
      <c r="E540" s="223" t="str">
        <f>IF(Розрахунок!G537&lt;&gt;"",LEFT(Розрахунок!G537, LEN(Розрахунок!G537)-1)," ")</f>
        <v xml:space="preserve"> </v>
      </c>
      <c r="F540" s="223" t="str">
        <f>IF(Розрахунок!H537&lt;&gt;"",LEFT(Розрахунок!H537, LEN(Розрахунок!H537)-1)," ")</f>
        <v xml:space="preserve"> </v>
      </c>
      <c r="G540" s="223" t="str">
        <f>IF(Розрахунок!I537&lt;&gt;"",LEFT(Розрахунок!I537, LEN(Розрахунок!I537)-1)," ")</f>
        <v xml:space="preserve"> </v>
      </c>
      <c r="H540" s="223">
        <f>Розрахунок!J537</f>
        <v>0</v>
      </c>
      <c r="I540" s="223" t="str">
        <f>IF(Розрахунок!K537&lt;&gt;"",LEFT(Розрахунок!K537, LEN(Розрахунок!K537)-1)," ")</f>
        <v xml:space="preserve"> </v>
      </c>
      <c r="J540" s="223">
        <f>Розрахунок!E537</f>
        <v>0</v>
      </c>
      <c r="K540" s="223">
        <f>Розрахунок!DN537</f>
        <v>0</v>
      </c>
      <c r="L540" s="223">
        <f>Розрахунок!DM537</f>
        <v>0</v>
      </c>
      <c r="M540" s="223">
        <f>Розрахунок!L537</f>
        <v>0</v>
      </c>
      <c r="N540" s="223">
        <f>Розрахунок!M537</f>
        <v>0</v>
      </c>
      <c r="O540" s="223">
        <f>Розрахунок!N537</f>
        <v>0</v>
      </c>
      <c r="P540" s="223">
        <f>Розрахунок!O537</f>
        <v>0</v>
      </c>
      <c r="Q540" s="224">
        <f>Розрахунок!DL537</f>
        <v>0</v>
      </c>
      <c r="R540" s="249" t="str">
        <f t="shared" si="105"/>
        <v xml:space="preserve"> </v>
      </c>
      <c r="S540" s="222">
        <f>Розрахунок!U537</f>
        <v>0</v>
      </c>
      <c r="T540" s="225">
        <f>Розрахунок!AB537</f>
        <v>0</v>
      </c>
      <c r="U540" s="226">
        <f>Розрахунок!AI537</f>
        <v>0</v>
      </c>
      <c r="V540" s="423">
        <f>Розрахунок!AP537</f>
        <v>0</v>
      </c>
      <c r="W540" s="222">
        <f>Розрахунок!AW537</f>
        <v>0</v>
      </c>
      <c r="X540" s="225">
        <f>Розрахунок!BD537</f>
        <v>0</v>
      </c>
      <c r="Y540" s="226">
        <f>Розрахунок!BK537</f>
        <v>0</v>
      </c>
      <c r="Z540" s="423">
        <f>Розрахунок!BR537</f>
        <v>0</v>
      </c>
      <c r="AA540" s="222">
        <f>Розрахунок!BY537</f>
        <v>0</v>
      </c>
      <c r="AB540" s="423">
        <f>Розрахунок!CF537</f>
        <v>0</v>
      </c>
      <c r="AC540" s="222">
        <f>Розрахунок!CM537</f>
        <v>0</v>
      </c>
      <c r="AD540" s="225">
        <f>Розрахунок!CT537</f>
        <v>0</v>
      </c>
      <c r="AE540" s="226">
        <f>Розрахунок!DA537</f>
        <v>0</v>
      </c>
      <c r="AF540" s="225">
        <f>Розрахунок!DH537</f>
        <v>0</v>
      </c>
      <c r="AG540" s="421"/>
      <c r="AI540" s="524">
        <f t="shared" si="97"/>
        <v>0</v>
      </c>
      <c r="AJ540" s="519">
        <f t="shared" si="98"/>
        <v>0</v>
      </c>
      <c r="AK540" s="519">
        <f t="shared" si="99"/>
        <v>0</v>
      </c>
      <c r="AL540" s="519">
        <f t="shared" si="100"/>
        <v>0</v>
      </c>
      <c r="AM540" s="519">
        <f t="shared" si="101"/>
        <v>0</v>
      </c>
      <c r="AN540" s="519">
        <f t="shared" si="102"/>
        <v>0</v>
      </c>
      <c r="AO540" s="525">
        <f t="shared" si="103"/>
        <v>0</v>
      </c>
    </row>
    <row r="541" spans="1:41" s="16" customFormat="1" ht="13.5" hidden="1" thickBot="1" x14ac:dyDescent="0.25">
      <c r="A541" s="221">
        <f>Розрахунок!A538</f>
        <v>15</v>
      </c>
      <c r="B541" s="423">
        <f>Розрахунок!B538</f>
        <v>0</v>
      </c>
      <c r="C541" s="227" t="str">
        <f>Розрахунок!C538</f>
        <v/>
      </c>
      <c r="D541" s="226" t="str">
        <f>IF(Розрахунок!F538&lt;&gt;"",LEFT(Розрахунок!F538, LEN(Розрахунок!F538)-1)," ")</f>
        <v xml:space="preserve"> </v>
      </c>
      <c r="E541" s="223" t="str">
        <f>IF(Розрахунок!G538&lt;&gt;"",LEFT(Розрахунок!G538, LEN(Розрахунок!G538)-1)," ")</f>
        <v xml:space="preserve"> </v>
      </c>
      <c r="F541" s="223" t="str">
        <f>IF(Розрахунок!H538&lt;&gt;"",LEFT(Розрахунок!H538, LEN(Розрахунок!H538)-1)," ")</f>
        <v xml:space="preserve"> </v>
      </c>
      <c r="G541" s="223" t="str">
        <f>IF(Розрахунок!I538&lt;&gt;"",LEFT(Розрахунок!I538, LEN(Розрахунок!I538)-1)," ")</f>
        <v xml:space="preserve"> </v>
      </c>
      <c r="H541" s="223">
        <f>Розрахунок!J538</f>
        <v>0</v>
      </c>
      <c r="I541" s="223" t="str">
        <f>IF(Розрахунок!K538&lt;&gt;"",LEFT(Розрахунок!K538, LEN(Розрахунок!K538)-1)," ")</f>
        <v xml:space="preserve"> </v>
      </c>
      <c r="J541" s="223">
        <f>Розрахунок!E538</f>
        <v>0</v>
      </c>
      <c r="K541" s="223">
        <f>Розрахунок!DN538</f>
        <v>0</v>
      </c>
      <c r="L541" s="223">
        <f>Розрахунок!DM538</f>
        <v>0</v>
      </c>
      <c r="M541" s="223">
        <f>Розрахунок!L538</f>
        <v>0</v>
      </c>
      <c r="N541" s="223">
        <f>Розрахунок!M538</f>
        <v>0</v>
      </c>
      <c r="O541" s="223">
        <f>Розрахунок!N538</f>
        <v>0</v>
      </c>
      <c r="P541" s="223">
        <f>Розрахунок!O538</f>
        <v>0</v>
      </c>
      <c r="Q541" s="224">
        <f>Розрахунок!DL538</f>
        <v>0</v>
      </c>
      <c r="R541" s="249" t="str">
        <f t="shared" si="105"/>
        <v xml:space="preserve"> </v>
      </c>
      <c r="S541" s="222">
        <f>Розрахунок!U538</f>
        <v>0</v>
      </c>
      <c r="T541" s="225">
        <f>Розрахунок!AB538</f>
        <v>0</v>
      </c>
      <c r="U541" s="226">
        <f>Розрахунок!AI538</f>
        <v>0</v>
      </c>
      <c r="V541" s="423">
        <f>Розрахунок!AP538</f>
        <v>0</v>
      </c>
      <c r="W541" s="222">
        <f>Розрахунок!AW538</f>
        <v>0</v>
      </c>
      <c r="X541" s="225">
        <f>Розрахунок!BD538</f>
        <v>0</v>
      </c>
      <c r="Y541" s="226">
        <f>Розрахунок!BK538</f>
        <v>0</v>
      </c>
      <c r="Z541" s="423">
        <f>Розрахунок!BR538</f>
        <v>0</v>
      </c>
      <c r="AA541" s="222">
        <f>Розрахунок!BY538</f>
        <v>0</v>
      </c>
      <c r="AB541" s="423">
        <f>Розрахунок!CF538</f>
        <v>0</v>
      </c>
      <c r="AC541" s="222">
        <f>Розрахунок!CM538</f>
        <v>0</v>
      </c>
      <c r="AD541" s="225">
        <f>Розрахунок!CT538</f>
        <v>0</v>
      </c>
      <c r="AE541" s="226">
        <f>Розрахунок!DA538</f>
        <v>0</v>
      </c>
      <c r="AF541" s="225">
        <f>Розрахунок!DH538</f>
        <v>0</v>
      </c>
      <c r="AG541" s="421"/>
      <c r="AI541" s="524">
        <f t="shared" si="97"/>
        <v>0</v>
      </c>
      <c r="AJ541" s="519">
        <f t="shared" si="98"/>
        <v>0</v>
      </c>
      <c r="AK541" s="519">
        <f t="shared" si="99"/>
        <v>0</v>
      </c>
      <c r="AL541" s="519">
        <f t="shared" si="100"/>
        <v>0</v>
      </c>
      <c r="AM541" s="519">
        <f t="shared" si="101"/>
        <v>0</v>
      </c>
      <c r="AN541" s="519">
        <f t="shared" si="102"/>
        <v>0</v>
      </c>
      <c r="AO541" s="525">
        <f t="shared" si="103"/>
        <v>0</v>
      </c>
    </row>
    <row r="542" spans="1:41" s="16" customFormat="1" ht="13.5" hidden="1" thickBot="1" x14ac:dyDescent="0.25">
      <c r="A542" s="221">
        <f>Розрахунок!A539</f>
        <v>16</v>
      </c>
      <c r="B542" s="423">
        <f>Розрахунок!B539</f>
        <v>0</v>
      </c>
      <c r="C542" s="227" t="str">
        <f>Розрахунок!C539</f>
        <v/>
      </c>
      <c r="D542" s="226" t="str">
        <f>IF(Розрахунок!F539&lt;&gt;"",LEFT(Розрахунок!F539, LEN(Розрахунок!F539)-1)," ")</f>
        <v xml:space="preserve"> </v>
      </c>
      <c r="E542" s="223" t="str">
        <f>IF(Розрахунок!G539&lt;&gt;"",LEFT(Розрахунок!G539, LEN(Розрахунок!G539)-1)," ")</f>
        <v xml:space="preserve"> </v>
      </c>
      <c r="F542" s="223" t="str">
        <f>IF(Розрахунок!H539&lt;&gt;"",LEFT(Розрахунок!H539, LEN(Розрахунок!H539)-1)," ")</f>
        <v xml:space="preserve"> </v>
      </c>
      <c r="G542" s="223" t="str">
        <f>IF(Розрахунок!I539&lt;&gt;"",LEFT(Розрахунок!I539, LEN(Розрахунок!I539)-1)," ")</f>
        <v xml:space="preserve"> </v>
      </c>
      <c r="H542" s="223">
        <f>Розрахунок!J539</f>
        <v>0</v>
      </c>
      <c r="I542" s="223" t="str">
        <f>IF(Розрахунок!K539&lt;&gt;"",LEFT(Розрахунок!K539, LEN(Розрахунок!K539)-1)," ")</f>
        <v xml:space="preserve"> </v>
      </c>
      <c r="J542" s="223">
        <f>Розрахунок!E539</f>
        <v>0</v>
      </c>
      <c r="K542" s="223">
        <f>Розрахунок!DN539</f>
        <v>0</v>
      </c>
      <c r="L542" s="223">
        <f>Розрахунок!DM539</f>
        <v>0</v>
      </c>
      <c r="M542" s="223">
        <f>Розрахунок!L539</f>
        <v>0</v>
      </c>
      <c r="N542" s="223">
        <f>Розрахунок!M539</f>
        <v>0</v>
      </c>
      <c r="O542" s="223">
        <f>Розрахунок!N539</f>
        <v>0</v>
      </c>
      <c r="P542" s="223">
        <f>Розрахунок!O539</f>
        <v>0</v>
      </c>
      <c r="Q542" s="224">
        <f>Розрахунок!DL539</f>
        <v>0</v>
      </c>
      <c r="R542" s="249" t="str">
        <f t="shared" si="105"/>
        <v xml:space="preserve"> </v>
      </c>
      <c r="S542" s="222">
        <f>Розрахунок!U539</f>
        <v>0</v>
      </c>
      <c r="T542" s="225">
        <f>Розрахунок!AB539</f>
        <v>0</v>
      </c>
      <c r="U542" s="226">
        <f>Розрахунок!AI539</f>
        <v>0</v>
      </c>
      <c r="V542" s="423">
        <f>Розрахунок!AP539</f>
        <v>0</v>
      </c>
      <c r="W542" s="222">
        <f>Розрахунок!AW539</f>
        <v>0</v>
      </c>
      <c r="X542" s="225">
        <f>Розрахунок!BD539</f>
        <v>0</v>
      </c>
      <c r="Y542" s="226">
        <f>Розрахунок!BK539</f>
        <v>0</v>
      </c>
      <c r="Z542" s="423">
        <f>Розрахунок!BR539</f>
        <v>0</v>
      </c>
      <c r="AA542" s="222">
        <f>Розрахунок!BY539</f>
        <v>0</v>
      </c>
      <c r="AB542" s="423">
        <f>Розрахунок!CF539</f>
        <v>0</v>
      </c>
      <c r="AC542" s="222">
        <f>Розрахунок!CM539</f>
        <v>0</v>
      </c>
      <c r="AD542" s="225">
        <f>Розрахунок!CT539</f>
        <v>0</v>
      </c>
      <c r="AE542" s="226">
        <f>Розрахунок!DA539</f>
        <v>0</v>
      </c>
      <c r="AF542" s="225">
        <f>Розрахунок!DH539</f>
        <v>0</v>
      </c>
      <c r="AG542" s="421"/>
      <c r="AI542" s="524">
        <f t="shared" si="97"/>
        <v>0</v>
      </c>
      <c r="AJ542" s="519">
        <f t="shared" si="98"/>
        <v>0</v>
      </c>
      <c r="AK542" s="519">
        <f t="shared" si="99"/>
        <v>0</v>
      </c>
      <c r="AL542" s="519">
        <f t="shared" si="100"/>
        <v>0</v>
      </c>
      <c r="AM542" s="519">
        <f t="shared" si="101"/>
        <v>0</v>
      </c>
      <c r="AN542" s="519">
        <f t="shared" si="102"/>
        <v>0</v>
      </c>
      <c r="AO542" s="525">
        <f t="shared" si="103"/>
        <v>0</v>
      </c>
    </row>
    <row r="543" spans="1:41" s="16" customFormat="1" ht="13.5" hidden="1" thickBot="1" x14ac:dyDescent="0.25">
      <c r="A543" s="221">
        <f>Розрахунок!A540</f>
        <v>17</v>
      </c>
      <c r="B543" s="423">
        <f>Розрахунок!B540</f>
        <v>0</v>
      </c>
      <c r="C543" s="227" t="str">
        <f>Розрахунок!C540</f>
        <v/>
      </c>
      <c r="D543" s="226" t="str">
        <f>IF(Розрахунок!F540&lt;&gt;"",LEFT(Розрахунок!F540, LEN(Розрахунок!F540)-1)," ")</f>
        <v xml:space="preserve"> </v>
      </c>
      <c r="E543" s="223" t="str">
        <f>IF(Розрахунок!G540&lt;&gt;"",LEFT(Розрахунок!G540, LEN(Розрахунок!G540)-1)," ")</f>
        <v xml:space="preserve"> </v>
      </c>
      <c r="F543" s="223" t="str">
        <f>IF(Розрахунок!H540&lt;&gt;"",LEFT(Розрахунок!H540, LEN(Розрахунок!H540)-1)," ")</f>
        <v xml:space="preserve"> </v>
      </c>
      <c r="G543" s="223" t="str">
        <f>IF(Розрахунок!I540&lt;&gt;"",LEFT(Розрахунок!I540, LEN(Розрахунок!I540)-1)," ")</f>
        <v xml:space="preserve"> </v>
      </c>
      <c r="H543" s="223">
        <f>Розрахунок!J540</f>
        <v>0</v>
      </c>
      <c r="I543" s="223" t="str">
        <f>IF(Розрахунок!K540&lt;&gt;"",LEFT(Розрахунок!K540, LEN(Розрахунок!K540)-1)," ")</f>
        <v xml:space="preserve"> </v>
      </c>
      <c r="J543" s="223">
        <f>Розрахунок!E540</f>
        <v>0</v>
      </c>
      <c r="K543" s="223">
        <f>Розрахунок!DN540</f>
        <v>0</v>
      </c>
      <c r="L543" s="223">
        <f>Розрахунок!DM540</f>
        <v>0</v>
      </c>
      <c r="M543" s="223">
        <f>Розрахунок!L540</f>
        <v>0</v>
      </c>
      <c r="N543" s="223">
        <f>Розрахунок!M540</f>
        <v>0</v>
      </c>
      <c r="O543" s="223">
        <f>Розрахунок!N540</f>
        <v>0</v>
      </c>
      <c r="P543" s="223">
        <f>Розрахунок!O540</f>
        <v>0</v>
      </c>
      <c r="Q543" s="224">
        <f>Розрахунок!DL540</f>
        <v>0</v>
      </c>
      <c r="R543" s="249" t="str">
        <f t="shared" ref="R543:R546" si="106">IF(L543&lt;&gt;0,M543/L543," ")</f>
        <v xml:space="preserve"> </v>
      </c>
      <c r="S543" s="222">
        <f>Розрахунок!U540</f>
        <v>0</v>
      </c>
      <c r="T543" s="225">
        <f>Розрахунок!AB540</f>
        <v>0</v>
      </c>
      <c r="U543" s="226">
        <f>Розрахунок!AI540</f>
        <v>0</v>
      </c>
      <c r="V543" s="423">
        <f>Розрахунок!AP540</f>
        <v>0</v>
      </c>
      <c r="W543" s="222">
        <f>Розрахунок!AW540</f>
        <v>0</v>
      </c>
      <c r="X543" s="225">
        <f>Розрахунок!BD540</f>
        <v>0</v>
      </c>
      <c r="Y543" s="226">
        <f>Розрахунок!BK540</f>
        <v>0</v>
      </c>
      <c r="Z543" s="423">
        <f>Розрахунок!BR540</f>
        <v>0</v>
      </c>
      <c r="AA543" s="222">
        <f>Розрахунок!BY540</f>
        <v>0</v>
      </c>
      <c r="AB543" s="423">
        <f>Розрахунок!CF540</f>
        <v>0</v>
      </c>
      <c r="AC543" s="222">
        <f>Розрахунок!CM540</f>
        <v>0</v>
      </c>
      <c r="AD543" s="225">
        <f>Розрахунок!CT540</f>
        <v>0</v>
      </c>
      <c r="AE543" s="226">
        <f>Розрахунок!DA540</f>
        <v>0</v>
      </c>
      <c r="AF543" s="225">
        <f>Розрахунок!DH540</f>
        <v>0</v>
      </c>
      <c r="AG543" s="421"/>
      <c r="AI543" s="524">
        <f t="shared" si="97"/>
        <v>0</v>
      </c>
      <c r="AJ543" s="519">
        <f t="shared" si="98"/>
        <v>0</v>
      </c>
      <c r="AK543" s="519">
        <f t="shared" si="99"/>
        <v>0</v>
      </c>
      <c r="AL543" s="519">
        <f t="shared" si="100"/>
        <v>0</v>
      </c>
      <c r="AM543" s="519">
        <f t="shared" si="101"/>
        <v>0</v>
      </c>
      <c r="AN543" s="519">
        <f t="shared" si="102"/>
        <v>0</v>
      </c>
      <c r="AO543" s="525">
        <f t="shared" si="103"/>
        <v>0</v>
      </c>
    </row>
    <row r="544" spans="1:41" s="16" customFormat="1" ht="13.5" hidden="1" thickBot="1" x14ac:dyDescent="0.25">
      <c r="A544" s="221">
        <f>Розрахунок!A541</f>
        <v>18</v>
      </c>
      <c r="B544" s="423">
        <f>Розрахунок!B541</f>
        <v>0</v>
      </c>
      <c r="C544" s="227" t="str">
        <f>Розрахунок!C541</f>
        <v/>
      </c>
      <c r="D544" s="226" t="str">
        <f>IF(Розрахунок!F541&lt;&gt;"",LEFT(Розрахунок!F541, LEN(Розрахунок!F541)-1)," ")</f>
        <v xml:space="preserve"> </v>
      </c>
      <c r="E544" s="223" t="str">
        <f>IF(Розрахунок!G541&lt;&gt;"",LEFT(Розрахунок!G541, LEN(Розрахунок!G541)-1)," ")</f>
        <v xml:space="preserve"> </v>
      </c>
      <c r="F544" s="223" t="str">
        <f>IF(Розрахунок!H541&lt;&gt;"",LEFT(Розрахунок!H541, LEN(Розрахунок!H541)-1)," ")</f>
        <v xml:space="preserve"> </v>
      </c>
      <c r="G544" s="223" t="str">
        <f>IF(Розрахунок!I541&lt;&gt;"",LEFT(Розрахунок!I541, LEN(Розрахунок!I541)-1)," ")</f>
        <v xml:space="preserve"> </v>
      </c>
      <c r="H544" s="223">
        <f>Розрахунок!J541</f>
        <v>0</v>
      </c>
      <c r="I544" s="223" t="str">
        <f>IF(Розрахунок!K541&lt;&gt;"",LEFT(Розрахунок!K541, LEN(Розрахунок!K541)-1)," ")</f>
        <v xml:space="preserve"> </v>
      </c>
      <c r="J544" s="223">
        <f>Розрахунок!E541</f>
        <v>0</v>
      </c>
      <c r="K544" s="223">
        <f>Розрахунок!DN541</f>
        <v>0</v>
      </c>
      <c r="L544" s="223">
        <f>Розрахунок!DM541</f>
        <v>0</v>
      </c>
      <c r="M544" s="223">
        <f>Розрахунок!L541</f>
        <v>0</v>
      </c>
      <c r="N544" s="223">
        <f>Розрахунок!M541</f>
        <v>0</v>
      </c>
      <c r="O544" s="223">
        <f>Розрахунок!N541</f>
        <v>0</v>
      </c>
      <c r="P544" s="223">
        <f>Розрахунок!O541</f>
        <v>0</v>
      </c>
      <c r="Q544" s="224">
        <f>Розрахунок!DL541</f>
        <v>0</v>
      </c>
      <c r="R544" s="249" t="str">
        <f t="shared" si="106"/>
        <v xml:space="preserve"> </v>
      </c>
      <c r="S544" s="222">
        <f>Розрахунок!U541</f>
        <v>0</v>
      </c>
      <c r="T544" s="225">
        <f>Розрахунок!AB541</f>
        <v>0</v>
      </c>
      <c r="U544" s="226">
        <f>Розрахунок!AI541</f>
        <v>0</v>
      </c>
      <c r="V544" s="423">
        <f>Розрахунок!AP541</f>
        <v>0</v>
      </c>
      <c r="W544" s="222">
        <f>Розрахунок!AW541</f>
        <v>0</v>
      </c>
      <c r="X544" s="225">
        <f>Розрахунок!BD541</f>
        <v>0</v>
      </c>
      <c r="Y544" s="226">
        <f>Розрахунок!BK541</f>
        <v>0</v>
      </c>
      <c r="Z544" s="423">
        <f>Розрахунок!BR541</f>
        <v>0</v>
      </c>
      <c r="AA544" s="222">
        <f>Розрахунок!BY541</f>
        <v>0</v>
      </c>
      <c r="AB544" s="423">
        <f>Розрахунок!CF541</f>
        <v>0</v>
      </c>
      <c r="AC544" s="222">
        <f>Розрахунок!CM541</f>
        <v>0</v>
      </c>
      <c r="AD544" s="225">
        <f>Розрахунок!CT541</f>
        <v>0</v>
      </c>
      <c r="AE544" s="226">
        <f>Розрахунок!DA541</f>
        <v>0</v>
      </c>
      <c r="AF544" s="225">
        <f>Розрахунок!DH541</f>
        <v>0</v>
      </c>
      <c r="AG544" s="421"/>
      <c r="AI544" s="524">
        <f t="shared" si="97"/>
        <v>0</v>
      </c>
      <c r="AJ544" s="519">
        <f t="shared" si="98"/>
        <v>0</v>
      </c>
      <c r="AK544" s="519">
        <f t="shared" si="99"/>
        <v>0</v>
      </c>
      <c r="AL544" s="519">
        <f t="shared" si="100"/>
        <v>0</v>
      </c>
      <c r="AM544" s="519">
        <f t="shared" si="101"/>
        <v>0</v>
      </c>
      <c r="AN544" s="519">
        <f t="shared" si="102"/>
        <v>0</v>
      </c>
      <c r="AO544" s="525">
        <f t="shared" si="103"/>
        <v>0</v>
      </c>
    </row>
    <row r="545" spans="1:41" s="16" customFormat="1" ht="13.5" hidden="1" thickBot="1" x14ac:dyDescent="0.25">
      <c r="A545" s="221">
        <f>Розрахунок!A542</f>
        <v>19</v>
      </c>
      <c r="B545" s="423">
        <f>Розрахунок!B542</f>
        <v>0</v>
      </c>
      <c r="C545" s="227" t="str">
        <f>Розрахунок!C542</f>
        <v/>
      </c>
      <c r="D545" s="226" t="str">
        <f>IF(Розрахунок!F542&lt;&gt;"",LEFT(Розрахунок!F542, LEN(Розрахунок!F542)-1)," ")</f>
        <v xml:space="preserve"> </v>
      </c>
      <c r="E545" s="223" t="str">
        <f>IF(Розрахунок!G542&lt;&gt;"",LEFT(Розрахунок!G542, LEN(Розрахунок!G542)-1)," ")</f>
        <v xml:space="preserve"> </v>
      </c>
      <c r="F545" s="223" t="str">
        <f>IF(Розрахунок!H542&lt;&gt;"",LEFT(Розрахунок!H542, LEN(Розрахунок!H542)-1)," ")</f>
        <v xml:space="preserve"> </v>
      </c>
      <c r="G545" s="223" t="str">
        <f>IF(Розрахунок!I542&lt;&gt;"",LEFT(Розрахунок!I542, LEN(Розрахунок!I542)-1)," ")</f>
        <v xml:space="preserve"> </v>
      </c>
      <c r="H545" s="223">
        <f>Розрахунок!J542</f>
        <v>0</v>
      </c>
      <c r="I545" s="223" t="str">
        <f>IF(Розрахунок!K542&lt;&gt;"",LEFT(Розрахунок!K542, LEN(Розрахунок!K542)-1)," ")</f>
        <v xml:space="preserve"> </v>
      </c>
      <c r="J545" s="223">
        <f>Розрахунок!E542</f>
        <v>0</v>
      </c>
      <c r="K545" s="223">
        <f>Розрахунок!DN542</f>
        <v>0</v>
      </c>
      <c r="L545" s="223">
        <f>Розрахунок!DM542</f>
        <v>0</v>
      </c>
      <c r="M545" s="223">
        <f>Розрахунок!L542</f>
        <v>0</v>
      </c>
      <c r="N545" s="223">
        <f>Розрахунок!M542</f>
        <v>0</v>
      </c>
      <c r="O545" s="223">
        <f>Розрахунок!N542</f>
        <v>0</v>
      </c>
      <c r="P545" s="223">
        <f>Розрахунок!O542</f>
        <v>0</v>
      </c>
      <c r="Q545" s="224">
        <f>Розрахунок!DL542</f>
        <v>0</v>
      </c>
      <c r="R545" s="249" t="str">
        <f t="shared" si="106"/>
        <v xml:space="preserve"> </v>
      </c>
      <c r="S545" s="222">
        <f>Розрахунок!U542</f>
        <v>0</v>
      </c>
      <c r="T545" s="225">
        <f>Розрахунок!AB542</f>
        <v>0</v>
      </c>
      <c r="U545" s="226">
        <f>Розрахунок!AI542</f>
        <v>0</v>
      </c>
      <c r="V545" s="423">
        <f>Розрахунок!AP542</f>
        <v>0</v>
      </c>
      <c r="W545" s="222">
        <f>Розрахунок!AW542</f>
        <v>0</v>
      </c>
      <c r="X545" s="225">
        <f>Розрахунок!BD542</f>
        <v>0</v>
      </c>
      <c r="Y545" s="226">
        <f>Розрахунок!BK542</f>
        <v>0</v>
      </c>
      <c r="Z545" s="423">
        <f>Розрахунок!BR542</f>
        <v>0</v>
      </c>
      <c r="AA545" s="222">
        <f>Розрахунок!BY542</f>
        <v>0</v>
      </c>
      <c r="AB545" s="423">
        <f>Розрахунок!CF542</f>
        <v>0</v>
      </c>
      <c r="AC545" s="222">
        <f>Розрахунок!CM542</f>
        <v>0</v>
      </c>
      <c r="AD545" s="225">
        <f>Розрахунок!CT542</f>
        <v>0</v>
      </c>
      <c r="AE545" s="226">
        <f>Розрахунок!DA542</f>
        <v>0</v>
      </c>
      <c r="AF545" s="225">
        <f>Розрахунок!DH542</f>
        <v>0</v>
      </c>
      <c r="AG545" s="421"/>
      <c r="AI545" s="524">
        <f t="shared" si="97"/>
        <v>0</v>
      </c>
      <c r="AJ545" s="519">
        <f t="shared" si="98"/>
        <v>0</v>
      </c>
      <c r="AK545" s="519">
        <f t="shared" si="99"/>
        <v>0</v>
      </c>
      <c r="AL545" s="519">
        <f t="shared" si="100"/>
        <v>0</v>
      </c>
      <c r="AM545" s="519">
        <f t="shared" si="101"/>
        <v>0</v>
      </c>
      <c r="AN545" s="519">
        <f t="shared" si="102"/>
        <v>0</v>
      </c>
      <c r="AO545" s="525">
        <f t="shared" si="103"/>
        <v>0</v>
      </c>
    </row>
    <row r="546" spans="1:41" s="16" customFormat="1" ht="13.5" hidden="1" thickBot="1" x14ac:dyDescent="0.25">
      <c r="A546" s="221">
        <f>Розрахунок!A543</f>
        <v>20</v>
      </c>
      <c r="B546" s="423">
        <f>Розрахунок!B543</f>
        <v>0</v>
      </c>
      <c r="C546" s="227" t="str">
        <f>Розрахунок!C543</f>
        <v/>
      </c>
      <c r="D546" s="226" t="str">
        <f>IF(Розрахунок!F543&lt;&gt;"",LEFT(Розрахунок!F543, LEN(Розрахунок!F543)-1)," ")</f>
        <v xml:space="preserve"> </v>
      </c>
      <c r="E546" s="223" t="str">
        <f>IF(Розрахунок!G543&lt;&gt;"",LEFT(Розрахунок!G543, LEN(Розрахунок!G543)-1)," ")</f>
        <v xml:space="preserve"> </v>
      </c>
      <c r="F546" s="223" t="str">
        <f>IF(Розрахунок!H543&lt;&gt;"",LEFT(Розрахунок!H543, LEN(Розрахунок!H543)-1)," ")</f>
        <v xml:space="preserve"> </v>
      </c>
      <c r="G546" s="223" t="str">
        <f>IF(Розрахунок!I543&lt;&gt;"",LEFT(Розрахунок!I543, LEN(Розрахунок!I543)-1)," ")</f>
        <v xml:space="preserve"> </v>
      </c>
      <c r="H546" s="223">
        <f>Розрахунок!J543</f>
        <v>0</v>
      </c>
      <c r="I546" s="223" t="str">
        <f>IF(Розрахунок!K543&lt;&gt;"",LEFT(Розрахунок!K543, LEN(Розрахунок!K543)-1)," ")</f>
        <v xml:space="preserve"> </v>
      </c>
      <c r="J546" s="223">
        <f>Розрахунок!E543</f>
        <v>0</v>
      </c>
      <c r="K546" s="223">
        <f>Розрахунок!DN543</f>
        <v>0</v>
      </c>
      <c r="L546" s="223">
        <f>Розрахунок!DM543</f>
        <v>0</v>
      </c>
      <c r="M546" s="223">
        <f>Розрахунок!L543</f>
        <v>0</v>
      </c>
      <c r="N546" s="223">
        <f>Розрахунок!M543</f>
        <v>0</v>
      </c>
      <c r="O546" s="223">
        <f>Розрахунок!N543</f>
        <v>0</v>
      </c>
      <c r="P546" s="223">
        <f>Розрахунок!O543</f>
        <v>0</v>
      </c>
      <c r="Q546" s="224">
        <f>Розрахунок!DL543</f>
        <v>0</v>
      </c>
      <c r="R546" s="249" t="str">
        <f t="shared" si="106"/>
        <v xml:space="preserve"> </v>
      </c>
      <c r="S546" s="222">
        <f>Розрахунок!U543</f>
        <v>0</v>
      </c>
      <c r="T546" s="225">
        <f>Розрахунок!AB543</f>
        <v>0</v>
      </c>
      <c r="U546" s="226">
        <f>Розрахунок!AI543</f>
        <v>0</v>
      </c>
      <c r="V546" s="423">
        <f>Розрахунок!AP543</f>
        <v>0</v>
      </c>
      <c r="W546" s="222">
        <f>Розрахунок!AW543</f>
        <v>0</v>
      </c>
      <c r="X546" s="225">
        <f>Розрахунок!BD543</f>
        <v>0</v>
      </c>
      <c r="Y546" s="226">
        <f>Розрахунок!BK543</f>
        <v>0</v>
      </c>
      <c r="Z546" s="423">
        <f>Розрахунок!BR543</f>
        <v>0</v>
      </c>
      <c r="AA546" s="222">
        <f>Розрахунок!BY543</f>
        <v>0</v>
      </c>
      <c r="AB546" s="423">
        <f>Розрахунок!CF543</f>
        <v>0</v>
      </c>
      <c r="AC546" s="222">
        <f>Розрахунок!CM543</f>
        <v>0</v>
      </c>
      <c r="AD546" s="225">
        <f>Розрахунок!CT543</f>
        <v>0</v>
      </c>
      <c r="AE546" s="226">
        <f>Розрахунок!DA543</f>
        <v>0</v>
      </c>
      <c r="AF546" s="225">
        <f>Розрахунок!DH543</f>
        <v>0</v>
      </c>
      <c r="AG546" s="421"/>
      <c r="AI546" s="524">
        <f t="shared" si="97"/>
        <v>0</v>
      </c>
      <c r="AJ546" s="519">
        <f t="shared" si="98"/>
        <v>0</v>
      </c>
      <c r="AK546" s="519">
        <f t="shared" si="99"/>
        <v>0</v>
      </c>
      <c r="AL546" s="519">
        <f t="shared" si="100"/>
        <v>0</v>
      </c>
      <c r="AM546" s="519">
        <f t="shared" si="101"/>
        <v>0</v>
      </c>
      <c r="AN546" s="519">
        <f t="shared" si="102"/>
        <v>0</v>
      </c>
      <c r="AO546" s="525">
        <f t="shared" si="103"/>
        <v>0</v>
      </c>
    </row>
    <row r="547" spans="1:41" s="16" customFormat="1" ht="13.5" hidden="1" thickBot="1" x14ac:dyDescent="0.25">
      <c r="A547" s="770" t="s">
        <v>100</v>
      </c>
      <c r="B547" s="771"/>
      <c r="C547" s="272"/>
      <c r="D547" s="273"/>
      <c r="E547" s="274"/>
      <c r="F547" s="274"/>
      <c r="G547" s="274"/>
      <c r="H547" s="274"/>
      <c r="I547" s="274"/>
      <c r="J547" s="274">
        <f t="shared" ref="J547:Q547" si="107">SUM(J527:J546)</f>
        <v>0</v>
      </c>
      <c r="K547" s="274">
        <f t="shared" si="107"/>
        <v>0</v>
      </c>
      <c r="L547" s="275">
        <f t="shared" si="107"/>
        <v>0</v>
      </c>
      <c r="M547" s="274">
        <f t="shared" si="107"/>
        <v>0</v>
      </c>
      <c r="N547" s="274">
        <f t="shared" si="107"/>
        <v>0</v>
      </c>
      <c r="O547" s="274">
        <f t="shared" si="107"/>
        <v>0</v>
      </c>
      <c r="P547" s="274">
        <f t="shared" si="107"/>
        <v>0</v>
      </c>
      <c r="Q547" s="275">
        <f t="shared" si="107"/>
        <v>0</v>
      </c>
      <c r="R547" s="276"/>
      <c r="S547" s="277">
        <f t="shared" ref="S547:AF547" si="108">SUM(S527:S546)</f>
        <v>0</v>
      </c>
      <c r="T547" s="278">
        <f t="shared" si="108"/>
        <v>0</v>
      </c>
      <c r="U547" s="412">
        <f t="shared" si="108"/>
        <v>0</v>
      </c>
      <c r="V547" s="424">
        <f t="shared" si="108"/>
        <v>0</v>
      </c>
      <c r="W547" s="277">
        <f t="shared" si="108"/>
        <v>0</v>
      </c>
      <c r="X547" s="278">
        <f t="shared" si="108"/>
        <v>0</v>
      </c>
      <c r="Y547" s="412">
        <f t="shared" si="108"/>
        <v>0</v>
      </c>
      <c r="Z547" s="424">
        <f t="shared" si="108"/>
        <v>0</v>
      </c>
      <c r="AA547" s="277">
        <f t="shared" si="108"/>
        <v>0</v>
      </c>
      <c r="AB547" s="424">
        <f t="shared" si="108"/>
        <v>0</v>
      </c>
      <c r="AC547" s="277">
        <f t="shared" si="108"/>
        <v>0</v>
      </c>
      <c r="AD547" s="278">
        <f t="shared" si="108"/>
        <v>0</v>
      </c>
      <c r="AE547" s="412">
        <f t="shared" si="108"/>
        <v>0</v>
      </c>
      <c r="AF547" s="278">
        <f t="shared" si="108"/>
        <v>0</v>
      </c>
      <c r="AG547" s="421"/>
      <c r="AI547" s="524">
        <f t="shared" si="97"/>
        <v>0</v>
      </c>
      <c r="AJ547" s="519">
        <f t="shared" si="98"/>
        <v>0</v>
      </c>
      <c r="AK547" s="519">
        <f t="shared" si="99"/>
        <v>0</v>
      </c>
      <c r="AL547" s="519">
        <f t="shared" si="100"/>
        <v>0</v>
      </c>
      <c r="AM547" s="519">
        <f t="shared" si="101"/>
        <v>0</v>
      </c>
      <c r="AN547" s="519">
        <f t="shared" si="102"/>
        <v>0</v>
      </c>
      <c r="AO547" s="525">
        <f t="shared" si="103"/>
        <v>0</v>
      </c>
    </row>
    <row r="548" spans="1:41" s="23" customFormat="1" ht="13.5" hidden="1" thickBot="1" x14ac:dyDescent="0.25">
      <c r="A548" s="767" t="str">
        <f>Розрахунок!B545</f>
        <v>Блок Г</v>
      </c>
      <c r="B548" s="768"/>
      <c r="C548" s="768"/>
      <c r="D548" s="768"/>
      <c r="E548" s="768"/>
      <c r="F548" s="768"/>
      <c r="G548" s="768"/>
      <c r="H548" s="768"/>
      <c r="I548" s="768"/>
      <c r="J548" s="768"/>
      <c r="K548" s="768"/>
      <c r="L548" s="768"/>
      <c r="M548" s="768"/>
      <c r="N548" s="768"/>
      <c r="O548" s="768"/>
      <c r="P548" s="768"/>
      <c r="Q548" s="768"/>
      <c r="R548" s="768"/>
      <c r="S548" s="768"/>
      <c r="T548" s="768"/>
      <c r="U548" s="768"/>
      <c r="V548" s="768"/>
      <c r="W548" s="768"/>
      <c r="X548" s="768"/>
      <c r="Y548" s="768"/>
      <c r="Z548" s="768"/>
      <c r="AA548" s="768"/>
      <c r="AB548" s="768"/>
      <c r="AC548" s="768"/>
      <c r="AD548" s="768"/>
      <c r="AE548" s="768"/>
      <c r="AF548" s="769"/>
      <c r="AG548" s="445"/>
      <c r="AI548" s="524">
        <f t="shared" si="97"/>
        <v>0</v>
      </c>
      <c r="AJ548" s="519">
        <f t="shared" si="98"/>
        <v>0</v>
      </c>
      <c r="AK548" s="519">
        <f t="shared" si="99"/>
        <v>0</v>
      </c>
      <c r="AL548" s="519">
        <f t="shared" si="100"/>
        <v>0</v>
      </c>
      <c r="AM548" s="519">
        <f t="shared" si="101"/>
        <v>0</v>
      </c>
      <c r="AN548" s="519">
        <f t="shared" si="102"/>
        <v>0</v>
      </c>
      <c r="AO548" s="525">
        <f t="shared" si="103"/>
        <v>0</v>
      </c>
    </row>
    <row r="549" spans="1:41" s="16" customFormat="1" ht="13.5" hidden="1" thickBot="1" x14ac:dyDescent="0.25">
      <c r="A549" s="221">
        <f>Розрахунок!A546</f>
        <v>1</v>
      </c>
      <c r="B549" s="423">
        <f>Розрахунок!B546</f>
        <v>0</v>
      </c>
      <c r="C549" s="227" t="str">
        <f>Розрахунок!C546</f>
        <v/>
      </c>
      <c r="D549" s="226" t="str">
        <f>IF(Розрахунок!F546&lt;&gt;"",LEFT(Розрахунок!F546, LEN(Розрахунок!F546)-1)," ")</f>
        <v xml:space="preserve"> </v>
      </c>
      <c r="E549" s="223" t="str">
        <f>IF(Розрахунок!G546&lt;&gt;"",LEFT(Розрахунок!G546, LEN(Розрахунок!G546)-1)," ")</f>
        <v xml:space="preserve"> </v>
      </c>
      <c r="F549" s="223" t="str">
        <f>IF(Розрахунок!H546&lt;&gt;"",LEFT(Розрахунок!H546, LEN(Розрахунок!H546)-1)," ")</f>
        <v xml:space="preserve"> </v>
      </c>
      <c r="G549" s="223" t="str">
        <f>IF(Розрахунок!I546&lt;&gt;"",LEFT(Розрахунок!I546, LEN(Розрахунок!I546)-1)," ")</f>
        <v xml:space="preserve"> </v>
      </c>
      <c r="H549" s="223">
        <f>Розрахунок!J546</f>
        <v>0</v>
      </c>
      <c r="I549" s="223" t="str">
        <f>IF(Розрахунок!K546&lt;&gt;"",LEFT(Розрахунок!K546, LEN(Розрахунок!K546)-1)," ")</f>
        <v xml:space="preserve"> </v>
      </c>
      <c r="J549" s="223">
        <f>Розрахунок!E546</f>
        <v>0</v>
      </c>
      <c r="K549" s="223">
        <f>Розрахунок!DN546</f>
        <v>0</v>
      </c>
      <c r="L549" s="223">
        <f>Розрахунок!DM546</f>
        <v>0</v>
      </c>
      <c r="M549" s="223">
        <f>Розрахунок!L546</f>
        <v>0</v>
      </c>
      <c r="N549" s="223">
        <f>Розрахунок!M546</f>
        <v>0</v>
      </c>
      <c r="O549" s="223">
        <f>Розрахунок!N546</f>
        <v>0</v>
      </c>
      <c r="P549" s="223">
        <f>Розрахунок!O546</f>
        <v>0</v>
      </c>
      <c r="Q549" s="224">
        <f>Розрахунок!DL546</f>
        <v>0</v>
      </c>
      <c r="R549" s="249" t="str">
        <f>IF(L549&lt;&gt;0,M549/L549," ")</f>
        <v xml:space="preserve"> </v>
      </c>
      <c r="S549" s="222">
        <f>Розрахунок!U546</f>
        <v>0</v>
      </c>
      <c r="T549" s="225">
        <f>Розрахунок!AB546</f>
        <v>0</v>
      </c>
      <c r="U549" s="226">
        <f>Розрахунок!AI546</f>
        <v>0</v>
      </c>
      <c r="V549" s="423">
        <f>Розрахунок!AP546</f>
        <v>0</v>
      </c>
      <c r="W549" s="222">
        <f>Розрахунок!AW546</f>
        <v>0</v>
      </c>
      <c r="X549" s="225">
        <f>Розрахунок!BD546</f>
        <v>0</v>
      </c>
      <c r="Y549" s="226">
        <f>Розрахунок!BK546</f>
        <v>0</v>
      </c>
      <c r="Z549" s="423">
        <f>Розрахунок!BR546</f>
        <v>0</v>
      </c>
      <c r="AA549" s="222">
        <f>Розрахунок!BY546</f>
        <v>0</v>
      </c>
      <c r="AB549" s="423">
        <f>Розрахунок!CF546</f>
        <v>0</v>
      </c>
      <c r="AC549" s="222">
        <f>Розрахунок!CM546</f>
        <v>0</v>
      </c>
      <c r="AD549" s="225">
        <f>Розрахунок!CT546</f>
        <v>0</v>
      </c>
      <c r="AE549" s="226">
        <f>Розрахунок!DA546</f>
        <v>0</v>
      </c>
      <c r="AF549" s="225">
        <f>Розрахунок!DH546</f>
        <v>0</v>
      </c>
      <c r="AG549" s="421"/>
      <c r="AI549" s="524">
        <f t="shared" si="97"/>
        <v>0</v>
      </c>
      <c r="AJ549" s="519">
        <f t="shared" si="98"/>
        <v>0</v>
      </c>
      <c r="AK549" s="519">
        <f t="shared" si="99"/>
        <v>0</v>
      </c>
      <c r="AL549" s="519">
        <f t="shared" si="100"/>
        <v>0</v>
      </c>
      <c r="AM549" s="519">
        <f t="shared" si="101"/>
        <v>0</v>
      </c>
      <c r="AN549" s="519">
        <f t="shared" si="102"/>
        <v>0</v>
      </c>
      <c r="AO549" s="525">
        <f t="shared" si="103"/>
        <v>0</v>
      </c>
    </row>
    <row r="550" spans="1:41" s="16" customFormat="1" ht="13.5" hidden="1" thickBot="1" x14ac:dyDescent="0.25">
      <c r="A550" s="221">
        <f>Розрахунок!A547</f>
        <v>2</v>
      </c>
      <c r="B550" s="423">
        <f>Розрахунок!B547</f>
        <v>0</v>
      </c>
      <c r="C550" s="227" t="str">
        <f>Розрахунок!C547</f>
        <v/>
      </c>
      <c r="D550" s="226" t="str">
        <f>IF(Розрахунок!F547&lt;&gt;"",LEFT(Розрахунок!F547, LEN(Розрахунок!F547)-1)," ")</f>
        <v xml:space="preserve"> </v>
      </c>
      <c r="E550" s="223" t="str">
        <f>IF(Розрахунок!G547&lt;&gt;"",LEFT(Розрахунок!G547, LEN(Розрахунок!G547)-1)," ")</f>
        <v xml:space="preserve"> </v>
      </c>
      <c r="F550" s="223" t="str">
        <f>IF(Розрахунок!H547&lt;&gt;"",LEFT(Розрахунок!H547, LEN(Розрахунок!H547)-1)," ")</f>
        <v xml:space="preserve"> </v>
      </c>
      <c r="G550" s="223" t="str">
        <f>IF(Розрахунок!I547&lt;&gt;"",LEFT(Розрахунок!I547, LEN(Розрахунок!I547)-1)," ")</f>
        <v xml:space="preserve"> </v>
      </c>
      <c r="H550" s="223">
        <f>Розрахунок!J547</f>
        <v>0</v>
      </c>
      <c r="I550" s="223" t="str">
        <f>IF(Розрахунок!K547&lt;&gt;"",LEFT(Розрахунок!K547, LEN(Розрахунок!K547)-1)," ")</f>
        <v xml:space="preserve"> </v>
      </c>
      <c r="J550" s="223">
        <f>Розрахунок!E547</f>
        <v>0</v>
      </c>
      <c r="K550" s="223">
        <f>Розрахунок!DN547</f>
        <v>0</v>
      </c>
      <c r="L550" s="223">
        <f>Розрахунок!DM547</f>
        <v>0</v>
      </c>
      <c r="M550" s="223">
        <f>Розрахунок!L547</f>
        <v>0</v>
      </c>
      <c r="N550" s="223">
        <f>Розрахунок!M547</f>
        <v>0</v>
      </c>
      <c r="O550" s="223">
        <f>Розрахунок!N547</f>
        <v>0</v>
      </c>
      <c r="P550" s="223">
        <f>Розрахунок!O547</f>
        <v>0</v>
      </c>
      <c r="Q550" s="224">
        <f>Розрахунок!DL547</f>
        <v>0</v>
      </c>
      <c r="R550" s="249" t="str">
        <f t="shared" ref="R550:R557" si="109">IF(L550&lt;&gt;0,M550/L550," ")</f>
        <v xml:space="preserve"> </v>
      </c>
      <c r="S550" s="222">
        <f>Розрахунок!U547</f>
        <v>0</v>
      </c>
      <c r="T550" s="225">
        <f>Розрахунок!AB547</f>
        <v>0</v>
      </c>
      <c r="U550" s="226">
        <f>Розрахунок!AI547</f>
        <v>0</v>
      </c>
      <c r="V550" s="423">
        <f>Розрахунок!AP547</f>
        <v>0</v>
      </c>
      <c r="W550" s="222">
        <f>Розрахунок!AW547</f>
        <v>0</v>
      </c>
      <c r="X550" s="225">
        <f>Розрахунок!BD547</f>
        <v>0</v>
      </c>
      <c r="Y550" s="226">
        <f>Розрахунок!BK547</f>
        <v>0</v>
      </c>
      <c r="Z550" s="423">
        <f>Розрахунок!BR547</f>
        <v>0</v>
      </c>
      <c r="AA550" s="222">
        <f>Розрахунок!BY547</f>
        <v>0</v>
      </c>
      <c r="AB550" s="423">
        <f>Розрахунок!CF547</f>
        <v>0</v>
      </c>
      <c r="AC550" s="222">
        <f>Розрахунок!CM547</f>
        <v>0</v>
      </c>
      <c r="AD550" s="225">
        <f>Розрахунок!CT547</f>
        <v>0</v>
      </c>
      <c r="AE550" s="226">
        <f>Розрахунок!DA547</f>
        <v>0</v>
      </c>
      <c r="AF550" s="225">
        <f>Розрахунок!DH547</f>
        <v>0</v>
      </c>
      <c r="AG550" s="421"/>
      <c r="AI550" s="524">
        <f t="shared" si="97"/>
        <v>0</v>
      </c>
      <c r="AJ550" s="519">
        <f t="shared" si="98"/>
        <v>0</v>
      </c>
      <c r="AK550" s="519">
        <f t="shared" si="99"/>
        <v>0</v>
      </c>
      <c r="AL550" s="519">
        <f t="shared" si="100"/>
        <v>0</v>
      </c>
      <c r="AM550" s="519">
        <f t="shared" si="101"/>
        <v>0</v>
      </c>
      <c r="AN550" s="519">
        <f t="shared" si="102"/>
        <v>0</v>
      </c>
      <c r="AO550" s="525">
        <f t="shared" si="103"/>
        <v>0</v>
      </c>
    </row>
    <row r="551" spans="1:41" s="16" customFormat="1" ht="13.5" hidden="1" thickBot="1" x14ac:dyDescent="0.25">
      <c r="A551" s="221">
        <f>Розрахунок!A548</f>
        <v>3</v>
      </c>
      <c r="B551" s="423">
        <f>Розрахунок!B548</f>
        <v>0</v>
      </c>
      <c r="C551" s="227" t="str">
        <f>Розрахунок!C548</f>
        <v/>
      </c>
      <c r="D551" s="226" t="str">
        <f>IF(Розрахунок!F548&lt;&gt;"",LEFT(Розрахунок!F548, LEN(Розрахунок!F548)-1)," ")</f>
        <v xml:space="preserve"> </v>
      </c>
      <c r="E551" s="223" t="str">
        <f>IF(Розрахунок!G548&lt;&gt;"",LEFT(Розрахунок!G548, LEN(Розрахунок!G548)-1)," ")</f>
        <v xml:space="preserve"> </v>
      </c>
      <c r="F551" s="223" t="str">
        <f>IF(Розрахунок!H548&lt;&gt;"",LEFT(Розрахунок!H548, LEN(Розрахунок!H548)-1)," ")</f>
        <v xml:space="preserve"> </v>
      </c>
      <c r="G551" s="223" t="str">
        <f>IF(Розрахунок!I548&lt;&gt;"",LEFT(Розрахунок!I548, LEN(Розрахунок!I548)-1)," ")</f>
        <v xml:space="preserve"> </v>
      </c>
      <c r="H551" s="223">
        <f>Розрахунок!J548</f>
        <v>0</v>
      </c>
      <c r="I551" s="223" t="str">
        <f>IF(Розрахунок!K548&lt;&gt;"",LEFT(Розрахунок!K548, LEN(Розрахунок!K548)-1)," ")</f>
        <v xml:space="preserve"> </v>
      </c>
      <c r="J551" s="223">
        <f>Розрахунок!E548</f>
        <v>0</v>
      </c>
      <c r="K551" s="223">
        <f>Розрахунок!DN548</f>
        <v>0</v>
      </c>
      <c r="L551" s="223">
        <f>Розрахунок!DM548</f>
        <v>0</v>
      </c>
      <c r="M551" s="223">
        <f>Розрахунок!L548</f>
        <v>0</v>
      </c>
      <c r="N551" s="223">
        <f>Розрахунок!M548</f>
        <v>0</v>
      </c>
      <c r="O551" s="223">
        <f>Розрахунок!N548</f>
        <v>0</v>
      </c>
      <c r="P551" s="223">
        <f>Розрахунок!O548</f>
        <v>0</v>
      </c>
      <c r="Q551" s="224">
        <f>Розрахунок!DL548</f>
        <v>0</v>
      </c>
      <c r="R551" s="249" t="str">
        <f t="shared" si="109"/>
        <v xml:space="preserve"> </v>
      </c>
      <c r="S551" s="222">
        <f>Розрахунок!U548</f>
        <v>0</v>
      </c>
      <c r="T551" s="225">
        <f>Розрахунок!AB548</f>
        <v>0</v>
      </c>
      <c r="U551" s="226">
        <f>Розрахунок!AI548</f>
        <v>0</v>
      </c>
      <c r="V551" s="423">
        <f>Розрахунок!AP548</f>
        <v>0</v>
      </c>
      <c r="W551" s="222">
        <f>Розрахунок!AW548</f>
        <v>0</v>
      </c>
      <c r="X551" s="225">
        <f>Розрахунок!BD548</f>
        <v>0</v>
      </c>
      <c r="Y551" s="226">
        <f>Розрахунок!BK548</f>
        <v>0</v>
      </c>
      <c r="Z551" s="423">
        <f>Розрахунок!BR548</f>
        <v>0</v>
      </c>
      <c r="AA551" s="222">
        <f>Розрахунок!BY548</f>
        <v>0</v>
      </c>
      <c r="AB551" s="423">
        <f>Розрахунок!CF548</f>
        <v>0</v>
      </c>
      <c r="AC551" s="222">
        <f>Розрахунок!CM548</f>
        <v>0</v>
      </c>
      <c r="AD551" s="225">
        <f>Розрахунок!CT548</f>
        <v>0</v>
      </c>
      <c r="AE551" s="226">
        <f>Розрахунок!DA548</f>
        <v>0</v>
      </c>
      <c r="AF551" s="225">
        <f>Розрахунок!DH548</f>
        <v>0</v>
      </c>
      <c r="AG551" s="421"/>
      <c r="AI551" s="524">
        <f t="shared" si="97"/>
        <v>0</v>
      </c>
      <c r="AJ551" s="519">
        <f t="shared" si="98"/>
        <v>0</v>
      </c>
      <c r="AK551" s="519">
        <f t="shared" si="99"/>
        <v>0</v>
      </c>
      <c r="AL551" s="519">
        <f t="shared" si="100"/>
        <v>0</v>
      </c>
      <c r="AM551" s="519">
        <f t="shared" si="101"/>
        <v>0</v>
      </c>
      <c r="AN551" s="519">
        <f t="shared" si="102"/>
        <v>0</v>
      </c>
      <c r="AO551" s="525">
        <f t="shared" si="103"/>
        <v>0</v>
      </c>
    </row>
    <row r="552" spans="1:41" s="16" customFormat="1" ht="13.5" hidden="1" thickBot="1" x14ac:dyDescent="0.25">
      <c r="A552" s="221">
        <f>Розрахунок!A549</f>
        <v>4</v>
      </c>
      <c r="B552" s="423">
        <f>Розрахунок!B549</f>
        <v>0</v>
      </c>
      <c r="C552" s="227" t="str">
        <f>Розрахунок!C549</f>
        <v/>
      </c>
      <c r="D552" s="226" t="str">
        <f>IF(Розрахунок!F549&lt;&gt;"",LEFT(Розрахунок!F549, LEN(Розрахунок!F549)-1)," ")</f>
        <v xml:space="preserve"> </v>
      </c>
      <c r="E552" s="223" t="str">
        <f>IF(Розрахунок!G549&lt;&gt;"",LEFT(Розрахунок!G549, LEN(Розрахунок!G549)-1)," ")</f>
        <v xml:space="preserve"> </v>
      </c>
      <c r="F552" s="223" t="str">
        <f>IF(Розрахунок!H549&lt;&gt;"",LEFT(Розрахунок!H549, LEN(Розрахунок!H549)-1)," ")</f>
        <v xml:space="preserve"> </v>
      </c>
      <c r="G552" s="223" t="str">
        <f>IF(Розрахунок!I549&lt;&gt;"",LEFT(Розрахунок!I549, LEN(Розрахунок!I549)-1)," ")</f>
        <v xml:space="preserve"> </v>
      </c>
      <c r="H552" s="223">
        <f>Розрахунок!J549</f>
        <v>0</v>
      </c>
      <c r="I552" s="223" t="str">
        <f>IF(Розрахунок!K549&lt;&gt;"",LEFT(Розрахунок!K549, LEN(Розрахунок!K549)-1)," ")</f>
        <v xml:space="preserve"> </v>
      </c>
      <c r="J552" s="223">
        <f>Розрахунок!E549</f>
        <v>0</v>
      </c>
      <c r="K552" s="223">
        <f>Розрахунок!DN549</f>
        <v>0</v>
      </c>
      <c r="L552" s="223">
        <f>Розрахунок!DM549</f>
        <v>0</v>
      </c>
      <c r="M552" s="223">
        <f>Розрахунок!L549</f>
        <v>0</v>
      </c>
      <c r="N552" s="223">
        <f>Розрахунок!M549</f>
        <v>0</v>
      </c>
      <c r="O552" s="223">
        <f>Розрахунок!N549</f>
        <v>0</v>
      </c>
      <c r="P552" s="223">
        <f>Розрахунок!O549</f>
        <v>0</v>
      </c>
      <c r="Q552" s="224">
        <f>Розрахунок!DL549</f>
        <v>0</v>
      </c>
      <c r="R552" s="249" t="str">
        <f t="shared" si="109"/>
        <v xml:space="preserve"> </v>
      </c>
      <c r="S552" s="222">
        <f>Розрахунок!U549</f>
        <v>0</v>
      </c>
      <c r="T552" s="225">
        <f>Розрахунок!AB549</f>
        <v>0</v>
      </c>
      <c r="U552" s="226">
        <f>Розрахунок!AI549</f>
        <v>0</v>
      </c>
      <c r="V552" s="423">
        <f>Розрахунок!AP549</f>
        <v>0</v>
      </c>
      <c r="W552" s="222">
        <f>Розрахунок!AW549</f>
        <v>0</v>
      </c>
      <c r="X552" s="225">
        <f>Розрахунок!BD549</f>
        <v>0</v>
      </c>
      <c r="Y552" s="226">
        <f>Розрахунок!BK549</f>
        <v>0</v>
      </c>
      <c r="Z552" s="423">
        <f>Розрахунок!BR549</f>
        <v>0</v>
      </c>
      <c r="AA552" s="222">
        <f>Розрахунок!BY549</f>
        <v>0</v>
      </c>
      <c r="AB552" s="423">
        <f>Розрахунок!CF549</f>
        <v>0</v>
      </c>
      <c r="AC552" s="222">
        <f>Розрахунок!CM549</f>
        <v>0</v>
      </c>
      <c r="AD552" s="225">
        <f>Розрахунок!CT549</f>
        <v>0</v>
      </c>
      <c r="AE552" s="226">
        <f>Розрахунок!DA549</f>
        <v>0</v>
      </c>
      <c r="AF552" s="225">
        <f>Розрахунок!DH549</f>
        <v>0</v>
      </c>
      <c r="AG552" s="421"/>
      <c r="AI552" s="524">
        <f t="shared" si="97"/>
        <v>0</v>
      </c>
      <c r="AJ552" s="519">
        <f t="shared" si="98"/>
        <v>0</v>
      </c>
      <c r="AK552" s="519">
        <f t="shared" si="99"/>
        <v>0</v>
      </c>
      <c r="AL552" s="519">
        <f t="shared" si="100"/>
        <v>0</v>
      </c>
      <c r="AM552" s="519">
        <f t="shared" si="101"/>
        <v>0</v>
      </c>
      <c r="AN552" s="519">
        <f t="shared" si="102"/>
        <v>0</v>
      </c>
      <c r="AO552" s="525">
        <f t="shared" si="103"/>
        <v>0</v>
      </c>
    </row>
    <row r="553" spans="1:41" s="16" customFormat="1" ht="13.5" hidden="1" thickBot="1" x14ac:dyDescent="0.25">
      <c r="A553" s="221">
        <f>Розрахунок!A550</f>
        <v>5</v>
      </c>
      <c r="B553" s="423">
        <f>Розрахунок!B550</f>
        <v>0</v>
      </c>
      <c r="C553" s="227" t="str">
        <f>Розрахунок!C550</f>
        <v/>
      </c>
      <c r="D553" s="226" t="str">
        <f>IF(Розрахунок!F550&lt;&gt;"",LEFT(Розрахунок!F550, LEN(Розрахунок!F550)-1)," ")</f>
        <v xml:space="preserve"> </v>
      </c>
      <c r="E553" s="223" t="str">
        <f>IF(Розрахунок!G550&lt;&gt;"",LEFT(Розрахунок!G550, LEN(Розрахунок!G550)-1)," ")</f>
        <v xml:space="preserve"> </v>
      </c>
      <c r="F553" s="223" t="str">
        <f>IF(Розрахунок!H550&lt;&gt;"",LEFT(Розрахунок!H550, LEN(Розрахунок!H550)-1)," ")</f>
        <v xml:space="preserve"> </v>
      </c>
      <c r="G553" s="223" t="str">
        <f>IF(Розрахунок!I550&lt;&gt;"",LEFT(Розрахунок!I550, LEN(Розрахунок!I550)-1)," ")</f>
        <v xml:space="preserve"> </v>
      </c>
      <c r="H553" s="223">
        <f>Розрахунок!J550</f>
        <v>0</v>
      </c>
      <c r="I553" s="223" t="str">
        <f>IF(Розрахунок!K550&lt;&gt;"",LEFT(Розрахунок!K550, LEN(Розрахунок!K550)-1)," ")</f>
        <v xml:space="preserve"> </v>
      </c>
      <c r="J553" s="223">
        <f>Розрахунок!E550</f>
        <v>0</v>
      </c>
      <c r="K553" s="223">
        <f>Розрахунок!DN550</f>
        <v>0</v>
      </c>
      <c r="L553" s="223">
        <f>Розрахунок!DM550</f>
        <v>0</v>
      </c>
      <c r="M553" s="223">
        <f>Розрахунок!L550</f>
        <v>0</v>
      </c>
      <c r="N553" s="223">
        <f>Розрахунок!M550</f>
        <v>0</v>
      </c>
      <c r="O553" s="223">
        <f>Розрахунок!N550</f>
        <v>0</v>
      </c>
      <c r="P553" s="223">
        <f>Розрахунок!O550</f>
        <v>0</v>
      </c>
      <c r="Q553" s="224">
        <f>Розрахунок!DL550</f>
        <v>0</v>
      </c>
      <c r="R553" s="249" t="str">
        <f t="shared" si="109"/>
        <v xml:space="preserve"> </v>
      </c>
      <c r="S553" s="222">
        <f>Розрахунок!U550</f>
        <v>0</v>
      </c>
      <c r="T553" s="225">
        <f>Розрахунок!AB550</f>
        <v>0</v>
      </c>
      <c r="U553" s="226">
        <f>Розрахунок!AI550</f>
        <v>0</v>
      </c>
      <c r="V553" s="423">
        <f>Розрахунок!AP550</f>
        <v>0</v>
      </c>
      <c r="W553" s="222">
        <f>Розрахунок!AW550</f>
        <v>0</v>
      </c>
      <c r="X553" s="225">
        <f>Розрахунок!BD550</f>
        <v>0</v>
      </c>
      <c r="Y553" s="226">
        <f>Розрахунок!BK550</f>
        <v>0</v>
      </c>
      <c r="Z553" s="423">
        <f>Розрахунок!BR550</f>
        <v>0</v>
      </c>
      <c r="AA553" s="222">
        <f>Розрахунок!BY550</f>
        <v>0</v>
      </c>
      <c r="AB553" s="423">
        <f>Розрахунок!CF550</f>
        <v>0</v>
      </c>
      <c r="AC553" s="222">
        <f>Розрахунок!CM550</f>
        <v>0</v>
      </c>
      <c r="AD553" s="225">
        <f>Розрахунок!CT550</f>
        <v>0</v>
      </c>
      <c r="AE553" s="226">
        <f>Розрахунок!DA550</f>
        <v>0</v>
      </c>
      <c r="AF553" s="225">
        <f>Розрахунок!DH550</f>
        <v>0</v>
      </c>
      <c r="AG553" s="421"/>
      <c r="AI553" s="524">
        <f t="shared" si="97"/>
        <v>0</v>
      </c>
      <c r="AJ553" s="519">
        <f t="shared" si="98"/>
        <v>0</v>
      </c>
      <c r="AK553" s="519">
        <f t="shared" si="99"/>
        <v>0</v>
      </c>
      <c r="AL553" s="519">
        <f t="shared" si="100"/>
        <v>0</v>
      </c>
      <c r="AM553" s="519">
        <f t="shared" si="101"/>
        <v>0</v>
      </c>
      <c r="AN553" s="519">
        <f t="shared" si="102"/>
        <v>0</v>
      </c>
      <c r="AO553" s="525">
        <f t="shared" si="103"/>
        <v>0</v>
      </c>
    </row>
    <row r="554" spans="1:41" s="16" customFormat="1" ht="13.5" hidden="1" thickBot="1" x14ac:dyDescent="0.25">
      <c r="A554" s="221">
        <f>Розрахунок!A551</f>
        <v>6</v>
      </c>
      <c r="B554" s="423">
        <f>Розрахунок!B551</f>
        <v>0</v>
      </c>
      <c r="C554" s="227" t="str">
        <f>Розрахунок!C551</f>
        <v/>
      </c>
      <c r="D554" s="226" t="str">
        <f>IF(Розрахунок!F551&lt;&gt;"",LEFT(Розрахунок!F551, LEN(Розрахунок!F551)-1)," ")</f>
        <v xml:space="preserve"> </v>
      </c>
      <c r="E554" s="223" t="str">
        <f>IF(Розрахунок!G551&lt;&gt;"",LEFT(Розрахунок!G551, LEN(Розрахунок!G551)-1)," ")</f>
        <v xml:space="preserve"> </v>
      </c>
      <c r="F554" s="223" t="str">
        <f>IF(Розрахунок!H551&lt;&gt;"",LEFT(Розрахунок!H551, LEN(Розрахунок!H551)-1)," ")</f>
        <v xml:space="preserve"> </v>
      </c>
      <c r="G554" s="223" t="str">
        <f>IF(Розрахунок!I551&lt;&gt;"",LEFT(Розрахунок!I551, LEN(Розрахунок!I551)-1)," ")</f>
        <v xml:space="preserve"> </v>
      </c>
      <c r="H554" s="223">
        <f>Розрахунок!J551</f>
        <v>0</v>
      </c>
      <c r="I554" s="223" t="str">
        <f>IF(Розрахунок!K551&lt;&gt;"",LEFT(Розрахунок!K551, LEN(Розрахунок!K551)-1)," ")</f>
        <v xml:space="preserve"> </v>
      </c>
      <c r="J554" s="223">
        <f>Розрахунок!E551</f>
        <v>0</v>
      </c>
      <c r="K554" s="223">
        <f>Розрахунок!DN551</f>
        <v>0</v>
      </c>
      <c r="L554" s="223">
        <f>Розрахунок!DM551</f>
        <v>0</v>
      </c>
      <c r="M554" s="223">
        <f>Розрахунок!L551</f>
        <v>0</v>
      </c>
      <c r="N554" s="223">
        <f>Розрахунок!M551</f>
        <v>0</v>
      </c>
      <c r="O554" s="223">
        <f>Розрахунок!N551</f>
        <v>0</v>
      </c>
      <c r="P554" s="223">
        <f>Розрахунок!O551</f>
        <v>0</v>
      </c>
      <c r="Q554" s="224">
        <f>Розрахунок!DL551</f>
        <v>0</v>
      </c>
      <c r="R554" s="249" t="str">
        <f t="shared" si="109"/>
        <v xml:space="preserve"> </v>
      </c>
      <c r="S554" s="222">
        <f>Розрахунок!U551</f>
        <v>0</v>
      </c>
      <c r="T554" s="225">
        <f>Розрахунок!AB551</f>
        <v>0</v>
      </c>
      <c r="U554" s="226">
        <f>Розрахунок!AI551</f>
        <v>0</v>
      </c>
      <c r="V554" s="423">
        <f>Розрахунок!AP551</f>
        <v>0</v>
      </c>
      <c r="W554" s="222">
        <f>Розрахунок!AW551</f>
        <v>0</v>
      </c>
      <c r="X554" s="225">
        <f>Розрахунок!BD551</f>
        <v>0</v>
      </c>
      <c r="Y554" s="226">
        <f>Розрахунок!BK551</f>
        <v>0</v>
      </c>
      <c r="Z554" s="423">
        <f>Розрахунок!BR551</f>
        <v>0</v>
      </c>
      <c r="AA554" s="222">
        <f>Розрахунок!BY551</f>
        <v>0</v>
      </c>
      <c r="AB554" s="423">
        <f>Розрахунок!CF551</f>
        <v>0</v>
      </c>
      <c r="AC554" s="222">
        <f>Розрахунок!CM551</f>
        <v>0</v>
      </c>
      <c r="AD554" s="225">
        <f>Розрахунок!CT551</f>
        <v>0</v>
      </c>
      <c r="AE554" s="226">
        <f>Розрахунок!DA551</f>
        <v>0</v>
      </c>
      <c r="AF554" s="225">
        <f>Розрахунок!DH551</f>
        <v>0</v>
      </c>
      <c r="AG554" s="421"/>
      <c r="AI554" s="524">
        <f t="shared" si="97"/>
        <v>0</v>
      </c>
      <c r="AJ554" s="519">
        <f t="shared" si="98"/>
        <v>0</v>
      </c>
      <c r="AK554" s="519">
        <f t="shared" si="99"/>
        <v>0</v>
      </c>
      <c r="AL554" s="519">
        <f t="shared" si="100"/>
        <v>0</v>
      </c>
      <c r="AM554" s="519">
        <f t="shared" si="101"/>
        <v>0</v>
      </c>
      <c r="AN554" s="519">
        <f t="shared" si="102"/>
        <v>0</v>
      </c>
      <c r="AO554" s="525">
        <f t="shared" si="103"/>
        <v>0</v>
      </c>
    </row>
    <row r="555" spans="1:41" s="16" customFormat="1" ht="13.5" hidden="1" thickBot="1" x14ac:dyDescent="0.25">
      <c r="A555" s="221">
        <f>Розрахунок!A552</f>
        <v>7</v>
      </c>
      <c r="B555" s="423">
        <f>Розрахунок!B552</f>
        <v>0</v>
      </c>
      <c r="C555" s="227" t="str">
        <f>Розрахунок!C552</f>
        <v/>
      </c>
      <c r="D555" s="226" t="str">
        <f>IF(Розрахунок!F552&lt;&gt;"",LEFT(Розрахунок!F552, LEN(Розрахунок!F552)-1)," ")</f>
        <v xml:space="preserve"> </v>
      </c>
      <c r="E555" s="223" t="str">
        <f>IF(Розрахунок!G552&lt;&gt;"",LEFT(Розрахунок!G552, LEN(Розрахунок!G552)-1)," ")</f>
        <v xml:space="preserve"> </v>
      </c>
      <c r="F555" s="223" t="str">
        <f>IF(Розрахунок!H552&lt;&gt;"",LEFT(Розрахунок!H552, LEN(Розрахунок!H552)-1)," ")</f>
        <v xml:space="preserve"> </v>
      </c>
      <c r="G555" s="223" t="str">
        <f>IF(Розрахунок!I552&lt;&gt;"",LEFT(Розрахунок!I552, LEN(Розрахунок!I552)-1)," ")</f>
        <v xml:space="preserve"> </v>
      </c>
      <c r="H555" s="223">
        <f>Розрахунок!J552</f>
        <v>0</v>
      </c>
      <c r="I555" s="223" t="str">
        <f>IF(Розрахунок!K552&lt;&gt;"",LEFT(Розрахунок!K552, LEN(Розрахунок!K552)-1)," ")</f>
        <v xml:space="preserve"> </v>
      </c>
      <c r="J555" s="223">
        <f>Розрахунок!E552</f>
        <v>0</v>
      </c>
      <c r="K555" s="223">
        <f>Розрахунок!DN552</f>
        <v>0</v>
      </c>
      <c r="L555" s="223">
        <f>Розрахунок!DM552</f>
        <v>0</v>
      </c>
      <c r="M555" s="223">
        <f>Розрахунок!L552</f>
        <v>0</v>
      </c>
      <c r="N555" s="223">
        <f>Розрахунок!M552</f>
        <v>0</v>
      </c>
      <c r="O555" s="223">
        <f>Розрахунок!N552</f>
        <v>0</v>
      </c>
      <c r="P555" s="223">
        <f>Розрахунок!O552</f>
        <v>0</v>
      </c>
      <c r="Q555" s="224">
        <f>Розрахунок!DL552</f>
        <v>0</v>
      </c>
      <c r="R555" s="249" t="str">
        <f t="shared" si="109"/>
        <v xml:space="preserve"> </v>
      </c>
      <c r="S555" s="222">
        <f>Розрахунок!U552</f>
        <v>0</v>
      </c>
      <c r="T555" s="225">
        <f>Розрахунок!AB552</f>
        <v>0</v>
      </c>
      <c r="U555" s="226">
        <f>Розрахунок!AI552</f>
        <v>0</v>
      </c>
      <c r="V555" s="423">
        <f>Розрахунок!AP552</f>
        <v>0</v>
      </c>
      <c r="W555" s="222">
        <f>Розрахунок!AW552</f>
        <v>0</v>
      </c>
      <c r="X555" s="225">
        <f>Розрахунок!BD552</f>
        <v>0</v>
      </c>
      <c r="Y555" s="226">
        <f>Розрахунок!BK552</f>
        <v>0</v>
      </c>
      <c r="Z555" s="423">
        <f>Розрахунок!BR552</f>
        <v>0</v>
      </c>
      <c r="AA555" s="222">
        <f>Розрахунок!BY552</f>
        <v>0</v>
      </c>
      <c r="AB555" s="423">
        <f>Розрахунок!CF552</f>
        <v>0</v>
      </c>
      <c r="AC555" s="222">
        <f>Розрахунок!CM552</f>
        <v>0</v>
      </c>
      <c r="AD555" s="225">
        <f>Розрахунок!CT552</f>
        <v>0</v>
      </c>
      <c r="AE555" s="226">
        <f>Розрахунок!DA552</f>
        <v>0</v>
      </c>
      <c r="AF555" s="225">
        <f>Розрахунок!DH552</f>
        <v>0</v>
      </c>
      <c r="AG555" s="421"/>
      <c r="AI555" s="524">
        <f t="shared" si="97"/>
        <v>0</v>
      </c>
      <c r="AJ555" s="519">
        <f t="shared" si="98"/>
        <v>0</v>
      </c>
      <c r="AK555" s="519">
        <f t="shared" si="99"/>
        <v>0</v>
      </c>
      <c r="AL555" s="519">
        <f t="shared" si="100"/>
        <v>0</v>
      </c>
      <c r="AM555" s="519">
        <f t="shared" si="101"/>
        <v>0</v>
      </c>
      <c r="AN555" s="519">
        <f t="shared" si="102"/>
        <v>0</v>
      </c>
      <c r="AO555" s="525">
        <f t="shared" si="103"/>
        <v>0</v>
      </c>
    </row>
    <row r="556" spans="1:41" s="16" customFormat="1" ht="13.5" hidden="1" thickBot="1" x14ac:dyDescent="0.25">
      <c r="A556" s="221">
        <f>Розрахунок!A553</f>
        <v>8</v>
      </c>
      <c r="B556" s="423">
        <f>Розрахунок!B553</f>
        <v>0</v>
      </c>
      <c r="C556" s="227" t="str">
        <f>Розрахунок!C553</f>
        <v/>
      </c>
      <c r="D556" s="226" t="str">
        <f>IF(Розрахунок!F553&lt;&gt;"",LEFT(Розрахунок!F553, LEN(Розрахунок!F553)-1)," ")</f>
        <v xml:space="preserve"> </v>
      </c>
      <c r="E556" s="223" t="str">
        <f>IF(Розрахунок!G553&lt;&gt;"",LEFT(Розрахунок!G553, LEN(Розрахунок!G553)-1)," ")</f>
        <v xml:space="preserve"> </v>
      </c>
      <c r="F556" s="223" t="str">
        <f>IF(Розрахунок!H553&lt;&gt;"",LEFT(Розрахунок!H553, LEN(Розрахунок!H553)-1)," ")</f>
        <v xml:space="preserve"> </v>
      </c>
      <c r="G556" s="223" t="str">
        <f>IF(Розрахунок!I553&lt;&gt;"",LEFT(Розрахунок!I553, LEN(Розрахунок!I553)-1)," ")</f>
        <v xml:space="preserve"> </v>
      </c>
      <c r="H556" s="223">
        <f>Розрахунок!J553</f>
        <v>0</v>
      </c>
      <c r="I556" s="223" t="str">
        <f>IF(Розрахунок!K553&lt;&gt;"",LEFT(Розрахунок!K553, LEN(Розрахунок!K553)-1)," ")</f>
        <v xml:space="preserve"> </v>
      </c>
      <c r="J556" s="223">
        <f>Розрахунок!E553</f>
        <v>0</v>
      </c>
      <c r="K556" s="223">
        <f>Розрахунок!DN553</f>
        <v>0</v>
      </c>
      <c r="L556" s="223">
        <f>Розрахунок!DM553</f>
        <v>0</v>
      </c>
      <c r="M556" s="223">
        <f>Розрахунок!L553</f>
        <v>0</v>
      </c>
      <c r="N556" s="223">
        <f>Розрахунок!M553</f>
        <v>0</v>
      </c>
      <c r="O556" s="223">
        <f>Розрахунок!N553</f>
        <v>0</v>
      </c>
      <c r="P556" s="223">
        <f>Розрахунок!O553</f>
        <v>0</v>
      </c>
      <c r="Q556" s="224">
        <f>Розрахунок!DL553</f>
        <v>0</v>
      </c>
      <c r="R556" s="249" t="str">
        <f t="shared" si="109"/>
        <v xml:space="preserve"> </v>
      </c>
      <c r="S556" s="222">
        <f>Розрахунок!U553</f>
        <v>0</v>
      </c>
      <c r="T556" s="225">
        <f>Розрахунок!AB553</f>
        <v>0</v>
      </c>
      <c r="U556" s="226">
        <f>Розрахунок!AI553</f>
        <v>0</v>
      </c>
      <c r="V556" s="423">
        <f>Розрахунок!AP553</f>
        <v>0</v>
      </c>
      <c r="W556" s="222">
        <f>Розрахунок!AW553</f>
        <v>0</v>
      </c>
      <c r="X556" s="225">
        <f>Розрахунок!BD553</f>
        <v>0</v>
      </c>
      <c r="Y556" s="226">
        <f>Розрахунок!BK553</f>
        <v>0</v>
      </c>
      <c r="Z556" s="423">
        <f>Розрахунок!BR553</f>
        <v>0</v>
      </c>
      <c r="AA556" s="222">
        <f>Розрахунок!BY553</f>
        <v>0</v>
      </c>
      <c r="AB556" s="423">
        <f>Розрахунок!CF553</f>
        <v>0</v>
      </c>
      <c r="AC556" s="222">
        <f>Розрахунок!CM553</f>
        <v>0</v>
      </c>
      <c r="AD556" s="225">
        <f>Розрахунок!CT553</f>
        <v>0</v>
      </c>
      <c r="AE556" s="226">
        <f>Розрахунок!DA553</f>
        <v>0</v>
      </c>
      <c r="AF556" s="225">
        <f>Розрахунок!DH553</f>
        <v>0</v>
      </c>
      <c r="AG556" s="421"/>
      <c r="AI556" s="524">
        <f t="shared" si="97"/>
        <v>0</v>
      </c>
      <c r="AJ556" s="519">
        <f t="shared" si="98"/>
        <v>0</v>
      </c>
      <c r="AK556" s="519">
        <f t="shared" si="99"/>
        <v>0</v>
      </c>
      <c r="AL556" s="519">
        <f t="shared" si="100"/>
        <v>0</v>
      </c>
      <c r="AM556" s="519">
        <f t="shared" si="101"/>
        <v>0</v>
      </c>
      <c r="AN556" s="519">
        <f t="shared" si="102"/>
        <v>0</v>
      </c>
      <c r="AO556" s="525">
        <f t="shared" si="103"/>
        <v>0</v>
      </c>
    </row>
    <row r="557" spans="1:41" s="16" customFormat="1" ht="13.5" hidden="1" thickBot="1" x14ac:dyDescent="0.25">
      <c r="A557" s="221">
        <f>Розрахунок!A554</f>
        <v>9</v>
      </c>
      <c r="B557" s="423">
        <f>Розрахунок!B554</f>
        <v>0</v>
      </c>
      <c r="C557" s="227" t="str">
        <f>Розрахунок!C554</f>
        <v/>
      </c>
      <c r="D557" s="226" t="str">
        <f>IF(Розрахунок!F554&lt;&gt;"",LEFT(Розрахунок!F554, LEN(Розрахунок!F554)-1)," ")</f>
        <v xml:space="preserve"> </v>
      </c>
      <c r="E557" s="223" t="str">
        <f>IF(Розрахунок!G554&lt;&gt;"",LEFT(Розрахунок!G554, LEN(Розрахунок!G554)-1)," ")</f>
        <v xml:space="preserve"> </v>
      </c>
      <c r="F557" s="223" t="str">
        <f>IF(Розрахунок!H554&lt;&gt;"",LEFT(Розрахунок!H554, LEN(Розрахунок!H554)-1)," ")</f>
        <v xml:space="preserve"> </v>
      </c>
      <c r="G557" s="223" t="str">
        <f>IF(Розрахунок!I554&lt;&gt;"",LEFT(Розрахунок!I554, LEN(Розрахунок!I554)-1)," ")</f>
        <v xml:space="preserve"> </v>
      </c>
      <c r="H557" s="223">
        <f>Розрахунок!J554</f>
        <v>0</v>
      </c>
      <c r="I557" s="223" t="str">
        <f>IF(Розрахунок!K554&lt;&gt;"",LEFT(Розрахунок!K554, LEN(Розрахунок!K554)-1)," ")</f>
        <v xml:space="preserve"> </v>
      </c>
      <c r="J557" s="223">
        <f>Розрахунок!E554</f>
        <v>0</v>
      </c>
      <c r="K557" s="223">
        <f>Розрахунок!DN554</f>
        <v>0</v>
      </c>
      <c r="L557" s="223">
        <f>Розрахунок!DM554</f>
        <v>0</v>
      </c>
      <c r="M557" s="223">
        <f>Розрахунок!L554</f>
        <v>0</v>
      </c>
      <c r="N557" s="223">
        <f>Розрахунок!M554</f>
        <v>0</v>
      </c>
      <c r="O557" s="223">
        <f>Розрахунок!N554</f>
        <v>0</v>
      </c>
      <c r="P557" s="223">
        <f>Розрахунок!O554</f>
        <v>0</v>
      </c>
      <c r="Q557" s="224">
        <f>Розрахунок!DL554</f>
        <v>0</v>
      </c>
      <c r="R557" s="249" t="str">
        <f t="shared" si="109"/>
        <v xml:space="preserve"> </v>
      </c>
      <c r="S557" s="222">
        <f>Розрахунок!U554</f>
        <v>0</v>
      </c>
      <c r="T557" s="225">
        <f>Розрахунок!AB554</f>
        <v>0</v>
      </c>
      <c r="U557" s="226">
        <f>Розрахунок!AI554</f>
        <v>0</v>
      </c>
      <c r="V557" s="423">
        <f>Розрахунок!AP554</f>
        <v>0</v>
      </c>
      <c r="W557" s="222">
        <f>Розрахунок!AW554</f>
        <v>0</v>
      </c>
      <c r="X557" s="225">
        <f>Розрахунок!BD554</f>
        <v>0</v>
      </c>
      <c r="Y557" s="226">
        <f>Розрахунок!BK554</f>
        <v>0</v>
      </c>
      <c r="Z557" s="423">
        <f>Розрахунок!BR554</f>
        <v>0</v>
      </c>
      <c r="AA557" s="222">
        <f>Розрахунок!BY554</f>
        <v>0</v>
      </c>
      <c r="AB557" s="423">
        <f>Розрахунок!CF554</f>
        <v>0</v>
      </c>
      <c r="AC557" s="222">
        <f>Розрахунок!CM554</f>
        <v>0</v>
      </c>
      <c r="AD557" s="225">
        <f>Розрахунок!CT554</f>
        <v>0</v>
      </c>
      <c r="AE557" s="226">
        <f>Розрахунок!DA554</f>
        <v>0</v>
      </c>
      <c r="AF557" s="225">
        <f>Розрахунок!DH554</f>
        <v>0</v>
      </c>
      <c r="AG557" s="421"/>
      <c r="AI557" s="524">
        <f t="shared" si="97"/>
        <v>0</v>
      </c>
      <c r="AJ557" s="519">
        <f t="shared" si="98"/>
        <v>0</v>
      </c>
      <c r="AK557" s="519">
        <f t="shared" si="99"/>
        <v>0</v>
      </c>
      <c r="AL557" s="519">
        <f t="shared" si="100"/>
        <v>0</v>
      </c>
      <c r="AM557" s="519">
        <f t="shared" si="101"/>
        <v>0</v>
      </c>
      <c r="AN557" s="519">
        <f t="shared" si="102"/>
        <v>0</v>
      </c>
      <c r="AO557" s="525">
        <f t="shared" si="103"/>
        <v>0</v>
      </c>
    </row>
    <row r="558" spans="1:41" s="16" customFormat="1" ht="13.5" hidden="1" thickBot="1" x14ac:dyDescent="0.25">
      <c r="A558" s="221">
        <f>Розрахунок!A555</f>
        <v>10</v>
      </c>
      <c r="B558" s="423">
        <f>Розрахунок!B555</f>
        <v>0</v>
      </c>
      <c r="C558" s="227" t="str">
        <f>Розрахунок!C555</f>
        <v/>
      </c>
      <c r="D558" s="226" t="str">
        <f>IF(Розрахунок!F555&lt;&gt;"",LEFT(Розрахунок!F555, LEN(Розрахунок!F555)-1)," ")</f>
        <v xml:space="preserve"> </v>
      </c>
      <c r="E558" s="223" t="str">
        <f>IF(Розрахунок!G555&lt;&gt;"",LEFT(Розрахунок!G555, LEN(Розрахунок!G555)-1)," ")</f>
        <v xml:space="preserve"> </v>
      </c>
      <c r="F558" s="223" t="str">
        <f>IF(Розрахунок!H555&lt;&gt;"",LEFT(Розрахунок!H555, LEN(Розрахунок!H555)-1)," ")</f>
        <v xml:space="preserve"> </v>
      </c>
      <c r="G558" s="223" t="str">
        <f>IF(Розрахунок!I555&lt;&gt;"",LEFT(Розрахунок!I555, LEN(Розрахунок!I555)-1)," ")</f>
        <v xml:space="preserve"> </v>
      </c>
      <c r="H558" s="223">
        <f>Розрахунок!J555</f>
        <v>0</v>
      </c>
      <c r="I558" s="223" t="str">
        <f>IF(Розрахунок!K555&lt;&gt;"",LEFT(Розрахунок!K555, LEN(Розрахунок!K555)-1)," ")</f>
        <v xml:space="preserve"> </v>
      </c>
      <c r="J558" s="223">
        <f>Розрахунок!E555</f>
        <v>0</v>
      </c>
      <c r="K558" s="223">
        <f>Розрахунок!DN555</f>
        <v>0</v>
      </c>
      <c r="L558" s="223">
        <f>Розрахунок!DM555</f>
        <v>0</v>
      </c>
      <c r="M558" s="223">
        <f>Розрахунок!L555</f>
        <v>0</v>
      </c>
      <c r="N558" s="223">
        <f>Розрахунок!M555</f>
        <v>0</v>
      </c>
      <c r="O558" s="223">
        <f>Розрахунок!N555</f>
        <v>0</v>
      </c>
      <c r="P558" s="223">
        <f>Розрахунок!O555</f>
        <v>0</v>
      </c>
      <c r="Q558" s="224">
        <f>Розрахунок!DL555</f>
        <v>0</v>
      </c>
      <c r="R558" s="249" t="str">
        <f t="shared" ref="R558:R564" si="110">IF(L558&lt;&gt;0,M558/L558," ")</f>
        <v xml:space="preserve"> </v>
      </c>
      <c r="S558" s="222">
        <f>Розрахунок!U555</f>
        <v>0</v>
      </c>
      <c r="T558" s="225">
        <f>Розрахунок!AB555</f>
        <v>0</v>
      </c>
      <c r="U558" s="226">
        <f>Розрахунок!AI555</f>
        <v>0</v>
      </c>
      <c r="V558" s="423">
        <f>Розрахунок!AP555</f>
        <v>0</v>
      </c>
      <c r="W558" s="222">
        <f>Розрахунок!AW555</f>
        <v>0</v>
      </c>
      <c r="X558" s="225">
        <f>Розрахунок!BD555</f>
        <v>0</v>
      </c>
      <c r="Y558" s="226">
        <f>Розрахунок!BK555</f>
        <v>0</v>
      </c>
      <c r="Z558" s="423">
        <f>Розрахунок!BR555</f>
        <v>0</v>
      </c>
      <c r="AA558" s="222">
        <f>Розрахунок!BY555</f>
        <v>0</v>
      </c>
      <c r="AB558" s="423">
        <f>Розрахунок!CF555</f>
        <v>0</v>
      </c>
      <c r="AC558" s="222">
        <f>Розрахунок!CM555</f>
        <v>0</v>
      </c>
      <c r="AD558" s="225">
        <f>Розрахунок!CT555</f>
        <v>0</v>
      </c>
      <c r="AE558" s="226">
        <f>Розрахунок!DA555</f>
        <v>0</v>
      </c>
      <c r="AF558" s="225">
        <f>Розрахунок!DH555</f>
        <v>0</v>
      </c>
      <c r="AG558" s="421"/>
      <c r="AI558" s="524">
        <f t="shared" si="97"/>
        <v>0</v>
      </c>
      <c r="AJ558" s="519">
        <f t="shared" si="98"/>
        <v>0</v>
      </c>
      <c r="AK558" s="519">
        <f t="shared" si="99"/>
        <v>0</v>
      </c>
      <c r="AL558" s="519">
        <f t="shared" si="100"/>
        <v>0</v>
      </c>
      <c r="AM558" s="519">
        <f t="shared" si="101"/>
        <v>0</v>
      </c>
      <c r="AN558" s="519">
        <f t="shared" si="102"/>
        <v>0</v>
      </c>
      <c r="AO558" s="525">
        <f t="shared" si="103"/>
        <v>0</v>
      </c>
    </row>
    <row r="559" spans="1:41" s="16" customFormat="1" ht="13.5" hidden="1" thickBot="1" x14ac:dyDescent="0.25">
      <c r="A559" s="221">
        <f>Розрахунок!A556</f>
        <v>11</v>
      </c>
      <c r="B559" s="423">
        <f>Розрахунок!B556</f>
        <v>0</v>
      </c>
      <c r="C559" s="227" t="str">
        <f>Розрахунок!C556</f>
        <v/>
      </c>
      <c r="D559" s="226" t="str">
        <f>IF(Розрахунок!F556&lt;&gt;"",LEFT(Розрахунок!F556, LEN(Розрахунок!F556)-1)," ")</f>
        <v xml:space="preserve"> </v>
      </c>
      <c r="E559" s="223" t="str">
        <f>IF(Розрахунок!G556&lt;&gt;"",LEFT(Розрахунок!G556, LEN(Розрахунок!G556)-1)," ")</f>
        <v xml:space="preserve"> </v>
      </c>
      <c r="F559" s="223" t="str">
        <f>IF(Розрахунок!H556&lt;&gt;"",LEFT(Розрахунок!H556, LEN(Розрахунок!H556)-1)," ")</f>
        <v xml:space="preserve"> </v>
      </c>
      <c r="G559" s="223" t="str">
        <f>IF(Розрахунок!I556&lt;&gt;"",LEFT(Розрахунок!I556, LEN(Розрахунок!I556)-1)," ")</f>
        <v xml:space="preserve"> </v>
      </c>
      <c r="H559" s="223">
        <f>Розрахунок!J556</f>
        <v>0</v>
      </c>
      <c r="I559" s="223" t="str">
        <f>IF(Розрахунок!K556&lt;&gt;"",LEFT(Розрахунок!K556, LEN(Розрахунок!K556)-1)," ")</f>
        <v xml:space="preserve"> </v>
      </c>
      <c r="J559" s="223">
        <f>Розрахунок!E556</f>
        <v>0</v>
      </c>
      <c r="K559" s="223">
        <f>Розрахунок!DN556</f>
        <v>0</v>
      </c>
      <c r="L559" s="223">
        <f>Розрахунок!DM556</f>
        <v>0</v>
      </c>
      <c r="M559" s="223">
        <f>Розрахунок!L556</f>
        <v>0</v>
      </c>
      <c r="N559" s="223">
        <f>Розрахунок!M556</f>
        <v>0</v>
      </c>
      <c r="O559" s="223">
        <f>Розрахунок!N556</f>
        <v>0</v>
      </c>
      <c r="P559" s="223">
        <f>Розрахунок!O556</f>
        <v>0</v>
      </c>
      <c r="Q559" s="224">
        <f>Розрахунок!DL556</f>
        <v>0</v>
      </c>
      <c r="R559" s="249" t="str">
        <f t="shared" si="110"/>
        <v xml:space="preserve"> </v>
      </c>
      <c r="S559" s="222">
        <f>Розрахунок!U556</f>
        <v>0</v>
      </c>
      <c r="T559" s="225">
        <f>Розрахунок!AB556</f>
        <v>0</v>
      </c>
      <c r="U559" s="226">
        <f>Розрахунок!AI556</f>
        <v>0</v>
      </c>
      <c r="V559" s="423">
        <f>Розрахунок!AP556</f>
        <v>0</v>
      </c>
      <c r="W559" s="222">
        <f>Розрахунок!AW556</f>
        <v>0</v>
      </c>
      <c r="X559" s="225">
        <f>Розрахунок!BD556</f>
        <v>0</v>
      </c>
      <c r="Y559" s="226">
        <f>Розрахунок!BK556</f>
        <v>0</v>
      </c>
      <c r="Z559" s="423">
        <f>Розрахунок!BR556</f>
        <v>0</v>
      </c>
      <c r="AA559" s="222">
        <f>Розрахунок!BY556</f>
        <v>0</v>
      </c>
      <c r="AB559" s="423">
        <f>Розрахунок!CF556</f>
        <v>0</v>
      </c>
      <c r="AC559" s="222">
        <f>Розрахунок!CM556</f>
        <v>0</v>
      </c>
      <c r="AD559" s="225">
        <f>Розрахунок!CT556</f>
        <v>0</v>
      </c>
      <c r="AE559" s="226">
        <f>Розрахунок!DA556</f>
        <v>0</v>
      </c>
      <c r="AF559" s="225">
        <f>Розрахунок!DH556</f>
        <v>0</v>
      </c>
      <c r="AG559" s="421"/>
      <c r="AI559" s="524">
        <f t="shared" si="97"/>
        <v>0</v>
      </c>
      <c r="AJ559" s="519">
        <f t="shared" si="98"/>
        <v>0</v>
      </c>
      <c r="AK559" s="519">
        <f t="shared" si="99"/>
        <v>0</v>
      </c>
      <c r="AL559" s="519">
        <f t="shared" si="100"/>
        <v>0</v>
      </c>
      <c r="AM559" s="519">
        <f t="shared" si="101"/>
        <v>0</v>
      </c>
      <c r="AN559" s="519">
        <f t="shared" si="102"/>
        <v>0</v>
      </c>
      <c r="AO559" s="525">
        <f t="shared" si="103"/>
        <v>0</v>
      </c>
    </row>
    <row r="560" spans="1:41" s="16" customFormat="1" ht="13.5" hidden="1" thickBot="1" x14ac:dyDescent="0.25">
      <c r="A560" s="221">
        <f>Розрахунок!A557</f>
        <v>12</v>
      </c>
      <c r="B560" s="423">
        <f>Розрахунок!B557</f>
        <v>0</v>
      </c>
      <c r="C560" s="227" t="str">
        <f>Розрахунок!C557</f>
        <v/>
      </c>
      <c r="D560" s="226" t="str">
        <f>IF(Розрахунок!F557&lt;&gt;"",LEFT(Розрахунок!F557, LEN(Розрахунок!F557)-1)," ")</f>
        <v xml:space="preserve"> </v>
      </c>
      <c r="E560" s="223" t="str">
        <f>IF(Розрахунок!G557&lt;&gt;"",LEFT(Розрахунок!G557, LEN(Розрахунок!G557)-1)," ")</f>
        <v xml:space="preserve"> </v>
      </c>
      <c r="F560" s="223" t="str">
        <f>IF(Розрахунок!H557&lt;&gt;"",LEFT(Розрахунок!H557, LEN(Розрахунок!H557)-1)," ")</f>
        <v xml:space="preserve"> </v>
      </c>
      <c r="G560" s="223" t="str">
        <f>IF(Розрахунок!I557&lt;&gt;"",LEFT(Розрахунок!I557, LEN(Розрахунок!I557)-1)," ")</f>
        <v xml:space="preserve"> </v>
      </c>
      <c r="H560" s="223">
        <f>Розрахунок!J557</f>
        <v>0</v>
      </c>
      <c r="I560" s="223" t="str">
        <f>IF(Розрахунок!K557&lt;&gt;"",LEFT(Розрахунок!K557, LEN(Розрахунок!K557)-1)," ")</f>
        <v xml:space="preserve"> </v>
      </c>
      <c r="J560" s="223">
        <f>Розрахунок!E557</f>
        <v>0</v>
      </c>
      <c r="K560" s="223">
        <f>Розрахунок!DN557</f>
        <v>0</v>
      </c>
      <c r="L560" s="223">
        <f>Розрахунок!DM557</f>
        <v>0</v>
      </c>
      <c r="M560" s="223">
        <f>Розрахунок!L557</f>
        <v>0</v>
      </c>
      <c r="N560" s="223">
        <f>Розрахунок!M557</f>
        <v>0</v>
      </c>
      <c r="O560" s="223">
        <f>Розрахунок!N557</f>
        <v>0</v>
      </c>
      <c r="P560" s="223">
        <f>Розрахунок!O557</f>
        <v>0</v>
      </c>
      <c r="Q560" s="224">
        <f>Розрахунок!DL557</f>
        <v>0</v>
      </c>
      <c r="R560" s="249" t="str">
        <f t="shared" si="110"/>
        <v xml:space="preserve"> </v>
      </c>
      <c r="S560" s="222">
        <f>Розрахунок!U557</f>
        <v>0</v>
      </c>
      <c r="T560" s="225">
        <f>Розрахунок!AB557</f>
        <v>0</v>
      </c>
      <c r="U560" s="226">
        <f>Розрахунок!AI557</f>
        <v>0</v>
      </c>
      <c r="V560" s="423">
        <f>Розрахунок!AP557</f>
        <v>0</v>
      </c>
      <c r="W560" s="222">
        <f>Розрахунок!AW557</f>
        <v>0</v>
      </c>
      <c r="X560" s="225">
        <f>Розрахунок!BD557</f>
        <v>0</v>
      </c>
      <c r="Y560" s="226">
        <f>Розрахунок!BK557</f>
        <v>0</v>
      </c>
      <c r="Z560" s="423">
        <f>Розрахунок!BR557</f>
        <v>0</v>
      </c>
      <c r="AA560" s="222">
        <f>Розрахунок!BY557</f>
        <v>0</v>
      </c>
      <c r="AB560" s="423">
        <f>Розрахунок!CF557</f>
        <v>0</v>
      </c>
      <c r="AC560" s="222">
        <f>Розрахунок!CM557</f>
        <v>0</v>
      </c>
      <c r="AD560" s="225">
        <f>Розрахунок!CT557</f>
        <v>0</v>
      </c>
      <c r="AE560" s="226">
        <f>Розрахунок!DA557</f>
        <v>0</v>
      </c>
      <c r="AF560" s="225">
        <f>Розрахунок!DH557</f>
        <v>0</v>
      </c>
      <c r="AG560" s="421"/>
      <c r="AI560" s="524">
        <f t="shared" si="97"/>
        <v>0</v>
      </c>
      <c r="AJ560" s="519">
        <f t="shared" si="98"/>
        <v>0</v>
      </c>
      <c r="AK560" s="519">
        <f t="shared" si="99"/>
        <v>0</v>
      </c>
      <c r="AL560" s="519">
        <f t="shared" si="100"/>
        <v>0</v>
      </c>
      <c r="AM560" s="519">
        <f t="shared" si="101"/>
        <v>0</v>
      </c>
      <c r="AN560" s="519">
        <f t="shared" si="102"/>
        <v>0</v>
      </c>
      <c r="AO560" s="525">
        <f t="shared" si="103"/>
        <v>0</v>
      </c>
    </row>
    <row r="561" spans="1:41" s="16" customFormat="1" ht="13.5" hidden="1" thickBot="1" x14ac:dyDescent="0.25">
      <c r="A561" s="221">
        <f>Розрахунок!A558</f>
        <v>13</v>
      </c>
      <c r="B561" s="423">
        <f>Розрахунок!B558</f>
        <v>0</v>
      </c>
      <c r="C561" s="227" t="str">
        <f>Розрахунок!C558</f>
        <v/>
      </c>
      <c r="D561" s="226" t="str">
        <f>IF(Розрахунок!F558&lt;&gt;"",LEFT(Розрахунок!F558, LEN(Розрахунок!F558)-1)," ")</f>
        <v xml:space="preserve"> </v>
      </c>
      <c r="E561" s="223" t="str">
        <f>IF(Розрахунок!G558&lt;&gt;"",LEFT(Розрахунок!G558, LEN(Розрахунок!G558)-1)," ")</f>
        <v xml:space="preserve"> </v>
      </c>
      <c r="F561" s="223" t="str">
        <f>IF(Розрахунок!H558&lt;&gt;"",LEFT(Розрахунок!H558, LEN(Розрахунок!H558)-1)," ")</f>
        <v xml:space="preserve"> </v>
      </c>
      <c r="G561" s="223" t="str">
        <f>IF(Розрахунок!I558&lt;&gt;"",LEFT(Розрахунок!I558, LEN(Розрахунок!I558)-1)," ")</f>
        <v xml:space="preserve"> </v>
      </c>
      <c r="H561" s="223">
        <f>Розрахунок!J558</f>
        <v>0</v>
      </c>
      <c r="I561" s="223" t="str">
        <f>IF(Розрахунок!K558&lt;&gt;"",LEFT(Розрахунок!K558, LEN(Розрахунок!K558)-1)," ")</f>
        <v xml:space="preserve"> </v>
      </c>
      <c r="J561" s="223">
        <f>Розрахунок!E558</f>
        <v>0</v>
      </c>
      <c r="K561" s="223">
        <f>Розрахунок!DN558</f>
        <v>0</v>
      </c>
      <c r="L561" s="223">
        <f>Розрахунок!DM558</f>
        <v>0</v>
      </c>
      <c r="M561" s="223">
        <f>Розрахунок!L558</f>
        <v>0</v>
      </c>
      <c r="N561" s="223">
        <f>Розрахунок!M558</f>
        <v>0</v>
      </c>
      <c r="O561" s="223">
        <f>Розрахунок!N558</f>
        <v>0</v>
      </c>
      <c r="P561" s="223">
        <f>Розрахунок!O558</f>
        <v>0</v>
      </c>
      <c r="Q561" s="224">
        <f>Розрахунок!DL558</f>
        <v>0</v>
      </c>
      <c r="R561" s="249" t="str">
        <f t="shared" si="110"/>
        <v xml:space="preserve"> </v>
      </c>
      <c r="S561" s="222">
        <f>Розрахунок!U558</f>
        <v>0</v>
      </c>
      <c r="T561" s="225">
        <f>Розрахунок!AB558</f>
        <v>0</v>
      </c>
      <c r="U561" s="226">
        <f>Розрахунок!AI558</f>
        <v>0</v>
      </c>
      <c r="V561" s="423">
        <f>Розрахунок!AP558</f>
        <v>0</v>
      </c>
      <c r="W561" s="222">
        <f>Розрахунок!AW558</f>
        <v>0</v>
      </c>
      <c r="X561" s="225">
        <f>Розрахунок!BD558</f>
        <v>0</v>
      </c>
      <c r="Y561" s="226">
        <f>Розрахунок!BK558</f>
        <v>0</v>
      </c>
      <c r="Z561" s="423">
        <f>Розрахунок!BR558</f>
        <v>0</v>
      </c>
      <c r="AA561" s="222">
        <f>Розрахунок!BY558</f>
        <v>0</v>
      </c>
      <c r="AB561" s="423">
        <f>Розрахунок!CF558</f>
        <v>0</v>
      </c>
      <c r="AC561" s="222">
        <f>Розрахунок!CM558</f>
        <v>0</v>
      </c>
      <c r="AD561" s="225">
        <f>Розрахунок!CT558</f>
        <v>0</v>
      </c>
      <c r="AE561" s="226">
        <f>Розрахунок!DA558</f>
        <v>0</v>
      </c>
      <c r="AF561" s="225">
        <f>Розрахунок!DH558</f>
        <v>0</v>
      </c>
      <c r="AG561" s="421"/>
      <c r="AI561" s="524">
        <f t="shared" si="97"/>
        <v>0</v>
      </c>
      <c r="AJ561" s="519">
        <f t="shared" si="98"/>
        <v>0</v>
      </c>
      <c r="AK561" s="519">
        <f t="shared" si="99"/>
        <v>0</v>
      </c>
      <c r="AL561" s="519">
        <f t="shared" si="100"/>
        <v>0</v>
      </c>
      <c r="AM561" s="519">
        <f t="shared" si="101"/>
        <v>0</v>
      </c>
      <c r="AN561" s="519">
        <f t="shared" si="102"/>
        <v>0</v>
      </c>
      <c r="AO561" s="525">
        <f t="shared" si="103"/>
        <v>0</v>
      </c>
    </row>
    <row r="562" spans="1:41" s="16" customFormat="1" ht="13.5" hidden="1" thickBot="1" x14ac:dyDescent="0.25">
      <c r="A562" s="221">
        <f>Розрахунок!A559</f>
        <v>14</v>
      </c>
      <c r="B562" s="423">
        <f>Розрахунок!B559</f>
        <v>0</v>
      </c>
      <c r="C562" s="227" t="str">
        <f>Розрахунок!C559</f>
        <v/>
      </c>
      <c r="D562" s="226" t="str">
        <f>IF(Розрахунок!F559&lt;&gt;"",LEFT(Розрахунок!F559, LEN(Розрахунок!F559)-1)," ")</f>
        <v xml:space="preserve"> </v>
      </c>
      <c r="E562" s="223" t="str">
        <f>IF(Розрахунок!G559&lt;&gt;"",LEFT(Розрахунок!G559, LEN(Розрахунок!G559)-1)," ")</f>
        <v xml:space="preserve"> </v>
      </c>
      <c r="F562" s="223" t="str">
        <f>IF(Розрахунок!H559&lt;&gt;"",LEFT(Розрахунок!H559, LEN(Розрахунок!H559)-1)," ")</f>
        <v xml:space="preserve"> </v>
      </c>
      <c r="G562" s="223" t="str">
        <f>IF(Розрахунок!I559&lt;&gt;"",LEFT(Розрахунок!I559, LEN(Розрахунок!I559)-1)," ")</f>
        <v xml:space="preserve"> </v>
      </c>
      <c r="H562" s="223">
        <f>Розрахунок!J559</f>
        <v>0</v>
      </c>
      <c r="I562" s="223" t="str">
        <f>IF(Розрахунок!K559&lt;&gt;"",LEFT(Розрахунок!K559, LEN(Розрахунок!K559)-1)," ")</f>
        <v xml:space="preserve"> </v>
      </c>
      <c r="J562" s="223">
        <f>Розрахунок!E559</f>
        <v>0</v>
      </c>
      <c r="K562" s="223">
        <f>Розрахунок!DN559</f>
        <v>0</v>
      </c>
      <c r="L562" s="223">
        <f>Розрахунок!DM559</f>
        <v>0</v>
      </c>
      <c r="M562" s="223">
        <f>Розрахунок!L559</f>
        <v>0</v>
      </c>
      <c r="N562" s="223">
        <f>Розрахунок!M559</f>
        <v>0</v>
      </c>
      <c r="O562" s="223">
        <f>Розрахунок!N559</f>
        <v>0</v>
      </c>
      <c r="P562" s="223">
        <f>Розрахунок!O559</f>
        <v>0</v>
      </c>
      <c r="Q562" s="224">
        <f>Розрахунок!DL559</f>
        <v>0</v>
      </c>
      <c r="R562" s="249" t="str">
        <f t="shared" si="110"/>
        <v xml:space="preserve"> </v>
      </c>
      <c r="S562" s="222">
        <f>Розрахунок!U559</f>
        <v>0</v>
      </c>
      <c r="T562" s="225">
        <f>Розрахунок!AB559</f>
        <v>0</v>
      </c>
      <c r="U562" s="226">
        <f>Розрахунок!AI559</f>
        <v>0</v>
      </c>
      <c r="V562" s="423">
        <f>Розрахунок!AP559</f>
        <v>0</v>
      </c>
      <c r="W562" s="222">
        <f>Розрахунок!AW559</f>
        <v>0</v>
      </c>
      <c r="X562" s="225">
        <f>Розрахунок!BD559</f>
        <v>0</v>
      </c>
      <c r="Y562" s="226">
        <f>Розрахунок!BK559</f>
        <v>0</v>
      </c>
      <c r="Z562" s="423">
        <f>Розрахунок!BR559</f>
        <v>0</v>
      </c>
      <c r="AA562" s="222">
        <f>Розрахунок!BY559</f>
        <v>0</v>
      </c>
      <c r="AB562" s="423">
        <f>Розрахунок!CF559</f>
        <v>0</v>
      </c>
      <c r="AC562" s="222">
        <f>Розрахунок!CM559</f>
        <v>0</v>
      </c>
      <c r="AD562" s="225">
        <f>Розрахунок!CT559</f>
        <v>0</v>
      </c>
      <c r="AE562" s="226">
        <f>Розрахунок!DA559</f>
        <v>0</v>
      </c>
      <c r="AF562" s="225">
        <f>Розрахунок!DH559</f>
        <v>0</v>
      </c>
      <c r="AG562" s="421"/>
      <c r="AI562" s="524">
        <f t="shared" si="97"/>
        <v>0</v>
      </c>
      <c r="AJ562" s="519">
        <f t="shared" si="98"/>
        <v>0</v>
      </c>
      <c r="AK562" s="519">
        <f t="shared" si="99"/>
        <v>0</v>
      </c>
      <c r="AL562" s="519">
        <f t="shared" si="100"/>
        <v>0</v>
      </c>
      <c r="AM562" s="519">
        <f t="shared" si="101"/>
        <v>0</v>
      </c>
      <c r="AN562" s="519">
        <f t="shared" si="102"/>
        <v>0</v>
      </c>
      <c r="AO562" s="525">
        <f t="shared" si="103"/>
        <v>0</v>
      </c>
    </row>
    <row r="563" spans="1:41" s="16" customFormat="1" ht="13.5" hidden="1" thickBot="1" x14ac:dyDescent="0.25">
      <c r="A563" s="221">
        <f>Розрахунок!A560</f>
        <v>15</v>
      </c>
      <c r="B563" s="423">
        <f>Розрахунок!B560</f>
        <v>0</v>
      </c>
      <c r="C563" s="227" t="str">
        <f>Розрахунок!C560</f>
        <v/>
      </c>
      <c r="D563" s="226" t="str">
        <f>IF(Розрахунок!F560&lt;&gt;"",LEFT(Розрахунок!F560, LEN(Розрахунок!F560)-1)," ")</f>
        <v xml:space="preserve"> </v>
      </c>
      <c r="E563" s="223" t="str">
        <f>IF(Розрахунок!G560&lt;&gt;"",LEFT(Розрахунок!G560, LEN(Розрахунок!G560)-1)," ")</f>
        <v xml:space="preserve"> </v>
      </c>
      <c r="F563" s="223" t="str">
        <f>IF(Розрахунок!H560&lt;&gt;"",LEFT(Розрахунок!H560, LEN(Розрахунок!H560)-1)," ")</f>
        <v xml:space="preserve"> </v>
      </c>
      <c r="G563" s="223" t="str">
        <f>IF(Розрахунок!I560&lt;&gt;"",LEFT(Розрахунок!I560, LEN(Розрахунок!I560)-1)," ")</f>
        <v xml:space="preserve"> </v>
      </c>
      <c r="H563" s="223">
        <f>Розрахунок!J560</f>
        <v>0</v>
      </c>
      <c r="I563" s="223" t="str">
        <f>IF(Розрахунок!K560&lt;&gt;"",LEFT(Розрахунок!K560, LEN(Розрахунок!K560)-1)," ")</f>
        <v xml:space="preserve"> </v>
      </c>
      <c r="J563" s="223">
        <f>Розрахунок!E560</f>
        <v>0</v>
      </c>
      <c r="K563" s="223">
        <f>Розрахунок!DN560</f>
        <v>0</v>
      </c>
      <c r="L563" s="223">
        <f>Розрахунок!DM560</f>
        <v>0</v>
      </c>
      <c r="M563" s="223">
        <f>Розрахунок!L560</f>
        <v>0</v>
      </c>
      <c r="N563" s="223">
        <f>Розрахунок!M560</f>
        <v>0</v>
      </c>
      <c r="O563" s="223">
        <f>Розрахунок!N560</f>
        <v>0</v>
      </c>
      <c r="P563" s="223">
        <f>Розрахунок!O560</f>
        <v>0</v>
      </c>
      <c r="Q563" s="224">
        <f>Розрахунок!DL560</f>
        <v>0</v>
      </c>
      <c r="R563" s="249" t="str">
        <f t="shared" si="110"/>
        <v xml:space="preserve"> </v>
      </c>
      <c r="S563" s="222">
        <f>Розрахунок!U560</f>
        <v>0</v>
      </c>
      <c r="T563" s="225">
        <f>Розрахунок!AB560</f>
        <v>0</v>
      </c>
      <c r="U563" s="226">
        <f>Розрахунок!AI560</f>
        <v>0</v>
      </c>
      <c r="V563" s="423">
        <f>Розрахунок!AP560</f>
        <v>0</v>
      </c>
      <c r="W563" s="222">
        <f>Розрахунок!AW560</f>
        <v>0</v>
      </c>
      <c r="X563" s="225">
        <f>Розрахунок!BD560</f>
        <v>0</v>
      </c>
      <c r="Y563" s="226">
        <f>Розрахунок!BK560</f>
        <v>0</v>
      </c>
      <c r="Z563" s="423">
        <f>Розрахунок!BR560</f>
        <v>0</v>
      </c>
      <c r="AA563" s="222">
        <f>Розрахунок!BY560</f>
        <v>0</v>
      </c>
      <c r="AB563" s="423">
        <f>Розрахунок!CF560</f>
        <v>0</v>
      </c>
      <c r="AC563" s="222">
        <f>Розрахунок!CM560</f>
        <v>0</v>
      </c>
      <c r="AD563" s="225">
        <f>Розрахунок!CT560</f>
        <v>0</v>
      </c>
      <c r="AE563" s="226">
        <f>Розрахунок!DA560</f>
        <v>0</v>
      </c>
      <c r="AF563" s="225">
        <f>Розрахунок!DH560</f>
        <v>0</v>
      </c>
      <c r="AG563" s="421"/>
      <c r="AI563" s="524">
        <f t="shared" si="97"/>
        <v>0</v>
      </c>
      <c r="AJ563" s="519">
        <f t="shared" si="98"/>
        <v>0</v>
      </c>
      <c r="AK563" s="519">
        <f t="shared" si="99"/>
        <v>0</v>
      </c>
      <c r="AL563" s="519">
        <f t="shared" si="100"/>
        <v>0</v>
      </c>
      <c r="AM563" s="519">
        <f t="shared" si="101"/>
        <v>0</v>
      </c>
      <c r="AN563" s="519">
        <f t="shared" si="102"/>
        <v>0</v>
      </c>
      <c r="AO563" s="525">
        <f t="shared" si="103"/>
        <v>0</v>
      </c>
    </row>
    <row r="564" spans="1:41" s="16" customFormat="1" ht="13.5" hidden="1" thickBot="1" x14ac:dyDescent="0.25">
      <c r="A564" s="221">
        <f>Розрахунок!A561</f>
        <v>16</v>
      </c>
      <c r="B564" s="423">
        <f>Розрахунок!B561</f>
        <v>0</v>
      </c>
      <c r="C564" s="227" t="str">
        <f>Розрахунок!C561</f>
        <v/>
      </c>
      <c r="D564" s="226" t="str">
        <f>IF(Розрахунок!F561&lt;&gt;"",LEFT(Розрахунок!F561, LEN(Розрахунок!F561)-1)," ")</f>
        <v xml:space="preserve"> </v>
      </c>
      <c r="E564" s="223" t="str">
        <f>IF(Розрахунок!G561&lt;&gt;"",LEFT(Розрахунок!G561, LEN(Розрахунок!G561)-1)," ")</f>
        <v xml:space="preserve"> </v>
      </c>
      <c r="F564" s="223" t="str">
        <f>IF(Розрахунок!H561&lt;&gt;"",LEFT(Розрахунок!H561, LEN(Розрахунок!H561)-1)," ")</f>
        <v xml:space="preserve"> </v>
      </c>
      <c r="G564" s="223" t="str">
        <f>IF(Розрахунок!I561&lt;&gt;"",LEFT(Розрахунок!I561, LEN(Розрахунок!I561)-1)," ")</f>
        <v xml:space="preserve"> </v>
      </c>
      <c r="H564" s="223">
        <f>Розрахунок!J561</f>
        <v>0</v>
      </c>
      <c r="I564" s="223" t="str">
        <f>IF(Розрахунок!K561&lt;&gt;"",LEFT(Розрахунок!K561, LEN(Розрахунок!K561)-1)," ")</f>
        <v xml:space="preserve"> </v>
      </c>
      <c r="J564" s="223">
        <f>Розрахунок!E561</f>
        <v>0</v>
      </c>
      <c r="K564" s="223">
        <f>Розрахунок!DN561</f>
        <v>0</v>
      </c>
      <c r="L564" s="223">
        <f>Розрахунок!DM561</f>
        <v>0</v>
      </c>
      <c r="M564" s="223">
        <f>Розрахунок!L561</f>
        <v>0</v>
      </c>
      <c r="N564" s="223">
        <f>Розрахунок!M561</f>
        <v>0</v>
      </c>
      <c r="O564" s="223">
        <f>Розрахунок!N561</f>
        <v>0</v>
      </c>
      <c r="P564" s="223">
        <f>Розрахунок!O561</f>
        <v>0</v>
      </c>
      <c r="Q564" s="224">
        <f>Розрахунок!DL561</f>
        <v>0</v>
      </c>
      <c r="R564" s="249" t="str">
        <f t="shared" si="110"/>
        <v xml:space="preserve"> </v>
      </c>
      <c r="S564" s="222">
        <f>Розрахунок!U561</f>
        <v>0</v>
      </c>
      <c r="T564" s="225">
        <f>Розрахунок!AB561</f>
        <v>0</v>
      </c>
      <c r="U564" s="226">
        <f>Розрахунок!AI561</f>
        <v>0</v>
      </c>
      <c r="V564" s="423">
        <f>Розрахунок!AP561</f>
        <v>0</v>
      </c>
      <c r="W564" s="222">
        <f>Розрахунок!AW561</f>
        <v>0</v>
      </c>
      <c r="X564" s="225">
        <f>Розрахунок!BD561</f>
        <v>0</v>
      </c>
      <c r="Y564" s="226">
        <f>Розрахунок!BK561</f>
        <v>0</v>
      </c>
      <c r="Z564" s="423">
        <f>Розрахунок!BR561</f>
        <v>0</v>
      </c>
      <c r="AA564" s="222">
        <f>Розрахунок!BY561</f>
        <v>0</v>
      </c>
      <c r="AB564" s="423">
        <f>Розрахунок!CF561</f>
        <v>0</v>
      </c>
      <c r="AC564" s="222">
        <f>Розрахунок!CM561</f>
        <v>0</v>
      </c>
      <c r="AD564" s="225">
        <f>Розрахунок!CT561</f>
        <v>0</v>
      </c>
      <c r="AE564" s="226">
        <f>Розрахунок!DA561</f>
        <v>0</v>
      </c>
      <c r="AF564" s="225">
        <f>Розрахунок!DH561</f>
        <v>0</v>
      </c>
      <c r="AG564" s="421"/>
      <c r="AI564" s="524">
        <f t="shared" si="97"/>
        <v>0</v>
      </c>
      <c r="AJ564" s="519">
        <f t="shared" si="98"/>
        <v>0</v>
      </c>
      <c r="AK564" s="519">
        <f t="shared" si="99"/>
        <v>0</v>
      </c>
      <c r="AL564" s="519">
        <f t="shared" si="100"/>
        <v>0</v>
      </c>
      <c r="AM564" s="519">
        <f t="shared" si="101"/>
        <v>0</v>
      </c>
      <c r="AN564" s="519">
        <f t="shared" si="102"/>
        <v>0</v>
      </c>
      <c r="AO564" s="525">
        <f t="shared" si="103"/>
        <v>0</v>
      </c>
    </row>
    <row r="565" spans="1:41" s="16" customFormat="1" ht="13.5" hidden="1" thickBot="1" x14ac:dyDescent="0.25">
      <c r="A565" s="221">
        <f>Розрахунок!A562</f>
        <v>17</v>
      </c>
      <c r="B565" s="423">
        <f>Розрахунок!B562</f>
        <v>0</v>
      </c>
      <c r="C565" s="227" t="str">
        <f>Розрахунок!C562</f>
        <v/>
      </c>
      <c r="D565" s="226" t="str">
        <f>IF(Розрахунок!F562&lt;&gt;"",LEFT(Розрахунок!F562, LEN(Розрахунок!F562)-1)," ")</f>
        <v xml:space="preserve"> </v>
      </c>
      <c r="E565" s="223" t="str">
        <f>IF(Розрахунок!G562&lt;&gt;"",LEFT(Розрахунок!G562, LEN(Розрахунок!G562)-1)," ")</f>
        <v xml:space="preserve"> </v>
      </c>
      <c r="F565" s="223" t="str">
        <f>IF(Розрахунок!H562&lt;&gt;"",LEFT(Розрахунок!H562, LEN(Розрахунок!H562)-1)," ")</f>
        <v xml:space="preserve"> </v>
      </c>
      <c r="G565" s="223" t="str">
        <f>IF(Розрахунок!I562&lt;&gt;"",LEFT(Розрахунок!I562, LEN(Розрахунок!I562)-1)," ")</f>
        <v xml:space="preserve"> </v>
      </c>
      <c r="H565" s="223">
        <f>Розрахунок!J562</f>
        <v>0</v>
      </c>
      <c r="I565" s="223" t="str">
        <f>IF(Розрахунок!K562&lt;&gt;"",LEFT(Розрахунок!K562, LEN(Розрахунок!K562)-1)," ")</f>
        <v xml:space="preserve"> </v>
      </c>
      <c r="J565" s="223">
        <f>Розрахунок!E562</f>
        <v>0</v>
      </c>
      <c r="K565" s="223">
        <f>Розрахунок!DN562</f>
        <v>0</v>
      </c>
      <c r="L565" s="223">
        <f>Розрахунок!DM562</f>
        <v>0</v>
      </c>
      <c r="M565" s="223">
        <f>Розрахунок!L562</f>
        <v>0</v>
      </c>
      <c r="N565" s="223">
        <f>Розрахунок!M562</f>
        <v>0</v>
      </c>
      <c r="O565" s="223">
        <f>Розрахунок!N562</f>
        <v>0</v>
      </c>
      <c r="P565" s="223">
        <f>Розрахунок!O562</f>
        <v>0</v>
      </c>
      <c r="Q565" s="224">
        <f>Розрахунок!DL562</f>
        <v>0</v>
      </c>
      <c r="R565" s="249" t="str">
        <f t="shared" ref="R565:R568" si="111">IF(L565&lt;&gt;0,M565/L565," ")</f>
        <v xml:space="preserve"> </v>
      </c>
      <c r="S565" s="222">
        <f>Розрахунок!U562</f>
        <v>0</v>
      </c>
      <c r="T565" s="225">
        <f>Розрахунок!AB562</f>
        <v>0</v>
      </c>
      <c r="U565" s="226">
        <f>Розрахунок!AI562</f>
        <v>0</v>
      </c>
      <c r="V565" s="423">
        <f>Розрахунок!AP562</f>
        <v>0</v>
      </c>
      <c r="W565" s="222">
        <f>Розрахунок!AW562</f>
        <v>0</v>
      </c>
      <c r="X565" s="225">
        <f>Розрахунок!BD562</f>
        <v>0</v>
      </c>
      <c r="Y565" s="226">
        <f>Розрахунок!BK562</f>
        <v>0</v>
      </c>
      <c r="Z565" s="423">
        <f>Розрахунок!BR562</f>
        <v>0</v>
      </c>
      <c r="AA565" s="222">
        <f>Розрахунок!BY562</f>
        <v>0</v>
      </c>
      <c r="AB565" s="423">
        <f>Розрахунок!CF562</f>
        <v>0</v>
      </c>
      <c r="AC565" s="222">
        <f>Розрахунок!CM562</f>
        <v>0</v>
      </c>
      <c r="AD565" s="225">
        <f>Розрахунок!CT562</f>
        <v>0</v>
      </c>
      <c r="AE565" s="226">
        <f>Розрахунок!DA562</f>
        <v>0</v>
      </c>
      <c r="AF565" s="225">
        <f>Розрахунок!DH562</f>
        <v>0</v>
      </c>
      <c r="AG565" s="421"/>
      <c r="AI565" s="524">
        <f t="shared" si="97"/>
        <v>0</v>
      </c>
      <c r="AJ565" s="519">
        <f t="shared" si="98"/>
        <v>0</v>
      </c>
      <c r="AK565" s="519">
        <f t="shared" si="99"/>
        <v>0</v>
      </c>
      <c r="AL565" s="519">
        <f t="shared" si="100"/>
        <v>0</v>
      </c>
      <c r="AM565" s="519">
        <f t="shared" si="101"/>
        <v>0</v>
      </c>
      <c r="AN565" s="519">
        <f t="shared" si="102"/>
        <v>0</v>
      </c>
      <c r="AO565" s="525">
        <f t="shared" si="103"/>
        <v>0</v>
      </c>
    </row>
    <row r="566" spans="1:41" s="16" customFormat="1" ht="13.5" hidden="1" thickBot="1" x14ac:dyDescent="0.25">
      <c r="A566" s="221">
        <f>Розрахунок!A563</f>
        <v>18</v>
      </c>
      <c r="B566" s="423">
        <f>Розрахунок!B563</f>
        <v>0</v>
      </c>
      <c r="C566" s="227" t="str">
        <f>Розрахунок!C563</f>
        <v/>
      </c>
      <c r="D566" s="226" t="str">
        <f>IF(Розрахунок!F563&lt;&gt;"",LEFT(Розрахунок!F563, LEN(Розрахунок!F563)-1)," ")</f>
        <v xml:space="preserve"> </v>
      </c>
      <c r="E566" s="223" t="str">
        <f>IF(Розрахунок!G563&lt;&gt;"",LEFT(Розрахунок!G563, LEN(Розрахунок!G563)-1)," ")</f>
        <v xml:space="preserve"> </v>
      </c>
      <c r="F566" s="223" t="str">
        <f>IF(Розрахунок!H563&lt;&gt;"",LEFT(Розрахунок!H563, LEN(Розрахунок!H563)-1)," ")</f>
        <v xml:space="preserve"> </v>
      </c>
      <c r="G566" s="223" t="str">
        <f>IF(Розрахунок!I563&lt;&gt;"",LEFT(Розрахунок!I563, LEN(Розрахунок!I563)-1)," ")</f>
        <v xml:space="preserve"> </v>
      </c>
      <c r="H566" s="223">
        <f>Розрахунок!J563</f>
        <v>0</v>
      </c>
      <c r="I566" s="223" t="str">
        <f>IF(Розрахунок!K563&lt;&gt;"",LEFT(Розрахунок!K563, LEN(Розрахунок!K563)-1)," ")</f>
        <v xml:space="preserve"> </v>
      </c>
      <c r="J566" s="223">
        <f>Розрахунок!E563</f>
        <v>0</v>
      </c>
      <c r="K566" s="223">
        <f>Розрахунок!DN563</f>
        <v>0</v>
      </c>
      <c r="L566" s="223">
        <f>Розрахунок!DM563</f>
        <v>0</v>
      </c>
      <c r="M566" s="223">
        <f>Розрахунок!L563</f>
        <v>0</v>
      </c>
      <c r="N566" s="223">
        <f>Розрахунок!M563</f>
        <v>0</v>
      </c>
      <c r="O566" s="223">
        <f>Розрахунок!N563</f>
        <v>0</v>
      </c>
      <c r="P566" s="223">
        <f>Розрахунок!O563</f>
        <v>0</v>
      </c>
      <c r="Q566" s="224">
        <f>Розрахунок!DL563</f>
        <v>0</v>
      </c>
      <c r="R566" s="249" t="str">
        <f t="shared" si="111"/>
        <v xml:space="preserve"> </v>
      </c>
      <c r="S566" s="222">
        <f>Розрахунок!U563</f>
        <v>0</v>
      </c>
      <c r="T566" s="225">
        <f>Розрахунок!AB563</f>
        <v>0</v>
      </c>
      <c r="U566" s="226">
        <f>Розрахунок!AI563</f>
        <v>0</v>
      </c>
      <c r="V566" s="423">
        <f>Розрахунок!AP563</f>
        <v>0</v>
      </c>
      <c r="W566" s="222">
        <f>Розрахунок!AW563</f>
        <v>0</v>
      </c>
      <c r="X566" s="225">
        <f>Розрахунок!BD563</f>
        <v>0</v>
      </c>
      <c r="Y566" s="226">
        <f>Розрахунок!BK563</f>
        <v>0</v>
      </c>
      <c r="Z566" s="423">
        <f>Розрахунок!BR563</f>
        <v>0</v>
      </c>
      <c r="AA566" s="222">
        <f>Розрахунок!BY563</f>
        <v>0</v>
      </c>
      <c r="AB566" s="423">
        <f>Розрахунок!CF563</f>
        <v>0</v>
      </c>
      <c r="AC566" s="222">
        <f>Розрахунок!CM563</f>
        <v>0</v>
      </c>
      <c r="AD566" s="225">
        <f>Розрахунок!CT563</f>
        <v>0</v>
      </c>
      <c r="AE566" s="226">
        <f>Розрахунок!DA563</f>
        <v>0</v>
      </c>
      <c r="AF566" s="225">
        <f>Розрахунок!DH563</f>
        <v>0</v>
      </c>
      <c r="AG566" s="421"/>
      <c r="AI566" s="524">
        <f t="shared" si="97"/>
        <v>0</v>
      </c>
      <c r="AJ566" s="519">
        <f t="shared" si="98"/>
        <v>0</v>
      </c>
      <c r="AK566" s="519">
        <f t="shared" si="99"/>
        <v>0</v>
      </c>
      <c r="AL566" s="519">
        <f t="shared" si="100"/>
        <v>0</v>
      </c>
      <c r="AM566" s="519">
        <f t="shared" si="101"/>
        <v>0</v>
      </c>
      <c r="AN566" s="519">
        <f t="shared" si="102"/>
        <v>0</v>
      </c>
      <c r="AO566" s="525">
        <f t="shared" si="103"/>
        <v>0</v>
      </c>
    </row>
    <row r="567" spans="1:41" s="16" customFormat="1" ht="13.5" hidden="1" thickBot="1" x14ac:dyDescent="0.25">
      <c r="A567" s="221">
        <f>Розрахунок!A564</f>
        <v>19</v>
      </c>
      <c r="B567" s="423">
        <f>Розрахунок!B564</f>
        <v>0</v>
      </c>
      <c r="C567" s="227" t="str">
        <f>Розрахунок!C564</f>
        <v/>
      </c>
      <c r="D567" s="226" t="str">
        <f>IF(Розрахунок!F564&lt;&gt;"",LEFT(Розрахунок!F564, LEN(Розрахунок!F564)-1)," ")</f>
        <v xml:space="preserve"> </v>
      </c>
      <c r="E567" s="223" t="str">
        <f>IF(Розрахунок!G564&lt;&gt;"",LEFT(Розрахунок!G564, LEN(Розрахунок!G564)-1)," ")</f>
        <v xml:space="preserve"> </v>
      </c>
      <c r="F567" s="223" t="str">
        <f>IF(Розрахунок!H564&lt;&gt;"",LEFT(Розрахунок!H564, LEN(Розрахунок!H564)-1)," ")</f>
        <v xml:space="preserve"> </v>
      </c>
      <c r="G567" s="223" t="str">
        <f>IF(Розрахунок!I564&lt;&gt;"",LEFT(Розрахунок!I564, LEN(Розрахунок!I564)-1)," ")</f>
        <v xml:space="preserve"> </v>
      </c>
      <c r="H567" s="223">
        <f>Розрахунок!J564</f>
        <v>0</v>
      </c>
      <c r="I567" s="223" t="str">
        <f>IF(Розрахунок!K564&lt;&gt;"",LEFT(Розрахунок!K564, LEN(Розрахунок!K564)-1)," ")</f>
        <v xml:space="preserve"> </v>
      </c>
      <c r="J567" s="223">
        <f>Розрахунок!E564</f>
        <v>0</v>
      </c>
      <c r="K567" s="223">
        <f>Розрахунок!DN564</f>
        <v>0</v>
      </c>
      <c r="L567" s="223">
        <f>Розрахунок!DM564</f>
        <v>0</v>
      </c>
      <c r="M567" s="223">
        <f>Розрахунок!L564</f>
        <v>0</v>
      </c>
      <c r="N567" s="223">
        <f>Розрахунок!M564</f>
        <v>0</v>
      </c>
      <c r="O567" s="223">
        <f>Розрахунок!N564</f>
        <v>0</v>
      </c>
      <c r="P567" s="223">
        <f>Розрахунок!O564</f>
        <v>0</v>
      </c>
      <c r="Q567" s="224">
        <f>Розрахунок!DL564</f>
        <v>0</v>
      </c>
      <c r="R567" s="249" t="str">
        <f t="shared" si="111"/>
        <v xml:space="preserve"> </v>
      </c>
      <c r="S567" s="222">
        <f>Розрахунок!U564</f>
        <v>0</v>
      </c>
      <c r="T567" s="225">
        <f>Розрахунок!AB564</f>
        <v>0</v>
      </c>
      <c r="U567" s="226">
        <f>Розрахунок!AI564</f>
        <v>0</v>
      </c>
      <c r="V567" s="423">
        <f>Розрахунок!AP564</f>
        <v>0</v>
      </c>
      <c r="W567" s="222">
        <f>Розрахунок!AW564</f>
        <v>0</v>
      </c>
      <c r="X567" s="225">
        <f>Розрахунок!BD564</f>
        <v>0</v>
      </c>
      <c r="Y567" s="226">
        <f>Розрахунок!BK564</f>
        <v>0</v>
      </c>
      <c r="Z567" s="423">
        <f>Розрахунок!BR564</f>
        <v>0</v>
      </c>
      <c r="AA567" s="222">
        <f>Розрахунок!BY564</f>
        <v>0</v>
      </c>
      <c r="AB567" s="423">
        <f>Розрахунок!CF564</f>
        <v>0</v>
      </c>
      <c r="AC567" s="222">
        <f>Розрахунок!CM564</f>
        <v>0</v>
      </c>
      <c r="AD567" s="225">
        <f>Розрахунок!CT564</f>
        <v>0</v>
      </c>
      <c r="AE567" s="226">
        <f>Розрахунок!DA564</f>
        <v>0</v>
      </c>
      <c r="AF567" s="225">
        <f>Розрахунок!DH564</f>
        <v>0</v>
      </c>
      <c r="AG567" s="421"/>
      <c r="AI567" s="524">
        <f t="shared" si="97"/>
        <v>0</v>
      </c>
      <c r="AJ567" s="519">
        <f t="shared" si="98"/>
        <v>0</v>
      </c>
      <c r="AK567" s="519">
        <f t="shared" si="99"/>
        <v>0</v>
      </c>
      <c r="AL567" s="519">
        <f t="shared" si="100"/>
        <v>0</v>
      </c>
      <c r="AM567" s="519">
        <f t="shared" si="101"/>
        <v>0</v>
      </c>
      <c r="AN567" s="519">
        <f t="shared" si="102"/>
        <v>0</v>
      </c>
      <c r="AO567" s="525">
        <f t="shared" si="103"/>
        <v>0</v>
      </c>
    </row>
    <row r="568" spans="1:41" s="16" customFormat="1" ht="13.5" hidden="1" thickBot="1" x14ac:dyDescent="0.25">
      <c r="A568" s="221">
        <f>Розрахунок!A565</f>
        <v>20</v>
      </c>
      <c r="B568" s="423">
        <f>Розрахунок!B565</f>
        <v>0</v>
      </c>
      <c r="C568" s="227" t="str">
        <f>Розрахунок!C565</f>
        <v/>
      </c>
      <c r="D568" s="226" t="str">
        <f>IF(Розрахунок!F565&lt;&gt;"",LEFT(Розрахунок!F565, LEN(Розрахунок!F565)-1)," ")</f>
        <v xml:space="preserve"> </v>
      </c>
      <c r="E568" s="223" t="str">
        <f>IF(Розрахунок!G565&lt;&gt;"",LEFT(Розрахунок!G565, LEN(Розрахунок!G565)-1)," ")</f>
        <v xml:space="preserve"> </v>
      </c>
      <c r="F568" s="223" t="str">
        <f>IF(Розрахунок!H565&lt;&gt;"",LEFT(Розрахунок!H565, LEN(Розрахунок!H565)-1)," ")</f>
        <v xml:space="preserve"> </v>
      </c>
      <c r="G568" s="223" t="str">
        <f>IF(Розрахунок!I565&lt;&gt;"",LEFT(Розрахунок!I565, LEN(Розрахунок!I565)-1)," ")</f>
        <v xml:space="preserve"> </v>
      </c>
      <c r="H568" s="223">
        <f>Розрахунок!J565</f>
        <v>0</v>
      </c>
      <c r="I568" s="223" t="str">
        <f>IF(Розрахунок!K565&lt;&gt;"",LEFT(Розрахунок!K565, LEN(Розрахунок!K565)-1)," ")</f>
        <v xml:space="preserve"> </v>
      </c>
      <c r="J568" s="223">
        <f>Розрахунок!E565</f>
        <v>0</v>
      </c>
      <c r="K568" s="223">
        <f>Розрахунок!DN565</f>
        <v>0</v>
      </c>
      <c r="L568" s="223">
        <f>Розрахунок!DM565</f>
        <v>0</v>
      </c>
      <c r="M568" s="223">
        <f>Розрахунок!L565</f>
        <v>0</v>
      </c>
      <c r="N568" s="223">
        <f>Розрахунок!M565</f>
        <v>0</v>
      </c>
      <c r="O568" s="223">
        <f>Розрахунок!N565</f>
        <v>0</v>
      </c>
      <c r="P568" s="223">
        <f>Розрахунок!O565</f>
        <v>0</v>
      </c>
      <c r="Q568" s="224">
        <f>Розрахунок!DL565</f>
        <v>0</v>
      </c>
      <c r="R568" s="249" t="str">
        <f t="shared" si="111"/>
        <v xml:space="preserve"> </v>
      </c>
      <c r="S568" s="222">
        <f>Розрахунок!U565</f>
        <v>0</v>
      </c>
      <c r="T568" s="225">
        <f>Розрахунок!AB565</f>
        <v>0</v>
      </c>
      <c r="U568" s="226">
        <f>Розрахунок!AI565</f>
        <v>0</v>
      </c>
      <c r="V568" s="423">
        <f>Розрахунок!AP565</f>
        <v>0</v>
      </c>
      <c r="W568" s="222">
        <f>Розрахунок!AW565</f>
        <v>0</v>
      </c>
      <c r="X568" s="225">
        <f>Розрахунок!BD565</f>
        <v>0</v>
      </c>
      <c r="Y568" s="226">
        <f>Розрахунок!BK565</f>
        <v>0</v>
      </c>
      <c r="Z568" s="423">
        <f>Розрахунок!BR565</f>
        <v>0</v>
      </c>
      <c r="AA568" s="222">
        <f>Розрахунок!BY565</f>
        <v>0</v>
      </c>
      <c r="AB568" s="423">
        <f>Розрахунок!CF565</f>
        <v>0</v>
      </c>
      <c r="AC568" s="222">
        <f>Розрахунок!CM565</f>
        <v>0</v>
      </c>
      <c r="AD568" s="225">
        <f>Розрахунок!CT565</f>
        <v>0</v>
      </c>
      <c r="AE568" s="226">
        <f>Розрахунок!DA565</f>
        <v>0</v>
      </c>
      <c r="AF568" s="225">
        <f>Розрахунок!DH565</f>
        <v>0</v>
      </c>
      <c r="AG568" s="421"/>
      <c r="AI568" s="524">
        <f t="shared" si="97"/>
        <v>0</v>
      </c>
      <c r="AJ568" s="519">
        <f t="shared" si="98"/>
        <v>0</v>
      </c>
      <c r="AK568" s="519">
        <f t="shared" si="99"/>
        <v>0</v>
      </c>
      <c r="AL568" s="519">
        <f t="shared" si="100"/>
        <v>0</v>
      </c>
      <c r="AM568" s="519">
        <f t="shared" si="101"/>
        <v>0</v>
      </c>
      <c r="AN568" s="519">
        <f t="shared" si="102"/>
        <v>0</v>
      </c>
      <c r="AO568" s="525">
        <f t="shared" si="103"/>
        <v>0</v>
      </c>
    </row>
    <row r="569" spans="1:41" s="16" customFormat="1" ht="13.5" hidden="1" thickBot="1" x14ac:dyDescent="0.25">
      <c r="A569" s="770" t="s">
        <v>100</v>
      </c>
      <c r="B569" s="771"/>
      <c r="C569" s="272"/>
      <c r="D569" s="273"/>
      <c r="E569" s="274"/>
      <c r="F569" s="274"/>
      <c r="G569" s="274"/>
      <c r="H569" s="274"/>
      <c r="I569" s="274"/>
      <c r="J569" s="274">
        <f t="shared" ref="J569:Q569" si="112">SUM(J549:J568)</f>
        <v>0</v>
      </c>
      <c r="K569" s="274">
        <f t="shared" si="112"/>
        <v>0</v>
      </c>
      <c r="L569" s="275">
        <f t="shared" si="112"/>
        <v>0</v>
      </c>
      <c r="M569" s="274">
        <f t="shared" si="112"/>
        <v>0</v>
      </c>
      <c r="N569" s="274">
        <f t="shared" si="112"/>
        <v>0</v>
      </c>
      <c r="O569" s="274">
        <f t="shared" si="112"/>
        <v>0</v>
      </c>
      <c r="P569" s="274">
        <f t="shared" si="112"/>
        <v>0</v>
      </c>
      <c r="Q569" s="275">
        <f t="shared" si="112"/>
        <v>0</v>
      </c>
      <c r="R569" s="276"/>
      <c r="S569" s="277">
        <f t="shared" ref="S569:AF569" si="113">SUM(S549:S568)</f>
        <v>0</v>
      </c>
      <c r="T569" s="278">
        <f t="shared" si="113"/>
        <v>0</v>
      </c>
      <c r="U569" s="412">
        <f t="shared" si="113"/>
        <v>0</v>
      </c>
      <c r="V569" s="424">
        <f t="shared" si="113"/>
        <v>0</v>
      </c>
      <c r="W569" s="277">
        <f t="shared" si="113"/>
        <v>0</v>
      </c>
      <c r="X569" s="278">
        <f t="shared" si="113"/>
        <v>0</v>
      </c>
      <c r="Y569" s="412">
        <f t="shared" si="113"/>
        <v>0</v>
      </c>
      <c r="Z569" s="424">
        <f t="shared" si="113"/>
        <v>0</v>
      </c>
      <c r="AA569" s="277">
        <f t="shared" si="113"/>
        <v>0</v>
      </c>
      <c r="AB569" s="424">
        <f t="shared" si="113"/>
        <v>0</v>
      </c>
      <c r="AC569" s="277">
        <f t="shared" si="113"/>
        <v>0</v>
      </c>
      <c r="AD569" s="278">
        <f t="shared" si="113"/>
        <v>0</v>
      </c>
      <c r="AE569" s="412">
        <f t="shared" si="113"/>
        <v>0</v>
      </c>
      <c r="AF569" s="278">
        <f t="shared" si="113"/>
        <v>0</v>
      </c>
      <c r="AG569" s="421"/>
      <c r="AI569" s="524">
        <f t="shared" si="97"/>
        <v>0</v>
      </c>
      <c r="AJ569" s="519">
        <f t="shared" si="98"/>
        <v>0</v>
      </c>
      <c r="AK569" s="519">
        <f t="shared" si="99"/>
        <v>0</v>
      </c>
      <c r="AL569" s="519">
        <f t="shared" si="100"/>
        <v>0</v>
      </c>
      <c r="AM569" s="519">
        <f t="shared" si="101"/>
        <v>0</v>
      </c>
      <c r="AN569" s="519">
        <f t="shared" si="102"/>
        <v>0</v>
      </c>
      <c r="AO569" s="525">
        <f t="shared" si="103"/>
        <v>0</v>
      </c>
    </row>
    <row r="570" spans="1:41" s="23" customFormat="1" ht="13.5" hidden="1" thickBot="1" x14ac:dyDescent="0.25">
      <c r="A570" s="767" t="str">
        <f>Розрахунок!B567</f>
        <v>Блок Д</v>
      </c>
      <c r="B570" s="768"/>
      <c r="C570" s="768"/>
      <c r="D570" s="768"/>
      <c r="E570" s="768"/>
      <c r="F570" s="768"/>
      <c r="G570" s="768"/>
      <c r="H570" s="768"/>
      <c r="I570" s="768"/>
      <c r="J570" s="768"/>
      <c r="K570" s="768"/>
      <c r="L570" s="768"/>
      <c r="M570" s="768"/>
      <c r="N570" s="768"/>
      <c r="O570" s="768"/>
      <c r="P570" s="768"/>
      <c r="Q570" s="768"/>
      <c r="R570" s="768"/>
      <c r="S570" s="768"/>
      <c r="T570" s="768"/>
      <c r="U570" s="768"/>
      <c r="V570" s="768"/>
      <c r="W570" s="768"/>
      <c r="X570" s="768"/>
      <c r="Y570" s="768"/>
      <c r="Z570" s="768"/>
      <c r="AA570" s="768"/>
      <c r="AB570" s="768"/>
      <c r="AC570" s="768"/>
      <c r="AD570" s="768"/>
      <c r="AE570" s="768"/>
      <c r="AF570" s="769"/>
      <c r="AG570" s="445"/>
      <c r="AI570" s="524">
        <f t="shared" si="97"/>
        <v>0</v>
      </c>
      <c r="AJ570" s="519">
        <f t="shared" si="98"/>
        <v>0</v>
      </c>
      <c r="AK570" s="519">
        <f t="shared" si="99"/>
        <v>0</v>
      </c>
      <c r="AL570" s="519">
        <f t="shared" si="100"/>
        <v>0</v>
      </c>
      <c r="AM570" s="519">
        <f t="shared" si="101"/>
        <v>0</v>
      </c>
      <c r="AN570" s="519">
        <f t="shared" si="102"/>
        <v>0</v>
      </c>
      <c r="AO570" s="525">
        <f t="shared" si="103"/>
        <v>0</v>
      </c>
    </row>
    <row r="571" spans="1:41" s="16" customFormat="1" ht="13.5" hidden="1" thickBot="1" x14ac:dyDescent="0.25">
      <c r="A571" s="221">
        <f>Розрахунок!A568</f>
        <v>1</v>
      </c>
      <c r="B571" s="423">
        <f>Розрахунок!B568</f>
        <v>0</v>
      </c>
      <c r="C571" s="227" t="str">
        <f>Розрахунок!C568</f>
        <v/>
      </c>
      <c r="D571" s="226" t="str">
        <f>IF(Розрахунок!F568&lt;&gt;"",LEFT(Розрахунок!F568, LEN(Розрахунок!F568)-1)," ")</f>
        <v xml:space="preserve"> </v>
      </c>
      <c r="E571" s="223" t="str">
        <f>IF(Розрахунок!G568&lt;&gt;"",LEFT(Розрахунок!G568, LEN(Розрахунок!G568)-1)," ")</f>
        <v xml:space="preserve"> </v>
      </c>
      <c r="F571" s="223" t="str">
        <f>IF(Розрахунок!H568&lt;&gt;"",LEFT(Розрахунок!H568, LEN(Розрахунок!H568)-1)," ")</f>
        <v xml:space="preserve"> </v>
      </c>
      <c r="G571" s="223" t="str">
        <f>IF(Розрахунок!I568&lt;&gt;"",LEFT(Розрахунок!I568, LEN(Розрахунок!I568)-1)," ")</f>
        <v xml:space="preserve"> </v>
      </c>
      <c r="H571" s="223">
        <f>Розрахунок!J568</f>
        <v>0</v>
      </c>
      <c r="I571" s="223" t="str">
        <f>IF(Розрахунок!K568&lt;&gt;"",LEFT(Розрахунок!K568, LEN(Розрахунок!K568)-1)," ")</f>
        <v xml:space="preserve"> </v>
      </c>
      <c r="J571" s="223">
        <f>Розрахунок!E568</f>
        <v>0</v>
      </c>
      <c r="K571" s="223">
        <f>Розрахунок!DN568</f>
        <v>0</v>
      </c>
      <c r="L571" s="223">
        <f>Розрахунок!DM568</f>
        <v>0</v>
      </c>
      <c r="M571" s="223">
        <f>Розрахунок!L568</f>
        <v>0</v>
      </c>
      <c r="N571" s="223">
        <f>Розрахунок!M568</f>
        <v>0</v>
      </c>
      <c r="O571" s="223">
        <f>Розрахунок!N568</f>
        <v>0</v>
      </c>
      <c r="P571" s="223">
        <f>Розрахунок!O568</f>
        <v>0</v>
      </c>
      <c r="Q571" s="224">
        <f>Розрахунок!DL568</f>
        <v>0</v>
      </c>
      <c r="R571" s="249" t="str">
        <f>IF(L571&lt;&gt;0,M571/L571," ")</f>
        <v xml:space="preserve"> </v>
      </c>
      <c r="S571" s="222">
        <f>Розрахунок!U568</f>
        <v>0</v>
      </c>
      <c r="T571" s="225">
        <f>Розрахунок!AB568</f>
        <v>0</v>
      </c>
      <c r="U571" s="226">
        <f>Розрахунок!AI568</f>
        <v>0</v>
      </c>
      <c r="V571" s="423">
        <f>Розрахунок!AP568</f>
        <v>0</v>
      </c>
      <c r="W571" s="222">
        <f>Розрахунок!AW568</f>
        <v>0</v>
      </c>
      <c r="X571" s="225">
        <f>Розрахунок!BD568</f>
        <v>0</v>
      </c>
      <c r="Y571" s="226">
        <f>Розрахунок!BK568</f>
        <v>0</v>
      </c>
      <c r="Z571" s="423">
        <f>Розрахунок!BR568</f>
        <v>0</v>
      </c>
      <c r="AA571" s="222">
        <f>Розрахунок!BY568</f>
        <v>0</v>
      </c>
      <c r="AB571" s="423">
        <f>Розрахунок!CF568</f>
        <v>0</v>
      </c>
      <c r="AC571" s="222">
        <f>Розрахунок!CM568</f>
        <v>0</v>
      </c>
      <c r="AD571" s="225">
        <f>Розрахунок!CT568</f>
        <v>0</v>
      </c>
      <c r="AE571" s="226">
        <f>Розрахунок!DA568</f>
        <v>0</v>
      </c>
      <c r="AF571" s="225">
        <f>Розрахунок!DH568</f>
        <v>0</v>
      </c>
      <c r="AG571" s="421"/>
      <c r="AI571" s="524">
        <f t="shared" si="97"/>
        <v>0</v>
      </c>
      <c r="AJ571" s="519">
        <f t="shared" si="98"/>
        <v>0</v>
      </c>
      <c r="AK571" s="519">
        <f t="shared" si="99"/>
        <v>0</v>
      </c>
      <c r="AL571" s="519">
        <f t="shared" si="100"/>
        <v>0</v>
      </c>
      <c r="AM571" s="519">
        <f t="shared" si="101"/>
        <v>0</v>
      </c>
      <c r="AN571" s="519">
        <f t="shared" si="102"/>
        <v>0</v>
      </c>
      <c r="AO571" s="525">
        <f t="shared" si="103"/>
        <v>0</v>
      </c>
    </row>
    <row r="572" spans="1:41" s="16" customFormat="1" ht="13.5" hidden="1" thickBot="1" x14ac:dyDescent="0.25">
      <c r="A572" s="221">
        <f>Розрахунок!A569</f>
        <v>2</v>
      </c>
      <c r="B572" s="423">
        <f>Розрахунок!B569</f>
        <v>0</v>
      </c>
      <c r="C572" s="227" t="str">
        <f>Розрахунок!C569</f>
        <v/>
      </c>
      <c r="D572" s="226" t="str">
        <f>IF(Розрахунок!F569&lt;&gt;"",LEFT(Розрахунок!F569, LEN(Розрахунок!F569)-1)," ")</f>
        <v xml:space="preserve"> </v>
      </c>
      <c r="E572" s="223" t="str">
        <f>IF(Розрахунок!G569&lt;&gt;"",LEFT(Розрахунок!G569, LEN(Розрахунок!G569)-1)," ")</f>
        <v xml:space="preserve"> </v>
      </c>
      <c r="F572" s="223" t="str">
        <f>IF(Розрахунок!H569&lt;&gt;"",LEFT(Розрахунок!H569, LEN(Розрахунок!H569)-1)," ")</f>
        <v xml:space="preserve"> </v>
      </c>
      <c r="G572" s="223" t="str">
        <f>IF(Розрахунок!I569&lt;&gt;"",LEFT(Розрахунок!I569, LEN(Розрахунок!I569)-1)," ")</f>
        <v xml:space="preserve"> </v>
      </c>
      <c r="H572" s="223">
        <f>Розрахунок!J569</f>
        <v>0</v>
      </c>
      <c r="I572" s="223" t="str">
        <f>IF(Розрахунок!K569&lt;&gt;"",LEFT(Розрахунок!K569, LEN(Розрахунок!K569)-1)," ")</f>
        <v xml:space="preserve"> </v>
      </c>
      <c r="J572" s="223">
        <f>Розрахунок!E569</f>
        <v>0</v>
      </c>
      <c r="K572" s="223">
        <f>Розрахунок!DN569</f>
        <v>0</v>
      </c>
      <c r="L572" s="223">
        <f>Розрахунок!DM569</f>
        <v>0</v>
      </c>
      <c r="M572" s="223">
        <f>Розрахунок!L569</f>
        <v>0</v>
      </c>
      <c r="N572" s="223">
        <f>Розрахунок!M569</f>
        <v>0</v>
      </c>
      <c r="O572" s="223">
        <f>Розрахунок!N569</f>
        <v>0</v>
      </c>
      <c r="P572" s="223">
        <f>Розрахунок!O569</f>
        <v>0</v>
      </c>
      <c r="Q572" s="224">
        <f>Розрахунок!DL569</f>
        <v>0</v>
      </c>
      <c r="R572" s="249" t="str">
        <f t="shared" ref="R572:R579" si="114">IF(L572&lt;&gt;0,M572/L572," ")</f>
        <v xml:space="preserve"> </v>
      </c>
      <c r="S572" s="222">
        <f>Розрахунок!U569</f>
        <v>0</v>
      </c>
      <c r="T572" s="225">
        <f>Розрахунок!AB569</f>
        <v>0</v>
      </c>
      <c r="U572" s="226">
        <f>Розрахунок!AI569</f>
        <v>0</v>
      </c>
      <c r="V572" s="423">
        <f>Розрахунок!AP569</f>
        <v>0</v>
      </c>
      <c r="W572" s="222">
        <f>Розрахунок!AW569</f>
        <v>0</v>
      </c>
      <c r="X572" s="225">
        <f>Розрахунок!BD569</f>
        <v>0</v>
      </c>
      <c r="Y572" s="226">
        <f>Розрахунок!BK569</f>
        <v>0</v>
      </c>
      <c r="Z572" s="423">
        <f>Розрахунок!BR569</f>
        <v>0</v>
      </c>
      <c r="AA572" s="222">
        <f>Розрахунок!BY569</f>
        <v>0</v>
      </c>
      <c r="AB572" s="423">
        <f>Розрахунок!CF569</f>
        <v>0</v>
      </c>
      <c r="AC572" s="222">
        <f>Розрахунок!CM569</f>
        <v>0</v>
      </c>
      <c r="AD572" s="225">
        <f>Розрахунок!CT569</f>
        <v>0</v>
      </c>
      <c r="AE572" s="226">
        <f>Розрахунок!DA569</f>
        <v>0</v>
      </c>
      <c r="AF572" s="225">
        <f>Розрахунок!DH569</f>
        <v>0</v>
      </c>
      <c r="AG572" s="421"/>
      <c r="AI572" s="524">
        <f t="shared" si="97"/>
        <v>0</v>
      </c>
      <c r="AJ572" s="519">
        <f t="shared" si="98"/>
        <v>0</v>
      </c>
      <c r="AK572" s="519">
        <f t="shared" si="99"/>
        <v>0</v>
      </c>
      <c r="AL572" s="519">
        <f t="shared" si="100"/>
        <v>0</v>
      </c>
      <c r="AM572" s="519">
        <f t="shared" si="101"/>
        <v>0</v>
      </c>
      <c r="AN572" s="519">
        <f t="shared" si="102"/>
        <v>0</v>
      </c>
      <c r="AO572" s="525">
        <f t="shared" si="103"/>
        <v>0</v>
      </c>
    </row>
    <row r="573" spans="1:41" s="16" customFormat="1" ht="13.5" hidden="1" thickBot="1" x14ac:dyDescent="0.25">
      <c r="A573" s="221">
        <f>Розрахунок!A570</f>
        <v>3</v>
      </c>
      <c r="B573" s="423">
        <f>Розрахунок!B570</f>
        <v>0</v>
      </c>
      <c r="C573" s="227" t="str">
        <f>Розрахунок!C570</f>
        <v/>
      </c>
      <c r="D573" s="226" t="str">
        <f>IF(Розрахунок!F570&lt;&gt;"",LEFT(Розрахунок!F570, LEN(Розрахунок!F570)-1)," ")</f>
        <v xml:space="preserve"> </v>
      </c>
      <c r="E573" s="223" t="str">
        <f>IF(Розрахунок!G570&lt;&gt;"",LEFT(Розрахунок!G570, LEN(Розрахунок!G570)-1)," ")</f>
        <v xml:space="preserve"> </v>
      </c>
      <c r="F573" s="223" t="str">
        <f>IF(Розрахунок!H570&lt;&gt;"",LEFT(Розрахунок!H570, LEN(Розрахунок!H570)-1)," ")</f>
        <v xml:space="preserve"> </v>
      </c>
      <c r="G573" s="223" t="str">
        <f>IF(Розрахунок!I570&lt;&gt;"",LEFT(Розрахунок!I570, LEN(Розрахунок!I570)-1)," ")</f>
        <v xml:space="preserve"> </v>
      </c>
      <c r="H573" s="223">
        <f>Розрахунок!J570</f>
        <v>0</v>
      </c>
      <c r="I573" s="223" t="str">
        <f>IF(Розрахунок!K570&lt;&gt;"",LEFT(Розрахунок!K570, LEN(Розрахунок!K570)-1)," ")</f>
        <v xml:space="preserve"> </v>
      </c>
      <c r="J573" s="223">
        <f>Розрахунок!E570</f>
        <v>0</v>
      </c>
      <c r="K573" s="223">
        <f>Розрахунок!DN570</f>
        <v>0</v>
      </c>
      <c r="L573" s="223">
        <f>Розрахунок!DM570</f>
        <v>0</v>
      </c>
      <c r="M573" s="223">
        <f>Розрахунок!L570</f>
        <v>0</v>
      </c>
      <c r="N573" s="223">
        <f>Розрахунок!M570</f>
        <v>0</v>
      </c>
      <c r="O573" s="223">
        <f>Розрахунок!N570</f>
        <v>0</v>
      </c>
      <c r="P573" s="223">
        <f>Розрахунок!O570</f>
        <v>0</v>
      </c>
      <c r="Q573" s="224">
        <f>Розрахунок!DL570</f>
        <v>0</v>
      </c>
      <c r="R573" s="249" t="str">
        <f t="shared" si="114"/>
        <v xml:space="preserve"> </v>
      </c>
      <c r="S573" s="222">
        <f>Розрахунок!U570</f>
        <v>0</v>
      </c>
      <c r="T573" s="225">
        <f>Розрахунок!AB570</f>
        <v>0</v>
      </c>
      <c r="U573" s="226">
        <f>Розрахунок!AI570</f>
        <v>0</v>
      </c>
      <c r="V573" s="423">
        <f>Розрахунок!AP570</f>
        <v>0</v>
      </c>
      <c r="W573" s="222">
        <f>Розрахунок!AW570</f>
        <v>0</v>
      </c>
      <c r="X573" s="225">
        <f>Розрахунок!BD570</f>
        <v>0</v>
      </c>
      <c r="Y573" s="226">
        <f>Розрахунок!BK570</f>
        <v>0</v>
      </c>
      <c r="Z573" s="423">
        <f>Розрахунок!BR570</f>
        <v>0</v>
      </c>
      <c r="AA573" s="222">
        <f>Розрахунок!BY570</f>
        <v>0</v>
      </c>
      <c r="AB573" s="423">
        <f>Розрахунок!CF570</f>
        <v>0</v>
      </c>
      <c r="AC573" s="222">
        <f>Розрахунок!CM570</f>
        <v>0</v>
      </c>
      <c r="AD573" s="225">
        <f>Розрахунок!CT570</f>
        <v>0</v>
      </c>
      <c r="AE573" s="226">
        <f>Розрахунок!DA570</f>
        <v>0</v>
      </c>
      <c r="AF573" s="225">
        <f>Розрахунок!DH570</f>
        <v>0</v>
      </c>
      <c r="AG573" s="421"/>
      <c r="AI573" s="524">
        <f t="shared" si="97"/>
        <v>0</v>
      </c>
      <c r="AJ573" s="519">
        <f t="shared" si="98"/>
        <v>0</v>
      </c>
      <c r="AK573" s="519">
        <f t="shared" si="99"/>
        <v>0</v>
      </c>
      <c r="AL573" s="519">
        <f t="shared" si="100"/>
        <v>0</v>
      </c>
      <c r="AM573" s="519">
        <f t="shared" si="101"/>
        <v>0</v>
      </c>
      <c r="AN573" s="519">
        <f t="shared" si="102"/>
        <v>0</v>
      </c>
      <c r="AO573" s="525">
        <f t="shared" si="103"/>
        <v>0</v>
      </c>
    </row>
    <row r="574" spans="1:41" s="16" customFormat="1" ht="13.5" hidden="1" thickBot="1" x14ac:dyDescent="0.25">
      <c r="A574" s="221">
        <f>Розрахунок!A571</f>
        <v>4</v>
      </c>
      <c r="B574" s="423">
        <f>Розрахунок!B571</f>
        <v>0</v>
      </c>
      <c r="C574" s="227" t="str">
        <f>Розрахунок!C571</f>
        <v/>
      </c>
      <c r="D574" s="226" t="str">
        <f>IF(Розрахунок!F571&lt;&gt;"",LEFT(Розрахунок!F571, LEN(Розрахунок!F571)-1)," ")</f>
        <v xml:space="preserve"> </v>
      </c>
      <c r="E574" s="223" t="str">
        <f>IF(Розрахунок!G571&lt;&gt;"",LEFT(Розрахунок!G571, LEN(Розрахунок!G571)-1)," ")</f>
        <v xml:space="preserve"> </v>
      </c>
      <c r="F574" s="223" t="str">
        <f>IF(Розрахунок!H571&lt;&gt;"",LEFT(Розрахунок!H571, LEN(Розрахунок!H571)-1)," ")</f>
        <v xml:space="preserve"> </v>
      </c>
      <c r="G574" s="223" t="str">
        <f>IF(Розрахунок!I571&lt;&gt;"",LEFT(Розрахунок!I571, LEN(Розрахунок!I571)-1)," ")</f>
        <v xml:space="preserve"> </v>
      </c>
      <c r="H574" s="223">
        <f>Розрахунок!J571</f>
        <v>0</v>
      </c>
      <c r="I574" s="223" t="str">
        <f>IF(Розрахунок!K571&lt;&gt;"",LEFT(Розрахунок!K571, LEN(Розрахунок!K571)-1)," ")</f>
        <v xml:space="preserve"> </v>
      </c>
      <c r="J574" s="223">
        <f>Розрахунок!E571</f>
        <v>0</v>
      </c>
      <c r="K574" s="223">
        <f>Розрахунок!DN571</f>
        <v>0</v>
      </c>
      <c r="L574" s="223">
        <f>Розрахунок!DM571</f>
        <v>0</v>
      </c>
      <c r="M574" s="223">
        <f>Розрахунок!L571</f>
        <v>0</v>
      </c>
      <c r="N574" s="223">
        <f>Розрахунок!M571</f>
        <v>0</v>
      </c>
      <c r="O574" s="223">
        <f>Розрахунок!N571</f>
        <v>0</v>
      </c>
      <c r="P574" s="223">
        <f>Розрахунок!O571</f>
        <v>0</v>
      </c>
      <c r="Q574" s="224">
        <f>Розрахунок!DL571</f>
        <v>0</v>
      </c>
      <c r="R574" s="249" t="str">
        <f t="shared" si="114"/>
        <v xml:space="preserve"> </v>
      </c>
      <c r="S574" s="222">
        <f>Розрахунок!U571</f>
        <v>0</v>
      </c>
      <c r="T574" s="225">
        <f>Розрахунок!AB571</f>
        <v>0</v>
      </c>
      <c r="U574" s="226">
        <f>Розрахунок!AI571</f>
        <v>0</v>
      </c>
      <c r="V574" s="423">
        <f>Розрахунок!AP571</f>
        <v>0</v>
      </c>
      <c r="W574" s="222">
        <f>Розрахунок!AW571</f>
        <v>0</v>
      </c>
      <c r="X574" s="225">
        <f>Розрахунок!BD571</f>
        <v>0</v>
      </c>
      <c r="Y574" s="226">
        <f>Розрахунок!BK571</f>
        <v>0</v>
      </c>
      <c r="Z574" s="423">
        <f>Розрахунок!BR571</f>
        <v>0</v>
      </c>
      <c r="AA574" s="222">
        <f>Розрахунок!BY571</f>
        <v>0</v>
      </c>
      <c r="AB574" s="423">
        <f>Розрахунок!CF571</f>
        <v>0</v>
      </c>
      <c r="AC574" s="222">
        <f>Розрахунок!CM571</f>
        <v>0</v>
      </c>
      <c r="AD574" s="225">
        <f>Розрахунок!CT571</f>
        <v>0</v>
      </c>
      <c r="AE574" s="226">
        <f>Розрахунок!DA571</f>
        <v>0</v>
      </c>
      <c r="AF574" s="225">
        <f>Розрахунок!DH571</f>
        <v>0</v>
      </c>
      <c r="AG574" s="421"/>
      <c r="AI574" s="524">
        <f t="shared" si="97"/>
        <v>0</v>
      </c>
      <c r="AJ574" s="519">
        <f t="shared" si="98"/>
        <v>0</v>
      </c>
      <c r="AK574" s="519">
        <f t="shared" si="99"/>
        <v>0</v>
      </c>
      <c r="AL574" s="519">
        <f t="shared" si="100"/>
        <v>0</v>
      </c>
      <c r="AM574" s="519">
        <f t="shared" si="101"/>
        <v>0</v>
      </c>
      <c r="AN574" s="519">
        <f t="shared" si="102"/>
        <v>0</v>
      </c>
      <c r="AO574" s="525">
        <f t="shared" si="103"/>
        <v>0</v>
      </c>
    </row>
    <row r="575" spans="1:41" s="16" customFormat="1" ht="13.5" hidden="1" thickBot="1" x14ac:dyDescent="0.25">
      <c r="A575" s="221">
        <f>Розрахунок!A572</f>
        <v>5</v>
      </c>
      <c r="B575" s="423">
        <f>Розрахунок!B572</f>
        <v>0</v>
      </c>
      <c r="C575" s="227" t="str">
        <f>Розрахунок!C572</f>
        <v/>
      </c>
      <c r="D575" s="226" t="str">
        <f>IF(Розрахунок!F572&lt;&gt;"",LEFT(Розрахунок!F572, LEN(Розрахунок!F572)-1)," ")</f>
        <v xml:space="preserve"> </v>
      </c>
      <c r="E575" s="223" t="str">
        <f>IF(Розрахунок!G572&lt;&gt;"",LEFT(Розрахунок!G572, LEN(Розрахунок!G572)-1)," ")</f>
        <v xml:space="preserve"> </v>
      </c>
      <c r="F575" s="223" t="str">
        <f>IF(Розрахунок!H572&lt;&gt;"",LEFT(Розрахунок!H572, LEN(Розрахунок!H572)-1)," ")</f>
        <v xml:space="preserve"> </v>
      </c>
      <c r="G575" s="223" t="str">
        <f>IF(Розрахунок!I572&lt;&gt;"",LEFT(Розрахунок!I572, LEN(Розрахунок!I572)-1)," ")</f>
        <v xml:space="preserve"> </v>
      </c>
      <c r="H575" s="223">
        <f>Розрахунок!J572</f>
        <v>0</v>
      </c>
      <c r="I575" s="223" t="str">
        <f>IF(Розрахунок!K572&lt;&gt;"",LEFT(Розрахунок!K572, LEN(Розрахунок!K572)-1)," ")</f>
        <v xml:space="preserve"> </v>
      </c>
      <c r="J575" s="223">
        <f>Розрахунок!E572</f>
        <v>0</v>
      </c>
      <c r="K575" s="223">
        <f>Розрахунок!DN572</f>
        <v>0</v>
      </c>
      <c r="L575" s="223">
        <f>Розрахунок!DM572</f>
        <v>0</v>
      </c>
      <c r="M575" s="223">
        <f>Розрахунок!L572</f>
        <v>0</v>
      </c>
      <c r="N575" s="223">
        <f>Розрахунок!M572</f>
        <v>0</v>
      </c>
      <c r="O575" s="223">
        <f>Розрахунок!N572</f>
        <v>0</v>
      </c>
      <c r="P575" s="223">
        <f>Розрахунок!O572</f>
        <v>0</v>
      </c>
      <c r="Q575" s="224">
        <f>Розрахунок!DL572</f>
        <v>0</v>
      </c>
      <c r="R575" s="249" t="str">
        <f t="shared" si="114"/>
        <v xml:space="preserve"> </v>
      </c>
      <c r="S575" s="222">
        <f>Розрахунок!U572</f>
        <v>0</v>
      </c>
      <c r="T575" s="225">
        <f>Розрахунок!AB572</f>
        <v>0</v>
      </c>
      <c r="U575" s="226">
        <f>Розрахунок!AI572</f>
        <v>0</v>
      </c>
      <c r="V575" s="423">
        <f>Розрахунок!AP572</f>
        <v>0</v>
      </c>
      <c r="W575" s="222">
        <f>Розрахунок!AW572</f>
        <v>0</v>
      </c>
      <c r="X575" s="225">
        <f>Розрахунок!BD572</f>
        <v>0</v>
      </c>
      <c r="Y575" s="226">
        <f>Розрахунок!BK572</f>
        <v>0</v>
      </c>
      <c r="Z575" s="423">
        <f>Розрахунок!BR572</f>
        <v>0</v>
      </c>
      <c r="AA575" s="222">
        <f>Розрахунок!BY572</f>
        <v>0</v>
      </c>
      <c r="AB575" s="423">
        <f>Розрахунок!CF572</f>
        <v>0</v>
      </c>
      <c r="AC575" s="222">
        <f>Розрахунок!CM572</f>
        <v>0</v>
      </c>
      <c r="AD575" s="225">
        <f>Розрахунок!CT572</f>
        <v>0</v>
      </c>
      <c r="AE575" s="226">
        <f>Розрахунок!DA572</f>
        <v>0</v>
      </c>
      <c r="AF575" s="225">
        <f>Розрахунок!DH572</f>
        <v>0</v>
      </c>
      <c r="AG575" s="421"/>
      <c r="AI575" s="524">
        <f t="shared" si="97"/>
        <v>0</v>
      </c>
      <c r="AJ575" s="519">
        <f t="shared" si="98"/>
        <v>0</v>
      </c>
      <c r="AK575" s="519">
        <f t="shared" si="99"/>
        <v>0</v>
      </c>
      <c r="AL575" s="519">
        <f t="shared" si="100"/>
        <v>0</v>
      </c>
      <c r="AM575" s="519">
        <f t="shared" si="101"/>
        <v>0</v>
      </c>
      <c r="AN575" s="519">
        <f t="shared" si="102"/>
        <v>0</v>
      </c>
      <c r="AO575" s="525">
        <f t="shared" si="103"/>
        <v>0</v>
      </c>
    </row>
    <row r="576" spans="1:41" s="16" customFormat="1" ht="13.5" hidden="1" thickBot="1" x14ac:dyDescent="0.25">
      <c r="A576" s="221">
        <f>Розрахунок!A573</f>
        <v>6</v>
      </c>
      <c r="B576" s="423">
        <f>Розрахунок!B573</f>
        <v>0</v>
      </c>
      <c r="C576" s="227" t="str">
        <f>Розрахунок!C573</f>
        <v/>
      </c>
      <c r="D576" s="226" t="str">
        <f>IF(Розрахунок!F573&lt;&gt;"",LEFT(Розрахунок!F573, LEN(Розрахунок!F573)-1)," ")</f>
        <v xml:space="preserve"> </v>
      </c>
      <c r="E576" s="223" t="str">
        <f>IF(Розрахунок!G573&lt;&gt;"",LEFT(Розрахунок!G573, LEN(Розрахунок!G573)-1)," ")</f>
        <v xml:space="preserve"> </v>
      </c>
      <c r="F576" s="223" t="str">
        <f>IF(Розрахунок!H573&lt;&gt;"",LEFT(Розрахунок!H573, LEN(Розрахунок!H573)-1)," ")</f>
        <v xml:space="preserve"> </v>
      </c>
      <c r="G576" s="223" t="str">
        <f>IF(Розрахунок!I573&lt;&gt;"",LEFT(Розрахунок!I573, LEN(Розрахунок!I573)-1)," ")</f>
        <v xml:space="preserve"> </v>
      </c>
      <c r="H576" s="223">
        <f>Розрахунок!J573</f>
        <v>0</v>
      </c>
      <c r="I576" s="223" t="str">
        <f>IF(Розрахунок!K573&lt;&gt;"",LEFT(Розрахунок!K573, LEN(Розрахунок!K573)-1)," ")</f>
        <v xml:space="preserve"> </v>
      </c>
      <c r="J576" s="223">
        <f>Розрахунок!E573</f>
        <v>0</v>
      </c>
      <c r="K576" s="223">
        <f>Розрахунок!DN573</f>
        <v>0</v>
      </c>
      <c r="L576" s="223">
        <f>Розрахунок!DM573</f>
        <v>0</v>
      </c>
      <c r="M576" s="223">
        <f>Розрахунок!L573</f>
        <v>0</v>
      </c>
      <c r="N576" s="223">
        <f>Розрахунок!M573</f>
        <v>0</v>
      </c>
      <c r="O576" s="223">
        <f>Розрахунок!N573</f>
        <v>0</v>
      </c>
      <c r="P576" s="223">
        <f>Розрахунок!O573</f>
        <v>0</v>
      </c>
      <c r="Q576" s="224">
        <f>Розрахунок!DL573</f>
        <v>0</v>
      </c>
      <c r="R576" s="249" t="str">
        <f t="shared" si="114"/>
        <v xml:space="preserve"> </v>
      </c>
      <c r="S576" s="222">
        <f>Розрахунок!U573</f>
        <v>0</v>
      </c>
      <c r="T576" s="225">
        <f>Розрахунок!AB573</f>
        <v>0</v>
      </c>
      <c r="U576" s="226">
        <f>Розрахунок!AI573</f>
        <v>0</v>
      </c>
      <c r="V576" s="423">
        <f>Розрахунок!AP573</f>
        <v>0</v>
      </c>
      <c r="W576" s="222">
        <f>Розрахунок!AW573</f>
        <v>0</v>
      </c>
      <c r="X576" s="225">
        <f>Розрахунок!BD573</f>
        <v>0</v>
      </c>
      <c r="Y576" s="226">
        <f>Розрахунок!BK573</f>
        <v>0</v>
      </c>
      <c r="Z576" s="423">
        <f>Розрахунок!BR573</f>
        <v>0</v>
      </c>
      <c r="AA576" s="222">
        <f>Розрахунок!BY573</f>
        <v>0</v>
      </c>
      <c r="AB576" s="423">
        <f>Розрахунок!CF573</f>
        <v>0</v>
      </c>
      <c r="AC576" s="222">
        <f>Розрахунок!CM573</f>
        <v>0</v>
      </c>
      <c r="AD576" s="225">
        <f>Розрахунок!CT573</f>
        <v>0</v>
      </c>
      <c r="AE576" s="226">
        <f>Розрахунок!DA573</f>
        <v>0</v>
      </c>
      <c r="AF576" s="225">
        <f>Розрахунок!DH573</f>
        <v>0</v>
      </c>
      <c r="AG576" s="421"/>
      <c r="AI576" s="524">
        <f t="shared" si="97"/>
        <v>0</v>
      </c>
      <c r="AJ576" s="519">
        <f t="shared" si="98"/>
        <v>0</v>
      </c>
      <c r="AK576" s="519">
        <f t="shared" si="99"/>
        <v>0</v>
      </c>
      <c r="AL576" s="519">
        <f t="shared" si="100"/>
        <v>0</v>
      </c>
      <c r="AM576" s="519">
        <f t="shared" si="101"/>
        <v>0</v>
      </c>
      <c r="AN576" s="519">
        <f t="shared" si="102"/>
        <v>0</v>
      </c>
      <c r="AO576" s="525">
        <f t="shared" si="103"/>
        <v>0</v>
      </c>
    </row>
    <row r="577" spans="1:41" s="16" customFormat="1" ht="13.5" hidden="1" thickBot="1" x14ac:dyDescent="0.25">
      <c r="A577" s="221">
        <f>Розрахунок!A574</f>
        <v>7</v>
      </c>
      <c r="B577" s="423">
        <f>Розрахунок!B574</f>
        <v>0</v>
      </c>
      <c r="C577" s="227" t="str">
        <f>Розрахунок!C574</f>
        <v/>
      </c>
      <c r="D577" s="226" t="str">
        <f>IF(Розрахунок!F574&lt;&gt;"",LEFT(Розрахунок!F574, LEN(Розрахунок!F574)-1)," ")</f>
        <v xml:space="preserve"> </v>
      </c>
      <c r="E577" s="223" t="str">
        <f>IF(Розрахунок!G574&lt;&gt;"",LEFT(Розрахунок!G574, LEN(Розрахунок!G574)-1)," ")</f>
        <v xml:space="preserve"> </v>
      </c>
      <c r="F577" s="223" t="str">
        <f>IF(Розрахунок!H574&lt;&gt;"",LEFT(Розрахунок!H574, LEN(Розрахунок!H574)-1)," ")</f>
        <v xml:space="preserve"> </v>
      </c>
      <c r="G577" s="223" t="str">
        <f>IF(Розрахунок!I574&lt;&gt;"",LEFT(Розрахунок!I574, LEN(Розрахунок!I574)-1)," ")</f>
        <v xml:space="preserve"> </v>
      </c>
      <c r="H577" s="223">
        <f>Розрахунок!J574</f>
        <v>0</v>
      </c>
      <c r="I577" s="223" t="str">
        <f>IF(Розрахунок!K574&lt;&gt;"",LEFT(Розрахунок!K574, LEN(Розрахунок!K574)-1)," ")</f>
        <v xml:space="preserve"> </v>
      </c>
      <c r="J577" s="223">
        <f>Розрахунок!E574</f>
        <v>0</v>
      </c>
      <c r="K577" s="223">
        <f>Розрахунок!DN574</f>
        <v>0</v>
      </c>
      <c r="L577" s="223">
        <f>Розрахунок!DM574</f>
        <v>0</v>
      </c>
      <c r="M577" s="223">
        <f>Розрахунок!L574</f>
        <v>0</v>
      </c>
      <c r="N577" s="223">
        <f>Розрахунок!M574</f>
        <v>0</v>
      </c>
      <c r="O577" s="223">
        <f>Розрахунок!N574</f>
        <v>0</v>
      </c>
      <c r="P577" s="223">
        <f>Розрахунок!O574</f>
        <v>0</v>
      </c>
      <c r="Q577" s="224">
        <f>Розрахунок!DL574</f>
        <v>0</v>
      </c>
      <c r="R577" s="249" t="str">
        <f t="shared" si="114"/>
        <v xml:space="preserve"> </v>
      </c>
      <c r="S577" s="222">
        <f>Розрахунок!U574</f>
        <v>0</v>
      </c>
      <c r="T577" s="225">
        <f>Розрахунок!AB574</f>
        <v>0</v>
      </c>
      <c r="U577" s="226">
        <f>Розрахунок!AI574</f>
        <v>0</v>
      </c>
      <c r="V577" s="423">
        <f>Розрахунок!AP574</f>
        <v>0</v>
      </c>
      <c r="W577" s="222">
        <f>Розрахунок!AW574</f>
        <v>0</v>
      </c>
      <c r="X577" s="225">
        <f>Розрахунок!BD574</f>
        <v>0</v>
      </c>
      <c r="Y577" s="226">
        <f>Розрахунок!BK574</f>
        <v>0</v>
      </c>
      <c r="Z577" s="423">
        <f>Розрахунок!BR574</f>
        <v>0</v>
      </c>
      <c r="AA577" s="222">
        <f>Розрахунок!BY574</f>
        <v>0</v>
      </c>
      <c r="AB577" s="423">
        <f>Розрахунок!CF574</f>
        <v>0</v>
      </c>
      <c r="AC577" s="222">
        <f>Розрахунок!CM574</f>
        <v>0</v>
      </c>
      <c r="AD577" s="225">
        <f>Розрахунок!CT574</f>
        <v>0</v>
      </c>
      <c r="AE577" s="226">
        <f>Розрахунок!DA574</f>
        <v>0</v>
      </c>
      <c r="AF577" s="225">
        <f>Розрахунок!DH574</f>
        <v>0</v>
      </c>
      <c r="AG577" s="421"/>
      <c r="AI577" s="524">
        <f t="shared" si="97"/>
        <v>0</v>
      </c>
      <c r="AJ577" s="519">
        <f t="shared" si="98"/>
        <v>0</v>
      </c>
      <c r="AK577" s="519">
        <f t="shared" si="99"/>
        <v>0</v>
      </c>
      <c r="AL577" s="519">
        <f t="shared" si="100"/>
        <v>0</v>
      </c>
      <c r="AM577" s="519">
        <f t="shared" si="101"/>
        <v>0</v>
      </c>
      <c r="AN577" s="519">
        <f t="shared" si="102"/>
        <v>0</v>
      </c>
      <c r="AO577" s="525">
        <f t="shared" si="103"/>
        <v>0</v>
      </c>
    </row>
    <row r="578" spans="1:41" s="16" customFormat="1" ht="13.5" hidden="1" thickBot="1" x14ac:dyDescent="0.25">
      <c r="A578" s="221">
        <f>Розрахунок!A575</f>
        <v>8</v>
      </c>
      <c r="B578" s="423">
        <f>Розрахунок!B575</f>
        <v>0</v>
      </c>
      <c r="C578" s="227" t="str">
        <f>Розрахунок!C575</f>
        <v/>
      </c>
      <c r="D578" s="226" t="str">
        <f>IF(Розрахунок!F575&lt;&gt;"",LEFT(Розрахунок!F575, LEN(Розрахунок!F575)-1)," ")</f>
        <v xml:space="preserve"> </v>
      </c>
      <c r="E578" s="223" t="str">
        <f>IF(Розрахунок!G575&lt;&gt;"",LEFT(Розрахунок!G575, LEN(Розрахунок!G575)-1)," ")</f>
        <v xml:space="preserve"> </v>
      </c>
      <c r="F578" s="223" t="str">
        <f>IF(Розрахунок!H575&lt;&gt;"",LEFT(Розрахунок!H575, LEN(Розрахунок!H575)-1)," ")</f>
        <v xml:space="preserve"> </v>
      </c>
      <c r="G578" s="223" t="str">
        <f>IF(Розрахунок!I575&lt;&gt;"",LEFT(Розрахунок!I575, LEN(Розрахунок!I575)-1)," ")</f>
        <v xml:space="preserve"> </v>
      </c>
      <c r="H578" s="223">
        <f>Розрахунок!J575</f>
        <v>0</v>
      </c>
      <c r="I578" s="223" t="str">
        <f>IF(Розрахунок!K575&lt;&gt;"",LEFT(Розрахунок!K575, LEN(Розрахунок!K575)-1)," ")</f>
        <v xml:space="preserve"> </v>
      </c>
      <c r="J578" s="223">
        <f>Розрахунок!E575</f>
        <v>0</v>
      </c>
      <c r="K578" s="223">
        <f>Розрахунок!DN575</f>
        <v>0</v>
      </c>
      <c r="L578" s="223">
        <f>Розрахунок!DM575</f>
        <v>0</v>
      </c>
      <c r="M578" s="223">
        <f>Розрахунок!L575</f>
        <v>0</v>
      </c>
      <c r="N578" s="223">
        <f>Розрахунок!M575</f>
        <v>0</v>
      </c>
      <c r="O578" s="223">
        <f>Розрахунок!N575</f>
        <v>0</v>
      </c>
      <c r="P578" s="223">
        <f>Розрахунок!O575</f>
        <v>0</v>
      </c>
      <c r="Q578" s="224">
        <f>Розрахунок!DL575</f>
        <v>0</v>
      </c>
      <c r="R578" s="249" t="str">
        <f t="shared" si="114"/>
        <v xml:space="preserve"> </v>
      </c>
      <c r="S578" s="222">
        <f>Розрахунок!U575</f>
        <v>0</v>
      </c>
      <c r="T578" s="225">
        <f>Розрахунок!AB575</f>
        <v>0</v>
      </c>
      <c r="U578" s="226">
        <f>Розрахунок!AI575</f>
        <v>0</v>
      </c>
      <c r="V578" s="423">
        <f>Розрахунок!AP575</f>
        <v>0</v>
      </c>
      <c r="W578" s="222">
        <f>Розрахунок!AW575</f>
        <v>0</v>
      </c>
      <c r="X578" s="225">
        <f>Розрахунок!BD575</f>
        <v>0</v>
      </c>
      <c r="Y578" s="226">
        <f>Розрахунок!BK575</f>
        <v>0</v>
      </c>
      <c r="Z578" s="423">
        <f>Розрахунок!BR575</f>
        <v>0</v>
      </c>
      <c r="AA578" s="222">
        <f>Розрахунок!BY575</f>
        <v>0</v>
      </c>
      <c r="AB578" s="423">
        <f>Розрахунок!CF575</f>
        <v>0</v>
      </c>
      <c r="AC578" s="222">
        <f>Розрахунок!CM575</f>
        <v>0</v>
      </c>
      <c r="AD578" s="225">
        <f>Розрахунок!CT575</f>
        <v>0</v>
      </c>
      <c r="AE578" s="226">
        <f>Розрахунок!DA575</f>
        <v>0</v>
      </c>
      <c r="AF578" s="225">
        <f>Розрахунок!DH575</f>
        <v>0</v>
      </c>
      <c r="AG578" s="421"/>
      <c r="AI578" s="524">
        <f t="shared" si="97"/>
        <v>0</v>
      </c>
      <c r="AJ578" s="519">
        <f t="shared" si="98"/>
        <v>0</v>
      </c>
      <c r="AK578" s="519">
        <f t="shared" si="99"/>
        <v>0</v>
      </c>
      <c r="AL578" s="519">
        <f t="shared" si="100"/>
        <v>0</v>
      </c>
      <c r="AM578" s="519">
        <f t="shared" si="101"/>
        <v>0</v>
      </c>
      <c r="AN578" s="519">
        <f t="shared" si="102"/>
        <v>0</v>
      </c>
      <c r="AO578" s="525">
        <f t="shared" si="103"/>
        <v>0</v>
      </c>
    </row>
    <row r="579" spans="1:41" s="16" customFormat="1" ht="13.5" hidden="1" thickBot="1" x14ac:dyDescent="0.25">
      <c r="A579" s="221">
        <f>Розрахунок!A576</f>
        <v>9</v>
      </c>
      <c r="B579" s="423">
        <f>Розрахунок!B576</f>
        <v>0</v>
      </c>
      <c r="C579" s="227" t="str">
        <f>Розрахунок!C576</f>
        <v/>
      </c>
      <c r="D579" s="226" t="str">
        <f>IF(Розрахунок!F576&lt;&gt;"",LEFT(Розрахунок!F576, LEN(Розрахунок!F576)-1)," ")</f>
        <v xml:space="preserve"> </v>
      </c>
      <c r="E579" s="223" t="str">
        <f>IF(Розрахунок!G576&lt;&gt;"",LEFT(Розрахунок!G576, LEN(Розрахунок!G576)-1)," ")</f>
        <v xml:space="preserve"> </v>
      </c>
      <c r="F579" s="223" t="str">
        <f>IF(Розрахунок!H576&lt;&gt;"",LEFT(Розрахунок!H576, LEN(Розрахунок!H576)-1)," ")</f>
        <v xml:space="preserve"> </v>
      </c>
      <c r="G579" s="223" t="str">
        <f>IF(Розрахунок!I576&lt;&gt;"",LEFT(Розрахунок!I576, LEN(Розрахунок!I576)-1)," ")</f>
        <v xml:space="preserve"> </v>
      </c>
      <c r="H579" s="223">
        <f>Розрахунок!J576</f>
        <v>0</v>
      </c>
      <c r="I579" s="223" t="str">
        <f>IF(Розрахунок!K576&lt;&gt;"",LEFT(Розрахунок!K576, LEN(Розрахунок!K576)-1)," ")</f>
        <v xml:space="preserve"> </v>
      </c>
      <c r="J579" s="223">
        <f>Розрахунок!E576</f>
        <v>0</v>
      </c>
      <c r="K579" s="223">
        <f>Розрахунок!DN576</f>
        <v>0</v>
      </c>
      <c r="L579" s="223">
        <f>Розрахунок!DM576</f>
        <v>0</v>
      </c>
      <c r="M579" s="223">
        <f>Розрахунок!L576</f>
        <v>0</v>
      </c>
      <c r="N579" s="223">
        <f>Розрахунок!M576</f>
        <v>0</v>
      </c>
      <c r="O579" s="223">
        <f>Розрахунок!N576</f>
        <v>0</v>
      </c>
      <c r="P579" s="223">
        <f>Розрахунок!O576</f>
        <v>0</v>
      </c>
      <c r="Q579" s="224">
        <f>Розрахунок!DL576</f>
        <v>0</v>
      </c>
      <c r="R579" s="249" t="str">
        <f t="shared" si="114"/>
        <v xml:space="preserve"> </v>
      </c>
      <c r="S579" s="222">
        <f>Розрахунок!U576</f>
        <v>0</v>
      </c>
      <c r="T579" s="225">
        <f>Розрахунок!AB576</f>
        <v>0</v>
      </c>
      <c r="U579" s="226">
        <f>Розрахунок!AI576</f>
        <v>0</v>
      </c>
      <c r="V579" s="423">
        <f>Розрахунок!AP576</f>
        <v>0</v>
      </c>
      <c r="W579" s="222">
        <f>Розрахунок!AW576</f>
        <v>0</v>
      </c>
      <c r="X579" s="225">
        <f>Розрахунок!BD576</f>
        <v>0</v>
      </c>
      <c r="Y579" s="226">
        <f>Розрахунок!BK576</f>
        <v>0</v>
      </c>
      <c r="Z579" s="423">
        <f>Розрахунок!BR576</f>
        <v>0</v>
      </c>
      <c r="AA579" s="222">
        <f>Розрахунок!BY576</f>
        <v>0</v>
      </c>
      <c r="AB579" s="423">
        <f>Розрахунок!CF576</f>
        <v>0</v>
      </c>
      <c r="AC579" s="222">
        <f>Розрахунок!CM576</f>
        <v>0</v>
      </c>
      <c r="AD579" s="225">
        <f>Розрахунок!CT576</f>
        <v>0</v>
      </c>
      <c r="AE579" s="226">
        <f>Розрахунок!DA576</f>
        <v>0</v>
      </c>
      <c r="AF579" s="225">
        <f>Розрахунок!DH576</f>
        <v>0</v>
      </c>
      <c r="AG579" s="421"/>
      <c r="AI579" s="524">
        <f t="shared" si="97"/>
        <v>0</v>
      </c>
      <c r="AJ579" s="519">
        <f t="shared" si="98"/>
        <v>0</v>
      </c>
      <c r="AK579" s="519">
        <f t="shared" si="99"/>
        <v>0</v>
      </c>
      <c r="AL579" s="519">
        <f t="shared" si="100"/>
        <v>0</v>
      </c>
      <c r="AM579" s="519">
        <f t="shared" si="101"/>
        <v>0</v>
      </c>
      <c r="AN579" s="519">
        <f t="shared" si="102"/>
        <v>0</v>
      </c>
      <c r="AO579" s="525">
        <f t="shared" si="103"/>
        <v>0</v>
      </c>
    </row>
    <row r="580" spans="1:41" s="16" customFormat="1" ht="13.5" hidden="1" thickBot="1" x14ac:dyDescent="0.25">
      <c r="A580" s="221">
        <f>Розрахунок!A577</f>
        <v>10</v>
      </c>
      <c r="B580" s="423">
        <f>Розрахунок!B577</f>
        <v>0</v>
      </c>
      <c r="C580" s="227" t="str">
        <f>Розрахунок!C577</f>
        <v/>
      </c>
      <c r="D580" s="226" t="str">
        <f>IF(Розрахунок!F577&lt;&gt;"",LEFT(Розрахунок!F577, LEN(Розрахунок!F577)-1)," ")</f>
        <v xml:space="preserve"> </v>
      </c>
      <c r="E580" s="223" t="str">
        <f>IF(Розрахунок!G577&lt;&gt;"",LEFT(Розрахунок!G577, LEN(Розрахунок!G577)-1)," ")</f>
        <v xml:space="preserve"> </v>
      </c>
      <c r="F580" s="223" t="str">
        <f>IF(Розрахунок!H577&lt;&gt;"",LEFT(Розрахунок!H577, LEN(Розрахунок!H577)-1)," ")</f>
        <v xml:space="preserve"> </v>
      </c>
      <c r="G580" s="223" t="str">
        <f>IF(Розрахунок!I577&lt;&gt;"",LEFT(Розрахунок!I577, LEN(Розрахунок!I577)-1)," ")</f>
        <v xml:space="preserve"> </v>
      </c>
      <c r="H580" s="223">
        <f>Розрахунок!J577</f>
        <v>0</v>
      </c>
      <c r="I580" s="223" t="str">
        <f>IF(Розрахунок!K577&lt;&gt;"",LEFT(Розрахунок!K577, LEN(Розрахунок!K577)-1)," ")</f>
        <v xml:space="preserve"> </v>
      </c>
      <c r="J580" s="223">
        <f>Розрахунок!E577</f>
        <v>0</v>
      </c>
      <c r="K580" s="223">
        <f>Розрахунок!DN577</f>
        <v>0</v>
      </c>
      <c r="L580" s="223">
        <f>Розрахунок!DM577</f>
        <v>0</v>
      </c>
      <c r="M580" s="223">
        <f>Розрахунок!L577</f>
        <v>0</v>
      </c>
      <c r="N580" s="223">
        <f>Розрахунок!M577</f>
        <v>0</v>
      </c>
      <c r="O580" s="223">
        <f>Розрахунок!N577</f>
        <v>0</v>
      </c>
      <c r="P580" s="223">
        <f>Розрахунок!O577</f>
        <v>0</v>
      </c>
      <c r="Q580" s="224">
        <f>Розрахунок!DL577</f>
        <v>0</v>
      </c>
      <c r="R580" s="249" t="str">
        <f t="shared" ref="R580:R586" si="115">IF(L580&lt;&gt;0,M580/L580," ")</f>
        <v xml:space="preserve"> </v>
      </c>
      <c r="S580" s="222">
        <f>Розрахунок!U577</f>
        <v>0</v>
      </c>
      <c r="T580" s="225">
        <f>Розрахунок!AB577</f>
        <v>0</v>
      </c>
      <c r="U580" s="226">
        <f>Розрахунок!AI577</f>
        <v>0</v>
      </c>
      <c r="V580" s="423">
        <f>Розрахунок!AP577</f>
        <v>0</v>
      </c>
      <c r="W580" s="222">
        <f>Розрахунок!AW577</f>
        <v>0</v>
      </c>
      <c r="X580" s="225">
        <f>Розрахунок!BD577</f>
        <v>0</v>
      </c>
      <c r="Y580" s="226">
        <f>Розрахунок!BK577</f>
        <v>0</v>
      </c>
      <c r="Z580" s="423">
        <f>Розрахунок!BR577</f>
        <v>0</v>
      </c>
      <c r="AA580" s="222">
        <f>Розрахунок!BY577</f>
        <v>0</v>
      </c>
      <c r="AB580" s="423">
        <f>Розрахунок!CF577</f>
        <v>0</v>
      </c>
      <c r="AC580" s="222">
        <f>Розрахунок!CM577</f>
        <v>0</v>
      </c>
      <c r="AD580" s="225">
        <f>Розрахунок!CT577</f>
        <v>0</v>
      </c>
      <c r="AE580" s="226">
        <f>Розрахунок!DA577</f>
        <v>0</v>
      </c>
      <c r="AF580" s="225">
        <f>Розрахунок!DH577</f>
        <v>0</v>
      </c>
      <c r="AG580" s="421"/>
      <c r="AI580" s="524">
        <f t="shared" si="97"/>
        <v>0</v>
      </c>
      <c r="AJ580" s="519">
        <f t="shared" si="98"/>
        <v>0</v>
      </c>
      <c r="AK580" s="519">
        <f t="shared" si="99"/>
        <v>0</v>
      </c>
      <c r="AL580" s="519">
        <f t="shared" si="100"/>
        <v>0</v>
      </c>
      <c r="AM580" s="519">
        <f t="shared" si="101"/>
        <v>0</v>
      </c>
      <c r="AN580" s="519">
        <f t="shared" si="102"/>
        <v>0</v>
      </c>
      <c r="AO580" s="525">
        <f t="shared" si="103"/>
        <v>0</v>
      </c>
    </row>
    <row r="581" spans="1:41" s="16" customFormat="1" ht="13.5" hidden="1" thickBot="1" x14ac:dyDescent="0.25">
      <c r="A581" s="221">
        <f>Розрахунок!A578</f>
        <v>11</v>
      </c>
      <c r="B581" s="423">
        <f>Розрахунок!B578</f>
        <v>0</v>
      </c>
      <c r="C581" s="227" t="str">
        <f>Розрахунок!C578</f>
        <v/>
      </c>
      <c r="D581" s="226" t="str">
        <f>IF(Розрахунок!F578&lt;&gt;"",LEFT(Розрахунок!F578, LEN(Розрахунок!F578)-1)," ")</f>
        <v xml:space="preserve"> </v>
      </c>
      <c r="E581" s="223" t="str">
        <f>IF(Розрахунок!G578&lt;&gt;"",LEFT(Розрахунок!G578, LEN(Розрахунок!G578)-1)," ")</f>
        <v xml:space="preserve"> </v>
      </c>
      <c r="F581" s="223" t="str">
        <f>IF(Розрахунок!H578&lt;&gt;"",LEFT(Розрахунок!H578, LEN(Розрахунок!H578)-1)," ")</f>
        <v xml:space="preserve"> </v>
      </c>
      <c r="G581" s="223" t="str">
        <f>IF(Розрахунок!I578&lt;&gt;"",LEFT(Розрахунок!I578, LEN(Розрахунок!I578)-1)," ")</f>
        <v xml:space="preserve"> </v>
      </c>
      <c r="H581" s="223">
        <f>Розрахунок!J578</f>
        <v>0</v>
      </c>
      <c r="I581" s="223" t="str">
        <f>IF(Розрахунок!K578&lt;&gt;"",LEFT(Розрахунок!K578, LEN(Розрахунок!K578)-1)," ")</f>
        <v xml:space="preserve"> </v>
      </c>
      <c r="J581" s="223">
        <f>Розрахунок!E578</f>
        <v>0</v>
      </c>
      <c r="K581" s="223">
        <f>Розрахунок!DN578</f>
        <v>0</v>
      </c>
      <c r="L581" s="223">
        <f>Розрахунок!DM578</f>
        <v>0</v>
      </c>
      <c r="M581" s="223">
        <f>Розрахунок!L578</f>
        <v>0</v>
      </c>
      <c r="N581" s="223">
        <f>Розрахунок!M578</f>
        <v>0</v>
      </c>
      <c r="O581" s="223">
        <f>Розрахунок!N578</f>
        <v>0</v>
      </c>
      <c r="P581" s="223">
        <f>Розрахунок!O578</f>
        <v>0</v>
      </c>
      <c r="Q581" s="224">
        <f>Розрахунок!DL578</f>
        <v>0</v>
      </c>
      <c r="R581" s="249" t="str">
        <f t="shared" si="115"/>
        <v xml:space="preserve"> </v>
      </c>
      <c r="S581" s="222">
        <f>Розрахунок!U578</f>
        <v>0</v>
      </c>
      <c r="T581" s="225">
        <f>Розрахунок!AB578</f>
        <v>0</v>
      </c>
      <c r="U581" s="226">
        <f>Розрахунок!AI578</f>
        <v>0</v>
      </c>
      <c r="V581" s="423">
        <f>Розрахунок!AP578</f>
        <v>0</v>
      </c>
      <c r="W581" s="222">
        <f>Розрахунок!AW578</f>
        <v>0</v>
      </c>
      <c r="X581" s="225">
        <f>Розрахунок!BD578</f>
        <v>0</v>
      </c>
      <c r="Y581" s="226">
        <f>Розрахунок!BK578</f>
        <v>0</v>
      </c>
      <c r="Z581" s="423">
        <f>Розрахунок!BR578</f>
        <v>0</v>
      </c>
      <c r="AA581" s="222">
        <f>Розрахунок!BY578</f>
        <v>0</v>
      </c>
      <c r="AB581" s="423">
        <f>Розрахунок!CF578</f>
        <v>0</v>
      </c>
      <c r="AC581" s="222">
        <f>Розрахунок!CM578</f>
        <v>0</v>
      </c>
      <c r="AD581" s="225">
        <f>Розрахунок!CT578</f>
        <v>0</v>
      </c>
      <c r="AE581" s="226">
        <f>Розрахунок!DA578</f>
        <v>0</v>
      </c>
      <c r="AF581" s="225">
        <f>Розрахунок!DH578</f>
        <v>0</v>
      </c>
      <c r="AG581" s="421"/>
      <c r="AI581" s="524">
        <f t="shared" si="97"/>
        <v>0</v>
      </c>
      <c r="AJ581" s="519">
        <f t="shared" si="98"/>
        <v>0</v>
      </c>
      <c r="AK581" s="519">
        <f t="shared" si="99"/>
        <v>0</v>
      </c>
      <c r="AL581" s="519">
        <f t="shared" si="100"/>
        <v>0</v>
      </c>
      <c r="AM581" s="519">
        <f t="shared" si="101"/>
        <v>0</v>
      </c>
      <c r="AN581" s="519">
        <f t="shared" si="102"/>
        <v>0</v>
      </c>
      <c r="AO581" s="525">
        <f t="shared" si="103"/>
        <v>0</v>
      </c>
    </row>
    <row r="582" spans="1:41" s="16" customFormat="1" ht="13.5" hidden="1" thickBot="1" x14ac:dyDescent="0.25">
      <c r="A582" s="221">
        <f>Розрахунок!A579</f>
        <v>12</v>
      </c>
      <c r="B582" s="423">
        <f>Розрахунок!B579</f>
        <v>0</v>
      </c>
      <c r="C582" s="227" t="str">
        <f>Розрахунок!C579</f>
        <v/>
      </c>
      <c r="D582" s="226" t="str">
        <f>IF(Розрахунок!F579&lt;&gt;"",LEFT(Розрахунок!F579, LEN(Розрахунок!F579)-1)," ")</f>
        <v xml:space="preserve"> </v>
      </c>
      <c r="E582" s="223" t="str">
        <f>IF(Розрахунок!G579&lt;&gt;"",LEFT(Розрахунок!G579, LEN(Розрахунок!G579)-1)," ")</f>
        <v xml:space="preserve"> </v>
      </c>
      <c r="F582" s="223" t="str">
        <f>IF(Розрахунок!H579&lt;&gt;"",LEFT(Розрахунок!H579, LEN(Розрахунок!H579)-1)," ")</f>
        <v xml:space="preserve"> </v>
      </c>
      <c r="G582" s="223" t="str">
        <f>IF(Розрахунок!I579&lt;&gt;"",LEFT(Розрахунок!I579, LEN(Розрахунок!I579)-1)," ")</f>
        <v xml:space="preserve"> </v>
      </c>
      <c r="H582" s="223">
        <f>Розрахунок!J579</f>
        <v>0</v>
      </c>
      <c r="I582" s="223" t="str">
        <f>IF(Розрахунок!K579&lt;&gt;"",LEFT(Розрахунок!K579, LEN(Розрахунок!K579)-1)," ")</f>
        <v xml:space="preserve"> </v>
      </c>
      <c r="J582" s="223">
        <f>Розрахунок!E579</f>
        <v>0</v>
      </c>
      <c r="K582" s="223">
        <f>Розрахунок!DN579</f>
        <v>0</v>
      </c>
      <c r="L582" s="223">
        <f>Розрахунок!DM579</f>
        <v>0</v>
      </c>
      <c r="M582" s="223">
        <f>Розрахунок!L579</f>
        <v>0</v>
      </c>
      <c r="N582" s="223">
        <f>Розрахунок!M579</f>
        <v>0</v>
      </c>
      <c r="O582" s="223">
        <f>Розрахунок!N579</f>
        <v>0</v>
      </c>
      <c r="P582" s="223">
        <f>Розрахунок!O579</f>
        <v>0</v>
      </c>
      <c r="Q582" s="224">
        <f>Розрахунок!DL579</f>
        <v>0</v>
      </c>
      <c r="R582" s="249" t="str">
        <f t="shared" si="115"/>
        <v xml:space="preserve"> </v>
      </c>
      <c r="S582" s="222">
        <f>Розрахунок!U579</f>
        <v>0</v>
      </c>
      <c r="T582" s="225">
        <f>Розрахунок!AB579</f>
        <v>0</v>
      </c>
      <c r="U582" s="226">
        <f>Розрахунок!AI579</f>
        <v>0</v>
      </c>
      <c r="V582" s="423">
        <f>Розрахунок!AP579</f>
        <v>0</v>
      </c>
      <c r="W582" s="222">
        <f>Розрахунок!AW579</f>
        <v>0</v>
      </c>
      <c r="X582" s="225">
        <f>Розрахунок!BD579</f>
        <v>0</v>
      </c>
      <c r="Y582" s="226">
        <f>Розрахунок!BK579</f>
        <v>0</v>
      </c>
      <c r="Z582" s="423">
        <f>Розрахунок!BR579</f>
        <v>0</v>
      </c>
      <c r="AA582" s="222">
        <f>Розрахунок!BY579</f>
        <v>0</v>
      </c>
      <c r="AB582" s="423">
        <f>Розрахунок!CF579</f>
        <v>0</v>
      </c>
      <c r="AC582" s="222">
        <f>Розрахунок!CM579</f>
        <v>0</v>
      </c>
      <c r="AD582" s="225">
        <f>Розрахунок!CT579</f>
        <v>0</v>
      </c>
      <c r="AE582" s="226">
        <f>Розрахунок!DA579</f>
        <v>0</v>
      </c>
      <c r="AF582" s="225">
        <f>Розрахунок!DH579</f>
        <v>0</v>
      </c>
      <c r="AG582" s="421"/>
      <c r="AI582" s="524">
        <f t="shared" si="97"/>
        <v>0</v>
      </c>
      <c r="AJ582" s="519">
        <f t="shared" si="98"/>
        <v>0</v>
      </c>
      <c r="AK582" s="519">
        <f t="shared" si="99"/>
        <v>0</v>
      </c>
      <c r="AL582" s="519">
        <f t="shared" si="100"/>
        <v>0</v>
      </c>
      <c r="AM582" s="519">
        <f t="shared" si="101"/>
        <v>0</v>
      </c>
      <c r="AN582" s="519">
        <f t="shared" si="102"/>
        <v>0</v>
      </c>
      <c r="AO582" s="525">
        <f t="shared" si="103"/>
        <v>0</v>
      </c>
    </row>
    <row r="583" spans="1:41" s="16" customFormat="1" ht="13.5" hidden="1" thickBot="1" x14ac:dyDescent="0.25">
      <c r="A583" s="221">
        <f>Розрахунок!A580</f>
        <v>13</v>
      </c>
      <c r="B583" s="423">
        <f>Розрахунок!B580</f>
        <v>0</v>
      </c>
      <c r="C583" s="227" t="str">
        <f>Розрахунок!C580</f>
        <v/>
      </c>
      <c r="D583" s="226" t="str">
        <f>IF(Розрахунок!F580&lt;&gt;"",LEFT(Розрахунок!F580, LEN(Розрахунок!F580)-1)," ")</f>
        <v xml:space="preserve"> </v>
      </c>
      <c r="E583" s="223" t="str">
        <f>IF(Розрахунок!G580&lt;&gt;"",LEFT(Розрахунок!G580, LEN(Розрахунок!G580)-1)," ")</f>
        <v xml:space="preserve"> </v>
      </c>
      <c r="F583" s="223" t="str">
        <f>IF(Розрахунок!H580&lt;&gt;"",LEFT(Розрахунок!H580, LEN(Розрахунок!H580)-1)," ")</f>
        <v xml:space="preserve"> </v>
      </c>
      <c r="G583" s="223" t="str">
        <f>IF(Розрахунок!I580&lt;&gt;"",LEFT(Розрахунок!I580, LEN(Розрахунок!I580)-1)," ")</f>
        <v xml:space="preserve"> </v>
      </c>
      <c r="H583" s="223">
        <f>Розрахунок!J580</f>
        <v>0</v>
      </c>
      <c r="I583" s="223" t="str">
        <f>IF(Розрахунок!K580&lt;&gt;"",LEFT(Розрахунок!K580, LEN(Розрахунок!K580)-1)," ")</f>
        <v xml:space="preserve"> </v>
      </c>
      <c r="J583" s="223">
        <f>Розрахунок!E580</f>
        <v>0</v>
      </c>
      <c r="K583" s="223">
        <f>Розрахунок!DN580</f>
        <v>0</v>
      </c>
      <c r="L583" s="223">
        <f>Розрахунок!DM580</f>
        <v>0</v>
      </c>
      <c r="M583" s="223">
        <f>Розрахунок!L580</f>
        <v>0</v>
      </c>
      <c r="N583" s="223">
        <f>Розрахунок!M580</f>
        <v>0</v>
      </c>
      <c r="O583" s="223">
        <f>Розрахунок!N580</f>
        <v>0</v>
      </c>
      <c r="P583" s="223">
        <f>Розрахунок!O580</f>
        <v>0</v>
      </c>
      <c r="Q583" s="224">
        <f>Розрахунок!DL580</f>
        <v>0</v>
      </c>
      <c r="R583" s="249" t="str">
        <f t="shared" si="115"/>
        <v xml:space="preserve"> </v>
      </c>
      <c r="S583" s="222">
        <f>Розрахунок!U580</f>
        <v>0</v>
      </c>
      <c r="T583" s="225">
        <f>Розрахунок!AB580</f>
        <v>0</v>
      </c>
      <c r="U583" s="226">
        <f>Розрахунок!AI580</f>
        <v>0</v>
      </c>
      <c r="V583" s="423">
        <f>Розрахунок!AP580</f>
        <v>0</v>
      </c>
      <c r="W583" s="222">
        <f>Розрахунок!AW580</f>
        <v>0</v>
      </c>
      <c r="X583" s="225">
        <f>Розрахунок!BD580</f>
        <v>0</v>
      </c>
      <c r="Y583" s="226">
        <f>Розрахунок!BK580</f>
        <v>0</v>
      </c>
      <c r="Z583" s="423">
        <f>Розрахунок!BR580</f>
        <v>0</v>
      </c>
      <c r="AA583" s="222">
        <f>Розрахунок!BY580</f>
        <v>0</v>
      </c>
      <c r="AB583" s="423">
        <f>Розрахунок!CF580</f>
        <v>0</v>
      </c>
      <c r="AC583" s="222">
        <f>Розрахунок!CM580</f>
        <v>0</v>
      </c>
      <c r="AD583" s="225">
        <f>Розрахунок!CT580</f>
        <v>0</v>
      </c>
      <c r="AE583" s="226">
        <f>Розрахунок!DA580</f>
        <v>0</v>
      </c>
      <c r="AF583" s="225">
        <f>Розрахунок!DH580</f>
        <v>0</v>
      </c>
      <c r="AG583" s="421"/>
      <c r="AI583" s="524">
        <f t="shared" si="97"/>
        <v>0</v>
      </c>
      <c r="AJ583" s="519">
        <f t="shared" si="98"/>
        <v>0</v>
      </c>
      <c r="AK583" s="519">
        <f t="shared" si="99"/>
        <v>0</v>
      </c>
      <c r="AL583" s="519">
        <f t="shared" si="100"/>
        <v>0</v>
      </c>
      <c r="AM583" s="519">
        <f t="shared" si="101"/>
        <v>0</v>
      </c>
      <c r="AN583" s="519">
        <f t="shared" si="102"/>
        <v>0</v>
      </c>
      <c r="AO583" s="525">
        <f t="shared" si="103"/>
        <v>0</v>
      </c>
    </row>
    <row r="584" spans="1:41" s="16" customFormat="1" ht="13.5" hidden="1" thickBot="1" x14ac:dyDescent="0.25">
      <c r="A584" s="221">
        <f>Розрахунок!A581</f>
        <v>14</v>
      </c>
      <c r="B584" s="423">
        <f>Розрахунок!B581</f>
        <v>0</v>
      </c>
      <c r="C584" s="227" t="str">
        <f>Розрахунок!C581</f>
        <v/>
      </c>
      <c r="D584" s="226" t="str">
        <f>IF(Розрахунок!F581&lt;&gt;"",LEFT(Розрахунок!F581, LEN(Розрахунок!F581)-1)," ")</f>
        <v xml:space="preserve"> </v>
      </c>
      <c r="E584" s="223" t="str">
        <f>IF(Розрахунок!G581&lt;&gt;"",LEFT(Розрахунок!G581, LEN(Розрахунок!G581)-1)," ")</f>
        <v xml:space="preserve"> </v>
      </c>
      <c r="F584" s="223" t="str">
        <f>IF(Розрахунок!H581&lt;&gt;"",LEFT(Розрахунок!H581, LEN(Розрахунок!H581)-1)," ")</f>
        <v xml:space="preserve"> </v>
      </c>
      <c r="G584" s="223" t="str">
        <f>IF(Розрахунок!I581&lt;&gt;"",LEFT(Розрахунок!I581, LEN(Розрахунок!I581)-1)," ")</f>
        <v xml:space="preserve"> </v>
      </c>
      <c r="H584" s="223">
        <f>Розрахунок!J581</f>
        <v>0</v>
      </c>
      <c r="I584" s="223" t="str">
        <f>IF(Розрахунок!K581&lt;&gt;"",LEFT(Розрахунок!K581, LEN(Розрахунок!K581)-1)," ")</f>
        <v xml:space="preserve"> </v>
      </c>
      <c r="J584" s="223">
        <f>Розрахунок!E581</f>
        <v>0</v>
      </c>
      <c r="K584" s="223">
        <f>Розрахунок!DN581</f>
        <v>0</v>
      </c>
      <c r="L584" s="223">
        <f>Розрахунок!DM581</f>
        <v>0</v>
      </c>
      <c r="M584" s="223">
        <f>Розрахунок!L581</f>
        <v>0</v>
      </c>
      <c r="N584" s="223">
        <f>Розрахунок!M581</f>
        <v>0</v>
      </c>
      <c r="O584" s="223">
        <f>Розрахунок!N581</f>
        <v>0</v>
      </c>
      <c r="P584" s="223">
        <f>Розрахунок!O581</f>
        <v>0</v>
      </c>
      <c r="Q584" s="224">
        <f>Розрахунок!DL581</f>
        <v>0</v>
      </c>
      <c r="R584" s="249" t="str">
        <f t="shared" si="115"/>
        <v xml:space="preserve"> </v>
      </c>
      <c r="S584" s="222">
        <f>Розрахунок!U581</f>
        <v>0</v>
      </c>
      <c r="T584" s="225">
        <f>Розрахунок!AB581</f>
        <v>0</v>
      </c>
      <c r="U584" s="226">
        <f>Розрахунок!AI581</f>
        <v>0</v>
      </c>
      <c r="V584" s="423">
        <f>Розрахунок!AP581</f>
        <v>0</v>
      </c>
      <c r="W584" s="222">
        <f>Розрахунок!AW581</f>
        <v>0</v>
      </c>
      <c r="X584" s="225">
        <f>Розрахунок!BD581</f>
        <v>0</v>
      </c>
      <c r="Y584" s="226">
        <f>Розрахунок!BK581</f>
        <v>0</v>
      </c>
      <c r="Z584" s="423">
        <f>Розрахунок!BR581</f>
        <v>0</v>
      </c>
      <c r="AA584" s="222">
        <f>Розрахунок!BY581</f>
        <v>0</v>
      </c>
      <c r="AB584" s="423">
        <f>Розрахунок!CF581</f>
        <v>0</v>
      </c>
      <c r="AC584" s="222">
        <f>Розрахунок!CM581</f>
        <v>0</v>
      </c>
      <c r="AD584" s="225">
        <f>Розрахунок!CT581</f>
        <v>0</v>
      </c>
      <c r="AE584" s="226">
        <f>Розрахунок!DA581</f>
        <v>0</v>
      </c>
      <c r="AF584" s="225">
        <f>Розрахунок!DH581</f>
        <v>0</v>
      </c>
      <c r="AG584" s="421"/>
      <c r="AI584" s="524">
        <f t="shared" si="97"/>
        <v>0</v>
      </c>
      <c r="AJ584" s="519">
        <f t="shared" si="98"/>
        <v>0</v>
      </c>
      <c r="AK584" s="519">
        <f t="shared" si="99"/>
        <v>0</v>
      </c>
      <c r="AL584" s="519">
        <f t="shared" si="100"/>
        <v>0</v>
      </c>
      <c r="AM584" s="519">
        <f t="shared" si="101"/>
        <v>0</v>
      </c>
      <c r="AN584" s="519">
        <f t="shared" si="102"/>
        <v>0</v>
      </c>
      <c r="AO584" s="525">
        <f t="shared" si="103"/>
        <v>0</v>
      </c>
    </row>
    <row r="585" spans="1:41" s="16" customFormat="1" ht="13.5" hidden="1" thickBot="1" x14ac:dyDescent="0.25">
      <c r="A585" s="221">
        <f>Розрахунок!A582</f>
        <v>15</v>
      </c>
      <c r="B585" s="423">
        <f>Розрахунок!B582</f>
        <v>0</v>
      </c>
      <c r="C585" s="227" t="str">
        <f>Розрахунок!C582</f>
        <v/>
      </c>
      <c r="D585" s="226" t="str">
        <f>IF(Розрахунок!F582&lt;&gt;"",LEFT(Розрахунок!F582, LEN(Розрахунок!F582)-1)," ")</f>
        <v xml:space="preserve"> </v>
      </c>
      <c r="E585" s="223" t="str">
        <f>IF(Розрахунок!G582&lt;&gt;"",LEFT(Розрахунок!G582, LEN(Розрахунок!G582)-1)," ")</f>
        <v xml:space="preserve"> </v>
      </c>
      <c r="F585" s="223" t="str">
        <f>IF(Розрахунок!H582&lt;&gt;"",LEFT(Розрахунок!H582, LEN(Розрахунок!H582)-1)," ")</f>
        <v xml:space="preserve"> </v>
      </c>
      <c r="G585" s="223" t="str">
        <f>IF(Розрахунок!I582&lt;&gt;"",LEFT(Розрахунок!I582, LEN(Розрахунок!I582)-1)," ")</f>
        <v xml:space="preserve"> </v>
      </c>
      <c r="H585" s="223">
        <f>Розрахунок!J582</f>
        <v>0</v>
      </c>
      <c r="I585" s="223" t="str">
        <f>IF(Розрахунок!K582&lt;&gt;"",LEFT(Розрахунок!K582, LEN(Розрахунок!K582)-1)," ")</f>
        <v xml:space="preserve"> </v>
      </c>
      <c r="J585" s="223">
        <f>Розрахунок!E582</f>
        <v>0</v>
      </c>
      <c r="K585" s="223">
        <f>Розрахунок!DN582</f>
        <v>0</v>
      </c>
      <c r="L585" s="223">
        <f>Розрахунок!DM582</f>
        <v>0</v>
      </c>
      <c r="M585" s="223">
        <f>Розрахунок!L582</f>
        <v>0</v>
      </c>
      <c r="N585" s="223">
        <f>Розрахунок!M582</f>
        <v>0</v>
      </c>
      <c r="O585" s="223">
        <f>Розрахунок!N582</f>
        <v>0</v>
      </c>
      <c r="P585" s="223">
        <f>Розрахунок!O582</f>
        <v>0</v>
      </c>
      <c r="Q585" s="224">
        <f>Розрахунок!DL582</f>
        <v>0</v>
      </c>
      <c r="R585" s="249" t="str">
        <f t="shared" si="115"/>
        <v xml:space="preserve"> </v>
      </c>
      <c r="S585" s="222">
        <f>Розрахунок!U582</f>
        <v>0</v>
      </c>
      <c r="T585" s="225">
        <f>Розрахунок!AB582</f>
        <v>0</v>
      </c>
      <c r="U585" s="226">
        <f>Розрахунок!AI582</f>
        <v>0</v>
      </c>
      <c r="V585" s="423">
        <f>Розрахунок!AP582</f>
        <v>0</v>
      </c>
      <c r="W585" s="222">
        <f>Розрахунок!AW582</f>
        <v>0</v>
      </c>
      <c r="X585" s="225">
        <f>Розрахунок!BD582</f>
        <v>0</v>
      </c>
      <c r="Y585" s="226">
        <f>Розрахунок!BK582</f>
        <v>0</v>
      </c>
      <c r="Z585" s="423">
        <f>Розрахунок!BR582</f>
        <v>0</v>
      </c>
      <c r="AA585" s="222">
        <f>Розрахунок!BY582</f>
        <v>0</v>
      </c>
      <c r="AB585" s="423">
        <f>Розрахунок!CF582</f>
        <v>0</v>
      </c>
      <c r="AC585" s="222">
        <f>Розрахунок!CM582</f>
        <v>0</v>
      </c>
      <c r="AD585" s="225">
        <f>Розрахунок!CT582</f>
        <v>0</v>
      </c>
      <c r="AE585" s="226">
        <f>Розрахунок!DA582</f>
        <v>0</v>
      </c>
      <c r="AF585" s="225">
        <f>Розрахунок!DH582</f>
        <v>0</v>
      </c>
      <c r="AG585" s="421"/>
      <c r="AI585" s="524">
        <f t="shared" si="97"/>
        <v>0</v>
      </c>
      <c r="AJ585" s="519">
        <f t="shared" si="98"/>
        <v>0</v>
      </c>
      <c r="AK585" s="519">
        <f t="shared" si="99"/>
        <v>0</v>
      </c>
      <c r="AL585" s="519">
        <f t="shared" si="100"/>
        <v>0</v>
      </c>
      <c r="AM585" s="519">
        <f t="shared" si="101"/>
        <v>0</v>
      </c>
      <c r="AN585" s="519">
        <f t="shared" si="102"/>
        <v>0</v>
      </c>
      <c r="AO585" s="525">
        <f t="shared" si="103"/>
        <v>0</v>
      </c>
    </row>
    <row r="586" spans="1:41" s="16" customFormat="1" ht="13.5" hidden="1" thickBot="1" x14ac:dyDescent="0.25">
      <c r="A586" s="221">
        <f>Розрахунок!A583</f>
        <v>16</v>
      </c>
      <c r="B586" s="423">
        <f>Розрахунок!B583</f>
        <v>0</v>
      </c>
      <c r="C586" s="227" t="str">
        <f>Розрахунок!C583</f>
        <v/>
      </c>
      <c r="D586" s="226" t="str">
        <f>IF(Розрахунок!F583&lt;&gt;"",LEFT(Розрахунок!F583, LEN(Розрахунок!F583)-1)," ")</f>
        <v xml:space="preserve"> </v>
      </c>
      <c r="E586" s="223" t="str">
        <f>IF(Розрахунок!G583&lt;&gt;"",LEFT(Розрахунок!G583, LEN(Розрахунок!G583)-1)," ")</f>
        <v xml:space="preserve"> </v>
      </c>
      <c r="F586" s="223" t="str">
        <f>IF(Розрахунок!H583&lt;&gt;"",LEFT(Розрахунок!H583, LEN(Розрахунок!H583)-1)," ")</f>
        <v xml:space="preserve"> </v>
      </c>
      <c r="G586" s="223" t="str">
        <f>IF(Розрахунок!I583&lt;&gt;"",LEFT(Розрахунок!I583, LEN(Розрахунок!I583)-1)," ")</f>
        <v xml:space="preserve"> </v>
      </c>
      <c r="H586" s="223">
        <f>Розрахунок!J583</f>
        <v>0</v>
      </c>
      <c r="I586" s="223" t="str">
        <f>IF(Розрахунок!K583&lt;&gt;"",LEFT(Розрахунок!K583, LEN(Розрахунок!K583)-1)," ")</f>
        <v xml:space="preserve"> </v>
      </c>
      <c r="J586" s="223">
        <f>Розрахунок!E583</f>
        <v>0</v>
      </c>
      <c r="K586" s="223">
        <f>Розрахунок!DN583</f>
        <v>0</v>
      </c>
      <c r="L586" s="223">
        <f>Розрахунок!DM583</f>
        <v>0</v>
      </c>
      <c r="M586" s="223">
        <f>Розрахунок!L583</f>
        <v>0</v>
      </c>
      <c r="N586" s="223">
        <f>Розрахунок!M583</f>
        <v>0</v>
      </c>
      <c r="O586" s="223">
        <f>Розрахунок!N583</f>
        <v>0</v>
      </c>
      <c r="P586" s="223">
        <f>Розрахунок!O583</f>
        <v>0</v>
      </c>
      <c r="Q586" s="224">
        <f>Розрахунок!DL583</f>
        <v>0</v>
      </c>
      <c r="R586" s="249" t="str">
        <f t="shared" si="115"/>
        <v xml:space="preserve"> </v>
      </c>
      <c r="S586" s="222">
        <f>Розрахунок!U583</f>
        <v>0</v>
      </c>
      <c r="T586" s="225">
        <f>Розрахунок!AB583</f>
        <v>0</v>
      </c>
      <c r="U586" s="226">
        <f>Розрахунок!AI583</f>
        <v>0</v>
      </c>
      <c r="V586" s="423">
        <f>Розрахунок!AP583</f>
        <v>0</v>
      </c>
      <c r="W586" s="222">
        <f>Розрахунок!AW583</f>
        <v>0</v>
      </c>
      <c r="X586" s="225">
        <f>Розрахунок!BD583</f>
        <v>0</v>
      </c>
      <c r="Y586" s="226">
        <f>Розрахунок!BK583</f>
        <v>0</v>
      </c>
      <c r="Z586" s="423">
        <f>Розрахунок!BR583</f>
        <v>0</v>
      </c>
      <c r="AA586" s="222">
        <f>Розрахунок!BY583</f>
        <v>0</v>
      </c>
      <c r="AB586" s="423">
        <f>Розрахунок!CF583</f>
        <v>0</v>
      </c>
      <c r="AC586" s="222">
        <f>Розрахунок!CM583</f>
        <v>0</v>
      </c>
      <c r="AD586" s="225">
        <f>Розрахунок!CT583</f>
        <v>0</v>
      </c>
      <c r="AE586" s="226">
        <f>Розрахунок!DA583</f>
        <v>0</v>
      </c>
      <c r="AF586" s="225">
        <f>Розрахунок!DH583</f>
        <v>0</v>
      </c>
      <c r="AG586" s="421"/>
      <c r="AI586" s="524">
        <f t="shared" si="97"/>
        <v>0</v>
      </c>
      <c r="AJ586" s="519">
        <f t="shared" si="98"/>
        <v>0</v>
      </c>
      <c r="AK586" s="519">
        <f t="shared" si="99"/>
        <v>0</v>
      </c>
      <c r="AL586" s="519">
        <f t="shared" si="100"/>
        <v>0</v>
      </c>
      <c r="AM586" s="519">
        <f t="shared" si="101"/>
        <v>0</v>
      </c>
      <c r="AN586" s="519">
        <f t="shared" si="102"/>
        <v>0</v>
      </c>
      <c r="AO586" s="525">
        <f t="shared" si="103"/>
        <v>0</v>
      </c>
    </row>
    <row r="587" spans="1:41" s="16" customFormat="1" ht="13.5" hidden="1" thickBot="1" x14ac:dyDescent="0.25">
      <c r="A587" s="221">
        <f>Розрахунок!A584</f>
        <v>17</v>
      </c>
      <c r="B587" s="423">
        <f>Розрахунок!B584</f>
        <v>0</v>
      </c>
      <c r="C587" s="227" t="str">
        <f>Розрахунок!C584</f>
        <v/>
      </c>
      <c r="D587" s="226" t="str">
        <f>IF(Розрахунок!F584&lt;&gt;"",LEFT(Розрахунок!F584, LEN(Розрахунок!F584)-1)," ")</f>
        <v xml:space="preserve"> </v>
      </c>
      <c r="E587" s="223" t="str">
        <f>IF(Розрахунок!G584&lt;&gt;"",LEFT(Розрахунок!G584, LEN(Розрахунок!G584)-1)," ")</f>
        <v xml:space="preserve"> </v>
      </c>
      <c r="F587" s="223" t="str">
        <f>IF(Розрахунок!H584&lt;&gt;"",LEFT(Розрахунок!H584, LEN(Розрахунок!H584)-1)," ")</f>
        <v xml:space="preserve"> </v>
      </c>
      <c r="G587" s="223" t="str">
        <f>IF(Розрахунок!I584&lt;&gt;"",LEFT(Розрахунок!I584, LEN(Розрахунок!I584)-1)," ")</f>
        <v xml:space="preserve"> </v>
      </c>
      <c r="H587" s="223">
        <f>Розрахунок!J584</f>
        <v>0</v>
      </c>
      <c r="I587" s="223" t="str">
        <f>IF(Розрахунок!K584&lt;&gt;"",LEFT(Розрахунок!K584, LEN(Розрахунок!K584)-1)," ")</f>
        <v xml:space="preserve"> </v>
      </c>
      <c r="J587" s="223">
        <f>Розрахунок!E584</f>
        <v>0</v>
      </c>
      <c r="K587" s="223">
        <f>Розрахунок!DN584</f>
        <v>0</v>
      </c>
      <c r="L587" s="223">
        <f>Розрахунок!DM584</f>
        <v>0</v>
      </c>
      <c r="M587" s="223">
        <f>Розрахунок!L584</f>
        <v>0</v>
      </c>
      <c r="N587" s="223">
        <f>Розрахунок!M584</f>
        <v>0</v>
      </c>
      <c r="O587" s="223">
        <f>Розрахунок!N584</f>
        <v>0</v>
      </c>
      <c r="P587" s="223">
        <f>Розрахунок!O584</f>
        <v>0</v>
      </c>
      <c r="Q587" s="224">
        <f>Розрахунок!DL584</f>
        <v>0</v>
      </c>
      <c r="R587" s="249" t="str">
        <f t="shared" ref="R587:R590" si="116">IF(L587&lt;&gt;0,M587/L587," ")</f>
        <v xml:space="preserve"> </v>
      </c>
      <c r="S587" s="222">
        <f>Розрахунок!U584</f>
        <v>0</v>
      </c>
      <c r="T587" s="225">
        <f>Розрахунок!AB584</f>
        <v>0</v>
      </c>
      <c r="U587" s="226">
        <f>Розрахунок!AI584</f>
        <v>0</v>
      </c>
      <c r="V587" s="423">
        <f>Розрахунок!AP584</f>
        <v>0</v>
      </c>
      <c r="W587" s="222">
        <f>Розрахунок!AW584</f>
        <v>0</v>
      </c>
      <c r="X587" s="225">
        <f>Розрахунок!BD584</f>
        <v>0</v>
      </c>
      <c r="Y587" s="226">
        <f>Розрахунок!BK584</f>
        <v>0</v>
      </c>
      <c r="Z587" s="423">
        <f>Розрахунок!BR584</f>
        <v>0</v>
      </c>
      <c r="AA587" s="222">
        <f>Розрахунок!BY584</f>
        <v>0</v>
      </c>
      <c r="AB587" s="423">
        <f>Розрахунок!CF584</f>
        <v>0</v>
      </c>
      <c r="AC587" s="222">
        <f>Розрахунок!CM584</f>
        <v>0</v>
      </c>
      <c r="AD587" s="225">
        <f>Розрахунок!CT584</f>
        <v>0</v>
      </c>
      <c r="AE587" s="226">
        <f>Розрахунок!DA584</f>
        <v>0</v>
      </c>
      <c r="AF587" s="225">
        <f>Розрахунок!DH584</f>
        <v>0</v>
      </c>
      <c r="AG587" s="421"/>
      <c r="AI587" s="524">
        <f t="shared" si="97"/>
        <v>0</v>
      </c>
      <c r="AJ587" s="519">
        <f t="shared" si="98"/>
        <v>0</v>
      </c>
      <c r="AK587" s="519">
        <f t="shared" si="99"/>
        <v>0</v>
      </c>
      <c r="AL587" s="519">
        <f t="shared" si="100"/>
        <v>0</v>
      </c>
      <c r="AM587" s="519">
        <f t="shared" si="101"/>
        <v>0</v>
      </c>
      <c r="AN587" s="519">
        <f t="shared" si="102"/>
        <v>0</v>
      </c>
      <c r="AO587" s="525">
        <f t="shared" si="103"/>
        <v>0</v>
      </c>
    </row>
    <row r="588" spans="1:41" s="16" customFormat="1" ht="13.5" hidden="1" thickBot="1" x14ac:dyDescent="0.25">
      <c r="A588" s="221">
        <f>Розрахунок!A585</f>
        <v>18</v>
      </c>
      <c r="B588" s="423">
        <f>Розрахунок!B585</f>
        <v>0</v>
      </c>
      <c r="C588" s="227" t="str">
        <f>Розрахунок!C585</f>
        <v/>
      </c>
      <c r="D588" s="226" t="str">
        <f>IF(Розрахунок!F585&lt;&gt;"",LEFT(Розрахунок!F585, LEN(Розрахунок!F585)-1)," ")</f>
        <v xml:space="preserve"> </v>
      </c>
      <c r="E588" s="223" t="str">
        <f>IF(Розрахунок!G585&lt;&gt;"",LEFT(Розрахунок!G585, LEN(Розрахунок!G585)-1)," ")</f>
        <v xml:space="preserve"> </v>
      </c>
      <c r="F588" s="223" t="str">
        <f>IF(Розрахунок!H585&lt;&gt;"",LEFT(Розрахунок!H585, LEN(Розрахунок!H585)-1)," ")</f>
        <v xml:space="preserve"> </v>
      </c>
      <c r="G588" s="223" t="str">
        <f>IF(Розрахунок!I585&lt;&gt;"",LEFT(Розрахунок!I585, LEN(Розрахунок!I585)-1)," ")</f>
        <v xml:space="preserve"> </v>
      </c>
      <c r="H588" s="223">
        <f>Розрахунок!J585</f>
        <v>0</v>
      </c>
      <c r="I588" s="223" t="str">
        <f>IF(Розрахунок!K585&lt;&gt;"",LEFT(Розрахунок!K585, LEN(Розрахунок!K585)-1)," ")</f>
        <v xml:space="preserve"> </v>
      </c>
      <c r="J588" s="223">
        <f>Розрахунок!E585</f>
        <v>0</v>
      </c>
      <c r="K588" s="223">
        <f>Розрахунок!DN585</f>
        <v>0</v>
      </c>
      <c r="L588" s="223">
        <f>Розрахунок!DM585</f>
        <v>0</v>
      </c>
      <c r="M588" s="223">
        <f>Розрахунок!L585</f>
        <v>0</v>
      </c>
      <c r="N588" s="223">
        <f>Розрахунок!M585</f>
        <v>0</v>
      </c>
      <c r="O588" s="223">
        <f>Розрахунок!N585</f>
        <v>0</v>
      </c>
      <c r="P588" s="223">
        <f>Розрахунок!O585</f>
        <v>0</v>
      </c>
      <c r="Q588" s="224">
        <f>Розрахунок!DL585</f>
        <v>0</v>
      </c>
      <c r="R588" s="249" t="str">
        <f t="shared" si="116"/>
        <v xml:space="preserve"> </v>
      </c>
      <c r="S588" s="222">
        <f>Розрахунок!U585</f>
        <v>0</v>
      </c>
      <c r="T588" s="225">
        <f>Розрахунок!AB585</f>
        <v>0</v>
      </c>
      <c r="U588" s="226">
        <f>Розрахунок!AI585</f>
        <v>0</v>
      </c>
      <c r="V588" s="423">
        <f>Розрахунок!AP585</f>
        <v>0</v>
      </c>
      <c r="W588" s="222">
        <f>Розрахунок!AW585</f>
        <v>0</v>
      </c>
      <c r="X588" s="225">
        <f>Розрахунок!BD585</f>
        <v>0</v>
      </c>
      <c r="Y588" s="226">
        <f>Розрахунок!BK585</f>
        <v>0</v>
      </c>
      <c r="Z588" s="423">
        <f>Розрахунок!BR585</f>
        <v>0</v>
      </c>
      <c r="AA588" s="222">
        <f>Розрахунок!BY585</f>
        <v>0</v>
      </c>
      <c r="AB588" s="423">
        <f>Розрахунок!CF585</f>
        <v>0</v>
      </c>
      <c r="AC588" s="222">
        <f>Розрахунок!CM585</f>
        <v>0</v>
      </c>
      <c r="AD588" s="225">
        <f>Розрахунок!CT585</f>
        <v>0</v>
      </c>
      <c r="AE588" s="226">
        <f>Розрахунок!DA585</f>
        <v>0</v>
      </c>
      <c r="AF588" s="225">
        <f>Розрахунок!DH585</f>
        <v>0</v>
      </c>
      <c r="AG588" s="421"/>
      <c r="AI588" s="524">
        <f t="shared" si="97"/>
        <v>0</v>
      </c>
      <c r="AJ588" s="519">
        <f t="shared" si="98"/>
        <v>0</v>
      </c>
      <c r="AK588" s="519">
        <f t="shared" si="99"/>
        <v>0</v>
      </c>
      <c r="AL588" s="519">
        <f t="shared" si="100"/>
        <v>0</v>
      </c>
      <c r="AM588" s="519">
        <f t="shared" si="101"/>
        <v>0</v>
      </c>
      <c r="AN588" s="519">
        <f t="shared" si="102"/>
        <v>0</v>
      </c>
      <c r="AO588" s="525">
        <f t="shared" si="103"/>
        <v>0</v>
      </c>
    </row>
    <row r="589" spans="1:41" s="16" customFormat="1" ht="13.5" hidden="1" thickBot="1" x14ac:dyDescent="0.25">
      <c r="A589" s="221">
        <f>Розрахунок!A586</f>
        <v>19</v>
      </c>
      <c r="B589" s="423">
        <f>Розрахунок!B586</f>
        <v>0</v>
      </c>
      <c r="C589" s="227" t="str">
        <f>Розрахунок!C586</f>
        <v/>
      </c>
      <c r="D589" s="226" t="str">
        <f>IF(Розрахунок!F586&lt;&gt;"",LEFT(Розрахунок!F586, LEN(Розрахунок!F586)-1)," ")</f>
        <v xml:space="preserve"> </v>
      </c>
      <c r="E589" s="223" t="str">
        <f>IF(Розрахунок!G586&lt;&gt;"",LEFT(Розрахунок!G586, LEN(Розрахунок!G586)-1)," ")</f>
        <v xml:space="preserve"> </v>
      </c>
      <c r="F589" s="223" t="str">
        <f>IF(Розрахунок!H586&lt;&gt;"",LEFT(Розрахунок!H586, LEN(Розрахунок!H586)-1)," ")</f>
        <v xml:space="preserve"> </v>
      </c>
      <c r="G589" s="223" t="str">
        <f>IF(Розрахунок!I586&lt;&gt;"",LEFT(Розрахунок!I586, LEN(Розрахунок!I586)-1)," ")</f>
        <v xml:space="preserve"> </v>
      </c>
      <c r="H589" s="223">
        <f>Розрахунок!J586</f>
        <v>0</v>
      </c>
      <c r="I589" s="223" t="str">
        <f>IF(Розрахунок!K586&lt;&gt;"",LEFT(Розрахунок!K586, LEN(Розрахунок!K586)-1)," ")</f>
        <v xml:space="preserve"> </v>
      </c>
      <c r="J589" s="223">
        <f>Розрахунок!E586</f>
        <v>0</v>
      </c>
      <c r="K589" s="223">
        <f>Розрахунок!DN586</f>
        <v>0</v>
      </c>
      <c r="L589" s="223">
        <f>Розрахунок!DM586</f>
        <v>0</v>
      </c>
      <c r="M589" s="223">
        <f>Розрахунок!L586</f>
        <v>0</v>
      </c>
      <c r="N589" s="223">
        <f>Розрахунок!M586</f>
        <v>0</v>
      </c>
      <c r="O589" s="223">
        <f>Розрахунок!N586</f>
        <v>0</v>
      </c>
      <c r="P589" s="223">
        <f>Розрахунок!O586</f>
        <v>0</v>
      </c>
      <c r="Q589" s="224">
        <f>Розрахунок!DL586</f>
        <v>0</v>
      </c>
      <c r="R589" s="249" t="str">
        <f t="shared" si="116"/>
        <v xml:space="preserve"> </v>
      </c>
      <c r="S589" s="222">
        <f>Розрахунок!U586</f>
        <v>0</v>
      </c>
      <c r="T589" s="225">
        <f>Розрахунок!AB586</f>
        <v>0</v>
      </c>
      <c r="U589" s="226">
        <f>Розрахунок!AI586</f>
        <v>0</v>
      </c>
      <c r="V589" s="423">
        <f>Розрахунок!AP586</f>
        <v>0</v>
      </c>
      <c r="W589" s="222">
        <f>Розрахунок!AW586</f>
        <v>0</v>
      </c>
      <c r="X589" s="225">
        <f>Розрахунок!BD586</f>
        <v>0</v>
      </c>
      <c r="Y589" s="226">
        <f>Розрахунок!BK586</f>
        <v>0</v>
      </c>
      <c r="Z589" s="423">
        <f>Розрахунок!BR586</f>
        <v>0</v>
      </c>
      <c r="AA589" s="222">
        <f>Розрахунок!BY586</f>
        <v>0</v>
      </c>
      <c r="AB589" s="423">
        <f>Розрахунок!CF586</f>
        <v>0</v>
      </c>
      <c r="AC589" s="222">
        <f>Розрахунок!CM586</f>
        <v>0</v>
      </c>
      <c r="AD589" s="225">
        <f>Розрахунок!CT586</f>
        <v>0</v>
      </c>
      <c r="AE589" s="226">
        <f>Розрахунок!DA586</f>
        <v>0</v>
      </c>
      <c r="AF589" s="225">
        <f>Розрахунок!DH586</f>
        <v>0</v>
      </c>
      <c r="AG589" s="421"/>
      <c r="AI589" s="524">
        <f t="shared" si="97"/>
        <v>0</v>
      </c>
      <c r="AJ589" s="519">
        <f t="shared" si="98"/>
        <v>0</v>
      </c>
      <c r="AK589" s="519">
        <f t="shared" si="99"/>
        <v>0</v>
      </c>
      <c r="AL589" s="519">
        <f t="shared" si="100"/>
        <v>0</v>
      </c>
      <c r="AM589" s="519">
        <f t="shared" si="101"/>
        <v>0</v>
      </c>
      <c r="AN589" s="519">
        <f t="shared" si="102"/>
        <v>0</v>
      </c>
      <c r="AO589" s="525">
        <f t="shared" si="103"/>
        <v>0</v>
      </c>
    </row>
    <row r="590" spans="1:41" s="16" customFormat="1" ht="13.5" hidden="1" thickBot="1" x14ac:dyDescent="0.25">
      <c r="A590" s="221">
        <f>Розрахунок!A587</f>
        <v>20</v>
      </c>
      <c r="B590" s="423">
        <f>Розрахунок!B587</f>
        <v>0</v>
      </c>
      <c r="C590" s="227" t="str">
        <f>Розрахунок!C587</f>
        <v/>
      </c>
      <c r="D590" s="226" t="str">
        <f>IF(Розрахунок!F587&lt;&gt;"",LEFT(Розрахунок!F587, LEN(Розрахунок!F587)-1)," ")</f>
        <v xml:space="preserve"> </v>
      </c>
      <c r="E590" s="223" t="str">
        <f>IF(Розрахунок!G587&lt;&gt;"",LEFT(Розрахунок!G587, LEN(Розрахунок!G587)-1)," ")</f>
        <v xml:space="preserve"> </v>
      </c>
      <c r="F590" s="223" t="str">
        <f>IF(Розрахунок!H587&lt;&gt;"",LEFT(Розрахунок!H587, LEN(Розрахунок!H587)-1)," ")</f>
        <v xml:space="preserve"> </v>
      </c>
      <c r="G590" s="223" t="str">
        <f>IF(Розрахунок!I587&lt;&gt;"",LEFT(Розрахунок!I587, LEN(Розрахунок!I587)-1)," ")</f>
        <v xml:space="preserve"> </v>
      </c>
      <c r="H590" s="223">
        <f>Розрахунок!J587</f>
        <v>0</v>
      </c>
      <c r="I590" s="223" t="str">
        <f>IF(Розрахунок!K587&lt;&gt;"",LEFT(Розрахунок!K587, LEN(Розрахунок!K587)-1)," ")</f>
        <v xml:space="preserve"> </v>
      </c>
      <c r="J590" s="223">
        <f>Розрахунок!E587</f>
        <v>0</v>
      </c>
      <c r="K590" s="223">
        <f>Розрахунок!DN587</f>
        <v>0</v>
      </c>
      <c r="L590" s="223">
        <f>Розрахунок!DM587</f>
        <v>0</v>
      </c>
      <c r="M590" s="223">
        <f>Розрахунок!L587</f>
        <v>0</v>
      </c>
      <c r="N590" s="223">
        <f>Розрахунок!M587</f>
        <v>0</v>
      </c>
      <c r="O590" s="223">
        <f>Розрахунок!N587</f>
        <v>0</v>
      </c>
      <c r="P590" s="223">
        <f>Розрахунок!O587</f>
        <v>0</v>
      </c>
      <c r="Q590" s="224">
        <f>Розрахунок!DL587</f>
        <v>0</v>
      </c>
      <c r="R590" s="249" t="str">
        <f t="shared" si="116"/>
        <v xml:space="preserve"> </v>
      </c>
      <c r="S590" s="222">
        <f>Розрахунок!U587</f>
        <v>0</v>
      </c>
      <c r="T590" s="225">
        <f>Розрахунок!AB587</f>
        <v>0</v>
      </c>
      <c r="U590" s="226">
        <f>Розрахунок!AI587</f>
        <v>0</v>
      </c>
      <c r="V590" s="423">
        <f>Розрахунок!AP587</f>
        <v>0</v>
      </c>
      <c r="W590" s="222">
        <f>Розрахунок!AW587</f>
        <v>0</v>
      </c>
      <c r="X590" s="225">
        <f>Розрахунок!BD587</f>
        <v>0</v>
      </c>
      <c r="Y590" s="226">
        <f>Розрахунок!BK587</f>
        <v>0</v>
      </c>
      <c r="Z590" s="423">
        <f>Розрахунок!BR587</f>
        <v>0</v>
      </c>
      <c r="AA590" s="222">
        <f>Розрахунок!BY587</f>
        <v>0</v>
      </c>
      <c r="AB590" s="423">
        <f>Розрахунок!CF587</f>
        <v>0</v>
      </c>
      <c r="AC590" s="222">
        <f>Розрахунок!CM587</f>
        <v>0</v>
      </c>
      <c r="AD590" s="225">
        <f>Розрахунок!CT587</f>
        <v>0</v>
      </c>
      <c r="AE590" s="226">
        <f>Розрахунок!DA587</f>
        <v>0</v>
      </c>
      <c r="AF590" s="225">
        <f>Розрахунок!DH587</f>
        <v>0</v>
      </c>
      <c r="AG590" s="421"/>
      <c r="AI590" s="524">
        <f t="shared" ref="AI590:AI591" si="117">IF(AND($B590&lt;&gt;0,OR($S590&lt;&gt;0,$T590&lt;&gt;0,ISNUMBER(FIND($S$6&amp;"*",$E590)),ISNUMBER(FIND($T$6&amp;"*",$E590)),ISNUMBER(FIND($S$6,$F590)),ISNUMBER(FIND($S$6,$G590)),ISNUMBER(FIND($T$6,G$13)),ISNUMBER(FIND($T$6,$G590)))),1,0)</f>
        <v>0</v>
      </c>
      <c r="AJ590" s="519">
        <f t="shared" ref="AJ590:AJ591" si="118">IF(AND($B590&lt;&gt;0,OR($U590&lt;&gt;0,$V590&lt;&gt;0,ISNUMBER(FIND($U$6&amp;"*",$E590)),ISNUMBER(FIND($V$6&amp;"*",$E590)),ISNUMBER(FIND($U$6,$F590)),ISNUMBER(FIND($U$6,$G590)),ISNUMBER(FIND($V$6,G$13)),ISNUMBER(FIND($V$6,$G590)))),1,0)</f>
        <v>0</v>
      </c>
      <c r="AK590" s="519">
        <f t="shared" ref="AK590:AK591" si="119">IF(AND($B590&lt;&gt;0,OR($W590&lt;&gt;0,$X590&lt;&gt;0,ISNUMBER(FIND($W$6&amp;"*",$E590)),ISNUMBER(FIND($X$6&amp;"*",$E590)),ISNUMBER(FIND($W$6,$F590)),ISNUMBER(FIND($W$6,$G590)),ISNUMBER(FIND($X$6,$F590)),ISNUMBER(FIND($X$6,$G590)))),1,0)</f>
        <v>0</v>
      </c>
      <c r="AL590" s="519">
        <f t="shared" ref="AL590:AL591" si="120">IF(AND($B590&lt;&gt;0,OR($Y590&lt;&gt;0,$Z590&lt;&gt;0,ISNUMBER(FIND($Y$6&amp;"*",$E590)),ISNUMBER(FIND($Z$6&amp;"*",$E590)),ISNUMBER(FIND($Y$6,$F590)),ISNUMBER(FIND($Y$6,$G590)),ISNUMBER(FIND($Z$6,$F590)),ISNUMBER(FIND($Z$6,$G590)))),1,0)</f>
        <v>0</v>
      </c>
      <c r="AM590" s="519">
        <f t="shared" ref="AM590:AM591" si="121">IF(AND($B590&lt;&gt;0,OR($AA590&lt;&gt;0,$AB590&lt;&gt;0,ISNUMBER(FIND($AA$6&amp;"*",$E590)),ISNUMBER(FIND($AB$6&amp;"*",$E590)),ISNUMBER(FIND($AA$6,$F590)),ISNUMBER(FIND($AA$6,$G590)),ISNUMBER(FIND($AB$6,$F590)),ISNUMBER(FIND($AB$6,$G590)))),1,0)</f>
        <v>0</v>
      </c>
      <c r="AN590" s="519">
        <f t="shared" ref="AN590:AN591" si="122">IF(AND($B590&lt;&gt;0,OR($AC590&lt;&gt;0,$AD590&lt;&gt;0,ISNUMBER(FIND($AC$6&amp;"*",$E590)),ISNUMBER(FIND($AD$6&amp;"*",$E590)),ISNUMBER(FIND($AC$6,$F590)),ISNUMBER(FIND($AC$6,$G590)),ISNUMBER(FIND($AD$6,$F590)),ISNUMBER(FIND($AD$6,$G590)))),1,0)</f>
        <v>0</v>
      </c>
      <c r="AO590" s="525">
        <f t="shared" ref="AO590:AO591" si="123">IF(AND($B590&lt;&gt;0,OR($AE590&lt;&gt;0,$AF590&lt;&gt;0,ISNUMBER(FIND($AE$6&amp;"*",$E590)),ISNUMBER(FIND($AF$6&amp;"*",$E590)),ISNUMBER(FIND($AE$6,$F590)),ISNUMBER(FIND($AE$6,$G590)),ISNUMBER(FIND($AF$6,$F590)),ISNUMBER(FIND($AF$6,$G590)))),1,0)</f>
        <v>0</v>
      </c>
    </row>
    <row r="591" spans="1:41" s="16" customFormat="1" ht="13.5" hidden="1" thickBot="1" x14ac:dyDescent="0.25">
      <c r="A591" s="733" t="s">
        <v>100</v>
      </c>
      <c r="B591" s="734"/>
      <c r="C591" s="272"/>
      <c r="D591" s="273"/>
      <c r="E591" s="274"/>
      <c r="F591" s="274"/>
      <c r="G591" s="274"/>
      <c r="H591" s="274"/>
      <c r="I591" s="274"/>
      <c r="J591" s="274">
        <f t="shared" ref="J591:Q591" si="124">SUM(J571:J590)</f>
        <v>0</v>
      </c>
      <c r="K591" s="274">
        <f t="shared" si="124"/>
        <v>0</v>
      </c>
      <c r="L591" s="275">
        <f t="shared" si="124"/>
        <v>0</v>
      </c>
      <c r="M591" s="274">
        <f t="shared" si="124"/>
        <v>0</v>
      </c>
      <c r="N591" s="274">
        <f t="shared" si="124"/>
        <v>0</v>
      </c>
      <c r="O591" s="274">
        <f t="shared" si="124"/>
        <v>0</v>
      </c>
      <c r="P591" s="274">
        <f t="shared" si="124"/>
        <v>0</v>
      </c>
      <c r="Q591" s="275">
        <f t="shared" si="124"/>
        <v>0</v>
      </c>
      <c r="R591" s="276"/>
      <c r="S591" s="277">
        <f t="shared" ref="S591:AF591" si="125">SUM(S571:S590)</f>
        <v>0</v>
      </c>
      <c r="T591" s="278">
        <f t="shared" si="125"/>
        <v>0</v>
      </c>
      <c r="U591" s="412">
        <f t="shared" si="125"/>
        <v>0</v>
      </c>
      <c r="V591" s="424">
        <f t="shared" si="125"/>
        <v>0</v>
      </c>
      <c r="W591" s="277">
        <f t="shared" si="125"/>
        <v>0</v>
      </c>
      <c r="X591" s="278">
        <f t="shared" si="125"/>
        <v>0</v>
      </c>
      <c r="Y591" s="412">
        <f t="shared" si="125"/>
        <v>0</v>
      </c>
      <c r="Z591" s="424">
        <f t="shared" si="125"/>
        <v>0</v>
      </c>
      <c r="AA591" s="277">
        <f t="shared" si="125"/>
        <v>0</v>
      </c>
      <c r="AB591" s="424">
        <f t="shared" si="125"/>
        <v>0</v>
      </c>
      <c r="AC591" s="277">
        <f t="shared" si="125"/>
        <v>0</v>
      </c>
      <c r="AD591" s="278">
        <f t="shared" si="125"/>
        <v>0</v>
      </c>
      <c r="AE591" s="412">
        <f t="shared" si="125"/>
        <v>0</v>
      </c>
      <c r="AF591" s="278">
        <f t="shared" si="125"/>
        <v>0</v>
      </c>
      <c r="AG591" s="421"/>
      <c r="AI591" s="524">
        <f t="shared" si="117"/>
        <v>0</v>
      </c>
      <c r="AJ591" s="519">
        <f t="shared" si="118"/>
        <v>0</v>
      </c>
      <c r="AK591" s="519">
        <f t="shared" si="119"/>
        <v>0</v>
      </c>
      <c r="AL591" s="519">
        <f t="shared" si="120"/>
        <v>0</v>
      </c>
      <c r="AM591" s="519">
        <f t="shared" si="121"/>
        <v>0</v>
      </c>
      <c r="AN591" s="519">
        <f t="shared" si="122"/>
        <v>0</v>
      </c>
      <c r="AO591" s="525">
        <f t="shared" si="123"/>
        <v>0</v>
      </c>
    </row>
    <row r="592" spans="1:41" s="16" customFormat="1" ht="21" customHeight="1" thickBot="1" x14ac:dyDescent="0.25">
      <c r="A592" s="447"/>
      <c r="B592" s="517" t="s">
        <v>101</v>
      </c>
      <c r="C592" s="775"/>
      <c r="D592" s="775"/>
      <c r="E592" s="775"/>
      <c r="F592" s="775"/>
      <c r="G592" s="775"/>
      <c r="H592" s="775"/>
      <c r="I592" s="775"/>
      <c r="J592" s="775"/>
      <c r="K592" s="775"/>
      <c r="L592" s="775"/>
      <c r="M592" s="775"/>
      <c r="N592" s="775"/>
      <c r="O592" s="775"/>
      <c r="P592" s="775"/>
      <c r="Q592" s="775"/>
      <c r="R592" s="775"/>
      <c r="S592" s="775"/>
      <c r="T592" s="775"/>
      <c r="U592" s="775"/>
      <c r="V592" s="775"/>
      <c r="W592" s="775"/>
      <c r="X592" s="775"/>
      <c r="Y592" s="775"/>
      <c r="Z592" s="775"/>
      <c r="AA592" s="775"/>
      <c r="AB592" s="775"/>
      <c r="AC592" s="775"/>
      <c r="AD592" s="775"/>
      <c r="AE592" s="775"/>
      <c r="AF592" s="776"/>
      <c r="AG592" s="421"/>
      <c r="AI592" s="520">
        <f>AI216+AI319+AI320+AI423</f>
        <v>13</v>
      </c>
      <c r="AJ592" s="521">
        <f t="shared" ref="AJ592:AO592" si="126">AJ216+AJ319+AJ320+AJ423</f>
        <v>13</v>
      </c>
      <c r="AK592" s="521">
        <f t="shared" si="126"/>
        <v>13</v>
      </c>
      <c r="AL592" s="521">
        <f t="shared" si="126"/>
        <v>11</v>
      </c>
      <c r="AM592" s="521">
        <f t="shared" si="126"/>
        <v>0</v>
      </c>
      <c r="AN592" s="521">
        <f t="shared" si="126"/>
        <v>0</v>
      </c>
      <c r="AO592" s="522">
        <f t="shared" si="126"/>
        <v>0</v>
      </c>
    </row>
    <row r="593" spans="1:41" s="16" customFormat="1" ht="13.5" collapsed="1" thickBot="1" x14ac:dyDescent="0.25">
      <c r="A593" s="737" t="s">
        <v>102</v>
      </c>
      <c r="B593" s="738"/>
      <c r="C593" s="255"/>
      <c r="D593" s="256"/>
      <c r="E593" s="15"/>
      <c r="F593" s="15"/>
      <c r="G593" s="15"/>
      <c r="H593" s="15"/>
      <c r="I593" s="15"/>
      <c r="J593" s="15">
        <f t="shared" ref="J593:Q593" si="127">J$216+J$319+MAX(J$423,J$525,J547,J569,J591)</f>
        <v>240</v>
      </c>
      <c r="K593" s="15">
        <f t="shared" si="127"/>
        <v>240</v>
      </c>
      <c r="L593" s="15">
        <f t="shared" si="127"/>
        <v>7200</v>
      </c>
      <c r="M593" s="15">
        <f t="shared" si="127"/>
        <v>2966</v>
      </c>
      <c r="N593" s="15">
        <f t="shared" si="127"/>
        <v>1210</v>
      </c>
      <c r="O593" s="15">
        <f t="shared" si="127"/>
        <v>1120</v>
      </c>
      <c r="P593" s="15">
        <f t="shared" si="127"/>
        <v>636</v>
      </c>
      <c r="Q593" s="15">
        <f t="shared" si="127"/>
        <v>4234</v>
      </c>
      <c r="R593" s="413"/>
      <c r="S593" s="265"/>
      <c r="T593" s="261"/>
      <c r="U593" s="22"/>
      <c r="V593" s="270"/>
      <c r="W593" s="433"/>
      <c r="X593" s="238"/>
      <c r="Y593" s="257"/>
      <c r="Z593" s="436"/>
      <c r="AA593" s="433"/>
      <c r="AB593" s="436"/>
      <c r="AC593" s="433"/>
      <c r="AD593" s="238"/>
      <c r="AE593" s="257"/>
      <c r="AF593" s="238"/>
      <c r="AG593" s="421"/>
      <c r="AI593" s="544"/>
      <c r="AJ593" s="544"/>
      <c r="AK593" s="544"/>
      <c r="AL593" s="544"/>
      <c r="AM593" s="544"/>
      <c r="AN593" s="544"/>
      <c r="AO593" s="544"/>
    </row>
    <row r="594" spans="1:41" s="16" customFormat="1" ht="13.5" thickBot="1" x14ac:dyDescent="0.25">
      <c r="A594" s="737" t="s">
        <v>103</v>
      </c>
      <c r="B594" s="738"/>
      <c r="C594" s="255"/>
      <c r="D594" s="256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21"/>
      <c r="Q594" s="253"/>
      <c r="R594" s="414"/>
      <c r="S594" s="266">
        <f t="shared" ref="S594:AF594" si="128">S216+S319+S320+MAX(S423,S525,S547,S569,S591)</f>
        <v>33</v>
      </c>
      <c r="T594" s="259">
        <f t="shared" si="128"/>
        <v>26</v>
      </c>
      <c r="U594" s="258">
        <f t="shared" si="128"/>
        <v>23</v>
      </c>
      <c r="V594" s="426">
        <f t="shared" si="128"/>
        <v>26</v>
      </c>
      <c r="W594" s="266">
        <f t="shared" si="128"/>
        <v>24</v>
      </c>
      <c r="X594" s="259">
        <f t="shared" si="128"/>
        <v>26</v>
      </c>
      <c r="Y594" s="258">
        <f t="shared" si="128"/>
        <v>28</v>
      </c>
      <c r="Z594" s="426">
        <f t="shared" si="128"/>
        <v>22</v>
      </c>
      <c r="AA594" s="266">
        <f t="shared" si="128"/>
        <v>0</v>
      </c>
      <c r="AB594" s="426">
        <f t="shared" si="128"/>
        <v>0</v>
      </c>
      <c r="AC594" s="266">
        <f t="shared" si="128"/>
        <v>0</v>
      </c>
      <c r="AD594" s="259">
        <f t="shared" si="128"/>
        <v>0</v>
      </c>
      <c r="AE594" s="258">
        <f t="shared" si="128"/>
        <v>0</v>
      </c>
      <c r="AF594" s="259">
        <f t="shared" si="128"/>
        <v>0</v>
      </c>
      <c r="AG594" s="421"/>
      <c r="AI594" s="544"/>
      <c r="AJ594" s="544"/>
      <c r="AK594" s="544"/>
      <c r="AL594" s="544"/>
      <c r="AM594" s="544"/>
      <c r="AN594" s="544"/>
      <c r="AO594" s="544"/>
    </row>
    <row r="595" spans="1:41" s="16" customFormat="1" ht="13.5" thickBot="1" x14ac:dyDescent="0.25">
      <c r="A595" s="737" t="s">
        <v>104</v>
      </c>
      <c r="B595" s="738"/>
      <c r="C595" s="255"/>
      <c r="D595" s="260">
        <f>SUM(S595:AF595)</f>
        <v>18</v>
      </c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21"/>
      <c r="Q595" s="253"/>
      <c r="R595" s="270"/>
      <c r="S595" s="268">
        <f>COUNTIF(Розрахунок!X$10:X$317,Довідники!$E$4)+MAX(COUNTIF(Розрахунок!X$320:X$420,Довідники!$E$4),COUNTIF(Розрахунок!X$422:X$522,Довідники!$E$4),COUNTIF(Розрахунок!X$522:X$544,Довідники!$E$4),COUNTIF(Розрахунок!X$546:X$546,Довідники!$E$4),COUNTIF(Розрахунок!X$568:X$568,Довідники!$E$4))</f>
        <v>2</v>
      </c>
      <c r="T595" s="263">
        <f>COUNTIF(Розрахунок!AE$10:AE$317,Довідники!$E$4)+MAX(COUNTIF(Розрахунок!AE$320:AE$420,Довідники!$E$4),COUNTIF(Розрахунок!AE$422:AE$522,Довідники!$E$4),COUNTIF(Розрахунок!AE$522:AE$544,Довідники!$E$4),COUNTIF(Розрахунок!AE$546:AE$546,Довідники!$E$4),COUNTIF(Розрахунок!AE$568:AE$568,Довідники!$E$4))</f>
        <v>3</v>
      </c>
      <c r="U595" s="262">
        <f>COUNTIF(Розрахунок!AL$10:AL$317,Довідники!$E$4)+MAX(COUNTIF(Розрахунок!AL$320:AL$420,Довідники!$E$4),COUNTIF(Розрахунок!AL$422:AL$522,Довідники!$E$4),COUNTIF(Розрахунок!AL$522:AL$544,Довідники!$E$4),COUNTIF(Розрахунок!AL$546:AL$546,Довідники!$E$4),COUNTIF(Розрахунок!AL$568:AL$568,Довідники!$E$4))</f>
        <v>2</v>
      </c>
      <c r="V595" s="427">
        <f>COUNTIF(Розрахунок!AS$10:AS$317,Довідники!$E$4)+MAX(COUNTIF(Розрахунок!AS$320:AS$420,Довідники!$E$4),COUNTIF(Розрахунок!AS$422:AS$522,Довідники!$E$4),COUNTIF(Розрахунок!AS$522:AS$544,Довідники!$E$4),COUNTIF(Розрахунок!AS$546:AS$546,Довідники!$E$4),COUNTIF(Розрахунок!AS$568:AS$568,Довідники!$E$4))</f>
        <v>4</v>
      </c>
      <c r="W595" s="268">
        <f>COUNTIF(Розрахунок!AZ$10:AZ$317,Довідники!$E$4)+MAX(COUNTIF(Розрахунок!AZ$320:AZ$420,Довідники!$E$4),COUNTIF(Розрахунок!AZ$422:AZ$522,Довідники!$E$4),COUNTIF(Розрахунок!AZ$522:AZ$544,Довідники!$E$4),COUNTIF(Розрахунок!AZ$546:AZ$546,Довідники!$E$4),COUNTIF(Розрахунок!AZ$568:AZ$568,Довідники!$E$4))</f>
        <v>0</v>
      </c>
      <c r="X595" s="263">
        <f>COUNTIF(Розрахунок!BG$10:BG$317,Довідники!$E$4)+MAX(COUNTIF(Розрахунок!BG$320:BG$420,Довідники!$E$4),COUNTIF(Розрахунок!BG$422:BG$522,Довідники!$E$4),COUNTIF(Розрахунок!BG$522:BG$544,Довідники!$E$4),COUNTIF(Розрахунок!BG$546:BG$546,Довідники!$E$4),COUNTIF(Розрахунок!BG$568:BG$568,Довідники!$E$4))</f>
        <v>3</v>
      </c>
      <c r="Y595" s="262">
        <f>COUNTIF(Розрахунок!BN$10:BN$317,Довідники!$E$4)+MAX(COUNTIF(Розрахунок!BN$320:BN$420,Довідники!$E$4),COUNTIF(Розрахунок!BN$422:BN$522,Довідники!$E$4),COUNTIF(Розрахунок!BN$522:BN$544,Довідники!$E$4),COUNTIF(Розрахунок!BN$546:BN$546,Довідники!$E$4),COUNTIF(Розрахунок!BN$568:BN$568,Довідники!$E$4))</f>
        <v>1</v>
      </c>
      <c r="Z595" s="427">
        <f>COUNTIF(Розрахунок!BU$10:BU$317,Довідники!$E$4)+MAX(COUNTIF(Розрахунок!BU$320:BU$420,Довідники!$E$4),COUNTIF(Розрахунок!BU$422:BU$522,Довідники!$E$4),COUNTIF(Розрахунок!BU$522:BU$544,Довідники!$E$4),COUNTIF(Розрахунок!BU$546:BU$546,Довідники!$E$4),COUNTIF(Розрахунок!BU$568:BU$568,Довідники!$E$4))</f>
        <v>3</v>
      </c>
      <c r="AA595" s="268">
        <f>COUNTIF(Розрахунок!CB$10:CB$317,Довідники!$E$4)+MAX(COUNTIF(Розрахунок!CB$320:CB$420,Довідники!$E$4),COUNTIF(Розрахунок!CB$422:CB$522,Довідники!$E$4),COUNTIF(Розрахунок!CB$522:CB$544,Довідники!$E$4),COUNTIF(Розрахунок!CB$546:CB$546,Довідники!$E$4),COUNTIF(Розрахунок!CB$568:CB$568,Довідники!$E$4))</f>
        <v>0</v>
      </c>
      <c r="AB595" s="427">
        <f>COUNTIF(Розрахунок!CI$10:CI$317,Довідники!$E$4)+MAX(COUNTIF(Розрахунок!CI$320:CI$420,Довідники!$E$4),COUNTIF(Розрахунок!CI$422:CI$522,Довідники!$E$4),COUNTIF(Розрахунок!CI$522:CI$544,Довідники!$E$4),COUNTIF(Розрахунок!CI$546:CI$546,Довідники!$E$4),COUNTIF(Розрахунок!CI$568:CI$568,Довідники!$E$4))</f>
        <v>0</v>
      </c>
      <c r="AC595" s="268">
        <f>COUNTIF(Розрахунок!CP$10:CP$317,Довідники!$E$4)+MAX(COUNTIF(Розрахунок!CP$320:CP$420,Довідники!$E$4),COUNTIF(Розрахунок!CP$422:CP$522,Довідники!$E$4),COUNTIF(Розрахунок!CP$522:CP$544,Довідники!$E$4),COUNTIF(Розрахунок!CP$546:CP$546,Довідники!$E$4),COUNTIF(Розрахунок!CP$568:CP$568,Довідники!$E$4))</f>
        <v>0</v>
      </c>
      <c r="AD595" s="263">
        <f>COUNTIF(Розрахунок!CW$10:CW$317,Довідники!$E$4)+MAX(COUNTIF(Розрахунок!CW$320:CW$420,Довідники!$E$4),COUNTIF(Розрахунок!CW$422:CW$522,Довідники!$E$4),COUNTIF(Розрахунок!CW$522:CW$544,Довідники!$E$4),COUNTIF(Розрахунок!CW$546:CW$546,Довідники!$E$4),COUNTIF(Розрахунок!CW$568:CW$568,Довідники!$E$4))</f>
        <v>0</v>
      </c>
      <c r="AE595" s="262">
        <f>COUNTIF(Розрахунок!DD$10:DD$317,Довідники!$E$4)+MAX(COUNTIF(Розрахунок!DD$320:DD$420,Довідники!$E$4),COUNTIF(Розрахунок!DD$422:DD$522,Довідники!$E$4),COUNTIF(Розрахунок!DD$522:DD$544,Довідники!$E$4),COUNTIF(Розрахунок!DD$546:DD$546,Довідники!$E$4),COUNTIF(Розрахунок!DD$568:DD$568,Довідники!$E$4))</f>
        <v>0</v>
      </c>
      <c r="AF595" s="263">
        <f>COUNTIF(Розрахунок!DK$10:DK$317,Довідники!$E$4)+MAX(COUNTIF(Розрахунок!DK$320:DK$420,Довідники!$E$4),COUNTIF(Розрахунок!DK$422:DK$522,Довідники!$E$4),COUNTIF(Розрахунок!DK$522:DK$544,Довідники!$E$4),COUNTIF(Розрахунок!DK$546:DK$546,Довідники!$E$4),COUNTIF(Розрахунок!DK$568:DK$568,Довідники!$E$4))</f>
        <v>0</v>
      </c>
      <c r="AG595" s="421"/>
      <c r="AI595" s="544"/>
      <c r="AJ595" s="544"/>
      <c r="AK595" s="544"/>
      <c r="AL595" s="544"/>
      <c r="AM595" s="544"/>
      <c r="AN595" s="544"/>
      <c r="AO595" s="544"/>
    </row>
    <row r="596" spans="1:41" s="16" customFormat="1" ht="13.5" thickBot="1" x14ac:dyDescent="0.25">
      <c r="A596" s="737" t="s">
        <v>105</v>
      </c>
      <c r="B596" s="738"/>
      <c r="C596" s="255"/>
      <c r="D596" s="256"/>
      <c r="E596" s="20">
        <f>SUM(S596:AF596)</f>
        <v>36</v>
      </c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21"/>
      <c r="Q596" s="253"/>
      <c r="R596" s="270"/>
      <c r="S596" s="268">
        <f>COUNTIF(Розрахунок!X$10:X$317,Довідники!$E$3)+COUNTIF(Розрахунок!X$10:X$317,Довідники!$E$5)+MAX(COUNTIF(Розрахунок!X$320:X$420,Довідники!$E$3)+COUNTIF(Розрахунок!X$320:X$420,Довідники!$E$5),COUNTIF(Розрахунок!X$422:X$522,Довідники!$E$3)+COUNTIF(Розрахунок!X$422:X$522,Довідники!$E$5),COUNTIF(Розрахунок!X$522:X$544,Довідники!$E$3)+COUNTIF(Розрахунок!X$522:X$544,Довідники!$E$5),COUNTIF(Розрахунок!X$546:X$546,Довідники!$E$3)+COUNTIF(Розрахунок!X$546:X$546,Довідники!$E$5),COUNTIF(Розрахунок!X$568:X$568,Довідники!$E$3)+COUNTIF(Розрахунок!X$568:X$568,Довідники!$E$5))</f>
        <v>5</v>
      </c>
      <c r="T596" s="263">
        <f>COUNTIF(Розрахунок!AE$10:AE$317,Довідники!$E$3)+COUNTIF(Розрахунок!AE$10:AE$317,Довідники!$E$5)+MAX(COUNTIF(Розрахунок!AE$320:AE$420,Довідники!$E$3)+COUNTIF(Розрахунок!AE$320:AE$420,Довідники!$E$5),COUNTIF(Розрахунок!AE$422:AE$522,Довідники!$E$3)+COUNTIF(Розрахунок!AE$422:AE$522,Довідники!$E$5),COUNTIF(Розрахунок!AE$522:AE$544,Довідники!$E$3)+COUNTIF(Розрахунок!AE$522:AE$544,Довідники!$E$5),COUNTIF(Розрахунок!AE$546:AE$546,Довідники!$E$3)+COUNTIF(Розрахунок!AE$546:AE$546,Довідники!$E$5),COUNTIF(Розрахунок!AE$568:AE$568,Довідники!$E$3)+COUNTIF(Розрахунок!AE$568:AE$568,Довідники!$E$5))</f>
        <v>5</v>
      </c>
      <c r="U596" s="262">
        <f>COUNTIF(Розрахунок!AL$10:AL$317,Довідники!$E$3)+COUNTIF(Розрахунок!AL$10:AL$317,Довідники!$E$5)+MAX(COUNTIF(Розрахунок!AL$320:AL$420,Довідники!$E$3)+COUNTIF(Розрахунок!AL$320:AL$420,Довідники!$E$5),COUNTIF(Розрахунок!AL$422:AL$522,Довідники!$E$3)+COUNTIF(Розрахунок!AL$422:AL$522,Довідники!$E$5),COUNTIF(Розрахунок!AL$522:AL$544,Довідники!$E$3)+COUNTIF(Розрахунок!AL$522:AL$544,Довідники!$E$5),COUNTIF(Розрахунок!AL$546:AL$546,Довідники!$E$3)+COUNTIF(Розрахунок!AL$546:AL$546,Довідники!$E$5),COUNTIF(Розрахунок!AL$568:AL$568,Довідники!$E$3)+COUNTIF(Розрахунок!AL$568:AL$568,Довідники!$E$5))</f>
        <v>5</v>
      </c>
      <c r="V596" s="427">
        <f>COUNTIF(Розрахунок!AS$10:AS$317,Довідники!$E$3)+COUNTIF(Розрахунок!AS$10:AS$317,Довідники!$E$5)+MAX(COUNTIF(Розрахунок!AS$320:AS$420,Довідники!$E$3)+COUNTIF(Розрахунок!AS$320:AS$420,Довідники!$E$5),COUNTIF(Розрахунок!AS$422:AS$522,Довідники!$E$3)+COUNTIF(Розрахунок!AS$422:AS$522,Довідники!$E$5),COUNTIF(Розрахунок!AS$522:AS$544,Довідники!$E$3)+COUNTIF(Розрахунок!AS$522:AS$544,Довідники!$E$5),COUNTIF(Розрахунок!AS$546:AS$546,Довідники!$E$3)+COUNTIF(Розрахунок!AS$546:AS$546,Довідники!$E$5),COUNTIF(Розрахунок!AS$568:AS$568,Довідники!$E$3)+COUNTIF(Розрахунок!AS$568:AS$568,Довідники!$E$5))</f>
        <v>3</v>
      </c>
      <c r="W596" s="268">
        <f>COUNTIF(Розрахунок!AZ$10:AZ$317,Довідники!$E$3)+COUNTIF(Розрахунок!AZ$10:AZ$317,Довідники!$E$5)+MAX(COUNTIF(Розрахунок!AZ$320:AZ$420,Довідники!$E$3)+COUNTIF(Розрахунок!AZ$320:AZ$420,Довідники!$E$5),COUNTIF(Розрахунок!AZ$422:AZ$522,Довідники!$E$3)+COUNTIF(Розрахунок!AZ$422:AZ$522,Довідники!$E$5),COUNTIF(Розрахунок!AZ$522:AZ$544,Довідники!$E$3)+COUNTIF(Розрахунок!AZ$522:AZ$544,Довідники!$E$5),COUNTIF(Розрахунок!AZ$546:AZ$546,Довідники!$E$3)+COUNTIF(Розрахунок!AZ$546:AZ$546,Довідники!$E$5),COUNTIF(Розрахунок!AZ$568:AZ$568,Довідники!$E$3)+COUNTIF(Розрахунок!AZ$568:AZ$568,Довідники!$E$5))</f>
        <v>5</v>
      </c>
      <c r="X596" s="263">
        <f>COUNTIF(Розрахунок!BG$10:BG$317,Довідники!$E$3)+COUNTIF(Розрахунок!BG$10:BG$317,Довідники!$E$5)+MAX(COUNTIF(Розрахунок!BG$320:BG$420,Довідники!$E$3)+COUNTIF(Розрахунок!BG$320:BG$420,Довідники!$E$5),COUNTIF(Розрахунок!BG$422:BG$522,Довідники!$E$3)+COUNTIF(Розрахунок!BG$422:BG$522,Довідники!$E$5),COUNTIF(Розрахунок!BG$522:BG$544,Довідники!$E$3)+COUNTIF(Розрахунок!BG$522:BG$544,Довідники!$E$5),COUNTIF(Розрахунок!BG$546:BG$546,Довідники!$E$3)+COUNTIF(Розрахунок!BG$546:BG$546,Довідники!$E$5),COUNTIF(Розрахунок!BG$568:BG$568,Довідники!$E$3)+COUNTIF(Розрахунок!BG$568:BG$568,Довідники!$E$5))</f>
        <v>4</v>
      </c>
      <c r="Y596" s="262">
        <f>COUNTIF(Розрахунок!BN$10:BN$317,Довідники!$E$3)+COUNTIF(Розрахунок!BN$10:BN$317,Довідники!$E$5)+MAX(COUNTIF(Розрахунок!BN$320:BN$420,Довідники!$E$3)+COUNTIF(Розрахунок!BN$320:BN$420,Довідники!$E$5),COUNTIF(Розрахунок!BN$422:BN$522,Довідники!$E$3)+COUNTIF(Розрахунок!BN$422:BN$522,Довідники!$E$5),COUNTIF(Розрахунок!BN$522:BN$544,Довідники!$E$3)+COUNTIF(Розрахунок!BN$522:BN$544,Довідники!$E$5),COUNTIF(Розрахунок!BN$546:BN$546,Довідники!$E$3)+COUNTIF(Розрахунок!BN$546:BN$546,Довідники!$E$5),COUNTIF(Розрахунок!BN$568:BN$568,Довідники!$E$3)+COUNTIF(Розрахунок!BN$568:BN$568,Довідники!$E$5))</f>
        <v>6</v>
      </c>
      <c r="Z596" s="427">
        <f>COUNTIF(Розрахунок!BU$10:BU$317,Довідники!$E$3)+COUNTIF(Розрахунок!BU$10:BU$317,Довідники!$E$5)+MAX(COUNTIF(Розрахунок!BU$320:BU$420,Довідники!$E$3)+COUNTIF(Розрахунок!BU$320:BU$420,Довідники!$E$5),COUNTIF(Розрахунок!BU$422:BU$522,Довідники!$E$3)+COUNTIF(Розрахунок!BU$422:BU$522,Довідники!$E$5),COUNTIF(Розрахунок!BU$522:BU$544,Довідники!$E$3)+COUNTIF(Розрахунок!BU$522:BU$544,Довідники!$E$5),COUNTIF(Розрахунок!BU$546:BU$546,Довідники!$E$3)+COUNTIF(Розрахунок!BU$546:BU$546,Довідники!$E$5),COUNTIF(Розрахунок!BU$568:BU$568,Довідники!$E$3)+COUNTIF(Розрахунок!BU$568:BU$568,Довідники!$E$5))</f>
        <v>3</v>
      </c>
      <c r="AA596" s="268">
        <f>COUNTIF(Розрахунок!CB$10:CB$317,Довідники!$E$3)+COUNTIF(Розрахунок!CB$10:CB$317,Довідники!$E$5)+MAX(COUNTIF(Розрахунок!CB$320:CB$420,Довідники!$E$3)+COUNTIF(Розрахунок!CB$320:CB$420,Довідники!$E$5),COUNTIF(Розрахунок!CB$422:CB$522,Довідники!$E$3)+COUNTIF(Розрахунок!CB$422:CB$522,Довідники!$E$5),COUNTIF(Розрахунок!CB$522:CB$544,Довідники!$E$3)+COUNTIF(Розрахунок!CB$522:CB$544,Довідники!$E$5),COUNTIF(Розрахунок!CB$546:CB$546,Довідники!$E$3)+COUNTIF(Розрахунок!CB$546:CB$546,Довідники!$E$5),COUNTIF(Розрахунок!CB$568:CB$568,Довідники!$E$3)+COUNTIF(Розрахунок!CB$568:CB$568,Довідники!$E$5))</f>
        <v>0</v>
      </c>
      <c r="AB596" s="427">
        <f>COUNTIF(Розрахунок!CI$10:CI$317,Довідники!$E$3)+COUNTIF(Розрахунок!CI$10:CI$317,Довідники!$E$5)+MAX(COUNTIF(Розрахунок!CI$320:CI$420,Довідники!$E$3)+COUNTIF(Розрахунок!CI$320:CI$420,Довідники!$E$5),COUNTIF(Розрахунок!CI$422:CI$522,Довідники!$E$3)+COUNTIF(Розрахунок!CI$422:CI$522,Довідники!$E$5),COUNTIF(Розрахунок!CI$522:CI$544,Довідники!$E$3)+COUNTIF(Розрахунок!CI$522:CI$544,Довідники!$E$5),COUNTIF(Розрахунок!CI$546:CI$546,Довідники!$E$3)+COUNTIF(Розрахунок!CI$546:CI$546,Довідники!$E$5),COUNTIF(Розрахунок!CI$568:CI$568,Довідники!$E$3)+COUNTIF(Розрахунок!CI$568:CI$568,Довідники!$E$5))</f>
        <v>0</v>
      </c>
      <c r="AC596" s="268">
        <f>COUNTIF(Розрахунок!CP$10:CP$317,Довідники!$E$3)+COUNTIF(Розрахунок!CP$10:CP$317,Довідники!$E$5)+MAX(COUNTIF(Розрахунок!CP$320:CP$420,Довідники!$E$3)+COUNTIF(Розрахунок!CP$320:CP$420,Довідники!$E$5),COUNTIF(Розрахунок!CP$422:CP$522,Довідники!$E$3)+COUNTIF(Розрахунок!CP$422:CP$522,Довідники!$E$5),COUNTIF(Розрахунок!CP$522:CP$544,Довідники!$E$3)+COUNTIF(Розрахунок!CP$522:CP$544,Довідники!$E$5),COUNTIF(Розрахунок!CP$546:CP$546,Довідники!$E$3)+COUNTIF(Розрахунок!CP$546:CP$546,Довідники!$E$5),COUNTIF(Розрахунок!CP$568:CP$568,Довідники!$E$3)+COUNTIF(Розрахунок!CP$568:CP$568,Довідники!$E$5))</f>
        <v>0</v>
      </c>
      <c r="AD596" s="263">
        <f>COUNTIF(Розрахунок!CW$10:CW$317,Довідники!$E$3)+COUNTIF(Розрахунок!CW$10:CW$317,Довідники!$E$5)+MAX(COUNTIF(Розрахунок!CW$320:CW$420,Довідники!$E$3)+COUNTIF(Розрахунок!CW$320:CW$420,Довідники!$E$5),COUNTIF(Розрахунок!CW$422:CW$522,Довідники!$E$3)+COUNTIF(Розрахунок!CW$422:CW$522,Довідники!$E$5),COUNTIF(Розрахунок!CW$522:CW$544,Довідники!$E$3)+COUNTIF(Розрахунок!CW$522:CW$544,Довідники!$E$5),COUNTIF(Розрахунок!CW$546:CW$546,Довідники!$E$3)+COUNTIF(Розрахунок!CW$546:CW$546,Довідники!$E$5),COUNTIF(Розрахунок!CW$568:CW$568,Довідники!$E$3)+COUNTIF(Розрахунок!CW$568:CW$568,Довідники!$E$5))</f>
        <v>0</v>
      </c>
      <c r="AE596" s="262">
        <f>COUNTIF(Розрахунок!DD$10:DD$317,Довідники!$E$3)+COUNTIF(Розрахунок!DD$10:DD$317,Довідники!$E$5)+MAX(COUNTIF(Розрахунок!DD$320:DD$420,Довідники!$E$3)+COUNTIF(Розрахунок!DD$320:DD$420,Довідники!$E$5),COUNTIF(Розрахунок!DD$422:DD$522,Довідники!$E$3)+COUNTIF(Розрахунок!DD$422:DD$522,Довідники!$E$5),COUNTIF(Розрахунок!DD$522:DD$544,Довідники!$E$3)+COUNTIF(Розрахунок!DD$522:DD$544,Довідники!$E$5),COUNTIF(Розрахунок!DD$546:DD$546,Довідники!$E$3)+COUNTIF(Розрахунок!DD$546:DD$546,Довідники!$E$5),COUNTIF(Розрахунок!DD$568:DD$568,Довідники!$E$3)+COUNTIF(Розрахунок!DD$568:DD$568,Довідники!$E$5))</f>
        <v>0</v>
      </c>
      <c r="AF596" s="263">
        <f>COUNTIF(Розрахунок!DK$10:DK$317,Довідники!$E$3)+COUNTIF(Розрахунок!DK$10:DK$317,Довідники!$E$5)+MAX(COUNTIF(Розрахунок!DK$320:DK$420,Довідники!$E$3)+COUNTIF(Розрахунок!DK$320:DK$420,Довідники!$E$5),COUNTIF(Розрахунок!DK$422:DK$522,Довідники!$E$3)+COUNTIF(Розрахунок!DK$422:DK$522,Довідники!$E$5),COUNTIF(Розрахунок!DK$522:DK$544,Довідники!$E$3)+COUNTIF(Розрахунок!DK$522:DK$544,Довідники!$E$5),COUNTIF(Розрахунок!DK$546:DK$546,Довідники!$E$3)+COUNTIF(Розрахунок!DK$546:DK$546,Довідники!$E$5),COUNTIF(Розрахунок!DK$568:DK$568,Довідники!$E$3)+COUNTIF(Розрахунок!DK$568:DK$568,Довідники!$E$5))</f>
        <v>0</v>
      </c>
      <c r="AG596" s="421"/>
      <c r="AI596" s="544"/>
      <c r="AJ596" s="544"/>
      <c r="AK596" s="544"/>
      <c r="AL596" s="544"/>
      <c r="AM596" s="544"/>
      <c r="AN596" s="544"/>
      <c r="AO596" s="544"/>
    </row>
    <row r="597" spans="1:41" s="16" customFormat="1" ht="13.5" thickBot="1" x14ac:dyDescent="0.25">
      <c r="A597" s="737" t="s">
        <v>106</v>
      </c>
      <c r="B597" s="738"/>
      <c r="C597" s="255"/>
      <c r="D597" s="256"/>
      <c r="E597" s="15"/>
      <c r="F597" s="20">
        <f>SUM(S597:AF597)</f>
        <v>0</v>
      </c>
      <c r="G597" s="15"/>
      <c r="H597" s="15"/>
      <c r="I597" s="15"/>
      <c r="J597" s="15"/>
      <c r="K597" s="15"/>
      <c r="L597" s="15"/>
      <c r="M597" s="15"/>
      <c r="N597" s="15"/>
      <c r="O597" s="15"/>
      <c r="P597" s="21"/>
      <c r="Q597" s="253"/>
      <c r="R597" s="270"/>
      <c r="S597" s="268">
        <f>COUNTIF(Розрахунок!W$10:W$317,Довідники!$N$4)+MAX(COUNTIF(Розрахунок!W$320:W$420,Довідники!$N$4),COUNTIF(Розрахунок!W$422:W$522,Довідники!$N$4),COUNTIF(Розрахунок!W$522:W$544,Довідники!$N$4),COUNTIF(Розрахунок!W$546:W$546,Довідники!$N$4),COUNTIF(Розрахунок!W$568:W$568,Довідники!$N$4))</f>
        <v>0</v>
      </c>
      <c r="T597" s="263">
        <f>COUNTIF(Розрахунок!AD$10:AD$317,Довідники!$N$4)+MAX(COUNTIF(Розрахунок!AD$320:AD$420,Довідники!$N$4),COUNTIF(Розрахунок!AD$422:AD$522,Довідники!$N$4),COUNTIF(Розрахунок!AD$522:AD$544,Довідники!$N$4),COUNTIF(Розрахунок!AD$546:AD$546,Довідники!$N$4),COUNTIF(Розрахунок!AD$568:AD$568,Довідники!$N$4))</f>
        <v>0</v>
      </c>
      <c r="U597" s="262">
        <f>COUNTIF(Розрахунок!AK$10:AK$317,Довідники!$N$4)+MAX(COUNTIF(Розрахунок!AK$320:AK$420,Довідники!$N$4),COUNTIF(Розрахунок!AK$422:AK$522,Довідники!$N$4),COUNTIF(Розрахунок!AK$522:AK$544,Довідники!$N$4),COUNTIF(Розрахунок!AK$546:AK$546,Довідники!$N$4),COUNTIF(Розрахунок!AK$568:AK$568,Довідники!$N$4))</f>
        <v>0</v>
      </c>
      <c r="V597" s="427">
        <f>COUNTIF(Розрахунок!AR$10:AR$317,Довідники!$N$4)+MAX(COUNTIF(Розрахунок!AR$320:AR$420,Довідники!$N$4),COUNTIF(Розрахунок!AR$422:AR$522,Довідники!$N$4),COUNTIF(Розрахунок!AR$522:AR$544,Довідники!$N$4),COUNTIF(Розрахунок!AR$546:AR$546,Довідники!$N$4),COUNTIF(Розрахунок!AR$568:AR$568,Довідники!$N$4))</f>
        <v>0</v>
      </c>
      <c r="W597" s="268">
        <f>COUNTIF(Розрахунок!AY$10:AY$317,Довідники!$N$4)+MAX(COUNTIF(Розрахунок!AY$320:AY$420,Довідники!$N$4),COUNTIF(Розрахунок!AY$422:AY$522,Довідники!$N$4),COUNTIF(Розрахунок!AY$522:AY$544,Довідники!$N$4),COUNTIF(Розрахунок!AY$546:AY$546,Довідники!$N$4),COUNTIF(Розрахунок!AY$568:AY$568,Довідники!$N$4))</f>
        <v>0</v>
      </c>
      <c r="X597" s="263">
        <f>COUNTIF(Розрахунок!BF$10:BF$317,Довідники!$N$4)+MAX(COUNTIF(Розрахунок!BF$320:BF$420,Довідники!$N$4),COUNTIF(Розрахунок!BF$422:BF$522,Довідники!$N$4),COUNTIF(Розрахунок!BF$522:BF$544,Довідники!$N$4),COUNTIF(Розрахунок!BF$546:BF$546,Довідники!$N$4),COUNTIF(Розрахунок!BF$568:BF$568,Довідники!$N$4))</f>
        <v>0</v>
      </c>
      <c r="Y597" s="262">
        <f>COUNTIF(Розрахунок!BM$10:BM$317,Довідники!$N$4)+MAX(COUNTIF(Розрахунок!BM$320:BM$420,Довідники!$N$4),COUNTIF(Розрахунок!BM$422:BM$522,Довідники!$N$4),COUNTIF(Розрахунок!BM$522:BM$544,Довідники!$N$4),COUNTIF(Розрахунок!BM$546:BM$546,Довідники!$N$4),COUNTIF(Розрахунок!BM$568:BM$568,Довідники!$N$4))</f>
        <v>0</v>
      </c>
      <c r="Z597" s="427">
        <f>COUNTIF(Розрахунок!BT$10:BT$317,Довідники!$N$4)+MAX(COUNTIF(Розрахунок!BT$320:BT$420,Довідники!$N$4),COUNTIF(Розрахунок!BT$422:BT$522,Довідники!$N$4),COUNTIF(Розрахунок!BT$522:BT$544,Довідники!$N$4),COUNTIF(Розрахунок!BT$546:BT$546,Довідники!$N$4),COUNTIF(Розрахунок!BT$568:BT$568,Довідники!$N$4))</f>
        <v>0</v>
      </c>
      <c r="AA597" s="268">
        <f>COUNTIF(Розрахунок!CA$10:CA$317,Довідники!$N$4)+MAX(COUNTIF(Розрахунок!CA$320:CA$420,Довідники!$N$4),COUNTIF(Розрахунок!CA$422:CA$522,Довідники!$N$4),COUNTIF(Розрахунок!CA$522:CA$544,Довідники!$N$4),COUNTIF(Розрахунок!CA$546:CA$546,Довідники!$N$4),COUNTIF(Розрахунок!CA$568:CA$568,Довідники!$N$4))</f>
        <v>0</v>
      </c>
      <c r="AB597" s="427">
        <f>COUNTIF(Розрахунок!CH$10:CH$317,Довідники!$N$4)+MAX(COUNTIF(Розрахунок!CH$320:CH$420,Довідники!$N$4),COUNTIF(Розрахунок!CH$422:CH$522,Довідники!$N$4),COUNTIF(Розрахунок!CH$522:CH$544,Довідники!$N$4),COUNTIF(Розрахунок!CH$546:CH$546,Довідники!$N$4),COUNTIF(Розрахунок!CH$568:CH$568,Довідники!$N$4))</f>
        <v>0</v>
      </c>
      <c r="AC597" s="268">
        <f>COUNTIF(Розрахунок!CO$10:CO$317,Довідники!$N$4)+MAX(COUNTIF(Розрахунок!CO$320:CO$420,Довідники!$N$4),COUNTIF(Розрахунок!CO$422:CO$522,Довідники!$N$4),COUNTIF(Розрахунок!CO$522:CO$544,Довідники!$N$4),COUNTIF(Розрахунок!CO$546:CO$546,Довідники!$N$4),COUNTIF(Розрахунок!CO$568:CO$568,Довідники!$N$4))</f>
        <v>0</v>
      </c>
      <c r="AD597" s="263">
        <f>COUNTIF(Розрахунок!CV$10:CV$317,Довідники!$N$4)+MAX(COUNTIF(Розрахунок!CV$320:CV$420,Довідники!$N$4),COUNTIF(Розрахунок!CV$422:CV$522,Довідники!$N$4),COUNTIF(Розрахунок!CV$522:CV$544,Довідники!$N$4),COUNTIF(Розрахунок!CV$546:CV$546,Довідники!$N$4),COUNTIF(Розрахунок!CV$568:CV$568,Довідники!$N$4))</f>
        <v>0</v>
      </c>
      <c r="AE597" s="262">
        <f>COUNTIF(Розрахунок!DC$10:DC$317,Довідники!$N$4)+MAX(COUNTIF(Розрахунок!DC$320:DC$420,Довідники!$N$4),COUNTIF(Розрахунок!DC$422:DC$522,Довідники!$N$4),COUNTIF(Розрахунок!DC$522:DC$544,Довідники!$N$4),COUNTIF(Розрахунок!DC$546:DC$546,Довідники!$N$4),COUNTIF(Розрахунок!DC$568:DC$568,Довідники!$N$4))</f>
        <v>0</v>
      </c>
      <c r="AF597" s="263">
        <f>COUNTIF(Розрахунок!DJ$10:DJ$317,Довідники!$N$4)+MAX(COUNTIF(Розрахунок!DJ$320:DJ$420,Довідники!$N$4),COUNTIF(Розрахунок!DJ$422:DJ$522,Довідники!$N$4),COUNTIF(Розрахунок!DJ$522:DJ$544,Довідники!$N$4),COUNTIF(Розрахунок!DJ$546:DJ$546,Довідники!$N$4),COUNTIF(Розрахунок!DJ$568:DJ$568,Довідники!$N$4))</f>
        <v>0</v>
      </c>
      <c r="AG597" s="421"/>
      <c r="AI597" s="544"/>
      <c r="AJ597" s="544"/>
      <c r="AK597" s="544"/>
      <c r="AL597" s="544"/>
      <c r="AM597" s="544"/>
      <c r="AN597" s="544"/>
      <c r="AO597" s="544"/>
    </row>
    <row r="598" spans="1:41" s="16" customFormat="1" ht="13.5" thickBot="1" x14ac:dyDescent="0.25">
      <c r="A598" s="735" t="s">
        <v>107</v>
      </c>
      <c r="B598" s="736"/>
      <c r="C598" s="264"/>
      <c r="D598" s="256"/>
      <c r="E598" s="15"/>
      <c r="F598" s="15"/>
      <c r="G598" s="20">
        <f>SUM(S598:AF598)</f>
        <v>2</v>
      </c>
      <c r="H598" s="15"/>
      <c r="I598" s="15"/>
      <c r="J598" s="15"/>
      <c r="K598" s="15"/>
      <c r="L598" s="15"/>
      <c r="M598" s="15"/>
      <c r="N598" s="15"/>
      <c r="O598" s="15"/>
      <c r="P598" s="21"/>
      <c r="Q598" s="253"/>
      <c r="R598" s="270"/>
      <c r="S598" s="268">
        <f>COUNTIF(Розрахунок!W$10:W$317,Довідники!$N$3)+MAX(COUNTIF(Розрахунок!W$320:W$420,Довідники!$N$3),COUNTIF(Розрахунок!W$422:W$522,Довідники!$N$3),COUNTIF(Розрахунок!W$522:W$544,Довідники!$N$3),COUNTIF(Розрахунок!W$546:W$546,Довідники!$N$3),COUNTIF(Розрахунок!W$568:W$568,Довідники!$N$3))</f>
        <v>0</v>
      </c>
      <c r="T598" s="263">
        <f>COUNTIF(Розрахунок!AD$10:AD$317,Довідники!$N$3)+MAX(COUNTIF(Розрахунок!AD$320:AD$420,Довідники!$N$3),COUNTIF(Розрахунок!AD$422:AD$522,Довідники!$N$3),COUNTIF(Розрахунок!AD$522:AD$544,Довідники!$N$3),COUNTIF(Розрахунок!AD$546:AD$546,Довідники!$N$3),COUNTIF(Розрахунок!AD$568:AD$568,Довідники!$N$3))</f>
        <v>0</v>
      </c>
      <c r="U598" s="262">
        <f>COUNTIF(Розрахунок!AK$10:AK$317,Довідники!$N$3)+MAX(COUNTIF(Розрахунок!AK$320:AK$420,Довідники!$N$3),COUNTIF(Розрахунок!AK$422:AK$522,Довідники!$N$3),COUNTIF(Розрахунок!AK$522:AK$544,Довідники!$N$3),COUNTIF(Розрахунок!AK$546:AK$546,Довідники!$N$3),COUNTIF(Розрахунок!AK$568:AK$568,Довідники!$N$3))</f>
        <v>0</v>
      </c>
      <c r="V598" s="427">
        <f>COUNTIF(Розрахунок!AR$10:AR$317,Довідники!$N$3)+MAX(COUNTIF(Розрахунок!AR$320:AR$420,Довідники!$N$3),COUNTIF(Розрахунок!AR$422:AR$522,Довідники!$N$3),COUNTIF(Розрахунок!AR$522:AR$544,Довідники!$N$3),COUNTIF(Розрахунок!AR$546:AR$546,Довідники!$N$3),COUNTIF(Розрахунок!AR$568:AR$568,Довідники!$N$3))</f>
        <v>1</v>
      </c>
      <c r="W598" s="268">
        <f>COUNTIF(Розрахунок!AY$10:AY$317,Довідники!$N$3)+MAX(COUNTIF(Розрахунок!AY$320:AY$420,Довідники!$N$3),COUNTIF(Розрахунок!AY$422:AY$522,Довідники!$N$3),COUNTIF(Розрахунок!AY$522:AY$544,Довідники!$N$3),COUNTIF(Розрахунок!AY$546:AY$546,Довідники!$N$3),COUNTIF(Розрахунок!AY$568:AY$568,Довідники!$N$3))</f>
        <v>0</v>
      </c>
      <c r="X598" s="263">
        <f>COUNTIF(Розрахунок!BF$10:BF$317,Довідники!$N$3)+MAX(COUNTIF(Розрахунок!BF$320:BF$420,Довідники!$N$3),COUNTIF(Розрахунок!BF$422:BF$522,Довідники!$N$3),COUNTIF(Розрахунок!BF$522:BF$544,Довідники!$N$3),COUNTIF(Розрахунок!BF$546:BF$546,Довідники!$N$3),COUNTIF(Розрахунок!BF$568:BF$568,Довідники!$N$3))</f>
        <v>1</v>
      </c>
      <c r="Y598" s="262">
        <f>COUNTIF(Розрахунок!BM$10:BM$317,Довідники!$N$3)+MAX(COUNTIF(Розрахунок!BM$320:BM$420,Довідники!$N$3),COUNTIF(Розрахунок!BM$422:BM$522,Довідники!$N$3),COUNTIF(Розрахунок!BM$522:BM$544,Довідники!$N$3),COUNTIF(Розрахунок!BM$546:BM$546,Довідники!$N$3),COUNTIF(Розрахунок!BM$568:BM$568,Довідники!$N$3))</f>
        <v>0</v>
      </c>
      <c r="Z598" s="427">
        <f>COUNTIF(Розрахунок!BT$10:BT$317,Довідники!$N$3)+MAX(COUNTIF(Розрахунок!BT$320:BT$420,Довідники!$N$3),COUNTIF(Розрахунок!BT$422:BT$522,Довідники!$N$3),COUNTIF(Розрахунок!BT$522:BT$544,Довідники!$N$3),COUNTIF(Розрахунок!BT$546:BT$546,Довідники!$N$3),COUNTIF(Розрахунок!BT$568:BT$568,Довідники!$N$3))</f>
        <v>0</v>
      </c>
      <c r="AA598" s="268">
        <f>COUNTIF(Розрахунок!CA$10:CA$317,Довідники!$N$3)+MAX(COUNTIF(Розрахунок!CA$320:CA$420,Довідники!$N$3),COUNTIF(Розрахунок!CA$422:CA$522,Довідники!$N$3),COUNTIF(Розрахунок!CA$522:CA$544,Довідники!$N$3),COUNTIF(Розрахунок!CA$546:CA$546,Довідники!$N$3),COUNTIF(Розрахунок!CA$568:CA$568,Довідники!$N$3))</f>
        <v>0</v>
      </c>
      <c r="AB598" s="427">
        <f>COUNTIF(Розрахунок!CH$10:CH$317,Довідники!$N$3)+MAX(COUNTIF(Розрахунок!CH$320:CH$420,Довідники!$N$3),COUNTIF(Розрахунок!CH$422:CH$522,Довідники!$N$3),COUNTIF(Розрахунок!CH$522:CH$544,Довідники!$N$3),COUNTIF(Розрахунок!CH$546:CH$546,Довідники!$N$3),COUNTIF(Розрахунок!CH$568:CH$568,Довідники!$N$3))</f>
        <v>0</v>
      </c>
      <c r="AC598" s="268">
        <f>COUNTIF(Розрахунок!CO$10:CO$317,Довідники!$N$3)+MAX(COUNTIF(Розрахунок!CO$320:CO$420,Довідники!$N$3),COUNTIF(Розрахунок!CO$422:CO$522,Довідники!$N$3),COUNTIF(Розрахунок!CO$522:CO$544,Довідники!$N$3),COUNTIF(Розрахунок!CO$546:CO$546,Довідники!$N$3),COUNTIF(Розрахунок!CO$568:CO$568,Довідники!$N$3))</f>
        <v>0</v>
      </c>
      <c r="AD598" s="263">
        <f>COUNTIF(Розрахунок!CV$10:CV$317,Довідники!$N$3)+MAX(COUNTIF(Розрахунок!CV$320:CV$420,Довідники!$N$3),COUNTIF(Розрахунок!CV$422:CV$522,Довідники!$N$3),COUNTIF(Розрахунок!CV$522:CV$544,Довідники!$N$3),COUNTIF(Розрахунок!CV$546:CV$546,Довідники!$N$3),COUNTIF(Розрахунок!CV$568:CV$568,Довідники!$N$3))</f>
        <v>0</v>
      </c>
      <c r="AE598" s="262">
        <f>COUNTIF(Розрахунок!DC$10:DC$317,Довідники!$N$3)+MAX(COUNTIF(Розрахунок!DC$320:DC$420,Довідники!$N$3),COUNTIF(Розрахунок!DC$422:DC$522,Довідники!$N$3),COUNTIF(Розрахунок!DC$522:DC$544,Довідники!$N$3),COUNTIF(Розрахунок!DC$546:DC$546,Довідники!$N$3),COUNTIF(Розрахунок!DC$568:DC$568,Довідники!$N$3))</f>
        <v>0</v>
      </c>
      <c r="AF598" s="263">
        <f>COUNTIF(Розрахунок!DJ$10:DJ$317,Довідники!$N$3)+MAX(COUNTIF(Розрахунок!DJ$320:DJ$420,Довідники!$N$3),COUNTIF(Розрахунок!DJ$422:DJ$522,Довідники!$N$3),COUNTIF(Розрахунок!DJ$522:DJ$544,Довідники!$N$3),COUNTIF(Розрахунок!DJ$546:DJ$546,Довідники!$N$3),COUNTIF(Розрахунок!DJ$568:DJ$568,Довідники!$N$3))</f>
        <v>0</v>
      </c>
      <c r="AG598" s="421"/>
      <c r="AI598" s="544"/>
      <c r="AJ598" s="544"/>
      <c r="AK598" s="544"/>
      <c r="AL598" s="544"/>
      <c r="AM598" s="544"/>
      <c r="AN598" s="544"/>
      <c r="AO598" s="544"/>
    </row>
    <row r="599" spans="1:41" s="18" customFormat="1" ht="15" hidden="1" thickBot="1" x14ac:dyDescent="0.25">
      <c r="A599" s="739" t="str">
        <f>Розрахунок!B589</f>
        <v>3. ДИСЦИПЛІНИ ОБРАНІ ВНЗ ЯК ДОДАТКОВІ ОСВІТНІ ПОСЛУГИ</v>
      </c>
      <c r="B599" s="740"/>
      <c r="C599" s="740"/>
      <c r="D599" s="740"/>
      <c r="E599" s="740"/>
      <c r="F599" s="740"/>
      <c r="G599" s="740"/>
      <c r="H599" s="740"/>
      <c r="I599" s="740"/>
      <c r="J599" s="740"/>
      <c r="K599" s="740"/>
      <c r="L599" s="740"/>
      <c r="M599" s="740"/>
      <c r="N599" s="740"/>
      <c r="O599" s="740"/>
      <c r="P599" s="740"/>
      <c r="Q599" s="740"/>
      <c r="R599" s="740"/>
      <c r="S599" s="740"/>
      <c r="T599" s="740"/>
      <c r="U599" s="740"/>
      <c r="V599" s="740"/>
      <c r="W599" s="740"/>
      <c r="X599" s="740"/>
      <c r="Y599" s="740"/>
      <c r="Z599" s="740"/>
      <c r="AA599" s="740"/>
      <c r="AB599" s="740"/>
      <c r="AC599" s="740"/>
      <c r="AD599" s="740"/>
      <c r="AE599" s="740"/>
      <c r="AF599" s="741"/>
    </row>
    <row r="600" spans="1:41" s="16" customFormat="1" ht="13.5" hidden="1" thickBot="1" x14ac:dyDescent="0.25">
      <c r="A600" s="251">
        <f>Розрахунок!A590</f>
        <v>1</v>
      </c>
      <c r="B600" s="270">
        <f>Розрахунок!B590</f>
        <v>0</v>
      </c>
      <c r="C600" s="252" t="str">
        <f>Розрахунок!C590</f>
        <v/>
      </c>
      <c r="D600" s="22" t="str">
        <f>IF(Розрахунок!F590&lt;&gt;"",LEFT(Розрахунок!F590, LEN(Розрахунок!F590)-1)," ")</f>
        <v xml:space="preserve"> </v>
      </c>
      <c r="E600" s="21" t="str">
        <f>IF(Розрахунок!G590&lt;&gt;"",LEFT(Розрахунок!G590, LEN(Розрахунок!G590)-1)," ")</f>
        <v xml:space="preserve"> </v>
      </c>
      <c r="F600" s="21" t="str">
        <f>IF(Розрахунок!H590&lt;&gt;"",LEFT(Розрахунок!H590, LEN(Розрахунок!H590)-1)," ")</f>
        <v xml:space="preserve"> </v>
      </c>
      <c r="G600" s="21" t="str">
        <f>IF(Розрахунок!I590&lt;&gt;"",LEFT(Розрахунок!I590, LEN(Розрахунок!I590)-1)," ")</f>
        <v xml:space="preserve"> </v>
      </c>
      <c r="H600" s="21">
        <f>Розрахунок!J590</f>
        <v>0</v>
      </c>
      <c r="I600" s="21" t="str">
        <f>IF(Розрахунок!K590&lt;&gt;"",LEFT(Розрахунок!K590, LEN(Розрахунок!K590)-1)," ")</f>
        <v xml:space="preserve"> </v>
      </c>
      <c r="J600" s="21">
        <f>Розрахунок!E590</f>
        <v>0</v>
      </c>
      <c r="K600" s="21">
        <f>Розрахунок!DN590</f>
        <v>0</v>
      </c>
      <c r="L600" s="21">
        <f>Розрахунок!DM590</f>
        <v>0</v>
      </c>
      <c r="M600" s="21">
        <f>Розрахунок!L590</f>
        <v>0</v>
      </c>
      <c r="N600" s="21">
        <f>Розрахунок!M590</f>
        <v>0</v>
      </c>
      <c r="O600" s="21">
        <f>Розрахунок!N590</f>
        <v>0</v>
      </c>
      <c r="P600" s="21">
        <f>Розрахунок!O590</f>
        <v>0</v>
      </c>
      <c r="Q600" s="253">
        <f>Розрахунок!DL590</f>
        <v>0</v>
      </c>
      <c r="R600" s="254" t="str">
        <f>IF(L600&lt;&gt;0,M600/L600," ")</f>
        <v xml:space="preserve"> </v>
      </c>
      <c r="S600" s="265">
        <f>Розрахунок!U590</f>
        <v>0</v>
      </c>
      <c r="T600" s="261">
        <f>Розрахунок!AB590</f>
        <v>0</v>
      </c>
      <c r="U600" s="22">
        <f>Розрахунок!AI590</f>
        <v>0</v>
      </c>
      <c r="V600" s="270">
        <f>Розрахунок!AP590</f>
        <v>0</v>
      </c>
      <c r="W600" s="265">
        <f>Розрахунок!AW590</f>
        <v>0</v>
      </c>
      <c r="X600" s="261">
        <f>Розрахунок!BD590</f>
        <v>0</v>
      </c>
      <c r="Y600" s="22">
        <f>Розрахунок!BK590</f>
        <v>0</v>
      </c>
      <c r="Z600" s="270">
        <f>Розрахунок!BR590</f>
        <v>0</v>
      </c>
      <c r="AA600" s="265">
        <f>Розрахунок!BY590</f>
        <v>0</v>
      </c>
      <c r="AB600" s="270">
        <f>Розрахунок!CF590</f>
        <v>0</v>
      </c>
      <c r="AC600" s="265">
        <f>Розрахунок!CM590</f>
        <v>0</v>
      </c>
      <c r="AD600" s="261">
        <f>Розрахунок!CT590</f>
        <v>0</v>
      </c>
      <c r="AE600" s="22">
        <f>Розрахунок!DA590</f>
        <v>0</v>
      </c>
      <c r="AF600" s="261">
        <f>Розрахунок!DH590</f>
        <v>0</v>
      </c>
    </row>
    <row r="601" spans="1:41" s="16" customFormat="1" ht="13.5" hidden="1" thickBot="1" x14ac:dyDescent="0.25">
      <c r="A601" s="251">
        <f>Розрахунок!A591</f>
        <v>2</v>
      </c>
      <c r="B601" s="270">
        <f>Розрахунок!B591</f>
        <v>0</v>
      </c>
      <c r="C601" s="252" t="str">
        <f>Розрахунок!C591</f>
        <v/>
      </c>
      <c r="D601" s="22" t="str">
        <f>IF(Розрахунок!F591&lt;&gt;"",LEFT(Розрахунок!F591, LEN(Розрахунок!F591)-1)," ")</f>
        <v xml:space="preserve"> </v>
      </c>
      <c r="E601" s="21" t="str">
        <f>IF(Розрахунок!G591&lt;&gt;"",LEFT(Розрахунок!G591, LEN(Розрахунок!G591)-1)," ")</f>
        <v xml:space="preserve"> </v>
      </c>
      <c r="F601" s="21" t="str">
        <f>IF(Розрахунок!H591&lt;&gt;"",LEFT(Розрахунок!H591, LEN(Розрахунок!H591)-1)," ")</f>
        <v xml:space="preserve"> </v>
      </c>
      <c r="G601" s="21" t="str">
        <f>IF(Розрахунок!I591&lt;&gt;"",LEFT(Розрахунок!I591, LEN(Розрахунок!I591)-1)," ")</f>
        <v xml:space="preserve"> </v>
      </c>
      <c r="H601" s="21">
        <f>Розрахунок!J591</f>
        <v>0</v>
      </c>
      <c r="I601" s="21" t="str">
        <f>IF(Розрахунок!K591&lt;&gt;"",LEFT(Розрахунок!K591, LEN(Розрахунок!K591)-1)," ")</f>
        <v xml:space="preserve"> </v>
      </c>
      <c r="J601" s="21">
        <f>Розрахунок!E591</f>
        <v>0</v>
      </c>
      <c r="K601" s="21">
        <f>Розрахунок!DN591</f>
        <v>0</v>
      </c>
      <c r="L601" s="21">
        <f>Розрахунок!DM591</f>
        <v>0</v>
      </c>
      <c r="M601" s="21">
        <f>Розрахунок!L591</f>
        <v>0</v>
      </c>
      <c r="N601" s="21">
        <f>Розрахунок!M591</f>
        <v>0</v>
      </c>
      <c r="O601" s="21">
        <f>Розрахунок!N591</f>
        <v>0</v>
      </c>
      <c r="P601" s="21">
        <f>Розрахунок!O591</f>
        <v>0</v>
      </c>
      <c r="Q601" s="253">
        <f>Розрахунок!DL591</f>
        <v>0</v>
      </c>
      <c r="R601" s="254" t="str">
        <f t="shared" ref="R601:R649" si="129">IF(L601&lt;&gt;0,M601/L601," ")</f>
        <v xml:space="preserve"> </v>
      </c>
      <c r="S601" s="265">
        <f>Розрахунок!U591</f>
        <v>0</v>
      </c>
      <c r="T601" s="261">
        <f>Розрахунок!AB591</f>
        <v>0</v>
      </c>
      <c r="U601" s="22">
        <f>Розрахунок!AI591</f>
        <v>0</v>
      </c>
      <c r="V601" s="270">
        <f>Розрахунок!AP591</f>
        <v>0</v>
      </c>
      <c r="W601" s="265">
        <f>Розрахунок!AW591</f>
        <v>0</v>
      </c>
      <c r="X601" s="261">
        <f>Розрахунок!BD591</f>
        <v>0</v>
      </c>
      <c r="Y601" s="22">
        <f>Розрахунок!BK591</f>
        <v>0</v>
      </c>
      <c r="Z601" s="270">
        <f>Розрахунок!BR591</f>
        <v>0</v>
      </c>
      <c r="AA601" s="265">
        <f>Розрахунок!BY591</f>
        <v>0</v>
      </c>
      <c r="AB601" s="270">
        <f>Розрахунок!CF591</f>
        <v>0</v>
      </c>
      <c r="AC601" s="265">
        <f>Розрахунок!CM591</f>
        <v>0</v>
      </c>
      <c r="AD601" s="261">
        <f>Розрахунок!CT591</f>
        <v>0</v>
      </c>
      <c r="AE601" s="22">
        <f>Розрахунок!DA591</f>
        <v>0</v>
      </c>
      <c r="AF601" s="261">
        <f>Розрахунок!DH591</f>
        <v>0</v>
      </c>
    </row>
    <row r="602" spans="1:41" s="16" customFormat="1" ht="13.5" hidden="1" thickBot="1" x14ac:dyDescent="0.25">
      <c r="A602" s="251">
        <f>Розрахунок!A592</f>
        <v>3</v>
      </c>
      <c r="B602" s="270">
        <f>Розрахунок!B592</f>
        <v>0</v>
      </c>
      <c r="C602" s="252" t="str">
        <f>Розрахунок!C592</f>
        <v/>
      </c>
      <c r="D602" s="22" t="str">
        <f>IF(Розрахунок!F592&lt;&gt;"",LEFT(Розрахунок!F592, LEN(Розрахунок!F592)-1)," ")</f>
        <v xml:space="preserve"> </v>
      </c>
      <c r="E602" s="21" t="str">
        <f>IF(Розрахунок!G592&lt;&gt;"",LEFT(Розрахунок!G592, LEN(Розрахунок!G592)-1)," ")</f>
        <v xml:space="preserve"> </v>
      </c>
      <c r="F602" s="21" t="str">
        <f>IF(Розрахунок!H592&lt;&gt;"",LEFT(Розрахунок!H592, LEN(Розрахунок!H592)-1)," ")</f>
        <v xml:space="preserve"> </v>
      </c>
      <c r="G602" s="21" t="str">
        <f>IF(Розрахунок!I592&lt;&gt;"",LEFT(Розрахунок!I592, LEN(Розрахунок!I592)-1)," ")</f>
        <v xml:space="preserve"> </v>
      </c>
      <c r="H602" s="21">
        <f>Розрахунок!J592</f>
        <v>0</v>
      </c>
      <c r="I602" s="21" t="str">
        <f>IF(Розрахунок!K592&lt;&gt;"",LEFT(Розрахунок!K592, LEN(Розрахунок!K592)-1)," ")</f>
        <v xml:space="preserve"> </v>
      </c>
      <c r="J602" s="21">
        <f>Розрахунок!E592</f>
        <v>0</v>
      </c>
      <c r="K602" s="21">
        <f>Розрахунок!DN592</f>
        <v>0</v>
      </c>
      <c r="L602" s="21">
        <f>Розрахунок!DM592</f>
        <v>0</v>
      </c>
      <c r="M602" s="21">
        <f>Розрахунок!L592</f>
        <v>0</v>
      </c>
      <c r="N602" s="21">
        <f>Розрахунок!M592</f>
        <v>0</v>
      </c>
      <c r="O602" s="21">
        <f>Розрахунок!N592</f>
        <v>0</v>
      </c>
      <c r="P602" s="21">
        <f>Розрахунок!O592</f>
        <v>0</v>
      </c>
      <c r="Q602" s="253">
        <f>Розрахунок!DL592</f>
        <v>0</v>
      </c>
      <c r="R602" s="254" t="str">
        <f t="shared" si="129"/>
        <v xml:space="preserve"> </v>
      </c>
      <c r="S602" s="265">
        <f>Розрахунок!U592</f>
        <v>0</v>
      </c>
      <c r="T602" s="261">
        <f>Розрахунок!AB592</f>
        <v>0</v>
      </c>
      <c r="U602" s="22">
        <f>Розрахунок!AI592</f>
        <v>0</v>
      </c>
      <c r="V602" s="270">
        <f>Розрахунок!AP592</f>
        <v>0</v>
      </c>
      <c r="W602" s="265">
        <f>Розрахунок!AW592</f>
        <v>0</v>
      </c>
      <c r="X602" s="261">
        <f>Розрахунок!BD592</f>
        <v>0</v>
      </c>
      <c r="Y602" s="22">
        <f>Розрахунок!BK592</f>
        <v>0</v>
      </c>
      <c r="Z602" s="270">
        <f>Розрахунок!BR592</f>
        <v>0</v>
      </c>
      <c r="AA602" s="265">
        <f>Розрахунок!BY592</f>
        <v>0</v>
      </c>
      <c r="AB602" s="270">
        <f>Розрахунок!CF592</f>
        <v>0</v>
      </c>
      <c r="AC602" s="265">
        <f>Розрахунок!CM592</f>
        <v>0</v>
      </c>
      <c r="AD602" s="261">
        <f>Розрахунок!CT592</f>
        <v>0</v>
      </c>
      <c r="AE602" s="22">
        <f>Розрахунок!DA592</f>
        <v>0</v>
      </c>
      <c r="AF602" s="261">
        <f>Розрахунок!DH592</f>
        <v>0</v>
      </c>
    </row>
    <row r="603" spans="1:41" s="16" customFormat="1" ht="13.5" hidden="1" thickBot="1" x14ac:dyDescent="0.25">
      <c r="A603" s="251">
        <f>Розрахунок!A593</f>
        <v>4</v>
      </c>
      <c r="B603" s="270">
        <f>Розрахунок!B593</f>
        <v>0</v>
      </c>
      <c r="C603" s="252" t="str">
        <f>Розрахунок!C593</f>
        <v/>
      </c>
      <c r="D603" s="22" t="str">
        <f>IF(Розрахунок!F593&lt;&gt;"",LEFT(Розрахунок!F593, LEN(Розрахунок!F593)-1)," ")</f>
        <v xml:space="preserve"> </v>
      </c>
      <c r="E603" s="21" t="str">
        <f>IF(Розрахунок!G593&lt;&gt;"",LEFT(Розрахунок!G593, LEN(Розрахунок!G593)-1)," ")</f>
        <v xml:space="preserve"> </v>
      </c>
      <c r="F603" s="21" t="str">
        <f>IF(Розрахунок!H593&lt;&gt;"",LEFT(Розрахунок!H593, LEN(Розрахунок!H593)-1)," ")</f>
        <v xml:space="preserve"> </v>
      </c>
      <c r="G603" s="21" t="str">
        <f>IF(Розрахунок!I593&lt;&gt;"",LEFT(Розрахунок!I593, LEN(Розрахунок!I593)-1)," ")</f>
        <v xml:space="preserve"> </v>
      </c>
      <c r="H603" s="21">
        <f>Розрахунок!J593</f>
        <v>0</v>
      </c>
      <c r="I603" s="21" t="str">
        <f>IF(Розрахунок!K593&lt;&gt;"",LEFT(Розрахунок!K593, LEN(Розрахунок!K593)-1)," ")</f>
        <v xml:space="preserve"> </v>
      </c>
      <c r="J603" s="21">
        <f>Розрахунок!E593</f>
        <v>0</v>
      </c>
      <c r="K603" s="21">
        <f>Розрахунок!DN593</f>
        <v>0</v>
      </c>
      <c r="L603" s="21">
        <f>Розрахунок!DM593</f>
        <v>0</v>
      </c>
      <c r="M603" s="21">
        <f>Розрахунок!L593</f>
        <v>0</v>
      </c>
      <c r="N603" s="21">
        <f>Розрахунок!M593</f>
        <v>0</v>
      </c>
      <c r="O603" s="21">
        <f>Розрахунок!N593</f>
        <v>0</v>
      </c>
      <c r="P603" s="21">
        <f>Розрахунок!O593</f>
        <v>0</v>
      </c>
      <c r="Q603" s="253">
        <f>Розрахунок!DL593</f>
        <v>0</v>
      </c>
      <c r="R603" s="254" t="str">
        <f t="shared" si="129"/>
        <v xml:space="preserve"> </v>
      </c>
      <c r="S603" s="265">
        <f>Розрахунок!U593</f>
        <v>0</v>
      </c>
      <c r="T603" s="261">
        <f>Розрахунок!AB593</f>
        <v>0</v>
      </c>
      <c r="U603" s="22">
        <f>Розрахунок!AI593</f>
        <v>0</v>
      </c>
      <c r="V603" s="270">
        <f>Розрахунок!AP593</f>
        <v>0</v>
      </c>
      <c r="W603" s="265">
        <f>Розрахунок!AW593</f>
        <v>0</v>
      </c>
      <c r="X603" s="261">
        <f>Розрахунок!BD593</f>
        <v>0</v>
      </c>
      <c r="Y603" s="22">
        <f>Розрахунок!BK593</f>
        <v>0</v>
      </c>
      <c r="Z603" s="270">
        <f>Розрахунок!BR593</f>
        <v>0</v>
      </c>
      <c r="AA603" s="265">
        <f>Розрахунок!BY593</f>
        <v>0</v>
      </c>
      <c r="AB603" s="270">
        <f>Розрахунок!CF593</f>
        <v>0</v>
      </c>
      <c r="AC603" s="265">
        <f>Розрахунок!CM593</f>
        <v>0</v>
      </c>
      <c r="AD603" s="261">
        <f>Розрахунок!CT593</f>
        <v>0</v>
      </c>
      <c r="AE603" s="22">
        <f>Розрахунок!DA593</f>
        <v>0</v>
      </c>
      <c r="AF603" s="261">
        <f>Розрахунок!DH593</f>
        <v>0</v>
      </c>
    </row>
    <row r="604" spans="1:41" s="16" customFormat="1" ht="13.5" hidden="1" thickBot="1" x14ac:dyDescent="0.25">
      <c r="A604" s="251">
        <f>Розрахунок!A594</f>
        <v>5</v>
      </c>
      <c r="B604" s="270">
        <f>Розрахунок!B594</f>
        <v>0</v>
      </c>
      <c r="C604" s="252" t="str">
        <f>Розрахунок!C594</f>
        <v/>
      </c>
      <c r="D604" s="22" t="str">
        <f>IF(Розрахунок!F594&lt;&gt;"",LEFT(Розрахунок!F594, LEN(Розрахунок!F594)-1)," ")</f>
        <v xml:space="preserve"> </v>
      </c>
      <c r="E604" s="21" t="str">
        <f>IF(Розрахунок!G594&lt;&gt;"",LEFT(Розрахунок!G594, LEN(Розрахунок!G594)-1)," ")</f>
        <v xml:space="preserve"> </v>
      </c>
      <c r="F604" s="21" t="str">
        <f>IF(Розрахунок!H594&lt;&gt;"",LEFT(Розрахунок!H594, LEN(Розрахунок!H594)-1)," ")</f>
        <v xml:space="preserve"> </v>
      </c>
      <c r="G604" s="21" t="str">
        <f>IF(Розрахунок!I594&lt;&gt;"",LEFT(Розрахунок!I594, LEN(Розрахунок!I594)-1)," ")</f>
        <v xml:space="preserve"> </v>
      </c>
      <c r="H604" s="21">
        <f>Розрахунок!J594</f>
        <v>0</v>
      </c>
      <c r="I604" s="21" t="str">
        <f>IF(Розрахунок!K594&lt;&gt;"",LEFT(Розрахунок!K594, LEN(Розрахунок!K594)-1)," ")</f>
        <v xml:space="preserve"> </v>
      </c>
      <c r="J604" s="21">
        <f>Розрахунок!E594</f>
        <v>0</v>
      </c>
      <c r="K604" s="21">
        <f>Розрахунок!DN594</f>
        <v>0</v>
      </c>
      <c r="L604" s="21">
        <f>Розрахунок!DM594</f>
        <v>0</v>
      </c>
      <c r="M604" s="21">
        <f>Розрахунок!L594</f>
        <v>0</v>
      </c>
      <c r="N604" s="21">
        <f>Розрахунок!M594</f>
        <v>0</v>
      </c>
      <c r="O604" s="21">
        <f>Розрахунок!N594</f>
        <v>0</v>
      </c>
      <c r="P604" s="21">
        <f>Розрахунок!O594</f>
        <v>0</v>
      </c>
      <c r="Q604" s="253">
        <f>Розрахунок!DL594</f>
        <v>0</v>
      </c>
      <c r="R604" s="254" t="str">
        <f t="shared" si="129"/>
        <v xml:space="preserve"> </v>
      </c>
      <c r="S604" s="265">
        <f>Розрахунок!U594</f>
        <v>0</v>
      </c>
      <c r="T604" s="261">
        <f>Розрахунок!AB594</f>
        <v>0</v>
      </c>
      <c r="U604" s="22">
        <f>Розрахунок!AI594</f>
        <v>0</v>
      </c>
      <c r="V604" s="270">
        <f>Розрахунок!AP594</f>
        <v>0</v>
      </c>
      <c r="W604" s="265">
        <f>Розрахунок!AW594</f>
        <v>0</v>
      </c>
      <c r="X604" s="261">
        <f>Розрахунок!BD594</f>
        <v>0</v>
      </c>
      <c r="Y604" s="22">
        <f>Розрахунок!BK594</f>
        <v>0</v>
      </c>
      <c r="Z604" s="270">
        <f>Розрахунок!BR594</f>
        <v>0</v>
      </c>
      <c r="AA604" s="265">
        <f>Розрахунок!BY594</f>
        <v>0</v>
      </c>
      <c r="AB604" s="270">
        <f>Розрахунок!CF594</f>
        <v>0</v>
      </c>
      <c r="AC604" s="265">
        <f>Розрахунок!CM594</f>
        <v>0</v>
      </c>
      <c r="AD604" s="261">
        <f>Розрахунок!CT594</f>
        <v>0</v>
      </c>
      <c r="AE604" s="22">
        <f>Розрахунок!DA594</f>
        <v>0</v>
      </c>
      <c r="AF604" s="261">
        <f>Розрахунок!DH594</f>
        <v>0</v>
      </c>
    </row>
    <row r="605" spans="1:41" s="16" customFormat="1" ht="13.5" hidden="1" thickBot="1" x14ac:dyDescent="0.25">
      <c r="A605" s="251">
        <f>Розрахунок!A595</f>
        <v>6</v>
      </c>
      <c r="B605" s="270">
        <f>Розрахунок!B595</f>
        <v>0</v>
      </c>
      <c r="C605" s="252" t="str">
        <f>Розрахунок!C595</f>
        <v/>
      </c>
      <c r="D605" s="22" t="str">
        <f>IF(Розрахунок!F595&lt;&gt;"",LEFT(Розрахунок!F595, LEN(Розрахунок!F595)-1)," ")</f>
        <v xml:space="preserve"> </v>
      </c>
      <c r="E605" s="21" t="str">
        <f>IF(Розрахунок!G595&lt;&gt;"",LEFT(Розрахунок!G595, LEN(Розрахунок!G595)-1)," ")</f>
        <v xml:space="preserve"> </v>
      </c>
      <c r="F605" s="21" t="str">
        <f>IF(Розрахунок!H595&lt;&gt;"",LEFT(Розрахунок!H595, LEN(Розрахунок!H595)-1)," ")</f>
        <v xml:space="preserve"> </v>
      </c>
      <c r="G605" s="21" t="str">
        <f>IF(Розрахунок!I595&lt;&gt;"",LEFT(Розрахунок!I595, LEN(Розрахунок!I595)-1)," ")</f>
        <v xml:space="preserve"> </v>
      </c>
      <c r="H605" s="21">
        <f>Розрахунок!J595</f>
        <v>0</v>
      </c>
      <c r="I605" s="21" t="str">
        <f>IF(Розрахунок!K595&lt;&gt;"",LEFT(Розрахунок!K595, LEN(Розрахунок!K595)-1)," ")</f>
        <v xml:space="preserve"> </v>
      </c>
      <c r="J605" s="21">
        <f>Розрахунок!E595</f>
        <v>0</v>
      </c>
      <c r="K605" s="21">
        <f>Розрахунок!DN595</f>
        <v>0</v>
      </c>
      <c r="L605" s="21">
        <f>Розрахунок!DM595</f>
        <v>0</v>
      </c>
      <c r="M605" s="21">
        <f>Розрахунок!L595</f>
        <v>0</v>
      </c>
      <c r="N605" s="21">
        <f>Розрахунок!M595</f>
        <v>0</v>
      </c>
      <c r="O605" s="21">
        <f>Розрахунок!N595</f>
        <v>0</v>
      </c>
      <c r="P605" s="21">
        <f>Розрахунок!O595</f>
        <v>0</v>
      </c>
      <c r="Q605" s="253">
        <f>Розрахунок!DL595</f>
        <v>0</v>
      </c>
      <c r="R605" s="254" t="str">
        <f t="shared" si="129"/>
        <v xml:space="preserve"> </v>
      </c>
      <c r="S605" s="265">
        <f>Розрахунок!U595</f>
        <v>0</v>
      </c>
      <c r="T605" s="261">
        <f>Розрахунок!AB595</f>
        <v>0</v>
      </c>
      <c r="U605" s="22">
        <f>Розрахунок!AI595</f>
        <v>0</v>
      </c>
      <c r="V605" s="270">
        <f>Розрахунок!AP595</f>
        <v>0</v>
      </c>
      <c r="W605" s="265">
        <f>Розрахунок!AW595</f>
        <v>0</v>
      </c>
      <c r="X605" s="261">
        <f>Розрахунок!BD595</f>
        <v>0</v>
      </c>
      <c r="Y605" s="22">
        <f>Розрахунок!BK595</f>
        <v>0</v>
      </c>
      <c r="Z605" s="270">
        <f>Розрахунок!BR595</f>
        <v>0</v>
      </c>
      <c r="AA605" s="265">
        <f>Розрахунок!BY595</f>
        <v>0</v>
      </c>
      <c r="AB605" s="270">
        <f>Розрахунок!CF595</f>
        <v>0</v>
      </c>
      <c r="AC605" s="265">
        <f>Розрахунок!CM595</f>
        <v>0</v>
      </c>
      <c r="AD605" s="261">
        <f>Розрахунок!CT595</f>
        <v>0</v>
      </c>
      <c r="AE605" s="22">
        <f>Розрахунок!DA595</f>
        <v>0</v>
      </c>
      <c r="AF605" s="261">
        <f>Розрахунок!DH595</f>
        <v>0</v>
      </c>
    </row>
    <row r="606" spans="1:41" s="16" customFormat="1" ht="13.5" hidden="1" thickBot="1" x14ac:dyDescent="0.25">
      <c r="A606" s="251">
        <f>Розрахунок!A596</f>
        <v>7</v>
      </c>
      <c r="B606" s="270">
        <f>Розрахунок!B596</f>
        <v>0</v>
      </c>
      <c r="C606" s="252" t="str">
        <f>Розрахунок!C596</f>
        <v/>
      </c>
      <c r="D606" s="22" t="str">
        <f>IF(Розрахунок!F596&lt;&gt;"",LEFT(Розрахунок!F596, LEN(Розрахунок!F596)-1)," ")</f>
        <v xml:space="preserve"> </v>
      </c>
      <c r="E606" s="21" t="str">
        <f>IF(Розрахунок!G596&lt;&gt;"",LEFT(Розрахунок!G596, LEN(Розрахунок!G596)-1)," ")</f>
        <v xml:space="preserve"> </v>
      </c>
      <c r="F606" s="21" t="str">
        <f>IF(Розрахунок!H596&lt;&gt;"",LEFT(Розрахунок!H596, LEN(Розрахунок!H596)-1)," ")</f>
        <v xml:space="preserve"> </v>
      </c>
      <c r="G606" s="21" t="str">
        <f>IF(Розрахунок!I596&lt;&gt;"",LEFT(Розрахунок!I596, LEN(Розрахунок!I596)-1)," ")</f>
        <v xml:space="preserve"> </v>
      </c>
      <c r="H606" s="21">
        <f>Розрахунок!J596</f>
        <v>0</v>
      </c>
      <c r="I606" s="21" t="str">
        <f>IF(Розрахунок!K596&lt;&gt;"",LEFT(Розрахунок!K596, LEN(Розрахунок!K596)-1)," ")</f>
        <v xml:space="preserve"> </v>
      </c>
      <c r="J606" s="21">
        <f>Розрахунок!E596</f>
        <v>0</v>
      </c>
      <c r="K606" s="21">
        <f>Розрахунок!DN596</f>
        <v>0</v>
      </c>
      <c r="L606" s="21">
        <f>Розрахунок!DM596</f>
        <v>0</v>
      </c>
      <c r="M606" s="21">
        <f>Розрахунок!L596</f>
        <v>0</v>
      </c>
      <c r="N606" s="21">
        <f>Розрахунок!M596</f>
        <v>0</v>
      </c>
      <c r="O606" s="21">
        <f>Розрахунок!N596</f>
        <v>0</v>
      </c>
      <c r="P606" s="21">
        <f>Розрахунок!O596</f>
        <v>0</v>
      </c>
      <c r="Q606" s="253">
        <f>Розрахунок!DL596</f>
        <v>0</v>
      </c>
      <c r="R606" s="254" t="str">
        <f t="shared" si="129"/>
        <v xml:space="preserve"> </v>
      </c>
      <c r="S606" s="265">
        <f>Розрахунок!U596</f>
        <v>0</v>
      </c>
      <c r="T606" s="261">
        <f>Розрахунок!AB596</f>
        <v>0</v>
      </c>
      <c r="U606" s="22">
        <f>Розрахунок!AI596</f>
        <v>0</v>
      </c>
      <c r="V606" s="270">
        <f>Розрахунок!AP596</f>
        <v>0</v>
      </c>
      <c r="W606" s="265">
        <f>Розрахунок!AW596</f>
        <v>0</v>
      </c>
      <c r="X606" s="261">
        <f>Розрахунок!BD596</f>
        <v>0</v>
      </c>
      <c r="Y606" s="22">
        <f>Розрахунок!BK596</f>
        <v>0</v>
      </c>
      <c r="Z606" s="270">
        <f>Розрахунок!BR596</f>
        <v>0</v>
      </c>
      <c r="AA606" s="265">
        <f>Розрахунок!BY596</f>
        <v>0</v>
      </c>
      <c r="AB606" s="270">
        <f>Розрахунок!CF596</f>
        <v>0</v>
      </c>
      <c r="AC606" s="265">
        <f>Розрахунок!CM596</f>
        <v>0</v>
      </c>
      <c r="AD606" s="261">
        <f>Розрахунок!CT596</f>
        <v>0</v>
      </c>
      <c r="AE606" s="22">
        <f>Розрахунок!DA596</f>
        <v>0</v>
      </c>
      <c r="AF606" s="261">
        <f>Розрахунок!DH596</f>
        <v>0</v>
      </c>
    </row>
    <row r="607" spans="1:41" s="16" customFormat="1" ht="13.5" hidden="1" thickBot="1" x14ac:dyDescent="0.25">
      <c r="A607" s="251">
        <f>Розрахунок!A597</f>
        <v>8</v>
      </c>
      <c r="B607" s="270">
        <f>Розрахунок!B597</f>
        <v>0</v>
      </c>
      <c r="C607" s="252" t="str">
        <f>Розрахунок!C597</f>
        <v/>
      </c>
      <c r="D607" s="22" t="str">
        <f>IF(Розрахунок!F597&lt;&gt;"",LEFT(Розрахунок!F597, LEN(Розрахунок!F597)-1)," ")</f>
        <v xml:space="preserve"> </v>
      </c>
      <c r="E607" s="21" t="str">
        <f>IF(Розрахунок!G597&lt;&gt;"",LEFT(Розрахунок!G597, LEN(Розрахунок!G597)-1)," ")</f>
        <v xml:space="preserve"> </v>
      </c>
      <c r="F607" s="21" t="str">
        <f>IF(Розрахунок!H597&lt;&gt;"",LEFT(Розрахунок!H597, LEN(Розрахунок!H597)-1)," ")</f>
        <v xml:space="preserve"> </v>
      </c>
      <c r="G607" s="21" t="str">
        <f>IF(Розрахунок!I597&lt;&gt;"",LEFT(Розрахунок!I597, LEN(Розрахунок!I597)-1)," ")</f>
        <v xml:space="preserve"> </v>
      </c>
      <c r="H607" s="21">
        <f>Розрахунок!J597</f>
        <v>0</v>
      </c>
      <c r="I607" s="21" t="str">
        <f>IF(Розрахунок!K597&lt;&gt;"",LEFT(Розрахунок!K597, LEN(Розрахунок!K597)-1)," ")</f>
        <v xml:space="preserve"> </v>
      </c>
      <c r="J607" s="21">
        <f>Розрахунок!E597</f>
        <v>0</v>
      </c>
      <c r="K607" s="21">
        <f>Розрахунок!DN597</f>
        <v>0</v>
      </c>
      <c r="L607" s="21">
        <f>Розрахунок!DM597</f>
        <v>0</v>
      </c>
      <c r="M607" s="21">
        <f>Розрахунок!L597</f>
        <v>0</v>
      </c>
      <c r="N607" s="21">
        <f>Розрахунок!M597</f>
        <v>0</v>
      </c>
      <c r="O607" s="21">
        <f>Розрахунок!N597</f>
        <v>0</v>
      </c>
      <c r="P607" s="21">
        <f>Розрахунок!O597</f>
        <v>0</v>
      </c>
      <c r="Q607" s="253">
        <f>Розрахунок!DL597</f>
        <v>0</v>
      </c>
      <c r="R607" s="254" t="str">
        <f t="shared" si="129"/>
        <v xml:space="preserve"> </v>
      </c>
      <c r="S607" s="265">
        <f>Розрахунок!U597</f>
        <v>0</v>
      </c>
      <c r="T607" s="261">
        <f>Розрахунок!AB597</f>
        <v>0</v>
      </c>
      <c r="U607" s="22">
        <f>Розрахунок!AI597</f>
        <v>0</v>
      </c>
      <c r="V607" s="270">
        <f>Розрахунок!AP597</f>
        <v>0</v>
      </c>
      <c r="W607" s="265">
        <f>Розрахунок!AW597</f>
        <v>0</v>
      </c>
      <c r="X607" s="261">
        <f>Розрахунок!BD597</f>
        <v>0</v>
      </c>
      <c r="Y607" s="22">
        <f>Розрахунок!BK597</f>
        <v>0</v>
      </c>
      <c r="Z607" s="270">
        <f>Розрахунок!BR597</f>
        <v>0</v>
      </c>
      <c r="AA607" s="265">
        <f>Розрахунок!BY597</f>
        <v>0</v>
      </c>
      <c r="AB607" s="270">
        <f>Розрахунок!CF597</f>
        <v>0</v>
      </c>
      <c r="AC607" s="265">
        <f>Розрахунок!CM597</f>
        <v>0</v>
      </c>
      <c r="AD607" s="261">
        <f>Розрахунок!CT597</f>
        <v>0</v>
      </c>
      <c r="AE607" s="22">
        <f>Розрахунок!DA597</f>
        <v>0</v>
      </c>
      <c r="AF607" s="261">
        <f>Розрахунок!DH597</f>
        <v>0</v>
      </c>
    </row>
    <row r="608" spans="1:41" s="16" customFormat="1" ht="13.5" hidden="1" thickBot="1" x14ac:dyDescent="0.25">
      <c r="A608" s="251">
        <f>Розрахунок!A598</f>
        <v>9</v>
      </c>
      <c r="B608" s="270">
        <f>Розрахунок!B598</f>
        <v>0</v>
      </c>
      <c r="C608" s="252" t="str">
        <f>Розрахунок!C598</f>
        <v/>
      </c>
      <c r="D608" s="22" t="str">
        <f>IF(Розрахунок!F598&lt;&gt;"",LEFT(Розрахунок!F598, LEN(Розрахунок!F598)-1)," ")</f>
        <v xml:space="preserve"> </v>
      </c>
      <c r="E608" s="21" t="str">
        <f>IF(Розрахунок!G598&lt;&gt;"",LEFT(Розрахунок!G598, LEN(Розрахунок!G598)-1)," ")</f>
        <v xml:space="preserve"> </v>
      </c>
      <c r="F608" s="21" t="str">
        <f>IF(Розрахунок!H598&lt;&gt;"",LEFT(Розрахунок!H598, LEN(Розрахунок!H598)-1)," ")</f>
        <v xml:space="preserve"> </v>
      </c>
      <c r="G608" s="21" t="str">
        <f>IF(Розрахунок!I598&lt;&gt;"",LEFT(Розрахунок!I598, LEN(Розрахунок!I598)-1)," ")</f>
        <v xml:space="preserve"> </v>
      </c>
      <c r="H608" s="21">
        <f>Розрахунок!J598</f>
        <v>0</v>
      </c>
      <c r="I608" s="21" t="str">
        <f>IF(Розрахунок!K598&lt;&gt;"",LEFT(Розрахунок!K598, LEN(Розрахунок!K598)-1)," ")</f>
        <v xml:space="preserve"> </v>
      </c>
      <c r="J608" s="21">
        <f>Розрахунок!E598</f>
        <v>0</v>
      </c>
      <c r="K608" s="21">
        <f>Розрахунок!DN598</f>
        <v>0</v>
      </c>
      <c r="L608" s="21">
        <f>Розрахунок!DM598</f>
        <v>0</v>
      </c>
      <c r="M608" s="21">
        <f>Розрахунок!L598</f>
        <v>0</v>
      </c>
      <c r="N608" s="21">
        <f>Розрахунок!M598</f>
        <v>0</v>
      </c>
      <c r="O608" s="21">
        <f>Розрахунок!N598</f>
        <v>0</v>
      </c>
      <c r="P608" s="21">
        <f>Розрахунок!O598</f>
        <v>0</v>
      </c>
      <c r="Q608" s="253">
        <f>Розрахунок!DL598</f>
        <v>0</v>
      </c>
      <c r="R608" s="254" t="str">
        <f t="shared" si="129"/>
        <v xml:space="preserve"> </v>
      </c>
      <c r="S608" s="265">
        <f>Розрахунок!U598</f>
        <v>0</v>
      </c>
      <c r="T608" s="261">
        <f>Розрахунок!AB598</f>
        <v>0</v>
      </c>
      <c r="U608" s="22">
        <f>Розрахунок!AI598</f>
        <v>0</v>
      </c>
      <c r="V608" s="270">
        <f>Розрахунок!AP598</f>
        <v>0</v>
      </c>
      <c r="W608" s="265">
        <f>Розрахунок!AW598</f>
        <v>0</v>
      </c>
      <c r="X608" s="261">
        <f>Розрахунок!BD598</f>
        <v>0</v>
      </c>
      <c r="Y608" s="22">
        <f>Розрахунок!BK598</f>
        <v>0</v>
      </c>
      <c r="Z608" s="270">
        <f>Розрахунок!BR598</f>
        <v>0</v>
      </c>
      <c r="AA608" s="265">
        <f>Розрахунок!BY598</f>
        <v>0</v>
      </c>
      <c r="AB608" s="270">
        <f>Розрахунок!CF598</f>
        <v>0</v>
      </c>
      <c r="AC608" s="265">
        <f>Розрахунок!CM598</f>
        <v>0</v>
      </c>
      <c r="AD608" s="261">
        <f>Розрахунок!CT598</f>
        <v>0</v>
      </c>
      <c r="AE608" s="22">
        <f>Розрахунок!DA598</f>
        <v>0</v>
      </c>
      <c r="AF608" s="261">
        <f>Розрахунок!DH598</f>
        <v>0</v>
      </c>
    </row>
    <row r="609" spans="1:32" s="16" customFormat="1" ht="13.5" hidden="1" thickBot="1" x14ac:dyDescent="0.25">
      <c r="A609" s="251">
        <f>Розрахунок!A599</f>
        <v>10</v>
      </c>
      <c r="B609" s="270">
        <f>Розрахунок!B599</f>
        <v>0</v>
      </c>
      <c r="C609" s="252" t="str">
        <f>Розрахунок!C599</f>
        <v/>
      </c>
      <c r="D609" s="22" t="str">
        <f>IF(Розрахунок!F599&lt;&gt;"",LEFT(Розрахунок!F599, LEN(Розрахунок!F599)-1)," ")</f>
        <v xml:space="preserve"> </v>
      </c>
      <c r="E609" s="21" t="str">
        <f>IF(Розрахунок!G599&lt;&gt;"",LEFT(Розрахунок!G599, LEN(Розрахунок!G599)-1)," ")</f>
        <v xml:space="preserve"> </v>
      </c>
      <c r="F609" s="21" t="str">
        <f>IF(Розрахунок!H599&lt;&gt;"",LEFT(Розрахунок!H599, LEN(Розрахунок!H599)-1)," ")</f>
        <v xml:space="preserve"> </v>
      </c>
      <c r="G609" s="21" t="str">
        <f>IF(Розрахунок!I599&lt;&gt;"",LEFT(Розрахунок!I599, LEN(Розрахунок!I599)-1)," ")</f>
        <v xml:space="preserve"> </v>
      </c>
      <c r="H609" s="21">
        <f>Розрахунок!J599</f>
        <v>0</v>
      </c>
      <c r="I609" s="21" t="str">
        <f>IF(Розрахунок!K599&lt;&gt;"",LEFT(Розрахунок!K599, LEN(Розрахунок!K599)-1)," ")</f>
        <v xml:space="preserve"> </v>
      </c>
      <c r="J609" s="21">
        <f>Розрахунок!E599</f>
        <v>0</v>
      </c>
      <c r="K609" s="21">
        <f>Розрахунок!DN599</f>
        <v>0</v>
      </c>
      <c r="L609" s="21">
        <f>Розрахунок!DM599</f>
        <v>0</v>
      </c>
      <c r="M609" s="21">
        <f>Розрахунок!L599</f>
        <v>0</v>
      </c>
      <c r="N609" s="21">
        <f>Розрахунок!M599</f>
        <v>0</v>
      </c>
      <c r="O609" s="21">
        <f>Розрахунок!N599</f>
        <v>0</v>
      </c>
      <c r="P609" s="21">
        <f>Розрахунок!O599</f>
        <v>0</v>
      </c>
      <c r="Q609" s="253">
        <f>Розрахунок!DL599</f>
        <v>0</v>
      </c>
      <c r="R609" s="254" t="str">
        <f t="shared" si="129"/>
        <v xml:space="preserve"> </v>
      </c>
      <c r="S609" s="265">
        <f>Розрахунок!U599</f>
        <v>0</v>
      </c>
      <c r="T609" s="261">
        <f>Розрахунок!AB599</f>
        <v>0</v>
      </c>
      <c r="U609" s="22">
        <f>Розрахунок!AI599</f>
        <v>0</v>
      </c>
      <c r="V609" s="270">
        <f>Розрахунок!AP599</f>
        <v>0</v>
      </c>
      <c r="W609" s="265">
        <f>Розрахунок!AW599</f>
        <v>0</v>
      </c>
      <c r="X609" s="261">
        <f>Розрахунок!BD599</f>
        <v>0</v>
      </c>
      <c r="Y609" s="22">
        <f>Розрахунок!BK599</f>
        <v>0</v>
      </c>
      <c r="Z609" s="270">
        <f>Розрахунок!BR599</f>
        <v>0</v>
      </c>
      <c r="AA609" s="265">
        <f>Розрахунок!BY599</f>
        <v>0</v>
      </c>
      <c r="AB609" s="270">
        <f>Розрахунок!CF599</f>
        <v>0</v>
      </c>
      <c r="AC609" s="265">
        <f>Розрахунок!CM599</f>
        <v>0</v>
      </c>
      <c r="AD609" s="261">
        <f>Розрахунок!CT599</f>
        <v>0</v>
      </c>
      <c r="AE609" s="22">
        <f>Розрахунок!DA599</f>
        <v>0</v>
      </c>
      <c r="AF609" s="261">
        <f>Розрахунок!DH599</f>
        <v>0</v>
      </c>
    </row>
    <row r="610" spans="1:32" s="16" customFormat="1" ht="13.5" hidden="1" thickBot="1" x14ac:dyDescent="0.25">
      <c r="A610" s="251">
        <f>Розрахунок!A600</f>
        <v>11</v>
      </c>
      <c r="B610" s="270">
        <f>Розрахунок!B600</f>
        <v>0</v>
      </c>
      <c r="C610" s="252" t="str">
        <f>Розрахунок!C600</f>
        <v/>
      </c>
      <c r="D610" s="22" t="str">
        <f>IF(Розрахунок!F600&lt;&gt;"",LEFT(Розрахунок!F600, LEN(Розрахунок!F600)-1)," ")</f>
        <v xml:space="preserve"> </v>
      </c>
      <c r="E610" s="21" t="str">
        <f>IF(Розрахунок!G600&lt;&gt;"",LEFT(Розрахунок!G600, LEN(Розрахунок!G600)-1)," ")</f>
        <v xml:space="preserve"> </v>
      </c>
      <c r="F610" s="21" t="str">
        <f>IF(Розрахунок!H600&lt;&gt;"",LEFT(Розрахунок!H600, LEN(Розрахунок!H600)-1)," ")</f>
        <v xml:space="preserve"> </v>
      </c>
      <c r="G610" s="21" t="str">
        <f>IF(Розрахунок!I600&lt;&gt;"",LEFT(Розрахунок!I600, LEN(Розрахунок!I600)-1)," ")</f>
        <v xml:space="preserve"> </v>
      </c>
      <c r="H610" s="21">
        <f>Розрахунок!J600</f>
        <v>0</v>
      </c>
      <c r="I610" s="21" t="str">
        <f>IF(Розрахунок!K600&lt;&gt;"",LEFT(Розрахунок!K600, LEN(Розрахунок!K600)-1)," ")</f>
        <v xml:space="preserve"> </v>
      </c>
      <c r="J610" s="21">
        <f>Розрахунок!E600</f>
        <v>0</v>
      </c>
      <c r="K610" s="21">
        <f>Розрахунок!DN600</f>
        <v>0</v>
      </c>
      <c r="L610" s="21">
        <f>Розрахунок!DM600</f>
        <v>0</v>
      </c>
      <c r="M610" s="21">
        <f>Розрахунок!L600</f>
        <v>0</v>
      </c>
      <c r="N610" s="21">
        <f>Розрахунок!M600</f>
        <v>0</v>
      </c>
      <c r="O610" s="21">
        <f>Розрахунок!N600</f>
        <v>0</v>
      </c>
      <c r="P610" s="21">
        <f>Розрахунок!O600</f>
        <v>0</v>
      </c>
      <c r="Q610" s="253">
        <f>Розрахунок!DL600</f>
        <v>0</v>
      </c>
      <c r="R610" s="254" t="str">
        <f t="shared" si="129"/>
        <v xml:space="preserve"> </v>
      </c>
      <c r="S610" s="265">
        <f>Розрахунок!U600</f>
        <v>0</v>
      </c>
      <c r="T610" s="261">
        <f>Розрахунок!AB600</f>
        <v>0</v>
      </c>
      <c r="U610" s="22">
        <f>Розрахунок!AI600</f>
        <v>0</v>
      </c>
      <c r="V610" s="270">
        <f>Розрахунок!AP600</f>
        <v>0</v>
      </c>
      <c r="W610" s="265">
        <f>Розрахунок!AW600</f>
        <v>0</v>
      </c>
      <c r="X610" s="261">
        <f>Розрахунок!BD600</f>
        <v>0</v>
      </c>
      <c r="Y610" s="22">
        <f>Розрахунок!BK600</f>
        <v>0</v>
      </c>
      <c r="Z610" s="270">
        <f>Розрахунок!BR600</f>
        <v>0</v>
      </c>
      <c r="AA610" s="265">
        <f>Розрахунок!BY600</f>
        <v>0</v>
      </c>
      <c r="AB610" s="270">
        <f>Розрахунок!CF600</f>
        <v>0</v>
      </c>
      <c r="AC610" s="265">
        <f>Розрахунок!CM600</f>
        <v>0</v>
      </c>
      <c r="AD610" s="261">
        <f>Розрахунок!CT600</f>
        <v>0</v>
      </c>
      <c r="AE610" s="22">
        <f>Розрахунок!DA600</f>
        <v>0</v>
      </c>
      <c r="AF610" s="261">
        <f>Розрахунок!DH600</f>
        <v>0</v>
      </c>
    </row>
    <row r="611" spans="1:32" s="16" customFormat="1" ht="13.5" hidden="1" thickBot="1" x14ac:dyDescent="0.25">
      <c r="A611" s="251">
        <f>Розрахунок!A601</f>
        <v>12</v>
      </c>
      <c r="B611" s="270">
        <f>Розрахунок!B601</f>
        <v>0</v>
      </c>
      <c r="C611" s="252" t="str">
        <f>Розрахунок!C601</f>
        <v/>
      </c>
      <c r="D611" s="22" t="str">
        <f>IF(Розрахунок!F601&lt;&gt;"",LEFT(Розрахунок!F601, LEN(Розрахунок!F601)-1)," ")</f>
        <v xml:space="preserve"> </v>
      </c>
      <c r="E611" s="21" t="str">
        <f>IF(Розрахунок!G601&lt;&gt;"",LEFT(Розрахунок!G601, LEN(Розрахунок!G601)-1)," ")</f>
        <v xml:space="preserve"> </v>
      </c>
      <c r="F611" s="21" t="str">
        <f>IF(Розрахунок!H601&lt;&gt;"",LEFT(Розрахунок!H601, LEN(Розрахунок!H601)-1)," ")</f>
        <v xml:space="preserve"> </v>
      </c>
      <c r="G611" s="21" t="str">
        <f>IF(Розрахунок!I601&lt;&gt;"",LEFT(Розрахунок!I601, LEN(Розрахунок!I601)-1)," ")</f>
        <v xml:space="preserve"> </v>
      </c>
      <c r="H611" s="21">
        <f>Розрахунок!J601</f>
        <v>0</v>
      </c>
      <c r="I611" s="21" t="str">
        <f>IF(Розрахунок!K601&lt;&gt;"",LEFT(Розрахунок!K601, LEN(Розрахунок!K601)-1)," ")</f>
        <v xml:space="preserve"> </v>
      </c>
      <c r="J611" s="21">
        <f>Розрахунок!E601</f>
        <v>0</v>
      </c>
      <c r="K611" s="21">
        <f>Розрахунок!DN601</f>
        <v>0</v>
      </c>
      <c r="L611" s="21">
        <f>Розрахунок!DM601</f>
        <v>0</v>
      </c>
      <c r="M611" s="21">
        <f>Розрахунок!L601</f>
        <v>0</v>
      </c>
      <c r="N611" s="21">
        <f>Розрахунок!M601</f>
        <v>0</v>
      </c>
      <c r="O611" s="21">
        <f>Розрахунок!N601</f>
        <v>0</v>
      </c>
      <c r="P611" s="21">
        <f>Розрахунок!O601</f>
        <v>0</v>
      </c>
      <c r="Q611" s="253">
        <f>Розрахунок!DL601</f>
        <v>0</v>
      </c>
      <c r="R611" s="254" t="str">
        <f t="shared" si="129"/>
        <v xml:space="preserve"> </v>
      </c>
      <c r="S611" s="265">
        <f>Розрахунок!U601</f>
        <v>0</v>
      </c>
      <c r="T611" s="261">
        <f>Розрахунок!AB601</f>
        <v>0</v>
      </c>
      <c r="U611" s="22">
        <f>Розрахунок!AI601</f>
        <v>0</v>
      </c>
      <c r="V611" s="270">
        <f>Розрахунок!AP601</f>
        <v>0</v>
      </c>
      <c r="W611" s="265">
        <f>Розрахунок!AW601</f>
        <v>0</v>
      </c>
      <c r="X611" s="261">
        <f>Розрахунок!BD601</f>
        <v>0</v>
      </c>
      <c r="Y611" s="22">
        <f>Розрахунок!BK601</f>
        <v>0</v>
      </c>
      <c r="Z611" s="270">
        <f>Розрахунок!BR601</f>
        <v>0</v>
      </c>
      <c r="AA611" s="265">
        <f>Розрахунок!BY601</f>
        <v>0</v>
      </c>
      <c r="AB611" s="270">
        <f>Розрахунок!CF601</f>
        <v>0</v>
      </c>
      <c r="AC611" s="265">
        <f>Розрахунок!CM601</f>
        <v>0</v>
      </c>
      <c r="AD611" s="261">
        <f>Розрахунок!CT601</f>
        <v>0</v>
      </c>
      <c r="AE611" s="22">
        <f>Розрахунок!DA601</f>
        <v>0</v>
      </c>
      <c r="AF611" s="261">
        <f>Розрахунок!DH601</f>
        <v>0</v>
      </c>
    </row>
    <row r="612" spans="1:32" s="16" customFormat="1" ht="13.5" hidden="1" thickBot="1" x14ac:dyDescent="0.25">
      <c r="A612" s="251">
        <f>Розрахунок!A602</f>
        <v>13</v>
      </c>
      <c r="B612" s="270">
        <f>Розрахунок!B602</f>
        <v>0</v>
      </c>
      <c r="C612" s="252" t="str">
        <f>Розрахунок!C602</f>
        <v/>
      </c>
      <c r="D612" s="22" t="str">
        <f>IF(Розрахунок!F602&lt;&gt;"",LEFT(Розрахунок!F602, LEN(Розрахунок!F602)-1)," ")</f>
        <v xml:space="preserve"> </v>
      </c>
      <c r="E612" s="21" t="str">
        <f>IF(Розрахунок!G602&lt;&gt;"",LEFT(Розрахунок!G602, LEN(Розрахунок!G602)-1)," ")</f>
        <v xml:space="preserve"> </v>
      </c>
      <c r="F612" s="21" t="str">
        <f>IF(Розрахунок!H602&lt;&gt;"",LEFT(Розрахунок!H602, LEN(Розрахунок!H602)-1)," ")</f>
        <v xml:space="preserve"> </v>
      </c>
      <c r="G612" s="21" t="str">
        <f>IF(Розрахунок!I602&lt;&gt;"",LEFT(Розрахунок!I602, LEN(Розрахунок!I602)-1)," ")</f>
        <v xml:space="preserve"> </v>
      </c>
      <c r="H612" s="21">
        <f>Розрахунок!J602</f>
        <v>0</v>
      </c>
      <c r="I612" s="21" t="str">
        <f>IF(Розрахунок!K602&lt;&gt;"",LEFT(Розрахунок!K602, LEN(Розрахунок!K602)-1)," ")</f>
        <v xml:space="preserve"> </v>
      </c>
      <c r="J612" s="21">
        <f>Розрахунок!E602</f>
        <v>0</v>
      </c>
      <c r="K612" s="21">
        <f>Розрахунок!DN602</f>
        <v>0</v>
      </c>
      <c r="L612" s="21">
        <f>Розрахунок!DM602</f>
        <v>0</v>
      </c>
      <c r="M612" s="21">
        <f>Розрахунок!L602</f>
        <v>0</v>
      </c>
      <c r="N612" s="21">
        <f>Розрахунок!M602</f>
        <v>0</v>
      </c>
      <c r="O612" s="21">
        <f>Розрахунок!N602</f>
        <v>0</v>
      </c>
      <c r="P612" s="21">
        <f>Розрахунок!O602</f>
        <v>0</v>
      </c>
      <c r="Q612" s="253">
        <f>Розрахунок!DL602</f>
        <v>0</v>
      </c>
      <c r="R612" s="254" t="str">
        <f t="shared" si="129"/>
        <v xml:space="preserve"> </v>
      </c>
      <c r="S612" s="265">
        <f>Розрахунок!U602</f>
        <v>0</v>
      </c>
      <c r="T612" s="261">
        <f>Розрахунок!AB602</f>
        <v>0</v>
      </c>
      <c r="U612" s="22">
        <f>Розрахунок!AI602</f>
        <v>0</v>
      </c>
      <c r="V612" s="270">
        <f>Розрахунок!AP602</f>
        <v>0</v>
      </c>
      <c r="W612" s="265">
        <f>Розрахунок!AW602</f>
        <v>0</v>
      </c>
      <c r="X612" s="261">
        <f>Розрахунок!BD602</f>
        <v>0</v>
      </c>
      <c r="Y612" s="22">
        <f>Розрахунок!BK602</f>
        <v>0</v>
      </c>
      <c r="Z612" s="270">
        <f>Розрахунок!BR602</f>
        <v>0</v>
      </c>
      <c r="AA612" s="265">
        <f>Розрахунок!BY602</f>
        <v>0</v>
      </c>
      <c r="AB612" s="270">
        <f>Розрахунок!CF602</f>
        <v>0</v>
      </c>
      <c r="AC612" s="265">
        <f>Розрахунок!CM602</f>
        <v>0</v>
      </c>
      <c r="AD612" s="261">
        <f>Розрахунок!CT602</f>
        <v>0</v>
      </c>
      <c r="AE612" s="22">
        <f>Розрахунок!DA602</f>
        <v>0</v>
      </c>
      <c r="AF612" s="261">
        <f>Розрахунок!DH602</f>
        <v>0</v>
      </c>
    </row>
    <row r="613" spans="1:32" s="16" customFormat="1" ht="13.5" hidden="1" thickBot="1" x14ac:dyDescent="0.25">
      <c r="A613" s="251">
        <f>Розрахунок!A603</f>
        <v>14</v>
      </c>
      <c r="B613" s="270">
        <f>Розрахунок!B603</f>
        <v>0</v>
      </c>
      <c r="C613" s="252" t="str">
        <f>Розрахунок!C603</f>
        <v/>
      </c>
      <c r="D613" s="22" t="str">
        <f>IF(Розрахунок!F603&lt;&gt;"",LEFT(Розрахунок!F603, LEN(Розрахунок!F603)-1)," ")</f>
        <v xml:space="preserve"> </v>
      </c>
      <c r="E613" s="21" t="str">
        <f>IF(Розрахунок!G603&lt;&gt;"",LEFT(Розрахунок!G603, LEN(Розрахунок!G603)-1)," ")</f>
        <v xml:space="preserve"> </v>
      </c>
      <c r="F613" s="21" t="str">
        <f>IF(Розрахунок!H603&lt;&gt;"",LEFT(Розрахунок!H603, LEN(Розрахунок!H603)-1)," ")</f>
        <v xml:space="preserve"> </v>
      </c>
      <c r="G613" s="21" t="str">
        <f>IF(Розрахунок!I603&lt;&gt;"",LEFT(Розрахунок!I603, LEN(Розрахунок!I603)-1)," ")</f>
        <v xml:space="preserve"> </v>
      </c>
      <c r="H613" s="21">
        <f>Розрахунок!J603</f>
        <v>0</v>
      </c>
      <c r="I613" s="21" t="str">
        <f>IF(Розрахунок!K603&lt;&gt;"",LEFT(Розрахунок!K603, LEN(Розрахунок!K603)-1)," ")</f>
        <v xml:space="preserve"> </v>
      </c>
      <c r="J613" s="21">
        <f>Розрахунок!E603</f>
        <v>0</v>
      </c>
      <c r="K613" s="21">
        <f>Розрахунок!DN603</f>
        <v>0</v>
      </c>
      <c r="L613" s="21">
        <f>Розрахунок!DM603</f>
        <v>0</v>
      </c>
      <c r="M613" s="21">
        <f>Розрахунок!L603</f>
        <v>0</v>
      </c>
      <c r="N613" s="21">
        <f>Розрахунок!M603</f>
        <v>0</v>
      </c>
      <c r="O613" s="21">
        <f>Розрахунок!N603</f>
        <v>0</v>
      </c>
      <c r="P613" s="21">
        <f>Розрахунок!O603</f>
        <v>0</v>
      </c>
      <c r="Q613" s="253">
        <f>Розрахунок!DL603</f>
        <v>0</v>
      </c>
      <c r="R613" s="254" t="str">
        <f t="shared" si="129"/>
        <v xml:space="preserve"> </v>
      </c>
      <c r="S613" s="265">
        <f>Розрахунок!U603</f>
        <v>0</v>
      </c>
      <c r="T613" s="261">
        <f>Розрахунок!AB603</f>
        <v>0</v>
      </c>
      <c r="U613" s="22">
        <f>Розрахунок!AI603</f>
        <v>0</v>
      </c>
      <c r="V613" s="270">
        <f>Розрахунок!AP603</f>
        <v>0</v>
      </c>
      <c r="W613" s="265">
        <f>Розрахунок!AW603</f>
        <v>0</v>
      </c>
      <c r="X613" s="261">
        <f>Розрахунок!BD603</f>
        <v>0</v>
      </c>
      <c r="Y613" s="22">
        <f>Розрахунок!BK603</f>
        <v>0</v>
      </c>
      <c r="Z613" s="270">
        <f>Розрахунок!BR603</f>
        <v>0</v>
      </c>
      <c r="AA613" s="265">
        <f>Розрахунок!BY603</f>
        <v>0</v>
      </c>
      <c r="AB613" s="270">
        <f>Розрахунок!CF603</f>
        <v>0</v>
      </c>
      <c r="AC613" s="265">
        <f>Розрахунок!CM603</f>
        <v>0</v>
      </c>
      <c r="AD613" s="261">
        <f>Розрахунок!CT603</f>
        <v>0</v>
      </c>
      <c r="AE613" s="22">
        <f>Розрахунок!DA603</f>
        <v>0</v>
      </c>
      <c r="AF613" s="261">
        <f>Розрахунок!DH603</f>
        <v>0</v>
      </c>
    </row>
    <row r="614" spans="1:32" s="16" customFormat="1" ht="13.5" hidden="1" thickBot="1" x14ac:dyDescent="0.25">
      <c r="A614" s="251">
        <f>Розрахунок!A604</f>
        <v>15</v>
      </c>
      <c r="B614" s="270">
        <f>Розрахунок!B604</f>
        <v>0</v>
      </c>
      <c r="C614" s="252" t="str">
        <f>Розрахунок!C604</f>
        <v/>
      </c>
      <c r="D614" s="22" t="str">
        <f>IF(Розрахунок!F604&lt;&gt;"",LEFT(Розрахунок!F604, LEN(Розрахунок!F604)-1)," ")</f>
        <v xml:space="preserve"> </v>
      </c>
      <c r="E614" s="21" t="str">
        <f>IF(Розрахунок!G604&lt;&gt;"",LEFT(Розрахунок!G604, LEN(Розрахунок!G604)-1)," ")</f>
        <v xml:space="preserve"> </v>
      </c>
      <c r="F614" s="21" t="str">
        <f>IF(Розрахунок!H604&lt;&gt;"",LEFT(Розрахунок!H604, LEN(Розрахунок!H604)-1)," ")</f>
        <v xml:space="preserve"> </v>
      </c>
      <c r="G614" s="21" t="str">
        <f>IF(Розрахунок!I604&lt;&gt;"",LEFT(Розрахунок!I604, LEN(Розрахунок!I604)-1)," ")</f>
        <v xml:space="preserve"> </v>
      </c>
      <c r="H614" s="21">
        <f>Розрахунок!J604</f>
        <v>0</v>
      </c>
      <c r="I614" s="21" t="str">
        <f>IF(Розрахунок!K604&lt;&gt;"",LEFT(Розрахунок!K604, LEN(Розрахунок!K604)-1)," ")</f>
        <v xml:space="preserve"> </v>
      </c>
      <c r="J614" s="21">
        <f>Розрахунок!E604</f>
        <v>0</v>
      </c>
      <c r="K614" s="21">
        <f>Розрахунок!DN604</f>
        <v>0</v>
      </c>
      <c r="L614" s="21">
        <f>Розрахунок!DM604</f>
        <v>0</v>
      </c>
      <c r="M614" s="21">
        <f>Розрахунок!L604</f>
        <v>0</v>
      </c>
      <c r="N614" s="21">
        <f>Розрахунок!M604</f>
        <v>0</v>
      </c>
      <c r="O614" s="21">
        <f>Розрахунок!N604</f>
        <v>0</v>
      </c>
      <c r="P614" s="21">
        <f>Розрахунок!O604</f>
        <v>0</v>
      </c>
      <c r="Q614" s="253">
        <f>Розрахунок!DL604</f>
        <v>0</v>
      </c>
      <c r="R614" s="254" t="str">
        <f t="shared" si="129"/>
        <v xml:space="preserve"> </v>
      </c>
      <c r="S614" s="265">
        <f>Розрахунок!U604</f>
        <v>0</v>
      </c>
      <c r="T614" s="261">
        <f>Розрахунок!AB604</f>
        <v>0</v>
      </c>
      <c r="U614" s="22">
        <f>Розрахунок!AI604</f>
        <v>0</v>
      </c>
      <c r="V614" s="270">
        <f>Розрахунок!AP604</f>
        <v>0</v>
      </c>
      <c r="W614" s="265">
        <f>Розрахунок!AW604</f>
        <v>0</v>
      </c>
      <c r="X614" s="261">
        <f>Розрахунок!BD604</f>
        <v>0</v>
      </c>
      <c r="Y614" s="22">
        <f>Розрахунок!BK604</f>
        <v>0</v>
      </c>
      <c r="Z614" s="270">
        <f>Розрахунок!BR604</f>
        <v>0</v>
      </c>
      <c r="AA614" s="265">
        <f>Розрахунок!BY604</f>
        <v>0</v>
      </c>
      <c r="AB614" s="270">
        <f>Розрахунок!CF604</f>
        <v>0</v>
      </c>
      <c r="AC614" s="265">
        <f>Розрахунок!CM604</f>
        <v>0</v>
      </c>
      <c r="AD614" s="261">
        <f>Розрахунок!CT604</f>
        <v>0</v>
      </c>
      <c r="AE614" s="22">
        <f>Розрахунок!DA604</f>
        <v>0</v>
      </c>
      <c r="AF614" s="261">
        <f>Розрахунок!DH604</f>
        <v>0</v>
      </c>
    </row>
    <row r="615" spans="1:32" s="16" customFormat="1" ht="13.5" hidden="1" thickBot="1" x14ac:dyDescent="0.25">
      <c r="A615" s="251">
        <f>Розрахунок!A605</f>
        <v>16</v>
      </c>
      <c r="B615" s="270">
        <f>Розрахунок!B605</f>
        <v>0</v>
      </c>
      <c r="C615" s="252" t="str">
        <f>Розрахунок!C605</f>
        <v/>
      </c>
      <c r="D615" s="22" t="str">
        <f>IF(Розрахунок!F605&lt;&gt;"",LEFT(Розрахунок!F605, LEN(Розрахунок!F605)-1)," ")</f>
        <v xml:space="preserve"> </v>
      </c>
      <c r="E615" s="21" t="str">
        <f>IF(Розрахунок!G605&lt;&gt;"",LEFT(Розрахунок!G605, LEN(Розрахунок!G605)-1)," ")</f>
        <v xml:space="preserve"> </v>
      </c>
      <c r="F615" s="21" t="str">
        <f>IF(Розрахунок!H605&lt;&gt;"",LEFT(Розрахунок!H605, LEN(Розрахунок!H605)-1)," ")</f>
        <v xml:space="preserve"> </v>
      </c>
      <c r="G615" s="21" t="str">
        <f>IF(Розрахунок!I605&lt;&gt;"",LEFT(Розрахунок!I605, LEN(Розрахунок!I605)-1)," ")</f>
        <v xml:space="preserve"> </v>
      </c>
      <c r="H615" s="21">
        <f>Розрахунок!J605</f>
        <v>0</v>
      </c>
      <c r="I615" s="21" t="str">
        <f>IF(Розрахунок!K605&lt;&gt;"",LEFT(Розрахунок!K605, LEN(Розрахунок!K605)-1)," ")</f>
        <v xml:space="preserve"> </v>
      </c>
      <c r="J615" s="21">
        <f>Розрахунок!E605</f>
        <v>0</v>
      </c>
      <c r="K615" s="21">
        <f>Розрахунок!DN605</f>
        <v>0</v>
      </c>
      <c r="L615" s="21">
        <f>Розрахунок!DM605</f>
        <v>0</v>
      </c>
      <c r="M615" s="21">
        <f>Розрахунок!L605</f>
        <v>0</v>
      </c>
      <c r="N615" s="21">
        <f>Розрахунок!M605</f>
        <v>0</v>
      </c>
      <c r="O615" s="21">
        <f>Розрахунок!N605</f>
        <v>0</v>
      </c>
      <c r="P615" s="21">
        <f>Розрахунок!O605</f>
        <v>0</v>
      </c>
      <c r="Q615" s="253">
        <f>Розрахунок!DL605</f>
        <v>0</v>
      </c>
      <c r="R615" s="254" t="str">
        <f t="shared" si="129"/>
        <v xml:space="preserve"> </v>
      </c>
      <c r="S615" s="265">
        <f>Розрахунок!U605</f>
        <v>0</v>
      </c>
      <c r="T615" s="261">
        <f>Розрахунок!AB605</f>
        <v>0</v>
      </c>
      <c r="U615" s="22">
        <f>Розрахунок!AI605</f>
        <v>0</v>
      </c>
      <c r="V615" s="270">
        <f>Розрахунок!AP605</f>
        <v>0</v>
      </c>
      <c r="W615" s="265">
        <f>Розрахунок!AW605</f>
        <v>0</v>
      </c>
      <c r="X615" s="261">
        <f>Розрахунок!BD605</f>
        <v>0</v>
      </c>
      <c r="Y615" s="22">
        <f>Розрахунок!BK605</f>
        <v>0</v>
      </c>
      <c r="Z615" s="270">
        <f>Розрахунок!BR605</f>
        <v>0</v>
      </c>
      <c r="AA615" s="265">
        <f>Розрахунок!BY605</f>
        <v>0</v>
      </c>
      <c r="AB615" s="270">
        <f>Розрахунок!CF605</f>
        <v>0</v>
      </c>
      <c r="AC615" s="265">
        <f>Розрахунок!CM605</f>
        <v>0</v>
      </c>
      <c r="AD615" s="261">
        <f>Розрахунок!CT605</f>
        <v>0</v>
      </c>
      <c r="AE615" s="22">
        <f>Розрахунок!DA605</f>
        <v>0</v>
      </c>
      <c r="AF615" s="261">
        <f>Розрахунок!DH605</f>
        <v>0</v>
      </c>
    </row>
    <row r="616" spans="1:32" s="16" customFormat="1" ht="13.5" hidden="1" thickBot="1" x14ac:dyDescent="0.25">
      <c r="A616" s="251">
        <f>Розрахунок!A606</f>
        <v>17</v>
      </c>
      <c r="B616" s="270">
        <f>Розрахунок!B606</f>
        <v>0</v>
      </c>
      <c r="C616" s="252" t="str">
        <f>Розрахунок!C606</f>
        <v/>
      </c>
      <c r="D616" s="22" t="str">
        <f>IF(Розрахунок!F606&lt;&gt;"",LEFT(Розрахунок!F606, LEN(Розрахунок!F606)-1)," ")</f>
        <v xml:space="preserve"> </v>
      </c>
      <c r="E616" s="21" t="str">
        <f>IF(Розрахунок!G606&lt;&gt;"",LEFT(Розрахунок!G606, LEN(Розрахунок!G606)-1)," ")</f>
        <v xml:space="preserve"> </v>
      </c>
      <c r="F616" s="21" t="str">
        <f>IF(Розрахунок!H606&lt;&gt;"",LEFT(Розрахунок!H606, LEN(Розрахунок!H606)-1)," ")</f>
        <v xml:space="preserve"> </v>
      </c>
      <c r="G616" s="21" t="str">
        <f>IF(Розрахунок!I606&lt;&gt;"",LEFT(Розрахунок!I606, LEN(Розрахунок!I606)-1)," ")</f>
        <v xml:space="preserve"> </v>
      </c>
      <c r="H616" s="21">
        <f>Розрахунок!J606</f>
        <v>0</v>
      </c>
      <c r="I616" s="21" t="str">
        <f>IF(Розрахунок!K606&lt;&gt;"",LEFT(Розрахунок!K606, LEN(Розрахунок!K606)-1)," ")</f>
        <v xml:space="preserve"> </v>
      </c>
      <c r="J616" s="21">
        <f>Розрахунок!E606</f>
        <v>0</v>
      </c>
      <c r="K616" s="21">
        <f>Розрахунок!DN606</f>
        <v>0</v>
      </c>
      <c r="L616" s="21">
        <f>Розрахунок!DM606</f>
        <v>0</v>
      </c>
      <c r="M616" s="21">
        <f>Розрахунок!L606</f>
        <v>0</v>
      </c>
      <c r="N616" s="21">
        <f>Розрахунок!M606</f>
        <v>0</v>
      </c>
      <c r="O616" s="21">
        <f>Розрахунок!N606</f>
        <v>0</v>
      </c>
      <c r="P616" s="21">
        <f>Розрахунок!O606</f>
        <v>0</v>
      </c>
      <c r="Q616" s="253">
        <f>Розрахунок!DL606</f>
        <v>0</v>
      </c>
      <c r="R616" s="254" t="str">
        <f t="shared" si="129"/>
        <v xml:space="preserve"> </v>
      </c>
      <c r="S616" s="265">
        <f>Розрахунок!U606</f>
        <v>0</v>
      </c>
      <c r="T616" s="261">
        <f>Розрахунок!AB606</f>
        <v>0</v>
      </c>
      <c r="U616" s="22">
        <f>Розрахунок!AI606</f>
        <v>0</v>
      </c>
      <c r="V616" s="270">
        <f>Розрахунок!AP606</f>
        <v>0</v>
      </c>
      <c r="W616" s="265">
        <f>Розрахунок!AW606</f>
        <v>0</v>
      </c>
      <c r="X616" s="261">
        <f>Розрахунок!BD606</f>
        <v>0</v>
      </c>
      <c r="Y616" s="22">
        <f>Розрахунок!BK606</f>
        <v>0</v>
      </c>
      <c r="Z616" s="270">
        <f>Розрахунок!BR606</f>
        <v>0</v>
      </c>
      <c r="AA616" s="265">
        <f>Розрахунок!BY606</f>
        <v>0</v>
      </c>
      <c r="AB616" s="270">
        <f>Розрахунок!CF606</f>
        <v>0</v>
      </c>
      <c r="AC616" s="265">
        <f>Розрахунок!CM606</f>
        <v>0</v>
      </c>
      <c r="AD616" s="261">
        <f>Розрахунок!CT606</f>
        <v>0</v>
      </c>
      <c r="AE616" s="22">
        <f>Розрахунок!DA606</f>
        <v>0</v>
      </c>
      <c r="AF616" s="261">
        <f>Розрахунок!DH606</f>
        <v>0</v>
      </c>
    </row>
    <row r="617" spans="1:32" s="16" customFormat="1" ht="13.5" hidden="1" thickBot="1" x14ac:dyDescent="0.25">
      <c r="A617" s="251">
        <f>Розрахунок!A607</f>
        <v>18</v>
      </c>
      <c r="B617" s="270">
        <f>Розрахунок!B607</f>
        <v>0</v>
      </c>
      <c r="C617" s="252" t="str">
        <f>Розрахунок!C607</f>
        <v/>
      </c>
      <c r="D617" s="22" t="str">
        <f>IF(Розрахунок!F607&lt;&gt;"",LEFT(Розрахунок!F607, LEN(Розрахунок!F607)-1)," ")</f>
        <v xml:space="preserve"> </v>
      </c>
      <c r="E617" s="21" t="str">
        <f>IF(Розрахунок!G607&lt;&gt;"",LEFT(Розрахунок!G607, LEN(Розрахунок!G607)-1)," ")</f>
        <v xml:space="preserve"> </v>
      </c>
      <c r="F617" s="21" t="str">
        <f>IF(Розрахунок!H607&lt;&gt;"",LEFT(Розрахунок!H607, LEN(Розрахунок!H607)-1)," ")</f>
        <v xml:space="preserve"> </v>
      </c>
      <c r="G617" s="21" t="str">
        <f>IF(Розрахунок!I607&lt;&gt;"",LEFT(Розрахунок!I607, LEN(Розрахунок!I607)-1)," ")</f>
        <v xml:space="preserve"> </v>
      </c>
      <c r="H617" s="21">
        <f>Розрахунок!J607</f>
        <v>0</v>
      </c>
      <c r="I617" s="21" t="str">
        <f>IF(Розрахунок!K607&lt;&gt;"",LEFT(Розрахунок!K607, LEN(Розрахунок!K607)-1)," ")</f>
        <v xml:space="preserve"> </v>
      </c>
      <c r="J617" s="21">
        <f>Розрахунок!E607</f>
        <v>0</v>
      </c>
      <c r="K617" s="21">
        <f>Розрахунок!DN607</f>
        <v>0</v>
      </c>
      <c r="L617" s="21">
        <f>Розрахунок!DM607</f>
        <v>0</v>
      </c>
      <c r="M617" s="21">
        <f>Розрахунок!L607</f>
        <v>0</v>
      </c>
      <c r="N617" s="21">
        <f>Розрахунок!M607</f>
        <v>0</v>
      </c>
      <c r="O617" s="21">
        <f>Розрахунок!N607</f>
        <v>0</v>
      </c>
      <c r="P617" s="21">
        <f>Розрахунок!O607</f>
        <v>0</v>
      </c>
      <c r="Q617" s="253">
        <f>Розрахунок!DL607</f>
        <v>0</v>
      </c>
      <c r="R617" s="254" t="str">
        <f t="shared" si="129"/>
        <v xml:space="preserve"> </v>
      </c>
      <c r="S617" s="265">
        <f>Розрахунок!U607</f>
        <v>0</v>
      </c>
      <c r="T617" s="261">
        <f>Розрахунок!AB607</f>
        <v>0</v>
      </c>
      <c r="U617" s="22">
        <f>Розрахунок!AI607</f>
        <v>0</v>
      </c>
      <c r="V617" s="270">
        <f>Розрахунок!AP607</f>
        <v>0</v>
      </c>
      <c r="W617" s="265">
        <f>Розрахунок!AW607</f>
        <v>0</v>
      </c>
      <c r="X617" s="261">
        <f>Розрахунок!BD607</f>
        <v>0</v>
      </c>
      <c r="Y617" s="22">
        <f>Розрахунок!BK607</f>
        <v>0</v>
      </c>
      <c r="Z617" s="270">
        <f>Розрахунок!BR607</f>
        <v>0</v>
      </c>
      <c r="AA617" s="265">
        <f>Розрахунок!BY607</f>
        <v>0</v>
      </c>
      <c r="AB617" s="270">
        <f>Розрахунок!CF607</f>
        <v>0</v>
      </c>
      <c r="AC617" s="265">
        <f>Розрахунок!CM607</f>
        <v>0</v>
      </c>
      <c r="AD617" s="261">
        <f>Розрахунок!CT607</f>
        <v>0</v>
      </c>
      <c r="AE617" s="22">
        <f>Розрахунок!DA607</f>
        <v>0</v>
      </c>
      <c r="AF617" s="261">
        <f>Розрахунок!DH607</f>
        <v>0</v>
      </c>
    </row>
    <row r="618" spans="1:32" s="16" customFormat="1" ht="13.5" hidden="1" thickBot="1" x14ac:dyDescent="0.25">
      <c r="A618" s="251">
        <f>Розрахунок!A608</f>
        <v>19</v>
      </c>
      <c r="B618" s="270">
        <f>Розрахунок!B608</f>
        <v>0</v>
      </c>
      <c r="C618" s="252" t="str">
        <f>Розрахунок!C608</f>
        <v/>
      </c>
      <c r="D618" s="22" t="str">
        <f>IF(Розрахунок!F608&lt;&gt;"",LEFT(Розрахунок!F608, LEN(Розрахунок!F608)-1)," ")</f>
        <v xml:space="preserve"> </v>
      </c>
      <c r="E618" s="21" t="str">
        <f>IF(Розрахунок!G608&lt;&gt;"",LEFT(Розрахунок!G608, LEN(Розрахунок!G608)-1)," ")</f>
        <v xml:space="preserve"> </v>
      </c>
      <c r="F618" s="21" t="str">
        <f>IF(Розрахунок!H608&lt;&gt;"",LEFT(Розрахунок!H608, LEN(Розрахунок!H608)-1)," ")</f>
        <v xml:space="preserve"> </v>
      </c>
      <c r="G618" s="21" t="str">
        <f>IF(Розрахунок!I608&lt;&gt;"",LEFT(Розрахунок!I608, LEN(Розрахунок!I608)-1)," ")</f>
        <v xml:space="preserve"> </v>
      </c>
      <c r="H618" s="21">
        <f>Розрахунок!J608</f>
        <v>0</v>
      </c>
      <c r="I618" s="21" t="str">
        <f>IF(Розрахунок!K608&lt;&gt;"",LEFT(Розрахунок!K608, LEN(Розрахунок!K608)-1)," ")</f>
        <v xml:space="preserve"> </v>
      </c>
      <c r="J618" s="21">
        <f>Розрахунок!E608</f>
        <v>0</v>
      </c>
      <c r="K618" s="21">
        <f>Розрахунок!DN608</f>
        <v>0</v>
      </c>
      <c r="L618" s="21">
        <f>Розрахунок!DM608</f>
        <v>0</v>
      </c>
      <c r="M618" s="21">
        <f>Розрахунок!L608</f>
        <v>0</v>
      </c>
      <c r="N618" s="21">
        <f>Розрахунок!M608</f>
        <v>0</v>
      </c>
      <c r="O618" s="21">
        <f>Розрахунок!N608</f>
        <v>0</v>
      </c>
      <c r="P618" s="21">
        <f>Розрахунок!O608</f>
        <v>0</v>
      </c>
      <c r="Q618" s="253">
        <f>Розрахунок!DL608</f>
        <v>0</v>
      </c>
      <c r="R618" s="254" t="str">
        <f t="shared" si="129"/>
        <v xml:space="preserve"> </v>
      </c>
      <c r="S618" s="265">
        <f>Розрахунок!U608</f>
        <v>0</v>
      </c>
      <c r="T618" s="261">
        <f>Розрахунок!AB608</f>
        <v>0</v>
      </c>
      <c r="U618" s="22">
        <f>Розрахунок!AI608</f>
        <v>0</v>
      </c>
      <c r="V618" s="270">
        <f>Розрахунок!AP608</f>
        <v>0</v>
      </c>
      <c r="W618" s="265">
        <f>Розрахунок!AW608</f>
        <v>0</v>
      </c>
      <c r="X618" s="261">
        <f>Розрахунок!BD608</f>
        <v>0</v>
      </c>
      <c r="Y618" s="22">
        <f>Розрахунок!BK608</f>
        <v>0</v>
      </c>
      <c r="Z618" s="270">
        <f>Розрахунок!BR608</f>
        <v>0</v>
      </c>
      <c r="AA618" s="265">
        <f>Розрахунок!BY608</f>
        <v>0</v>
      </c>
      <c r="AB618" s="270">
        <f>Розрахунок!CF608</f>
        <v>0</v>
      </c>
      <c r="AC618" s="265">
        <f>Розрахунок!CM608</f>
        <v>0</v>
      </c>
      <c r="AD618" s="261">
        <f>Розрахунок!CT608</f>
        <v>0</v>
      </c>
      <c r="AE618" s="22">
        <f>Розрахунок!DA608</f>
        <v>0</v>
      </c>
      <c r="AF618" s="261">
        <f>Розрахунок!DH608</f>
        <v>0</v>
      </c>
    </row>
    <row r="619" spans="1:32" s="16" customFormat="1" ht="13.5" hidden="1" thickBot="1" x14ac:dyDescent="0.25">
      <c r="A619" s="251">
        <f>Розрахунок!A609</f>
        <v>20</v>
      </c>
      <c r="B619" s="270">
        <f>Розрахунок!B609</f>
        <v>0</v>
      </c>
      <c r="C619" s="252" t="str">
        <f>Розрахунок!C609</f>
        <v/>
      </c>
      <c r="D619" s="22" t="str">
        <f>IF(Розрахунок!F609&lt;&gt;"",LEFT(Розрахунок!F609, LEN(Розрахунок!F609)-1)," ")</f>
        <v xml:space="preserve"> </v>
      </c>
      <c r="E619" s="21" t="str">
        <f>IF(Розрахунок!G609&lt;&gt;"",LEFT(Розрахунок!G609, LEN(Розрахунок!G609)-1)," ")</f>
        <v xml:space="preserve"> </v>
      </c>
      <c r="F619" s="21" t="str">
        <f>IF(Розрахунок!H609&lt;&gt;"",LEFT(Розрахунок!H609, LEN(Розрахунок!H609)-1)," ")</f>
        <v xml:space="preserve"> </v>
      </c>
      <c r="G619" s="21" t="str">
        <f>IF(Розрахунок!I609&lt;&gt;"",LEFT(Розрахунок!I609, LEN(Розрахунок!I609)-1)," ")</f>
        <v xml:space="preserve"> </v>
      </c>
      <c r="H619" s="21">
        <f>Розрахунок!J609</f>
        <v>0</v>
      </c>
      <c r="I619" s="21" t="str">
        <f>IF(Розрахунок!K609&lt;&gt;"",LEFT(Розрахунок!K609, LEN(Розрахунок!K609)-1)," ")</f>
        <v xml:space="preserve"> </v>
      </c>
      <c r="J619" s="21">
        <f>Розрахунок!E609</f>
        <v>0</v>
      </c>
      <c r="K619" s="21">
        <f>Розрахунок!DN609</f>
        <v>0</v>
      </c>
      <c r="L619" s="21">
        <f>Розрахунок!DM609</f>
        <v>0</v>
      </c>
      <c r="M619" s="21">
        <f>Розрахунок!L609</f>
        <v>0</v>
      </c>
      <c r="N619" s="21">
        <f>Розрахунок!M609</f>
        <v>0</v>
      </c>
      <c r="O619" s="21">
        <f>Розрахунок!N609</f>
        <v>0</v>
      </c>
      <c r="P619" s="21">
        <f>Розрахунок!O609</f>
        <v>0</v>
      </c>
      <c r="Q619" s="253">
        <f>Розрахунок!DL609</f>
        <v>0</v>
      </c>
      <c r="R619" s="254" t="str">
        <f t="shared" si="129"/>
        <v xml:space="preserve"> </v>
      </c>
      <c r="S619" s="265">
        <f>Розрахунок!U609</f>
        <v>0</v>
      </c>
      <c r="T619" s="261">
        <f>Розрахунок!AB609</f>
        <v>0</v>
      </c>
      <c r="U619" s="22">
        <f>Розрахунок!AI609</f>
        <v>0</v>
      </c>
      <c r="V619" s="270">
        <f>Розрахунок!AP609</f>
        <v>0</v>
      </c>
      <c r="W619" s="265">
        <f>Розрахунок!AW609</f>
        <v>0</v>
      </c>
      <c r="X619" s="261">
        <f>Розрахунок!BD609</f>
        <v>0</v>
      </c>
      <c r="Y619" s="22">
        <f>Розрахунок!BK609</f>
        <v>0</v>
      </c>
      <c r="Z619" s="270">
        <f>Розрахунок!BR609</f>
        <v>0</v>
      </c>
      <c r="AA619" s="265">
        <f>Розрахунок!BY609</f>
        <v>0</v>
      </c>
      <c r="AB619" s="270">
        <f>Розрахунок!CF609</f>
        <v>0</v>
      </c>
      <c r="AC619" s="265">
        <f>Розрахунок!CM609</f>
        <v>0</v>
      </c>
      <c r="AD619" s="261">
        <f>Розрахунок!CT609</f>
        <v>0</v>
      </c>
      <c r="AE619" s="22">
        <f>Розрахунок!DA609</f>
        <v>0</v>
      </c>
      <c r="AF619" s="261">
        <f>Розрахунок!DH609</f>
        <v>0</v>
      </c>
    </row>
    <row r="620" spans="1:32" s="16" customFormat="1" ht="13.5" hidden="1" thickBot="1" x14ac:dyDescent="0.25">
      <c r="A620" s="251">
        <f>Розрахунок!A610</f>
        <v>21</v>
      </c>
      <c r="B620" s="270">
        <f>Розрахунок!B610</f>
        <v>0</v>
      </c>
      <c r="C620" s="252" t="str">
        <f>Розрахунок!C610</f>
        <v/>
      </c>
      <c r="D620" s="22" t="str">
        <f>IF(Розрахунок!F610&lt;&gt;"",LEFT(Розрахунок!F610, LEN(Розрахунок!F610)-1)," ")</f>
        <v xml:space="preserve"> </v>
      </c>
      <c r="E620" s="21" t="str">
        <f>IF(Розрахунок!G610&lt;&gt;"",LEFT(Розрахунок!G610, LEN(Розрахунок!G610)-1)," ")</f>
        <v xml:space="preserve"> </v>
      </c>
      <c r="F620" s="21" t="str">
        <f>IF(Розрахунок!H610&lt;&gt;"",LEFT(Розрахунок!H610, LEN(Розрахунок!H610)-1)," ")</f>
        <v xml:space="preserve"> </v>
      </c>
      <c r="G620" s="21" t="str">
        <f>IF(Розрахунок!I610&lt;&gt;"",LEFT(Розрахунок!I610, LEN(Розрахунок!I610)-1)," ")</f>
        <v xml:space="preserve"> </v>
      </c>
      <c r="H620" s="21">
        <f>Розрахунок!J610</f>
        <v>0</v>
      </c>
      <c r="I620" s="21" t="str">
        <f>IF(Розрахунок!K610&lt;&gt;"",LEFT(Розрахунок!K610, LEN(Розрахунок!K610)-1)," ")</f>
        <v xml:space="preserve"> </v>
      </c>
      <c r="J620" s="21">
        <f>Розрахунок!E610</f>
        <v>0</v>
      </c>
      <c r="K620" s="21">
        <f>Розрахунок!DN610</f>
        <v>0</v>
      </c>
      <c r="L620" s="21">
        <f>Розрахунок!DM610</f>
        <v>0</v>
      </c>
      <c r="M620" s="21">
        <f>Розрахунок!L610</f>
        <v>0</v>
      </c>
      <c r="N620" s="21">
        <f>Розрахунок!M610</f>
        <v>0</v>
      </c>
      <c r="O620" s="21">
        <f>Розрахунок!N610</f>
        <v>0</v>
      </c>
      <c r="P620" s="21">
        <f>Розрахунок!O610</f>
        <v>0</v>
      </c>
      <c r="Q620" s="253">
        <f>Розрахунок!DL610</f>
        <v>0</v>
      </c>
      <c r="R620" s="254" t="str">
        <f t="shared" si="129"/>
        <v xml:space="preserve"> </v>
      </c>
      <c r="S620" s="265">
        <f>Розрахунок!U610</f>
        <v>0</v>
      </c>
      <c r="T620" s="261">
        <f>Розрахунок!AB610</f>
        <v>0</v>
      </c>
      <c r="U620" s="22">
        <f>Розрахунок!AI610</f>
        <v>0</v>
      </c>
      <c r="V620" s="270">
        <f>Розрахунок!AP610</f>
        <v>0</v>
      </c>
      <c r="W620" s="265">
        <f>Розрахунок!AW610</f>
        <v>0</v>
      </c>
      <c r="X620" s="261">
        <f>Розрахунок!BD610</f>
        <v>0</v>
      </c>
      <c r="Y620" s="22">
        <f>Розрахунок!BK610</f>
        <v>0</v>
      </c>
      <c r="Z620" s="270">
        <f>Розрахунок!BR610</f>
        <v>0</v>
      </c>
      <c r="AA620" s="265">
        <f>Розрахунок!BY610</f>
        <v>0</v>
      </c>
      <c r="AB620" s="270">
        <f>Розрахунок!CF610</f>
        <v>0</v>
      </c>
      <c r="AC620" s="265">
        <f>Розрахунок!CM610</f>
        <v>0</v>
      </c>
      <c r="AD620" s="261">
        <f>Розрахунок!CT610</f>
        <v>0</v>
      </c>
      <c r="AE620" s="22">
        <f>Розрахунок!DA610</f>
        <v>0</v>
      </c>
      <c r="AF620" s="261">
        <f>Розрахунок!DH610</f>
        <v>0</v>
      </c>
    </row>
    <row r="621" spans="1:32" s="16" customFormat="1" ht="13.5" hidden="1" thickBot="1" x14ac:dyDescent="0.25">
      <c r="A621" s="251">
        <f>Розрахунок!A611</f>
        <v>22</v>
      </c>
      <c r="B621" s="270">
        <f>Розрахунок!B611</f>
        <v>0</v>
      </c>
      <c r="C621" s="252" t="str">
        <f>Розрахунок!C611</f>
        <v/>
      </c>
      <c r="D621" s="22" t="str">
        <f>IF(Розрахунок!F611&lt;&gt;"",LEFT(Розрахунок!F611, LEN(Розрахунок!F611)-1)," ")</f>
        <v xml:space="preserve"> </v>
      </c>
      <c r="E621" s="21" t="str">
        <f>IF(Розрахунок!G611&lt;&gt;"",LEFT(Розрахунок!G611, LEN(Розрахунок!G611)-1)," ")</f>
        <v xml:space="preserve"> </v>
      </c>
      <c r="F621" s="21" t="str">
        <f>IF(Розрахунок!H611&lt;&gt;"",LEFT(Розрахунок!H611, LEN(Розрахунок!H611)-1)," ")</f>
        <v xml:space="preserve"> </v>
      </c>
      <c r="G621" s="21" t="str">
        <f>IF(Розрахунок!I611&lt;&gt;"",LEFT(Розрахунок!I611, LEN(Розрахунок!I611)-1)," ")</f>
        <v xml:space="preserve"> </v>
      </c>
      <c r="H621" s="21">
        <f>Розрахунок!J611</f>
        <v>0</v>
      </c>
      <c r="I621" s="21" t="str">
        <f>IF(Розрахунок!K611&lt;&gt;"",LEFT(Розрахунок!K611, LEN(Розрахунок!K611)-1)," ")</f>
        <v xml:space="preserve"> </v>
      </c>
      <c r="J621" s="21">
        <f>Розрахунок!E611</f>
        <v>0</v>
      </c>
      <c r="K621" s="21">
        <f>Розрахунок!DN611</f>
        <v>0</v>
      </c>
      <c r="L621" s="21">
        <f>Розрахунок!DM611</f>
        <v>0</v>
      </c>
      <c r="M621" s="21">
        <f>Розрахунок!L611</f>
        <v>0</v>
      </c>
      <c r="N621" s="21">
        <f>Розрахунок!M611</f>
        <v>0</v>
      </c>
      <c r="O621" s="21">
        <f>Розрахунок!N611</f>
        <v>0</v>
      </c>
      <c r="P621" s="21">
        <f>Розрахунок!O611</f>
        <v>0</v>
      </c>
      <c r="Q621" s="253">
        <f>Розрахунок!DL611</f>
        <v>0</v>
      </c>
      <c r="R621" s="254" t="str">
        <f t="shared" si="129"/>
        <v xml:space="preserve"> </v>
      </c>
      <c r="S621" s="265">
        <f>Розрахунок!U611</f>
        <v>0</v>
      </c>
      <c r="T621" s="261">
        <f>Розрахунок!AB611</f>
        <v>0</v>
      </c>
      <c r="U621" s="22">
        <f>Розрахунок!AI611</f>
        <v>0</v>
      </c>
      <c r="V621" s="270">
        <f>Розрахунок!AP611</f>
        <v>0</v>
      </c>
      <c r="W621" s="265">
        <f>Розрахунок!AW611</f>
        <v>0</v>
      </c>
      <c r="X621" s="261">
        <f>Розрахунок!BD611</f>
        <v>0</v>
      </c>
      <c r="Y621" s="22">
        <f>Розрахунок!BK611</f>
        <v>0</v>
      </c>
      <c r="Z621" s="270">
        <f>Розрахунок!BR611</f>
        <v>0</v>
      </c>
      <c r="AA621" s="265">
        <f>Розрахунок!BY611</f>
        <v>0</v>
      </c>
      <c r="AB621" s="270">
        <f>Розрахунок!CF611</f>
        <v>0</v>
      </c>
      <c r="AC621" s="265">
        <f>Розрахунок!CM611</f>
        <v>0</v>
      </c>
      <c r="AD621" s="261">
        <f>Розрахунок!CT611</f>
        <v>0</v>
      </c>
      <c r="AE621" s="22">
        <f>Розрахунок!DA611</f>
        <v>0</v>
      </c>
      <c r="AF621" s="261">
        <f>Розрахунок!DH611</f>
        <v>0</v>
      </c>
    </row>
    <row r="622" spans="1:32" s="16" customFormat="1" ht="13.5" hidden="1" thickBot="1" x14ac:dyDescent="0.25">
      <c r="A622" s="251">
        <f>Розрахунок!A612</f>
        <v>23</v>
      </c>
      <c r="B622" s="270">
        <f>Розрахунок!B612</f>
        <v>0</v>
      </c>
      <c r="C622" s="252" t="str">
        <f>Розрахунок!C612</f>
        <v/>
      </c>
      <c r="D622" s="22" t="str">
        <f>IF(Розрахунок!F612&lt;&gt;"",LEFT(Розрахунок!F612, LEN(Розрахунок!F612)-1)," ")</f>
        <v xml:space="preserve"> </v>
      </c>
      <c r="E622" s="21" t="str">
        <f>IF(Розрахунок!G612&lt;&gt;"",LEFT(Розрахунок!G612, LEN(Розрахунок!G612)-1)," ")</f>
        <v xml:space="preserve"> </v>
      </c>
      <c r="F622" s="21" t="str">
        <f>IF(Розрахунок!H612&lt;&gt;"",LEFT(Розрахунок!H612, LEN(Розрахунок!H612)-1)," ")</f>
        <v xml:space="preserve"> </v>
      </c>
      <c r="G622" s="21" t="str">
        <f>IF(Розрахунок!I612&lt;&gt;"",LEFT(Розрахунок!I612, LEN(Розрахунок!I612)-1)," ")</f>
        <v xml:space="preserve"> </v>
      </c>
      <c r="H622" s="21">
        <f>Розрахунок!J612</f>
        <v>0</v>
      </c>
      <c r="I622" s="21" t="str">
        <f>IF(Розрахунок!K612&lt;&gt;"",LEFT(Розрахунок!K612, LEN(Розрахунок!K612)-1)," ")</f>
        <v xml:space="preserve"> </v>
      </c>
      <c r="J622" s="21">
        <f>Розрахунок!E612</f>
        <v>0</v>
      </c>
      <c r="K622" s="21">
        <f>Розрахунок!DN612</f>
        <v>0</v>
      </c>
      <c r="L622" s="21">
        <f>Розрахунок!DM612</f>
        <v>0</v>
      </c>
      <c r="M622" s="21">
        <f>Розрахунок!L612</f>
        <v>0</v>
      </c>
      <c r="N622" s="21">
        <f>Розрахунок!M612</f>
        <v>0</v>
      </c>
      <c r="O622" s="21">
        <f>Розрахунок!N612</f>
        <v>0</v>
      </c>
      <c r="P622" s="21">
        <f>Розрахунок!O612</f>
        <v>0</v>
      </c>
      <c r="Q622" s="253">
        <f>Розрахунок!DL612</f>
        <v>0</v>
      </c>
      <c r="R622" s="254" t="str">
        <f t="shared" si="129"/>
        <v xml:space="preserve"> </v>
      </c>
      <c r="S622" s="265">
        <f>Розрахунок!U612</f>
        <v>0</v>
      </c>
      <c r="T622" s="261">
        <f>Розрахунок!AB612</f>
        <v>0</v>
      </c>
      <c r="U622" s="22">
        <f>Розрахунок!AI612</f>
        <v>0</v>
      </c>
      <c r="V622" s="270">
        <f>Розрахунок!AP612</f>
        <v>0</v>
      </c>
      <c r="W622" s="265">
        <f>Розрахунок!AW612</f>
        <v>0</v>
      </c>
      <c r="X622" s="261">
        <f>Розрахунок!BD612</f>
        <v>0</v>
      </c>
      <c r="Y622" s="22">
        <f>Розрахунок!BK612</f>
        <v>0</v>
      </c>
      <c r="Z622" s="270">
        <f>Розрахунок!BR612</f>
        <v>0</v>
      </c>
      <c r="AA622" s="265">
        <f>Розрахунок!BY612</f>
        <v>0</v>
      </c>
      <c r="AB622" s="270">
        <f>Розрахунок!CF612</f>
        <v>0</v>
      </c>
      <c r="AC622" s="265">
        <f>Розрахунок!CM612</f>
        <v>0</v>
      </c>
      <c r="AD622" s="261">
        <f>Розрахунок!CT612</f>
        <v>0</v>
      </c>
      <c r="AE622" s="22">
        <f>Розрахунок!DA612</f>
        <v>0</v>
      </c>
      <c r="AF622" s="261">
        <f>Розрахунок!DH612</f>
        <v>0</v>
      </c>
    </row>
    <row r="623" spans="1:32" s="16" customFormat="1" ht="13.5" hidden="1" thickBot="1" x14ac:dyDescent="0.25">
      <c r="A623" s="251">
        <f>Розрахунок!A613</f>
        <v>24</v>
      </c>
      <c r="B623" s="270">
        <f>Розрахунок!B613</f>
        <v>0</v>
      </c>
      <c r="C623" s="252" t="str">
        <f>Розрахунок!C613</f>
        <v/>
      </c>
      <c r="D623" s="22" t="str">
        <f>IF(Розрахунок!F613&lt;&gt;"",LEFT(Розрахунок!F613, LEN(Розрахунок!F613)-1)," ")</f>
        <v xml:space="preserve"> </v>
      </c>
      <c r="E623" s="21" t="str">
        <f>IF(Розрахунок!G613&lt;&gt;"",LEFT(Розрахунок!G613, LEN(Розрахунок!G613)-1)," ")</f>
        <v xml:space="preserve"> </v>
      </c>
      <c r="F623" s="21" t="str">
        <f>IF(Розрахунок!H613&lt;&gt;"",LEFT(Розрахунок!H613, LEN(Розрахунок!H613)-1)," ")</f>
        <v xml:space="preserve"> </v>
      </c>
      <c r="G623" s="21" t="str">
        <f>IF(Розрахунок!I613&lt;&gt;"",LEFT(Розрахунок!I613, LEN(Розрахунок!I613)-1)," ")</f>
        <v xml:space="preserve"> </v>
      </c>
      <c r="H623" s="21">
        <f>Розрахунок!J613</f>
        <v>0</v>
      </c>
      <c r="I623" s="21" t="str">
        <f>IF(Розрахунок!K613&lt;&gt;"",LEFT(Розрахунок!K613, LEN(Розрахунок!K613)-1)," ")</f>
        <v xml:space="preserve"> </v>
      </c>
      <c r="J623" s="21">
        <f>Розрахунок!E613</f>
        <v>0</v>
      </c>
      <c r="K623" s="21">
        <f>Розрахунок!DN613</f>
        <v>0</v>
      </c>
      <c r="L623" s="21">
        <f>Розрахунок!DM613</f>
        <v>0</v>
      </c>
      <c r="M623" s="21">
        <f>Розрахунок!L613</f>
        <v>0</v>
      </c>
      <c r="N623" s="21">
        <f>Розрахунок!M613</f>
        <v>0</v>
      </c>
      <c r="O623" s="21">
        <f>Розрахунок!N613</f>
        <v>0</v>
      </c>
      <c r="P623" s="21">
        <f>Розрахунок!O613</f>
        <v>0</v>
      </c>
      <c r="Q623" s="253">
        <f>Розрахунок!DL613</f>
        <v>0</v>
      </c>
      <c r="R623" s="254" t="str">
        <f t="shared" si="129"/>
        <v xml:space="preserve"> </v>
      </c>
      <c r="S623" s="265">
        <f>Розрахунок!U613</f>
        <v>0</v>
      </c>
      <c r="T623" s="261">
        <f>Розрахунок!AB613</f>
        <v>0</v>
      </c>
      <c r="U623" s="22">
        <f>Розрахунок!AI613</f>
        <v>0</v>
      </c>
      <c r="V623" s="270">
        <f>Розрахунок!AP613</f>
        <v>0</v>
      </c>
      <c r="W623" s="265">
        <f>Розрахунок!AW613</f>
        <v>0</v>
      </c>
      <c r="X623" s="261">
        <f>Розрахунок!BD613</f>
        <v>0</v>
      </c>
      <c r="Y623" s="22">
        <f>Розрахунок!BK613</f>
        <v>0</v>
      </c>
      <c r="Z623" s="270">
        <f>Розрахунок!BR613</f>
        <v>0</v>
      </c>
      <c r="AA623" s="265">
        <f>Розрахунок!BY613</f>
        <v>0</v>
      </c>
      <c r="AB623" s="270">
        <f>Розрахунок!CF613</f>
        <v>0</v>
      </c>
      <c r="AC623" s="265">
        <f>Розрахунок!CM613</f>
        <v>0</v>
      </c>
      <c r="AD623" s="261">
        <f>Розрахунок!CT613</f>
        <v>0</v>
      </c>
      <c r="AE623" s="22">
        <f>Розрахунок!DA613</f>
        <v>0</v>
      </c>
      <c r="AF623" s="261">
        <f>Розрахунок!DH613</f>
        <v>0</v>
      </c>
    </row>
    <row r="624" spans="1:32" s="16" customFormat="1" ht="13.5" hidden="1" thickBot="1" x14ac:dyDescent="0.25">
      <c r="A624" s="251">
        <f>Розрахунок!A614</f>
        <v>25</v>
      </c>
      <c r="B624" s="270">
        <f>Розрахунок!B614</f>
        <v>0</v>
      </c>
      <c r="C624" s="252" t="str">
        <f>Розрахунок!C614</f>
        <v/>
      </c>
      <c r="D624" s="22" t="str">
        <f>IF(Розрахунок!F614&lt;&gt;"",LEFT(Розрахунок!F614, LEN(Розрахунок!F614)-1)," ")</f>
        <v xml:space="preserve"> </v>
      </c>
      <c r="E624" s="21" t="str">
        <f>IF(Розрахунок!G614&lt;&gt;"",LEFT(Розрахунок!G614, LEN(Розрахунок!G614)-1)," ")</f>
        <v xml:space="preserve"> </v>
      </c>
      <c r="F624" s="21" t="str">
        <f>IF(Розрахунок!H614&lt;&gt;"",LEFT(Розрахунок!H614, LEN(Розрахунок!H614)-1)," ")</f>
        <v xml:space="preserve"> </v>
      </c>
      <c r="G624" s="21" t="str">
        <f>IF(Розрахунок!I614&lt;&gt;"",LEFT(Розрахунок!I614, LEN(Розрахунок!I614)-1)," ")</f>
        <v xml:space="preserve"> </v>
      </c>
      <c r="H624" s="21">
        <f>Розрахунок!J614</f>
        <v>0</v>
      </c>
      <c r="I624" s="21" t="str">
        <f>IF(Розрахунок!K614&lt;&gt;"",LEFT(Розрахунок!K614, LEN(Розрахунок!K614)-1)," ")</f>
        <v xml:space="preserve"> </v>
      </c>
      <c r="J624" s="21">
        <f>Розрахунок!E614</f>
        <v>0</v>
      </c>
      <c r="K624" s="21">
        <f>Розрахунок!DN614</f>
        <v>0</v>
      </c>
      <c r="L624" s="21">
        <f>Розрахунок!DM614</f>
        <v>0</v>
      </c>
      <c r="M624" s="21">
        <f>Розрахунок!L614</f>
        <v>0</v>
      </c>
      <c r="N624" s="21">
        <f>Розрахунок!M614</f>
        <v>0</v>
      </c>
      <c r="O624" s="21">
        <f>Розрахунок!N614</f>
        <v>0</v>
      </c>
      <c r="P624" s="21">
        <f>Розрахунок!O614</f>
        <v>0</v>
      </c>
      <c r="Q624" s="253">
        <f>Розрахунок!DL614</f>
        <v>0</v>
      </c>
      <c r="R624" s="254" t="str">
        <f t="shared" si="129"/>
        <v xml:space="preserve"> </v>
      </c>
      <c r="S624" s="265">
        <f>Розрахунок!U614</f>
        <v>0</v>
      </c>
      <c r="T624" s="261">
        <f>Розрахунок!AB614</f>
        <v>0</v>
      </c>
      <c r="U624" s="22">
        <f>Розрахунок!AI614</f>
        <v>0</v>
      </c>
      <c r="V624" s="270">
        <f>Розрахунок!AP614</f>
        <v>0</v>
      </c>
      <c r="W624" s="265">
        <f>Розрахунок!AW614</f>
        <v>0</v>
      </c>
      <c r="X624" s="261">
        <f>Розрахунок!BD614</f>
        <v>0</v>
      </c>
      <c r="Y624" s="22">
        <f>Розрахунок!BK614</f>
        <v>0</v>
      </c>
      <c r="Z624" s="270">
        <f>Розрахунок!BR614</f>
        <v>0</v>
      </c>
      <c r="AA624" s="265">
        <f>Розрахунок!BY614</f>
        <v>0</v>
      </c>
      <c r="AB624" s="270">
        <f>Розрахунок!CF614</f>
        <v>0</v>
      </c>
      <c r="AC624" s="265">
        <f>Розрахунок!CM614</f>
        <v>0</v>
      </c>
      <c r="AD624" s="261">
        <f>Розрахунок!CT614</f>
        <v>0</v>
      </c>
      <c r="AE624" s="22">
        <f>Розрахунок!DA614</f>
        <v>0</v>
      </c>
      <c r="AF624" s="261">
        <f>Розрахунок!DH614</f>
        <v>0</v>
      </c>
    </row>
    <row r="625" spans="1:32" s="16" customFormat="1" ht="13.5" hidden="1" thickBot="1" x14ac:dyDescent="0.25">
      <c r="A625" s="251">
        <f>Розрахунок!A615</f>
        <v>26</v>
      </c>
      <c r="B625" s="270">
        <f>Розрахунок!B615</f>
        <v>0</v>
      </c>
      <c r="C625" s="252" t="str">
        <f>Розрахунок!C615</f>
        <v/>
      </c>
      <c r="D625" s="22" t="str">
        <f>IF(Розрахунок!F615&lt;&gt;"",LEFT(Розрахунок!F615, LEN(Розрахунок!F615)-1)," ")</f>
        <v xml:space="preserve"> </v>
      </c>
      <c r="E625" s="21" t="str">
        <f>IF(Розрахунок!G615&lt;&gt;"",LEFT(Розрахунок!G615, LEN(Розрахунок!G615)-1)," ")</f>
        <v xml:space="preserve"> </v>
      </c>
      <c r="F625" s="21" t="str">
        <f>IF(Розрахунок!H615&lt;&gt;"",LEFT(Розрахунок!H615, LEN(Розрахунок!H615)-1)," ")</f>
        <v xml:space="preserve"> </v>
      </c>
      <c r="G625" s="21" t="str">
        <f>IF(Розрахунок!I615&lt;&gt;"",LEFT(Розрахунок!I615, LEN(Розрахунок!I615)-1)," ")</f>
        <v xml:space="preserve"> </v>
      </c>
      <c r="H625" s="21">
        <f>Розрахунок!J615</f>
        <v>0</v>
      </c>
      <c r="I625" s="21" t="str">
        <f>IF(Розрахунок!K615&lt;&gt;"",LEFT(Розрахунок!K615, LEN(Розрахунок!K615)-1)," ")</f>
        <v xml:space="preserve"> </v>
      </c>
      <c r="J625" s="21">
        <f>Розрахунок!E615</f>
        <v>0</v>
      </c>
      <c r="K625" s="21">
        <f>Розрахунок!DN615</f>
        <v>0</v>
      </c>
      <c r="L625" s="21">
        <f>Розрахунок!DM615</f>
        <v>0</v>
      </c>
      <c r="M625" s="21">
        <f>Розрахунок!L615</f>
        <v>0</v>
      </c>
      <c r="N625" s="21">
        <f>Розрахунок!M615</f>
        <v>0</v>
      </c>
      <c r="O625" s="21">
        <f>Розрахунок!N615</f>
        <v>0</v>
      </c>
      <c r="P625" s="21">
        <f>Розрахунок!O615</f>
        <v>0</v>
      </c>
      <c r="Q625" s="253">
        <f>Розрахунок!DL615</f>
        <v>0</v>
      </c>
      <c r="R625" s="254" t="str">
        <f t="shared" si="129"/>
        <v xml:space="preserve"> </v>
      </c>
      <c r="S625" s="265">
        <f>Розрахунок!U615</f>
        <v>0</v>
      </c>
      <c r="T625" s="261">
        <f>Розрахунок!AB615</f>
        <v>0</v>
      </c>
      <c r="U625" s="22">
        <f>Розрахунок!AI615</f>
        <v>0</v>
      </c>
      <c r="V625" s="270">
        <f>Розрахунок!AP615</f>
        <v>0</v>
      </c>
      <c r="W625" s="265">
        <f>Розрахунок!AW615</f>
        <v>0</v>
      </c>
      <c r="X625" s="261">
        <f>Розрахунок!BD615</f>
        <v>0</v>
      </c>
      <c r="Y625" s="22">
        <f>Розрахунок!BK615</f>
        <v>0</v>
      </c>
      <c r="Z625" s="270">
        <f>Розрахунок!BR615</f>
        <v>0</v>
      </c>
      <c r="AA625" s="265">
        <f>Розрахунок!BY615</f>
        <v>0</v>
      </c>
      <c r="AB625" s="270">
        <f>Розрахунок!CF615</f>
        <v>0</v>
      </c>
      <c r="AC625" s="265">
        <f>Розрахунок!CM615</f>
        <v>0</v>
      </c>
      <c r="AD625" s="261">
        <f>Розрахунок!CT615</f>
        <v>0</v>
      </c>
      <c r="AE625" s="22">
        <f>Розрахунок!DA615</f>
        <v>0</v>
      </c>
      <c r="AF625" s="261">
        <f>Розрахунок!DH615</f>
        <v>0</v>
      </c>
    </row>
    <row r="626" spans="1:32" s="16" customFormat="1" ht="13.5" hidden="1" thickBot="1" x14ac:dyDescent="0.25">
      <c r="A626" s="251">
        <f>Розрахунок!A616</f>
        <v>27</v>
      </c>
      <c r="B626" s="270">
        <f>Розрахунок!B616</f>
        <v>0</v>
      </c>
      <c r="C626" s="252" t="str">
        <f>Розрахунок!C616</f>
        <v/>
      </c>
      <c r="D626" s="22" t="str">
        <f>IF(Розрахунок!F616&lt;&gt;"",LEFT(Розрахунок!F616, LEN(Розрахунок!F616)-1)," ")</f>
        <v xml:space="preserve"> </v>
      </c>
      <c r="E626" s="21" t="str">
        <f>IF(Розрахунок!G616&lt;&gt;"",LEFT(Розрахунок!G616, LEN(Розрахунок!G616)-1)," ")</f>
        <v xml:space="preserve"> </v>
      </c>
      <c r="F626" s="21" t="str">
        <f>IF(Розрахунок!H616&lt;&gt;"",LEFT(Розрахунок!H616, LEN(Розрахунок!H616)-1)," ")</f>
        <v xml:space="preserve"> </v>
      </c>
      <c r="G626" s="21" t="str">
        <f>IF(Розрахунок!I616&lt;&gt;"",LEFT(Розрахунок!I616, LEN(Розрахунок!I616)-1)," ")</f>
        <v xml:space="preserve"> </v>
      </c>
      <c r="H626" s="21">
        <f>Розрахунок!J616</f>
        <v>0</v>
      </c>
      <c r="I626" s="21" t="str">
        <f>IF(Розрахунок!K616&lt;&gt;"",LEFT(Розрахунок!K616, LEN(Розрахунок!K616)-1)," ")</f>
        <v xml:space="preserve"> </v>
      </c>
      <c r="J626" s="21">
        <f>Розрахунок!E616</f>
        <v>0</v>
      </c>
      <c r="K626" s="21">
        <f>Розрахунок!DN616</f>
        <v>0</v>
      </c>
      <c r="L626" s="21">
        <f>Розрахунок!DM616</f>
        <v>0</v>
      </c>
      <c r="M626" s="21">
        <f>Розрахунок!L616</f>
        <v>0</v>
      </c>
      <c r="N626" s="21">
        <f>Розрахунок!M616</f>
        <v>0</v>
      </c>
      <c r="O626" s="21">
        <f>Розрахунок!N616</f>
        <v>0</v>
      </c>
      <c r="P626" s="21">
        <f>Розрахунок!O616</f>
        <v>0</v>
      </c>
      <c r="Q626" s="253">
        <f>Розрахунок!DL616</f>
        <v>0</v>
      </c>
      <c r="R626" s="254" t="str">
        <f t="shared" si="129"/>
        <v xml:space="preserve"> </v>
      </c>
      <c r="S626" s="265">
        <f>Розрахунок!U616</f>
        <v>0</v>
      </c>
      <c r="T626" s="261">
        <f>Розрахунок!AB616</f>
        <v>0</v>
      </c>
      <c r="U626" s="22">
        <f>Розрахунок!AI616</f>
        <v>0</v>
      </c>
      <c r="V626" s="270">
        <f>Розрахунок!AP616</f>
        <v>0</v>
      </c>
      <c r="W626" s="265">
        <f>Розрахунок!AW616</f>
        <v>0</v>
      </c>
      <c r="X626" s="261">
        <f>Розрахунок!BD616</f>
        <v>0</v>
      </c>
      <c r="Y626" s="22">
        <f>Розрахунок!BK616</f>
        <v>0</v>
      </c>
      <c r="Z626" s="270">
        <f>Розрахунок!BR616</f>
        <v>0</v>
      </c>
      <c r="AA626" s="265">
        <f>Розрахунок!BY616</f>
        <v>0</v>
      </c>
      <c r="AB626" s="270">
        <f>Розрахунок!CF616</f>
        <v>0</v>
      </c>
      <c r="AC626" s="265">
        <f>Розрахунок!CM616</f>
        <v>0</v>
      </c>
      <c r="AD626" s="261">
        <f>Розрахунок!CT616</f>
        <v>0</v>
      </c>
      <c r="AE626" s="22">
        <f>Розрахунок!DA616</f>
        <v>0</v>
      </c>
      <c r="AF626" s="261">
        <f>Розрахунок!DH616</f>
        <v>0</v>
      </c>
    </row>
    <row r="627" spans="1:32" s="16" customFormat="1" ht="13.5" hidden="1" thickBot="1" x14ac:dyDescent="0.25">
      <c r="A627" s="251">
        <f>Розрахунок!A617</f>
        <v>28</v>
      </c>
      <c r="B627" s="270">
        <f>Розрахунок!B617</f>
        <v>0</v>
      </c>
      <c r="C627" s="252" t="str">
        <f>Розрахунок!C617</f>
        <v/>
      </c>
      <c r="D627" s="22" t="str">
        <f>IF(Розрахунок!F617&lt;&gt;"",LEFT(Розрахунок!F617, LEN(Розрахунок!F617)-1)," ")</f>
        <v xml:space="preserve"> </v>
      </c>
      <c r="E627" s="21" t="str">
        <f>IF(Розрахунок!G617&lt;&gt;"",LEFT(Розрахунок!G617, LEN(Розрахунок!G617)-1)," ")</f>
        <v xml:space="preserve"> </v>
      </c>
      <c r="F627" s="21" t="str">
        <f>IF(Розрахунок!H617&lt;&gt;"",LEFT(Розрахунок!H617, LEN(Розрахунок!H617)-1)," ")</f>
        <v xml:space="preserve"> </v>
      </c>
      <c r="G627" s="21" t="str">
        <f>IF(Розрахунок!I617&lt;&gt;"",LEFT(Розрахунок!I617, LEN(Розрахунок!I617)-1)," ")</f>
        <v xml:space="preserve"> </v>
      </c>
      <c r="H627" s="21">
        <f>Розрахунок!J617</f>
        <v>0</v>
      </c>
      <c r="I627" s="21" t="str">
        <f>IF(Розрахунок!K617&lt;&gt;"",LEFT(Розрахунок!K617, LEN(Розрахунок!K617)-1)," ")</f>
        <v xml:space="preserve"> </v>
      </c>
      <c r="J627" s="21">
        <f>Розрахунок!E617</f>
        <v>0</v>
      </c>
      <c r="K627" s="21">
        <f>Розрахунок!DN617</f>
        <v>0</v>
      </c>
      <c r="L627" s="21">
        <f>Розрахунок!DM617</f>
        <v>0</v>
      </c>
      <c r="M627" s="21">
        <f>Розрахунок!L617</f>
        <v>0</v>
      </c>
      <c r="N627" s="21">
        <f>Розрахунок!M617</f>
        <v>0</v>
      </c>
      <c r="O627" s="21">
        <f>Розрахунок!N617</f>
        <v>0</v>
      </c>
      <c r="P627" s="21">
        <f>Розрахунок!O617</f>
        <v>0</v>
      </c>
      <c r="Q627" s="253">
        <f>Розрахунок!DL617</f>
        <v>0</v>
      </c>
      <c r="R627" s="254" t="str">
        <f t="shared" si="129"/>
        <v xml:space="preserve"> </v>
      </c>
      <c r="S627" s="265">
        <f>Розрахунок!U617</f>
        <v>0</v>
      </c>
      <c r="T627" s="261">
        <f>Розрахунок!AB617</f>
        <v>0</v>
      </c>
      <c r="U627" s="22">
        <f>Розрахунок!AI617</f>
        <v>0</v>
      </c>
      <c r="V627" s="270">
        <f>Розрахунок!AP617</f>
        <v>0</v>
      </c>
      <c r="W627" s="265">
        <f>Розрахунок!AW617</f>
        <v>0</v>
      </c>
      <c r="X627" s="261">
        <f>Розрахунок!BD617</f>
        <v>0</v>
      </c>
      <c r="Y627" s="22">
        <f>Розрахунок!BK617</f>
        <v>0</v>
      </c>
      <c r="Z627" s="270">
        <f>Розрахунок!BR617</f>
        <v>0</v>
      </c>
      <c r="AA627" s="265">
        <f>Розрахунок!BY617</f>
        <v>0</v>
      </c>
      <c r="AB627" s="270">
        <f>Розрахунок!CF617</f>
        <v>0</v>
      </c>
      <c r="AC627" s="265">
        <f>Розрахунок!CM617</f>
        <v>0</v>
      </c>
      <c r="AD627" s="261">
        <f>Розрахунок!CT617</f>
        <v>0</v>
      </c>
      <c r="AE627" s="22">
        <f>Розрахунок!DA617</f>
        <v>0</v>
      </c>
      <c r="AF627" s="261">
        <f>Розрахунок!DH617</f>
        <v>0</v>
      </c>
    </row>
    <row r="628" spans="1:32" s="16" customFormat="1" ht="13.5" hidden="1" thickBot="1" x14ac:dyDescent="0.25">
      <c r="A628" s="251">
        <f>Розрахунок!A618</f>
        <v>29</v>
      </c>
      <c r="B628" s="270">
        <f>Розрахунок!B618</f>
        <v>0</v>
      </c>
      <c r="C628" s="252" t="str">
        <f>Розрахунок!C618</f>
        <v/>
      </c>
      <c r="D628" s="22" t="str">
        <f>IF(Розрахунок!F618&lt;&gt;"",LEFT(Розрахунок!F618, LEN(Розрахунок!F618)-1)," ")</f>
        <v xml:space="preserve"> </v>
      </c>
      <c r="E628" s="21" t="str">
        <f>IF(Розрахунок!G618&lt;&gt;"",LEFT(Розрахунок!G618, LEN(Розрахунок!G618)-1)," ")</f>
        <v xml:space="preserve"> </v>
      </c>
      <c r="F628" s="21" t="str">
        <f>IF(Розрахунок!H618&lt;&gt;"",LEFT(Розрахунок!H618, LEN(Розрахунок!H618)-1)," ")</f>
        <v xml:space="preserve"> </v>
      </c>
      <c r="G628" s="21" t="str">
        <f>IF(Розрахунок!I618&lt;&gt;"",LEFT(Розрахунок!I618, LEN(Розрахунок!I618)-1)," ")</f>
        <v xml:space="preserve"> </v>
      </c>
      <c r="H628" s="21">
        <f>Розрахунок!J618</f>
        <v>0</v>
      </c>
      <c r="I628" s="21" t="str">
        <f>IF(Розрахунок!K618&lt;&gt;"",LEFT(Розрахунок!K618, LEN(Розрахунок!K618)-1)," ")</f>
        <v xml:space="preserve"> </v>
      </c>
      <c r="J628" s="21">
        <f>Розрахунок!E618</f>
        <v>0</v>
      </c>
      <c r="K628" s="21">
        <f>Розрахунок!DN618</f>
        <v>0</v>
      </c>
      <c r="L628" s="21">
        <f>Розрахунок!DM618</f>
        <v>0</v>
      </c>
      <c r="M628" s="21">
        <f>Розрахунок!L618</f>
        <v>0</v>
      </c>
      <c r="N628" s="21">
        <f>Розрахунок!M618</f>
        <v>0</v>
      </c>
      <c r="O628" s="21">
        <f>Розрахунок!N618</f>
        <v>0</v>
      </c>
      <c r="P628" s="21">
        <f>Розрахунок!O618</f>
        <v>0</v>
      </c>
      <c r="Q628" s="253">
        <f>Розрахунок!DL618</f>
        <v>0</v>
      </c>
      <c r="R628" s="254" t="str">
        <f t="shared" si="129"/>
        <v xml:space="preserve"> </v>
      </c>
      <c r="S628" s="265">
        <f>Розрахунок!U618</f>
        <v>0</v>
      </c>
      <c r="T628" s="261">
        <f>Розрахунок!AB618</f>
        <v>0</v>
      </c>
      <c r="U628" s="22">
        <f>Розрахунок!AI618</f>
        <v>0</v>
      </c>
      <c r="V628" s="270">
        <f>Розрахунок!AP618</f>
        <v>0</v>
      </c>
      <c r="W628" s="265">
        <f>Розрахунок!AW618</f>
        <v>0</v>
      </c>
      <c r="X628" s="261">
        <f>Розрахунок!BD618</f>
        <v>0</v>
      </c>
      <c r="Y628" s="22">
        <f>Розрахунок!BK618</f>
        <v>0</v>
      </c>
      <c r="Z628" s="270">
        <f>Розрахунок!BR618</f>
        <v>0</v>
      </c>
      <c r="AA628" s="265">
        <f>Розрахунок!BY618</f>
        <v>0</v>
      </c>
      <c r="AB628" s="270">
        <f>Розрахунок!CF618</f>
        <v>0</v>
      </c>
      <c r="AC628" s="265">
        <f>Розрахунок!CM618</f>
        <v>0</v>
      </c>
      <c r="AD628" s="261">
        <f>Розрахунок!CT618</f>
        <v>0</v>
      </c>
      <c r="AE628" s="22">
        <f>Розрахунок!DA618</f>
        <v>0</v>
      </c>
      <c r="AF628" s="261">
        <f>Розрахунок!DH618</f>
        <v>0</v>
      </c>
    </row>
    <row r="629" spans="1:32" s="16" customFormat="1" ht="13.5" hidden="1" thickBot="1" x14ac:dyDescent="0.25">
      <c r="A629" s="251">
        <f>Розрахунок!A619</f>
        <v>30</v>
      </c>
      <c r="B629" s="270">
        <f>Розрахунок!B619</f>
        <v>0</v>
      </c>
      <c r="C629" s="252" t="str">
        <f>Розрахунок!C619</f>
        <v/>
      </c>
      <c r="D629" s="22" t="str">
        <f>IF(Розрахунок!F619&lt;&gt;"",LEFT(Розрахунок!F619, LEN(Розрахунок!F619)-1)," ")</f>
        <v xml:space="preserve"> </v>
      </c>
      <c r="E629" s="21" t="str">
        <f>IF(Розрахунок!G619&lt;&gt;"",LEFT(Розрахунок!G619, LEN(Розрахунок!G619)-1)," ")</f>
        <v xml:space="preserve"> </v>
      </c>
      <c r="F629" s="21" t="str">
        <f>IF(Розрахунок!H619&lt;&gt;"",LEFT(Розрахунок!H619, LEN(Розрахунок!H619)-1)," ")</f>
        <v xml:space="preserve"> </v>
      </c>
      <c r="G629" s="21" t="str">
        <f>IF(Розрахунок!I619&lt;&gt;"",LEFT(Розрахунок!I619, LEN(Розрахунок!I619)-1)," ")</f>
        <v xml:space="preserve"> </v>
      </c>
      <c r="H629" s="21">
        <f>Розрахунок!J619</f>
        <v>0</v>
      </c>
      <c r="I629" s="21" t="str">
        <f>IF(Розрахунок!K619&lt;&gt;"",LEFT(Розрахунок!K619, LEN(Розрахунок!K619)-1)," ")</f>
        <v xml:space="preserve"> </v>
      </c>
      <c r="J629" s="21">
        <f>Розрахунок!E619</f>
        <v>0</v>
      </c>
      <c r="K629" s="21">
        <f>Розрахунок!DN619</f>
        <v>0</v>
      </c>
      <c r="L629" s="21">
        <f>Розрахунок!DM619</f>
        <v>0</v>
      </c>
      <c r="M629" s="21">
        <f>Розрахунок!L619</f>
        <v>0</v>
      </c>
      <c r="N629" s="21">
        <f>Розрахунок!M619</f>
        <v>0</v>
      </c>
      <c r="O629" s="21">
        <f>Розрахунок!N619</f>
        <v>0</v>
      </c>
      <c r="P629" s="21">
        <f>Розрахунок!O619</f>
        <v>0</v>
      </c>
      <c r="Q629" s="253">
        <f>Розрахунок!DL619</f>
        <v>0</v>
      </c>
      <c r="R629" s="254" t="str">
        <f t="shared" si="129"/>
        <v xml:space="preserve"> </v>
      </c>
      <c r="S629" s="265">
        <f>Розрахунок!U619</f>
        <v>0</v>
      </c>
      <c r="T629" s="261">
        <f>Розрахунок!AB619</f>
        <v>0</v>
      </c>
      <c r="U629" s="22">
        <f>Розрахунок!AI619</f>
        <v>0</v>
      </c>
      <c r="V629" s="270">
        <f>Розрахунок!AP619</f>
        <v>0</v>
      </c>
      <c r="W629" s="265">
        <f>Розрахунок!AW619</f>
        <v>0</v>
      </c>
      <c r="X629" s="261">
        <f>Розрахунок!BD619</f>
        <v>0</v>
      </c>
      <c r="Y629" s="22">
        <f>Розрахунок!BK619</f>
        <v>0</v>
      </c>
      <c r="Z629" s="270">
        <f>Розрахунок!BR619</f>
        <v>0</v>
      </c>
      <c r="AA629" s="265">
        <f>Розрахунок!BY619</f>
        <v>0</v>
      </c>
      <c r="AB629" s="270">
        <f>Розрахунок!CF619</f>
        <v>0</v>
      </c>
      <c r="AC629" s="265">
        <f>Розрахунок!CM619</f>
        <v>0</v>
      </c>
      <c r="AD629" s="261">
        <f>Розрахунок!CT619</f>
        <v>0</v>
      </c>
      <c r="AE629" s="22">
        <f>Розрахунок!DA619</f>
        <v>0</v>
      </c>
      <c r="AF629" s="261">
        <f>Розрахунок!DH619</f>
        <v>0</v>
      </c>
    </row>
    <row r="630" spans="1:32" s="16" customFormat="1" ht="13.5" hidden="1" thickBot="1" x14ac:dyDescent="0.25">
      <c r="A630" s="251">
        <f>Розрахунок!A620</f>
        <v>31</v>
      </c>
      <c r="B630" s="270">
        <f>Розрахунок!B620</f>
        <v>0</v>
      </c>
      <c r="C630" s="252" t="str">
        <f>Розрахунок!C620</f>
        <v/>
      </c>
      <c r="D630" s="22" t="str">
        <f>IF(Розрахунок!F620&lt;&gt;"",LEFT(Розрахунок!F620, LEN(Розрахунок!F620)-1)," ")</f>
        <v xml:space="preserve"> </v>
      </c>
      <c r="E630" s="21" t="str">
        <f>IF(Розрахунок!G620&lt;&gt;"",LEFT(Розрахунок!G620, LEN(Розрахунок!G620)-1)," ")</f>
        <v xml:space="preserve"> </v>
      </c>
      <c r="F630" s="21" t="str">
        <f>IF(Розрахунок!H620&lt;&gt;"",LEFT(Розрахунок!H620, LEN(Розрахунок!H620)-1)," ")</f>
        <v xml:space="preserve"> </v>
      </c>
      <c r="G630" s="21" t="str">
        <f>IF(Розрахунок!I620&lt;&gt;"",LEFT(Розрахунок!I620, LEN(Розрахунок!I620)-1)," ")</f>
        <v xml:space="preserve"> </v>
      </c>
      <c r="H630" s="21">
        <f>Розрахунок!J620</f>
        <v>0</v>
      </c>
      <c r="I630" s="21" t="str">
        <f>IF(Розрахунок!K620&lt;&gt;"",LEFT(Розрахунок!K620, LEN(Розрахунок!K620)-1)," ")</f>
        <v xml:space="preserve"> </v>
      </c>
      <c r="J630" s="21">
        <f>Розрахунок!E620</f>
        <v>0</v>
      </c>
      <c r="K630" s="21">
        <f>Розрахунок!DN620</f>
        <v>0</v>
      </c>
      <c r="L630" s="21">
        <f>Розрахунок!DM620</f>
        <v>0</v>
      </c>
      <c r="M630" s="21">
        <f>Розрахунок!L620</f>
        <v>0</v>
      </c>
      <c r="N630" s="21">
        <f>Розрахунок!M620</f>
        <v>0</v>
      </c>
      <c r="O630" s="21">
        <f>Розрахунок!N620</f>
        <v>0</v>
      </c>
      <c r="P630" s="21">
        <f>Розрахунок!O620</f>
        <v>0</v>
      </c>
      <c r="Q630" s="253">
        <f>Розрахунок!DL620</f>
        <v>0</v>
      </c>
      <c r="R630" s="254" t="str">
        <f t="shared" si="129"/>
        <v xml:space="preserve"> </v>
      </c>
      <c r="S630" s="265">
        <f>Розрахунок!U620</f>
        <v>0</v>
      </c>
      <c r="T630" s="261">
        <f>Розрахунок!AB620</f>
        <v>0</v>
      </c>
      <c r="U630" s="22">
        <f>Розрахунок!AI620</f>
        <v>0</v>
      </c>
      <c r="V630" s="270">
        <f>Розрахунок!AP620</f>
        <v>0</v>
      </c>
      <c r="W630" s="265">
        <f>Розрахунок!AW620</f>
        <v>0</v>
      </c>
      <c r="X630" s="261">
        <f>Розрахунок!BD620</f>
        <v>0</v>
      </c>
      <c r="Y630" s="22">
        <f>Розрахунок!BK620</f>
        <v>0</v>
      </c>
      <c r="Z630" s="270">
        <f>Розрахунок!BR620</f>
        <v>0</v>
      </c>
      <c r="AA630" s="265">
        <f>Розрахунок!BY620</f>
        <v>0</v>
      </c>
      <c r="AB630" s="270">
        <f>Розрахунок!CF620</f>
        <v>0</v>
      </c>
      <c r="AC630" s="265">
        <f>Розрахунок!CM620</f>
        <v>0</v>
      </c>
      <c r="AD630" s="261">
        <f>Розрахунок!CT620</f>
        <v>0</v>
      </c>
      <c r="AE630" s="22">
        <f>Розрахунок!DA620</f>
        <v>0</v>
      </c>
      <c r="AF630" s="261">
        <f>Розрахунок!DH620</f>
        <v>0</v>
      </c>
    </row>
    <row r="631" spans="1:32" s="16" customFormat="1" ht="13.5" hidden="1" thickBot="1" x14ac:dyDescent="0.25">
      <c r="A631" s="251">
        <f>Розрахунок!A621</f>
        <v>32</v>
      </c>
      <c r="B631" s="270">
        <f>Розрахунок!B621</f>
        <v>0</v>
      </c>
      <c r="C631" s="252" t="str">
        <f>Розрахунок!C621</f>
        <v/>
      </c>
      <c r="D631" s="22" t="str">
        <f>IF(Розрахунок!F621&lt;&gt;"",LEFT(Розрахунок!F621, LEN(Розрахунок!F621)-1)," ")</f>
        <v xml:space="preserve"> </v>
      </c>
      <c r="E631" s="21" t="str">
        <f>IF(Розрахунок!G621&lt;&gt;"",LEFT(Розрахунок!G621, LEN(Розрахунок!G621)-1)," ")</f>
        <v xml:space="preserve"> </v>
      </c>
      <c r="F631" s="21" t="str">
        <f>IF(Розрахунок!H621&lt;&gt;"",LEFT(Розрахунок!H621, LEN(Розрахунок!H621)-1)," ")</f>
        <v xml:space="preserve"> </v>
      </c>
      <c r="G631" s="21" t="str">
        <f>IF(Розрахунок!I621&lt;&gt;"",LEFT(Розрахунок!I621, LEN(Розрахунок!I621)-1)," ")</f>
        <v xml:space="preserve"> </v>
      </c>
      <c r="H631" s="21">
        <f>Розрахунок!J621</f>
        <v>0</v>
      </c>
      <c r="I631" s="21" t="str">
        <f>IF(Розрахунок!K621&lt;&gt;"",LEFT(Розрахунок!K621, LEN(Розрахунок!K621)-1)," ")</f>
        <v xml:space="preserve"> </v>
      </c>
      <c r="J631" s="21">
        <f>Розрахунок!E621</f>
        <v>0</v>
      </c>
      <c r="K631" s="21">
        <f>Розрахунок!DN621</f>
        <v>0</v>
      </c>
      <c r="L631" s="21">
        <f>Розрахунок!DM621</f>
        <v>0</v>
      </c>
      <c r="M631" s="21">
        <f>Розрахунок!L621</f>
        <v>0</v>
      </c>
      <c r="N631" s="21">
        <f>Розрахунок!M621</f>
        <v>0</v>
      </c>
      <c r="O631" s="21">
        <f>Розрахунок!N621</f>
        <v>0</v>
      </c>
      <c r="P631" s="21">
        <f>Розрахунок!O621</f>
        <v>0</v>
      </c>
      <c r="Q631" s="253">
        <f>Розрахунок!DL621</f>
        <v>0</v>
      </c>
      <c r="R631" s="254" t="str">
        <f t="shared" si="129"/>
        <v xml:space="preserve"> </v>
      </c>
      <c r="S631" s="265">
        <f>Розрахунок!U621</f>
        <v>0</v>
      </c>
      <c r="T631" s="261">
        <f>Розрахунок!AB621</f>
        <v>0</v>
      </c>
      <c r="U631" s="22">
        <f>Розрахунок!AI621</f>
        <v>0</v>
      </c>
      <c r="V631" s="270">
        <f>Розрахунок!AP621</f>
        <v>0</v>
      </c>
      <c r="W631" s="265">
        <f>Розрахунок!AW621</f>
        <v>0</v>
      </c>
      <c r="X631" s="261">
        <f>Розрахунок!BD621</f>
        <v>0</v>
      </c>
      <c r="Y631" s="22">
        <f>Розрахунок!BK621</f>
        <v>0</v>
      </c>
      <c r="Z631" s="270">
        <f>Розрахунок!BR621</f>
        <v>0</v>
      </c>
      <c r="AA631" s="265">
        <f>Розрахунок!BY621</f>
        <v>0</v>
      </c>
      <c r="AB631" s="270">
        <f>Розрахунок!CF621</f>
        <v>0</v>
      </c>
      <c r="AC631" s="265">
        <f>Розрахунок!CM621</f>
        <v>0</v>
      </c>
      <c r="AD631" s="261">
        <f>Розрахунок!CT621</f>
        <v>0</v>
      </c>
      <c r="AE631" s="22">
        <f>Розрахунок!DA621</f>
        <v>0</v>
      </c>
      <c r="AF631" s="261">
        <f>Розрахунок!DH621</f>
        <v>0</v>
      </c>
    </row>
    <row r="632" spans="1:32" s="16" customFormat="1" ht="13.5" hidden="1" thickBot="1" x14ac:dyDescent="0.25">
      <c r="A632" s="251">
        <f>Розрахунок!A622</f>
        <v>33</v>
      </c>
      <c r="B632" s="270">
        <f>Розрахунок!B622</f>
        <v>0</v>
      </c>
      <c r="C632" s="252" t="str">
        <f>Розрахунок!C622</f>
        <v/>
      </c>
      <c r="D632" s="22" t="str">
        <f>IF(Розрахунок!F622&lt;&gt;"",LEFT(Розрахунок!F622, LEN(Розрахунок!F622)-1)," ")</f>
        <v xml:space="preserve"> </v>
      </c>
      <c r="E632" s="21" t="str">
        <f>IF(Розрахунок!G622&lt;&gt;"",LEFT(Розрахунок!G622, LEN(Розрахунок!G622)-1)," ")</f>
        <v xml:space="preserve"> </v>
      </c>
      <c r="F632" s="21" t="str">
        <f>IF(Розрахунок!H622&lt;&gt;"",LEFT(Розрахунок!H622, LEN(Розрахунок!H622)-1)," ")</f>
        <v xml:space="preserve"> </v>
      </c>
      <c r="G632" s="21" t="str">
        <f>IF(Розрахунок!I622&lt;&gt;"",LEFT(Розрахунок!I622, LEN(Розрахунок!I622)-1)," ")</f>
        <v xml:space="preserve"> </v>
      </c>
      <c r="H632" s="21">
        <f>Розрахунок!J622</f>
        <v>0</v>
      </c>
      <c r="I632" s="21" t="str">
        <f>IF(Розрахунок!K622&lt;&gt;"",LEFT(Розрахунок!K622, LEN(Розрахунок!K622)-1)," ")</f>
        <v xml:space="preserve"> </v>
      </c>
      <c r="J632" s="21">
        <f>Розрахунок!E622</f>
        <v>0</v>
      </c>
      <c r="K632" s="21">
        <f>Розрахунок!DN622</f>
        <v>0</v>
      </c>
      <c r="L632" s="21">
        <f>Розрахунок!DM622</f>
        <v>0</v>
      </c>
      <c r="M632" s="21">
        <f>Розрахунок!L622</f>
        <v>0</v>
      </c>
      <c r="N632" s="21">
        <f>Розрахунок!M622</f>
        <v>0</v>
      </c>
      <c r="O632" s="21">
        <f>Розрахунок!N622</f>
        <v>0</v>
      </c>
      <c r="P632" s="21">
        <f>Розрахунок!O622</f>
        <v>0</v>
      </c>
      <c r="Q632" s="253">
        <f>Розрахунок!DL622</f>
        <v>0</v>
      </c>
      <c r="R632" s="254" t="str">
        <f t="shared" si="129"/>
        <v xml:space="preserve"> </v>
      </c>
      <c r="S632" s="265">
        <f>Розрахунок!U622</f>
        <v>0</v>
      </c>
      <c r="T632" s="261">
        <f>Розрахунок!AB622</f>
        <v>0</v>
      </c>
      <c r="U632" s="22">
        <f>Розрахунок!AI622</f>
        <v>0</v>
      </c>
      <c r="V632" s="270">
        <f>Розрахунок!AP622</f>
        <v>0</v>
      </c>
      <c r="W632" s="265">
        <f>Розрахунок!AW622</f>
        <v>0</v>
      </c>
      <c r="X632" s="261">
        <f>Розрахунок!BD622</f>
        <v>0</v>
      </c>
      <c r="Y632" s="22">
        <f>Розрахунок!BK622</f>
        <v>0</v>
      </c>
      <c r="Z632" s="270">
        <f>Розрахунок!BR622</f>
        <v>0</v>
      </c>
      <c r="AA632" s="265">
        <f>Розрахунок!BY622</f>
        <v>0</v>
      </c>
      <c r="AB632" s="270">
        <f>Розрахунок!CF622</f>
        <v>0</v>
      </c>
      <c r="AC632" s="265">
        <f>Розрахунок!CM622</f>
        <v>0</v>
      </c>
      <c r="AD632" s="261">
        <f>Розрахунок!CT622</f>
        <v>0</v>
      </c>
      <c r="AE632" s="22">
        <f>Розрахунок!DA622</f>
        <v>0</v>
      </c>
      <c r="AF632" s="261">
        <f>Розрахунок!DH622</f>
        <v>0</v>
      </c>
    </row>
    <row r="633" spans="1:32" s="16" customFormat="1" ht="13.5" hidden="1" thickBot="1" x14ac:dyDescent="0.25">
      <c r="A633" s="251">
        <f>Розрахунок!A623</f>
        <v>34</v>
      </c>
      <c r="B633" s="270">
        <f>Розрахунок!B623</f>
        <v>0</v>
      </c>
      <c r="C633" s="252" t="str">
        <f>Розрахунок!C623</f>
        <v/>
      </c>
      <c r="D633" s="22" t="str">
        <f>IF(Розрахунок!F623&lt;&gt;"",LEFT(Розрахунок!F623, LEN(Розрахунок!F623)-1)," ")</f>
        <v xml:space="preserve"> </v>
      </c>
      <c r="E633" s="21" t="str">
        <f>IF(Розрахунок!G623&lt;&gt;"",LEFT(Розрахунок!G623, LEN(Розрахунок!G623)-1)," ")</f>
        <v xml:space="preserve"> </v>
      </c>
      <c r="F633" s="21" t="str">
        <f>IF(Розрахунок!H623&lt;&gt;"",LEFT(Розрахунок!H623, LEN(Розрахунок!H623)-1)," ")</f>
        <v xml:space="preserve"> </v>
      </c>
      <c r="G633" s="21" t="str">
        <f>IF(Розрахунок!I623&lt;&gt;"",LEFT(Розрахунок!I623, LEN(Розрахунок!I623)-1)," ")</f>
        <v xml:space="preserve"> </v>
      </c>
      <c r="H633" s="21">
        <f>Розрахунок!J623</f>
        <v>0</v>
      </c>
      <c r="I633" s="21" t="str">
        <f>IF(Розрахунок!K623&lt;&gt;"",LEFT(Розрахунок!K623, LEN(Розрахунок!K623)-1)," ")</f>
        <v xml:space="preserve"> </v>
      </c>
      <c r="J633" s="21">
        <f>Розрахунок!E623</f>
        <v>0</v>
      </c>
      <c r="K633" s="21">
        <f>Розрахунок!DN623</f>
        <v>0</v>
      </c>
      <c r="L633" s="21">
        <f>Розрахунок!DM623</f>
        <v>0</v>
      </c>
      <c r="M633" s="21">
        <f>Розрахунок!L623</f>
        <v>0</v>
      </c>
      <c r="N633" s="21">
        <f>Розрахунок!M623</f>
        <v>0</v>
      </c>
      <c r="O633" s="21">
        <f>Розрахунок!N623</f>
        <v>0</v>
      </c>
      <c r="P633" s="21">
        <f>Розрахунок!O623</f>
        <v>0</v>
      </c>
      <c r="Q633" s="253">
        <f>Розрахунок!DL623</f>
        <v>0</v>
      </c>
      <c r="R633" s="254" t="str">
        <f t="shared" si="129"/>
        <v xml:space="preserve"> </v>
      </c>
      <c r="S633" s="265">
        <f>Розрахунок!U623</f>
        <v>0</v>
      </c>
      <c r="T633" s="261">
        <f>Розрахунок!AB623</f>
        <v>0</v>
      </c>
      <c r="U633" s="22">
        <f>Розрахунок!AI623</f>
        <v>0</v>
      </c>
      <c r="V633" s="270">
        <f>Розрахунок!AP623</f>
        <v>0</v>
      </c>
      <c r="W633" s="265">
        <f>Розрахунок!AW623</f>
        <v>0</v>
      </c>
      <c r="X633" s="261">
        <f>Розрахунок!BD623</f>
        <v>0</v>
      </c>
      <c r="Y633" s="22">
        <f>Розрахунок!BK623</f>
        <v>0</v>
      </c>
      <c r="Z633" s="270">
        <f>Розрахунок!BR623</f>
        <v>0</v>
      </c>
      <c r="AA633" s="265">
        <f>Розрахунок!BY623</f>
        <v>0</v>
      </c>
      <c r="AB633" s="270">
        <f>Розрахунок!CF623</f>
        <v>0</v>
      </c>
      <c r="AC633" s="265">
        <f>Розрахунок!CM623</f>
        <v>0</v>
      </c>
      <c r="AD633" s="261">
        <f>Розрахунок!CT623</f>
        <v>0</v>
      </c>
      <c r="AE633" s="22">
        <f>Розрахунок!DA623</f>
        <v>0</v>
      </c>
      <c r="AF633" s="261">
        <f>Розрахунок!DH623</f>
        <v>0</v>
      </c>
    </row>
    <row r="634" spans="1:32" s="16" customFormat="1" ht="13.5" hidden="1" thickBot="1" x14ac:dyDescent="0.25">
      <c r="A634" s="251">
        <f>Розрахунок!A624</f>
        <v>35</v>
      </c>
      <c r="B634" s="270">
        <f>Розрахунок!B624</f>
        <v>0</v>
      </c>
      <c r="C634" s="252" t="str">
        <f>Розрахунок!C624</f>
        <v/>
      </c>
      <c r="D634" s="22" t="str">
        <f>IF(Розрахунок!F624&lt;&gt;"",LEFT(Розрахунок!F624, LEN(Розрахунок!F624)-1)," ")</f>
        <v xml:space="preserve"> </v>
      </c>
      <c r="E634" s="21" t="str">
        <f>IF(Розрахунок!G624&lt;&gt;"",LEFT(Розрахунок!G624, LEN(Розрахунок!G624)-1)," ")</f>
        <v xml:space="preserve"> </v>
      </c>
      <c r="F634" s="21" t="str">
        <f>IF(Розрахунок!H624&lt;&gt;"",LEFT(Розрахунок!H624, LEN(Розрахунок!H624)-1)," ")</f>
        <v xml:space="preserve"> </v>
      </c>
      <c r="G634" s="21" t="str">
        <f>IF(Розрахунок!I624&lt;&gt;"",LEFT(Розрахунок!I624, LEN(Розрахунок!I624)-1)," ")</f>
        <v xml:space="preserve"> </v>
      </c>
      <c r="H634" s="21">
        <f>Розрахунок!J624</f>
        <v>0</v>
      </c>
      <c r="I634" s="21" t="str">
        <f>IF(Розрахунок!K624&lt;&gt;"",LEFT(Розрахунок!K624, LEN(Розрахунок!K624)-1)," ")</f>
        <v xml:space="preserve"> </v>
      </c>
      <c r="J634" s="21">
        <f>Розрахунок!E624</f>
        <v>0</v>
      </c>
      <c r="K634" s="21">
        <f>Розрахунок!DN624</f>
        <v>0</v>
      </c>
      <c r="L634" s="21">
        <f>Розрахунок!DM624</f>
        <v>0</v>
      </c>
      <c r="M634" s="21">
        <f>Розрахунок!L624</f>
        <v>0</v>
      </c>
      <c r="N634" s="21">
        <f>Розрахунок!M624</f>
        <v>0</v>
      </c>
      <c r="O634" s="21">
        <f>Розрахунок!N624</f>
        <v>0</v>
      </c>
      <c r="P634" s="21">
        <f>Розрахунок!O624</f>
        <v>0</v>
      </c>
      <c r="Q634" s="253">
        <f>Розрахунок!DL624</f>
        <v>0</v>
      </c>
      <c r="R634" s="254" t="str">
        <f t="shared" si="129"/>
        <v xml:space="preserve"> </v>
      </c>
      <c r="S634" s="265">
        <f>Розрахунок!U624</f>
        <v>0</v>
      </c>
      <c r="T634" s="261">
        <f>Розрахунок!AB624</f>
        <v>0</v>
      </c>
      <c r="U634" s="22">
        <f>Розрахунок!AI624</f>
        <v>0</v>
      </c>
      <c r="V634" s="270">
        <f>Розрахунок!AP624</f>
        <v>0</v>
      </c>
      <c r="W634" s="265">
        <f>Розрахунок!AW624</f>
        <v>0</v>
      </c>
      <c r="X634" s="261">
        <f>Розрахунок!BD624</f>
        <v>0</v>
      </c>
      <c r="Y634" s="22">
        <f>Розрахунок!BK624</f>
        <v>0</v>
      </c>
      <c r="Z634" s="270">
        <f>Розрахунок!BR624</f>
        <v>0</v>
      </c>
      <c r="AA634" s="265">
        <f>Розрахунок!BY624</f>
        <v>0</v>
      </c>
      <c r="AB634" s="270">
        <f>Розрахунок!CF624</f>
        <v>0</v>
      </c>
      <c r="AC634" s="265">
        <f>Розрахунок!CM624</f>
        <v>0</v>
      </c>
      <c r="AD634" s="261">
        <f>Розрахунок!CT624</f>
        <v>0</v>
      </c>
      <c r="AE634" s="22">
        <f>Розрахунок!DA624</f>
        <v>0</v>
      </c>
      <c r="AF634" s="261">
        <f>Розрахунок!DH624</f>
        <v>0</v>
      </c>
    </row>
    <row r="635" spans="1:32" s="16" customFormat="1" ht="13.5" hidden="1" thickBot="1" x14ac:dyDescent="0.25">
      <c r="A635" s="251">
        <f>Розрахунок!A625</f>
        <v>36</v>
      </c>
      <c r="B635" s="270">
        <f>Розрахунок!B625</f>
        <v>0</v>
      </c>
      <c r="C635" s="252" t="str">
        <f>Розрахунок!C625</f>
        <v/>
      </c>
      <c r="D635" s="22" t="str">
        <f>IF(Розрахунок!F625&lt;&gt;"",LEFT(Розрахунок!F625, LEN(Розрахунок!F625)-1)," ")</f>
        <v xml:space="preserve"> </v>
      </c>
      <c r="E635" s="21" t="str">
        <f>IF(Розрахунок!G625&lt;&gt;"",LEFT(Розрахунок!G625, LEN(Розрахунок!G625)-1)," ")</f>
        <v xml:space="preserve"> </v>
      </c>
      <c r="F635" s="21" t="str">
        <f>IF(Розрахунок!H625&lt;&gt;"",LEFT(Розрахунок!H625, LEN(Розрахунок!H625)-1)," ")</f>
        <v xml:space="preserve"> </v>
      </c>
      <c r="G635" s="21" t="str">
        <f>IF(Розрахунок!I625&lt;&gt;"",LEFT(Розрахунок!I625, LEN(Розрахунок!I625)-1)," ")</f>
        <v xml:space="preserve"> </v>
      </c>
      <c r="H635" s="21">
        <f>Розрахунок!J625</f>
        <v>0</v>
      </c>
      <c r="I635" s="21" t="str">
        <f>IF(Розрахунок!K625&lt;&gt;"",LEFT(Розрахунок!K625, LEN(Розрахунок!K625)-1)," ")</f>
        <v xml:space="preserve"> </v>
      </c>
      <c r="J635" s="21">
        <f>Розрахунок!E625</f>
        <v>0</v>
      </c>
      <c r="K635" s="21">
        <f>Розрахунок!DN625</f>
        <v>0</v>
      </c>
      <c r="L635" s="21">
        <f>Розрахунок!DM625</f>
        <v>0</v>
      </c>
      <c r="M635" s="21">
        <f>Розрахунок!L625</f>
        <v>0</v>
      </c>
      <c r="N635" s="21">
        <f>Розрахунок!M625</f>
        <v>0</v>
      </c>
      <c r="O635" s="21">
        <f>Розрахунок!N625</f>
        <v>0</v>
      </c>
      <c r="P635" s="21">
        <f>Розрахунок!O625</f>
        <v>0</v>
      </c>
      <c r="Q635" s="253">
        <f>Розрахунок!DL625</f>
        <v>0</v>
      </c>
      <c r="R635" s="254" t="str">
        <f t="shared" si="129"/>
        <v xml:space="preserve"> </v>
      </c>
      <c r="S635" s="265">
        <f>Розрахунок!U625</f>
        <v>0</v>
      </c>
      <c r="T635" s="261">
        <f>Розрахунок!AB625</f>
        <v>0</v>
      </c>
      <c r="U635" s="22">
        <f>Розрахунок!AI625</f>
        <v>0</v>
      </c>
      <c r="V635" s="270">
        <f>Розрахунок!AP625</f>
        <v>0</v>
      </c>
      <c r="W635" s="265">
        <f>Розрахунок!AW625</f>
        <v>0</v>
      </c>
      <c r="X635" s="261">
        <f>Розрахунок!BD625</f>
        <v>0</v>
      </c>
      <c r="Y635" s="22">
        <f>Розрахунок!BK625</f>
        <v>0</v>
      </c>
      <c r="Z635" s="270">
        <f>Розрахунок!BR625</f>
        <v>0</v>
      </c>
      <c r="AA635" s="265">
        <f>Розрахунок!BY625</f>
        <v>0</v>
      </c>
      <c r="AB635" s="270">
        <f>Розрахунок!CF625</f>
        <v>0</v>
      </c>
      <c r="AC635" s="265">
        <f>Розрахунок!CM625</f>
        <v>0</v>
      </c>
      <c r="AD635" s="261">
        <f>Розрахунок!CT625</f>
        <v>0</v>
      </c>
      <c r="AE635" s="22">
        <f>Розрахунок!DA625</f>
        <v>0</v>
      </c>
      <c r="AF635" s="261">
        <f>Розрахунок!DH625</f>
        <v>0</v>
      </c>
    </row>
    <row r="636" spans="1:32" s="16" customFormat="1" ht="13.5" hidden="1" thickBot="1" x14ac:dyDescent="0.25">
      <c r="A636" s="251">
        <f>Розрахунок!A626</f>
        <v>37</v>
      </c>
      <c r="B636" s="270">
        <f>Розрахунок!B626</f>
        <v>0</v>
      </c>
      <c r="C636" s="252" t="str">
        <f>Розрахунок!C626</f>
        <v/>
      </c>
      <c r="D636" s="22" t="str">
        <f>IF(Розрахунок!F626&lt;&gt;"",LEFT(Розрахунок!F626, LEN(Розрахунок!F626)-1)," ")</f>
        <v xml:space="preserve"> </v>
      </c>
      <c r="E636" s="21" t="str">
        <f>IF(Розрахунок!G626&lt;&gt;"",LEFT(Розрахунок!G626, LEN(Розрахунок!G626)-1)," ")</f>
        <v xml:space="preserve"> </v>
      </c>
      <c r="F636" s="21" t="str">
        <f>IF(Розрахунок!H626&lt;&gt;"",LEFT(Розрахунок!H626, LEN(Розрахунок!H626)-1)," ")</f>
        <v xml:space="preserve"> </v>
      </c>
      <c r="G636" s="21" t="str">
        <f>IF(Розрахунок!I626&lt;&gt;"",LEFT(Розрахунок!I626, LEN(Розрахунок!I626)-1)," ")</f>
        <v xml:space="preserve"> </v>
      </c>
      <c r="H636" s="21">
        <f>Розрахунок!J626</f>
        <v>0</v>
      </c>
      <c r="I636" s="21" t="str">
        <f>IF(Розрахунок!K626&lt;&gt;"",LEFT(Розрахунок!K626, LEN(Розрахунок!K626)-1)," ")</f>
        <v xml:space="preserve"> </v>
      </c>
      <c r="J636" s="21">
        <f>Розрахунок!E626</f>
        <v>0</v>
      </c>
      <c r="K636" s="21">
        <f>Розрахунок!DN626</f>
        <v>0</v>
      </c>
      <c r="L636" s="21">
        <f>Розрахунок!DM626</f>
        <v>0</v>
      </c>
      <c r="M636" s="21">
        <f>Розрахунок!L626</f>
        <v>0</v>
      </c>
      <c r="N636" s="21">
        <f>Розрахунок!M626</f>
        <v>0</v>
      </c>
      <c r="O636" s="21">
        <f>Розрахунок!N626</f>
        <v>0</v>
      </c>
      <c r="P636" s="21">
        <f>Розрахунок!O626</f>
        <v>0</v>
      </c>
      <c r="Q636" s="253">
        <f>Розрахунок!DL626</f>
        <v>0</v>
      </c>
      <c r="R636" s="254" t="str">
        <f t="shared" si="129"/>
        <v xml:space="preserve"> </v>
      </c>
      <c r="S636" s="265">
        <f>Розрахунок!U626</f>
        <v>0</v>
      </c>
      <c r="T636" s="261">
        <f>Розрахунок!AB626</f>
        <v>0</v>
      </c>
      <c r="U636" s="22">
        <f>Розрахунок!AI626</f>
        <v>0</v>
      </c>
      <c r="V636" s="270">
        <f>Розрахунок!AP626</f>
        <v>0</v>
      </c>
      <c r="W636" s="265">
        <f>Розрахунок!AW626</f>
        <v>0</v>
      </c>
      <c r="X636" s="261">
        <f>Розрахунок!BD626</f>
        <v>0</v>
      </c>
      <c r="Y636" s="22">
        <f>Розрахунок!BK626</f>
        <v>0</v>
      </c>
      <c r="Z636" s="270">
        <f>Розрахунок!BR626</f>
        <v>0</v>
      </c>
      <c r="AA636" s="265">
        <f>Розрахунок!BY626</f>
        <v>0</v>
      </c>
      <c r="AB636" s="270">
        <f>Розрахунок!CF626</f>
        <v>0</v>
      </c>
      <c r="AC636" s="265">
        <f>Розрахунок!CM626</f>
        <v>0</v>
      </c>
      <c r="AD636" s="261">
        <f>Розрахунок!CT626</f>
        <v>0</v>
      </c>
      <c r="AE636" s="22">
        <f>Розрахунок!DA626</f>
        <v>0</v>
      </c>
      <c r="AF636" s="261">
        <f>Розрахунок!DH626</f>
        <v>0</v>
      </c>
    </row>
    <row r="637" spans="1:32" s="16" customFormat="1" ht="13.5" hidden="1" thickBot="1" x14ac:dyDescent="0.25">
      <c r="A637" s="251">
        <f>Розрахунок!A627</f>
        <v>38</v>
      </c>
      <c r="B637" s="270">
        <f>Розрахунок!B627</f>
        <v>0</v>
      </c>
      <c r="C637" s="252" t="str">
        <f>Розрахунок!C627</f>
        <v/>
      </c>
      <c r="D637" s="22" t="str">
        <f>IF(Розрахунок!F627&lt;&gt;"",LEFT(Розрахунок!F627, LEN(Розрахунок!F627)-1)," ")</f>
        <v xml:space="preserve"> </v>
      </c>
      <c r="E637" s="21" t="str">
        <f>IF(Розрахунок!G627&lt;&gt;"",LEFT(Розрахунок!G627, LEN(Розрахунок!G627)-1)," ")</f>
        <v xml:space="preserve"> </v>
      </c>
      <c r="F637" s="21" t="str">
        <f>IF(Розрахунок!H627&lt;&gt;"",LEFT(Розрахунок!H627, LEN(Розрахунок!H627)-1)," ")</f>
        <v xml:space="preserve"> </v>
      </c>
      <c r="G637" s="21" t="str">
        <f>IF(Розрахунок!I627&lt;&gt;"",LEFT(Розрахунок!I627, LEN(Розрахунок!I627)-1)," ")</f>
        <v xml:space="preserve"> </v>
      </c>
      <c r="H637" s="21">
        <f>Розрахунок!J627</f>
        <v>0</v>
      </c>
      <c r="I637" s="21" t="str">
        <f>IF(Розрахунок!K627&lt;&gt;"",LEFT(Розрахунок!K627, LEN(Розрахунок!K627)-1)," ")</f>
        <v xml:space="preserve"> </v>
      </c>
      <c r="J637" s="21">
        <f>Розрахунок!E627</f>
        <v>0</v>
      </c>
      <c r="K637" s="21">
        <f>Розрахунок!DN627</f>
        <v>0</v>
      </c>
      <c r="L637" s="21">
        <f>Розрахунок!DM627</f>
        <v>0</v>
      </c>
      <c r="M637" s="21">
        <f>Розрахунок!L627</f>
        <v>0</v>
      </c>
      <c r="N637" s="21">
        <f>Розрахунок!M627</f>
        <v>0</v>
      </c>
      <c r="O637" s="21">
        <f>Розрахунок!N627</f>
        <v>0</v>
      </c>
      <c r="P637" s="21">
        <f>Розрахунок!O627</f>
        <v>0</v>
      </c>
      <c r="Q637" s="253">
        <f>Розрахунок!DL627</f>
        <v>0</v>
      </c>
      <c r="R637" s="254" t="str">
        <f t="shared" si="129"/>
        <v xml:space="preserve"> </v>
      </c>
      <c r="S637" s="265">
        <f>Розрахунок!U627</f>
        <v>0</v>
      </c>
      <c r="T637" s="261">
        <f>Розрахунок!AB627</f>
        <v>0</v>
      </c>
      <c r="U637" s="22">
        <f>Розрахунок!AI627</f>
        <v>0</v>
      </c>
      <c r="V637" s="270">
        <f>Розрахунок!AP627</f>
        <v>0</v>
      </c>
      <c r="W637" s="265">
        <f>Розрахунок!AW627</f>
        <v>0</v>
      </c>
      <c r="X637" s="261">
        <f>Розрахунок!BD627</f>
        <v>0</v>
      </c>
      <c r="Y637" s="22">
        <f>Розрахунок!BK627</f>
        <v>0</v>
      </c>
      <c r="Z637" s="270">
        <f>Розрахунок!BR627</f>
        <v>0</v>
      </c>
      <c r="AA637" s="265">
        <f>Розрахунок!BY627</f>
        <v>0</v>
      </c>
      <c r="AB637" s="270">
        <f>Розрахунок!CF627</f>
        <v>0</v>
      </c>
      <c r="AC637" s="265">
        <f>Розрахунок!CM627</f>
        <v>0</v>
      </c>
      <c r="AD637" s="261">
        <f>Розрахунок!CT627</f>
        <v>0</v>
      </c>
      <c r="AE637" s="22">
        <f>Розрахунок!DA627</f>
        <v>0</v>
      </c>
      <c r="AF637" s="261">
        <f>Розрахунок!DH627</f>
        <v>0</v>
      </c>
    </row>
    <row r="638" spans="1:32" s="16" customFormat="1" ht="13.5" hidden="1" thickBot="1" x14ac:dyDescent="0.25">
      <c r="A638" s="251">
        <f>Розрахунок!A628</f>
        <v>39</v>
      </c>
      <c r="B638" s="270">
        <f>Розрахунок!B628</f>
        <v>0</v>
      </c>
      <c r="C638" s="252" t="str">
        <f>Розрахунок!C628</f>
        <v/>
      </c>
      <c r="D638" s="22" t="str">
        <f>IF(Розрахунок!F628&lt;&gt;"",LEFT(Розрахунок!F628, LEN(Розрахунок!F628)-1)," ")</f>
        <v xml:space="preserve"> </v>
      </c>
      <c r="E638" s="21" t="str">
        <f>IF(Розрахунок!G628&lt;&gt;"",LEFT(Розрахунок!G628, LEN(Розрахунок!G628)-1)," ")</f>
        <v xml:space="preserve"> </v>
      </c>
      <c r="F638" s="21" t="str">
        <f>IF(Розрахунок!H628&lt;&gt;"",LEFT(Розрахунок!H628, LEN(Розрахунок!H628)-1)," ")</f>
        <v xml:space="preserve"> </v>
      </c>
      <c r="G638" s="21" t="str">
        <f>IF(Розрахунок!I628&lt;&gt;"",LEFT(Розрахунок!I628, LEN(Розрахунок!I628)-1)," ")</f>
        <v xml:space="preserve"> </v>
      </c>
      <c r="H638" s="21">
        <f>Розрахунок!J628</f>
        <v>0</v>
      </c>
      <c r="I638" s="21" t="str">
        <f>IF(Розрахунок!K628&lt;&gt;"",LEFT(Розрахунок!K628, LEN(Розрахунок!K628)-1)," ")</f>
        <v xml:space="preserve"> </v>
      </c>
      <c r="J638" s="21">
        <f>Розрахунок!E628</f>
        <v>0</v>
      </c>
      <c r="K638" s="21">
        <f>Розрахунок!DN628</f>
        <v>0</v>
      </c>
      <c r="L638" s="21">
        <f>Розрахунок!DM628</f>
        <v>0</v>
      </c>
      <c r="M638" s="21">
        <f>Розрахунок!L628</f>
        <v>0</v>
      </c>
      <c r="N638" s="21">
        <f>Розрахунок!M628</f>
        <v>0</v>
      </c>
      <c r="O638" s="21">
        <f>Розрахунок!N628</f>
        <v>0</v>
      </c>
      <c r="P638" s="21">
        <f>Розрахунок!O628</f>
        <v>0</v>
      </c>
      <c r="Q638" s="253">
        <f>Розрахунок!DL628</f>
        <v>0</v>
      </c>
      <c r="R638" s="254" t="str">
        <f t="shared" si="129"/>
        <v xml:space="preserve"> </v>
      </c>
      <c r="S638" s="265">
        <f>Розрахунок!U628</f>
        <v>0</v>
      </c>
      <c r="T638" s="261">
        <f>Розрахунок!AB628</f>
        <v>0</v>
      </c>
      <c r="U638" s="22">
        <f>Розрахунок!AI628</f>
        <v>0</v>
      </c>
      <c r="V638" s="270">
        <f>Розрахунок!AP628</f>
        <v>0</v>
      </c>
      <c r="W638" s="265">
        <f>Розрахунок!AW628</f>
        <v>0</v>
      </c>
      <c r="X638" s="261">
        <f>Розрахунок!BD628</f>
        <v>0</v>
      </c>
      <c r="Y638" s="22">
        <f>Розрахунок!BK628</f>
        <v>0</v>
      </c>
      <c r="Z638" s="270">
        <f>Розрахунок!BR628</f>
        <v>0</v>
      </c>
      <c r="AA638" s="265">
        <f>Розрахунок!BY628</f>
        <v>0</v>
      </c>
      <c r="AB638" s="270">
        <f>Розрахунок!CF628</f>
        <v>0</v>
      </c>
      <c r="AC638" s="265">
        <f>Розрахунок!CM628</f>
        <v>0</v>
      </c>
      <c r="AD638" s="261">
        <f>Розрахунок!CT628</f>
        <v>0</v>
      </c>
      <c r="AE638" s="22">
        <f>Розрахунок!DA628</f>
        <v>0</v>
      </c>
      <c r="AF638" s="261">
        <f>Розрахунок!DH628</f>
        <v>0</v>
      </c>
    </row>
    <row r="639" spans="1:32" s="16" customFormat="1" ht="13.5" hidden="1" thickBot="1" x14ac:dyDescent="0.25">
      <c r="A639" s="251">
        <f>Розрахунок!A629</f>
        <v>40</v>
      </c>
      <c r="B639" s="270">
        <f>Розрахунок!B629</f>
        <v>0</v>
      </c>
      <c r="C639" s="252" t="str">
        <f>Розрахунок!C629</f>
        <v/>
      </c>
      <c r="D639" s="22" t="str">
        <f>IF(Розрахунок!F629&lt;&gt;"",LEFT(Розрахунок!F629, LEN(Розрахунок!F629)-1)," ")</f>
        <v xml:space="preserve"> </v>
      </c>
      <c r="E639" s="21" t="str">
        <f>IF(Розрахунок!G629&lt;&gt;"",LEFT(Розрахунок!G629, LEN(Розрахунок!G629)-1)," ")</f>
        <v xml:space="preserve"> </v>
      </c>
      <c r="F639" s="21" t="str">
        <f>IF(Розрахунок!H629&lt;&gt;"",LEFT(Розрахунок!H629, LEN(Розрахунок!H629)-1)," ")</f>
        <v xml:space="preserve"> </v>
      </c>
      <c r="G639" s="21" t="str">
        <f>IF(Розрахунок!I629&lt;&gt;"",LEFT(Розрахунок!I629, LEN(Розрахунок!I629)-1)," ")</f>
        <v xml:space="preserve"> </v>
      </c>
      <c r="H639" s="21">
        <f>Розрахунок!J629</f>
        <v>0</v>
      </c>
      <c r="I639" s="21" t="str">
        <f>IF(Розрахунок!K629&lt;&gt;"",LEFT(Розрахунок!K629, LEN(Розрахунок!K629)-1)," ")</f>
        <v xml:space="preserve"> </v>
      </c>
      <c r="J639" s="21">
        <f>Розрахунок!E629</f>
        <v>0</v>
      </c>
      <c r="K639" s="21">
        <f>Розрахунок!DN629</f>
        <v>0</v>
      </c>
      <c r="L639" s="21">
        <f>Розрахунок!DM629</f>
        <v>0</v>
      </c>
      <c r="M639" s="21">
        <f>Розрахунок!L629</f>
        <v>0</v>
      </c>
      <c r="N639" s="21">
        <f>Розрахунок!M629</f>
        <v>0</v>
      </c>
      <c r="O639" s="21">
        <f>Розрахунок!N629</f>
        <v>0</v>
      </c>
      <c r="P639" s="21">
        <f>Розрахунок!O629</f>
        <v>0</v>
      </c>
      <c r="Q639" s="253">
        <f>Розрахунок!DL629</f>
        <v>0</v>
      </c>
      <c r="R639" s="254" t="str">
        <f t="shared" si="129"/>
        <v xml:space="preserve"> </v>
      </c>
      <c r="S639" s="265">
        <f>Розрахунок!U629</f>
        <v>0</v>
      </c>
      <c r="T639" s="261">
        <f>Розрахунок!AB629</f>
        <v>0</v>
      </c>
      <c r="U639" s="22">
        <f>Розрахунок!AI629</f>
        <v>0</v>
      </c>
      <c r="V639" s="270">
        <f>Розрахунок!AP629</f>
        <v>0</v>
      </c>
      <c r="W639" s="265">
        <f>Розрахунок!AW629</f>
        <v>0</v>
      </c>
      <c r="X639" s="261">
        <f>Розрахунок!BD629</f>
        <v>0</v>
      </c>
      <c r="Y639" s="22">
        <f>Розрахунок!BK629</f>
        <v>0</v>
      </c>
      <c r="Z639" s="270">
        <f>Розрахунок!BR629</f>
        <v>0</v>
      </c>
      <c r="AA639" s="265">
        <f>Розрахунок!BY629</f>
        <v>0</v>
      </c>
      <c r="AB639" s="270">
        <f>Розрахунок!CF629</f>
        <v>0</v>
      </c>
      <c r="AC639" s="265">
        <f>Розрахунок!CM629</f>
        <v>0</v>
      </c>
      <c r="AD639" s="261">
        <f>Розрахунок!CT629</f>
        <v>0</v>
      </c>
      <c r="AE639" s="22">
        <f>Розрахунок!DA629</f>
        <v>0</v>
      </c>
      <c r="AF639" s="261">
        <f>Розрахунок!DH629</f>
        <v>0</v>
      </c>
    </row>
    <row r="640" spans="1:32" s="16" customFormat="1" ht="13.5" hidden="1" thickBot="1" x14ac:dyDescent="0.25">
      <c r="A640" s="251">
        <f>Розрахунок!A630</f>
        <v>41</v>
      </c>
      <c r="B640" s="270">
        <f>Розрахунок!B630</f>
        <v>0</v>
      </c>
      <c r="C640" s="252" t="str">
        <f>Розрахунок!C630</f>
        <v/>
      </c>
      <c r="D640" s="22" t="str">
        <f>IF(Розрахунок!F630&lt;&gt;"",LEFT(Розрахунок!F630, LEN(Розрахунок!F630)-1)," ")</f>
        <v xml:space="preserve"> </v>
      </c>
      <c r="E640" s="21" t="str">
        <f>IF(Розрахунок!G630&lt;&gt;"",LEFT(Розрахунок!G630, LEN(Розрахунок!G630)-1)," ")</f>
        <v xml:space="preserve"> </v>
      </c>
      <c r="F640" s="21" t="str">
        <f>IF(Розрахунок!H630&lt;&gt;"",LEFT(Розрахунок!H630, LEN(Розрахунок!H630)-1)," ")</f>
        <v xml:space="preserve"> </v>
      </c>
      <c r="G640" s="21" t="str">
        <f>IF(Розрахунок!I630&lt;&gt;"",LEFT(Розрахунок!I630, LEN(Розрахунок!I630)-1)," ")</f>
        <v xml:space="preserve"> </v>
      </c>
      <c r="H640" s="21">
        <f>Розрахунок!J630</f>
        <v>0</v>
      </c>
      <c r="I640" s="21" t="str">
        <f>IF(Розрахунок!K630&lt;&gt;"",LEFT(Розрахунок!K630, LEN(Розрахунок!K630)-1)," ")</f>
        <v xml:space="preserve"> </v>
      </c>
      <c r="J640" s="21">
        <f>Розрахунок!E630</f>
        <v>0</v>
      </c>
      <c r="K640" s="21">
        <f>Розрахунок!DN630</f>
        <v>0</v>
      </c>
      <c r="L640" s="21">
        <f>Розрахунок!DM630</f>
        <v>0</v>
      </c>
      <c r="M640" s="21">
        <f>Розрахунок!L630</f>
        <v>0</v>
      </c>
      <c r="N640" s="21">
        <f>Розрахунок!M630</f>
        <v>0</v>
      </c>
      <c r="O640" s="21">
        <f>Розрахунок!N630</f>
        <v>0</v>
      </c>
      <c r="P640" s="21">
        <f>Розрахунок!O630</f>
        <v>0</v>
      </c>
      <c r="Q640" s="253">
        <f>Розрахунок!DL630</f>
        <v>0</v>
      </c>
      <c r="R640" s="254" t="str">
        <f t="shared" si="129"/>
        <v xml:space="preserve"> </v>
      </c>
      <c r="S640" s="265">
        <f>Розрахунок!U630</f>
        <v>0</v>
      </c>
      <c r="T640" s="261">
        <f>Розрахунок!AB630</f>
        <v>0</v>
      </c>
      <c r="U640" s="22">
        <f>Розрахунок!AI630</f>
        <v>0</v>
      </c>
      <c r="V640" s="270">
        <f>Розрахунок!AP630</f>
        <v>0</v>
      </c>
      <c r="W640" s="265">
        <f>Розрахунок!AW630</f>
        <v>0</v>
      </c>
      <c r="X640" s="261">
        <f>Розрахунок!BD630</f>
        <v>0</v>
      </c>
      <c r="Y640" s="22">
        <f>Розрахунок!BK630</f>
        <v>0</v>
      </c>
      <c r="Z640" s="270">
        <f>Розрахунок!BR630</f>
        <v>0</v>
      </c>
      <c r="AA640" s="265">
        <f>Розрахунок!BY630</f>
        <v>0</v>
      </c>
      <c r="AB640" s="270">
        <f>Розрахунок!CF630</f>
        <v>0</v>
      </c>
      <c r="AC640" s="265">
        <f>Розрахунок!CM630</f>
        <v>0</v>
      </c>
      <c r="AD640" s="261">
        <f>Розрахунок!CT630</f>
        <v>0</v>
      </c>
      <c r="AE640" s="22">
        <f>Розрахунок!DA630</f>
        <v>0</v>
      </c>
      <c r="AF640" s="261">
        <f>Розрахунок!DH630</f>
        <v>0</v>
      </c>
    </row>
    <row r="641" spans="1:32" s="16" customFormat="1" ht="13.5" hidden="1" thickBot="1" x14ac:dyDescent="0.25">
      <c r="A641" s="251">
        <f>Розрахунок!A631</f>
        <v>42</v>
      </c>
      <c r="B641" s="270">
        <f>Розрахунок!B631</f>
        <v>0</v>
      </c>
      <c r="C641" s="252" t="str">
        <f>Розрахунок!C631</f>
        <v/>
      </c>
      <c r="D641" s="22" t="str">
        <f>IF(Розрахунок!F631&lt;&gt;"",LEFT(Розрахунок!F631, LEN(Розрахунок!F631)-1)," ")</f>
        <v xml:space="preserve"> </v>
      </c>
      <c r="E641" s="21" t="str">
        <f>IF(Розрахунок!G631&lt;&gt;"",LEFT(Розрахунок!G631, LEN(Розрахунок!G631)-1)," ")</f>
        <v xml:space="preserve"> </v>
      </c>
      <c r="F641" s="21" t="str">
        <f>IF(Розрахунок!H631&lt;&gt;"",LEFT(Розрахунок!H631, LEN(Розрахунок!H631)-1)," ")</f>
        <v xml:space="preserve"> </v>
      </c>
      <c r="G641" s="21" t="str">
        <f>IF(Розрахунок!I631&lt;&gt;"",LEFT(Розрахунок!I631, LEN(Розрахунок!I631)-1)," ")</f>
        <v xml:space="preserve"> </v>
      </c>
      <c r="H641" s="21">
        <f>Розрахунок!J631</f>
        <v>0</v>
      </c>
      <c r="I641" s="21" t="str">
        <f>IF(Розрахунок!K631&lt;&gt;"",LEFT(Розрахунок!K631, LEN(Розрахунок!K631)-1)," ")</f>
        <v xml:space="preserve"> </v>
      </c>
      <c r="J641" s="21">
        <f>Розрахунок!E631</f>
        <v>0</v>
      </c>
      <c r="K641" s="21">
        <f>Розрахунок!DN631</f>
        <v>0</v>
      </c>
      <c r="L641" s="21">
        <f>Розрахунок!DM631</f>
        <v>0</v>
      </c>
      <c r="M641" s="21">
        <f>Розрахунок!L631</f>
        <v>0</v>
      </c>
      <c r="N641" s="21">
        <f>Розрахунок!M631</f>
        <v>0</v>
      </c>
      <c r="O641" s="21">
        <f>Розрахунок!N631</f>
        <v>0</v>
      </c>
      <c r="P641" s="21">
        <f>Розрахунок!O631</f>
        <v>0</v>
      </c>
      <c r="Q641" s="253">
        <f>Розрахунок!DL631</f>
        <v>0</v>
      </c>
      <c r="R641" s="254" t="str">
        <f t="shared" si="129"/>
        <v xml:space="preserve"> </v>
      </c>
      <c r="S641" s="265">
        <f>Розрахунок!U631</f>
        <v>0</v>
      </c>
      <c r="T641" s="261">
        <f>Розрахунок!AB631</f>
        <v>0</v>
      </c>
      <c r="U641" s="22">
        <f>Розрахунок!AI631</f>
        <v>0</v>
      </c>
      <c r="V641" s="270">
        <f>Розрахунок!AP631</f>
        <v>0</v>
      </c>
      <c r="W641" s="265">
        <f>Розрахунок!AW631</f>
        <v>0</v>
      </c>
      <c r="X641" s="261">
        <f>Розрахунок!BD631</f>
        <v>0</v>
      </c>
      <c r="Y641" s="22">
        <f>Розрахунок!BK631</f>
        <v>0</v>
      </c>
      <c r="Z641" s="270">
        <f>Розрахунок!BR631</f>
        <v>0</v>
      </c>
      <c r="AA641" s="265">
        <f>Розрахунок!BY631</f>
        <v>0</v>
      </c>
      <c r="AB641" s="270">
        <f>Розрахунок!CF631</f>
        <v>0</v>
      </c>
      <c r="AC641" s="265">
        <f>Розрахунок!CM631</f>
        <v>0</v>
      </c>
      <c r="AD641" s="261">
        <f>Розрахунок!CT631</f>
        <v>0</v>
      </c>
      <c r="AE641" s="22">
        <f>Розрахунок!DA631</f>
        <v>0</v>
      </c>
      <c r="AF641" s="261">
        <f>Розрахунок!DH631</f>
        <v>0</v>
      </c>
    </row>
    <row r="642" spans="1:32" s="16" customFormat="1" ht="13.5" hidden="1" thickBot="1" x14ac:dyDescent="0.25">
      <c r="A642" s="251">
        <f>Розрахунок!A632</f>
        <v>43</v>
      </c>
      <c r="B642" s="270">
        <f>Розрахунок!B632</f>
        <v>0</v>
      </c>
      <c r="C642" s="252" t="str">
        <f>Розрахунок!C632</f>
        <v/>
      </c>
      <c r="D642" s="22" t="str">
        <f>IF(Розрахунок!F632&lt;&gt;"",LEFT(Розрахунок!F632, LEN(Розрахунок!F632)-1)," ")</f>
        <v xml:space="preserve"> </v>
      </c>
      <c r="E642" s="21" t="str">
        <f>IF(Розрахунок!G632&lt;&gt;"",LEFT(Розрахунок!G632, LEN(Розрахунок!G632)-1)," ")</f>
        <v xml:space="preserve"> </v>
      </c>
      <c r="F642" s="21" t="str">
        <f>IF(Розрахунок!H632&lt;&gt;"",LEFT(Розрахунок!H632, LEN(Розрахунок!H632)-1)," ")</f>
        <v xml:space="preserve"> </v>
      </c>
      <c r="G642" s="21" t="str">
        <f>IF(Розрахунок!I632&lt;&gt;"",LEFT(Розрахунок!I632, LEN(Розрахунок!I632)-1)," ")</f>
        <v xml:space="preserve"> </v>
      </c>
      <c r="H642" s="21">
        <f>Розрахунок!J632</f>
        <v>0</v>
      </c>
      <c r="I642" s="21" t="str">
        <f>IF(Розрахунок!K632&lt;&gt;"",LEFT(Розрахунок!K632, LEN(Розрахунок!K632)-1)," ")</f>
        <v xml:space="preserve"> </v>
      </c>
      <c r="J642" s="21">
        <f>Розрахунок!E632</f>
        <v>0</v>
      </c>
      <c r="K642" s="21">
        <f>Розрахунок!DN632</f>
        <v>0</v>
      </c>
      <c r="L642" s="21">
        <f>Розрахунок!DM632</f>
        <v>0</v>
      </c>
      <c r="M642" s="21">
        <f>Розрахунок!L632</f>
        <v>0</v>
      </c>
      <c r="N642" s="21">
        <f>Розрахунок!M632</f>
        <v>0</v>
      </c>
      <c r="O642" s="21">
        <f>Розрахунок!N632</f>
        <v>0</v>
      </c>
      <c r="P642" s="21">
        <f>Розрахунок!O632</f>
        <v>0</v>
      </c>
      <c r="Q642" s="253">
        <f>Розрахунок!DL632</f>
        <v>0</v>
      </c>
      <c r="R642" s="254" t="str">
        <f t="shared" si="129"/>
        <v xml:space="preserve"> </v>
      </c>
      <c r="S642" s="265">
        <f>Розрахунок!U632</f>
        <v>0</v>
      </c>
      <c r="T642" s="261">
        <f>Розрахунок!AB632</f>
        <v>0</v>
      </c>
      <c r="U642" s="22">
        <f>Розрахунок!AI632</f>
        <v>0</v>
      </c>
      <c r="V642" s="270">
        <f>Розрахунок!AP632</f>
        <v>0</v>
      </c>
      <c r="W642" s="265">
        <f>Розрахунок!AW632</f>
        <v>0</v>
      </c>
      <c r="X642" s="261">
        <f>Розрахунок!BD632</f>
        <v>0</v>
      </c>
      <c r="Y642" s="22">
        <f>Розрахунок!BK632</f>
        <v>0</v>
      </c>
      <c r="Z642" s="270">
        <f>Розрахунок!BR632</f>
        <v>0</v>
      </c>
      <c r="AA642" s="265">
        <f>Розрахунок!BY632</f>
        <v>0</v>
      </c>
      <c r="AB642" s="270">
        <f>Розрахунок!CF632</f>
        <v>0</v>
      </c>
      <c r="AC642" s="265">
        <f>Розрахунок!CM632</f>
        <v>0</v>
      </c>
      <c r="AD642" s="261">
        <f>Розрахунок!CT632</f>
        <v>0</v>
      </c>
      <c r="AE642" s="22">
        <f>Розрахунок!DA632</f>
        <v>0</v>
      </c>
      <c r="AF642" s="261">
        <f>Розрахунок!DH632</f>
        <v>0</v>
      </c>
    </row>
    <row r="643" spans="1:32" s="16" customFormat="1" ht="13.5" hidden="1" thickBot="1" x14ac:dyDescent="0.25">
      <c r="A643" s="251">
        <f>Розрахунок!A633</f>
        <v>44</v>
      </c>
      <c r="B643" s="270">
        <f>Розрахунок!B633</f>
        <v>0</v>
      </c>
      <c r="C643" s="252" t="str">
        <f>Розрахунок!C633</f>
        <v/>
      </c>
      <c r="D643" s="22" t="str">
        <f>IF(Розрахунок!F633&lt;&gt;"",LEFT(Розрахунок!F633, LEN(Розрахунок!F633)-1)," ")</f>
        <v xml:space="preserve"> </v>
      </c>
      <c r="E643" s="21" t="str">
        <f>IF(Розрахунок!G633&lt;&gt;"",LEFT(Розрахунок!G633, LEN(Розрахунок!G633)-1)," ")</f>
        <v xml:space="preserve"> </v>
      </c>
      <c r="F643" s="21" t="str">
        <f>IF(Розрахунок!H633&lt;&gt;"",LEFT(Розрахунок!H633, LEN(Розрахунок!H633)-1)," ")</f>
        <v xml:space="preserve"> </v>
      </c>
      <c r="G643" s="21" t="str">
        <f>IF(Розрахунок!I633&lt;&gt;"",LEFT(Розрахунок!I633, LEN(Розрахунок!I633)-1)," ")</f>
        <v xml:space="preserve"> </v>
      </c>
      <c r="H643" s="21">
        <f>Розрахунок!J633</f>
        <v>0</v>
      </c>
      <c r="I643" s="21" t="str">
        <f>IF(Розрахунок!K633&lt;&gt;"",LEFT(Розрахунок!K633, LEN(Розрахунок!K633)-1)," ")</f>
        <v xml:space="preserve"> </v>
      </c>
      <c r="J643" s="21">
        <f>Розрахунок!E633</f>
        <v>0</v>
      </c>
      <c r="K643" s="21">
        <f>Розрахунок!DN633</f>
        <v>0</v>
      </c>
      <c r="L643" s="21">
        <f>Розрахунок!DM633</f>
        <v>0</v>
      </c>
      <c r="M643" s="21">
        <f>Розрахунок!L633</f>
        <v>0</v>
      </c>
      <c r="N643" s="21">
        <f>Розрахунок!M633</f>
        <v>0</v>
      </c>
      <c r="O643" s="21">
        <f>Розрахунок!N633</f>
        <v>0</v>
      </c>
      <c r="P643" s="21">
        <f>Розрахунок!O633</f>
        <v>0</v>
      </c>
      <c r="Q643" s="253">
        <f>Розрахунок!DL633</f>
        <v>0</v>
      </c>
      <c r="R643" s="254" t="str">
        <f t="shared" si="129"/>
        <v xml:space="preserve"> </v>
      </c>
      <c r="S643" s="265">
        <f>Розрахунок!U633</f>
        <v>0</v>
      </c>
      <c r="T643" s="261">
        <f>Розрахунок!AB633</f>
        <v>0</v>
      </c>
      <c r="U643" s="22">
        <f>Розрахунок!AI633</f>
        <v>0</v>
      </c>
      <c r="V643" s="270">
        <f>Розрахунок!AP633</f>
        <v>0</v>
      </c>
      <c r="W643" s="265">
        <f>Розрахунок!AW633</f>
        <v>0</v>
      </c>
      <c r="X643" s="261">
        <f>Розрахунок!BD633</f>
        <v>0</v>
      </c>
      <c r="Y643" s="22">
        <f>Розрахунок!BK633</f>
        <v>0</v>
      </c>
      <c r="Z643" s="270">
        <f>Розрахунок!BR633</f>
        <v>0</v>
      </c>
      <c r="AA643" s="265">
        <f>Розрахунок!BY633</f>
        <v>0</v>
      </c>
      <c r="AB643" s="270">
        <f>Розрахунок!CF633</f>
        <v>0</v>
      </c>
      <c r="AC643" s="265">
        <f>Розрахунок!CM633</f>
        <v>0</v>
      </c>
      <c r="AD643" s="261">
        <f>Розрахунок!CT633</f>
        <v>0</v>
      </c>
      <c r="AE643" s="22">
        <f>Розрахунок!DA633</f>
        <v>0</v>
      </c>
      <c r="AF643" s="261">
        <f>Розрахунок!DH633</f>
        <v>0</v>
      </c>
    </row>
    <row r="644" spans="1:32" s="16" customFormat="1" ht="13.5" hidden="1" thickBot="1" x14ac:dyDescent="0.25">
      <c r="A644" s="251">
        <f>Розрахунок!A634</f>
        <v>45</v>
      </c>
      <c r="B644" s="270">
        <f>Розрахунок!B634</f>
        <v>0</v>
      </c>
      <c r="C644" s="252" t="str">
        <f>Розрахунок!C634</f>
        <v/>
      </c>
      <c r="D644" s="22" t="str">
        <f>IF(Розрахунок!F634&lt;&gt;"",LEFT(Розрахунок!F634, LEN(Розрахунок!F634)-1)," ")</f>
        <v xml:space="preserve"> </v>
      </c>
      <c r="E644" s="21" t="str">
        <f>IF(Розрахунок!G634&lt;&gt;"",LEFT(Розрахунок!G634, LEN(Розрахунок!G634)-1)," ")</f>
        <v xml:space="preserve"> </v>
      </c>
      <c r="F644" s="21" t="str">
        <f>IF(Розрахунок!H634&lt;&gt;"",LEFT(Розрахунок!H634, LEN(Розрахунок!H634)-1)," ")</f>
        <v xml:space="preserve"> </v>
      </c>
      <c r="G644" s="21" t="str">
        <f>IF(Розрахунок!I634&lt;&gt;"",LEFT(Розрахунок!I634, LEN(Розрахунок!I634)-1)," ")</f>
        <v xml:space="preserve"> </v>
      </c>
      <c r="H644" s="21">
        <f>Розрахунок!J634</f>
        <v>0</v>
      </c>
      <c r="I644" s="21" t="str">
        <f>IF(Розрахунок!K634&lt;&gt;"",LEFT(Розрахунок!K634, LEN(Розрахунок!K634)-1)," ")</f>
        <v xml:space="preserve"> </v>
      </c>
      <c r="J644" s="21">
        <f>Розрахунок!E634</f>
        <v>0</v>
      </c>
      <c r="K644" s="21">
        <f>Розрахунок!DN634</f>
        <v>0</v>
      </c>
      <c r="L644" s="21">
        <f>Розрахунок!DM634</f>
        <v>0</v>
      </c>
      <c r="M644" s="21">
        <f>Розрахунок!L634</f>
        <v>0</v>
      </c>
      <c r="N644" s="21">
        <f>Розрахунок!M634</f>
        <v>0</v>
      </c>
      <c r="O644" s="21">
        <f>Розрахунок!N634</f>
        <v>0</v>
      </c>
      <c r="P644" s="21">
        <f>Розрахунок!O634</f>
        <v>0</v>
      </c>
      <c r="Q644" s="253">
        <f>Розрахунок!DL634</f>
        <v>0</v>
      </c>
      <c r="R644" s="254" t="str">
        <f t="shared" si="129"/>
        <v xml:space="preserve"> </v>
      </c>
      <c r="S644" s="265">
        <f>Розрахунок!U634</f>
        <v>0</v>
      </c>
      <c r="T644" s="261">
        <f>Розрахунок!AB634</f>
        <v>0</v>
      </c>
      <c r="U644" s="22">
        <f>Розрахунок!AI634</f>
        <v>0</v>
      </c>
      <c r="V644" s="270">
        <f>Розрахунок!AP634</f>
        <v>0</v>
      </c>
      <c r="W644" s="265">
        <f>Розрахунок!AW634</f>
        <v>0</v>
      </c>
      <c r="X644" s="261">
        <f>Розрахунок!BD634</f>
        <v>0</v>
      </c>
      <c r="Y644" s="22">
        <f>Розрахунок!BK634</f>
        <v>0</v>
      </c>
      <c r="Z644" s="270">
        <f>Розрахунок!BR634</f>
        <v>0</v>
      </c>
      <c r="AA644" s="265">
        <f>Розрахунок!BY634</f>
        <v>0</v>
      </c>
      <c r="AB644" s="270">
        <f>Розрахунок!CF634</f>
        <v>0</v>
      </c>
      <c r="AC644" s="265">
        <f>Розрахунок!CM634</f>
        <v>0</v>
      </c>
      <c r="AD644" s="261">
        <f>Розрахунок!CT634</f>
        <v>0</v>
      </c>
      <c r="AE644" s="22">
        <f>Розрахунок!DA634</f>
        <v>0</v>
      </c>
      <c r="AF644" s="261">
        <f>Розрахунок!DH634</f>
        <v>0</v>
      </c>
    </row>
    <row r="645" spans="1:32" s="16" customFormat="1" ht="13.5" hidden="1" thickBot="1" x14ac:dyDescent="0.25">
      <c r="A645" s="251">
        <f>Розрахунок!A635</f>
        <v>46</v>
      </c>
      <c r="B645" s="270">
        <f>Розрахунок!B635</f>
        <v>0</v>
      </c>
      <c r="C645" s="252" t="str">
        <f>Розрахунок!C635</f>
        <v/>
      </c>
      <c r="D645" s="22" t="str">
        <f>IF(Розрахунок!F635&lt;&gt;"",LEFT(Розрахунок!F635, LEN(Розрахунок!F635)-1)," ")</f>
        <v xml:space="preserve"> </v>
      </c>
      <c r="E645" s="21" t="str">
        <f>IF(Розрахунок!G635&lt;&gt;"",LEFT(Розрахунок!G635, LEN(Розрахунок!G635)-1)," ")</f>
        <v xml:space="preserve"> </v>
      </c>
      <c r="F645" s="21" t="str">
        <f>IF(Розрахунок!H635&lt;&gt;"",LEFT(Розрахунок!H635, LEN(Розрахунок!H635)-1)," ")</f>
        <v xml:space="preserve"> </v>
      </c>
      <c r="G645" s="21" t="str">
        <f>IF(Розрахунок!I635&lt;&gt;"",LEFT(Розрахунок!I635, LEN(Розрахунок!I635)-1)," ")</f>
        <v xml:space="preserve"> </v>
      </c>
      <c r="H645" s="21">
        <f>Розрахунок!J635</f>
        <v>0</v>
      </c>
      <c r="I645" s="21" t="str">
        <f>IF(Розрахунок!K635&lt;&gt;"",LEFT(Розрахунок!K635, LEN(Розрахунок!K635)-1)," ")</f>
        <v xml:space="preserve"> </v>
      </c>
      <c r="J645" s="21">
        <f>Розрахунок!E635</f>
        <v>0</v>
      </c>
      <c r="K645" s="21">
        <f>Розрахунок!DN635</f>
        <v>0</v>
      </c>
      <c r="L645" s="21">
        <f>Розрахунок!DM635</f>
        <v>0</v>
      </c>
      <c r="M645" s="21">
        <f>Розрахунок!L635</f>
        <v>0</v>
      </c>
      <c r="N645" s="21">
        <f>Розрахунок!M635</f>
        <v>0</v>
      </c>
      <c r="O645" s="21">
        <f>Розрахунок!N635</f>
        <v>0</v>
      </c>
      <c r="P645" s="21">
        <f>Розрахунок!O635</f>
        <v>0</v>
      </c>
      <c r="Q645" s="253">
        <f>Розрахунок!DL635</f>
        <v>0</v>
      </c>
      <c r="R645" s="254" t="str">
        <f t="shared" si="129"/>
        <v xml:space="preserve"> </v>
      </c>
      <c r="S645" s="265">
        <f>Розрахунок!U635</f>
        <v>0</v>
      </c>
      <c r="T645" s="261">
        <f>Розрахунок!AB635</f>
        <v>0</v>
      </c>
      <c r="U645" s="22">
        <f>Розрахунок!AI635</f>
        <v>0</v>
      </c>
      <c r="V645" s="270">
        <f>Розрахунок!AP635</f>
        <v>0</v>
      </c>
      <c r="W645" s="265">
        <f>Розрахунок!AW635</f>
        <v>0</v>
      </c>
      <c r="X645" s="261">
        <f>Розрахунок!BD635</f>
        <v>0</v>
      </c>
      <c r="Y645" s="22">
        <f>Розрахунок!BK635</f>
        <v>0</v>
      </c>
      <c r="Z645" s="270">
        <f>Розрахунок!BR635</f>
        <v>0</v>
      </c>
      <c r="AA645" s="265">
        <f>Розрахунок!BY635</f>
        <v>0</v>
      </c>
      <c r="AB645" s="270">
        <f>Розрахунок!CF635</f>
        <v>0</v>
      </c>
      <c r="AC645" s="265">
        <f>Розрахунок!CM635</f>
        <v>0</v>
      </c>
      <c r="AD645" s="261">
        <f>Розрахунок!CT635</f>
        <v>0</v>
      </c>
      <c r="AE645" s="22">
        <f>Розрахунок!DA635</f>
        <v>0</v>
      </c>
      <c r="AF645" s="261">
        <f>Розрахунок!DH635</f>
        <v>0</v>
      </c>
    </row>
    <row r="646" spans="1:32" s="16" customFormat="1" ht="13.5" hidden="1" thickBot="1" x14ac:dyDescent="0.25">
      <c r="A646" s="251">
        <f>Розрахунок!A636</f>
        <v>47</v>
      </c>
      <c r="B646" s="270">
        <f>Розрахунок!B636</f>
        <v>0</v>
      </c>
      <c r="C646" s="252" t="str">
        <f>Розрахунок!C636</f>
        <v/>
      </c>
      <c r="D646" s="22" t="str">
        <f>IF(Розрахунок!F636&lt;&gt;"",LEFT(Розрахунок!F636, LEN(Розрахунок!F636)-1)," ")</f>
        <v xml:space="preserve"> </v>
      </c>
      <c r="E646" s="21" t="str">
        <f>IF(Розрахунок!G636&lt;&gt;"",LEFT(Розрахунок!G636, LEN(Розрахунок!G636)-1)," ")</f>
        <v xml:space="preserve"> </v>
      </c>
      <c r="F646" s="21" t="str">
        <f>IF(Розрахунок!H636&lt;&gt;"",LEFT(Розрахунок!H636, LEN(Розрахунок!H636)-1)," ")</f>
        <v xml:space="preserve"> </v>
      </c>
      <c r="G646" s="21" t="str">
        <f>IF(Розрахунок!I636&lt;&gt;"",LEFT(Розрахунок!I636, LEN(Розрахунок!I636)-1)," ")</f>
        <v xml:space="preserve"> </v>
      </c>
      <c r="H646" s="21">
        <f>Розрахунок!J636</f>
        <v>0</v>
      </c>
      <c r="I646" s="21" t="str">
        <f>IF(Розрахунок!K636&lt;&gt;"",LEFT(Розрахунок!K636, LEN(Розрахунок!K636)-1)," ")</f>
        <v xml:space="preserve"> </v>
      </c>
      <c r="J646" s="21">
        <f>Розрахунок!E636</f>
        <v>0</v>
      </c>
      <c r="K646" s="21">
        <f>Розрахунок!DN636</f>
        <v>0</v>
      </c>
      <c r="L646" s="21">
        <f>Розрахунок!DM636</f>
        <v>0</v>
      </c>
      <c r="M646" s="21">
        <f>Розрахунок!L636</f>
        <v>0</v>
      </c>
      <c r="N646" s="21">
        <f>Розрахунок!M636</f>
        <v>0</v>
      </c>
      <c r="O646" s="21">
        <f>Розрахунок!N636</f>
        <v>0</v>
      </c>
      <c r="P646" s="21">
        <f>Розрахунок!O636</f>
        <v>0</v>
      </c>
      <c r="Q646" s="253">
        <f>Розрахунок!DL636</f>
        <v>0</v>
      </c>
      <c r="R646" s="254" t="str">
        <f t="shared" si="129"/>
        <v xml:space="preserve"> </v>
      </c>
      <c r="S646" s="265">
        <f>Розрахунок!U636</f>
        <v>0</v>
      </c>
      <c r="T646" s="261">
        <f>Розрахунок!AB636</f>
        <v>0</v>
      </c>
      <c r="U646" s="22">
        <f>Розрахунок!AI636</f>
        <v>0</v>
      </c>
      <c r="V646" s="270">
        <f>Розрахунок!AP636</f>
        <v>0</v>
      </c>
      <c r="W646" s="265">
        <f>Розрахунок!AW636</f>
        <v>0</v>
      </c>
      <c r="X646" s="261">
        <f>Розрахунок!BD636</f>
        <v>0</v>
      </c>
      <c r="Y646" s="22">
        <f>Розрахунок!BK636</f>
        <v>0</v>
      </c>
      <c r="Z646" s="270">
        <f>Розрахунок!BR636</f>
        <v>0</v>
      </c>
      <c r="AA646" s="265">
        <f>Розрахунок!BY636</f>
        <v>0</v>
      </c>
      <c r="AB646" s="270">
        <f>Розрахунок!CF636</f>
        <v>0</v>
      </c>
      <c r="AC646" s="265">
        <f>Розрахунок!CM636</f>
        <v>0</v>
      </c>
      <c r="AD646" s="261">
        <f>Розрахунок!CT636</f>
        <v>0</v>
      </c>
      <c r="AE646" s="22">
        <f>Розрахунок!DA636</f>
        <v>0</v>
      </c>
      <c r="AF646" s="261">
        <f>Розрахунок!DH636</f>
        <v>0</v>
      </c>
    </row>
    <row r="647" spans="1:32" s="16" customFormat="1" ht="13.5" hidden="1" thickBot="1" x14ac:dyDescent="0.25">
      <c r="A647" s="251">
        <f>Розрахунок!A637</f>
        <v>48</v>
      </c>
      <c r="B647" s="270">
        <f>Розрахунок!B637</f>
        <v>0</v>
      </c>
      <c r="C647" s="252" t="str">
        <f>Розрахунок!C637</f>
        <v/>
      </c>
      <c r="D647" s="22" t="str">
        <f>IF(Розрахунок!F637&lt;&gt;"",LEFT(Розрахунок!F637, LEN(Розрахунок!F637)-1)," ")</f>
        <v xml:space="preserve"> </v>
      </c>
      <c r="E647" s="21" t="str">
        <f>IF(Розрахунок!G637&lt;&gt;"",LEFT(Розрахунок!G637, LEN(Розрахунок!G637)-1)," ")</f>
        <v xml:space="preserve"> </v>
      </c>
      <c r="F647" s="21" t="str">
        <f>IF(Розрахунок!H637&lt;&gt;"",LEFT(Розрахунок!H637, LEN(Розрахунок!H637)-1)," ")</f>
        <v xml:space="preserve"> </v>
      </c>
      <c r="G647" s="21" t="str">
        <f>IF(Розрахунок!I637&lt;&gt;"",LEFT(Розрахунок!I637, LEN(Розрахунок!I637)-1)," ")</f>
        <v xml:space="preserve"> </v>
      </c>
      <c r="H647" s="21">
        <f>Розрахунок!J637</f>
        <v>0</v>
      </c>
      <c r="I647" s="21" t="str">
        <f>IF(Розрахунок!K637&lt;&gt;"",LEFT(Розрахунок!K637, LEN(Розрахунок!K637)-1)," ")</f>
        <v xml:space="preserve"> </v>
      </c>
      <c r="J647" s="21">
        <f>Розрахунок!E637</f>
        <v>0</v>
      </c>
      <c r="K647" s="21">
        <f>Розрахунок!DN637</f>
        <v>0</v>
      </c>
      <c r="L647" s="21">
        <f>Розрахунок!DM637</f>
        <v>0</v>
      </c>
      <c r="M647" s="21">
        <f>Розрахунок!L637</f>
        <v>0</v>
      </c>
      <c r="N647" s="21">
        <f>Розрахунок!M637</f>
        <v>0</v>
      </c>
      <c r="O647" s="21">
        <f>Розрахунок!N637</f>
        <v>0</v>
      </c>
      <c r="P647" s="21">
        <f>Розрахунок!O637</f>
        <v>0</v>
      </c>
      <c r="Q647" s="253">
        <f>Розрахунок!DL637</f>
        <v>0</v>
      </c>
      <c r="R647" s="254" t="str">
        <f t="shared" si="129"/>
        <v xml:space="preserve"> </v>
      </c>
      <c r="S647" s="265">
        <f>Розрахунок!U637</f>
        <v>0</v>
      </c>
      <c r="T647" s="261">
        <f>Розрахунок!AB637</f>
        <v>0</v>
      </c>
      <c r="U647" s="22">
        <f>Розрахунок!AI637</f>
        <v>0</v>
      </c>
      <c r="V647" s="270">
        <f>Розрахунок!AP637</f>
        <v>0</v>
      </c>
      <c r="W647" s="265">
        <f>Розрахунок!AW637</f>
        <v>0</v>
      </c>
      <c r="X647" s="261">
        <f>Розрахунок!BD637</f>
        <v>0</v>
      </c>
      <c r="Y647" s="22">
        <f>Розрахунок!BK637</f>
        <v>0</v>
      </c>
      <c r="Z647" s="270">
        <f>Розрахунок!BR637</f>
        <v>0</v>
      </c>
      <c r="AA647" s="265">
        <f>Розрахунок!BY637</f>
        <v>0</v>
      </c>
      <c r="AB647" s="270">
        <f>Розрахунок!CF637</f>
        <v>0</v>
      </c>
      <c r="AC647" s="265">
        <f>Розрахунок!CM637</f>
        <v>0</v>
      </c>
      <c r="AD647" s="261">
        <f>Розрахунок!CT637</f>
        <v>0</v>
      </c>
      <c r="AE647" s="22">
        <f>Розрахунок!DA637</f>
        <v>0</v>
      </c>
      <c r="AF647" s="261">
        <f>Розрахунок!DH637</f>
        <v>0</v>
      </c>
    </row>
    <row r="648" spans="1:32" s="16" customFormat="1" ht="13.5" hidden="1" thickBot="1" x14ac:dyDescent="0.25">
      <c r="A648" s="251">
        <f>Розрахунок!A638</f>
        <v>49</v>
      </c>
      <c r="B648" s="270">
        <f>Розрахунок!B638</f>
        <v>0</v>
      </c>
      <c r="C648" s="252" t="str">
        <f>Розрахунок!C638</f>
        <v/>
      </c>
      <c r="D648" s="22" t="str">
        <f>IF(Розрахунок!F638&lt;&gt;"",LEFT(Розрахунок!F638, LEN(Розрахунок!F638)-1)," ")</f>
        <v xml:space="preserve"> </v>
      </c>
      <c r="E648" s="21" t="str">
        <f>IF(Розрахунок!G638&lt;&gt;"",LEFT(Розрахунок!G638, LEN(Розрахунок!G638)-1)," ")</f>
        <v xml:space="preserve"> </v>
      </c>
      <c r="F648" s="21" t="str">
        <f>IF(Розрахунок!H638&lt;&gt;"",LEFT(Розрахунок!H638, LEN(Розрахунок!H638)-1)," ")</f>
        <v xml:space="preserve"> </v>
      </c>
      <c r="G648" s="21" t="str">
        <f>IF(Розрахунок!I638&lt;&gt;"",LEFT(Розрахунок!I638, LEN(Розрахунок!I638)-1)," ")</f>
        <v xml:space="preserve"> </v>
      </c>
      <c r="H648" s="21">
        <f>Розрахунок!J638</f>
        <v>0</v>
      </c>
      <c r="I648" s="21" t="str">
        <f>IF(Розрахунок!K638&lt;&gt;"",LEFT(Розрахунок!K638, LEN(Розрахунок!K638)-1)," ")</f>
        <v xml:space="preserve"> </v>
      </c>
      <c r="J648" s="21">
        <f>Розрахунок!E638</f>
        <v>0</v>
      </c>
      <c r="K648" s="21">
        <f>Розрахунок!DN638</f>
        <v>0</v>
      </c>
      <c r="L648" s="21">
        <f>Розрахунок!DM638</f>
        <v>0</v>
      </c>
      <c r="M648" s="21">
        <f>Розрахунок!L638</f>
        <v>0</v>
      </c>
      <c r="N648" s="21">
        <f>Розрахунок!M638</f>
        <v>0</v>
      </c>
      <c r="O648" s="21">
        <f>Розрахунок!N638</f>
        <v>0</v>
      </c>
      <c r="P648" s="21">
        <f>Розрахунок!O638</f>
        <v>0</v>
      </c>
      <c r="Q648" s="253">
        <f>Розрахунок!DL638</f>
        <v>0</v>
      </c>
      <c r="R648" s="254" t="str">
        <f t="shared" si="129"/>
        <v xml:space="preserve"> </v>
      </c>
      <c r="S648" s="265">
        <f>Розрахунок!U638</f>
        <v>0</v>
      </c>
      <c r="T648" s="261">
        <f>Розрахунок!AB638</f>
        <v>0</v>
      </c>
      <c r="U648" s="22">
        <f>Розрахунок!AI638</f>
        <v>0</v>
      </c>
      <c r="V648" s="270">
        <f>Розрахунок!AP638</f>
        <v>0</v>
      </c>
      <c r="W648" s="265">
        <f>Розрахунок!AW638</f>
        <v>0</v>
      </c>
      <c r="X648" s="261">
        <f>Розрахунок!BD638</f>
        <v>0</v>
      </c>
      <c r="Y648" s="22">
        <f>Розрахунок!BK638</f>
        <v>0</v>
      </c>
      <c r="Z648" s="270">
        <f>Розрахунок!BR638</f>
        <v>0</v>
      </c>
      <c r="AA648" s="265">
        <f>Розрахунок!BY638</f>
        <v>0</v>
      </c>
      <c r="AB648" s="270">
        <f>Розрахунок!CF638</f>
        <v>0</v>
      </c>
      <c r="AC648" s="265">
        <f>Розрахунок!CM638</f>
        <v>0</v>
      </c>
      <c r="AD648" s="261">
        <f>Розрахунок!CT638</f>
        <v>0</v>
      </c>
      <c r="AE648" s="22">
        <f>Розрахунок!DA638</f>
        <v>0</v>
      </c>
      <c r="AF648" s="261">
        <f>Розрахунок!DH638</f>
        <v>0</v>
      </c>
    </row>
    <row r="649" spans="1:32" s="16" customFormat="1" ht="13.5" hidden="1" thickBot="1" x14ac:dyDescent="0.25">
      <c r="A649" s="251">
        <f>Розрахунок!A639</f>
        <v>50</v>
      </c>
      <c r="B649" s="270">
        <f>Розрахунок!B639</f>
        <v>0</v>
      </c>
      <c r="C649" s="252" t="str">
        <f>Розрахунок!C639</f>
        <v/>
      </c>
      <c r="D649" s="22" t="str">
        <f>IF(Розрахунок!F639&lt;&gt;"",LEFT(Розрахунок!F639, LEN(Розрахунок!F639)-1)," ")</f>
        <v xml:space="preserve"> </v>
      </c>
      <c r="E649" s="21" t="str">
        <f>IF(Розрахунок!G639&lt;&gt;"",LEFT(Розрахунок!G639, LEN(Розрахунок!G639)-1)," ")</f>
        <v xml:space="preserve"> </v>
      </c>
      <c r="F649" s="21" t="str">
        <f>IF(Розрахунок!H639&lt;&gt;"",LEFT(Розрахунок!H639, LEN(Розрахунок!H639)-1)," ")</f>
        <v xml:space="preserve"> </v>
      </c>
      <c r="G649" s="21" t="str">
        <f>IF(Розрахунок!I639&lt;&gt;"",LEFT(Розрахунок!I639, LEN(Розрахунок!I639)-1)," ")</f>
        <v xml:space="preserve"> </v>
      </c>
      <c r="H649" s="21">
        <f>Розрахунок!J639</f>
        <v>0</v>
      </c>
      <c r="I649" s="21" t="str">
        <f>IF(Розрахунок!K639&lt;&gt;"",LEFT(Розрахунок!K639, LEN(Розрахунок!K639)-1)," ")</f>
        <v xml:space="preserve"> </v>
      </c>
      <c r="J649" s="21">
        <f>Розрахунок!E639</f>
        <v>0</v>
      </c>
      <c r="K649" s="21">
        <f>Розрахунок!DN639</f>
        <v>0</v>
      </c>
      <c r="L649" s="21">
        <f>Розрахунок!DM639</f>
        <v>0</v>
      </c>
      <c r="M649" s="21">
        <f>Розрахунок!L639</f>
        <v>0</v>
      </c>
      <c r="N649" s="21">
        <f>Розрахунок!M639</f>
        <v>0</v>
      </c>
      <c r="O649" s="21">
        <f>Розрахунок!N639</f>
        <v>0</v>
      </c>
      <c r="P649" s="21">
        <f>Розрахунок!O639</f>
        <v>0</v>
      </c>
      <c r="Q649" s="253">
        <f>Розрахунок!DL639</f>
        <v>0</v>
      </c>
      <c r="R649" s="254" t="str">
        <f t="shared" si="129"/>
        <v xml:space="preserve"> </v>
      </c>
      <c r="S649" s="265">
        <f>Розрахунок!U639</f>
        <v>0</v>
      </c>
      <c r="T649" s="261">
        <f>Розрахунок!AB639</f>
        <v>0</v>
      </c>
      <c r="U649" s="22">
        <f>Розрахунок!AI639</f>
        <v>0</v>
      </c>
      <c r="V649" s="270">
        <f>Розрахунок!AP639</f>
        <v>0</v>
      </c>
      <c r="W649" s="265">
        <f>Розрахунок!AW639</f>
        <v>0</v>
      </c>
      <c r="X649" s="261">
        <f>Розрахунок!BD639</f>
        <v>0</v>
      </c>
      <c r="Y649" s="22">
        <f>Розрахунок!BK639</f>
        <v>0</v>
      </c>
      <c r="Z649" s="270">
        <f>Розрахунок!BR639</f>
        <v>0</v>
      </c>
      <c r="AA649" s="265">
        <f>Розрахунок!BY639</f>
        <v>0</v>
      </c>
      <c r="AB649" s="270">
        <f>Розрахунок!CF639</f>
        <v>0</v>
      </c>
      <c r="AC649" s="265">
        <f>Розрахунок!CM639</f>
        <v>0</v>
      </c>
      <c r="AD649" s="261">
        <f>Розрахунок!CT639</f>
        <v>0</v>
      </c>
      <c r="AE649" s="22">
        <f>Розрахунок!DA639</f>
        <v>0</v>
      </c>
      <c r="AF649" s="261">
        <f>Розрахунок!DH639</f>
        <v>0</v>
      </c>
    </row>
    <row r="650" spans="1:32" s="16" customFormat="1" ht="13.5" hidden="1" thickBot="1" x14ac:dyDescent="0.25">
      <c r="A650" s="733" t="s">
        <v>100</v>
      </c>
      <c r="B650" s="734"/>
      <c r="C650" s="272"/>
      <c r="D650" s="273"/>
      <c r="E650" s="274"/>
      <c r="F650" s="274"/>
      <c r="G650" s="274"/>
      <c r="H650" s="274"/>
      <c r="I650" s="274"/>
      <c r="J650" s="274">
        <f t="shared" ref="J650:Q650" si="130">SUM(J600:J649)</f>
        <v>0</v>
      </c>
      <c r="K650" s="274">
        <f t="shared" si="130"/>
        <v>0</v>
      </c>
      <c r="L650" s="275">
        <f t="shared" si="130"/>
        <v>0</v>
      </c>
      <c r="M650" s="274">
        <f t="shared" si="130"/>
        <v>0</v>
      </c>
      <c r="N650" s="274">
        <f t="shared" si="130"/>
        <v>0</v>
      </c>
      <c r="O650" s="274">
        <f t="shared" si="130"/>
        <v>0</v>
      </c>
      <c r="P650" s="274">
        <f t="shared" si="130"/>
        <v>0</v>
      </c>
      <c r="Q650" s="275">
        <f t="shared" si="130"/>
        <v>0</v>
      </c>
      <c r="R650" s="276"/>
      <c r="S650" s="277">
        <f t="shared" ref="S650:Z650" si="131">SUM(S600:S649)</f>
        <v>0</v>
      </c>
      <c r="T650" s="278">
        <f t="shared" si="131"/>
        <v>0</v>
      </c>
      <c r="U650" s="412">
        <f t="shared" si="131"/>
        <v>0</v>
      </c>
      <c r="V650" s="424">
        <f t="shared" si="131"/>
        <v>0</v>
      </c>
      <c r="W650" s="277">
        <f t="shared" si="131"/>
        <v>0</v>
      </c>
      <c r="X650" s="278">
        <f t="shared" si="131"/>
        <v>0</v>
      </c>
      <c r="Y650" s="412">
        <f t="shared" si="131"/>
        <v>0</v>
      </c>
      <c r="Z650" s="424">
        <f t="shared" si="131"/>
        <v>0</v>
      </c>
      <c r="AA650" s="277">
        <f t="shared" ref="AA650:AF650" si="132">SUM(AA600:AA649)</f>
        <v>0</v>
      </c>
      <c r="AB650" s="424">
        <f t="shared" si="132"/>
        <v>0</v>
      </c>
      <c r="AC650" s="277">
        <f t="shared" si="132"/>
        <v>0</v>
      </c>
      <c r="AD650" s="278">
        <f t="shared" si="132"/>
        <v>0</v>
      </c>
      <c r="AE650" s="412">
        <f t="shared" si="132"/>
        <v>0</v>
      </c>
      <c r="AF650" s="278">
        <f t="shared" si="132"/>
        <v>0</v>
      </c>
    </row>
    <row r="651" spans="1:32" s="16" customFormat="1" ht="13.5" hidden="1" outlineLevel="1" thickBot="1" x14ac:dyDescent="0.25">
      <c r="A651" s="746"/>
      <c r="B651" s="747"/>
      <c r="C651" s="747"/>
      <c r="D651" s="747"/>
      <c r="E651" s="747"/>
      <c r="F651" s="747"/>
      <c r="G651" s="747"/>
      <c r="H651" s="747"/>
      <c r="I651" s="747"/>
      <c r="J651" s="747"/>
      <c r="K651" s="747"/>
      <c r="L651" s="747"/>
      <c r="M651" s="747"/>
      <c r="N651" s="747"/>
      <c r="O651" s="747"/>
      <c r="P651" s="747"/>
      <c r="Q651" s="747"/>
      <c r="R651" s="747"/>
      <c r="S651" s="747"/>
      <c r="T651" s="747"/>
      <c r="U651" s="747"/>
      <c r="V651" s="747"/>
      <c r="W651" s="747"/>
      <c r="X651" s="747"/>
      <c r="Y651" s="747"/>
      <c r="Z651" s="747"/>
      <c r="AA651" s="747"/>
      <c r="AB651" s="747"/>
      <c r="AC651" s="747"/>
      <c r="AD651" s="747"/>
      <c r="AE651" s="747"/>
      <c r="AF651" s="748"/>
    </row>
    <row r="652" spans="1:32" s="16" customFormat="1" ht="13.5" hidden="1" outlineLevel="1" thickBot="1" x14ac:dyDescent="0.25">
      <c r="A652" s="731" t="s">
        <v>102</v>
      </c>
      <c r="B652" s="732"/>
      <c r="C652" s="228"/>
      <c r="D652" s="19"/>
      <c r="E652" s="15"/>
      <c r="F652" s="15"/>
      <c r="G652" s="15"/>
      <c r="H652" s="15"/>
      <c r="I652" s="15"/>
      <c r="J652" s="20">
        <f>J650</f>
        <v>0</v>
      </c>
      <c r="K652" s="20">
        <f>K650</f>
        <v>0</v>
      </c>
      <c r="L652" s="20">
        <f t="shared" ref="L652:Q652" si="133">L650</f>
        <v>0</v>
      </c>
      <c r="M652" s="20">
        <f t="shared" si="133"/>
        <v>0</v>
      </c>
      <c r="N652" s="20">
        <f t="shared" si="133"/>
        <v>0</v>
      </c>
      <c r="O652" s="20">
        <f t="shared" si="133"/>
        <v>0</v>
      </c>
      <c r="P652" s="20">
        <f t="shared" si="133"/>
        <v>0</v>
      </c>
      <c r="Q652" s="20">
        <f t="shared" si="133"/>
        <v>0</v>
      </c>
      <c r="R652" s="270"/>
      <c r="S652" s="265"/>
      <c r="T652" s="261"/>
      <c r="U652" s="22"/>
      <c r="V652" s="270"/>
      <c r="W652" s="433"/>
      <c r="X652" s="238"/>
      <c r="Y652" s="257"/>
      <c r="Z652" s="436"/>
      <c r="AA652" s="433"/>
      <c r="AB652" s="436"/>
      <c r="AC652" s="433"/>
      <c r="AD652" s="238"/>
      <c r="AE652" s="257"/>
      <c r="AF652" s="238"/>
    </row>
    <row r="653" spans="1:32" s="16" customFormat="1" ht="13.5" hidden="1" outlineLevel="1" thickBot="1" x14ac:dyDescent="0.25">
      <c r="A653" s="731" t="s">
        <v>103</v>
      </c>
      <c r="B653" s="732"/>
      <c r="C653" s="228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21"/>
      <c r="Q653" s="253"/>
      <c r="R653" s="415"/>
      <c r="S653" s="266">
        <f>S650</f>
        <v>0</v>
      </c>
      <c r="T653" s="267">
        <f t="shared" ref="T653:Z653" si="134">T650</f>
        <v>0</v>
      </c>
      <c r="U653" s="258">
        <f t="shared" si="134"/>
        <v>0</v>
      </c>
      <c r="V653" s="428">
        <f t="shared" si="134"/>
        <v>0</v>
      </c>
      <c r="W653" s="266">
        <f t="shared" si="134"/>
        <v>0</v>
      </c>
      <c r="X653" s="267">
        <f t="shared" si="134"/>
        <v>0</v>
      </c>
      <c r="Y653" s="258">
        <f t="shared" si="134"/>
        <v>0</v>
      </c>
      <c r="Z653" s="428">
        <f t="shared" si="134"/>
        <v>0</v>
      </c>
      <c r="AA653" s="266">
        <f t="shared" ref="AA653:AD653" si="135">AA650</f>
        <v>0</v>
      </c>
      <c r="AB653" s="428">
        <f t="shared" si="135"/>
        <v>0</v>
      </c>
      <c r="AC653" s="266">
        <f t="shared" si="135"/>
        <v>0</v>
      </c>
      <c r="AD653" s="267">
        <f t="shared" si="135"/>
        <v>0</v>
      </c>
      <c r="AE653" s="258">
        <f t="shared" ref="AE653:AF653" si="136">AE650</f>
        <v>0</v>
      </c>
      <c r="AF653" s="267">
        <f t="shared" si="136"/>
        <v>0</v>
      </c>
    </row>
    <row r="654" spans="1:32" s="16" customFormat="1" ht="13.5" hidden="1" outlineLevel="1" thickBot="1" x14ac:dyDescent="0.25">
      <c r="A654" s="731" t="s">
        <v>104</v>
      </c>
      <c r="B654" s="732"/>
      <c r="C654" s="228"/>
      <c r="D654" s="260">
        <f>SUM(S654:AF654)</f>
        <v>0</v>
      </c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21"/>
      <c r="Q654" s="253"/>
      <c r="R654" s="270"/>
      <c r="S654" s="268">
        <f>COUNTIF(Розрахунок!X$590:X$639,Довідники!$E$4)</f>
        <v>0</v>
      </c>
      <c r="T654" s="263">
        <f>COUNTIF(Розрахунок!AE$590:AE$639,Довідники!$E$4)</f>
        <v>0</v>
      </c>
      <c r="U654" s="262">
        <f>COUNTIF(Розрахунок!AL$590:AL$639,Довідники!$E$4)</f>
        <v>0</v>
      </c>
      <c r="V654" s="427">
        <f>COUNTIF(Розрахунок!AS$590:AS$639,Довідники!$E$4)</f>
        <v>0</v>
      </c>
      <c r="W654" s="268">
        <f>COUNTIF(Розрахунок!AZ$590:AZ$639,Довідники!$E$4)</f>
        <v>0</v>
      </c>
      <c r="X654" s="263">
        <f>COUNTIF(Розрахунок!BG$590:BG$639,Довідники!$E$4)</f>
        <v>0</v>
      </c>
      <c r="Y654" s="262">
        <f>COUNTIF(Розрахунок!BN$590:BN$639,Довідники!$E$4)</f>
        <v>0</v>
      </c>
      <c r="Z654" s="427">
        <f>COUNTIF(Розрахунок!BU$590:BU$639,Довідники!$E$4)</f>
        <v>0</v>
      </c>
      <c r="AA654" s="268">
        <f>COUNTIF(Розрахунок!CB$590:CB$639,Довідники!$E$4)</f>
        <v>0</v>
      </c>
      <c r="AB654" s="427">
        <f>COUNTIF(Розрахунок!CI$590:CI$639,Довідники!$E$4)</f>
        <v>0</v>
      </c>
      <c r="AC654" s="268">
        <f>COUNTIF(Розрахунок!CP$590:CP$639,Довідники!$E$4)</f>
        <v>0</v>
      </c>
      <c r="AD654" s="263">
        <f>COUNTIF(Розрахунок!CW$590:CW$639,Довідники!$E$4)</f>
        <v>0</v>
      </c>
      <c r="AE654" s="262">
        <f>COUNTIF(Розрахунок!DD$590:DD$639,Довідники!$E$4)</f>
        <v>0</v>
      </c>
      <c r="AF654" s="263">
        <f>COUNTIF(Розрахунок!DK$590:DK$639,Довідники!$E$4)</f>
        <v>0</v>
      </c>
    </row>
    <row r="655" spans="1:32" s="16" customFormat="1" ht="13.5" hidden="1" outlineLevel="1" thickBot="1" x14ac:dyDescent="0.25">
      <c r="A655" s="731" t="s">
        <v>105</v>
      </c>
      <c r="B655" s="732"/>
      <c r="C655" s="228"/>
      <c r="D655" s="256"/>
      <c r="E655" s="20">
        <f>SUM(S655:AF655)</f>
        <v>0</v>
      </c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21"/>
      <c r="Q655" s="253"/>
      <c r="R655" s="270"/>
      <c r="S655" s="268">
        <f>COUNTIF(Розрахунок!X$590:X$639,Довідники!$E$3)+COUNTIF(Розрахунок!X$590:X$639,Довідники!$E$5)</f>
        <v>0</v>
      </c>
      <c r="T655" s="263">
        <f>COUNTIF(Розрахунок!AE$590:AE$639,Довідники!$E$3)+COUNTIF(Розрахунок!AE$590:AE$639,Довідники!$E$5)</f>
        <v>0</v>
      </c>
      <c r="U655" s="262">
        <f>COUNTIF(Розрахунок!AL$590:AL$639,Довідники!$E$3)+COUNTIF(Розрахунок!AL$590:AL$639,Довідники!$E$5)</f>
        <v>0</v>
      </c>
      <c r="V655" s="427">
        <f>COUNTIF(Розрахунок!AS$590:AS$639,Довідники!$E$3)+COUNTIF(Розрахунок!AS$590:AS$639,Довідники!$E$5)</f>
        <v>0</v>
      </c>
      <c r="W655" s="268">
        <f>COUNTIF(Розрахунок!AZ$590:AZ$639,Довідники!$E$3)+COUNTIF(Розрахунок!AZ$590:AZ$639,Довідники!$E$5)</f>
        <v>0</v>
      </c>
      <c r="X655" s="263">
        <f>COUNTIF(Розрахунок!BG$590:BG$639,Довідники!$E$3)+COUNTIF(Розрахунок!BG$590:BG$639,Довідники!$E$5)</f>
        <v>0</v>
      </c>
      <c r="Y655" s="262">
        <f>COUNTIF(Розрахунок!BN$590:BN$639,Довідники!$E$3)+COUNTIF(Розрахунок!BN$590:BN$639,Довідники!$E$5)</f>
        <v>0</v>
      </c>
      <c r="Z655" s="427">
        <f>COUNTIF(Розрахунок!BU$590:BU$639,Довідники!$E$3)+COUNTIF(Розрахунок!BU$590:BU$639,Довідники!$E$5)</f>
        <v>0</v>
      </c>
      <c r="AA655" s="268">
        <f>COUNTIF(Розрахунок!CB$590:CB$639,Довідники!$E$3)+COUNTIF(Розрахунок!CB$590:CB$639,Довідники!$E$5)</f>
        <v>0</v>
      </c>
      <c r="AB655" s="427">
        <f>COUNTIF(Розрахунок!CI$590:CI$639,Довідники!$E$3)+COUNTIF(Розрахунок!CI$590:CI$639,Довідники!$E$5)</f>
        <v>0</v>
      </c>
      <c r="AC655" s="268">
        <f>COUNTIF(Розрахунок!CP$590:CP$639,Довідники!$E$3)+COUNTIF(Розрахунок!CP$590:CP$639,Довідники!$E$5)</f>
        <v>0</v>
      </c>
      <c r="AD655" s="263">
        <f>COUNTIF(Розрахунок!CW$590:CW$639,Довідники!$E$3)+COUNTIF(Розрахунок!CW$590:CW$639,Довідники!$E$5)</f>
        <v>0</v>
      </c>
      <c r="AE655" s="262">
        <f>COUNTIF(Розрахунок!DD$590:DD$639,Довідники!$E$3)+COUNTIF(Розрахунок!DD$590:DD$639,Довідники!$E$5)</f>
        <v>0</v>
      </c>
      <c r="AF655" s="263">
        <f>COUNTIF(Розрахунок!DK$590:DK$639,Довідники!$E$3)+COUNTIF(Розрахунок!DK$590:DK$639,Довідники!$E$5)</f>
        <v>0</v>
      </c>
    </row>
    <row r="656" spans="1:32" s="16" customFormat="1" ht="13.5" hidden="1" outlineLevel="1" thickBot="1" x14ac:dyDescent="0.25">
      <c r="A656" s="731" t="s">
        <v>106</v>
      </c>
      <c r="B656" s="732"/>
      <c r="C656" s="228"/>
      <c r="D656" s="256"/>
      <c r="E656" s="15"/>
      <c r="F656" s="20">
        <f>SUM(S656:AF656)</f>
        <v>0</v>
      </c>
      <c r="G656" s="15"/>
      <c r="H656" s="15"/>
      <c r="I656" s="15"/>
      <c r="J656" s="15"/>
      <c r="K656" s="15"/>
      <c r="L656" s="15"/>
      <c r="M656" s="15"/>
      <c r="N656" s="15"/>
      <c r="O656" s="15"/>
      <c r="P656" s="21"/>
      <c r="Q656" s="253"/>
      <c r="R656" s="270"/>
      <c r="S656" s="268">
        <f>COUNTIF(Розрахунок!W$590:W$639,Довідники!$N$4)</f>
        <v>0</v>
      </c>
      <c r="T656" s="263">
        <f>COUNTIF(Розрахунок!AD$590:AD$639,Довідники!$N$4)</f>
        <v>0</v>
      </c>
      <c r="U656" s="262">
        <f>COUNTIF(Розрахунок!AK$590:AK$639,Довідники!$N$4)</f>
        <v>0</v>
      </c>
      <c r="V656" s="427">
        <f>COUNTIF(Розрахунок!AR$590:AR$639,Довідники!$N$4)</f>
        <v>0</v>
      </c>
      <c r="W656" s="268">
        <f>COUNTIF(Розрахунок!AY$590:AY$639,Довідники!$N$4)</f>
        <v>0</v>
      </c>
      <c r="X656" s="263">
        <f>COUNTIF(Розрахунок!BF$590:BF$639,Довідники!$N$4)</f>
        <v>0</v>
      </c>
      <c r="Y656" s="262">
        <f>COUNTIF(Розрахунок!BM$590:BM$639,Довідники!$N$4)</f>
        <v>0</v>
      </c>
      <c r="Z656" s="427">
        <f>COUNTIF(Розрахунок!BT$590:BT$639,Довідники!$N$4)</f>
        <v>0</v>
      </c>
      <c r="AA656" s="268">
        <f>COUNTIF(Розрахунок!CA$590:CA$639,Довідники!$N$4)</f>
        <v>0</v>
      </c>
      <c r="AB656" s="427">
        <f>COUNTIF(Розрахунок!CH$590:CH$639,Довідники!$N$4)</f>
        <v>0</v>
      </c>
      <c r="AC656" s="268">
        <f>COUNTIF(Розрахунок!CO$590:CO$639,Довідники!$N$4)</f>
        <v>0</v>
      </c>
      <c r="AD656" s="263">
        <f>COUNTIF(Розрахунок!CV$590:CV$639,Довідники!$N$4)</f>
        <v>0</v>
      </c>
      <c r="AE656" s="262">
        <f>COUNTIF(Розрахунок!DC$590:DC$639,Довідники!$N$4)</f>
        <v>0</v>
      </c>
      <c r="AF656" s="263">
        <f>COUNTIF(Розрахунок!DJ$590:DJ$639,Довідники!$N$4)</f>
        <v>0</v>
      </c>
    </row>
    <row r="657" spans="1:32" s="16" customFormat="1" ht="13.5" hidden="1" outlineLevel="1" thickBot="1" x14ac:dyDescent="0.25">
      <c r="A657" s="752" t="s">
        <v>107</v>
      </c>
      <c r="B657" s="753"/>
      <c r="C657" s="300"/>
      <c r="D657" s="301"/>
      <c r="E657" s="302"/>
      <c r="F657" s="302"/>
      <c r="G657" s="303">
        <f>SUM(S657:AF657)</f>
        <v>0</v>
      </c>
      <c r="H657" s="302"/>
      <c r="I657" s="302"/>
      <c r="J657" s="302"/>
      <c r="K657" s="302"/>
      <c r="L657" s="302"/>
      <c r="M657" s="302"/>
      <c r="N657" s="302"/>
      <c r="O657" s="302"/>
      <c r="P657" s="304"/>
      <c r="Q657" s="305"/>
      <c r="R657" s="416"/>
      <c r="S657" s="306">
        <f>COUNTIF(Розрахунок!W$590:W$639,Довідники!$N$3)</f>
        <v>0</v>
      </c>
      <c r="T657" s="308">
        <f>COUNTIF(Розрахунок!AD$590:AD$639,Довідники!$N$3)</f>
        <v>0</v>
      </c>
      <c r="U657" s="307">
        <f>COUNTIF(Розрахунок!AK$590:AK$639,Довідники!$N$3)</f>
        <v>0</v>
      </c>
      <c r="V657" s="429">
        <f>COUNTIF(Розрахунок!AR$590:AR$639,Довідники!$N$3)</f>
        <v>0</v>
      </c>
      <c r="W657" s="306">
        <f>COUNTIF(Розрахунок!AY$590:AY$639,Довідники!$N$3)</f>
        <v>0</v>
      </c>
      <c r="X657" s="308">
        <f>COUNTIF(Розрахунок!BF$590:BF$639,Довідники!$N$3)</f>
        <v>0</v>
      </c>
      <c r="Y657" s="307">
        <f>COUNTIF(Розрахунок!BM$590:BM$639,Довідники!$N$3)</f>
        <v>0</v>
      </c>
      <c r="Z657" s="429">
        <f>COUNTIF(Розрахунок!BT$590:BT$639,Довідники!$N$3)</f>
        <v>0</v>
      </c>
      <c r="AA657" s="306">
        <f>COUNTIF(Розрахунок!CA$590:CA$639,Довідники!$N$3)</f>
        <v>0</v>
      </c>
      <c r="AB657" s="429">
        <f>COUNTIF(Розрахунок!CH$590:CH$639,Довідники!$N$3)</f>
        <v>0</v>
      </c>
      <c r="AC657" s="306">
        <f>COUNTIF(Розрахунок!CO$590:CO$639,Довідники!$N$3)</f>
        <v>0</v>
      </c>
      <c r="AD657" s="308">
        <f>COUNTIF(Розрахунок!CV$590:CV$639,Довідники!$N$3)</f>
        <v>0</v>
      </c>
      <c r="AE657" s="307">
        <f>COUNTIF(Розрахунок!DC$590:DC$639,Довідники!$N$3)</f>
        <v>0</v>
      </c>
      <c r="AF657" s="308">
        <f>COUNTIF(Розрахунок!DJ$590:DJ$639,Довідники!$N$3)</f>
        <v>0</v>
      </c>
    </row>
    <row r="658" spans="1:32" ht="16.5" hidden="1" collapsed="1" thickBot="1" x14ac:dyDescent="0.3">
      <c r="A658" s="24" t="s">
        <v>108</v>
      </c>
      <c r="B658" s="516" t="s">
        <v>109</v>
      </c>
      <c r="C658" s="756"/>
      <c r="D658" s="756"/>
      <c r="E658" s="756"/>
      <c r="F658" s="756"/>
      <c r="G658" s="756"/>
      <c r="H658" s="756"/>
      <c r="I658" s="756"/>
      <c r="J658" s="756"/>
      <c r="K658" s="756"/>
      <c r="L658" s="756"/>
      <c r="M658" s="756"/>
      <c r="N658" s="756"/>
      <c r="O658" s="756"/>
      <c r="P658" s="756"/>
      <c r="Q658" s="756"/>
      <c r="R658" s="756"/>
      <c r="S658" s="756"/>
      <c r="T658" s="756"/>
      <c r="U658" s="756"/>
      <c r="V658" s="756"/>
      <c r="W658" s="756"/>
      <c r="X658" s="756"/>
      <c r="Y658" s="756"/>
      <c r="Z658" s="756"/>
      <c r="AA658" s="756"/>
      <c r="AB658" s="756"/>
      <c r="AC658" s="756"/>
      <c r="AD658" s="756"/>
      <c r="AE658" s="756"/>
      <c r="AF658" s="757"/>
    </row>
    <row r="659" spans="1:32" s="16" customFormat="1" ht="13.5" hidden="1" thickBot="1" x14ac:dyDescent="0.25">
      <c r="A659" s="750" t="s">
        <v>102</v>
      </c>
      <c r="B659" s="751"/>
      <c r="C659" s="309"/>
      <c r="D659" s="310"/>
      <c r="E659" s="311"/>
      <c r="F659" s="311"/>
      <c r="G659" s="311"/>
      <c r="H659" s="311"/>
      <c r="I659" s="311"/>
      <c r="J659" s="311">
        <f t="shared" ref="J659:Q659" si="137">J593+J650</f>
        <v>240</v>
      </c>
      <c r="K659" s="311">
        <f t="shared" si="137"/>
        <v>240</v>
      </c>
      <c r="L659" s="311">
        <f t="shared" si="137"/>
        <v>7200</v>
      </c>
      <c r="M659" s="311">
        <f t="shared" si="137"/>
        <v>2966</v>
      </c>
      <c r="N659" s="311">
        <f t="shared" si="137"/>
        <v>1210</v>
      </c>
      <c r="O659" s="311">
        <f t="shared" si="137"/>
        <v>1120</v>
      </c>
      <c r="P659" s="311">
        <f t="shared" si="137"/>
        <v>636</v>
      </c>
      <c r="Q659" s="250">
        <f t="shared" si="137"/>
        <v>4234</v>
      </c>
      <c r="R659" s="312"/>
      <c r="S659" s="313"/>
      <c r="T659" s="420"/>
      <c r="U659" s="419"/>
      <c r="V659" s="430"/>
      <c r="W659" s="434"/>
      <c r="X659" s="435"/>
      <c r="Y659" s="432"/>
      <c r="Z659" s="437"/>
      <c r="AA659" s="434"/>
      <c r="AB659" s="437"/>
      <c r="AC659" s="434"/>
      <c r="AD659" s="314"/>
      <c r="AE659" s="432"/>
      <c r="AF659" s="314"/>
    </row>
    <row r="660" spans="1:32" s="16" customFormat="1" ht="13.5" hidden="1" thickBot="1" x14ac:dyDescent="0.25">
      <c r="A660" s="731" t="s">
        <v>103</v>
      </c>
      <c r="B660" s="732"/>
      <c r="C660" s="228"/>
      <c r="D660" s="256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21"/>
      <c r="Q660" s="253"/>
      <c r="R660" s="270"/>
      <c r="S660" s="266">
        <f t="shared" ref="S660:AD660" si="138">S594+S650</f>
        <v>33</v>
      </c>
      <c r="T660" s="267">
        <f t="shared" si="138"/>
        <v>26</v>
      </c>
      <c r="U660" s="258">
        <f t="shared" si="138"/>
        <v>23</v>
      </c>
      <c r="V660" s="428">
        <f t="shared" si="138"/>
        <v>26</v>
      </c>
      <c r="W660" s="266">
        <f t="shared" si="138"/>
        <v>24</v>
      </c>
      <c r="X660" s="267">
        <f t="shared" si="138"/>
        <v>26</v>
      </c>
      <c r="Y660" s="258">
        <f t="shared" si="138"/>
        <v>28</v>
      </c>
      <c r="Z660" s="428">
        <f t="shared" si="138"/>
        <v>22</v>
      </c>
      <c r="AA660" s="266">
        <f t="shared" si="138"/>
        <v>0</v>
      </c>
      <c r="AB660" s="428">
        <f t="shared" si="138"/>
        <v>0</v>
      </c>
      <c r="AC660" s="266">
        <f t="shared" si="138"/>
        <v>0</v>
      </c>
      <c r="AD660" s="267">
        <f t="shared" si="138"/>
        <v>0</v>
      </c>
      <c r="AE660" s="258">
        <f t="shared" ref="AE660:AF660" si="139">AE594+AE650</f>
        <v>0</v>
      </c>
      <c r="AF660" s="267">
        <f t="shared" si="139"/>
        <v>0</v>
      </c>
    </row>
    <row r="661" spans="1:32" s="16" customFormat="1" ht="13.5" hidden="1" thickBot="1" x14ac:dyDescent="0.25">
      <c r="A661" s="731" t="s">
        <v>104</v>
      </c>
      <c r="B661" s="732"/>
      <c r="C661" s="228"/>
      <c r="D661" s="260">
        <f>SUM(S661:AF661)</f>
        <v>18</v>
      </c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21"/>
      <c r="Q661" s="253"/>
      <c r="R661" s="270"/>
      <c r="S661" s="268">
        <f t="shared" ref="S661:AD661" si="140">S654+S595</f>
        <v>2</v>
      </c>
      <c r="T661" s="271">
        <f t="shared" si="140"/>
        <v>3</v>
      </c>
      <c r="U661" s="262">
        <f t="shared" si="140"/>
        <v>2</v>
      </c>
      <c r="V661" s="431">
        <f t="shared" si="140"/>
        <v>4</v>
      </c>
      <c r="W661" s="268">
        <f t="shared" si="140"/>
        <v>0</v>
      </c>
      <c r="X661" s="271">
        <f t="shared" si="140"/>
        <v>3</v>
      </c>
      <c r="Y661" s="262">
        <f t="shared" si="140"/>
        <v>1</v>
      </c>
      <c r="Z661" s="431">
        <f t="shared" si="140"/>
        <v>3</v>
      </c>
      <c r="AA661" s="268">
        <f t="shared" si="140"/>
        <v>0</v>
      </c>
      <c r="AB661" s="431">
        <f t="shared" si="140"/>
        <v>0</v>
      </c>
      <c r="AC661" s="268">
        <f t="shared" si="140"/>
        <v>0</v>
      </c>
      <c r="AD661" s="271">
        <f t="shared" si="140"/>
        <v>0</v>
      </c>
      <c r="AE661" s="262">
        <f t="shared" ref="AE661:AF661" si="141">AE654+AE595</f>
        <v>0</v>
      </c>
      <c r="AF661" s="271">
        <f t="shared" si="141"/>
        <v>0</v>
      </c>
    </row>
    <row r="662" spans="1:32" s="16" customFormat="1" ht="13.5" hidden="1" thickBot="1" x14ac:dyDescent="0.25">
      <c r="A662" s="731" t="s">
        <v>105</v>
      </c>
      <c r="B662" s="732"/>
      <c r="C662" s="228"/>
      <c r="D662" s="256"/>
      <c r="E662" s="20">
        <f>SUM(S662:AF662)</f>
        <v>36</v>
      </c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21"/>
      <c r="Q662" s="253"/>
      <c r="R662" s="270"/>
      <c r="S662" s="268">
        <f t="shared" ref="S662:AD662" si="142">S655+S596</f>
        <v>5</v>
      </c>
      <c r="T662" s="271">
        <f t="shared" si="142"/>
        <v>5</v>
      </c>
      <c r="U662" s="262">
        <f t="shared" si="142"/>
        <v>5</v>
      </c>
      <c r="V662" s="431">
        <f t="shared" si="142"/>
        <v>3</v>
      </c>
      <c r="W662" s="268">
        <f t="shared" si="142"/>
        <v>5</v>
      </c>
      <c r="X662" s="271">
        <f t="shared" si="142"/>
        <v>4</v>
      </c>
      <c r="Y662" s="262">
        <f t="shared" si="142"/>
        <v>6</v>
      </c>
      <c r="Z662" s="431">
        <f t="shared" si="142"/>
        <v>3</v>
      </c>
      <c r="AA662" s="268">
        <f t="shared" si="142"/>
        <v>0</v>
      </c>
      <c r="AB662" s="431">
        <f t="shared" si="142"/>
        <v>0</v>
      </c>
      <c r="AC662" s="268">
        <f t="shared" si="142"/>
        <v>0</v>
      </c>
      <c r="AD662" s="271">
        <f t="shared" si="142"/>
        <v>0</v>
      </c>
      <c r="AE662" s="262">
        <f t="shared" ref="AE662:AF662" si="143">AE655+AE596</f>
        <v>0</v>
      </c>
      <c r="AF662" s="271">
        <f t="shared" si="143"/>
        <v>0</v>
      </c>
    </row>
    <row r="663" spans="1:32" s="16" customFormat="1" ht="13.5" hidden="1" thickBot="1" x14ac:dyDescent="0.25">
      <c r="A663" s="731" t="s">
        <v>106</v>
      </c>
      <c r="B663" s="732"/>
      <c r="C663" s="228"/>
      <c r="D663" s="256"/>
      <c r="E663" s="15"/>
      <c r="F663" s="20">
        <f>SUM(S663:AF663)</f>
        <v>0</v>
      </c>
      <c r="G663" s="15"/>
      <c r="H663" s="15"/>
      <c r="I663" s="15"/>
      <c r="J663" s="15"/>
      <c r="K663" s="15"/>
      <c r="L663" s="15"/>
      <c r="M663" s="15"/>
      <c r="N663" s="15"/>
      <c r="O663" s="15"/>
      <c r="P663" s="21"/>
      <c r="Q663" s="253"/>
      <c r="R663" s="270"/>
      <c r="S663" s="268">
        <f t="shared" ref="S663:AD663" si="144">S656+S597</f>
        <v>0</v>
      </c>
      <c r="T663" s="271">
        <f t="shared" si="144"/>
        <v>0</v>
      </c>
      <c r="U663" s="262">
        <f t="shared" si="144"/>
        <v>0</v>
      </c>
      <c r="V663" s="431">
        <f t="shared" si="144"/>
        <v>0</v>
      </c>
      <c r="W663" s="268">
        <f t="shared" si="144"/>
        <v>0</v>
      </c>
      <c r="X663" s="271">
        <f t="shared" si="144"/>
        <v>0</v>
      </c>
      <c r="Y663" s="262">
        <f t="shared" si="144"/>
        <v>0</v>
      </c>
      <c r="Z663" s="431">
        <f t="shared" si="144"/>
        <v>0</v>
      </c>
      <c r="AA663" s="268">
        <f t="shared" si="144"/>
        <v>0</v>
      </c>
      <c r="AB663" s="431">
        <f t="shared" si="144"/>
        <v>0</v>
      </c>
      <c r="AC663" s="268">
        <f t="shared" si="144"/>
        <v>0</v>
      </c>
      <c r="AD663" s="271">
        <f t="shared" si="144"/>
        <v>0</v>
      </c>
      <c r="AE663" s="262">
        <f t="shared" ref="AE663:AF663" si="145">AE656+AE597</f>
        <v>0</v>
      </c>
      <c r="AF663" s="271">
        <f t="shared" si="145"/>
        <v>0</v>
      </c>
    </row>
    <row r="664" spans="1:32" s="16" customFormat="1" ht="13.5" hidden="1" thickBot="1" x14ac:dyDescent="0.25">
      <c r="A664" s="754" t="s">
        <v>107</v>
      </c>
      <c r="B664" s="755"/>
      <c r="C664" s="269"/>
      <c r="D664" s="256"/>
      <c r="E664" s="15"/>
      <c r="F664" s="15"/>
      <c r="G664" s="20">
        <f>SUM(S664:AF664)</f>
        <v>2</v>
      </c>
      <c r="H664" s="15"/>
      <c r="I664" s="15"/>
      <c r="J664" s="15"/>
      <c r="K664" s="15"/>
      <c r="L664" s="15"/>
      <c r="M664" s="15"/>
      <c r="N664" s="15"/>
      <c r="O664" s="15"/>
      <c r="P664" s="21"/>
      <c r="Q664" s="253"/>
      <c r="R664" s="270"/>
      <c r="S664" s="268">
        <f t="shared" ref="S664:AD664" si="146">S657+S598</f>
        <v>0</v>
      </c>
      <c r="T664" s="271">
        <f t="shared" si="146"/>
        <v>0</v>
      </c>
      <c r="U664" s="262">
        <f t="shared" si="146"/>
        <v>0</v>
      </c>
      <c r="V664" s="431">
        <f t="shared" si="146"/>
        <v>1</v>
      </c>
      <c r="W664" s="268">
        <f t="shared" si="146"/>
        <v>0</v>
      </c>
      <c r="X664" s="271">
        <f t="shared" si="146"/>
        <v>1</v>
      </c>
      <c r="Y664" s="262">
        <f t="shared" si="146"/>
        <v>0</v>
      </c>
      <c r="Z664" s="431">
        <f t="shared" si="146"/>
        <v>0</v>
      </c>
      <c r="AA664" s="268">
        <f t="shared" si="146"/>
        <v>0</v>
      </c>
      <c r="AB664" s="431">
        <f t="shared" si="146"/>
        <v>0</v>
      </c>
      <c r="AC664" s="268">
        <f t="shared" si="146"/>
        <v>0</v>
      </c>
      <c r="AD664" s="271">
        <f t="shared" si="146"/>
        <v>0</v>
      </c>
      <c r="AE664" s="262">
        <f t="shared" ref="AE664:AF664" si="147">AE657+AE598</f>
        <v>0</v>
      </c>
      <c r="AF664" s="271">
        <f t="shared" si="147"/>
        <v>0</v>
      </c>
    </row>
    <row r="665" spans="1:32" s="16" customFormat="1" x14ac:dyDescent="0.2">
      <c r="B665" s="548"/>
      <c r="C665" s="438"/>
      <c r="D665" s="439"/>
      <c r="E665" s="438"/>
      <c r="F665" s="438"/>
      <c r="G665" s="438"/>
      <c r="H665" s="438"/>
      <c r="I665" s="438"/>
      <c r="J665" s="438"/>
      <c r="K665" s="438"/>
      <c r="L665" s="438"/>
      <c r="M665" s="438"/>
      <c r="N665" s="438"/>
      <c r="O665" s="438"/>
      <c r="P665" s="438"/>
      <c r="Q665" s="440"/>
      <c r="R665" s="438"/>
      <c r="S665" s="438"/>
      <c r="T665" s="438"/>
      <c r="U665" s="438"/>
      <c r="V665" s="438"/>
      <c r="W665" s="438"/>
      <c r="X665" s="438"/>
      <c r="Y665" s="438"/>
      <c r="Z665" s="438"/>
      <c r="AA665" s="438"/>
      <c r="AB665" s="438"/>
      <c r="AC665" s="438"/>
      <c r="AD665" s="438"/>
    </row>
    <row r="666" spans="1:32" s="16" customFormat="1" x14ac:dyDescent="0.2">
      <c r="B666" s="549"/>
      <c r="D666" s="27"/>
      <c r="Q666" s="446"/>
    </row>
    <row r="667" spans="1:32" s="25" customFormat="1" ht="15" x14ac:dyDescent="0.25">
      <c r="B667" s="749" t="s">
        <v>110</v>
      </c>
      <c r="C667" s="749"/>
      <c r="D667" s="29"/>
      <c r="F667" s="744"/>
      <c r="G667" s="744"/>
      <c r="H667" s="744"/>
      <c r="I667" s="744"/>
      <c r="J667" s="744"/>
      <c r="L667" s="708"/>
      <c r="M667" s="708"/>
      <c r="N667" s="708"/>
      <c r="O667" s="708"/>
      <c r="P667" s="708"/>
      <c r="Q667" s="34"/>
    </row>
    <row r="668" spans="1:32" s="25" customFormat="1" ht="15" x14ac:dyDescent="0.25">
      <c r="B668" s="248"/>
      <c r="C668" s="32"/>
      <c r="D668" s="27"/>
      <c r="E668" s="16"/>
      <c r="F668" s="729" t="s">
        <v>111</v>
      </c>
      <c r="G668" s="729"/>
      <c r="H668" s="729"/>
      <c r="I668" s="729"/>
      <c r="J668" s="729"/>
      <c r="K668" s="16"/>
      <c r="L668" s="730" t="s">
        <v>112</v>
      </c>
      <c r="M668" s="730"/>
      <c r="N668" s="730"/>
      <c r="O668" s="730"/>
      <c r="P668" s="730"/>
      <c r="Q668" s="34"/>
      <c r="V668" s="34"/>
    </row>
    <row r="669" spans="1:32" s="25" customFormat="1" ht="15" x14ac:dyDescent="0.25">
      <c r="B669" s="239"/>
      <c r="D669" s="29"/>
      <c r="L669" s="501"/>
      <c r="M669" s="501"/>
      <c r="N669" s="501"/>
      <c r="O669" s="501"/>
      <c r="P669" s="501"/>
      <c r="Q669" s="34"/>
      <c r="V669" s="34"/>
    </row>
    <row r="670" spans="1:32" s="25" customFormat="1" ht="15" x14ac:dyDescent="0.25">
      <c r="B670" s="749" t="s">
        <v>113</v>
      </c>
      <c r="C670" s="749"/>
      <c r="D670" s="29"/>
      <c r="F670" s="744"/>
      <c r="G670" s="744"/>
      <c r="H670" s="744"/>
      <c r="I670" s="744"/>
      <c r="J670" s="744"/>
      <c r="L670" s="708"/>
      <c r="M670" s="708"/>
      <c r="N670" s="708"/>
      <c r="O670" s="708"/>
      <c r="P670" s="708"/>
      <c r="Q670" s="34"/>
      <c r="V670" s="34"/>
    </row>
    <row r="671" spans="1:32" s="25" customFormat="1" ht="15" x14ac:dyDescent="0.25">
      <c r="B671" s="248"/>
      <c r="C671" s="32"/>
      <c r="D671" s="27"/>
      <c r="E671" s="16"/>
      <c r="F671" s="729" t="s">
        <v>111</v>
      </c>
      <c r="G671" s="729"/>
      <c r="H671" s="729"/>
      <c r="I671" s="729"/>
      <c r="J671" s="729"/>
      <c r="L671" s="730" t="s">
        <v>112</v>
      </c>
      <c r="M671" s="730"/>
      <c r="N671" s="730"/>
      <c r="O671" s="730"/>
      <c r="P671" s="730"/>
      <c r="Q671" s="34"/>
      <c r="V671" s="34"/>
    </row>
    <row r="672" spans="1:32" ht="30" customHeight="1" x14ac:dyDescent="0.25">
      <c r="B672" s="745" t="s">
        <v>114</v>
      </c>
      <c r="C672" s="745"/>
      <c r="D672" s="16"/>
      <c r="E672" s="16"/>
      <c r="F672" s="744"/>
      <c r="G672" s="744"/>
      <c r="H672" s="744"/>
      <c r="I672" s="744"/>
      <c r="J672" s="744"/>
      <c r="K672" s="25"/>
      <c r="L672" s="708"/>
      <c r="M672" s="708"/>
      <c r="N672" s="708"/>
      <c r="O672" s="708"/>
      <c r="P672" s="708"/>
    </row>
    <row r="673" spans="1:29" s="25" customFormat="1" ht="15" x14ac:dyDescent="0.25">
      <c r="B673" s="550"/>
      <c r="C673" s="248"/>
      <c r="D673" s="16"/>
      <c r="E673" s="16"/>
      <c r="F673" s="729" t="s">
        <v>111</v>
      </c>
      <c r="G673" s="729"/>
      <c r="H673" s="729"/>
      <c r="I673" s="729"/>
      <c r="J673" s="729"/>
      <c r="L673" s="730" t="s">
        <v>112</v>
      </c>
      <c r="M673" s="730"/>
      <c r="N673" s="730"/>
      <c r="O673" s="730"/>
      <c r="P673" s="730"/>
      <c r="Q673" s="34"/>
    </row>
    <row r="674" spans="1:29" s="25" customFormat="1" ht="15" x14ac:dyDescent="0.25">
      <c r="B674" s="248"/>
      <c r="C674" s="32"/>
      <c r="D674" s="27"/>
      <c r="E674" s="16"/>
      <c r="F674" s="16"/>
      <c r="I674" s="30"/>
      <c r="O674" s="31"/>
      <c r="Q674" s="34"/>
    </row>
    <row r="675" spans="1:29" s="25" customFormat="1" ht="15" x14ac:dyDescent="0.25">
      <c r="A675" s="239"/>
      <c r="B675" s="749" t="s">
        <v>115</v>
      </c>
      <c r="C675" s="749"/>
      <c r="D675" s="29"/>
      <c r="F675" s="744"/>
      <c r="G675" s="744"/>
      <c r="H675" s="744"/>
      <c r="I675" s="744"/>
      <c r="J675" s="744"/>
      <c r="L675" s="708"/>
      <c r="M675" s="708"/>
      <c r="N675" s="708"/>
      <c r="O675" s="708"/>
      <c r="P675" s="708"/>
      <c r="Q675" s="34"/>
    </row>
    <row r="676" spans="1:29" s="25" customFormat="1" ht="15" x14ac:dyDescent="0.25">
      <c r="A676" s="239"/>
      <c r="B676" s="239"/>
      <c r="D676" s="27"/>
      <c r="E676" s="16"/>
      <c r="F676" s="729" t="s">
        <v>111</v>
      </c>
      <c r="G676" s="729"/>
      <c r="H676" s="729"/>
      <c r="I676" s="729"/>
      <c r="J676" s="729"/>
      <c r="K676" s="16"/>
      <c r="L676" s="730" t="s">
        <v>112</v>
      </c>
      <c r="M676" s="730"/>
      <c r="N676" s="730"/>
      <c r="O676" s="730"/>
      <c r="P676" s="730"/>
      <c r="Q676" s="34"/>
    </row>
    <row r="677" spans="1:29" s="25" customFormat="1" ht="15" x14ac:dyDescent="0.25">
      <c r="A677" s="239"/>
      <c r="B677" s="550"/>
      <c r="C677" s="248"/>
      <c r="D677" s="16"/>
      <c r="E677" s="16"/>
      <c r="M677" s="239"/>
      <c r="N677" s="239"/>
      <c r="O677" s="239"/>
      <c r="Q677" s="34"/>
    </row>
    <row r="678" spans="1:29" s="25" customFormat="1" ht="15" x14ac:dyDescent="0.25">
      <c r="A678" s="239"/>
      <c r="B678" s="550"/>
      <c r="C678" s="248"/>
      <c r="D678" s="16"/>
      <c r="E678" s="16"/>
      <c r="M678" s="239"/>
      <c r="N678" s="239"/>
      <c r="O678" s="239"/>
      <c r="Q678" s="34"/>
    </row>
    <row r="679" spans="1:29" s="25" customFormat="1" ht="15" x14ac:dyDescent="0.25">
      <c r="B679" s="743" t="s">
        <v>116</v>
      </c>
      <c r="C679" s="743"/>
      <c r="D679" s="743"/>
      <c r="E679" s="743"/>
      <c r="F679" s="743"/>
      <c r="G679" s="743"/>
      <c r="H679" s="743"/>
      <c r="I679" s="743"/>
      <c r="J679" s="743"/>
      <c r="K679" s="743"/>
      <c r="L679" s="743"/>
      <c r="M679" s="743"/>
      <c r="N679" s="743"/>
      <c r="O679" s="743"/>
      <c r="P679" s="743"/>
      <c r="Q679" s="743"/>
      <c r="R679" s="743"/>
      <c r="S679" s="743"/>
      <c r="T679" s="743"/>
      <c r="U679" s="743"/>
      <c r="V679" s="743"/>
      <c r="W679" s="743"/>
      <c r="X679" s="743"/>
      <c r="Y679" s="743"/>
      <c r="Z679" s="743"/>
      <c r="AA679" s="743"/>
      <c r="AB679" s="743"/>
      <c r="AC679" s="743"/>
    </row>
    <row r="682" spans="1:29" ht="15" x14ac:dyDescent="0.25">
      <c r="B682" s="551"/>
      <c r="C682" s="28"/>
      <c r="D682" s="29"/>
      <c r="E682" s="25"/>
      <c r="F682" s="25"/>
      <c r="G682" s="25"/>
      <c r="H682" s="25"/>
      <c r="I682" s="25"/>
      <c r="J682" s="25"/>
      <c r="K682" s="25"/>
      <c r="L682" s="25"/>
      <c r="M682" s="25"/>
      <c r="N682" s="239"/>
      <c r="O682" s="25"/>
      <c r="P682" s="25"/>
    </row>
    <row r="683" spans="1:29" ht="15" x14ac:dyDescent="0.25">
      <c r="B683" s="239"/>
      <c r="C683" s="25"/>
      <c r="D683" s="27"/>
      <c r="E683" s="16"/>
      <c r="F683" s="16"/>
      <c r="G683" s="16"/>
      <c r="H683" s="30"/>
      <c r="I683" s="16"/>
      <c r="J683" s="16"/>
      <c r="K683" s="16"/>
      <c r="L683" s="16"/>
      <c r="M683" s="25"/>
      <c r="N683" s="31"/>
      <c r="O683" s="25"/>
      <c r="P683" s="25"/>
    </row>
    <row r="684" spans="1:29" ht="15" x14ac:dyDescent="0.25">
      <c r="B684" s="239"/>
      <c r="C684" s="25"/>
      <c r="D684" s="29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</row>
    <row r="685" spans="1:29" ht="15" x14ac:dyDescent="0.25">
      <c r="B685" s="551"/>
      <c r="C685" s="28"/>
      <c r="D685" s="29"/>
      <c r="E685" s="25"/>
      <c r="F685" s="25"/>
      <c r="G685" s="25"/>
      <c r="H685" s="25"/>
      <c r="I685" s="25"/>
      <c r="J685" s="25"/>
      <c r="K685" s="25"/>
      <c r="L685" s="25"/>
      <c r="M685" s="742"/>
      <c r="N685" s="742"/>
      <c r="O685" s="742"/>
      <c r="P685" s="25"/>
    </row>
    <row r="686" spans="1:29" ht="15" x14ac:dyDescent="0.25">
      <c r="B686" s="248"/>
      <c r="C686" s="32"/>
      <c r="D686" s="27"/>
      <c r="E686" s="16"/>
      <c r="F686" s="16"/>
      <c r="G686" s="16"/>
      <c r="H686" s="30"/>
      <c r="I686" s="16"/>
      <c r="J686" s="16"/>
      <c r="K686" s="16"/>
      <c r="L686" s="16"/>
      <c r="M686" s="25"/>
      <c r="N686" s="31"/>
      <c r="O686" s="25"/>
      <c r="P686" s="25"/>
    </row>
    <row r="687" spans="1:29" x14ac:dyDescent="0.2">
      <c r="B687" s="552"/>
      <c r="C687" s="33"/>
    </row>
    <row r="688" spans="1:29" ht="15" x14ac:dyDescent="0.25">
      <c r="B688" s="551"/>
      <c r="C688" s="28"/>
      <c r="D688" s="29"/>
      <c r="E688" s="25"/>
      <c r="F688" s="25"/>
      <c r="G688" s="25"/>
      <c r="H688" s="25"/>
      <c r="I688" s="25"/>
      <c r="J688" s="25"/>
      <c r="K688" s="25"/>
      <c r="L688" s="25"/>
      <c r="M688" s="742"/>
      <c r="N688" s="742"/>
      <c r="O688" s="742"/>
      <c r="P688" s="25"/>
    </row>
    <row r="689" spans="2:16" ht="15" x14ac:dyDescent="0.25">
      <c r="B689" s="248"/>
      <c r="C689" s="32"/>
      <c r="D689" s="27"/>
      <c r="E689" s="16"/>
      <c r="F689" s="16"/>
      <c r="G689" s="25"/>
      <c r="H689" s="30"/>
      <c r="I689" s="25"/>
      <c r="J689" s="25"/>
      <c r="K689" s="25"/>
      <c r="L689" s="25"/>
      <c r="M689" s="25"/>
      <c r="N689" s="31"/>
      <c r="O689" s="25"/>
      <c r="P689" s="25"/>
    </row>
    <row r="690" spans="2:16" ht="15" x14ac:dyDescent="0.25">
      <c r="B690" s="550"/>
      <c r="C690" s="248"/>
      <c r="D690" s="16"/>
      <c r="E690" s="16"/>
      <c r="F690" s="25"/>
      <c r="G690" s="25"/>
      <c r="H690" s="25"/>
      <c r="I690" s="25"/>
      <c r="J690" s="25"/>
      <c r="K690" s="25"/>
      <c r="L690" s="25"/>
      <c r="M690" s="742"/>
      <c r="N690" s="742"/>
      <c r="O690" s="742"/>
      <c r="P690" s="25"/>
    </row>
    <row r="691" spans="2:16" ht="15" x14ac:dyDescent="0.25">
      <c r="B691" s="550"/>
      <c r="C691" s="248"/>
      <c r="D691" s="16"/>
      <c r="E691" s="16"/>
      <c r="F691" s="16"/>
      <c r="G691" s="25"/>
      <c r="H691" s="30"/>
      <c r="I691" s="25"/>
      <c r="J691" s="25"/>
      <c r="K691" s="25"/>
      <c r="L691" s="25"/>
      <c r="M691" s="25"/>
      <c r="N691" s="31"/>
      <c r="O691" s="25"/>
      <c r="P691" s="25"/>
    </row>
  </sheetData>
  <sheetProtection algorithmName="SHA-512" hashValue="AlpOjOsXFkxT+GFrXzRrr1jZWU9dnx+7bidk9Ct9AW4oplOvBth8mPYXYDrl/KNQE/xROLtHodIUK0fGB/aVtQ==" saltValue="fwOFjfkX2P9pPpdIFkKS6w==" spinCount="100000" sheet="1" formatColumns="0" formatRows="0"/>
  <autoFilter ref="AI12:AO12"/>
  <mergeCells count="101">
    <mergeCell ref="A570:AF570"/>
    <mergeCell ref="A1:AF2"/>
    <mergeCell ref="B3:B9"/>
    <mergeCell ref="H8:H9"/>
    <mergeCell ref="G5:G9"/>
    <mergeCell ref="F5:F9"/>
    <mergeCell ref="K3:K9"/>
    <mergeCell ref="Q4:Q9"/>
    <mergeCell ref="AC4:AD4"/>
    <mergeCell ref="N5:P6"/>
    <mergeCell ref="W4:X4"/>
    <mergeCell ref="U4:V4"/>
    <mergeCell ref="N7:N9"/>
    <mergeCell ref="R4:R9"/>
    <mergeCell ref="M5:M9"/>
    <mergeCell ref="O7:O9"/>
    <mergeCell ref="L3:Q3"/>
    <mergeCell ref="S4:T4"/>
    <mergeCell ref="AA4:AB4"/>
    <mergeCell ref="D4:D9"/>
    <mergeCell ref="B670:C670"/>
    <mergeCell ref="A654:B654"/>
    <mergeCell ref="F667:J667"/>
    <mergeCell ref="A12:AF12"/>
    <mergeCell ref="A114:AF114"/>
    <mergeCell ref="I8:I9"/>
    <mergeCell ref="C3:C9"/>
    <mergeCell ref="J3:J9"/>
    <mergeCell ref="D3:G3"/>
    <mergeCell ref="A526:AF526"/>
    <mergeCell ref="A548:AF548"/>
    <mergeCell ref="H3:I7"/>
    <mergeCell ref="P7:P9"/>
    <mergeCell ref="A569:B569"/>
    <mergeCell ref="A547:B547"/>
    <mergeCell ref="A596:B596"/>
    <mergeCell ref="A591:B591"/>
    <mergeCell ref="A593:B593"/>
    <mergeCell ref="A595:B595"/>
    <mergeCell ref="A594:B594"/>
    <mergeCell ref="A321:AF321"/>
    <mergeCell ref="A424:AF424"/>
    <mergeCell ref="A322:AF322"/>
    <mergeCell ref="C592:AF592"/>
    <mergeCell ref="A656:B656"/>
    <mergeCell ref="A655:B655"/>
    <mergeCell ref="A659:B659"/>
    <mergeCell ref="A652:B652"/>
    <mergeCell ref="A657:B657"/>
    <mergeCell ref="A664:B664"/>
    <mergeCell ref="A663:B663"/>
    <mergeCell ref="C658:AF658"/>
    <mergeCell ref="B667:C667"/>
    <mergeCell ref="A598:B598"/>
    <mergeCell ref="A597:B597"/>
    <mergeCell ref="A650:B650"/>
    <mergeCell ref="A599:AF599"/>
    <mergeCell ref="M690:O690"/>
    <mergeCell ref="B679:AC679"/>
    <mergeCell ref="F675:J675"/>
    <mergeCell ref="F672:J672"/>
    <mergeCell ref="F670:J670"/>
    <mergeCell ref="L675:P675"/>
    <mergeCell ref="L672:P672"/>
    <mergeCell ref="M688:O688"/>
    <mergeCell ref="M685:O685"/>
    <mergeCell ref="B672:C672"/>
    <mergeCell ref="F673:J673"/>
    <mergeCell ref="F671:J671"/>
    <mergeCell ref="F676:J676"/>
    <mergeCell ref="L671:P671"/>
    <mergeCell ref="L673:P673"/>
    <mergeCell ref="L676:P676"/>
    <mergeCell ref="A662:B662"/>
    <mergeCell ref="A651:AF651"/>
    <mergeCell ref="B675:C675"/>
    <mergeCell ref="A660:B660"/>
    <mergeCell ref="AI217:AO218"/>
    <mergeCell ref="AI114:AO114"/>
    <mergeCell ref="AI321:AO321"/>
    <mergeCell ref="L670:P670"/>
    <mergeCell ref="L667:P667"/>
    <mergeCell ref="A11:AF11"/>
    <mergeCell ref="M4:P4"/>
    <mergeCell ref="Y4:Z4"/>
    <mergeCell ref="S5:AF5"/>
    <mergeCell ref="S7:AF7"/>
    <mergeCell ref="L4:L9"/>
    <mergeCell ref="E4:E9"/>
    <mergeCell ref="F4:G4"/>
    <mergeCell ref="AE4:AF4"/>
    <mergeCell ref="A3:A9"/>
    <mergeCell ref="S9:AF9"/>
    <mergeCell ref="S3:AF3"/>
    <mergeCell ref="A217:AF217"/>
    <mergeCell ref="A218:AF218"/>
    <mergeCell ref="F668:J668"/>
    <mergeCell ref="L668:P668"/>
    <mergeCell ref="A653:B653"/>
    <mergeCell ref="A661:B661"/>
    <mergeCell ref="A525:B525"/>
  </mergeCells>
  <phoneticPr fontId="7" type="noConversion"/>
  <pageMargins left="0.35433070866141703" right="0.35433070866141703" top="0.511811023622047" bottom="0.47244094488188998" header="0.23622047244094499" footer="0.27559055118110198"/>
  <pageSetup paperSize="9" scale="76" fitToHeight="0" orientation="landscape" horizontalDpi="200" verticalDpi="200" r:id="rId1"/>
  <headerFooter alignWithMargins="0"/>
  <rowBreaks count="3" manualBreakCount="3">
    <brk id="211" max="32" man="1"/>
    <brk id="317" max="32" man="1"/>
    <brk id="591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L663"/>
  <sheetViews>
    <sheetView zoomScaleNormal="100" workbookViewId="0">
      <pane xSplit="3" ySplit="7" topLeftCell="I128" activePane="bottomRight" state="frozen"/>
      <selection pane="topRight" activeCell="AI13" sqref="AI13"/>
      <selection pane="bottomLeft" activeCell="AI13" sqref="AI13"/>
      <selection pane="bottomRight" activeCell="BJ317" sqref="BJ317"/>
    </sheetView>
  </sheetViews>
  <sheetFormatPr defaultColWidth="9.140625" defaultRowHeight="12.75" x14ac:dyDescent="0.2"/>
  <cols>
    <col min="1" max="1" width="3.5703125" style="35" customWidth="1"/>
    <col min="2" max="2" width="28.7109375" style="38" customWidth="1"/>
    <col min="3" max="3" width="8.42578125" style="38" customWidth="1"/>
    <col min="4" max="4" width="28.7109375" style="35" customWidth="1"/>
    <col min="5" max="5" width="8.7109375" style="116" customWidth="1"/>
    <col min="6" max="6" width="7.42578125" style="35" customWidth="1"/>
    <col min="7" max="7" width="7.7109375" style="35" customWidth="1"/>
    <col min="8" max="11" width="7.42578125" style="35" customWidth="1"/>
    <col min="12" max="12" width="5.28515625" style="35" customWidth="1"/>
    <col min="13" max="13" width="6.140625" style="35" customWidth="1"/>
    <col min="14" max="14" width="5.85546875" style="35" customWidth="1"/>
    <col min="15" max="15" width="5.140625" style="35" customWidth="1"/>
    <col min="16" max="16" width="5.5703125" style="35" customWidth="1"/>
    <col min="17" max="17" width="5.85546875" style="94" customWidth="1"/>
    <col min="18" max="45" width="4.28515625" style="35" hidden="1" customWidth="1"/>
    <col min="46" max="115" width="4.28515625" style="35" customWidth="1"/>
    <col min="116" max="118" width="8.28515625" style="35" customWidth="1"/>
    <col min="119" max="119" width="8.28515625" style="100" customWidth="1"/>
    <col min="120" max="120" width="8.28515625" style="94" customWidth="1"/>
    <col min="121" max="127" width="8.28515625" style="35" customWidth="1"/>
    <col min="128" max="128" width="10.28515625" style="35" customWidth="1"/>
    <col min="129" max="129" width="10.42578125" style="35" customWidth="1"/>
    <col min="130" max="130" width="13.28515625" style="35" customWidth="1"/>
    <col min="131" max="131" width="8.85546875" style="35" customWidth="1"/>
    <col min="132" max="198" width="8.28515625" style="35" customWidth="1"/>
    <col min="199" max="16384" width="9.140625" style="35"/>
  </cols>
  <sheetData>
    <row r="1" spans="1:142" ht="13.5" thickBot="1" x14ac:dyDescent="0.25">
      <c r="A1" s="855" t="s">
        <v>66</v>
      </c>
      <c r="B1" s="856" t="s">
        <v>117</v>
      </c>
      <c r="C1" s="854" t="s">
        <v>67</v>
      </c>
      <c r="D1" s="857" t="s">
        <v>118</v>
      </c>
      <c r="E1" s="869" t="s">
        <v>119</v>
      </c>
      <c r="F1" s="800" t="s">
        <v>68</v>
      </c>
      <c r="G1" s="800"/>
      <c r="H1" s="800"/>
      <c r="I1" s="800"/>
      <c r="J1" s="800"/>
      <c r="K1" s="814"/>
      <c r="L1" s="809" t="s">
        <v>120</v>
      </c>
      <c r="M1" s="800"/>
      <c r="N1" s="800"/>
      <c r="O1" s="800"/>
      <c r="P1" s="800"/>
      <c r="Q1" s="814"/>
      <c r="R1" s="809" t="s">
        <v>121</v>
      </c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800"/>
      <c r="AL1" s="800"/>
      <c r="AM1" s="800"/>
      <c r="AN1" s="800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  <c r="BB1" s="800"/>
      <c r="BC1" s="800"/>
      <c r="BD1" s="800"/>
      <c r="BE1" s="800"/>
      <c r="BF1" s="800"/>
      <c r="BG1" s="800"/>
      <c r="BH1" s="800"/>
      <c r="BI1" s="800"/>
      <c r="BJ1" s="800"/>
      <c r="BK1" s="800"/>
      <c r="BL1" s="800"/>
      <c r="BM1" s="800"/>
      <c r="BN1" s="800"/>
      <c r="BO1" s="800"/>
      <c r="BP1" s="800"/>
      <c r="BQ1" s="800"/>
      <c r="BR1" s="800"/>
      <c r="BS1" s="800"/>
      <c r="BT1" s="800"/>
      <c r="BU1" s="800"/>
      <c r="BV1" s="800"/>
      <c r="BW1" s="800"/>
      <c r="BX1" s="800"/>
      <c r="BY1" s="800"/>
      <c r="BZ1" s="800"/>
      <c r="CA1" s="800"/>
      <c r="CB1" s="800"/>
      <c r="CC1" s="800"/>
      <c r="CD1" s="800"/>
      <c r="CE1" s="800"/>
      <c r="CF1" s="800"/>
      <c r="CG1" s="800"/>
      <c r="CH1" s="800"/>
      <c r="CI1" s="800"/>
      <c r="CJ1" s="800"/>
      <c r="CK1" s="800"/>
      <c r="CL1" s="800"/>
      <c r="CM1" s="800"/>
      <c r="CN1" s="800"/>
      <c r="CO1" s="800"/>
      <c r="CP1" s="800"/>
      <c r="CQ1" s="800"/>
      <c r="CR1" s="800"/>
      <c r="CS1" s="800"/>
      <c r="CT1" s="800"/>
      <c r="CU1" s="800"/>
      <c r="CV1" s="800"/>
      <c r="CW1" s="800"/>
      <c r="CX1" s="800"/>
      <c r="CY1" s="800"/>
      <c r="CZ1" s="800"/>
      <c r="DA1" s="800"/>
      <c r="DB1" s="800"/>
      <c r="DC1" s="800"/>
      <c r="DD1" s="800"/>
      <c r="DE1" s="800"/>
      <c r="DF1" s="800"/>
      <c r="DG1" s="800"/>
      <c r="DH1" s="800"/>
      <c r="DI1" s="800"/>
      <c r="DJ1" s="800"/>
      <c r="DK1" s="814"/>
      <c r="DL1" s="809" t="s">
        <v>122</v>
      </c>
      <c r="DM1" s="814"/>
      <c r="DN1" s="868" t="s">
        <v>123</v>
      </c>
      <c r="DO1" s="885" t="s">
        <v>124</v>
      </c>
      <c r="DP1" s="882" t="s">
        <v>125</v>
      </c>
      <c r="DQ1" s="868" t="s">
        <v>126</v>
      </c>
      <c r="DR1" s="868" t="s">
        <v>127</v>
      </c>
      <c r="DS1" s="668" t="s">
        <v>128</v>
      </c>
      <c r="DT1" s="793" t="s">
        <v>46</v>
      </c>
      <c r="DU1" s="793" t="s">
        <v>47</v>
      </c>
      <c r="DV1" s="793" t="s">
        <v>129</v>
      </c>
      <c r="DW1" s="796" t="s">
        <v>122</v>
      </c>
      <c r="DX1" s="668" t="s">
        <v>130</v>
      </c>
      <c r="DY1" s="793"/>
      <c r="DZ1" s="793"/>
      <c r="EA1" s="669"/>
    </row>
    <row r="2" spans="1:142" ht="18.75" customHeight="1" thickBot="1" x14ac:dyDescent="0.25">
      <c r="A2" s="855"/>
      <c r="B2" s="856"/>
      <c r="C2" s="761"/>
      <c r="D2" s="858"/>
      <c r="E2" s="870"/>
      <c r="F2" s="875" t="s">
        <v>129</v>
      </c>
      <c r="G2" s="868" t="s">
        <v>131</v>
      </c>
      <c r="H2" s="868" t="s">
        <v>132</v>
      </c>
      <c r="I2" s="872" t="s">
        <v>133</v>
      </c>
      <c r="J2" s="860" t="s">
        <v>69</v>
      </c>
      <c r="K2" s="861"/>
      <c r="L2" s="868" t="s">
        <v>89</v>
      </c>
      <c r="M2" s="868" t="s">
        <v>134</v>
      </c>
      <c r="N2" s="868" t="s">
        <v>135</v>
      </c>
      <c r="O2" s="872" t="s">
        <v>136</v>
      </c>
      <c r="P2" s="868" t="s">
        <v>137</v>
      </c>
      <c r="Q2" s="878" t="s">
        <v>125</v>
      </c>
      <c r="R2" s="799" t="s">
        <v>138</v>
      </c>
      <c r="S2" s="800"/>
      <c r="T2" s="800"/>
      <c r="U2" s="800"/>
      <c r="V2" s="800"/>
      <c r="W2" s="800"/>
      <c r="X2" s="800"/>
      <c r="Y2" s="800"/>
      <c r="Z2" s="800"/>
      <c r="AA2" s="800"/>
      <c r="AB2" s="800"/>
      <c r="AC2" s="800"/>
      <c r="AD2" s="800"/>
      <c r="AE2" s="813"/>
      <c r="AF2" s="799" t="s">
        <v>139</v>
      </c>
      <c r="AG2" s="800"/>
      <c r="AH2" s="800"/>
      <c r="AI2" s="800"/>
      <c r="AJ2" s="800"/>
      <c r="AK2" s="800"/>
      <c r="AL2" s="800"/>
      <c r="AM2" s="800"/>
      <c r="AN2" s="800"/>
      <c r="AO2" s="800"/>
      <c r="AP2" s="800"/>
      <c r="AQ2" s="800"/>
      <c r="AR2" s="800"/>
      <c r="AS2" s="813"/>
      <c r="AT2" s="799" t="s">
        <v>140</v>
      </c>
      <c r="AU2" s="800"/>
      <c r="AV2" s="800"/>
      <c r="AW2" s="800"/>
      <c r="AX2" s="800"/>
      <c r="AY2" s="800"/>
      <c r="AZ2" s="800"/>
      <c r="BA2" s="800"/>
      <c r="BB2" s="800"/>
      <c r="BC2" s="800"/>
      <c r="BD2" s="800"/>
      <c r="BE2" s="800"/>
      <c r="BF2" s="800"/>
      <c r="BG2" s="813"/>
      <c r="BH2" s="799" t="s">
        <v>141</v>
      </c>
      <c r="BI2" s="800"/>
      <c r="BJ2" s="800"/>
      <c r="BK2" s="800"/>
      <c r="BL2" s="800"/>
      <c r="BM2" s="800"/>
      <c r="BN2" s="800"/>
      <c r="BO2" s="800"/>
      <c r="BP2" s="800"/>
      <c r="BQ2" s="800"/>
      <c r="BR2" s="800"/>
      <c r="BS2" s="800"/>
      <c r="BT2" s="800"/>
      <c r="BU2" s="813"/>
      <c r="BV2" s="799" t="s">
        <v>142</v>
      </c>
      <c r="BW2" s="800"/>
      <c r="BX2" s="800"/>
      <c r="BY2" s="800"/>
      <c r="BZ2" s="800"/>
      <c r="CA2" s="800"/>
      <c r="CB2" s="800"/>
      <c r="CC2" s="800"/>
      <c r="CD2" s="800"/>
      <c r="CE2" s="800"/>
      <c r="CF2" s="800"/>
      <c r="CG2" s="800"/>
      <c r="CH2" s="800"/>
      <c r="CI2" s="813"/>
      <c r="CJ2" s="799" t="s">
        <v>143</v>
      </c>
      <c r="CK2" s="800"/>
      <c r="CL2" s="800"/>
      <c r="CM2" s="800"/>
      <c r="CN2" s="800"/>
      <c r="CO2" s="800"/>
      <c r="CP2" s="800"/>
      <c r="CQ2" s="800"/>
      <c r="CR2" s="800"/>
      <c r="CS2" s="800"/>
      <c r="CT2" s="800"/>
      <c r="CU2" s="800"/>
      <c r="CV2" s="800"/>
      <c r="CW2" s="813"/>
      <c r="CX2" s="799" t="s">
        <v>144</v>
      </c>
      <c r="CY2" s="800"/>
      <c r="CZ2" s="800"/>
      <c r="DA2" s="800"/>
      <c r="DB2" s="800"/>
      <c r="DC2" s="800"/>
      <c r="DD2" s="800"/>
      <c r="DE2" s="800"/>
      <c r="DF2" s="800"/>
      <c r="DG2" s="800"/>
      <c r="DH2" s="800"/>
      <c r="DI2" s="800"/>
      <c r="DJ2" s="800"/>
      <c r="DK2" s="813"/>
      <c r="DL2" s="875" t="s">
        <v>78</v>
      </c>
      <c r="DM2" s="868" t="s">
        <v>76</v>
      </c>
      <c r="DN2" s="866"/>
      <c r="DO2" s="886"/>
      <c r="DP2" s="883"/>
      <c r="DQ2" s="866"/>
      <c r="DR2" s="866"/>
      <c r="DS2" s="598"/>
      <c r="DT2" s="794"/>
      <c r="DU2" s="794"/>
      <c r="DV2" s="794"/>
      <c r="DW2" s="797"/>
      <c r="DX2" s="683" t="s">
        <v>145</v>
      </c>
      <c r="DY2" s="684" t="s">
        <v>146</v>
      </c>
      <c r="DZ2" s="684" t="s">
        <v>147</v>
      </c>
      <c r="EA2" s="685" t="s">
        <v>148</v>
      </c>
    </row>
    <row r="3" spans="1:142" ht="13.5" thickBot="1" x14ac:dyDescent="0.25">
      <c r="A3" s="855"/>
      <c r="B3" s="856"/>
      <c r="C3" s="761"/>
      <c r="D3" s="858"/>
      <c r="E3" s="870"/>
      <c r="F3" s="876"/>
      <c r="G3" s="866"/>
      <c r="H3" s="866"/>
      <c r="I3" s="873"/>
      <c r="J3" s="862"/>
      <c r="K3" s="863"/>
      <c r="L3" s="866"/>
      <c r="M3" s="866"/>
      <c r="N3" s="866"/>
      <c r="O3" s="873"/>
      <c r="P3" s="866"/>
      <c r="Q3" s="879"/>
      <c r="R3" s="799" t="s">
        <v>52</v>
      </c>
      <c r="S3" s="800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813"/>
      <c r="AF3" s="799" t="s">
        <v>52</v>
      </c>
      <c r="AG3" s="800"/>
      <c r="AH3" s="800"/>
      <c r="AI3" s="800"/>
      <c r="AJ3" s="800"/>
      <c r="AK3" s="800"/>
      <c r="AL3" s="800"/>
      <c r="AM3" s="800"/>
      <c r="AN3" s="800"/>
      <c r="AO3" s="800"/>
      <c r="AP3" s="800"/>
      <c r="AQ3" s="800"/>
      <c r="AR3" s="800"/>
      <c r="AS3" s="813"/>
      <c r="AT3" s="799" t="s">
        <v>52</v>
      </c>
      <c r="AU3" s="800"/>
      <c r="AV3" s="800"/>
      <c r="AW3" s="800"/>
      <c r="AX3" s="800"/>
      <c r="AY3" s="800"/>
      <c r="AZ3" s="800"/>
      <c r="BA3" s="800"/>
      <c r="BB3" s="800"/>
      <c r="BC3" s="800"/>
      <c r="BD3" s="800"/>
      <c r="BE3" s="800"/>
      <c r="BF3" s="800"/>
      <c r="BG3" s="813"/>
      <c r="BH3" s="799" t="s">
        <v>52</v>
      </c>
      <c r="BI3" s="800"/>
      <c r="BJ3" s="800"/>
      <c r="BK3" s="800"/>
      <c r="BL3" s="800"/>
      <c r="BM3" s="800"/>
      <c r="BN3" s="800"/>
      <c r="BO3" s="800"/>
      <c r="BP3" s="800"/>
      <c r="BQ3" s="800"/>
      <c r="BR3" s="800"/>
      <c r="BS3" s="800"/>
      <c r="BT3" s="800"/>
      <c r="BU3" s="813"/>
      <c r="BV3" s="799" t="s">
        <v>52</v>
      </c>
      <c r="BW3" s="800"/>
      <c r="BX3" s="800"/>
      <c r="BY3" s="800"/>
      <c r="BZ3" s="800"/>
      <c r="CA3" s="800"/>
      <c r="CB3" s="800"/>
      <c r="CC3" s="800"/>
      <c r="CD3" s="800"/>
      <c r="CE3" s="800"/>
      <c r="CF3" s="800"/>
      <c r="CG3" s="800"/>
      <c r="CH3" s="800"/>
      <c r="CI3" s="813"/>
      <c r="CJ3" s="799" t="s">
        <v>52</v>
      </c>
      <c r="CK3" s="800"/>
      <c r="CL3" s="800"/>
      <c r="CM3" s="800"/>
      <c r="CN3" s="800"/>
      <c r="CO3" s="800"/>
      <c r="CP3" s="800"/>
      <c r="CQ3" s="800"/>
      <c r="CR3" s="800"/>
      <c r="CS3" s="800"/>
      <c r="CT3" s="800"/>
      <c r="CU3" s="800"/>
      <c r="CV3" s="800"/>
      <c r="CW3" s="813"/>
      <c r="CX3" s="799" t="s">
        <v>52</v>
      </c>
      <c r="CY3" s="800"/>
      <c r="CZ3" s="800"/>
      <c r="DA3" s="800"/>
      <c r="DB3" s="800"/>
      <c r="DC3" s="800"/>
      <c r="DD3" s="800"/>
      <c r="DE3" s="800"/>
      <c r="DF3" s="800"/>
      <c r="DG3" s="800"/>
      <c r="DH3" s="800"/>
      <c r="DI3" s="800"/>
      <c r="DJ3" s="800"/>
      <c r="DK3" s="813"/>
      <c r="DL3" s="876"/>
      <c r="DM3" s="866"/>
      <c r="DN3" s="866"/>
      <c r="DO3" s="886"/>
      <c r="DP3" s="883"/>
      <c r="DQ3" s="866"/>
      <c r="DR3" s="866"/>
      <c r="DS3" s="598"/>
      <c r="DT3" s="794"/>
      <c r="DU3" s="794"/>
      <c r="DV3" s="794"/>
      <c r="DW3" s="797"/>
      <c r="DX3" s="598"/>
      <c r="DY3" s="794"/>
      <c r="DZ3" s="794"/>
      <c r="EA3" s="685"/>
    </row>
    <row r="4" spans="1:142" ht="13.5" thickBot="1" x14ac:dyDescent="0.25">
      <c r="A4" s="855"/>
      <c r="B4" s="856"/>
      <c r="C4" s="761"/>
      <c r="D4" s="858"/>
      <c r="E4" s="870"/>
      <c r="F4" s="876"/>
      <c r="G4" s="866"/>
      <c r="H4" s="866"/>
      <c r="I4" s="873"/>
      <c r="J4" s="864"/>
      <c r="K4" s="865"/>
      <c r="L4" s="866"/>
      <c r="M4" s="866"/>
      <c r="N4" s="866"/>
      <c r="O4" s="873"/>
      <c r="P4" s="866"/>
      <c r="Q4" s="879"/>
      <c r="R4" s="799">
        <v>1</v>
      </c>
      <c r="S4" s="800"/>
      <c r="T4" s="800"/>
      <c r="U4" s="800"/>
      <c r="V4" s="800"/>
      <c r="W4" s="800"/>
      <c r="X4" s="814"/>
      <c r="Y4" s="809">
        <v>2</v>
      </c>
      <c r="Z4" s="800"/>
      <c r="AA4" s="800"/>
      <c r="AB4" s="800"/>
      <c r="AC4" s="800"/>
      <c r="AD4" s="800"/>
      <c r="AE4" s="813"/>
      <c r="AF4" s="799">
        <v>3</v>
      </c>
      <c r="AG4" s="800"/>
      <c r="AH4" s="800"/>
      <c r="AI4" s="800"/>
      <c r="AJ4" s="800"/>
      <c r="AK4" s="800"/>
      <c r="AL4" s="814"/>
      <c r="AM4" s="809">
        <v>4</v>
      </c>
      <c r="AN4" s="800"/>
      <c r="AO4" s="800"/>
      <c r="AP4" s="800"/>
      <c r="AQ4" s="800"/>
      <c r="AR4" s="800"/>
      <c r="AS4" s="813"/>
      <c r="AT4" s="799">
        <v>5</v>
      </c>
      <c r="AU4" s="800"/>
      <c r="AV4" s="800"/>
      <c r="AW4" s="800"/>
      <c r="AX4" s="800"/>
      <c r="AY4" s="800"/>
      <c r="AZ4" s="814"/>
      <c r="BA4" s="809">
        <v>6</v>
      </c>
      <c r="BB4" s="800"/>
      <c r="BC4" s="800"/>
      <c r="BD4" s="800"/>
      <c r="BE4" s="800"/>
      <c r="BF4" s="800"/>
      <c r="BG4" s="813"/>
      <c r="BH4" s="799">
        <v>7</v>
      </c>
      <c r="BI4" s="800"/>
      <c r="BJ4" s="800"/>
      <c r="BK4" s="800"/>
      <c r="BL4" s="800"/>
      <c r="BM4" s="800"/>
      <c r="BN4" s="814"/>
      <c r="BO4" s="809">
        <v>8</v>
      </c>
      <c r="BP4" s="800"/>
      <c r="BQ4" s="800"/>
      <c r="BR4" s="800"/>
      <c r="BS4" s="800"/>
      <c r="BT4" s="800"/>
      <c r="BU4" s="813"/>
      <c r="BV4" s="799">
        <v>9</v>
      </c>
      <c r="BW4" s="800"/>
      <c r="BX4" s="800"/>
      <c r="BY4" s="800"/>
      <c r="BZ4" s="800"/>
      <c r="CA4" s="800"/>
      <c r="CB4" s="814"/>
      <c r="CC4" s="809">
        <v>10</v>
      </c>
      <c r="CD4" s="800"/>
      <c r="CE4" s="800"/>
      <c r="CF4" s="800"/>
      <c r="CG4" s="800"/>
      <c r="CH4" s="800"/>
      <c r="CI4" s="813"/>
      <c r="CJ4" s="799">
        <v>11</v>
      </c>
      <c r="CK4" s="800"/>
      <c r="CL4" s="800"/>
      <c r="CM4" s="800"/>
      <c r="CN4" s="800"/>
      <c r="CO4" s="800"/>
      <c r="CP4" s="814"/>
      <c r="CQ4" s="809">
        <v>12</v>
      </c>
      <c r="CR4" s="800"/>
      <c r="CS4" s="800"/>
      <c r="CT4" s="800"/>
      <c r="CU4" s="800"/>
      <c r="CV4" s="800"/>
      <c r="CW4" s="813"/>
      <c r="CX4" s="799">
        <v>13</v>
      </c>
      <c r="CY4" s="800"/>
      <c r="CZ4" s="800"/>
      <c r="DA4" s="800"/>
      <c r="DB4" s="800"/>
      <c r="DC4" s="800"/>
      <c r="DD4" s="814"/>
      <c r="DE4" s="809">
        <v>14</v>
      </c>
      <c r="DF4" s="800"/>
      <c r="DG4" s="800"/>
      <c r="DH4" s="800"/>
      <c r="DI4" s="800"/>
      <c r="DJ4" s="800"/>
      <c r="DK4" s="813"/>
      <c r="DL4" s="876"/>
      <c r="DM4" s="866"/>
      <c r="DN4" s="866"/>
      <c r="DO4" s="886"/>
      <c r="DP4" s="883"/>
      <c r="DQ4" s="866"/>
      <c r="DR4" s="866"/>
      <c r="DS4" s="598"/>
      <c r="DT4" s="794"/>
      <c r="DU4" s="794"/>
      <c r="DV4" s="794"/>
      <c r="DW4" s="797"/>
      <c r="DX4" s="598"/>
      <c r="DY4" s="794"/>
      <c r="DZ4" s="794"/>
      <c r="EA4" s="685"/>
    </row>
    <row r="5" spans="1:142" ht="13.5" customHeight="1" thickBot="1" x14ac:dyDescent="0.25">
      <c r="A5" s="855"/>
      <c r="B5" s="856"/>
      <c r="C5" s="761"/>
      <c r="D5" s="858"/>
      <c r="E5" s="870"/>
      <c r="F5" s="876"/>
      <c r="G5" s="866"/>
      <c r="H5" s="866"/>
      <c r="I5" s="873"/>
      <c r="J5" s="866" t="s">
        <v>149</v>
      </c>
      <c r="K5" s="866" t="s">
        <v>150</v>
      </c>
      <c r="L5" s="866"/>
      <c r="M5" s="866"/>
      <c r="N5" s="866"/>
      <c r="O5" s="873"/>
      <c r="P5" s="866"/>
      <c r="Q5" s="879"/>
      <c r="R5" s="799" t="s">
        <v>151</v>
      </c>
      <c r="S5" s="800"/>
      <c r="T5" s="800"/>
      <c r="U5" s="800"/>
      <c r="V5" s="801" t="s">
        <v>69</v>
      </c>
      <c r="W5" s="803" t="s">
        <v>133</v>
      </c>
      <c r="X5" s="806" t="s">
        <v>152</v>
      </c>
      <c r="Y5" s="809" t="s">
        <v>151</v>
      </c>
      <c r="Z5" s="800"/>
      <c r="AA5" s="800"/>
      <c r="AB5" s="800"/>
      <c r="AC5" s="801" t="s">
        <v>69</v>
      </c>
      <c r="AD5" s="803" t="s">
        <v>133</v>
      </c>
      <c r="AE5" s="810" t="s">
        <v>152</v>
      </c>
      <c r="AF5" s="799" t="s">
        <v>151</v>
      </c>
      <c r="AG5" s="800"/>
      <c r="AH5" s="800"/>
      <c r="AI5" s="800"/>
      <c r="AJ5" s="801" t="s">
        <v>69</v>
      </c>
      <c r="AK5" s="803" t="s">
        <v>133</v>
      </c>
      <c r="AL5" s="806" t="s">
        <v>152</v>
      </c>
      <c r="AM5" s="809" t="s">
        <v>151</v>
      </c>
      <c r="AN5" s="800"/>
      <c r="AO5" s="800"/>
      <c r="AP5" s="800"/>
      <c r="AQ5" s="801" t="s">
        <v>69</v>
      </c>
      <c r="AR5" s="803" t="s">
        <v>133</v>
      </c>
      <c r="AS5" s="810" t="s">
        <v>152</v>
      </c>
      <c r="AT5" s="799" t="s">
        <v>151</v>
      </c>
      <c r="AU5" s="800"/>
      <c r="AV5" s="800"/>
      <c r="AW5" s="800"/>
      <c r="AX5" s="801" t="s">
        <v>69</v>
      </c>
      <c r="AY5" s="803" t="s">
        <v>133</v>
      </c>
      <c r="AZ5" s="806" t="s">
        <v>152</v>
      </c>
      <c r="BA5" s="809" t="s">
        <v>151</v>
      </c>
      <c r="BB5" s="800"/>
      <c r="BC5" s="800"/>
      <c r="BD5" s="800"/>
      <c r="BE5" s="801" t="s">
        <v>69</v>
      </c>
      <c r="BF5" s="803" t="s">
        <v>133</v>
      </c>
      <c r="BG5" s="810" t="s">
        <v>152</v>
      </c>
      <c r="BH5" s="799" t="s">
        <v>151</v>
      </c>
      <c r="BI5" s="800"/>
      <c r="BJ5" s="800"/>
      <c r="BK5" s="800"/>
      <c r="BL5" s="801" t="s">
        <v>69</v>
      </c>
      <c r="BM5" s="803" t="s">
        <v>133</v>
      </c>
      <c r="BN5" s="806" t="s">
        <v>152</v>
      </c>
      <c r="BO5" s="809" t="s">
        <v>151</v>
      </c>
      <c r="BP5" s="800"/>
      <c r="BQ5" s="800"/>
      <c r="BR5" s="800"/>
      <c r="BS5" s="801" t="s">
        <v>69</v>
      </c>
      <c r="BT5" s="803" t="s">
        <v>133</v>
      </c>
      <c r="BU5" s="810" t="s">
        <v>152</v>
      </c>
      <c r="BV5" s="799" t="s">
        <v>151</v>
      </c>
      <c r="BW5" s="800"/>
      <c r="BX5" s="800"/>
      <c r="BY5" s="800"/>
      <c r="BZ5" s="801" t="s">
        <v>69</v>
      </c>
      <c r="CA5" s="803" t="s">
        <v>133</v>
      </c>
      <c r="CB5" s="806" t="s">
        <v>152</v>
      </c>
      <c r="CC5" s="809" t="s">
        <v>151</v>
      </c>
      <c r="CD5" s="800"/>
      <c r="CE5" s="800"/>
      <c r="CF5" s="800"/>
      <c r="CG5" s="801" t="s">
        <v>69</v>
      </c>
      <c r="CH5" s="803" t="s">
        <v>133</v>
      </c>
      <c r="CI5" s="810" t="s">
        <v>152</v>
      </c>
      <c r="CJ5" s="799" t="s">
        <v>151</v>
      </c>
      <c r="CK5" s="800"/>
      <c r="CL5" s="800"/>
      <c r="CM5" s="800"/>
      <c r="CN5" s="801" t="s">
        <v>69</v>
      </c>
      <c r="CO5" s="803" t="s">
        <v>133</v>
      </c>
      <c r="CP5" s="806" t="s">
        <v>152</v>
      </c>
      <c r="CQ5" s="809" t="s">
        <v>151</v>
      </c>
      <c r="CR5" s="800"/>
      <c r="CS5" s="800"/>
      <c r="CT5" s="800"/>
      <c r="CU5" s="801" t="s">
        <v>69</v>
      </c>
      <c r="CV5" s="803" t="s">
        <v>133</v>
      </c>
      <c r="CW5" s="810" t="s">
        <v>152</v>
      </c>
      <c r="CX5" s="799" t="s">
        <v>151</v>
      </c>
      <c r="CY5" s="800"/>
      <c r="CZ5" s="800"/>
      <c r="DA5" s="800"/>
      <c r="DB5" s="801" t="s">
        <v>69</v>
      </c>
      <c r="DC5" s="803" t="s">
        <v>133</v>
      </c>
      <c r="DD5" s="806" t="s">
        <v>152</v>
      </c>
      <c r="DE5" s="809" t="s">
        <v>151</v>
      </c>
      <c r="DF5" s="800"/>
      <c r="DG5" s="800"/>
      <c r="DH5" s="800"/>
      <c r="DI5" s="801" t="s">
        <v>69</v>
      </c>
      <c r="DJ5" s="803" t="s">
        <v>133</v>
      </c>
      <c r="DK5" s="810" t="s">
        <v>152</v>
      </c>
      <c r="DL5" s="876"/>
      <c r="DM5" s="866"/>
      <c r="DN5" s="866"/>
      <c r="DO5" s="886"/>
      <c r="DP5" s="883"/>
      <c r="DQ5" s="866"/>
      <c r="DR5" s="866"/>
      <c r="DS5" s="598"/>
      <c r="DT5" s="794"/>
      <c r="DU5" s="794"/>
      <c r="DV5" s="794"/>
      <c r="DW5" s="797"/>
      <c r="DX5" s="598"/>
      <c r="DY5" s="794"/>
      <c r="DZ5" s="794"/>
      <c r="EA5" s="685"/>
    </row>
    <row r="6" spans="1:142" ht="13.5" customHeight="1" thickBot="1" x14ac:dyDescent="0.25">
      <c r="A6" s="855"/>
      <c r="B6" s="856"/>
      <c r="C6" s="761"/>
      <c r="D6" s="858"/>
      <c r="E6" s="870"/>
      <c r="F6" s="876"/>
      <c r="G6" s="866"/>
      <c r="H6" s="866"/>
      <c r="I6" s="873"/>
      <c r="J6" s="866"/>
      <c r="K6" s="866"/>
      <c r="L6" s="866"/>
      <c r="M6" s="866"/>
      <c r="N6" s="866"/>
      <c r="O6" s="873"/>
      <c r="P6" s="866"/>
      <c r="Q6" s="879"/>
      <c r="R6" s="817">
        <v>11</v>
      </c>
      <c r="S6" s="816"/>
      <c r="T6" s="816"/>
      <c r="U6" s="816"/>
      <c r="V6" s="594"/>
      <c r="W6" s="804"/>
      <c r="X6" s="807"/>
      <c r="Y6" s="815">
        <v>18</v>
      </c>
      <c r="Z6" s="816"/>
      <c r="AA6" s="816"/>
      <c r="AB6" s="816"/>
      <c r="AC6" s="594"/>
      <c r="AD6" s="804"/>
      <c r="AE6" s="811"/>
      <c r="AF6" s="817">
        <v>15</v>
      </c>
      <c r="AG6" s="816"/>
      <c r="AH6" s="816"/>
      <c r="AI6" s="816"/>
      <c r="AJ6" s="594"/>
      <c r="AK6" s="804"/>
      <c r="AL6" s="807"/>
      <c r="AM6" s="815">
        <v>18</v>
      </c>
      <c r="AN6" s="816"/>
      <c r="AO6" s="816"/>
      <c r="AP6" s="816"/>
      <c r="AQ6" s="594"/>
      <c r="AR6" s="804"/>
      <c r="AS6" s="811"/>
      <c r="AT6" s="817">
        <v>15</v>
      </c>
      <c r="AU6" s="816"/>
      <c r="AV6" s="816"/>
      <c r="AW6" s="816"/>
      <c r="AX6" s="594"/>
      <c r="AY6" s="804"/>
      <c r="AZ6" s="807"/>
      <c r="BA6" s="815">
        <v>18</v>
      </c>
      <c r="BB6" s="816"/>
      <c r="BC6" s="816"/>
      <c r="BD6" s="816"/>
      <c r="BE6" s="594"/>
      <c r="BF6" s="804"/>
      <c r="BG6" s="811"/>
      <c r="BH6" s="817">
        <v>15</v>
      </c>
      <c r="BI6" s="816"/>
      <c r="BJ6" s="816"/>
      <c r="BK6" s="816"/>
      <c r="BL6" s="594"/>
      <c r="BM6" s="804"/>
      <c r="BN6" s="807"/>
      <c r="BO6" s="815">
        <v>12</v>
      </c>
      <c r="BP6" s="816"/>
      <c r="BQ6" s="816"/>
      <c r="BR6" s="816"/>
      <c r="BS6" s="594"/>
      <c r="BT6" s="804"/>
      <c r="BU6" s="811"/>
      <c r="BV6" s="817">
        <v>15</v>
      </c>
      <c r="BW6" s="816"/>
      <c r="BX6" s="816"/>
      <c r="BY6" s="816"/>
      <c r="BZ6" s="594"/>
      <c r="CA6" s="804"/>
      <c r="CB6" s="807"/>
      <c r="CC6" s="815">
        <v>18</v>
      </c>
      <c r="CD6" s="816"/>
      <c r="CE6" s="816"/>
      <c r="CF6" s="816"/>
      <c r="CG6" s="594"/>
      <c r="CH6" s="804"/>
      <c r="CI6" s="811"/>
      <c r="CJ6" s="817">
        <v>15</v>
      </c>
      <c r="CK6" s="816"/>
      <c r="CL6" s="816"/>
      <c r="CM6" s="816"/>
      <c r="CN6" s="594"/>
      <c r="CO6" s="804"/>
      <c r="CP6" s="807"/>
      <c r="CQ6" s="815">
        <v>18</v>
      </c>
      <c r="CR6" s="816"/>
      <c r="CS6" s="816"/>
      <c r="CT6" s="816"/>
      <c r="CU6" s="594"/>
      <c r="CV6" s="804"/>
      <c r="CW6" s="811"/>
      <c r="CX6" s="817">
        <v>15</v>
      </c>
      <c r="CY6" s="816"/>
      <c r="CZ6" s="816"/>
      <c r="DA6" s="816"/>
      <c r="DB6" s="594"/>
      <c r="DC6" s="804"/>
      <c r="DD6" s="807"/>
      <c r="DE6" s="815">
        <v>18</v>
      </c>
      <c r="DF6" s="816"/>
      <c r="DG6" s="816"/>
      <c r="DH6" s="816"/>
      <c r="DI6" s="594"/>
      <c r="DJ6" s="804"/>
      <c r="DK6" s="811"/>
      <c r="DL6" s="876"/>
      <c r="DM6" s="866"/>
      <c r="DN6" s="866"/>
      <c r="DO6" s="886"/>
      <c r="DP6" s="883"/>
      <c r="DQ6" s="866"/>
      <c r="DR6" s="866"/>
      <c r="DS6" s="598"/>
      <c r="DT6" s="794"/>
      <c r="DU6" s="794"/>
      <c r="DV6" s="794"/>
      <c r="DW6" s="797"/>
      <c r="DX6" s="598"/>
      <c r="DY6" s="794"/>
      <c r="DZ6" s="794"/>
      <c r="EA6" s="685"/>
      <c r="ED6" s="881" t="s">
        <v>153</v>
      </c>
      <c r="EE6" s="881"/>
      <c r="EF6" s="881"/>
      <c r="EG6" s="881"/>
      <c r="EH6" s="881"/>
      <c r="EI6" s="881"/>
      <c r="EJ6" s="881"/>
      <c r="EL6" s="241" t="s">
        <v>154</v>
      </c>
    </row>
    <row r="7" spans="1:142" ht="18.75" customHeight="1" thickBot="1" x14ac:dyDescent="0.25">
      <c r="A7" s="855"/>
      <c r="B7" s="856"/>
      <c r="C7" s="762"/>
      <c r="D7" s="859"/>
      <c r="E7" s="871"/>
      <c r="F7" s="877"/>
      <c r="G7" s="867"/>
      <c r="H7" s="867"/>
      <c r="I7" s="874"/>
      <c r="J7" s="867"/>
      <c r="K7" s="867"/>
      <c r="L7" s="867"/>
      <c r="M7" s="867"/>
      <c r="N7" s="867"/>
      <c r="O7" s="874"/>
      <c r="P7" s="867"/>
      <c r="Q7" s="880"/>
      <c r="R7" s="156" t="s">
        <v>155</v>
      </c>
      <c r="S7" s="36" t="s">
        <v>156</v>
      </c>
      <c r="T7" s="36" t="s">
        <v>30</v>
      </c>
      <c r="U7" s="37" t="s">
        <v>157</v>
      </c>
      <c r="V7" s="802"/>
      <c r="W7" s="805"/>
      <c r="X7" s="808"/>
      <c r="Y7" s="36" t="s">
        <v>155</v>
      </c>
      <c r="Z7" s="36" t="s">
        <v>156</v>
      </c>
      <c r="AA7" s="36" t="s">
        <v>30</v>
      </c>
      <c r="AB7" s="37" t="s">
        <v>157</v>
      </c>
      <c r="AC7" s="802"/>
      <c r="AD7" s="805"/>
      <c r="AE7" s="812"/>
      <c r="AF7" s="156" t="s">
        <v>155</v>
      </c>
      <c r="AG7" s="36" t="s">
        <v>156</v>
      </c>
      <c r="AH7" s="36" t="s">
        <v>30</v>
      </c>
      <c r="AI7" s="37" t="s">
        <v>157</v>
      </c>
      <c r="AJ7" s="802"/>
      <c r="AK7" s="805"/>
      <c r="AL7" s="808"/>
      <c r="AM7" s="36" t="s">
        <v>155</v>
      </c>
      <c r="AN7" s="36" t="s">
        <v>156</v>
      </c>
      <c r="AO7" s="36" t="s">
        <v>30</v>
      </c>
      <c r="AP7" s="37" t="s">
        <v>157</v>
      </c>
      <c r="AQ7" s="802"/>
      <c r="AR7" s="805"/>
      <c r="AS7" s="812"/>
      <c r="AT7" s="156" t="s">
        <v>155</v>
      </c>
      <c r="AU7" s="36" t="s">
        <v>156</v>
      </c>
      <c r="AV7" s="36" t="s">
        <v>30</v>
      </c>
      <c r="AW7" s="37" t="s">
        <v>157</v>
      </c>
      <c r="AX7" s="802"/>
      <c r="AY7" s="805"/>
      <c r="AZ7" s="808"/>
      <c r="BA7" s="36" t="s">
        <v>155</v>
      </c>
      <c r="BB7" s="36" t="s">
        <v>156</v>
      </c>
      <c r="BC7" s="36" t="s">
        <v>30</v>
      </c>
      <c r="BD7" s="37" t="s">
        <v>157</v>
      </c>
      <c r="BE7" s="802"/>
      <c r="BF7" s="805"/>
      <c r="BG7" s="812"/>
      <c r="BH7" s="156" t="s">
        <v>155</v>
      </c>
      <c r="BI7" s="36" t="s">
        <v>156</v>
      </c>
      <c r="BJ7" s="36" t="s">
        <v>30</v>
      </c>
      <c r="BK7" s="37" t="s">
        <v>157</v>
      </c>
      <c r="BL7" s="802"/>
      <c r="BM7" s="805"/>
      <c r="BN7" s="808"/>
      <c r="BO7" s="36" t="s">
        <v>155</v>
      </c>
      <c r="BP7" s="36" t="s">
        <v>156</v>
      </c>
      <c r="BQ7" s="36" t="s">
        <v>30</v>
      </c>
      <c r="BR7" s="37" t="s">
        <v>157</v>
      </c>
      <c r="BS7" s="802"/>
      <c r="BT7" s="805"/>
      <c r="BU7" s="812"/>
      <c r="BV7" s="156" t="s">
        <v>155</v>
      </c>
      <c r="BW7" s="36" t="s">
        <v>156</v>
      </c>
      <c r="BX7" s="36" t="s">
        <v>30</v>
      </c>
      <c r="BY7" s="37" t="s">
        <v>157</v>
      </c>
      <c r="BZ7" s="802"/>
      <c r="CA7" s="805"/>
      <c r="CB7" s="808"/>
      <c r="CC7" s="36" t="s">
        <v>155</v>
      </c>
      <c r="CD7" s="36" t="s">
        <v>156</v>
      </c>
      <c r="CE7" s="36" t="s">
        <v>30</v>
      </c>
      <c r="CF7" s="37" t="s">
        <v>157</v>
      </c>
      <c r="CG7" s="802"/>
      <c r="CH7" s="805"/>
      <c r="CI7" s="812"/>
      <c r="CJ7" s="156" t="s">
        <v>155</v>
      </c>
      <c r="CK7" s="36" t="s">
        <v>156</v>
      </c>
      <c r="CL7" s="36" t="s">
        <v>30</v>
      </c>
      <c r="CM7" s="37" t="s">
        <v>157</v>
      </c>
      <c r="CN7" s="802"/>
      <c r="CO7" s="805"/>
      <c r="CP7" s="808"/>
      <c r="CQ7" s="36" t="s">
        <v>155</v>
      </c>
      <c r="CR7" s="36" t="s">
        <v>156</v>
      </c>
      <c r="CS7" s="36" t="s">
        <v>30</v>
      </c>
      <c r="CT7" s="37" t="s">
        <v>157</v>
      </c>
      <c r="CU7" s="802"/>
      <c r="CV7" s="805"/>
      <c r="CW7" s="812"/>
      <c r="CX7" s="156" t="s">
        <v>155</v>
      </c>
      <c r="CY7" s="36" t="s">
        <v>156</v>
      </c>
      <c r="CZ7" s="36" t="s">
        <v>30</v>
      </c>
      <c r="DA7" s="37" t="s">
        <v>157</v>
      </c>
      <c r="DB7" s="802"/>
      <c r="DC7" s="805"/>
      <c r="DD7" s="808"/>
      <c r="DE7" s="36" t="s">
        <v>155</v>
      </c>
      <c r="DF7" s="36" t="s">
        <v>156</v>
      </c>
      <c r="DG7" s="36" t="s">
        <v>30</v>
      </c>
      <c r="DH7" s="37" t="s">
        <v>157</v>
      </c>
      <c r="DI7" s="802"/>
      <c r="DJ7" s="805"/>
      <c r="DK7" s="812"/>
      <c r="DL7" s="877"/>
      <c r="DM7" s="867"/>
      <c r="DN7" s="867"/>
      <c r="DO7" s="887"/>
      <c r="DP7" s="884"/>
      <c r="DQ7" s="867"/>
      <c r="DR7" s="867"/>
      <c r="DS7" s="600"/>
      <c r="DT7" s="795"/>
      <c r="DU7" s="795"/>
      <c r="DV7" s="795"/>
      <c r="DW7" s="798"/>
      <c r="DX7" s="600"/>
      <c r="DY7" s="795"/>
      <c r="DZ7" s="795"/>
      <c r="EA7" s="688"/>
      <c r="ED7" s="131">
        <v>1</v>
      </c>
      <c r="EE7" s="131">
        <v>2</v>
      </c>
      <c r="EF7" s="131">
        <v>3</v>
      </c>
      <c r="EG7" s="131">
        <v>4</v>
      </c>
      <c r="EH7" s="131">
        <v>5</v>
      </c>
      <c r="EI7" s="131">
        <v>6</v>
      </c>
      <c r="EJ7" s="131">
        <v>7</v>
      </c>
      <c r="EL7" s="123"/>
    </row>
    <row r="8" spans="1:142" ht="30.75" customHeight="1" thickBot="1" x14ac:dyDescent="0.25">
      <c r="A8" s="40"/>
      <c r="B8" s="589" t="s">
        <v>158</v>
      </c>
      <c r="C8" s="41"/>
      <c r="D8" s="42"/>
      <c r="E8" s="110"/>
      <c r="F8" s="43"/>
      <c r="G8" s="43"/>
      <c r="H8" s="43"/>
      <c r="I8" s="43"/>
      <c r="J8" s="43"/>
      <c r="K8" s="43"/>
      <c r="L8" s="43"/>
      <c r="M8" s="44"/>
      <c r="N8" s="44"/>
      <c r="O8" s="45"/>
      <c r="P8" s="45"/>
      <c r="Q8" s="165"/>
      <c r="R8" s="157"/>
      <c r="S8" s="44"/>
      <c r="T8" s="44"/>
      <c r="U8" s="44"/>
      <c r="V8" s="44"/>
      <c r="W8" s="44"/>
      <c r="X8" s="45"/>
      <c r="Y8" s="43"/>
      <c r="Z8" s="44"/>
      <c r="AA8" s="44"/>
      <c r="AB8" s="44"/>
      <c r="AC8" s="44"/>
      <c r="AD8" s="44"/>
      <c r="AE8" s="151"/>
      <c r="AF8" s="157"/>
      <c r="AG8" s="44"/>
      <c r="AH8" s="44"/>
      <c r="AI8" s="44"/>
      <c r="AJ8" s="44"/>
      <c r="AK8" s="44"/>
      <c r="AL8" s="45"/>
      <c r="AM8" s="43"/>
      <c r="AN8" s="44"/>
      <c r="AO8" s="44"/>
      <c r="AP8" s="44"/>
      <c r="AQ8" s="44"/>
      <c r="AR8" s="44"/>
      <c r="AS8" s="151"/>
      <c r="AT8" s="157"/>
      <c r="AU8" s="44"/>
      <c r="AV8" s="44"/>
      <c r="AW8" s="44"/>
      <c r="AX8" s="44"/>
      <c r="AY8" s="44"/>
      <c r="AZ8" s="45"/>
      <c r="BA8" s="43"/>
      <c r="BB8" s="44"/>
      <c r="BC8" s="44"/>
      <c r="BD8" s="44"/>
      <c r="BE8" s="44"/>
      <c r="BF8" s="44"/>
      <c r="BG8" s="151"/>
      <c r="BH8" s="157"/>
      <c r="BI8" s="44"/>
      <c r="BJ8" s="44"/>
      <c r="BK8" s="44"/>
      <c r="BL8" s="44"/>
      <c r="BM8" s="44"/>
      <c r="BN8" s="45"/>
      <c r="BO8" s="43"/>
      <c r="BP8" s="44"/>
      <c r="BQ8" s="44"/>
      <c r="BR8" s="44"/>
      <c r="BS8" s="44"/>
      <c r="BT8" s="44"/>
      <c r="BU8" s="151"/>
      <c r="BV8" s="157"/>
      <c r="BW8" s="44"/>
      <c r="BX8" s="44"/>
      <c r="BY8" s="44"/>
      <c r="BZ8" s="44"/>
      <c r="CA8" s="44"/>
      <c r="CB8" s="45"/>
      <c r="CC8" s="43"/>
      <c r="CD8" s="44"/>
      <c r="CE8" s="44"/>
      <c r="CF8" s="44"/>
      <c r="CG8" s="44"/>
      <c r="CH8" s="44"/>
      <c r="CI8" s="151"/>
      <c r="CJ8" s="157"/>
      <c r="CK8" s="44"/>
      <c r="CL8" s="44"/>
      <c r="CM8" s="44"/>
      <c r="CN8" s="44"/>
      <c r="CO8" s="44"/>
      <c r="CP8" s="45"/>
      <c r="CQ8" s="43"/>
      <c r="CR8" s="44"/>
      <c r="CS8" s="44"/>
      <c r="CT8" s="44"/>
      <c r="CU8" s="44"/>
      <c r="CV8" s="44"/>
      <c r="CW8" s="151"/>
      <c r="CX8" s="157"/>
      <c r="CY8" s="44"/>
      <c r="CZ8" s="44"/>
      <c r="DA8" s="44"/>
      <c r="DB8" s="44"/>
      <c r="DC8" s="44"/>
      <c r="DD8" s="45"/>
      <c r="DE8" s="43"/>
      <c r="DF8" s="44"/>
      <c r="DG8" s="44"/>
      <c r="DH8" s="44"/>
      <c r="DI8" s="44"/>
      <c r="DJ8" s="44"/>
      <c r="DK8" s="151"/>
      <c r="DL8" s="108"/>
      <c r="DM8" s="44"/>
      <c r="DN8" s="44"/>
      <c r="DO8" s="95"/>
      <c r="DP8" s="67"/>
      <c r="DQ8" s="43"/>
      <c r="DR8" s="45"/>
      <c r="DS8" s="400"/>
      <c r="DT8" s="400"/>
      <c r="DU8" s="400"/>
      <c r="DV8" s="400"/>
      <c r="DW8" s="384"/>
      <c r="DX8" s="390"/>
      <c r="DY8" s="400"/>
      <c r="DZ8" s="400"/>
      <c r="EA8" s="411"/>
      <c r="EB8" s="46"/>
      <c r="EC8" s="46"/>
      <c r="ED8" s="174"/>
      <c r="EE8" s="174"/>
      <c r="EF8" s="174"/>
      <c r="EG8" s="174"/>
      <c r="EH8" s="174"/>
      <c r="EI8" s="174"/>
      <c r="EJ8" s="175"/>
      <c r="EK8" s="46"/>
      <c r="EL8" s="242"/>
    </row>
    <row r="9" spans="1:142" ht="13.5" thickBot="1" x14ac:dyDescent="0.25">
      <c r="A9" s="40"/>
      <c r="B9" s="589" t="s">
        <v>159</v>
      </c>
      <c r="C9" s="41"/>
      <c r="D9" s="42"/>
      <c r="E9" s="111"/>
      <c r="F9" s="43"/>
      <c r="G9" s="43"/>
      <c r="H9" s="43"/>
      <c r="I9" s="43"/>
      <c r="J9" s="43"/>
      <c r="K9" s="43"/>
      <c r="L9" s="43"/>
      <c r="M9" s="44"/>
      <c r="N9" s="44"/>
      <c r="O9" s="45"/>
      <c r="P9" s="45"/>
      <c r="Q9" s="165"/>
      <c r="R9" s="158"/>
      <c r="S9" s="47"/>
      <c r="T9" s="47"/>
      <c r="U9" s="44"/>
      <c r="V9" s="44"/>
      <c r="W9" s="44"/>
      <c r="X9" s="45"/>
      <c r="Y9" s="71"/>
      <c r="Z9" s="47"/>
      <c r="AA9" s="47"/>
      <c r="AB9" s="44"/>
      <c r="AC9" s="44"/>
      <c r="AD9" s="44"/>
      <c r="AE9" s="151"/>
      <c r="AF9" s="158"/>
      <c r="AG9" s="47"/>
      <c r="AH9" s="47"/>
      <c r="AI9" s="44"/>
      <c r="AJ9" s="44"/>
      <c r="AK9" s="44"/>
      <c r="AL9" s="45"/>
      <c r="AM9" s="71"/>
      <c r="AN9" s="47"/>
      <c r="AO9" s="47"/>
      <c r="AP9" s="44"/>
      <c r="AQ9" s="44"/>
      <c r="AR9" s="44"/>
      <c r="AS9" s="151"/>
      <c r="AT9" s="158"/>
      <c r="AU9" s="47"/>
      <c r="AV9" s="47"/>
      <c r="AW9" s="44"/>
      <c r="AX9" s="44"/>
      <c r="AY9" s="44"/>
      <c r="AZ9" s="45"/>
      <c r="BA9" s="71"/>
      <c r="BB9" s="47"/>
      <c r="BC9" s="47"/>
      <c r="BD9" s="44"/>
      <c r="BE9" s="44"/>
      <c r="BF9" s="44"/>
      <c r="BG9" s="151"/>
      <c r="BH9" s="158"/>
      <c r="BI9" s="47"/>
      <c r="BJ9" s="47"/>
      <c r="BK9" s="44"/>
      <c r="BL9" s="44"/>
      <c r="BM9" s="44"/>
      <c r="BN9" s="45"/>
      <c r="BO9" s="71"/>
      <c r="BP9" s="47"/>
      <c r="BQ9" s="47"/>
      <c r="BR9" s="44"/>
      <c r="BS9" s="44"/>
      <c r="BT9" s="44"/>
      <c r="BU9" s="151"/>
      <c r="BV9" s="158"/>
      <c r="BW9" s="47"/>
      <c r="BX9" s="47"/>
      <c r="BY9" s="44"/>
      <c r="BZ9" s="44"/>
      <c r="CA9" s="44"/>
      <c r="CB9" s="45"/>
      <c r="CC9" s="71"/>
      <c r="CD9" s="47"/>
      <c r="CE9" s="47"/>
      <c r="CF9" s="44"/>
      <c r="CG9" s="44"/>
      <c r="CH9" s="44"/>
      <c r="CI9" s="151"/>
      <c r="CJ9" s="158"/>
      <c r="CK9" s="47"/>
      <c r="CL9" s="47"/>
      <c r="CM9" s="44"/>
      <c r="CN9" s="44"/>
      <c r="CO9" s="44"/>
      <c r="CP9" s="45"/>
      <c r="CQ9" s="71"/>
      <c r="CR9" s="47"/>
      <c r="CS9" s="47"/>
      <c r="CT9" s="44"/>
      <c r="CU9" s="44"/>
      <c r="CV9" s="44"/>
      <c r="CW9" s="151"/>
      <c r="CX9" s="158"/>
      <c r="CY9" s="47"/>
      <c r="CZ9" s="47"/>
      <c r="DA9" s="44"/>
      <c r="DB9" s="44"/>
      <c r="DC9" s="44"/>
      <c r="DD9" s="45"/>
      <c r="DE9" s="71"/>
      <c r="DF9" s="47"/>
      <c r="DG9" s="47"/>
      <c r="DH9" s="44"/>
      <c r="DI9" s="44"/>
      <c r="DJ9" s="44"/>
      <c r="DK9" s="151"/>
      <c r="DL9" s="108"/>
      <c r="DM9" s="44"/>
      <c r="DN9" s="44"/>
      <c r="DO9" s="95"/>
      <c r="DP9" s="67"/>
      <c r="DQ9" s="43"/>
      <c r="DR9" s="45"/>
      <c r="DS9" s="396"/>
      <c r="DT9" s="396"/>
      <c r="DU9" s="396"/>
      <c r="DV9" s="396"/>
      <c r="DW9" s="397"/>
      <c r="DX9" s="398"/>
      <c r="DY9" s="396"/>
      <c r="DZ9" s="396"/>
      <c r="EA9" s="399"/>
      <c r="EB9" s="46"/>
      <c r="EC9" s="46"/>
      <c r="ED9" s="174"/>
      <c r="EE9" s="174"/>
      <c r="EF9" s="174"/>
      <c r="EG9" s="174"/>
      <c r="EH9" s="174"/>
      <c r="EI9" s="174"/>
      <c r="EJ9" s="175"/>
      <c r="EK9" s="46"/>
      <c r="EL9" s="242"/>
    </row>
    <row r="10" spans="1:142" ht="13.5" thickBot="1" x14ac:dyDescent="0.25">
      <c r="A10" s="49">
        <f t="shared" ref="A10:A73" si="0">A9+1</f>
        <v>1</v>
      </c>
      <c r="B10" s="585" t="s">
        <v>160</v>
      </c>
      <c r="C10" s="50">
        <f>IF(ISBLANK(D10)=FALSE,VLOOKUP(D10,Довідники!$B$2:$C$45,2,FALSE),"")</f>
        <v>27</v>
      </c>
      <c r="D10" s="145" t="s">
        <v>161</v>
      </c>
      <c r="E10" s="112">
        <v>3.5</v>
      </c>
      <c r="F10" s="48" t="str">
        <f>CONCATENATE(IF($X10="Е", CONCATENATE($R$4, ","), ""), IF($AE10="Е", CONCATENATE($Y$4, ","), ""), IF($AL10="Е", CONCATENATE($AF$4, ","), ""), IF($AS10="Е", CONCATENATE($AM$4, ","), ""), IF($AZ10="Е", CONCATENATE($AT$4, ","), ""), IF($BG10="Е", CONCATENATE($BA$4, ","), ""), IF($BN10="Е", CONCATENATE($BH$4, ","), ""), IF($BU10="Е", CONCATENATE($BO$4, ","), ""), IF($CB10="Е", CONCATENATE($BV$4, ","), ""), IF($CI10="Е", CONCATENATE($CC$4, ","), ""), IF($CP10="Е", CONCATENATE($CJ$4, ","), ""), IF($CW10="Е", CONCATENATE($CQ$4, ","), ""), IF($DD10="Е", CONCATENATE($CX$4, ","), ""), IF($DK10="Е", CONCATENATE($DE$4, ","), ""))</f>
        <v/>
      </c>
      <c r="G10" s="48" t="str">
        <f>CONCATENATE(IF($X10="З", CONCATENATE($R$4, ","), ""), IF($X10=Довідники!$E$5, CONCATENATE($R$4, "*,"), ""), IF($AE10="З", CONCATENATE($Y$4, ","), ""), IF($AE10=Довідники!$E$5, CONCATENATE($Y$4, "*,"), ""), IF($AL10="З", CONCATENATE($AF$4, ","), ""), IF($AL10=Довідники!$E$5, CONCATENATE($AF$4, "*,"), ""), IF($AS10="З", CONCATENATE($AM$4, ","), ""), IF($AS10=Довідники!$E$5, CONCATENATE($AM$4, "*,"), ""), IF($AZ10="З", CONCATENATE($AT$4, ","), ""), IF($AZ10=Довідники!$E$5, CONCATENATE($AT$4, "*,"), ""), IF($BG10="З", CONCATENATE($BA$4, ","), ""), IF($BG10=Довідники!$E$5, CONCATENATE($BA$4, "*,"), ""), IF($BN10="З", CONCATENATE($BH$4, ","), ""), IF($BN10=Довідники!$E$5, CONCATENATE($BH$4, "*,"), ""), IF($BU10="З", CONCATENATE($BO$4, ","), ""), IF($BU10=Довідники!$E$5, CONCATENATE($BO$4, "*,"), ""), IF($CB10="З", CONCATENATE($BV$4, ","), ""), IF($CB10=Довідники!$E$5, CONCATENATE($BV$4, "*,"), ""), IF($CI10="З", CONCATENATE($CC$4, ","), ""), IF($CI10=Довідники!$E$5, CONCATENATE($CC$4, "*,"), ""), IF($CP10="З", CONCATENATE($CJ$4, ","), ""), IF($CP10=Довідники!$E$5, CONCATENATE($CJ$4, "*,"), ""), IF($CW10="З", CONCATENATE($CQ$4, ","), ""), IF($CW10=Довідники!$E$5, CONCATENATE($CQ$4, "*,"), ""), IF($DD10="З", CONCATENATE($CX$4, ","), ""), IF($DD10=Довідники!$E$5, CONCATENATE($CX$4, "*,"), ""), IF($DK10="З", CONCATENATE($DE$4, ","), ""), IF($DK10=Довідники!$E$5, CONCATENATE($DE$4, "*,"), ""))</f>
        <v>1,</v>
      </c>
      <c r="H10" s="48" t="str">
        <f>CONCATENATE(IF($W10="КП", CONCATENATE($R$4, ","), ""), IF($AD10="КП", CONCATENATE($Y$4, ","), ""), IF($AK10="КП", CONCATENATE($AF$4, ","), ""), IF($AR10="КП", CONCATENATE($AM$4, ","), ""), IF($AY10="КП", CONCATENATE($AT$4, ","), ""), IF($BF10="КП", CONCATENATE($BA$4, ","), ""), IF($BM10="КП", CONCATENATE($BH$4, ","), ""), IF($BT10="КП", CONCATENATE($BO$4, ","), ""), IF($CA10="КП", CONCATENATE($BV$4, ","), ""), IF($CH10="КП", CONCATENATE($CC$4, ","), ""), IF($CO10="КП", CONCATENATE($CJ$4, ","), ""), IF($CV10="КП", CONCATENATE($CQ$4, ","), ""), IF($DC10="КП", CONCATENATE($CX$4, ","), ""), IF($DJ10="КП", CONCATENATE($DE$4, ","), ""))</f>
        <v/>
      </c>
      <c r="I10" s="48" t="str">
        <f>CONCATENATE(IF($W10="КР", CONCATENATE($R$4, ","), ""), IF($AD10="КР", CONCATENATE($Y$4, ","), ""), IF($AK10="КР", CONCATENATE($AF$4, ","), ""), IF($AR10="КР", CONCATENATE($AM$4, ","), ""), IF($AY10="КР", CONCATENATE($AT$4, ","), ""), IF($BF10="КР", CONCATENATE($BA$4, ","), ""), IF($BM10="КР", CONCATENATE($BH$4, ","), ""), IF($BT10="КР", CONCATENATE($BO$4, ","), ""), IF($CA10="КР", CONCATENATE($BV$4, ","), ""), IF($CH10="КР", CONCATENATE($CC$4, ","), ""), IF($CO10="КР", CONCATENATE($CJ$4, ","), ""), IF($CV10="КР", CONCATENATE($CQ$4, ","), ""), IF($DC10="КР", CONCATENATE($CX$4, ","), ""), IF($DJ10="КР", CONCATENATE($DE$4, ","), ""))</f>
        <v/>
      </c>
      <c r="J10" s="48">
        <f>V10+AC10+AJ10+AQ10+AX10+BE10+BL10+BS10+BZ10+CG10+CN10+CU10+DB10+DI10</f>
        <v>0</v>
      </c>
      <c r="K10" s="48" t="str">
        <f>CONCATENATE(IF($V10&lt;&gt;"", CONCATENATE($R$4, ","), ""), IF($AC10&lt;&gt;"", CONCATENATE($Y$4, ","), ""), IF($AJ10&lt;&gt;"", CONCATENATE($AF$4, ","), ""), IF($AQ10&lt;&gt;"", CONCATENATE($AM$4, ","), ""), IF($AX10&lt;&gt;"", CONCATENATE($AT$4, ","), ""), IF($BE10&lt;&gt;"", CONCATENATE($BA$4, ","), ""), IF($BL10&lt;&gt;"", CONCATENATE($BH$4, ","), ""), IF($BS10&lt;&gt;"", CONCATENATE($BO$4, ","), ""), IF($BZ10&lt;&gt;"", CONCATENATE($BV$4, ","), ""), IF($CG10&lt;&gt;"", CONCATENATE($CC$4, ","), ""), IF($CN10&lt;&gt;"", CONCATENATE($CJ$4, ","), ""), IF($CU10&lt;&gt;"", CONCATENATE($CQ$4, ","), ""), IF($DB10&lt;&gt;"", CONCATENATE($CX$4, ","), ""), IF($DI10&lt;&gt;"", CONCATENATE($DE$4, ","), ""))</f>
        <v/>
      </c>
      <c r="L10" s="48">
        <f t="shared" ref="L10" si="1">SUM(M10:O10)</f>
        <v>44</v>
      </c>
      <c r="M10" s="51">
        <f>$R$6*R10+$Y$6*Y10+$AF$6*AF10+$AM$6*AM10+$AT$6*AT10+$BA$6*BA10+$BH$6*BH10+$BO$6*BO10+$BV$6*BV10+$CC$6*CC10+$CJ$6*CJ10+$CQ$6*CQ10+$CX$6*CX10+$DE$6*DE10</f>
        <v>22</v>
      </c>
      <c r="N10" s="51">
        <f>$R$6*S10+$Y$6*Z10+$AF$6*AG10+$AM$6*AN10+$AT$6*AU10+$BA$6*BB10+$BH$6*BI10+$BO$6*BP10+$BV$6*BW10+$CC$6*CD10+$CJ$6*CK10+$CQ$6*CR10+$CX$6*CY10+$DE$6*DF10</f>
        <v>22</v>
      </c>
      <c r="O10" s="52">
        <f>$R$6*T10+$Y$6*AA10+$AF$6*AH10+$AM$6*AO10+$AT$6*AV10+$BA$6*BC10+$BH$6*BJ10+$BO$6*BQ10+$BV$6*BX10+$CC$6*CE10+$CJ$6*CL10+$CQ$6*CS10+$CX$6*CZ10+$DE$6*DG10</f>
        <v>0</v>
      </c>
      <c r="P10" s="96">
        <f>IF(DM10&lt;&gt;0, L10/DM10, " ")</f>
        <v>0.41904761904761906</v>
      </c>
      <c r="Q10" s="166" t="str">
        <f>IF(OR(P10&lt;Довідники!$J$8, P10&gt;Довідники!$K$8), "!", "")</f>
        <v/>
      </c>
      <c r="R10" s="159">
        <v>2</v>
      </c>
      <c r="S10" s="103">
        <v>2</v>
      </c>
      <c r="T10" s="103"/>
      <c r="U10" s="72">
        <f t="shared" ref="U10" si="2">SUM(R10:T10)</f>
        <v>4</v>
      </c>
      <c r="V10" s="104"/>
      <c r="W10" s="104"/>
      <c r="X10" s="105" t="s">
        <v>31</v>
      </c>
      <c r="Y10" s="102"/>
      <c r="Z10" s="103"/>
      <c r="AA10" s="103"/>
      <c r="AB10" s="72">
        <f t="shared" ref="AB10" si="3">SUM(Y10:AA10)</f>
        <v>0</v>
      </c>
      <c r="AC10" s="104"/>
      <c r="AD10" s="104"/>
      <c r="AE10" s="152"/>
      <c r="AF10" s="159"/>
      <c r="AG10" s="103"/>
      <c r="AH10" s="103"/>
      <c r="AI10" s="72">
        <f t="shared" ref="AI10" si="4">SUM(AF10:AH10)</f>
        <v>0</v>
      </c>
      <c r="AJ10" s="104"/>
      <c r="AK10" s="104"/>
      <c r="AL10" s="105"/>
      <c r="AM10" s="102"/>
      <c r="AN10" s="103"/>
      <c r="AO10" s="103"/>
      <c r="AP10" s="72">
        <f t="shared" ref="AP10" si="5">SUM(AM10:AO10)</f>
        <v>0</v>
      </c>
      <c r="AQ10" s="104"/>
      <c r="AR10" s="104"/>
      <c r="AS10" s="152"/>
      <c r="AT10" s="159"/>
      <c r="AU10" s="103"/>
      <c r="AV10" s="103"/>
      <c r="AW10" s="72">
        <f t="shared" ref="AW10" si="6">SUM(AT10:AV10)</f>
        <v>0</v>
      </c>
      <c r="AX10" s="104"/>
      <c r="AY10" s="104"/>
      <c r="AZ10" s="105"/>
      <c r="BA10" s="102"/>
      <c r="BB10" s="103"/>
      <c r="BC10" s="103"/>
      <c r="BD10" s="72">
        <f t="shared" ref="BD10" si="7">SUM(BA10:BC10)</f>
        <v>0</v>
      </c>
      <c r="BE10" s="104"/>
      <c r="BF10" s="104"/>
      <c r="BG10" s="152"/>
      <c r="BH10" s="159"/>
      <c r="BI10" s="103"/>
      <c r="BJ10" s="103"/>
      <c r="BK10" s="72">
        <f t="shared" ref="BK10" si="8">SUM(BH10:BJ10)</f>
        <v>0</v>
      </c>
      <c r="BL10" s="104"/>
      <c r="BM10" s="104"/>
      <c r="BN10" s="105"/>
      <c r="BO10" s="102"/>
      <c r="BP10" s="103"/>
      <c r="BQ10" s="103"/>
      <c r="BR10" s="72">
        <f t="shared" ref="BR10" si="9">SUM(BO10:BQ10)</f>
        <v>0</v>
      </c>
      <c r="BS10" s="104"/>
      <c r="BT10" s="104"/>
      <c r="BU10" s="152"/>
      <c r="BV10" s="159"/>
      <c r="BW10" s="103"/>
      <c r="BX10" s="103"/>
      <c r="BY10" s="72">
        <f t="shared" ref="BY10" si="10">SUM(BV10:BX10)</f>
        <v>0</v>
      </c>
      <c r="BZ10" s="104"/>
      <c r="CA10" s="104"/>
      <c r="CB10" s="105"/>
      <c r="CC10" s="102"/>
      <c r="CD10" s="103"/>
      <c r="CE10" s="103"/>
      <c r="CF10" s="72">
        <f t="shared" ref="CF10" si="11">SUM(CC10:CE10)</f>
        <v>0</v>
      </c>
      <c r="CG10" s="104"/>
      <c r="CH10" s="104"/>
      <c r="CI10" s="152"/>
      <c r="CJ10" s="159"/>
      <c r="CK10" s="103"/>
      <c r="CL10" s="103"/>
      <c r="CM10" s="72">
        <f t="shared" ref="CM10" si="12">SUM(CJ10:CL10)</f>
        <v>0</v>
      </c>
      <c r="CN10" s="104"/>
      <c r="CO10" s="104"/>
      <c r="CP10" s="105"/>
      <c r="CQ10" s="102"/>
      <c r="CR10" s="103"/>
      <c r="CS10" s="103"/>
      <c r="CT10" s="72">
        <f t="shared" ref="CT10" si="13">SUM(CQ10:CS10)</f>
        <v>0</v>
      </c>
      <c r="CU10" s="104"/>
      <c r="CV10" s="104"/>
      <c r="CW10" s="152"/>
      <c r="CX10" s="159"/>
      <c r="CY10" s="103"/>
      <c r="CZ10" s="103"/>
      <c r="DA10" s="72">
        <f t="shared" ref="DA10:DA59" si="14">SUM(CX10:CZ10)</f>
        <v>0</v>
      </c>
      <c r="DB10" s="104"/>
      <c r="DC10" s="104"/>
      <c r="DD10" s="105"/>
      <c r="DE10" s="102"/>
      <c r="DF10" s="103"/>
      <c r="DG10" s="103"/>
      <c r="DH10" s="72">
        <f t="shared" ref="DH10:DH59" si="15">SUM(DE10:DG10)</f>
        <v>0</v>
      </c>
      <c r="DI10" s="104"/>
      <c r="DJ10" s="104"/>
      <c r="DK10" s="152"/>
      <c r="DL10" s="170">
        <f>DM10-L10</f>
        <v>61</v>
      </c>
      <c r="DM10" s="51">
        <f>DN10*Довідники!$H$2</f>
        <v>105</v>
      </c>
      <c r="DN10" s="72">
        <f>E10-DQ10</f>
        <v>3.5</v>
      </c>
      <c r="DO10" s="96">
        <f t="shared" ref="DO10" si="16">IF(DM10&lt;&gt;0,DL10/DM10," ")</f>
        <v>0.580952380952381</v>
      </c>
      <c r="DP10" s="68" t="str">
        <f>IF(OR(DO10&lt;Довідники!$J$3, DO10&gt;Довідники!$K$3), "!", "")</f>
        <v/>
      </c>
      <c r="DQ10" s="120"/>
      <c r="DR10" s="45" t="str">
        <f>IF(AND(E10&lt;&gt;0,DQ10=E10), "+", "")</f>
        <v/>
      </c>
      <c r="DS10" s="43"/>
      <c r="DT10" s="104"/>
      <c r="DU10" s="104"/>
      <c r="DV10" s="104"/>
      <c r="DW10" s="105"/>
      <c r="DX10" s="120"/>
      <c r="DY10" s="104"/>
      <c r="DZ10" s="104"/>
      <c r="EA10" s="406"/>
      <c r="ED10" s="10">
        <f>IF(OR(U10&gt;0,V10&gt;0,W10&lt;&gt;"",X10&lt;&gt;"",AB10&gt;0,AC10&gt;0,AD10&lt;&gt;"",AE10&lt;&gt;""),1,0)</f>
        <v>1</v>
      </c>
      <c r="EE10" s="10">
        <f t="shared" ref="EE10:EE59" si="17">IF(OR(AI10&gt;0,AJ10&gt;0,AK10&lt;&gt;"",AL10&lt;&gt;"",AP10&gt;0,AQ10&gt;0,AR10&lt;&gt;"",AS10&lt;&gt;""),1,0)</f>
        <v>0</v>
      </c>
      <c r="EF10" s="10">
        <f t="shared" ref="EF10:EF59" si="18">IF(OR(AW10&gt;0,AX10&gt;0,AY10&lt;&gt;"",AZ10&lt;&gt;"",BD10&gt;0,BE10&gt;0,BF10&lt;&gt;"",BG10&lt;&gt;""),1,0)</f>
        <v>0</v>
      </c>
      <c r="EG10" s="10">
        <f t="shared" ref="EG10:EG59" si="19">IF(OR(BK10&gt;0,BL10&gt;0,BM10&lt;&gt;"",BN10&lt;&gt;"",BR10&gt;0,BS10&gt;0,BT10&lt;&gt;"",BU10&lt;&gt;""),1,0)</f>
        <v>0</v>
      </c>
      <c r="EH10" s="10">
        <f t="shared" ref="EH10:EH59" si="20">IF(OR(BY10&gt;0,BZ10&gt;0,CA10&lt;&gt;"",CB10&lt;&gt;"",CF10&gt;0,CG10&gt;0,CH10&lt;&gt;"",CI10&lt;&gt;""),1,0)</f>
        <v>0</v>
      </c>
      <c r="EI10" s="10">
        <f t="shared" ref="EI10:EI59" si="21">IF(OR(CM10&gt;0,CN10&gt;0,CO10&lt;&gt;"",CP10&lt;&gt;"",CT10&gt;0,CU10&gt;0,CV10&lt;&gt;"",CW10&lt;&gt;""),1,0)</f>
        <v>0</v>
      </c>
      <c r="EJ10" s="10">
        <f>IF(OR(DA10&gt;0,DB10&gt;0,DC10&lt;&gt;"",DD10&lt;&gt;"",DH10&gt;0,DI10&gt;0,DJ10&lt;&gt;"",DK10&lt;&gt;""),1,0)</f>
        <v>0</v>
      </c>
      <c r="EL10" s="123">
        <f>IF(AND(B10="", OR(E10&lt;&gt;0, F10&lt;&gt;"", G10&lt;&gt;"", H10&lt;&gt;"", I10&lt;&gt;"", J10&lt;&gt;0, L10&lt;&gt;0)), 1, 0)</f>
        <v>0</v>
      </c>
    </row>
    <row r="11" spans="1:142" ht="13.5" thickBot="1" x14ac:dyDescent="0.25">
      <c r="A11" s="49">
        <f t="shared" si="0"/>
        <v>2</v>
      </c>
      <c r="B11" s="585" t="s">
        <v>162</v>
      </c>
      <c r="C11" s="50">
        <f>IF(ISBLANK(D11)=FALSE,VLOOKUP(D11,Довідники!$B$2:$C$45,2,FALSE),"")</f>
        <v>4</v>
      </c>
      <c r="D11" s="145" t="s">
        <v>163</v>
      </c>
      <c r="E11" s="112">
        <v>3</v>
      </c>
      <c r="F11" s="48" t="str">
        <f t="shared" ref="F11:F74" si="22">CONCATENATE(IF($X11="Е", CONCATENATE($R$4, ","), ""), IF($AE11="Е", CONCATENATE($Y$4, ","), ""), IF($AL11="Е", CONCATENATE($AF$4, ","), ""), IF($AS11="Е", CONCATENATE($AM$4, ","), ""), IF($AZ11="Е", CONCATENATE($AT$4, ","), ""), IF($BG11="Е", CONCATENATE($BA$4, ","), ""), IF($BN11="Е", CONCATENATE($BH$4, ","), ""), IF($BU11="Е", CONCATENATE($BO$4, ","), ""), IF($CB11="Е", CONCATENATE($BV$4, ","), ""), IF($CI11="Е", CONCATENATE($CC$4, ","), ""), IF($CP11="Е", CONCATENATE($CJ$4, ","), ""), IF($CW11="Е", CONCATENATE($CQ$4, ","), ""), IF($DD11="Е", CONCATENATE($CX$4, ","), ""), IF($DK11="Е", CONCATENATE($DE$4, ","), ""))</f>
        <v/>
      </c>
      <c r="G11" s="48" t="str">
        <f>CONCATENATE(IF($X11="З", CONCATENATE($R$4, ","), ""), IF($X11=Довідники!$E$5, CONCATENATE($R$4, "*,"), ""), IF($AE11="З", CONCATENATE($Y$4, ","), ""), IF($AE11=Довідники!$E$5, CONCATENATE($Y$4, "*,"), ""), IF($AL11="З", CONCATENATE($AF$4, ","), ""), IF($AL11=Довідники!$E$5, CONCATENATE($AF$4, "*,"), ""), IF($AS11="З", CONCATENATE($AM$4, ","), ""), IF($AS11=Довідники!$E$5, CONCATENATE($AM$4, "*,"), ""), IF($AZ11="З", CONCATENATE($AT$4, ","), ""), IF($AZ11=Довідники!$E$5, CONCATENATE($AT$4, "*,"), ""), IF($BG11="З", CONCATENATE($BA$4, ","), ""), IF($BG11=Довідники!$E$5, CONCATENATE($BA$4, "*,"), ""), IF($BN11="З", CONCATENATE($BH$4, ","), ""), IF($BN11=Довідники!$E$5, CONCATENATE($BH$4, "*,"), ""), IF($BU11="З", CONCATENATE($BO$4, ","), ""), IF($BU11=Довідники!$E$5, CONCATENATE($BO$4, "*,"), ""), IF($CB11="З", CONCATENATE($BV$4, ","), ""), IF($CB11=Довідники!$E$5, CONCATENATE($BV$4, "*,"), ""), IF($CI11="З", CONCATENATE($CC$4, ","), ""), IF($CI11=Довідники!$E$5, CONCATENATE($CC$4, "*,"), ""), IF($CP11="З", CONCATENATE($CJ$4, ","), ""), IF($CP11=Довідники!$E$5, CONCATENATE($CJ$4, "*,"), ""), IF($CW11="З", CONCATENATE($CQ$4, ","), ""), IF($CW11=Довідники!$E$5, CONCATENATE($CQ$4, "*,"), ""), IF($DD11="З", CONCATENATE($CX$4, ","), ""), IF($DD11=Довідники!$E$5, CONCATENATE($CX$4, "*,"), ""), IF($DK11="З", CONCATENATE($DE$4, ","), ""), IF($DK11=Довідники!$E$5, CONCATENATE($DE$4, "*,"), ""))</f>
        <v>1,</v>
      </c>
      <c r="H11" s="48" t="str">
        <f t="shared" ref="H11:H74" si="23">CONCATENATE(IF($W11="КП", CONCATENATE($R$4, ","), ""), IF($AD11="КП", CONCATENATE($Y$4, ","), ""), IF($AK11="КП", CONCATENATE($AF$4, ","), ""), IF($AR11="КП", CONCATENATE($AM$4, ","), ""), IF($AY11="КП", CONCATENATE($AT$4, ","), ""), IF($BF11="КП", CONCATENATE($BA$4, ","), ""), IF($BM11="КП", CONCATENATE($BH$4, ","), ""), IF($BT11="КП", CONCATENATE($BO$4, ","), ""), IF($CA11="КП", CONCATENATE($BV$4, ","), ""), IF($CH11="КП", CONCATENATE($CC$4, ","), ""), IF($CO11="КП", CONCATENATE($CJ$4, ","), ""), IF($CV11="КП", CONCATENATE($CQ$4, ","), ""), IF($DC11="КП", CONCATENATE($CX$4, ","), ""), IF($DJ11="КП", CONCATENATE($DE$4, ","), ""))</f>
        <v/>
      </c>
      <c r="I11" s="48" t="str">
        <f t="shared" ref="I11:I74" si="24">CONCATENATE(IF($W11="КР", CONCATENATE($R$4, ","), ""), IF($AD11="КР", CONCATENATE($Y$4, ","), ""), IF($AK11="КР", CONCATENATE($AF$4, ","), ""), IF($AR11="КР", CONCATENATE($AM$4, ","), ""), IF($AY11="КР", CONCATENATE($AT$4, ","), ""), IF($BF11="КР", CONCATENATE($BA$4, ","), ""), IF($BM11="КР", CONCATENATE($BH$4, ","), ""), IF($BT11="КР", CONCATENATE($BO$4, ","), ""), IF($CA11="КР", CONCATENATE($BV$4, ","), ""), IF($CH11="КР", CONCATENATE($CC$4, ","), ""), IF($CO11="КР", CONCATENATE($CJ$4, ","), ""), IF($CV11="КР", CONCATENATE($CQ$4, ","), ""), IF($DC11="КР", CONCATENATE($CX$4, ","), ""), IF($DJ11="КР", CONCATENATE($DE$4, ","), ""))</f>
        <v/>
      </c>
      <c r="J11" s="48">
        <f t="shared" ref="J11:J59" si="25">V11+AC11+AJ11+AQ11+AX11+BE11+BL11+BS11+BZ11+CG11+CN11+CU11+DB11+DI11</f>
        <v>0</v>
      </c>
      <c r="K11" s="48" t="str">
        <f t="shared" ref="K11:K74" si="26">CONCATENATE(IF($V11&lt;&gt;"", CONCATENATE($R$4, ","), ""), IF($AC11&lt;&gt;"", CONCATENATE($Y$4, ","), ""), IF($AJ11&lt;&gt;"", CONCATENATE($AF$4, ","), ""), IF($AQ11&lt;&gt;"", CONCATENATE($AM$4, ","), ""), IF($AX11&lt;&gt;"", CONCATENATE($AT$4, ","), ""), IF($BE11&lt;&gt;"", CONCATENATE($BA$4, ","), ""), IF($BL11&lt;&gt;"", CONCATENATE($BH$4, ","), ""), IF($BS11&lt;&gt;"", CONCATENATE($BO$4, ","), ""), IF($BZ11&lt;&gt;"", CONCATENATE($BV$4, ","), ""), IF($CG11&lt;&gt;"", CONCATENATE($CC$4, ","), ""), IF($CN11&lt;&gt;"", CONCATENATE($CJ$4, ","), ""), IF($CU11&lt;&gt;"", CONCATENATE($CQ$4, ","), ""), IF($DB11&lt;&gt;"", CONCATENATE($CX$4, ","), ""), IF($DI11&lt;&gt;"", CONCATENATE($DE$4, ","), ""))</f>
        <v/>
      </c>
      <c r="L11" s="48">
        <f t="shared" ref="L11:L59" si="27">SUM(M11:O11)</f>
        <v>33</v>
      </c>
      <c r="M11" s="51">
        <f t="shared" ref="M11:M58" si="28">$R$6*R11+$Y$6*Y11+$AF$6*AF11+$AM$6*AM11+$AT$6*AT11+$BA$6*BA11+$BH$6*BH11+$BO$6*BO11+$BV$6*BV11+$CC$6*CC11+$CJ$6*CJ11+$CQ$6*CQ11+$CX$6*CX11+$DE$6*DE11</f>
        <v>11</v>
      </c>
      <c r="N11" s="51">
        <f t="shared" ref="N11:N59" si="29">$R$6*S11+$Y$6*Z11+$AF$6*AG11+$AM$6*AN11+$AT$6*AU11+$BA$6*BB11+$BH$6*BI11+$BO$6*BP11+$BV$6*BW11+$CC$6*CD11+$CJ$6*CK11+$CQ$6*CR11+$CX$6*CY11+$DE$6*DF11</f>
        <v>22</v>
      </c>
      <c r="O11" s="52">
        <f t="shared" ref="O11:O59" si="30">$R$6*T11+$Y$6*AA11+$AF$6*AH11+$AM$6*AO11+$AT$6*AV11+$BA$6*BC11+$BH$6*BJ11+$BO$6*BQ11+$BV$6*BX11+$CC$6*CE11+$CJ$6*CL11+$CQ$6*CS11+$CX$6*CZ11+$DE$6*DG11</f>
        <v>0</v>
      </c>
      <c r="P11" s="96">
        <f t="shared" ref="P11:P59" si="31">IF(DM11&lt;&gt;0, L11/DM11, " ")</f>
        <v>0.36666666666666664</v>
      </c>
      <c r="Q11" s="166" t="str">
        <f>IF(OR(P11&lt;Довідники!$J$8, P11&gt;Довідники!$K$8), "!", "")</f>
        <v/>
      </c>
      <c r="R11" s="159">
        <v>1</v>
      </c>
      <c r="S11" s="103">
        <v>2</v>
      </c>
      <c r="T11" s="103"/>
      <c r="U11" s="72">
        <f t="shared" ref="U11:U59" si="32">SUM(R11:T11)</f>
        <v>3</v>
      </c>
      <c r="V11" s="104"/>
      <c r="W11" s="104"/>
      <c r="X11" s="105" t="s">
        <v>31</v>
      </c>
      <c r="Y11" s="102"/>
      <c r="Z11" s="103"/>
      <c r="AA11" s="103"/>
      <c r="AB11" s="72">
        <f t="shared" ref="AB11:AB59" si="33">SUM(Y11:AA11)</f>
        <v>0</v>
      </c>
      <c r="AC11" s="104"/>
      <c r="AD11" s="104"/>
      <c r="AE11" s="152"/>
      <c r="AF11" s="159"/>
      <c r="AG11" s="103"/>
      <c r="AH11" s="103"/>
      <c r="AI11" s="72">
        <f t="shared" ref="AI11:AI59" si="34">SUM(AF11:AH11)</f>
        <v>0</v>
      </c>
      <c r="AJ11" s="104"/>
      <c r="AK11" s="104"/>
      <c r="AL11" s="105"/>
      <c r="AM11" s="102"/>
      <c r="AN11" s="103"/>
      <c r="AO11" s="103"/>
      <c r="AP11" s="72">
        <f t="shared" ref="AP11:AP59" si="35">SUM(AM11:AO11)</f>
        <v>0</v>
      </c>
      <c r="AQ11" s="104"/>
      <c r="AR11" s="104"/>
      <c r="AS11" s="152"/>
      <c r="AT11" s="159"/>
      <c r="AU11" s="103"/>
      <c r="AV11" s="103"/>
      <c r="AW11" s="72">
        <f t="shared" ref="AW11:AW59" si="36">SUM(AT11:AV11)</f>
        <v>0</v>
      </c>
      <c r="AX11" s="104"/>
      <c r="AY11" s="104"/>
      <c r="AZ11" s="105"/>
      <c r="BA11" s="102"/>
      <c r="BB11" s="103"/>
      <c r="BC11" s="103"/>
      <c r="BD11" s="72">
        <f t="shared" ref="BD11:BD59" si="37">SUM(BA11:BC11)</f>
        <v>0</v>
      </c>
      <c r="BE11" s="104"/>
      <c r="BF11" s="104"/>
      <c r="BG11" s="152"/>
      <c r="BH11" s="159"/>
      <c r="BI11" s="103"/>
      <c r="BJ11" s="103"/>
      <c r="BK11" s="72">
        <f t="shared" ref="BK11:BK59" si="38">SUM(BH11:BJ11)</f>
        <v>0</v>
      </c>
      <c r="BL11" s="104"/>
      <c r="BM11" s="104"/>
      <c r="BN11" s="105"/>
      <c r="BO11" s="102"/>
      <c r="BP11" s="103"/>
      <c r="BQ11" s="103"/>
      <c r="BR11" s="72">
        <f t="shared" ref="BR11:BR59" si="39">SUM(BO11:BQ11)</f>
        <v>0</v>
      </c>
      <c r="BS11" s="104"/>
      <c r="BT11" s="104"/>
      <c r="BU11" s="152"/>
      <c r="BV11" s="159"/>
      <c r="BW11" s="103"/>
      <c r="BX11" s="103"/>
      <c r="BY11" s="72">
        <f t="shared" ref="BY11:BY59" si="40">SUM(BV11:BX11)</f>
        <v>0</v>
      </c>
      <c r="BZ11" s="104"/>
      <c r="CA11" s="104"/>
      <c r="CB11" s="105"/>
      <c r="CC11" s="102"/>
      <c r="CD11" s="103"/>
      <c r="CE11" s="103"/>
      <c r="CF11" s="72">
        <f t="shared" ref="CF11:CF59" si="41">SUM(CC11:CE11)</f>
        <v>0</v>
      </c>
      <c r="CG11" s="104"/>
      <c r="CH11" s="104"/>
      <c r="CI11" s="152"/>
      <c r="CJ11" s="159"/>
      <c r="CK11" s="103"/>
      <c r="CL11" s="103"/>
      <c r="CM11" s="72">
        <f t="shared" ref="CM11:CM59" si="42">SUM(CJ11:CL11)</f>
        <v>0</v>
      </c>
      <c r="CN11" s="104"/>
      <c r="CO11" s="104"/>
      <c r="CP11" s="105"/>
      <c r="CQ11" s="102"/>
      <c r="CR11" s="103"/>
      <c r="CS11" s="103"/>
      <c r="CT11" s="72">
        <f t="shared" ref="CT11:CT59" si="43">SUM(CQ11:CS11)</f>
        <v>0</v>
      </c>
      <c r="CU11" s="104"/>
      <c r="CV11" s="104"/>
      <c r="CW11" s="152"/>
      <c r="CX11" s="159"/>
      <c r="CY11" s="103"/>
      <c r="CZ11" s="103"/>
      <c r="DA11" s="72">
        <f t="shared" si="14"/>
        <v>0</v>
      </c>
      <c r="DB11" s="104"/>
      <c r="DC11" s="104"/>
      <c r="DD11" s="105"/>
      <c r="DE11" s="102"/>
      <c r="DF11" s="103"/>
      <c r="DG11" s="103"/>
      <c r="DH11" s="72">
        <f t="shared" si="15"/>
        <v>0</v>
      </c>
      <c r="DI11" s="104"/>
      <c r="DJ11" s="104"/>
      <c r="DK11" s="152"/>
      <c r="DL11" s="170">
        <f t="shared" ref="DL11:DL59" si="44">DM11-L11</f>
        <v>57</v>
      </c>
      <c r="DM11" s="51">
        <f>DN11*Довідники!$H$2</f>
        <v>90</v>
      </c>
      <c r="DN11" s="72">
        <f t="shared" ref="DN11:DN59" si="45">E11-DQ11</f>
        <v>3</v>
      </c>
      <c r="DO11" s="96">
        <f t="shared" ref="DO11:DO59" si="46">IF(DM11&lt;&gt;0,DL11/DM11," ")</f>
        <v>0.6333333333333333</v>
      </c>
      <c r="DP11" s="68" t="str">
        <f>IF(OR(DO11&lt;Довідники!$J$3, DO11&gt;Довідники!$K$3), "!", "")</f>
        <v/>
      </c>
      <c r="DQ11" s="120"/>
      <c r="DR11" s="45" t="str">
        <f t="shared" ref="DR11:DR59" si="47">IF(AND(E11&lt;&gt;0,DQ11=E11), "+", "")</f>
        <v/>
      </c>
      <c r="DS11" s="71"/>
      <c r="DT11" s="119"/>
      <c r="DU11" s="119"/>
      <c r="DV11" s="119"/>
      <c r="DW11" s="179"/>
      <c r="DX11" s="182"/>
      <c r="DY11" s="119"/>
      <c r="DZ11" s="119"/>
      <c r="EA11" s="183"/>
      <c r="ED11" s="10">
        <f t="shared" ref="ED11:ED59" si="48">IF(OR(U11&gt;0,V11&gt;0,W11&lt;&gt;"",X11&lt;&gt;"",AB11&gt;0,AC11&gt;0,AD11&lt;&gt;"",AE11&lt;&gt;""),1,0)</f>
        <v>1</v>
      </c>
      <c r="EE11" s="10">
        <f t="shared" si="17"/>
        <v>0</v>
      </c>
      <c r="EF11" s="10">
        <f t="shared" si="18"/>
        <v>0</v>
      </c>
      <c r="EG11" s="10">
        <f t="shared" si="19"/>
        <v>0</v>
      </c>
      <c r="EH11" s="10">
        <f t="shared" si="20"/>
        <v>0</v>
      </c>
      <c r="EI11" s="10">
        <f t="shared" si="21"/>
        <v>0</v>
      </c>
      <c r="EJ11" s="10">
        <f t="shared" ref="EJ11:EJ59" si="49">IF(OR(DA11&gt;0,DB11&gt;0,DC11&lt;&gt;"",DD11&lt;&gt;"",DH11&gt;0,DI11&gt;0,DJ11&lt;&gt;"",DK11&lt;&gt;""),1,0)</f>
        <v>0</v>
      </c>
      <c r="EL11" s="123">
        <f t="shared" ref="EL11:EL59" si="50">IF(AND(B11="", OR(E11&lt;&gt;0, F11&lt;&gt;"", G11&lt;&gt;"", H11&lt;&gt;"", I11&lt;&gt;"", J11&lt;&gt;0, L11&lt;&gt;0)), 1, 0)</f>
        <v>0</v>
      </c>
    </row>
    <row r="12" spans="1:142" ht="26.25" thickBot="1" x14ac:dyDescent="0.25">
      <c r="A12" s="49">
        <f t="shared" si="0"/>
        <v>3</v>
      </c>
      <c r="B12" s="585" t="s">
        <v>164</v>
      </c>
      <c r="C12" s="50">
        <f>IF(ISBLANK(D12)=FALSE,VLOOKUP(D12,Довідники!$B$2:$C$45,2,FALSE),"")</f>
        <v>14</v>
      </c>
      <c r="D12" s="145" t="s">
        <v>165</v>
      </c>
      <c r="E12" s="112">
        <v>3</v>
      </c>
      <c r="F12" s="48" t="str">
        <f t="shared" si="22"/>
        <v/>
      </c>
      <c r="G12" s="48" t="str">
        <f>CONCATENATE(IF($X12="З", CONCATENATE($R$4, ","), ""), IF($X12=Довідники!$E$5, CONCATENATE($R$4, "*,"), ""), IF($AE12="З", CONCATENATE($Y$4, ","), ""), IF($AE12=Довідники!$E$5, CONCATENATE($Y$4, "*,"), ""), IF($AL12="З", CONCATENATE($AF$4, ","), ""), IF($AL12=Довідники!$E$5, CONCATENATE($AF$4, "*,"), ""), IF($AS12="З", CONCATENATE($AM$4, ","), ""), IF($AS12=Довідники!$E$5, CONCATENATE($AM$4, "*,"), ""), IF($AZ12="З", CONCATENATE($AT$4, ","), ""), IF($AZ12=Довідники!$E$5, CONCATENATE($AT$4, "*,"), ""), IF($BG12="З", CONCATENATE($BA$4, ","), ""), IF($BG12=Довідники!$E$5, CONCATENATE($BA$4, "*,"), ""), IF($BN12="З", CONCATENATE($BH$4, ","), ""), IF($BN12=Довідники!$E$5, CONCATENATE($BH$4, "*,"), ""), IF($BU12="З", CONCATENATE($BO$4, ","), ""), IF($BU12=Довідники!$E$5, CONCATENATE($BO$4, "*,"), ""), IF($CB12="З", CONCATENATE($BV$4, ","), ""), IF($CB12=Довідники!$E$5, CONCATENATE($BV$4, "*,"), ""), IF($CI12="З", CONCATENATE($CC$4, ","), ""), IF($CI12=Довідники!$E$5, CONCATENATE($CC$4, "*,"), ""), IF($CP12="З", CONCATENATE($CJ$4, ","), ""), IF($CP12=Довідники!$E$5, CONCATENATE($CJ$4, "*,"), ""), IF($CW12="З", CONCATENATE($CQ$4, ","), ""), IF($CW12=Довідники!$E$5, CONCATENATE($CQ$4, "*,"), ""), IF($DD12="З", CONCATENATE($CX$4, ","), ""), IF($DD12=Довідники!$E$5, CONCATENATE($CX$4, "*,"), ""), IF($DK12="З", CONCATENATE($DE$4, ","), ""), IF($DK12=Довідники!$E$5, CONCATENATE($DE$4, "*,"), ""))</f>
        <v>2,</v>
      </c>
      <c r="H12" s="48" t="str">
        <f t="shared" si="23"/>
        <v/>
      </c>
      <c r="I12" s="48" t="str">
        <f t="shared" si="24"/>
        <v/>
      </c>
      <c r="J12" s="48">
        <f t="shared" si="25"/>
        <v>0</v>
      </c>
      <c r="K12" s="48" t="str">
        <f t="shared" si="26"/>
        <v/>
      </c>
      <c r="L12" s="48">
        <f t="shared" si="27"/>
        <v>36</v>
      </c>
      <c r="M12" s="51">
        <f t="shared" si="28"/>
        <v>0</v>
      </c>
      <c r="N12" s="51">
        <f t="shared" si="29"/>
        <v>36</v>
      </c>
      <c r="O12" s="52">
        <f t="shared" si="30"/>
        <v>0</v>
      </c>
      <c r="P12" s="96">
        <f t="shared" si="31"/>
        <v>0.4</v>
      </c>
      <c r="Q12" s="166" t="str">
        <f>IF(OR(P12&lt;Довідники!$J$8, P12&gt;Довідники!$K$8), "!", "")</f>
        <v/>
      </c>
      <c r="R12" s="159"/>
      <c r="S12" s="103"/>
      <c r="T12" s="103"/>
      <c r="U12" s="72">
        <f t="shared" si="32"/>
        <v>0</v>
      </c>
      <c r="V12" s="104"/>
      <c r="W12" s="104"/>
      <c r="X12" s="105"/>
      <c r="Y12" s="102"/>
      <c r="Z12" s="103">
        <v>2</v>
      </c>
      <c r="AA12" s="103"/>
      <c r="AB12" s="72">
        <f t="shared" si="33"/>
        <v>2</v>
      </c>
      <c r="AC12" s="104"/>
      <c r="AD12" s="104"/>
      <c r="AE12" s="152" t="s">
        <v>31</v>
      </c>
      <c r="AF12" s="159"/>
      <c r="AG12" s="103"/>
      <c r="AH12" s="103"/>
      <c r="AI12" s="72">
        <f t="shared" si="34"/>
        <v>0</v>
      </c>
      <c r="AJ12" s="104"/>
      <c r="AK12" s="104"/>
      <c r="AL12" s="105"/>
      <c r="AM12" s="102"/>
      <c r="AN12" s="103"/>
      <c r="AO12" s="103"/>
      <c r="AP12" s="72">
        <f t="shared" si="35"/>
        <v>0</v>
      </c>
      <c r="AQ12" s="104"/>
      <c r="AR12" s="104"/>
      <c r="AS12" s="152"/>
      <c r="AT12" s="159"/>
      <c r="AU12" s="103"/>
      <c r="AV12" s="103"/>
      <c r="AW12" s="72">
        <f t="shared" si="36"/>
        <v>0</v>
      </c>
      <c r="AX12" s="104"/>
      <c r="AY12" s="104"/>
      <c r="AZ12" s="105"/>
      <c r="BA12" s="102"/>
      <c r="BB12" s="103"/>
      <c r="BC12" s="103"/>
      <c r="BD12" s="72">
        <f t="shared" si="37"/>
        <v>0</v>
      </c>
      <c r="BE12" s="104"/>
      <c r="BF12" s="104"/>
      <c r="BG12" s="152"/>
      <c r="BH12" s="159"/>
      <c r="BI12" s="103"/>
      <c r="BJ12" s="103"/>
      <c r="BK12" s="72">
        <f t="shared" si="38"/>
        <v>0</v>
      </c>
      <c r="BL12" s="104"/>
      <c r="BM12" s="104"/>
      <c r="BN12" s="105"/>
      <c r="BO12" s="102"/>
      <c r="BP12" s="103"/>
      <c r="BQ12" s="103"/>
      <c r="BR12" s="72">
        <f t="shared" si="39"/>
        <v>0</v>
      </c>
      <c r="BS12" s="104"/>
      <c r="BT12" s="104"/>
      <c r="BU12" s="152"/>
      <c r="BV12" s="159"/>
      <c r="BW12" s="103"/>
      <c r="BX12" s="103"/>
      <c r="BY12" s="72">
        <f t="shared" si="40"/>
        <v>0</v>
      </c>
      <c r="BZ12" s="104"/>
      <c r="CA12" s="104"/>
      <c r="CB12" s="105"/>
      <c r="CC12" s="102"/>
      <c r="CD12" s="103"/>
      <c r="CE12" s="103"/>
      <c r="CF12" s="72">
        <f t="shared" si="41"/>
        <v>0</v>
      </c>
      <c r="CG12" s="104"/>
      <c r="CH12" s="104"/>
      <c r="CI12" s="152"/>
      <c r="CJ12" s="159"/>
      <c r="CK12" s="103"/>
      <c r="CL12" s="103"/>
      <c r="CM12" s="72">
        <f t="shared" si="42"/>
        <v>0</v>
      </c>
      <c r="CN12" s="104"/>
      <c r="CO12" s="104"/>
      <c r="CP12" s="105"/>
      <c r="CQ12" s="102"/>
      <c r="CR12" s="103"/>
      <c r="CS12" s="103"/>
      <c r="CT12" s="72">
        <f t="shared" si="43"/>
        <v>0</v>
      </c>
      <c r="CU12" s="104"/>
      <c r="CV12" s="104"/>
      <c r="CW12" s="152"/>
      <c r="CX12" s="159"/>
      <c r="CY12" s="103"/>
      <c r="CZ12" s="103"/>
      <c r="DA12" s="72">
        <f t="shared" si="14"/>
        <v>0</v>
      </c>
      <c r="DB12" s="104"/>
      <c r="DC12" s="104"/>
      <c r="DD12" s="105"/>
      <c r="DE12" s="102"/>
      <c r="DF12" s="103"/>
      <c r="DG12" s="103"/>
      <c r="DH12" s="72">
        <f t="shared" si="15"/>
        <v>0</v>
      </c>
      <c r="DI12" s="104"/>
      <c r="DJ12" s="104"/>
      <c r="DK12" s="152"/>
      <c r="DL12" s="170">
        <f t="shared" si="44"/>
        <v>54</v>
      </c>
      <c r="DM12" s="51">
        <f>DN12*Довідники!$H$2</f>
        <v>90</v>
      </c>
      <c r="DN12" s="72">
        <f t="shared" si="45"/>
        <v>3</v>
      </c>
      <c r="DO12" s="96">
        <f t="shared" si="46"/>
        <v>0.6</v>
      </c>
      <c r="DP12" s="68" t="str">
        <f>IF(OR(DO12&lt;Довідники!$J$3, DO12&gt;Довідники!$K$3), "!", "")</f>
        <v/>
      </c>
      <c r="DQ12" s="120"/>
      <c r="DR12" s="45" t="str">
        <f t="shared" si="47"/>
        <v/>
      </c>
      <c r="DS12" s="71"/>
      <c r="DT12" s="119"/>
      <c r="DU12" s="119"/>
      <c r="DV12" s="119"/>
      <c r="DW12" s="179"/>
      <c r="DX12" s="182"/>
      <c r="DY12" s="119"/>
      <c r="DZ12" s="119"/>
      <c r="EA12" s="183"/>
      <c r="ED12" s="10">
        <f t="shared" si="48"/>
        <v>1</v>
      </c>
      <c r="EE12" s="10">
        <f t="shared" si="17"/>
        <v>0</v>
      </c>
      <c r="EF12" s="10">
        <f t="shared" si="18"/>
        <v>0</v>
      </c>
      <c r="EG12" s="10">
        <f t="shared" si="19"/>
        <v>0</v>
      </c>
      <c r="EH12" s="10">
        <f t="shared" si="20"/>
        <v>0</v>
      </c>
      <c r="EI12" s="10">
        <f t="shared" si="21"/>
        <v>0</v>
      </c>
      <c r="EJ12" s="10">
        <f t="shared" si="49"/>
        <v>0</v>
      </c>
      <c r="EL12" s="123">
        <f t="shared" si="50"/>
        <v>0</v>
      </c>
    </row>
    <row r="13" spans="1:142" ht="26.25" thickBot="1" x14ac:dyDescent="0.25">
      <c r="A13" s="49">
        <f t="shared" si="0"/>
        <v>4</v>
      </c>
      <c r="B13" s="585" t="s">
        <v>166</v>
      </c>
      <c r="C13" s="50">
        <f>IF(ISBLANK(D13)=FALSE,VLOOKUP(D13,Довідники!$B$2:$C$45,2,FALSE),"")</f>
        <v>3</v>
      </c>
      <c r="D13" s="145" t="s">
        <v>167</v>
      </c>
      <c r="E13" s="112">
        <v>4</v>
      </c>
      <c r="F13" s="48" t="str">
        <f t="shared" si="22"/>
        <v/>
      </c>
      <c r="G13" s="48" t="str">
        <f>CONCATENATE(IF($X13="З", CONCATENATE($R$4, ","), ""), IF($X13=Довідники!$E$5, CONCATENATE($R$4, "*,"), ""), IF($AE13="З", CONCATENATE($Y$4, ","), ""), IF($AE13=Довідники!$E$5, CONCATENATE($Y$4, "*,"), ""), IF($AL13="З", CONCATENATE($AF$4, ","), ""), IF($AL13=Довідники!$E$5, CONCATENATE($AF$4, "*,"), ""), IF($AS13="З", CONCATENATE($AM$4, ","), ""), IF($AS13=Довідники!$E$5, CONCATENATE($AM$4, "*,"), ""), IF($AZ13="З", CONCATENATE($AT$4, ","), ""), IF($AZ13=Довідники!$E$5, CONCATENATE($AT$4, "*,"), ""), IF($BG13="З", CONCATENATE($BA$4, ","), ""), IF($BG13=Довідники!$E$5, CONCATENATE($BA$4, "*,"), ""), IF($BN13="З", CONCATENATE($BH$4, ","), ""), IF($BN13=Довідники!$E$5, CONCATENATE($BH$4, "*,"), ""), IF($BU13="З", CONCATENATE($BO$4, ","), ""), IF($BU13=Довідники!$E$5, CONCATENATE($BO$4, "*,"), ""), IF($CB13="З", CONCATENATE($BV$4, ","), ""), IF($CB13=Довідники!$E$5, CONCATENATE($BV$4, "*,"), ""), IF($CI13="З", CONCATENATE($CC$4, ","), ""), IF($CI13=Довідники!$E$5, CONCATENATE($CC$4, "*,"), ""), IF($CP13="З", CONCATENATE($CJ$4, ","), ""), IF($CP13=Довідники!$E$5, CONCATENATE($CJ$4, "*,"), ""), IF($CW13="З", CONCATENATE($CQ$4, ","), ""), IF($CW13=Довідники!$E$5, CONCATENATE($CQ$4, "*,"), ""), IF($DD13="З", CONCATENATE($CX$4, ","), ""), IF($DD13=Довідники!$E$5, CONCATENATE($CX$4, "*,"), ""), IF($DK13="З", CONCATENATE($DE$4, ","), ""), IF($DK13=Довідники!$E$5, CONCATENATE($DE$4, "*,"), ""))</f>
        <v>2,</v>
      </c>
      <c r="H13" s="48" t="str">
        <f t="shared" si="23"/>
        <v/>
      </c>
      <c r="I13" s="48" t="str">
        <f t="shared" si="24"/>
        <v/>
      </c>
      <c r="J13" s="48">
        <f t="shared" si="25"/>
        <v>0</v>
      </c>
      <c r="K13" s="48" t="str">
        <f t="shared" si="26"/>
        <v/>
      </c>
      <c r="L13" s="48">
        <f t="shared" si="27"/>
        <v>58</v>
      </c>
      <c r="M13" s="51">
        <f t="shared" si="28"/>
        <v>0</v>
      </c>
      <c r="N13" s="51">
        <f t="shared" si="29"/>
        <v>0</v>
      </c>
      <c r="O13" s="52">
        <f t="shared" si="30"/>
        <v>58</v>
      </c>
      <c r="P13" s="96">
        <f t="shared" si="31"/>
        <v>0.48333333333333334</v>
      </c>
      <c r="Q13" s="166" t="str">
        <f>IF(OR(P13&lt;Довідники!$J$8, P13&gt;Довідники!$K$8), "!", "")</f>
        <v/>
      </c>
      <c r="R13" s="159"/>
      <c r="S13" s="103"/>
      <c r="T13" s="103">
        <v>2</v>
      </c>
      <c r="U13" s="72">
        <f t="shared" si="32"/>
        <v>2</v>
      </c>
      <c r="V13" s="104"/>
      <c r="W13" s="104"/>
      <c r="X13" s="105"/>
      <c r="Y13" s="102"/>
      <c r="Z13" s="103"/>
      <c r="AA13" s="103">
        <v>2</v>
      </c>
      <c r="AB13" s="72">
        <f t="shared" si="33"/>
        <v>2</v>
      </c>
      <c r="AC13" s="104"/>
      <c r="AD13" s="104"/>
      <c r="AE13" s="152" t="s">
        <v>31</v>
      </c>
      <c r="AF13" s="159"/>
      <c r="AG13" s="103"/>
      <c r="AH13" s="103"/>
      <c r="AI13" s="72">
        <f t="shared" si="34"/>
        <v>0</v>
      </c>
      <c r="AJ13" s="104"/>
      <c r="AK13" s="104"/>
      <c r="AL13" s="105"/>
      <c r="AM13" s="102"/>
      <c r="AN13" s="103"/>
      <c r="AO13" s="103"/>
      <c r="AP13" s="72">
        <f t="shared" si="35"/>
        <v>0</v>
      </c>
      <c r="AQ13" s="104"/>
      <c r="AR13" s="104"/>
      <c r="AS13" s="152"/>
      <c r="AT13" s="159"/>
      <c r="AU13" s="103"/>
      <c r="AV13" s="103"/>
      <c r="AW13" s="72">
        <f t="shared" si="36"/>
        <v>0</v>
      </c>
      <c r="AX13" s="104"/>
      <c r="AY13" s="104"/>
      <c r="AZ13" s="105"/>
      <c r="BA13" s="102"/>
      <c r="BB13" s="103"/>
      <c r="BC13" s="103"/>
      <c r="BD13" s="72">
        <f t="shared" si="37"/>
        <v>0</v>
      </c>
      <c r="BE13" s="104"/>
      <c r="BF13" s="104"/>
      <c r="BG13" s="152"/>
      <c r="BH13" s="159"/>
      <c r="BI13" s="103"/>
      <c r="BJ13" s="103"/>
      <c r="BK13" s="72">
        <f t="shared" si="38"/>
        <v>0</v>
      </c>
      <c r="BL13" s="104"/>
      <c r="BM13" s="104"/>
      <c r="BN13" s="105"/>
      <c r="BO13" s="102"/>
      <c r="BP13" s="103"/>
      <c r="BQ13" s="103"/>
      <c r="BR13" s="72">
        <f t="shared" si="39"/>
        <v>0</v>
      </c>
      <c r="BS13" s="104"/>
      <c r="BT13" s="104"/>
      <c r="BU13" s="152"/>
      <c r="BV13" s="159"/>
      <c r="BW13" s="103"/>
      <c r="BX13" s="103"/>
      <c r="BY13" s="72">
        <f t="shared" si="40"/>
        <v>0</v>
      </c>
      <c r="BZ13" s="104"/>
      <c r="CA13" s="104"/>
      <c r="CB13" s="105"/>
      <c r="CC13" s="102"/>
      <c r="CD13" s="103"/>
      <c r="CE13" s="103"/>
      <c r="CF13" s="72">
        <f t="shared" si="41"/>
        <v>0</v>
      </c>
      <c r="CG13" s="104"/>
      <c r="CH13" s="104"/>
      <c r="CI13" s="152"/>
      <c r="CJ13" s="159"/>
      <c r="CK13" s="103"/>
      <c r="CL13" s="103"/>
      <c r="CM13" s="72">
        <f t="shared" si="42"/>
        <v>0</v>
      </c>
      <c r="CN13" s="104"/>
      <c r="CO13" s="104"/>
      <c r="CP13" s="105"/>
      <c r="CQ13" s="102"/>
      <c r="CR13" s="103"/>
      <c r="CS13" s="103"/>
      <c r="CT13" s="72">
        <f t="shared" si="43"/>
        <v>0</v>
      </c>
      <c r="CU13" s="104"/>
      <c r="CV13" s="104"/>
      <c r="CW13" s="152"/>
      <c r="CX13" s="159"/>
      <c r="CY13" s="103"/>
      <c r="CZ13" s="103"/>
      <c r="DA13" s="72">
        <f t="shared" si="14"/>
        <v>0</v>
      </c>
      <c r="DB13" s="104"/>
      <c r="DC13" s="104"/>
      <c r="DD13" s="105"/>
      <c r="DE13" s="102"/>
      <c r="DF13" s="103"/>
      <c r="DG13" s="103"/>
      <c r="DH13" s="72">
        <f t="shared" si="15"/>
        <v>0</v>
      </c>
      <c r="DI13" s="104"/>
      <c r="DJ13" s="104"/>
      <c r="DK13" s="152"/>
      <c r="DL13" s="170">
        <f t="shared" si="44"/>
        <v>62</v>
      </c>
      <c r="DM13" s="51">
        <f>DN13*Довідники!$H$2</f>
        <v>120</v>
      </c>
      <c r="DN13" s="72">
        <f t="shared" si="45"/>
        <v>4</v>
      </c>
      <c r="DO13" s="96">
        <f t="shared" si="46"/>
        <v>0.51666666666666672</v>
      </c>
      <c r="DP13" s="68" t="str">
        <f>IF(OR(DO13&lt;Довідники!$J$3, DO13&gt;Довідники!$K$3), "!", "")</f>
        <v/>
      </c>
      <c r="DQ13" s="120"/>
      <c r="DR13" s="45" t="str">
        <f t="shared" si="47"/>
        <v/>
      </c>
      <c r="DS13" s="71"/>
      <c r="DT13" s="119"/>
      <c r="DU13" s="119"/>
      <c r="DV13" s="119"/>
      <c r="DW13" s="179"/>
      <c r="DX13" s="182"/>
      <c r="DY13" s="119"/>
      <c r="DZ13" s="119"/>
      <c r="EA13" s="183"/>
      <c r="ED13" s="10">
        <f t="shared" si="48"/>
        <v>1</v>
      </c>
      <c r="EE13" s="10">
        <f t="shared" si="17"/>
        <v>0</v>
      </c>
      <c r="EF13" s="10">
        <f t="shared" si="18"/>
        <v>0</v>
      </c>
      <c r="EG13" s="10">
        <f t="shared" si="19"/>
        <v>0</v>
      </c>
      <c r="EH13" s="10">
        <f t="shared" si="20"/>
        <v>0</v>
      </c>
      <c r="EI13" s="10">
        <f t="shared" si="21"/>
        <v>0</v>
      </c>
      <c r="EJ13" s="10">
        <f t="shared" si="49"/>
        <v>0</v>
      </c>
      <c r="EL13" s="123">
        <f t="shared" si="50"/>
        <v>0</v>
      </c>
    </row>
    <row r="14" spans="1:142" ht="13.5" hidden="1" thickBot="1" x14ac:dyDescent="0.25">
      <c r="A14" s="49">
        <f t="shared" si="0"/>
        <v>5</v>
      </c>
      <c r="B14" s="585"/>
      <c r="C14" s="50" t="str">
        <f>IF(ISBLANK(D14)=FALSE,VLOOKUP(D14,Довідники!$B$2:$C$45,2,FALSE),"")</f>
        <v/>
      </c>
      <c r="D14" s="145"/>
      <c r="E14" s="112"/>
      <c r="F14" s="48" t="str">
        <f t="shared" si="22"/>
        <v/>
      </c>
      <c r="G14" s="48" t="str">
        <f>CONCATENATE(IF($X14="З", CONCATENATE($R$4, ","), ""), IF($X14=Довідники!$E$5, CONCATENATE($R$4, "*,"), ""), IF($AE14="З", CONCATENATE($Y$4, ","), ""), IF($AE14=Довідники!$E$5, CONCATENATE($Y$4, "*,"), ""), IF($AL14="З", CONCATENATE($AF$4, ","), ""), IF($AL14=Довідники!$E$5, CONCATENATE($AF$4, "*,"), ""), IF($AS14="З", CONCATENATE($AM$4, ","), ""), IF($AS14=Довідники!$E$5, CONCATENATE($AM$4, "*,"), ""), IF($AZ14="З", CONCATENATE($AT$4, ","), ""), IF($AZ14=Довідники!$E$5, CONCATENATE($AT$4, "*,"), ""), IF($BG14="З", CONCATENATE($BA$4, ","), ""), IF($BG14=Довідники!$E$5, CONCATENATE($BA$4, "*,"), ""), IF($BN14="З", CONCATENATE($BH$4, ","), ""), IF($BN14=Довідники!$E$5, CONCATENATE($BH$4, "*,"), ""), IF($BU14="З", CONCATENATE($BO$4, ","), ""), IF($BU14=Довідники!$E$5, CONCATENATE($BO$4, "*,"), ""), IF($CB14="З", CONCATENATE($BV$4, ","), ""), IF($CB14=Довідники!$E$5, CONCATENATE($BV$4, "*,"), ""), IF($CI14="З", CONCATENATE($CC$4, ","), ""), IF($CI14=Довідники!$E$5, CONCATENATE($CC$4, "*,"), ""), IF($CP14="З", CONCATENATE($CJ$4, ","), ""), IF($CP14=Довідники!$E$5, CONCATENATE($CJ$4, "*,"), ""), IF($CW14="З", CONCATENATE($CQ$4, ","), ""), IF($CW14=Довідники!$E$5, CONCATENATE($CQ$4, "*,"), ""), IF($DD14="З", CONCATENATE($CX$4, ","), ""), IF($DD14=Довідники!$E$5, CONCATENATE($CX$4, "*,"), ""), IF($DK14="З", CONCATENATE($DE$4, ","), ""), IF($DK14=Довідники!$E$5, CONCATENATE($DE$4, "*,"), ""))</f>
        <v/>
      </c>
      <c r="H14" s="48" t="str">
        <f t="shared" si="23"/>
        <v/>
      </c>
      <c r="I14" s="48" t="str">
        <f t="shared" si="24"/>
        <v/>
      </c>
      <c r="J14" s="48">
        <f t="shared" si="25"/>
        <v>0</v>
      </c>
      <c r="K14" s="48" t="str">
        <f t="shared" si="26"/>
        <v/>
      </c>
      <c r="L14" s="48">
        <f t="shared" si="27"/>
        <v>0</v>
      </c>
      <c r="M14" s="51">
        <f t="shared" si="28"/>
        <v>0</v>
      </c>
      <c r="N14" s="51">
        <f t="shared" si="29"/>
        <v>0</v>
      </c>
      <c r="O14" s="52">
        <f t="shared" si="30"/>
        <v>0</v>
      </c>
      <c r="P14" s="96" t="str">
        <f t="shared" si="31"/>
        <v xml:space="preserve"> </v>
      </c>
      <c r="Q14" s="166" t="str">
        <f>IF(OR(P14&lt;Довідники!$J$8, P14&gt;Довідники!$K$8), "!", "")</f>
        <v>!</v>
      </c>
      <c r="R14" s="159"/>
      <c r="S14" s="103"/>
      <c r="T14" s="103"/>
      <c r="U14" s="72">
        <f t="shared" si="32"/>
        <v>0</v>
      </c>
      <c r="V14" s="104"/>
      <c r="W14" s="104"/>
      <c r="X14" s="105"/>
      <c r="Y14" s="102"/>
      <c r="Z14" s="103"/>
      <c r="AA14" s="103"/>
      <c r="AB14" s="72">
        <f t="shared" si="33"/>
        <v>0</v>
      </c>
      <c r="AC14" s="104"/>
      <c r="AD14" s="104"/>
      <c r="AE14" s="152"/>
      <c r="AF14" s="159"/>
      <c r="AG14" s="103"/>
      <c r="AH14" s="103"/>
      <c r="AI14" s="72">
        <f t="shared" si="34"/>
        <v>0</v>
      </c>
      <c r="AJ14" s="104"/>
      <c r="AK14" s="104"/>
      <c r="AL14" s="105"/>
      <c r="AM14" s="102"/>
      <c r="AN14" s="103"/>
      <c r="AO14" s="103"/>
      <c r="AP14" s="72">
        <f t="shared" si="35"/>
        <v>0</v>
      </c>
      <c r="AQ14" s="104"/>
      <c r="AR14" s="104"/>
      <c r="AS14" s="152"/>
      <c r="AT14" s="159"/>
      <c r="AU14" s="103"/>
      <c r="AV14" s="103"/>
      <c r="AW14" s="72">
        <f t="shared" si="36"/>
        <v>0</v>
      </c>
      <c r="AX14" s="104"/>
      <c r="AY14" s="104"/>
      <c r="AZ14" s="105"/>
      <c r="BA14" s="102"/>
      <c r="BB14" s="103"/>
      <c r="BC14" s="103"/>
      <c r="BD14" s="72">
        <f t="shared" si="37"/>
        <v>0</v>
      </c>
      <c r="BE14" s="104"/>
      <c r="BF14" s="104"/>
      <c r="BG14" s="152"/>
      <c r="BH14" s="159"/>
      <c r="BI14" s="103"/>
      <c r="BJ14" s="103"/>
      <c r="BK14" s="72">
        <f t="shared" si="38"/>
        <v>0</v>
      </c>
      <c r="BL14" s="104"/>
      <c r="BM14" s="104"/>
      <c r="BN14" s="105"/>
      <c r="BO14" s="102"/>
      <c r="BP14" s="103"/>
      <c r="BQ14" s="103"/>
      <c r="BR14" s="72">
        <f t="shared" si="39"/>
        <v>0</v>
      </c>
      <c r="BS14" s="104"/>
      <c r="BT14" s="104"/>
      <c r="BU14" s="152"/>
      <c r="BV14" s="159"/>
      <c r="BW14" s="103"/>
      <c r="BX14" s="103"/>
      <c r="BY14" s="72">
        <f t="shared" si="40"/>
        <v>0</v>
      </c>
      <c r="BZ14" s="104"/>
      <c r="CA14" s="104"/>
      <c r="CB14" s="105"/>
      <c r="CC14" s="102"/>
      <c r="CD14" s="103"/>
      <c r="CE14" s="103"/>
      <c r="CF14" s="72">
        <f t="shared" si="41"/>
        <v>0</v>
      </c>
      <c r="CG14" s="104"/>
      <c r="CH14" s="104"/>
      <c r="CI14" s="152"/>
      <c r="CJ14" s="159"/>
      <c r="CK14" s="103"/>
      <c r="CL14" s="103"/>
      <c r="CM14" s="72">
        <f t="shared" si="42"/>
        <v>0</v>
      </c>
      <c r="CN14" s="104"/>
      <c r="CO14" s="104"/>
      <c r="CP14" s="105"/>
      <c r="CQ14" s="102"/>
      <c r="CR14" s="103"/>
      <c r="CS14" s="103"/>
      <c r="CT14" s="72">
        <f t="shared" si="43"/>
        <v>0</v>
      </c>
      <c r="CU14" s="104"/>
      <c r="CV14" s="104"/>
      <c r="CW14" s="152"/>
      <c r="CX14" s="159"/>
      <c r="CY14" s="103"/>
      <c r="CZ14" s="103"/>
      <c r="DA14" s="72">
        <f t="shared" si="14"/>
        <v>0</v>
      </c>
      <c r="DB14" s="104"/>
      <c r="DC14" s="104"/>
      <c r="DD14" s="105"/>
      <c r="DE14" s="102"/>
      <c r="DF14" s="103"/>
      <c r="DG14" s="103"/>
      <c r="DH14" s="72">
        <f t="shared" si="15"/>
        <v>0</v>
      </c>
      <c r="DI14" s="104"/>
      <c r="DJ14" s="104"/>
      <c r="DK14" s="152"/>
      <c r="DL14" s="170">
        <f t="shared" si="44"/>
        <v>0</v>
      </c>
      <c r="DM14" s="51">
        <f>DN14*Довідники!$H$2</f>
        <v>0</v>
      </c>
      <c r="DN14" s="72">
        <f t="shared" si="45"/>
        <v>0</v>
      </c>
      <c r="DO14" s="96" t="str">
        <f t="shared" si="46"/>
        <v xml:space="preserve"> </v>
      </c>
      <c r="DP14" s="68" t="str">
        <f>IF(OR(DO14&lt;Довідники!$J$3, DO14&gt;Довідники!$K$3), "!", "")</f>
        <v>!</v>
      </c>
      <c r="DQ14" s="120"/>
      <c r="DR14" s="45" t="str">
        <f t="shared" si="47"/>
        <v/>
      </c>
      <c r="DS14" s="71"/>
      <c r="DT14" s="119"/>
      <c r="DU14" s="119"/>
      <c r="DV14" s="119"/>
      <c r="DW14" s="179"/>
      <c r="DX14" s="182"/>
      <c r="DY14" s="119"/>
      <c r="DZ14" s="119"/>
      <c r="EA14" s="183"/>
      <c r="ED14" s="10">
        <f t="shared" si="48"/>
        <v>0</v>
      </c>
      <c r="EE14" s="10">
        <f t="shared" si="17"/>
        <v>0</v>
      </c>
      <c r="EF14" s="10">
        <f t="shared" si="18"/>
        <v>0</v>
      </c>
      <c r="EG14" s="10">
        <f t="shared" si="19"/>
        <v>0</v>
      </c>
      <c r="EH14" s="10">
        <f t="shared" si="20"/>
        <v>0</v>
      </c>
      <c r="EI14" s="10">
        <f t="shared" si="21"/>
        <v>0</v>
      </c>
      <c r="EJ14" s="10">
        <f t="shared" si="49"/>
        <v>0</v>
      </c>
      <c r="EL14" s="123">
        <f t="shared" si="50"/>
        <v>0</v>
      </c>
    </row>
    <row r="15" spans="1:142" ht="26.25" thickBot="1" x14ac:dyDescent="0.25">
      <c r="A15" s="49">
        <f t="shared" si="0"/>
        <v>6</v>
      </c>
      <c r="B15" s="585" t="s">
        <v>168</v>
      </c>
      <c r="C15" s="50">
        <f>IF(ISBLANK(D15)=FALSE,VLOOKUP(D15,Довідники!$B$2:$C$45,2,FALSE),"")</f>
        <v>5</v>
      </c>
      <c r="D15" s="145" t="s">
        <v>169</v>
      </c>
      <c r="E15" s="112">
        <v>4</v>
      </c>
      <c r="F15" s="48" t="str">
        <f t="shared" si="22"/>
        <v>1,</v>
      </c>
      <c r="G15" s="48" t="str">
        <f>CONCATENATE(IF($X15="З", CONCATENATE($R$4, ","), ""), IF($X15=Довідники!$E$5, CONCATENATE($R$4, "*,"), ""), IF($AE15="З", CONCATENATE($Y$4, ","), ""), IF($AE15=Довідники!$E$5, CONCATENATE($Y$4, "*,"), ""), IF($AL15="З", CONCATENATE($AF$4, ","), ""), IF($AL15=Довідники!$E$5, CONCATENATE($AF$4, "*,"), ""), IF($AS15="З", CONCATENATE($AM$4, ","), ""), IF($AS15=Довідники!$E$5, CONCATENATE($AM$4, "*,"), ""), IF($AZ15="З", CONCATENATE($AT$4, ","), ""), IF($AZ15=Довідники!$E$5, CONCATENATE($AT$4, "*,"), ""), IF($BG15="З", CONCATENATE($BA$4, ","), ""), IF($BG15=Довідники!$E$5, CONCATENATE($BA$4, "*,"), ""), IF($BN15="З", CONCATENATE($BH$4, ","), ""), IF($BN15=Довідники!$E$5, CONCATENATE($BH$4, "*,"), ""), IF($BU15="З", CONCATENATE($BO$4, ","), ""), IF($BU15=Довідники!$E$5, CONCATENATE($BO$4, "*,"), ""), IF($CB15="З", CONCATENATE($BV$4, ","), ""), IF($CB15=Довідники!$E$5, CONCATENATE($BV$4, "*,"), ""), IF($CI15="З", CONCATENATE($CC$4, ","), ""), IF($CI15=Довідники!$E$5, CONCATENATE($CC$4, "*,"), ""), IF($CP15="З", CONCATENATE($CJ$4, ","), ""), IF($CP15=Довідники!$E$5, CONCATENATE($CJ$4, "*,"), ""), IF($CW15="З", CONCATENATE($CQ$4, ","), ""), IF($CW15=Довідники!$E$5, CONCATENATE($CQ$4, "*,"), ""), IF($DD15="З", CONCATENATE($CX$4, ","), ""), IF($DD15=Довідники!$E$5, CONCATENATE($CX$4, "*,"), ""), IF($DK15="З", CONCATENATE($DE$4, ","), ""), IF($DK15=Довідники!$E$5, CONCATENATE($DE$4, "*,"), ""))</f>
        <v/>
      </c>
      <c r="H15" s="48" t="str">
        <f t="shared" si="23"/>
        <v/>
      </c>
      <c r="I15" s="48" t="str">
        <f t="shared" si="24"/>
        <v/>
      </c>
      <c r="J15" s="48">
        <f t="shared" si="25"/>
        <v>0</v>
      </c>
      <c r="K15" s="48" t="str">
        <f t="shared" si="26"/>
        <v/>
      </c>
      <c r="L15" s="48">
        <f t="shared" si="27"/>
        <v>55</v>
      </c>
      <c r="M15" s="51">
        <f t="shared" si="28"/>
        <v>11</v>
      </c>
      <c r="N15" s="51">
        <f t="shared" si="29"/>
        <v>0</v>
      </c>
      <c r="O15" s="52">
        <f t="shared" si="30"/>
        <v>44</v>
      </c>
      <c r="P15" s="96">
        <f t="shared" si="31"/>
        <v>0.45833333333333331</v>
      </c>
      <c r="Q15" s="166" t="str">
        <f>IF(OR(P15&lt;Довідники!$J$8, P15&gt;Довідники!$K$8), "!", "")</f>
        <v/>
      </c>
      <c r="R15" s="159">
        <v>1</v>
      </c>
      <c r="S15" s="103"/>
      <c r="T15" s="103">
        <v>4</v>
      </c>
      <c r="U15" s="72">
        <f t="shared" si="32"/>
        <v>5</v>
      </c>
      <c r="V15" s="104"/>
      <c r="W15" s="104"/>
      <c r="X15" s="105" t="s">
        <v>170</v>
      </c>
      <c r="Y15" s="102"/>
      <c r="Z15" s="103"/>
      <c r="AA15" s="103"/>
      <c r="AB15" s="72">
        <f t="shared" si="33"/>
        <v>0</v>
      </c>
      <c r="AC15" s="104"/>
      <c r="AD15" s="104"/>
      <c r="AE15" s="152"/>
      <c r="AF15" s="159"/>
      <c r="AG15" s="103"/>
      <c r="AH15" s="103"/>
      <c r="AI15" s="72">
        <f t="shared" si="34"/>
        <v>0</v>
      </c>
      <c r="AJ15" s="104"/>
      <c r="AK15" s="104"/>
      <c r="AL15" s="105"/>
      <c r="AM15" s="102"/>
      <c r="AN15" s="103"/>
      <c r="AO15" s="103"/>
      <c r="AP15" s="72">
        <f t="shared" si="35"/>
        <v>0</v>
      </c>
      <c r="AQ15" s="104"/>
      <c r="AR15" s="104"/>
      <c r="AS15" s="152"/>
      <c r="AT15" s="159"/>
      <c r="AU15" s="103"/>
      <c r="AV15" s="103"/>
      <c r="AW15" s="72">
        <f t="shared" si="36"/>
        <v>0</v>
      </c>
      <c r="AX15" s="104"/>
      <c r="AY15" s="104"/>
      <c r="AZ15" s="105"/>
      <c r="BA15" s="102"/>
      <c r="BB15" s="103"/>
      <c r="BC15" s="103"/>
      <c r="BD15" s="72">
        <f t="shared" si="37"/>
        <v>0</v>
      </c>
      <c r="BE15" s="104"/>
      <c r="BF15" s="104"/>
      <c r="BG15" s="152"/>
      <c r="BH15" s="159"/>
      <c r="BI15" s="103"/>
      <c r="BJ15" s="103"/>
      <c r="BK15" s="72">
        <f t="shared" si="38"/>
        <v>0</v>
      </c>
      <c r="BL15" s="104"/>
      <c r="BM15" s="104"/>
      <c r="BN15" s="105"/>
      <c r="BO15" s="102"/>
      <c r="BP15" s="103"/>
      <c r="BQ15" s="103"/>
      <c r="BR15" s="72">
        <f t="shared" si="39"/>
        <v>0</v>
      </c>
      <c r="BS15" s="104"/>
      <c r="BT15" s="104"/>
      <c r="BU15" s="152"/>
      <c r="BV15" s="159"/>
      <c r="BW15" s="103"/>
      <c r="BX15" s="103"/>
      <c r="BY15" s="72">
        <f t="shared" si="40"/>
        <v>0</v>
      </c>
      <c r="BZ15" s="104"/>
      <c r="CA15" s="104"/>
      <c r="CB15" s="105"/>
      <c r="CC15" s="102"/>
      <c r="CD15" s="103"/>
      <c r="CE15" s="103"/>
      <c r="CF15" s="72">
        <f t="shared" si="41"/>
        <v>0</v>
      </c>
      <c r="CG15" s="104"/>
      <c r="CH15" s="104"/>
      <c r="CI15" s="152"/>
      <c r="CJ15" s="159"/>
      <c r="CK15" s="103"/>
      <c r="CL15" s="103"/>
      <c r="CM15" s="72">
        <f t="shared" si="42"/>
        <v>0</v>
      </c>
      <c r="CN15" s="104"/>
      <c r="CO15" s="104"/>
      <c r="CP15" s="105"/>
      <c r="CQ15" s="102"/>
      <c r="CR15" s="103"/>
      <c r="CS15" s="103"/>
      <c r="CT15" s="72">
        <f t="shared" si="43"/>
        <v>0</v>
      </c>
      <c r="CU15" s="104"/>
      <c r="CV15" s="104"/>
      <c r="CW15" s="152"/>
      <c r="CX15" s="159"/>
      <c r="CY15" s="103"/>
      <c r="CZ15" s="103"/>
      <c r="DA15" s="72">
        <f t="shared" si="14"/>
        <v>0</v>
      </c>
      <c r="DB15" s="104"/>
      <c r="DC15" s="104"/>
      <c r="DD15" s="105"/>
      <c r="DE15" s="102"/>
      <c r="DF15" s="103"/>
      <c r="DG15" s="103"/>
      <c r="DH15" s="72">
        <f t="shared" si="15"/>
        <v>0</v>
      </c>
      <c r="DI15" s="104"/>
      <c r="DJ15" s="104"/>
      <c r="DK15" s="152"/>
      <c r="DL15" s="170">
        <f t="shared" si="44"/>
        <v>65</v>
      </c>
      <c r="DM15" s="51">
        <f>DN15*Довідники!$H$2</f>
        <v>120</v>
      </c>
      <c r="DN15" s="72">
        <f t="shared" si="45"/>
        <v>4</v>
      </c>
      <c r="DO15" s="96">
        <f t="shared" si="46"/>
        <v>0.54166666666666663</v>
      </c>
      <c r="DP15" s="68" t="str">
        <f>IF(OR(DO15&lt;Довідники!$J$3, DO15&gt;Довідники!$K$3), "!", "")</f>
        <v/>
      </c>
      <c r="DQ15" s="120"/>
      <c r="DR15" s="45" t="str">
        <f t="shared" si="47"/>
        <v/>
      </c>
      <c r="DS15" s="71"/>
      <c r="DT15" s="119"/>
      <c r="DU15" s="119"/>
      <c r="DV15" s="119"/>
      <c r="DW15" s="179"/>
      <c r="DX15" s="182"/>
      <c r="DY15" s="119"/>
      <c r="DZ15" s="119"/>
      <c r="EA15" s="183"/>
      <c r="ED15" s="10">
        <f t="shared" si="48"/>
        <v>1</v>
      </c>
      <c r="EE15" s="10">
        <f t="shared" si="17"/>
        <v>0</v>
      </c>
      <c r="EF15" s="10">
        <f t="shared" si="18"/>
        <v>0</v>
      </c>
      <c r="EG15" s="10">
        <f t="shared" si="19"/>
        <v>0</v>
      </c>
      <c r="EH15" s="10">
        <f t="shared" si="20"/>
        <v>0</v>
      </c>
      <c r="EI15" s="10">
        <f t="shared" si="21"/>
        <v>0</v>
      </c>
      <c r="EJ15" s="10">
        <f t="shared" si="49"/>
        <v>0</v>
      </c>
      <c r="EL15" s="123">
        <f t="shared" si="50"/>
        <v>0</v>
      </c>
    </row>
    <row r="16" spans="1:142" ht="26.25" customHeight="1" thickBot="1" x14ac:dyDescent="0.25">
      <c r="A16" s="49">
        <f t="shared" si="0"/>
        <v>7</v>
      </c>
      <c r="B16" s="585" t="s">
        <v>171</v>
      </c>
      <c r="C16" s="50">
        <f>IF(ISBLANK(D16)=FALSE,VLOOKUP(D16,Довідники!$B$2:$C$45,2,FALSE),"")</f>
        <v>34</v>
      </c>
      <c r="D16" s="145" t="s">
        <v>172</v>
      </c>
      <c r="E16" s="112">
        <v>5</v>
      </c>
      <c r="F16" s="48" t="str">
        <f t="shared" si="22"/>
        <v/>
      </c>
      <c r="G16" s="48" t="str">
        <f>CONCATENATE(IF($X16="З", CONCATENATE($R$4, ","), ""), IF($X16=Довідники!$E$5, CONCATENATE($R$4, "*,"), ""), IF($AE16="З", CONCATENATE($Y$4, ","), ""), IF($AE16=Довідники!$E$5, CONCATENATE($Y$4, "*,"), ""), IF($AL16="З", CONCATENATE($AF$4, ","), ""), IF($AL16=Довідники!$E$5, CONCATENATE($AF$4, "*,"), ""), IF($AS16="З", CONCATENATE($AM$4, ","), ""), IF($AS16=Довідники!$E$5, CONCATENATE($AM$4, "*,"), ""), IF($AZ16="З", CONCATENATE($AT$4, ","), ""), IF($AZ16=Довідники!$E$5, CONCATENATE($AT$4, "*,"), ""), IF($BG16="З", CONCATENATE($BA$4, ","), ""), IF($BG16=Довідники!$E$5, CONCATENATE($BA$4, "*,"), ""), IF($BN16="З", CONCATENATE($BH$4, ","), ""), IF($BN16=Довідники!$E$5, CONCATENATE($BH$4, "*,"), ""), IF($BU16="З", CONCATENATE($BO$4, ","), ""), IF($BU16=Довідники!$E$5, CONCATENATE($BO$4, "*,"), ""), IF($CB16="З", CONCATENATE($BV$4, ","), ""), IF($CB16=Довідники!$E$5, CONCATENATE($BV$4, "*,"), ""), IF($CI16="З", CONCATENATE($CC$4, ","), ""), IF($CI16=Довідники!$E$5, CONCATENATE($CC$4, "*,"), ""), IF($CP16="З", CONCATENATE($CJ$4, ","), ""), IF($CP16=Довідники!$E$5, CONCATENATE($CJ$4, "*,"), ""), IF($CW16="З", CONCATENATE($CQ$4, ","), ""), IF($CW16=Довідники!$E$5, CONCATENATE($CQ$4, "*,"), ""), IF($DD16="З", CONCATENATE($CX$4, ","), ""), IF($DD16=Довідники!$E$5, CONCATENATE($CX$4, "*,"), ""), IF($DK16="З", CONCATENATE($DE$4, ","), ""), IF($DK16=Довідники!$E$5, CONCATENATE($DE$4, "*,"), ""))</f>
        <v>4,</v>
      </c>
      <c r="H16" s="48" t="str">
        <f t="shared" si="23"/>
        <v/>
      </c>
      <c r="I16" s="48" t="str">
        <f t="shared" si="24"/>
        <v/>
      </c>
      <c r="J16" s="48">
        <f t="shared" si="25"/>
        <v>0</v>
      </c>
      <c r="K16" s="48" t="str">
        <f t="shared" si="26"/>
        <v/>
      </c>
      <c r="L16" s="48">
        <f t="shared" si="27"/>
        <v>72</v>
      </c>
      <c r="M16" s="51">
        <f t="shared" si="28"/>
        <v>36</v>
      </c>
      <c r="N16" s="51">
        <f t="shared" si="29"/>
        <v>36</v>
      </c>
      <c r="O16" s="52">
        <f t="shared" si="30"/>
        <v>0</v>
      </c>
      <c r="P16" s="96">
        <f t="shared" si="31"/>
        <v>0.48</v>
      </c>
      <c r="Q16" s="166" t="str">
        <f>IF(OR(P16&lt;Довідники!$J$8, P16&gt;Довідники!$K$8), "!", "")</f>
        <v/>
      </c>
      <c r="R16" s="159"/>
      <c r="S16" s="103"/>
      <c r="T16" s="103"/>
      <c r="U16" s="72">
        <f t="shared" si="32"/>
        <v>0</v>
      </c>
      <c r="V16" s="104"/>
      <c r="W16" s="104"/>
      <c r="X16" s="105"/>
      <c r="Y16" s="102"/>
      <c r="Z16" s="103"/>
      <c r="AA16" s="103"/>
      <c r="AB16" s="72">
        <f t="shared" si="33"/>
        <v>0</v>
      </c>
      <c r="AC16" s="104"/>
      <c r="AD16" s="104"/>
      <c r="AE16" s="152"/>
      <c r="AF16" s="159"/>
      <c r="AG16" s="103"/>
      <c r="AH16" s="103"/>
      <c r="AI16" s="72">
        <f t="shared" si="34"/>
        <v>0</v>
      </c>
      <c r="AJ16" s="104"/>
      <c r="AK16" s="104"/>
      <c r="AL16" s="105"/>
      <c r="AM16" s="102">
        <v>2</v>
      </c>
      <c r="AN16" s="103">
        <v>2</v>
      </c>
      <c r="AO16" s="103"/>
      <c r="AP16" s="72">
        <f t="shared" si="35"/>
        <v>4</v>
      </c>
      <c r="AQ16" s="104"/>
      <c r="AR16" s="104"/>
      <c r="AS16" s="152" t="s">
        <v>31</v>
      </c>
      <c r="AT16" s="159"/>
      <c r="AU16" s="103"/>
      <c r="AV16" s="103"/>
      <c r="AW16" s="72">
        <f t="shared" si="36"/>
        <v>0</v>
      </c>
      <c r="AX16" s="104"/>
      <c r="AY16" s="104"/>
      <c r="AZ16" s="105"/>
      <c r="BA16" s="102"/>
      <c r="BB16" s="103"/>
      <c r="BC16" s="103"/>
      <c r="BD16" s="72">
        <f t="shared" si="37"/>
        <v>0</v>
      </c>
      <c r="BE16" s="104"/>
      <c r="BF16" s="104"/>
      <c r="BG16" s="152"/>
      <c r="BH16" s="159"/>
      <c r="BI16" s="103"/>
      <c r="BJ16" s="103"/>
      <c r="BK16" s="72">
        <f t="shared" si="38"/>
        <v>0</v>
      </c>
      <c r="BL16" s="104"/>
      <c r="BM16" s="104"/>
      <c r="BN16" s="105"/>
      <c r="BO16" s="102"/>
      <c r="BP16" s="103"/>
      <c r="BQ16" s="103"/>
      <c r="BR16" s="72">
        <f t="shared" si="39"/>
        <v>0</v>
      </c>
      <c r="BS16" s="104"/>
      <c r="BT16" s="104"/>
      <c r="BU16" s="152"/>
      <c r="BV16" s="159"/>
      <c r="BW16" s="103"/>
      <c r="BX16" s="103"/>
      <c r="BY16" s="72">
        <f t="shared" si="40"/>
        <v>0</v>
      </c>
      <c r="BZ16" s="104"/>
      <c r="CA16" s="104"/>
      <c r="CB16" s="105"/>
      <c r="CC16" s="102"/>
      <c r="CD16" s="103"/>
      <c r="CE16" s="103"/>
      <c r="CF16" s="72">
        <f t="shared" si="41"/>
        <v>0</v>
      </c>
      <c r="CG16" s="104"/>
      <c r="CH16" s="104"/>
      <c r="CI16" s="152"/>
      <c r="CJ16" s="159"/>
      <c r="CK16" s="103"/>
      <c r="CL16" s="103"/>
      <c r="CM16" s="72">
        <f t="shared" si="42"/>
        <v>0</v>
      </c>
      <c r="CN16" s="104"/>
      <c r="CO16" s="104"/>
      <c r="CP16" s="105"/>
      <c r="CQ16" s="102"/>
      <c r="CR16" s="103"/>
      <c r="CS16" s="103"/>
      <c r="CT16" s="72">
        <f t="shared" si="43"/>
        <v>0</v>
      </c>
      <c r="CU16" s="104"/>
      <c r="CV16" s="104"/>
      <c r="CW16" s="152"/>
      <c r="CX16" s="159"/>
      <c r="CY16" s="103"/>
      <c r="CZ16" s="103"/>
      <c r="DA16" s="72">
        <f t="shared" si="14"/>
        <v>0</v>
      </c>
      <c r="DB16" s="104"/>
      <c r="DC16" s="104"/>
      <c r="DD16" s="105"/>
      <c r="DE16" s="102"/>
      <c r="DF16" s="103"/>
      <c r="DG16" s="103"/>
      <c r="DH16" s="72">
        <f t="shared" si="15"/>
        <v>0</v>
      </c>
      <c r="DI16" s="104"/>
      <c r="DJ16" s="104"/>
      <c r="DK16" s="152"/>
      <c r="DL16" s="170">
        <f t="shared" si="44"/>
        <v>78</v>
      </c>
      <c r="DM16" s="51">
        <f>DN16*Довідники!$H$2</f>
        <v>150</v>
      </c>
      <c r="DN16" s="72">
        <f t="shared" si="45"/>
        <v>5</v>
      </c>
      <c r="DO16" s="96">
        <f t="shared" si="46"/>
        <v>0.52</v>
      </c>
      <c r="DP16" s="68" t="str">
        <f>IF(OR(DO16&lt;Довідники!$J$3, DO16&gt;Довідники!$K$3), "!", "")</f>
        <v/>
      </c>
      <c r="DQ16" s="120"/>
      <c r="DR16" s="45" t="str">
        <f t="shared" si="47"/>
        <v/>
      </c>
      <c r="DS16" s="71"/>
      <c r="DT16" s="119"/>
      <c r="DU16" s="119"/>
      <c r="DV16" s="119"/>
      <c r="DW16" s="179"/>
      <c r="DX16" s="182"/>
      <c r="DY16" s="119"/>
      <c r="DZ16" s="119"/>
      <c r="EA16" s="183"/>
      <c r="ED16" s="10">
        <f t="shared" si="48"/>
        <v>0</v>
      </c>
      <c r="EE16" s="10">
        <f t="shared" si="17"/>
        <v>1</v>
      </c>
      <c r="EF16" s="10">
        <f t="shared" si="18"/>
        <v>0</v>
      </c>
      <c r="EG16" s="10">
        <f t="shared" si="19"/>
        <v>0</v>
      </c>
      <c r="EH16" s="10">
        <f t="shared" si="20"/>
        <v>0</v>
      </c>
      <c r="EI16" s="10">
        <f t="shared" si="21"/>
        <v>0</v>
      </c>
      <c r="EJ16" s="10">
        <f t="shared" si="49"/>
        <v>0</v>
      </c>
      <c r="EL16" s="123">
        <f t="shared" si="50"/>
        <v>0</v>
      </c>
    </row>
    <row r="17" spans="1:142" ht="0.75" hidden="1" customHeight="1" thickBot="1" x14ac:dyDescent="0.25">
      <c r="A17" s="49">
        <f t="shared" si="0"/>
        <v>8</v>
      </c>
      <c r="B17" s="101"/>
      <c r="C17" s="50" t="str">
        <f>IF(ISBLANK(D17)=FALSE,VLOOKUP(D17,Довідники!$B$2:$C$45,2,FALSE),"")</f>
        <v/>
      </c>
      <c r="D17" s="145"/>
      <c r="E17" s="112"/>
      <c r="F17" s="48" t="str">
        <f t="shared" si="22"/>
        <v/>
      </c>
      <c r="G17" s="48" t="str">
        <f>CONCATENATE(IF($X17="З", CONCATENATE($R$4, ","), ""), IF($X17=Довідники!$E$5, CONCATENATE($R$4, "*,"), ""), IF($AE17="З", CONCATENATE($Y$4, ","), ""), IF($AE17=Довідники!$E$5, CONCATENATE($Y$4, "*,"), ""), IF($AL17="З", CONCATENATE($AF$4, ","), ""), IF($AL17=Довідники!$E$5, CONCATENATE($AF$4, "*,"), ""), IF($AS17="З", CONCATENATE($AM$4, ","), ""), IF($AS17=Довідники!$E$5, CONCATENATE($AM$4, "*,"), ""), IF($AZ17="З", CONCATENATE($AT$4, ","), ""), IF($AZ17=Довідники!$E$5, CONCATENATE($AT$4, "*,"), ""), IF($BG17="З", CONCATENATE($BA$4, ","), ""), IF($BG17=Довідники!$E$5, CONCATENATE($BA$4, "*,"), ""), IF($BN17="З", CONCATENATE($BH$4, ","), ""), IF($BN17=Довідники!$E$5, CONCATENATE($BH$4, "*,"), ""), IF($BU17="З", CONCATENATE($BO$4, ","), ""), IF($BU17=Довідники!$E$5, CONCATENATE($BO$4, "*,"), ""), IF($CB17="З", CONCATENATE($BV$4, ","), ""), IF($CB17=Довідники!$E$5, CONCATENATE($BV$4, "*,"), ""), IF($CI17="З", CONCATENATE($CC$4, ","), ""), IF($CI17=Довідники!$E$5, CONCATENATE($CC$4, "*,"), ""), IF($CP17="З", CONCATENATE($CJ$4, ","), ""), IF($CP17=Довідники!$E$5, CONCATENATE($CJ$4, "*,"), ""), IF($CW17="З", CONCATENATE($CQ$4, ","), ""), IF($CW17=Довідники!$E$5, CONCATENATE($CQ$4, "*,"), ""), IF($DD17="З", CONCATENATE($CX$4, ","), ""), IF($DD17=Довідники!$E$5, CONCATENATE($CX$4, "*,"), ""), IF($DK17="З", CONCATENATE($DE$4, ","), ""), IF($DK17=Довідники!$E$5, CONCATENATE($DE$4, "*,"), ""))</f>
        <v/>
      </c>
      <c r="H17" s="48" t="str">
        <f t="shared" si="23"/>
        <v/>
      </c>
      <c r="I17" s="48" t="str">
        <f t="shared" si="24"/>
        <v/>
      </c>
      <c r="J17" s="48">
        <f t="shared" si="25"/>
        <v>0</v>
      </c>
      <c r="K17" s="48" t="str">
        <f t="shared" si="26"/>
        <v/>
      </c>
      <c r="L17" s="48">
        <f t="shared" si="27"/>
        <v>0</v>
      </c>
      <c r="M17" s="51">
        <f t="shared" si="28"/>
        <v>0</v>
      </c>
      <c r="N17" s="51">
        <f t="shared" si="29"/>
        <v>0</v>
      </c>
      <c r="O17" s="52">
        <f t="shared" si="30"/>
        <v>0</v>
      </c>
      <c r="P17" s="96" t="str">
        <f t="shared" si="31"/>
        <v xml:space="preserve"> </v>
      </c>
      <c r="Q17" s="166" t="str">
        <f>IF(OR(P17&lt;Довідники!$J$8, P17&gt;Довідники!$K$8), "!", "")</f>
        <v>!</v>
      </c>
      <c r="R17" s="159"/>
      <c r="S17" s="103"/>
      <c r="T17" s="103"/>
      <c r="U17" s="72">
        <f t="shared" si="32"/>
        <v>0</v>
      </c>
      <c r="V17" s="104"/>
      <c r="W17" s="104"/>
      <c r="X17" s="105"/>
      <c r="Y17" s="102"/>
      <c r="Z17" s="103"/>
      <c r="AA17" s="103"/>
      <c r="AB17" s="72">
        <f t="shared" si="33"/>
        <v>0</v>
      </c>
      <c r="AC17" s="104"/>
      <c r="AD17" s="104"/>
      <c r="AE17" s="152"/>
      <c r="AF17" s="159"/>
      <c r="AG17" s="103"/>
      <c r="AH17" s="103"/>
      <c r="AI17" s="72">
        <f t="shared" si="34"/>
        <v>0</v>
      </c>
      <c r="AJ17" s="104"/>
      <c r="AK17" s="104"/>
      <c r="AL17" s="105"/>
      <c r="AM17" s="102"/>
      <c r="AN17" s="103"/>
      <c r="AO17" s="103"/>
      <c r="AP17" s="72">
        <f t="shared" si="35"/>
        <v>0</v>
      </c>
      <c r="AQ17" s="104"/>
      <c r="AR17" s="104"/>
      <c r="AS17" s="152"/>
      <c r="AT17" s="159"/>
      <c r="AU17" s="103"/>
      <c r="AV17" s="103"/>
      <c r="AW17" s="72">
        <f t="shared" si="36"/>
        <v>0</v>
      </c>
      <c r="AX17" s="104"/>
      <c r="AY17" s="104"/>
      <c r="AZ17" s="105"/>
      <c r="BA17" s="102"/>
      <c r="BB17" s="103"/>
      <c r="BC17" s="103"/>
      <c r="BD17" s="72">
        <f t="shared" si="37"/>
        <v>0</v>
      </c>
      <c r="BE17" s="104"/>
      <c r="BF17" s="104"/>
      <c r="BG17" s="152"/>
      <c r="BH17" s="159"/>
      <c r="BI17" s="103"/>
      <c r="BJ17" s="103"/>
      <c r="BK17" s="72">
        <f t="shared" si="38"/>
        <v>0</v>
      </c>
      <c r="BL17" s="104"/>
      <c r="BM17" s="104"/>
      <c r="BN17" s="105"/>
      <c r="BO17" s="102"/>
      <c r="BP17" s="103"/>
      <c r="BQ17" s="103"/>
      <c r="BR17" s="72">
        <f t="shared" si="39"/>
        <v>0</v>
      </c>
      <c r="BS17" s="104"/>
      <c r="BT17" s="104"/>
      <c r="BU17" s="152"/>
      <c r="BV17" s="159"/>
      <c r="BW17" s="103"/>
      <c r="BX17" s="103"/>
      <c r="BY17" s="72">
        <f t="shared" si="40"/>
        <v>0</v>
      </c>
      <c r="BZ17" s="104"/>
      <c r="CA17" s="104"/>
      <c r="CB17" s="105"/>
      <c r="CC17" s="102"/>
      <c r="CD17" s="103"/>
      <c r="CE17" s="103"/>
      <c r="CF17" s="72">
        <f t="shared" si="41"/>
        <v>0</v>
      </c>
      <c r="CG17" s="104"/>
      <c r="CH17" s="104"/>
      <c r="CI17" s="152"/>
      <c r="CJ17" s="159"/>
      <c r="CK17" s="103"/>
      <c r="CL17" s="103"/>
      <c r="CM17" s="72">
        <f t="shared" si="42"/>
        <v>0</v>
      </c>
      <c r="CN17" s="104"/>
      <c r="CO17" s="104"/>
      <c r="CP17" s="105"/>
      <c r="CQ17" s="102"/>
      <c r="CR17" s="103"/>
      <c r="CS17" s="103"/>
      <c r="CT17" s="72">
        <f t="shared" si="43"/>
        <v>0</v>
      </c>
      <c r="CU17" s="104"/>
      <c r="CV17" s="104"/>
      <c r="CW17" s="152"/>
      <c r="CX17" s="159"/>
      <c r="CY17" s="103"/>
      <c r="CZ17" s="103"/>
      <c r="DA17" s="72">
        <f t="shared" si="14"/>
        <v>0</v>
      </c>
      <c r="DB17" s="104"/>
      <c r="DC17" s="104"/>
      <c r="DD17" s="105"/>
      <c r="DE17" s="102"/>
      <c r="DF17" s="103"/>
      <c r="DG17" s="103"/>
      <c r="DH17" s="72">
        <f t="shared" si="15"/>
        <v>0</v>
      </c>
      <c r="DI17" s="104"/>
      <c r="DJ17" s="104"/>
      <c r="DK17" s="152"/>
      <c r="DL17" s="170">
        <f t="shared" si="44"/>
        <v>0</v>
      </c>
      <c r="DM17" s="51">
        <f>DN17*Довідники!$H$2</f>
        <v>0</v>
      </c>
      <c r="DN17" s="72">
        <f t="shared" si="45"/>
        <v>0</v>
      </c>
      <c r="DO17" s="96" t="str">
        <f t="shared" si="46"/>
        <v xml:space="preserve"> </v>
      </c>
      <c r="DP17" s="68" t="str">
        <f>IF(OR(DO17&lt;Довідники!$J$3, DO17&gt;Довідники!$K$3), "!", "")</f>
        <v>!</v>
      </c>
      <c r="DQ17" s="120"/>
      <c r="DR17" s="45" t="str">
        <f t="shared" si="47"/>
        <v/>
      </c>
      <c r="DS17" s="71"/>
      <c r="DT17" s="119"/>
      <c r="DU17" s="119"/>
      <c r="DV17" s="119"/>
      <c r="DW17" s="179"/>
      <c r="DX17" s="182"/>
      <c r="DY17" s="119"/>
      <c r="DZ17" s="119"/>
      <c r="EA17" s="183"/>
      <c r="ED17" s="10">
        <f t="shared" si="48"/>
        <v>0</v>
      </c>
      <c r="EE17" s="10">
        <f t="shared" si="17"/>
        <v>0</v>
      </c>
      <c r="EF17" s="10">
        <f t="shared" si="18"/>
        <v>0</v>
      </c>
      <c r="EG17" s="10">
        <f t="shared" si="19"/>
        <v>0</v>
      </c>
      <c r="EH17" s="10">
        <f t="shared" si="20"/>
        <v>0</v>
      </c>
      <c r="EI17" s="10">
        <f t="shared" si="21"/>
        <v>0</v>
      </c>
      <c r="EJ17" s="10">
        <f t="shared" si="49"/>
        <v>0</v>
      </c>
      <c r="EL17" s="123">
        <f t="shared" si="50"/>
        <v>0</v>
      </c>
    </row>
    <row r="18" spans="1:142" ht="13.5" hidden="1" thickBot="1" x14ac:dyDescent="0.25">
      <c r="A18" s="49">
        <f t="shared" si="0"/>
        <v>9</v>
      </c>
      <c r="B18" s="101"/>
      <c r="C18" s="50" t="str">
        <f>IF(ISBLANK(D18)=FALSE,VLOOKUP(D18,Довідники!$B$2:$C$45,2,FALSE),"")</f>
        <v/>
      </c>
      <c r="D18" s="145"/>
      <c r="E18" s="112"/>
      <c r="F18" s="48" t="str">
        <f t="shared" si="22"/>
        <v/>
      </c>
      <c r="G18" s="48" t="str">
        <f>CONCATENATE(IF($X18="З", CONCATENATE($R$4, ","), ""), IF($X18=Довідники!$E$5, CONCATENATE($R$4, "*,"), ""), IF($AE18="З", CONCATENATE($Y$4, ","), ""), IF($AE18=Довідники!$E$5, CONCATENATE($Y$4, "*,"), ""), IF($AL18="З", CONCATENATE($AF$4, ","), ""), IF($AL18=Довідники!$E$5, CONCATENATE($AF$4, "*,"), ""), IF($AS18="З", CONCATENATE($AM$4, ","), ""), IF($AS18=Довідники!$E$5, CONCATENATE($AM$4, "*,"), ""), IF($AZ18="З", CONCATENATE($AT$4, ","), ""), IF($AZ18=Довідники!$E$5, CONCATENATE($AT$4, "*,"), ""), IF($BG18="З", CONCATENATE($BA$4, ","), ""), IF($BG18=Довідники!$E$5, CONCATENATE($BA$4, "*,"), ""), IF($BN18="З", CONCATENATE($BH$4, ","), ""), IF($BN18=Довідники!$E$5, CONCATENATE($BH$4, "*,"), ""), IF($BU18="З", CONCATENATE($BO$4, ","), ""), IF($BU18=Довідники!$E$5, CONCATENATE($BO$4, "*,"), ""), IF($CB18="З", CONCATENATE($BV$4, ","), ""), IF($CB18=Довідники!$E$5, CONCATENATE($BV$4, "*,"), ""), IF($CI18="З", CONCATENATE($CC$4, ","), ""), IF($CI18=Довідники!$E$5, CONCATENATE($CC$4, "*,"), ""), IF($CP18="З", CONCATENATE($CJ$4, ","), ""), IF($CP18=Довідники!$E$5, CONCATENATE($CJ$4, "*,"), ""), IF($CW18="З", CONCATENATE($CQ$4, ","), ""), IF($CW18=Довідники!$E$5, CONCATENATE($CQ$4, "*,"), ""), IF($DD18="З", CONCATENATE($CX$4, ","), ""), IF($DD18=Довідники!$E$5, CONCATENATE($CX$4, "*,"), ""), IF($DK18="З", CONCATENATE($DE$4, ","), ""), IF($DK18=Довідники!$E$5, CONCATENATE($DE$4, "*,"), ""))</f>
        <v/>
      </c>
      <c r="H18" s="48" t="str">
        <f t="shared" si="23"/>
        <v/>
      </c>
      <c r="I18" s="48" t="str">
        <f t="shared" si="24"/>
        <v/>
      </c>
      <c r="J18" s="48">
        <f t="shared" si="25"/>
        <v>0</v>
      </c>
      <c r="K18" s="48" t="str">
        <f t="shared" si="26"/>
        <v/>
      </c>
      <c r="L18" s="48">
        <f t="shared" si="27"/>
        <v>0</v>
      </c>
      <c r="M18" s="51">
        <f t="shared" si="28"/>
        <v>0</v>
      </c>
      <c r="N18" s="51">
        <f t="shared" si="29"/>
        <v>0</v>
      </c>
      <c r="O18" s="52">
        <f t="shared" si="30"/>
        <v>0</v>
      </c>
      <c r="P18" s="96" t="str">
        <f t="shared" si="31"/>
        <v xml:space="preserve"> </v>
      </c>
      <c r="Q18" s="166" t="str">
        <f>IF(OR(P18&lt;Довідники!$J$8, P18&gt;Довідники!$K$8), "!", "")</f>
        <v>!</v>
      </c>
      <c r="R18" s="159"/>
      <c r="S18" s="103"/>
      <c r="T18" s="103"/>
      <c r="U18" s="72">
        <f t="shared" si="32"/>
        <v>0</v>
      </c>
      <c r="V18" s="104"/>
      <c r="W18" s="104"/>
      <c r="X18" s="105"/>
      <c r="Y18" s="102"/>
      <c r="Z18" s="103"/>
      <c r="AA18" s="103"/>
      <c r="AB18" s="72">
        <f t="shared" si="33"/>
        <v>0</v>
      </c>
      <c r="AC18" s="104"/>
      <c r="AD18" s="104"/>
      <c r="AE18" s="152"/>
      <c r="AF18" s="159"/>
      <c r="AG18" s="103"/>
      <c r="AH18" s="103"/>
      <c r="AI18" s="72">
        <f t="shared" si="34"/>
        <v>0</v>
      </c>
      <c r="AJ18" s="104"/>
      <c r="AK18" s="104"/>
      <c r="AL18" s="105"/>
      <c r="AM18" s="102"/>
      <c r="AN18" s="103"/>
      <c r="AO18" s="103"/>
      <c r="AP18" s="72">
        <f t="shared" si="35"/>
        <v>0</v>
      </c>
      <c r="AQ18" s="104"/>
      <c r="AR18" s="104"/>
      <c r="AS18" s="152"/>
      <c r="AT18" s="159"/>
      <c r="AU18" s="103"/>
      <c r="AV18" s="103"/>
      <c r="AW18" s="72">
        <f t="shared" si="36"/>
        <v>0</v>
      </c>
      <c r="AX18" s="104"/>
      <c r="AY18" s="104"/>
      <c r="AZ18" s="105"/>
      <c r="BA18" s="102"/>
      <c r="BB18" s="103"/>
      <c r="BC18" s="103"/>
      <c r="BD18" s="72">
        <f t="shared" si="37"/>
        <v>0</v>
      </c>
      <c r="BE18" s="104"/>
      <c r="BF18" s="104"/>
      <c r="BG18" s="152"/>
      <c r="BH18" s="159"/>
      <c r="BI18" s="103"/>
      <c r="BJ18" s="103"/>
      <c r="BK18" s="72">
        <f t="shared" si="38"/>
        <v>0</v>
      </c>
      <c r="BL18" s="104"/>
      <c r="BM18" s="104"/>
      <c r="BN18" s="105"/>
      <c r="BO18" s="102"/>
      <c r="BP18" s="103"/>
      <c r="BQ18" s="103"/>
      <c r="BR18" s="72">
        <f t="shared" si="39"/>
        <v>0</v>
      </c>
      <c r="BS18" s="104"/>
      <c r="BT18" s="104"/>
      <c r="BU18" s="152"/>
      <c r="BV18" s="159"/>
      <c r="BW18" s="103"/>
      <c r="BX18" s="103"/>
      <c r="BY18" s="72">
        <f t="shared" si="40"/>
        <v>0</v>
      </c>
      <c r="BZ18" s="104"/>
      <c r="CA18" s="104"/>
      <c r="CB18" s="105"/>
      <c r="CC18" s="102"/>
      <c r="CD18" s="103"/>
      <c r="CE18" s="103"/>
      <c r="CF18" s="72">
        <f t="shared" si="41"/>
        <v>0</v>
      </c>
      <c r="CG18" s="104"/>
      <c r="CH18" s="104"/>
      <c r="CI18" s="152"/>
      <c r="CJ18" s="159"/>
      <c r="CK18" s="103"/>
      <c r="CL18" s="103"/>
      <c r="CM18" s="72">
        <f t="shared" si="42"/>
        <v>0</v>
      </c>
      <c r="CN18" s="104"/>
      <c r="CO18" s="104"/>
      <c r="CP18" s="105"/>
      <c r="CQ18" s="102"/>
      <c r="CR18" s="103"/>
      <c r="CS18" s="103"/>
      <c r="CT18" s="72">
        <f t="shared" si="43"/>
        <v>0</v>
      </c>
      <c r="CU18" s="104"/>
      <c r="CV18" s="104"/>
      <c r="CW18" s="152"/>
      <c r="CX18" s="159"/>
      <c r="CY18" s="103"/>
      <c r="CZ18" s="103"/>
      <c r="DA18" s="72">
        <f t="shared" si="14"/>
        <v>0</v>
      </c>
      <c r="DB18" s="104"/>
      <c r="DC18" s="104"/>
      <c r="DD18" s="105"/>
      <c r="DE18" s="102"/>
      <c r="DF18" s="103"/>
      <c r="DG18" s="103"/>
      <c r="DH18" s="72">
        <f t="shared" si="15"/>
        <v>0</v>
      </c>
      <c r="DI18" s="104"/>
      <c r="DJ18" s="104"/>
      <c r="DK18" s="152"/>
      <c r="DL18" s="170">
        <f t="shared" si="44"/>
        <v>0</v>
      </c>
      <c r="DM18" s="51">
        <f>DN18*Довідники!$H$2</f>
        <v>0</v>
      </c>
      <c r="DN18" s="72">
        <f t="shared" si="45"/>
        <v>0</v>
      </c>
      <c r="DO18" s="96" t="str">
        <f t="shared" si="46"/>
        <v xml:space="preserve"> </v>
      </c>
      <c r="DP18" s="68" t="str">
        <f>IF(OR(DO18&lt;Довідники!$J$3, DO18&gt;Довідники!$K$3), "!", "")</f>
        <v>!</v>
      </c>
      <c r="DQ18" s="120"/>
      <c r="DR18" s="45" t="str">
        <f t="shared" si="47"/>
        <v/>
      </c>
      <c r="DS18" s="71"/>
      <c r="DT18" s="119"/>
      <c r="DU18" s="119"/>
      <c r="DV18" s="119"/>
      <c r="DW18" s="179"/>
      <c r="DX18" s="182"/>
      <c r="DY18" s="119"/>
      <c r="DZ18" s="119"/>
      <c r="EA18" s="183"/>
      <c r="ED18" s="10">
        <f t="shared" si="48"/>
        <v>0</v>
      </c>
      <c r="EE18" s="10">
        <f t="shared" si="17"/>
        <v>0</v>
      </c>
      <c r="EF18" s="10">
        <f t="shared" si="18"/>
        <v>0</v>
      </c>
      <c r="EG18" s="10">
        <f t="shared" si="19"/>
        <v>0</v>
      </c>
      <c r="EH18" s="10">
        <f t="shared" si="20"/>
        <v>0</v>
      </c>
      <c r="EI18" s="10">
        <f t="shared" si="21"/>
        <v>0</v>
      </c>
      <c r="EJ18" s="10">
        <f t="shared" si="49"/>
        <v>0</v>
      </c>
      <c r="EL18" s="123">
        <f t="shared" si="50"/>
        <v>0</v>
      </c>
    </row>
    <row r="19" spans="1:142" ht="7.5" hidden="1" customHeight="1" thickBot="1" x14ac:dyDescent="0.25">
      <c r="A19" s="49">
        <f t="shared" si="0"/>
        <v>10</v>
      </c>
      <c r="B19" s="101"/>
      <c r="C19" s="50" t="str">
        <f>IF(ISBLANK(D19)=FALSE,VLOOKUP(D19,Довідники!$B$2:$C$45,2,FALSE),"")</f>
        <v/>
      </c>
      <c r="D19" s="145"/>
      <c r="E19" s="112"/>
      <c r="F19" s="48" t="str">
        <f t="shared" si="22"/>
        <v/>
      </c>
      <c r="G19" s="48" t="str">
        <f>CONCATENATE(IF($X19="З", CONCATENATE($R$4, ","), ""), IF($X19=Довідники!$E$5, CONCATENATE($R$4, "*,"), ""), IF($AE19="З", CONCATENATE($Y$4, ","), ""), IF($AE19=Довідники!$E$5, CONCATENATE($Y$4, "*,"), ""), IF($AL19="З", CONCATENATE($AF$4, ","), ""), IF($AL19=Довідники!$E$5, CONCATENATE($AF$4, "*,"), ""), IF($AS19="З", CONCATENATE($AM$4, ","), ""), IF($AS19=Довідники!$E$5, CONCATENATE($AM$4, "*,"), ""), IF($AZ19="З", CONCATENATE($AT$4, ","), ""), IF($AZ19=Довідники!$E$5, CONCATENATE($AT$4, "*,"), ""), IF($BG19="З", CONCATENATE($BA$4, ","), ""), IF($BG19=Довідники!$E$5, CONCATENATE($BA$4, "*,"), ""), IF($BN19="З", CONCATENATE($BH$4, ","), ""), IF($BN19=Довідники!$E$5, CONCATENATE($BH$4, "*,"), ""), IF($BU19="З", CONCATENATE($BO$4, ","), ""), IF($BU19=Довідники!$E$5, CONCATENATE($BO$4, "*,"), ""), IF($CB19="З", CONCATENATE($BV$4, ","), ""), IF($CB19=Довідники!$E$5, CONCATENATE($BV$4, "*,"), ""), IF($CI19="З", CONCATENATE($CC$4, ","), ""), IF($CI19=Довідники!$E$5, CONCATENATE($CC$4, "*,"), ""), IF($CP19="З", CONCATENATE($CJ$4, ","), ""), IF($CP19=Довідники!$E$5, CONCATENATE($CJ$4, "*,"), ""), IF($CW19="З", CONCATENATE($CQ$4, ","), ""), IF($CW19=Довідники!$E$5, CONCATENATE($CQ$4, "*,"), ""), IF($DD19="З", CONCATENATE($CX$4, ","), ""), IF($DD19=Довідники!$E$5, CONCATENATE($CX$4, "*,"), ""), IF($DK19="З", CONCATENATE($DE$4, ","), ""), IF($DK19=Довідники!$E$5, CONCATENATE($DE$4, "*,"), ""))</f>
        <v/>
      </c>
      <c r="H19" s="48" t="str">
        <f t="shared" si="23"/>
        <v/>
      </c>
      <c r="I19" s="48" t="str">
        <f t="shared" si="24"/>
        <v/>
      </c>
      <c r="J19" s="48">
        <f t="shared" si="25"/>
        <v>0</v>
      </c>
      <c r="K19" s="48" t="str">
        <f t="shared" si="26"/>
        <v/>
      </c>
      <c r="L19" s="48">
        <f t="shared" si="27"/>
        <v>0</v>
      </c>
      <c r="M19" s="51">
        <f t="shared" si="28"/>
        <v>0</v>
      </c>
      <c r="N19" s="51">
        <f t="shared" si="29"/>
        <v>0</v>
      </c>
      <c r="O19" s="52">
        <f t="shared" si="30"/>
        <v>0</v>
      </c>
      <c r="P19" s="96" t="str">
        <f t="shared" si="31"/>
        <v xml:space="preserve"> </v>
      </c>
      <c r="Q19" s="166" t="str">
        <f>IF(OR(P19&lt;Довідники!$J$8, P19&gt;Довідники!$K$8), "!", "")</f>
        <v>!</v>
      </c>
      <c r="R19" s="159"/>
      <c r="S19" s="103"/>
      <c r="T19" s="103"/>
      <c r="U19" s="72">
        <f t="shared" si="32"/>
        <v>0</v>
      </c>
      <c r="V19" s="104"/>
      <c r="W19" s="104"/>
      <c r="X19" s="105"/>
      <c r="Y19" s="102"/>
      <c r="Z19" s="103"/>
      <c r="AA19" s="103"/>
      <c r="AB19" s="72">
        <f t="shared" si="33"/>
        <v>0</v>
      </c>
      <c r="AC19" s="104"/>
      <c r="AD19" s="104"/>
      <c r="AE19" s="152"/>
      <c r="AF19" s="159"/>
      <c r="AG19" s="103"/>
      <c r="AH19" s="103"/>
      <c r="AI19" s="72">
        <f t="shared" si="34"/>
        <v>0</v>
      </c>
      <c r="AJ19" s="104"/>
      <c r="AK19" s="104"/>
      <c r="AL19" s="105"/>
      <c r="AM19" s="102"/>
      <c r="AN19" s="103"/>
      <c r="AO19" s="103"/>
      <c r="AP19" s="72">
        <f t="shared" si="35"/>
        <v>0</v>
      </c>
      <c r="AQ19" s="104"/>
      <c r="AR19" s="104"/>
      <c r="AS19" s="152"/>
      <c r="AT19" s="159"/>
      <c r="AU19" s="103"/>
      <c r="AV19" s="103"/>
      <c r="AW19" s="72">
        <f t="shared" si="36"/>
        <v>0</v>
      </c>
      <c r="AX19" s="104"/>
      <c r="AY19" s="104"/>
      <c r="AZ19" s="105"/>
      <c r="BA19" s="102"/>
      <c r="BB19" s="103"/>
      <c r="BC19" s="103"/>
      <c r="BD19" s="72">
        <f t="shared" si="37"/>
        <v>0</v>
      </c>
      <c r="BE19" s="104"/>
      <c r="BF19" s="104"/>
      <c r="BG19" s="152"/>
      <c r="BH19" s="159"/>
      <c r="BI19" s="103"/>
      <c r="BJ19" s="103"/>
      <c r="BK19" s="72">
        <f t="shared" si="38"/>
        <v>0</v>
      </c>
      <c r="BL19" s="104"/>
      <c r="BM19" s="104"/>
      <c r="BN19" s="105"/>
      <c r="BO19" s="102"/>
      <c r="BP19" s="103"/>
      <c r="BQ19" s="103"/>
      <c r="BR19" s="72">
        <f t="shared" si="39"/>
        <v>0</v>
      </c>
      <c r="BS19" s="104"/>
      <c r="BT19" s="104"/>
      <c r="BU19" s="152"/>
      <c r="BV19" s="159"/>
      <c r="BW19" s="103"/>
      <c r="BX19" s="103"/>
      <c r="BY19" s="72">
        <f t="shared" si="40"/>
        <v>0</v>
      </c>
      <c r="BZ19" s="104"/>
      <c r="CA19" s="104"/>
      <c r="CB19" s="105"/>
      <c r="CC19" s="102"/>
      <c r="CD19" s="103"/>
      <c r="CE19" s="103"/>
      <c r="CF19" s="72">
        <f t="shared" si="41"/>
        <v>0</v>
      </c>
      <c r="CG19" s="104"/>
      <c r="CH19" s="104"/>
      <c r="CI19" s="152"/>
      <c r="CJ19" s="159"/>
      <c r="CK19" s="103"/>
      <c r="CL19" s="103"/>
      <c r="CM19" s="72">
        <f t="shared" si="42"/>
        <v>0</v>
      </c>
      <c r="CN19" s="104"/>
      <c r="CO19" s="104"/>
      <c r="CP19" s="105"/>
      <c r="CQ19" s="102"/>
      <c r="CR19" s="103"/>
      <c r="CS19" s="103"/>
      <c r="CT19" s="72">
        <f t="shared" si="43"/>
        <v>0</v>
      </c>
      <c r="CU19" s="104"/>
      <c r="CV19" s="104"/>
      <c r="CW19" s="152"/>
      <c r="CX19" s="159"/>
      <c r="CY19" s="103"/>
      <c r="CZ19" s="103"/>
      <c r="DA19" s="72">
        <f t="shared" si="14"/>
        <v>0</v>
      </c>
      <c r="DB19" s="104"/>
      <c r="DC19" s="104"/>
      <c r="DD19" s="105"/>
      <c r="DE19" s="102"/>
      <c r="DF19" s="103"/>
      <c r="DG19" s="103"/>
      <c r="DH19" s="72">
        <f t="shared" si="15"/>
        <v>0</v>
      </c>
      <c r="DI19" s="104"/>
      <c r="DJ19" s="104"/>
      <c r="DK19" s="152"/>
      <c r="DL19" s="170">
        <f t="shared" si="44"/>
        <v>0</v>
      </c>
      <c r="DM19" s="51">
        <f>DN19*Довідники!$H$2</f>
        <v>0</v>
      </c>
      <c r="DN19" s="72">
        <f t="shared" si="45"/>
        <v>0</v>
      </c>
      <c r="DO19" s="96" t="str">
        <f t="shared" si="46"/>
        <v xml:space="preserve"> </v>
      </c>
      <c r="DP19" s="68" t="str">
        <f>IF(OR(DO19&lt;Довідники!$J$3, DO19&gt;Довідники!$K$3), "!", "")</f>
        <v>!</v>
      </c>
      <c r="DQ19" s="120"/>
      <c r="DR19" s="45" t="str">
        <f t="shared" si="47"/>
        <v/>
      </c>
      <c r="DS19" s="71"/>
      <c r="DT19" s="119"/>
      <c r="DU19" s="119"/>
      <c r="DV19" s="119"/>
      <c r="DW19" s="179"/>
      <c r="DX19" s="182"/>
      <c r="DY19" s="119"/>
      <c r="DZ19" s="119"/>
      <c r="EA19" s="183"/>
      <c r="ED19" s="10">
        <f t="shared" si="48"/>
        <v>0</v>
      </c>
      <c r="EE19" s="10">
        <f t="shared" si="17"/>
        <v>0</v>
      </c>
      <c r="EF19" s="10">
        <f t="shared" si="18"/>
        <v>0</v>
      </c>
      <c r="EG19" s="10">
        <f t="shared" si="19"/>
        <v>0</v>
      </c>
      <c r="EH19" s="10">
        <f t="shared" si="20"/>
        <v>0</v>
      </c>
      <c r="EI19" s="10">
        <f t="shared" si="21"/>
        <v>0</v>
      </c>
      <c r="EJ19" s="10">
        <f t="shared" si="49"/>
        <v>0</v>
      </c>
      <c r="EL19" s="123">
        <f t="shared" si="50"/>
        <v>0</v>
      </c>
    </row>
    <row r="20" spans="1:142" ht="13.5" hidden="1" thickBot="1" x14ac:dyDescent="0.25">
      <c r="A20" s="49">
        <f t="shared" si="0"/>
        <v>11</v>
      </c>
      <c r="B20" s="101"/>
      <c r="C20" s="50" t="str">
        <f>IF(ISBLANK(D20)=FALSE,VLOOKUP(D20,Довідники!$B$2:$C$45,2,FALSE),"")</f>
        <v/>
      </c>
      <c r="D20" s="145"/>
      <c r="E20" s="112"/>
      <c r="F20" s="48" t="str">
        <f t="shared" si="22"/>
        <v/>
      </c>
      <c r="G20" s="48" t="str">
        <f>CONCATENATE(IF($X20="З", CONCATENATE($R$4, ","), ""), IF($X20=Довідники!$E$5, CONCATENATE($R$4, "*,"), ""), IF($AE20="З", CONCATENATE($Y$4, ","), ""), IF($AE20=Довідники!$E$5, CONCATENATE($Y$4, "*,"), ""), IF($AL20="З", CONCATENATE($AF$4, ","), ""), IF($AL20=Довідники!$E$5, CONCATENATE($AF$4, "*,"), ""), IF($AS20="З", CONCATENATE($AM$4, ","), ""), IF($AS20=Довідники!$E$5, CONCATENATE($AM$4, "*,"), ""), IF($AZ20="З", CONCATENATE($AT$4, ","), ""), IF($AZ20=Довідники!$E$5, CONCATENATE($AT$4, "*,"), ""), IF($BG20="З", CONCATENATE($BA$4, ","), ""), IF($BG20=Довідники!$E$5, CONCATENATE($BA$4, "*,"), ""), IF($BN20="З", CONCATENATE($BH$4, ","), ""), IF($BN20=Довідники!$E$5, CONCATENATE($BH$4, "*,"), ""), IF($BU20="З", CONCATENATE($BO$4, ","), ""), IF($BU20=Довідники!$E$5, CONCATENATE($BO$4, "*,"), ""), IF($CB20="З", CONCATENATE($BV$4, ","), ""), IF($CB20=Довідники!$E$5, CONCATENATE($BV$4, "*,"), ""), IF($CI20="З", CONCATENATE($CC$4, ","), ""), IF($CI20=Довідники!$E$5, CONCATENATE($CC$4, "*,"), ""), IF($CP20="З", CONCATENATE($CJ$4, ","), ""), IF($CP20=Довідники!$E$5, CONCATENATE($CJ$4, "*,"), ""), IF($CW20="З", CONCATENATE($CQ$4, ","), ""), IF($CW20=Довідники!$E$5, CONCATENATE($CQ$4, "*,"), ""), IF($DD20="З", CONCATENATE($CX$4, ","), ""), IF($DD20=Довідники!$E$5, CONCATENATE($CX$4, "*,"), ""), IF($DK20="З", CONCATENATE($DE$4, ","), ""), IF($DK20=Довідники!$E$5, CONCATENATE($DE$4, "*,"), ""))</f>
        <v/>
      </c>
      <c r="H20" s="48" t="str">
        <f t="shared" si="23"/>
        <v/>
      </c>
      <c r="I20" s="48" t="str">
        <f t="shared" si="24"/>
        <v/>
      </c>
      <c r="J20" s="48">
        <f t="shared" si="25"/>
        <v>0</v>
      </c>
      <c r="K20" s="48" t="str">
        <f t="shared" si="26"/>
        <v/>
      </c>
      <c r="L20" s="48">
        <f t="shared" si="27"/>
        <v>0</v>
      </c>
      <c r="M20" s="51">
        <f t="shared" si="28"/>
        <v>0</v>
      </c>
      <c r="N20" s="51">
        <f t="shared" si="29"/>
        <v>0</v>
      </c>
      <c r="O20" s="52">
        <f t="shared" si="30"/>
        <v>0</v>
      </c>
      <c r="P20" s="96" t="str">
        <f t="shared" si="31"/>
        <v xml:space="preserve"> </v>
      </c>
      <c r="Q20" s="166" t="str">
        <f>IF(OR(P20&lt;Довідники!$J$8, P20&gt;Довідники!$K$8), "!", "")</f>
        <v>!</v>
      </c>
      <c r="R20" s="159"/>
      <c r="S20" s="103"/>
      <c r="T20" s="103"/>
      <c r="U20" s="72">
        <f t="shared" si="32"/>
        <v>0</v>
      </c>
      <c r="V20" s="104"/>
      <c r="W20" s="104"/>
      <c r="X20" s="105"/>
      <c r="Y20" s="102"/>
      <c r="Z20" s="103"/>
      <c r="AA20" s="103"/>
      <c r="AB20" s="72">
        <f t="shared" si="33"/>
        <v>0</v>
      </c>
      <c r="AC20" s="104"/>
      <c r="AD20" s="104"/>
      <c r="AE20" s="152"/>
      <c r="AF20" s="159"/>
      <c r="AG20" s="103"/>
      <c r="AH20" s="103"/>
      <c r="AI20" s="72">
        <f t="shared" si="34"/>
        <v>0</v>
      </c>
      <c r="AJ20" s="104"/>
      <c r="AK20" s="104"/>
      <c r="AL20" s="105"/>
      <c r="AM20" s="102"/>
      <c r="AN20" s="103"/>
      <c r="AO20" s="103"/>
      <c r="AP20" s="72">
        <f t="shared" si="35"/>
        <v>0</v>
      </c>
      <c r="AQ20" s="104"/>
      <c r="AR20" s="104"/>
      <c r="AS20" s="152"/>
      <c r="AT20" s="159"/>
      <c r="AU20" s="103"/>
      <c r="AV20" s="103"/>
      <c r="AW20" s="72">
        <f t="shared" si="36"/>
        <v>0</v>
      </c>
      <c r="AX20" s="104"/>
      <c r="AY20" s="104"/>
      <c r="AZ20" s="105"/>
      <c r="BA20" s="102"/>
      <c r="BB20" s="103"/>
      <c r="BC20" s="103"/>
      <c r="BD20" s="72">
        <f t="shared" si="37"/>
        <v>0</v>
      </c>
      <c r="BE20" s="104"/>
      <c r="BF20" s="104"/>
      <c r="BG20" s="152"/>
      <c r="BH20" s="159"/>
      <c r="BI20" s="103"/>
      <c r="BJ20" s="103"/>
      <c r="BK20" s="72">
        <f t="shared" si="38"/>
        <v>0</v>
      </c>
      <c r="BL20" s="104"/>
      <c r="BM20" s="104"/>
      <c r="BN20" s="105"/>
      <c r="BO20" s="102"/>
      <c r="BP20" s="103"/>
      <c r="BQ20" s="103"/>
      <c r="BR20" s="72">
        <f t="shared" si="39"/>
        <v>0</v>
      </c>
      <c r="BS20" s="104"/>
      <c r="BT20" s="104"/>
      <c r="BU20" s="152"/>
      <c r="BV20" s="159"/>
      <c r="BW20" s="103"/>
      <c r="BX20" s="103"/>
      <c r="BY20" s="72">
        <f t="shared" si="40"/>
        <v>0</v>
      </c>
      <c r="BZ20" s="104"/>
      <c r="CA20" s="104"/>
      <c r="CB20" s="105"/>
      <c r="CC20" s="102"/>
      <c r="CD20" s="103"/>
      <c r="CE20" s="103"/>
      <c r="CF20" s="72">
        <f t="shared" si="41"/>
        <v>0</v>
      </c>
      <c r="CG20" s="104"/>
      <c r="CH20" s="104"/>
      <c r="CI20" s="152"/>
      <c r="CJ20" s="159"/>
      <c r="CK20" s="103"/>
      <c r="CL20" s="103"/>
      <c r="CM20" s="72">
        <f t="shared" si="42"/>
        <v>0</v>
      </c>
      <c r="CN20" s="104"/>
      <c r="CO20" s="104"/>
      <c r="CP20" s="105"/>
      <c r="CQ20" s="102"/>
      <c r="CR20" s="103"/>
      <c r="CS20" s="103"/>
      <c r="CT20" s="72">
        <f t="shared" si="43"/>
        <v>0</v>
      </c>
      <c r="CU20" s="104"/>
      <c r="CV20" s="104"/>
      <c r="CW20" s="152"/>
      <c r="CX20" s="159"/>
      <c r="CY20" s="103"/>
      <c r="CZ20" s="103"/>
      <c r="DA20" s="72">
        <f t="shared" si="14"/>
        <v>0</v>
      </c>
      <c r="DB20" s="104"/>
      <c r="DC20" s="104"/>
      <c r="DD20" s="105"/>
      <c r="DE20" s="102"/>
      <c r="DF20" s="103"/>
      <c r="DG20" s="103"/>
      <c r="DH20" s="72">
        <f t="shared" si="15"/>
        <v>0</v>
      </c>
      <c r="DI20" s="104"/>
      <c r="DJ20" s="104"/>
      <c r="DK20" s="152"/>
      <c r="DL20" s="170">
        <f t="shared" si="44"/>
        <v>0</v>
      </c>
      <c r="DM20" s="51">
        <f>DN20*Довідники!$H$2</f>
        <v>0</v>
      </c>
      <c r="DN20" s="72">
        <f t="shared" si="45"/>
        <v>0</v>
      </c>
      <c r="DO20" s="96" t="str">
        <f t="shared" si="46"/>
        <v xml:space="preserve"> </v>
      </c>
      <c r="DP20" s="68" t="str">
        <f>IF(OR(DO20&lt;Довідники!$J$3, DO20&gt;Довідники!$K$3), "!", "")</f>
        <v>!</v>
      </c>
      <c r="DQ20" s="120"/>
      <c r="DR20" s="45" t="str">
        <f t="shared" si="47"/>
        <v/>
      </c>
      <c r="DS20" s="71"/>
      <c r="DT20" s="119"/>
      <c r="DU20" s="119"/>
      <c r="DV20" s="119"/>
      <c r="DW20" s="179"/>
      <c r="DX20" s="182"/>
      <c r="DY20" s="119"/>
      <c r="DZ20" s="119"/>
      <c r="EA20" s="183"/>
      <c r="ED20" s="10">
        <f t="shared" si="48"/>
        <v>0</v>
      </c>
      <c r="EE20" s="10">
        <f t="shared" si="17"/>
        <v>0</v>
      </c>
      <c r="EF20" s="10">
        <f t="shared" si="18"/>
        <v>0</v>
      </c>
      <c r="EG20" s="10">
        <f t="shared" si="19"/>
        <v>0</v>
      </c>
      <c r="EH20" s="10">
        <f t="shared" si="20"/>
        <v>0</v>
      </c>
      <c r="EI20" s="10">
        <f t="shared" si="21"/>
        <v>0</v>
      </c>
      <c r="EJ20" s="10">
        <f t="shared" si="49"/>
        <v>0</v>
      </c>
      <c r="EL20" s="123">
        <f t="shared" si="50"/>
        <v>0</v>
      </c>
    </row>
    <row r="21" spans="1:142" ht="13.5" hidden="1" thickBot="1" x14ac:dyDescent="0.25">
      <c r="A21" s="49">
        <f t="shared" si="0"/>
        <v>12</v>
      </c>
      <c r="B21" s="101"/>
      <c r="C21" s="50" t="str">
        <f>IF(ISBLANK(D21)=FALSE,VLOOKUP(D21,Довідники!$B$2:$C$45,2,FALSE),"")</f>
        <v/>
      </c>
      <c r="D21" s="145"/>
      <c r="E21" s="112"/>
      <c r="F21" s="48" t="str">
        <f t="shared" si="22"/>
        <v/>
      </c>
      <c r="G21" s="48" t="str">
        <f>CONCATENATE(IF($X21="З", CONCATENATE($R$4, ","), ""), IF($X21=Довідники!$E$5, CONCATENATE($R$4, "*,"), ""), IF($AE21="З", CONCATENATE($Y$4, ","), ""), IF($AE21=Довідники!$E$5, CONCATENATE($Y$4, "*,"), ""), IF($AL21="З", CONCATENATE($AF$4, ","), ""), IF($AL21=Довідники!$E$5, CONCATENATE($AF$4, "*,"), ""), IF($AS21="З", CONCATENATE($AM$4, ","), ""), IF($AS21=Довідники!$E$5, CONCATENATE($AM$4, "*,"), ""), IF($AZ21="З", CONCATENATE($AT$4, ","), ""), IF($AZ21=Довідники!$E$5, CONCATENATE($AT$4, "*,"), ""), IF($BG21="З", CONCATENATE($BA$4, ","), ""), IF($BG21=Довідники!$E$5, CONCATENATE($BA$4, "*,"), ""), IF($BN21="З", CONCATENATE($BH$4, ","), ""), IF($BN21=Довідники!$E$5, CONCATENATE($BH$4, "*,"), ""), IF($BU21="З", CONCATENATE($BO$4, ","), ""), IF($BU21=Довідники!$E$5, CONCATENATE($BO$4, "*,"), ""), IF($CB21="З", CONCATENATE($BV$4, ","), ""), IF($CB21=Довідники!$E$5, CONCATENATE($BV$4, "*,"), ""), IF($CI21="З", CONCATENATE($CC$4, ","), ""), IF($CI21=Довідники!$E$5, CONCATENATE($CC$4, "*,"), ""), IF($CP21="З", CONCATENATE($CJ$4, ","), ""), IF($CP21=Довідники!$E$5, CONCATENATE($CJ$4, "*,"), ""), IF($CW21="З", CONCATENATE($CQ$4, ","), ""), IF($CW21=Довідники!$E$5, CONCATENATE($CQ$4, "*,"), ""), IF($DD21="З", CONCATENATE($CX$4, ","), ""), IF($DD21=Довідники!$E$5, CONCATENATE($CX$4, "*,"), ""), IF($DK21="З", CONCATENATE($DE$4, ","), ""), IF($DK21=Довідники!$E$5, CONCATENATE($DE$4, "*,"), ""))</f>
        <v/>
      </c>
      <c r="H21" s="48" t="str">
        <f t="shared" si="23"/>
        <v/>
      </c>
      <c r="I21" s="48" t="str">
        <f t="shared" si="24"/>
        <v/>
      </c>
      <c r="J21" s="48">
        <f t="shared" si="25"/>
        <v>0</v>
      </c>
      <c r="K21" s="48" t="str">
        <f t="shared" si="26"/>
        <v/>
      </c>
      <c r="L21" s="48">
        <f t="shared" si="27"/>
        <v>0</v>
      </c>
      <c r="M21" s="51">
        <f t="shared" si="28"/>
        <v>0</v>
      </c>
      <c r="N21" s="51">
        <f t="shared" si="29"/>
        <v>0</v>
      </c>
      <c r="O21" s="52">
        <f t="shared" si="30"/>
        <v>0</v>
      </c>
      <c r="P21" s="96" t="str">
        <f t="shared" si="31"/>
        <v xml:space="preserve"> </v>
      </c>
      <c r="Q21" s="166" t="str">
        <f>IF(OR(P21&lt;Довідники!$J$8, P21&gt;Довідники!$K$8), "!", "")</f>
        <v>!</v>
      </c>
      <c r="R21" s="159"/>
      <c r="S21" s="103"/>
      <c r="T21" s="103"/>
      <c r="U21" s="72">
        <f t="shared" si="32"/>
        <v>0</v>
      </c>
      <c r="V21" s="104"/>
      <c r="W21" s="104"/>
      <c r="X21" s="105"/>
      <c r="Y21" s="102"/>
      <c r="Z21" s="103"/>
      <c r="AA21" s="103"/>
      <c r="AB21" s="72">
        <f t="shared" si="33"/>
        <v>0</v>
      </c>
      <c r="AC21" s="104"/>
      <c r="AD21" s="104"/>
      <c r="AE21" s="152"/>
      <c r="AF21" s="159"/>
      <c r="AG21" s="103"/>
      <c r="AH21" s="103"/>
      <c r="AI21" s="72">
        <f t="shared" si="34"/>
        <v>0</v>
      </c>
      <c r="AJ21" s="104"/>
      <c r="AK21" s="104"/>
      <c r="AL21" s="105"/>
      <c r="AM21" s="102"/>
      <c r="AN21" s="103"/>
      <c r="AO21" s="103"/>
      <c r="AP21" s="72">
        <f t="shared" si="35"/>
        <v>0</v>
      </c>
      <c r="AQ21" s="104"/>
      <c r="AR21" s="104"/>
      <c r="AS21" s="152"/>
      <c r="AT21" s="159"/>
      <c r="AU21" s="103"/>
      <c r="AV21" s="103"/>
      <c r="AW21" s="72">
        <f t="shared" si="36"/>
        <v>0</v>
      </c>
      <c r="AX21" s="104"/>
      <c r="AY21" s="104"/>
      <c r="AZ21" s="105"/>
      <c r="BA21" s="102"/>
      <c r="BB21" s="103"/>
      <c r="BC21" s="103"/>
      <c r="BD21" s="72">
        <f t="shared" si="37"/>
        <v>0</v>
      </c>
      <c r="BE21" s="104"/>
      <c r="BF21" s="104"/>
      <c r="BG21" s="152"/>
      <c r="BH21" s="159"/>
      <c r="BI21" s="103"/>
      <c r="BJ21" s="103"/>
      <c r="BK21" s="72">
        <f t="shared" si="38"/>
        <v>0</v>
      </c>
      <c r="BL21" s="104"/>
      <c r="BM21" s="104"/>
      <c r="BN21" s="105"/>
      <c r="BO21" s="102"/>
      <c r="BP21" s="103"/>
      <c r="BQ21" s="103"/>
      <c r="BR21" s="72">
        <f t="shared" si="39"/>
        <v>0</v>
      </c>
      <c r="BS21" s="104"/>
      <c r="BT21" s="104"/>
      <c r="BU21" s="152"/>
      <c r="BV21" s="159"/>
      <c r="BW21" s="103"/>
      <c r="BX21" s="103"/>
      <c r="BY21" s="72">
        <f t="shared" si="40"/>
        <v>0</v>
      </c>
      <c r="BZ21" s="104"/>
      <c r="CA21" s="104"/>
      <c r="CB21" s="105"/>
      <c r="CC21" s="102"/>
      <c r="CD21" s="103"/>
      <c r="CE21" s="103"/>
      <c r="CF21" s="72">
        <f t="shared" si="41"/>
        <v>0</v>
      </c>
      <c r="CG21" s="104"/>
      <c r="CH21" s="104"/>
      <c r="CI21" s="152"/>
      <c r="CJ21" s="159"/>
      <c r="CK21" s="103"/>
      <c r="CL21" s="103"/>
      <c r="CM21" s="72">
        <f t="shared" si="42"/>
        <v>0</v>
      </c>
      <c r="CN21" s="104"/>
      <c r="CO21" s="104"/>
      <c r="CP21" s="105"/>
      <c r="CQ21" s="102"/>
      <c r="CR21" s="103"/>
      <c r="CS21" s="103"/>
      <c r="CT21" s="72">
        <f t="shared" si="43"/>
        <v>0</v>
      </c>
      <c r="CU21" s="104"/>
      <c r="CV21" s="104"/>
      <c r="CW21" s="152"/>
      <c r="CX21" s="159"/>
      <c r="CY21" s="103"/>
      <c r="CZ21" s="103"/>
      <c r="DA21" s="72">
        <f t="shared" si="14"/>
        <v>0</v>
      </c>
      <c r="DB21" s="104"/>
      <c r="DC21" s="104"/>
      <c r="DD21" s="105"/>
      <c r="DE21" s="102"/>
      <c r="DF21" s="103"/>
      <c r="DG21" s="103"/>
      <c r="DH21" s="72">
        <f t="shared" si="15"/>
        <v>0</v>
      </c>
      <c r="DI21" s="104"/>
      <c r="DJ21" s="104"/>
      <c r="DK21" s="152"/>
      <c r="DL21" s="170">
        <f t="shared" si="44"/>
        <v>0</v>
      </c>
      <c r="DM21" s="51">
        <f>DN21*Довідники!$H$2</f>
        <v>0</v>
      </c>
      <c r="DN21" s="72">
        <f t="shared" si="45"/>
        <v>0</v>
      </c>
      <c r="DO21" s="96" t="str">
        <f t="shared" si="46"/>
        <v xml:space="preserve"> </v>
      </c>
      <c r="DP21" s="68" t="str">
        <f>IF(OR(DO21&lt;Довідники!$J$3, DO21&gt;Довідники!$K$3), "!", "")</f>
        <v>!</v>
      </c>
      <c r="DQ21" s="120"/>
      <c r="DR21" s="45" t="str">
        <f t="shared" si="47"/>
        <v/>
      </c>
      <c r="DS21" s="71"/>
      <c r="DT21" s="119"/>
      <c r="DU21" s="119"/>
      <c r="DV21" s="119"/>
      <c r="DW21" s="179"/>
      <c r="DX21" s="182"/>
      <c r="DY21" s="119"/>
      <c r="DZ21" s="119"/>
      <c r="EA21" s="183"/>
      <c r="ED21" s="10">
        <f t="shared" si="48"/>
        <v>0</v>
      </c>
      <c r="EE21" s="10">
        <f t="shared" si="17"/>
        <v>0</v>
      </c>
      <c r="EF21" s="10">
        <f t="shared" si="18"/>
        <v>0</v>
      </c>
      <c r="EG21" s="10">
        <f t="shared" si="19"/>
        <v>0</v>
      </c>
      <c r="EH21" s="10">
        <f t="shared" si="20"/>
        <v>0</v>
      </c>
      <c r="EI21" s="10">
        <f t="shared" si="21"/>
        <v>0</v>
      </c>
      <c r="EJ21" s="10">
        <f t="shared" si="49"/>
        <v>0</v>
      </c>
      <c r="EL21" s="123">
        <f t="shared" si="50"/>
        <v>0</v>
      </c>
    </row>
    <row r="22" spans="1:142" ht="13.5" hidden="1" thickBot="1" x14ac:dyDescent="0.25">
      <c r="A22" s="49">
        <f t="shared" si="0"/>
        <v>13</v>
      </c>
      <c r="B22" s="101"/>
      <c r="C22" s="50" t="str">
        <f>IF(ISBLANK(D22)=FALSE,VLOOKUP(D22,Довідники!$B$2:$C$45,2,FALSE),"")</f>
        <v/>
      </c>
      <c r="D22" s="145"/>
      <c r="E22" s="112"/>
      <c r="F22" s="48" t="str">
        <f t="shared" si="22"/>
        <v/>
      </c>
      <c r="G22" s="48" t="str">
        <f>CONCATENATE(IF($X22="З", CONCATENATE($R$4, ","), ""), IF($X22=Довідники!$E$5, CONCATENATE($R$4, "*,"), ""), IF($AE22="З", CONCATENATE($Y$4, ","), ""), IF($AE22=Довідники!$E$5, CONCATENATE($Y$4, "*,"), ""), IF($AL22="З", CONCATENATE($AF$4, ","), ""), IF($AL22=Довідники!$E$5, CONCATENATE($AF$4, "*,"), ""), IF($AS22="З", CONCATENATE($AM$4, ","), ""), IF($AS22=Довідники!$E$5, CONCATENATE($AM$4, "*,"), ""), IF($AZ22="З", CONCATENATE($AT$4, ","), ""), IF($AZ22=Довідники!$E$5, CONCATENATE($AT$4, "*,"), ""), IF($BG22="З", CONCATENATE($BA$4, ","), ""), IF($BG22=Довідники!$E$5, CONCATENATE($BA$4, "*,"), ""), IF($BN22="З", CONCATENATE($BH$4, ","), ""), IF($BN22=Довідники!$E$5, CONCATENATE($BH$4, "*,"), ""), IF($BU22="З", CONCATENATE($BO$4, ","), ""), IF($BU22=Довідники!$E$5, CONCATENATE($BO$4, "*,"), ""), IF($CB22="З", CONCATENATE($BV$4, ","), ""), IF($CB22=Довідники!$E$5, CONCATENATE($BV$4, "*,"), ""), IF($CI22="З", CONCATENATE($CC$4, ","), ""), IF($CI22=Довідники!$E$5, CONCATENATE($CC$4, "*,"), ""), IF($CP22="З", CONCATENATE($CJ$4, ","), ""), IF($CP22=Довідники!$E$5, CONCATENATE($CJ$4, "*,"), ""), IF($CW22="З", CONCATENATE($CQ$4, ","), ""), IF($CW22=Довідники!$E$5, CONCATENATE($CQ$4, "*,"), ""), IF($DD22="З", CONCATENATE($CX$4, ","), ""), IF($DD22=Довідники!$E$5, CONCATENATE($CX$4, "*,"), ""), IF($DK22="З", CONCATENATE($DE$4, ","), ""), IF($DK22=Довідники!$E$5, CONCATENATE($DE$4, "*,"), ""))</f>
        <v/>
      </c>
      <c r="H22" s="48" t="str">
        <f t="shared" si="23"/>
        <v/>
      </c>
      <c r="I22" s="48" t="str">
        <f t="shared" si="24"/>
        <v/>
      </c>
      <c r="J22" s="48">
        <f t="shared" si="25"/>
        <v>0</v>
      </c>
      <c r="K22" s="48" t="str">
        <f t="shared" si="26"/>
        <v/>
      </c>
      <c r="L22" s="48">
        <f t="shared" si="27"/>
        <v>0</v>
      </c>
      <c r="M22" s="51">
        <f t="shared" si="28"/>
        <v>0</v>
      </c>
      <c r="N22" s="51">
        <f t="shared" si="29"/>
        <v>0</v>
      </c>
      <c r="O22" s="52">
        <f t="shared" si="30"/>
        <v>0</v>
      </c>
      <c r="P22" s="96" t="str">
        <f t="shared" si="31"/>
        <v xml:space="preserve"> </v>
      </c>
      <c r="Q22" s="166" t="str">
        <f>IF(OR(P22&lt;Довідники!$J$8, P22&gt;Довідники!$K$8), "!", "")</f>
        <v>!</v>
      </c>
      <c r="R22" s="159"/>
      <c r="S22" s="103"/>
      <c r="T22" s="103"/>
      <c r="U22" s="72">
        <f t="shared" si="32"/>
        <v>0</v>
      </c>
      <c r="V22" s="104"/>
      <c r="W22" s="104"/>
      <c r="X22" s="105"/>
      <c r="Y22" s="102"/>
      <c r="Z22" s="103"/>
      <c r="AA22" s="103"/>
      <c r="AB22" s="72">
        <f t="shared" si="33"/>
        <v>0</v>
      </c>
      <c r="AC22" s="104"/>
      <c r="AD22" s="104"/>
      <c r="AE22" s="152"/>
      <c r="AF22" s="159"/>
      <c r="AG22" s="103"/>
      <c r="AH22" s="103"/>
      <c r="AI22" s="72">
        <f t="shared" si="34"/>
        <v>0</v>
      </c>
      <c r="AJ22" s="104"/>
      <c r="AK22" s="104"/>
      <c r="AL22" s="105"/>
      <c r="AM22" s="102"/>
      <c r="AN22" s="103"/>
      <c r="AO22" s="103"/>
      <c r="AP22" s="72">
        <f t="shared" si="35"/>
        <v>0</v>
      </c>
      <c r="AQ22" s="104"/>
      <c r="AR22" s="104"/>
      <c r="AS22" s="152"/>
      <c r="AT22" s="159"/>
      <c r="AU22" s="103"/>
      <c r="AV22" s="103"/>
      <c r="AW22" s="72">
        <f t="shared" si="36"/>
        <v>0</v>
      </c>
      <c r="AX22" s="104"/>
      <c r="AY22" s="104"/>
      <c r="AZ22" s="105"/>
      <c r="BA22" s="102"/>
      <c r="BB22" s="103"/>
      <c r="BC22" s="103"/>
      <c r="BD22" s="72">
        <f t="shared" si="37"/>
        <v>0</v>
      </c>
      <c r="BE22" s="104"/>
      <c r="BF22" s="104"/>
      <c r="BG22" s="152"/>
      <c r="BH22" s="159"/>
      <c r="BI22" s="103"/>
      <c r="BJ22" s="103"/>
      <c r="BK22" s="72">
        <f t="shared" si="38"/>
        <v>0</v>
      </c>
      <c r="BL22" s="104"/>
      <c r="BM22" s="104"/>
      <c r="BN22" s="105"/>
      <c r="BO22" s="102"/>
      <c r="BP22" s="103"/>
      <c r="BQ22" s="103"/>
      <c r="BR22" s="72">
        <f t="shared" si="39"/>
        <v>0</v>
      </c>
      <c r="BS22" s="104"/>
      <c r="BT22" s="104"/>
      <c r="BU22" s="152"/>
      <c r="BV22" s="159"/>
      <c r="BW22" s="103"/>
      <c r="BX22" s="103"/>
      <c r="BY22" s="72">
        <f t="shared" si="40"/>
        <v>0</v>
      </c>
      <c r="BZ22" s="104"/>
      <c r="CA22" s="104"/>
      <c r="CB22" s="105"/>
      <c r="CC22" s="102"/>
      <c r="CD22" s="103"/>
      <c r="CE22" s="103"/>
      <c r="CF22" s="72">
        <f t="shared" si="41"/>
        <v>0</v>
      </c>
      <c r="CG22" s="104"/>
      <c r="CH22" s="104"/>
      <c r="CI22" s="152"/>
      <c r="CJ22" s="159"/>
      <c r="CK22" s="103"/>
      <c r="CL22" s="103"/>
      <c r="CM22" s="72">
        <f t="shared" si="42"/>
        <v>0</v>
      </c>
      <c r="CN22" s="104"/>
      <c r="CO22" s="104"/>
      <c r="CP22" s="105"/>
      <c r="CQ22" s="102"/>
      <c r="CR22" s="103"/>
      <c r="CS22" s="103"/>
      <c r="CT22" s="72">
        <f t="shared" si="43"/>
        <v>0</v>
      </c>
      <c r="CU22" s="104"/>
      <c r="CV22" s="104"/>
      <c r="CW22" s="152"/>
      <c r="CX22" s="159"/>
      <c r="CY22" s="103"/>
      <c r="CZ22" s="103"/>
      <c r="DA22" s="72">
        <f t="shared" si="14"/>
        <v>0</v>
      </c>
      <c r="DB22" s="104"/>
      <c r="DC22" s="104"/>
      <c r="DD22" s="105"/>
      <c r="DE22" s="102"/>
      <c r="DF22" s="103"/>
      <c r="DG22" s="103"/>
      <c r="DH22" s="72">
        <f t="shared" si="15"/>
        <v>0</v>
      </c>
      <c r="DI22" s="104"/>
      <c r="DJ22" s="104"/>
      <c r="DK22" s="152"/>
      <c r="DL22" s="170">
        <f t="shared" si="44"/>
        <v>0</v>
      </c>
      <c r="DM22" s="51">
        <f>DN22*Довідники!$H$2</f>
        <v>0</v>
      </c>
      <c r="DN22" s="72">
        <f t="shared" si="45"/>
        <v>0</v>
      </c>
      <c r="DO22" s="96" t="str">
        <f t="shared" si="46"/>
        <v xml:space="preserve"> </v>
      </c>
      <c r="DP22" s="68" t="str">
        <f>IF(OR(DO22&lt;Довідники!$J$3, DO22&gt;Довідники!$K$3), "!", "")</f>
        <v>!</v>
      </c>
      <c r="DQ22" s="120"/>
      <c r="DR22" s="45" t="str">
        <f t="shared" si="47"/>
        <v/>
      </c>
      <c r="DS22" s="71"/>
      <c r="DT22" s="119"/>
      <c r="DU22" s="119"/>
      <c r="DV22" s="119"/>
      <c r="DW22" s="179"/>
      <c r="DX22" s="182"/>
      <c r="DY22" s="119"/>
      <c r="DZ22" s="119"/>
      <c r="EA22" s="183"/>
      <c r="ED22" s="10">
        <f t="shared" si="48"/>
        <v>0</v>
      </c>
      <c r="EE22" s="10">
        <f t="shared" si="17"/>
        <v>0</v>
      </c>
      <c r="EF22" s="10">
        <f t="shared" si="18"/>
        <v>0</v>
      </c>
      <c r="EG22" s="10">
        <f t="shared" si="19"/>
        <v>0</v>
      </c>
      <c r="EH22" s="10">
        <f t="shared" si="20"/>
        <v>0</v>
      </c>
      <c r="EI22" s="10">
        <f t="shared" si="21"/>
        <v>0</v>
      </c>
      <c r="EJ22" s="10">
        <f t="shared" si="49"/>
        <v>0</v>
      </c>
      <c r="EL22" s="123">
        <f t="shared" si="50"/>
        <v>0</v>
      </c>
    </row>
    <row r="23" spans="1:142" ht="13.5" hidden="1" thickBot="1" x14ac:dyDescent="0.25">
      <c r="A23" s="49">
        <f t="shared" si="0"/>
        <v>14</v>
      </c>
      <c r="B23" s="101"/>
      <c r="C23" s="50" t="str">
        <f>IF(ISBLANK(D23)=FALSE,VLOOKUP(D23,Довідники!$B$2:$C$45,2,FALSE),"")</f>
        <v/>
      </c>
      <c r="D23" s="145"/>
      <c r="E23" s="112"/>
      <c r="F23" s="48" t="str">
        <f t="shared" si="22"/>
        <v/>
      </c>
      <c r="G23" s="48" t="str">
        <f>CONCATENATE(IF($X23="З", CONCATENATE($R$4, ","), ""), IF($X23=Довідники!$E$5, CONCATENATE($R$4, "*,"), ""), IF($AE23="З", CONCATENATE($Y$4, ","), ""), IF($AE23=Довідники!$E$5, CONCATENATE($Y$4, "*,"), ""), IF($AL23="З", CONCATENATE($AF$4, ","), ""), IF($AL23=Довідники!$E$5, CONCATENATE($AF$4, "*,"), ""), IF($AS23="З", CONCATENATE($AM$4, ","), ""), IF($AS23=Довідники!$E$5, CONCATENATE($AM$4, "*,"), ""), IF($AZ23="З", CONCATENATE($AT$4, ","), ""), IF($AZ23=Довідники!$E$5, CONCATENATE($AT$4, "*,"), ""), IF($BG23="З", CONCATENATE($BA$4, ","), ""), IF($BG23=Довідники!$E$5, CONCATENATE($BA$4, "*,"), ""), IF($BN23="З", CONCATENATE($BH$4, ","), ""), IF($BN23=Довідники!$E$5, CONCATENATE($BH$4, "*,"), ""), IF($BU23="З", CONCATENATE($BO$4, ","), ""), IF($BU23=Довідники!$E$5, CONCATENATE($BO$4, "*,"), ""), IF($CB23="З", CONCATENATE($BV$4, ","), ""), IF($CB23=Довідники!$E$5, CONCATENATE($BV$4, "*,"), ""), IF($CI23="З", CONCATENATE($CC$4, ","), ""), IF($CI23=Довідники!$E$5, CONCATENATE($CC$4, "*,"), ""), IF($CP23="З", CONCATENATE($CJ$4, ","), ""), IF($CP23=Довідники!$E$5, CONCATENATE($CJ$4, "*,"), ""), IF($CW23="З", CONCATENATE($CQ$4, ","), ""), IF($CW23=Довідники!$E$5, CONCATENATE($CQ$4, "*,"), ""), IF($DD23="З", CONCATENATE($CX$4, ","), ""), IF($DD23=Довідники!$E$5, CONCATENATE($CX$4, "*,"), ""), IF($DK23="З", CONCATENATE($DE$4, ","), ""), IF($DK23=Довідники!$E$5, CONCATENATE($DE$4, "*,"), ""))</f>
        <v/>
      </c>
      <c r="H23" s="48" t="str">
        <f t="shared" si="23"/>
        <v/>
      </c>
      <c r="I23" s="48" t="str">
        <f t="shared" si="24"/>
        <v/>
      </c>
      <c r="J23" s="48">
        <f t="shared" si="25"/>
        <v>0</v>
      </c>
      <c r="K23" s="48" t="str">
        <f t="shared" si="26"/>
        <v/>
      </c>
      <c r="L23" s="48">
        <f t="shared" si="27"/>
        <v>0</v>
      </c>
      <c r="M23" s="51">
        <f t="shared" si="28"/>
        <v>0</v>
      </c>
      <c r="N23" s="51">
        <f t="shared" si="29"/>
        <v>0</v>
      </c>
      <c r="O23" s="52">
        <f t="shared" si="30"/>
        <v>0</v>
      </c>
      <c r="P23" s="96" t="str">
        <f t="shared" si="31"/>
        <v xml:space="preserve"> </v>
      </c>
      <c r="Q23" s="166" t="str">
        <f>IF(OR(P23&lt;Довідники!$J$8, P23&gt;Довідники!$K$8), "!", "")</f>
        <v>!</v>
      </c>
      <c r="R23" s="159"/>
      <c r="S23" s="103"/>
      <c r="T23" s="103"/>
      <c r="U23" s="72">
        <f t="shared" si="32"/>
        <v>0</v>
      </c>
      <c r="V23" s="104"/>
      <c r="W23" s="104"/>
      <c r="X23" s="105"/>
      <c r="Y23" s="102"/>
      <c r="Z23" s="103"/>
      <c r="AA23" s="103"/>
      <c r="AB23" s="72">
        <f t="shared" si="33"/>
        <v>0</v>
      </c>
      <c r="AC23" s="104"/>
      <c r="AD23" s="104"/>
      <c r="AE23" s="152"/>
      <c r="AF23" s="159"/>
      <c r="AG23" s="103"/>
      <c r="AH23" s="103"/>
      <c r="AI23" s="72">
        <f t="shared" si="34"/>
        <v>0</v>
      </c>
      <c r="AJ23" s="104"/>
      <c r="AK23" s="104"/>
      <c r="AL23" s="105"/>
      <c r="AM23" s="102"/>
      <c r="AN23" s="103"/>
      <c r="AO23" s="103"/>
      <c r="AP23" s="72">
        <f t="shared" si="35"/>
        <v>0</v>
      </c>
      <c r="AQ23" s="104"/>
      <c r="AR23" s="104"/>
      <c r="AS23" s="152"/>
      <c r="AT23" s="159"/>
      <c r="AU23" s="103"/>
      <c r="AV23" s="103"/>
      <c r="AW23" s="72">
        <f t="shared" si="36"/>
        <v>0</v>
      </c>
      <c r="AX23" s="104"/>
      <c r="AY23" s="104"/>
      <c r="AZ23" s="105"/>
      <c r="BA23" s="102"/>
      <c r="BB23" s="103"/>
      <c r="BC23" s="103"/>
      <c r="BD23" s="72">
        <f t="shared" si="37"/>
        <v>0</v>
      </c>
      <c r="BE23" s="104"/>
      <c r="BF23" s="104"/>
      <c r="BG23" s="152"/>
      <c r="BH23" s="159"/>
      <c r="BI23" s="103"/>
      <c r="BJ23" s="103"/>
      <c r="BK23" s="72">
        <f t="shared" si="38"/>
        <v>0</v>
      </c>
      <c r="BL23" s="104"/>
      <c r="BM23" s="104"/>
      <c r="BN23" s="105"/>
      <c r="BO23" s="102"/>
      <c r="BP23" s="103"/>
      <c r="BQ23" s="103"/>
      <c r="BR23" s="72">
        <f t="shared" si="39"/>
        <v>0</v>
      </c>
      <c r="BS23" s="104"/>
      <c r="BT23" s="104"/>
      <c r="BU23" s="152"/>
      <c r="BV23" s="159"/>
      <c r="BW23" s="103"/>
      <c r="BX23" s="103"/>
      <c r="BY23" s="72">
        <f t="shared" si="40"/>
        <v>0</v>
      </c>
      <c r="BZ23" s="104"/>
      <c r="CA23" s="104"/>
      <c r="CB23" s="105"/>
      <c r="CC23" s="102"/>
      <c r="CD23" s="103"/>
      <c r="CE23" s="103"/>
      <c r="CF23" s="72">
        <f t="shared" si="41"/>
        <v>0</v>
      </c>
      <c r="CG23" s="104"/>
      <c r="CH23" s="104"/>
      <c r="CI23" s="152"/>
      <c r="CJ23" s="159"/>
      <c r="CK23" s="103"/>
      <c r="CL23" s="103"/>
      <c r="CM23" s="72">
        <f t="shared" si="42"/>
        <v>0</v>
      </c>
      <c r="CN23" s="104"/>
      <c r="CO23" s="104"/>
      <c r="CP23" s="105"/>
      <c r="CQ23" s="102"/>
      <c r="CR23" s="103"/>
      <c r="CS23" s="103"/>
      <c r="CT23" s="72">
        <f t="shared" si="43"/>
        <v>0</v>
      </c>
      <c r="CU23" s="104"/>
      <c r="CV23" s="104"/>
      <c r="CW23" s="152"/>
      <c r="CX23" s="159"/>
      <c r="CY23" s="103"/>
      <c r="CZ23" s="103"/>
      <c r="DA23" s="72">
        <f t="shared" si="14"/>
        <v>0</v>
      </c>
      <c r="DB23" s="104"/>
      <c r="DC23" s="104"/>
      <c r="DD23" s="105"/>
      <c r="DE23" s="102"/>
      <c r="DF23" s="103"/>
      <c r="DG23" s="103"/>
      <c r="DH23" s="72">
        <f t="shared" si="15"/>
        <v>0</v>
      </c>
      <c r="DI23" s="104"/>
      <c r="DJ23" s="104"/>
      <c r="DK23" s="152"/>
      <c r="DL23" s="170">
        <f t="shared" si="44"/>
        <v>0</v>
      </c>
      <c r="DM23" s="51">
        <f>DN23*Довідники!$H$2</f>
        <v>0</v>
      </c>
      <c r="DN23" s="72">
        <f t="shared" si="45"/>
        <v>0</v>
      </c>
      <c r="DO23" s="96" t="str">
        <f t="shared" si="46"/>
        <v xml:space="preserve"> </v>
      </c>
      <c r="DP23" s="68" t="str">
        <f>IF(OR(DO23&lt;Довідники!$J$3, DO23&gt;Довідники!$K$3), "!", "")</f>
        <v>!</v>
      </c>
      <c r="DQ23" s="120"/>
      <c r="DR23" s="45" t="str">
        <f t="shared" si="47"/>
        <v/>
      </c>
      <c r="DS23" s="71"/>
      <c r="DT23" s="119"/>
      <c r="DU23" s="119"/>
      <c r="DV23" s="119"/>
      <c r="DW23" s="179"/>
      <c r="DX23" s="182"/>
      <c r="DY23" s="119"/>
      <c r="DZ23" s="119"/>
      <c r="EA23" s="183"/>
      <c r="ED23" s="10">
        <f t="shared" si="48"/>
        <v>0</v>
      </c>
      <c r="EE23" s="10">
        <f t="shared" si="17"/>
        <v>0</v>
      </c>
      <c r="EF23" s="10">
        <f t="shared" si="18"/>
        <v>0</v>
      </c>
      <c r="EG23" s="10">
        <f t="shared" si="19"/>
        <v>0</v>
      </c>
      <c r="EH23" s="10">
        <f t="shared" si="20"/>
        <v>0</v>
      </c>
      <c r="EI23" s="10">
        <f t="shared" si="21"/>
        <v>0</v>
      </c>
      <c r="EJ23" s="10">
        <f t="shared" si="49"/>
        <v>0</v>
      </c>
      <c r="EL23" s="123">
        <f t="shared" si="50"/>
        <v>0</v>
      </c>
    </row>
    <row r="24" spans="1:142" ht="13.5" hidden="1" thickBot="1" x14ac:dyDescent="0.25">
      <c r="A24" s="49">
        <f t="shared" si="0"/>
        <v>15</v>
      </c>
      <c r="B24" s="101"/>
      <c r="C24" s="50" t="str">
        <f>IF(ISBLANK(D24)=FALSE,VLOOKUP(D24,Довідники!$B$2:$C$45,2,FALSE),"")</f>
        <v/>
      </c>
      <c r="D24" s="145"/>
      <c r="E24" s="112"/>
      <c r="F24" s="48" t="str">
        <f t="shared" si="22"/>
        <v/>
      </c>
      <c r="G24" s="48" t="str">
        <f>CONCATENATE(IF($X24="З", CONCATENATE($R$4, ","), ""), IF($X24=Довідники!$E$5, CONCATENATE($R$4, "*,"), ""), IF($AE24="З", CONCATENATE($Y$4, ","), ""), IF($AE24=Довідники!$E$5, CONCATENATE($Y$4, "*,"), ""), IF($AL24="З", CONCATENATE($AF$4, ","), ""), IF($AL24=Довідники!$E$5, CONCATENATE($AF$4, "*,"), ""), IF($AS24="З", CONCATENATE($AM$4, ","), ""), IF($AS24=Довідники!$E$5, CONCATENATE($AM$4, "*,"), ""), IF($AZ24="З", CONCATENATE($AT$4, ","), ""), IF($AZ24=Довідники!$E$5, CONCATENATE($AT$4, "*,"), ""), IF($BG24="З", CONCATENATE($BA$4, ","), ""), IF($BG24=Довідники!$E$5, CONCATENATE($BA$4, "*,"), ""), IF($BN24="З", CONCATENATE($BH$4, ","), ""), IF($BN24=Довідники!$E$5, CONCATENATE($BH$4, "*,"), ""), IF($BU24="З", CONCATENATE($BO$4, ","), ""), IF($BU24=Довідники!$E$5, CONCATENATE($BO$4, "*,"), ""), IF($CB24="З", CONCATENATE($BV$4, ","), ""), IF($CB24=Довідники!$E$5, CONCATENATE($BV$4, "*,"), ""), IF($CI24="З", CONCATENATE($CC$4, ","), ""), IF($CI24=Довідники!$E$5, CONCATENATE($CC$4, "*,"), ""), IF($CP24="З", CONCATENATE($CJ$4, ","), ""), IF($CP24=Довідники!$E$5, CONCATENATE($CJ$4, "*,"), ""), IF($CW24="З", CONCATENATE($CQ$4, ","), ""), IF($CW24=Довідники!$E$5, CONCATENATE($CQ$4, "*,"), ""), IF($DD24="З", CONCATENATE($CX$4, ","), ""), IF($DD24=Довідники!$E$5, CONCATENATE($CX$4, "*,"), ""), IF($DK24="З", CONCATENATE($DE$4, ","), ""), IF($DK24=Довідники!$E$5, CONCATENATE($DE$4, "*,"), ""))</f>
        <v/>
      </c>
      <c r="H24" s="48" t="str">
        <f t="shared" si="23"/>
        <v/>
      </c>
      <c r="I24" s="48" t="str">
        <f t="shared" si="24"/>
        <v/>
      </c>
      <c r="J24" s="48">
        <f t="shared" si="25"/>
        <v>0</v>
      </c>
      <c r="K24" s="48" t="str">
        <f t="shared" si="26"/>
        <v/>
      </c>
      <c r="L24" s="48">
        <f t="shared" si="27"/>
        <v>0</v>
      </c>
      <c r="M24" s="51">
        <f t="shared" si="28"/>
        <v>0</v>
      </c>
      <c r="N24" s="51">
        <f t="shared" si="29"/>
        <v>0</v>
      </c>
      <c r="O24" s="52">
        <f t="shared" si="30"/>
        <v>0</v>
      </c>
      <c r="P24" s="96" t="str">
        <f t="shared" si="31"/>
        <v xml:space="preserve"> </v>
      </c>
      <c r="Q24" s="166" t="str">
        <f>IF(OR(P24&lt;Довідники!$J$8, P24&gt;Довідники!$K$8), "!", "")</f>
        <v>!</v>
      </c>
      <c r="R24" s="159"/>
      <c r="S24" s="103"/>
      <c r="T24" s="103"/>
      <c r="U24" s="72">
        <f t="shared" si="32"/>
        <v>0</v>
      </c>
      <c r="V24" s="104"/>
      <c r="W24" s="104"/>
      <c r="X24" s="105"/>
      <c r="Y24" s="102"/>
      <c r="Z24" s="103"/>
      <c r="AA24" s="103"/>
      <c r="AB24" s="72">
        <f t="shared" si="33"/>
        <v>0</v>
      </c>
      <c r="AC24" s="104"/>
      <c r="AD24" s="104"/>
      <c r="AE24" s="152"/>
      <c r="AF24" s="159"/>
      <c r="AG24" s="103"/>
      <c r="AH24" s="103"/>
      <c r="AI24" s="72">
        <f t="shared" si="34"/>
        <v>0</v>
      </c>
      <c r="AJ24" s="104"/>
      <c r="AK24" s="104"/>
      <c r="AL24" s="105"/>
      <c r="AM24" s="102"/>
      <c r="AN24" s="103"/>
      <c r="AO24" s="103"/>
      <c r="AP24" s="72">
        <f t="shared" si="35"/>
        <v>0</v>
      </c>
      <c r="AQ24" s="104"/>
      <c r="AR24" s="104"/>
      <c r="AS24" s="152"/>
      <c r="AT24" s="159"/>
      <c r="AU24" s="103"/>
      <c r="AV24" s="103"/>
      <c r="AW24" s="72">
        <f t="shared" si="36"/>
        <v>0</v>
      </c>
      <c r="AX24" s="104"/>
      <c r="AY24" s="104"/>
      <c r="AZ24" s="105"/>
      <c r="BA24" s="102"/>
      <c r="BB24" s="103"/>
      <c r="BC24" s="103"/>
      <c r="BD24" s="72">
        <f t="shared" si="37"/>
        <v>0</v>
      </c>
      <c r="BE24" s="104"/>
      <c r="BF24" s="104"/>
      <c r="BG24" s="152"/>
      <c r="BH24" s="159"/>
      <c r="BI24" s="103"/>
      <c r="BJ24" s="103"/>
      <c r="BK24" s="72">
        <f t="shared" si="38"/>
        <v>0</v>
      </c>
      <c r="BL24" s="104"/>
      <c r="BM24" s="104"/>
      <c r="BN24" s="105"/>
      <c r="BO24" s="102"/>
      <c r="BP24" s="103"/>
      <c r="BQ24" s="103"/>
      <c r="BR24" s="72">
        <f t="shared" si="39"/>
        <v>0</v>
      </c>
      <c r="BS24" s="104"/>
      <c r="BT24" s="104"/>
      <c r="BU24" s="152"/>
      <c r="BV24" s="159"/>
      <c r="BW24" s="103"/>
      <c r="BX24" s="103"/>
      <c r="BY24" s="72">
        <f t="shared" si="40"/>
        <v>0</v>
      </c>
      <c r="BZ24" s="104"/>
      <c r="CA24" s="104"/>
      <c r="CB24" s="105"/>
      <c r="CC24" s="102"/>
      <c r="CD24" s="103"/>
      <c r="CE24" s="103"/>
      <c r="CF24" s="72">
        <f t="shared" si="41"/>
        <v>0</v>
      </c>
      <c r="CG24" s="104"/>
      <c r="CH24" s="104"/>
      <c r="CI24" s="152"/>
      <c r="CJ24" s="159"/>
      <c r="CK24" s="103"/>
      <c r="CL24" s="103"/>
      <c r="CM24" s="72">
        <f t="shared" si="42"/>
        <v>0</v>
      </c>
      <c r="CN24" s="104"/>
      <c r="CO24" s="104"/>
      <c r="CP24" s="105"/>
      <c r="CQ24" s="102"/>
      <c r="CR24" s="103"/>
      <c r="CS24" s="103"/>
      <c r="CT24" s="72">
        <f t="shared" si="43"/>
        <v>0</v>
      </c>
      <c r="CU24" s="104"/>
      <c r="CV24" s="104"/>
      <c r="CW24" s="152"/>
      <c r="CX24" s="159"/>
      <c r="CY24" s="103"/>
      <c r="CZ24" s="103"/>
      <c r="DA24" s="72">
        <f t="shared" si="14"/>
        <v>0</v>
      </c>
      <c r="DB24" s="104"/>
      <c r="DC24" s="104"/>
      <c r="DD24" s="105"/>
      <c r="DE24" s="102"/>
      <c r="DF24" s="103"/>
      <c r="DG24" s="103"/>
      <c r="DH24" s="72">
        <f t="shared" si="15"/>
        <v>0</v>
      </c>
      <c r="DI24" s="104"/>
      <c r="DJ24" s="104"/>
      <c r="DK24" s="152"/>
      <c r="DL24" s="170">
        <f t="shared" si="44"/>
        <v>0</v>
      </c>
      <c r="DM24" s="51">
        <f>DN24*Довідники!$H$2</f>
        <v>0</v>
      </c>
      <c r="DN24" s="72">
        <f t="shared" si="45"/>
        <v>0</v>
      </c>
      <c r="DO24" s="96" t="str">
        <f t="shared" si="46"/>
        <v xml:space="preserve"> </v>
      </c>
      <c r="DP24" s="68" t="str">
        <f>IF(OR(DO24&lt;Довідники!$J$3, DO24&gt;Довідники!$K$3), "!", "")</f>
        <v>!</v>
      </c>
      <c r="DQ24" s="120"/>
      <c r="DR24" s="45" t="str">
        <f t="shared" si="47"/>
        <v/>
      </c>
      <c r="DS24" s="71"/>
      <c r="DT24" s="119"/>
      <c r="DU24" s="119"/>
      <c r="DV24" s="119"/>
      <c r="DW24" s="179"/>
      <c r="DX24" s="182"/>
      <c r="DY24" s="119"/>
      <c r="DZ24" s="119"/>
      <c r="EA24" s="183"/>
      <c r="ED24" s="10">
        <f t="shared" si="48"/>
        <v>0</v>
      </c>
      <c r="EE24" s="10">
        <f t="shared" si="17"/>
        <v>0</v>
      </c>
      <c r="EF24" s="10">
        <f t="shared" si="18"/>
        <v>0</v>
      </c>
      <c r="EG24" s="10">
        <f t="shared" si="19"/>
        <v>0</v>
      </c>
      <c r="EH24" s="10">
        <f t="shared" si="20"/>
        <v>0</v>
      </c>
      <c r="EI24" s="10">
        <f t="shared" si="21"/>
        <v>0</v>
      </c>
      <c r="EJ24" s="10">
        <f t="shared" si="49"/>
        <v>0</v>
      </c>
      <c r="EL24" s="123">
        <f t="shared" si="50"/>
        <v>0</v>
      </c>
    </row>
    <row r="25" spans="1:142" ht="13.5" hidden="1" thickBot="1" x14ac:dyDescent="0.25">
      <c r="A25" s="49">
        <f t="shared" si="0"/>
        <v>16</v>
      </c>
      <c r="B25" s="101"/>
      <c r="C25" s="50" t="str">
        <f>IF(ISBLANK(D25)=FALSE,VLOOKUP(D25,Довідники!$B$2:$C$45,2,FALSE),"")</f>
        <v/>
      </c>
      <c r="D25" s="145"/>
      <c r="E25" s="112"/>
      <c r="F25" s="48" t="str">
        <f t="shared" si="22"/>
        <v/>
      </c>
      <c r="G25" s="48" t="str">
        <f>CONCATENATE(IF($X25="З", CONCATENATE($R$4, ","), ""), IF($X25=Довідники!$E$5, CONCATENATE($R$4, "*,"), ""), IF($AE25="З", CONCATENATE($Y$4, ","), ""), IF($AE25=Довідники!$E$5, CONCATENATE($Y$4, "*,"), ""), IF($AL25="З", CONCATENATE($AF$4, ","), ""), IF($AL25=Довідники!$E$5, CONCATENATE($AF$4, "*,"), ""), IF($AS25="З", CONCATENATE($AM$4, ","), ""), IF($AS25=Довідники!$E$5, CONCATENATE($AM$4, "*,"), ""), IF($AZ25="З", CONCATENATE($AT$4, ","), ""), IF($AZ25=Довідники!$E$5, CONCATENATE($AT$4, "*,"), ""), IF($BG25="З", CONCATENATE($BA$4, ","), ""), IF($BG25=Довідники!$E$5, CONCATENATE($BA$4, "*,"), ""), IF($BN25="З", CONCATENATE($BH$4, ","), ""), IF($BN25=Довідники!$E$5, CONCATENATE($BH$4, "*,"), ""), IF($BU25="З", CONCATENATE($BO$4, ","), ""), IF($BU25=Довідники!$E$5, CONCATENATE($BO$4, "*,"), ""), IF($CB25="З", CONCATENATE($BV$4, ","), ""), IF($CB25=Довідники!$E$5, CONCATENATE($BV$4, "*,"), ""), IF($CI25="З", CONCATENATE($CC$4, ","), ""), IF($CI25=Довідники!$E$5, CONCATENATE($CC$4, "*,"), ""), IF($CP25="З", CONCATENATE($CJ$4, ","), ""), IF($CP25=Довідники!$E$5, CONCATENATE($CJ$4, "*,"), ""), IF($CW25="З", CONCATENATE($CQ$4, ","), ""), IF($CW25=Довідники!$E$5, CONCATENATE($CQ$4, "*,"), ""), IF($DD25="З", CONCATENATE($CX$4, ","), ""), IF($DD25=Довідники!$E$5, CONCATENATE($CX$4, "*,"), ""), IF($DK25="З", CONCATENATE($DE$4, ","), ""), IF($DK25=Довідники!$E$5, CONCATENATE($DE$4, "*,"), ""))</f>
        <v/>
      </c>
      <c r="H25" s="48" t="str">
        <f t="shared" si="23"/>
        <v/>
      </c>
      <c r="I25" s="48" t="str">
        <f t="shared" si="24"/>
        <v/>
      </c>
      <c r="J25" s="48">
        <f t="shared" si="25"/>
        <v>0</v>
      </c>
      <c r="K25" s="48" t="str">
        <f t="shared" si="26"/>
        <v/>
      </c>
      <c r="L25" s="48">
        <f t="shared" si="27"/>
        <v>0</v>
      </c>
      <c r="M25" s="51">
        <f t="shared" si="28"/>
        <v>0</v>
      </c>
      <c r="N25" s="51">
        <f t="shared" si="29"/>
        <v>0</v>
      </c>
      <c r="O25" s="52">
        <f t="shared" si="30"/>
        <v>0</v>
      </c>
      <c r="P25" s="96" t="str">
        <f t="shared" si="31"/>
        <v xml:space="preserve"> </v>
      </c>
      <c r="Q25" s="166" t="str">
        <f>IF(OR(P25&lt;Довідники!$J$8, P25&gt;Довідники!$K$8), "!", "")</f>
        <v>!</v>
      </c>
      <c r="R25" s="159"/>
      <c r="S25" s="103"/>
      <c r="T25" s="103"/>
      <c r="U25" s="72">
        <f t="shared" si="32"/>
        <v>0</v>
      </c>
      <c r="V25" s="104"/>
      <c r="W25" s="104"/>
      <c r="X25" s="105"/>
      <c r="Y25" s="102"/>
      <c r="Z25" s="103"/>
      <c r="AA25" s="103"/>
      <c r="AB25" s="72">
        <f t="shared" si="33"/>
        <v>0</v>
      </c>
      <c r="AC25" s="104"/>
      <c r="AD25" s="104"/>
      <c r="AE25" s="152"/>
      <c r="AF25" s="159"/>
      <c r="AG25" s="103"/>
      <c r="AH25" s="103"/>
      <c r="AI25" s="72">
        <f t="shared" si="34"/>
        <v>0</v>
      </c>
      <c r="AJ25" s="104"/>
      <c r="AK25" s="104"/>
      <c r="AL25" s="105"/>
      <c r="AM25" s="102"/>
      <c r="AN25" s="103"/>
      <c r="AO25" s="103"/>
      <c r="AP25" s="72">
        <f t="shared" si="35"/>
        <v>0</v>
      </c>
      <c r="AQ25" s="104"/>
      <c r="AR25" s="104"/>
      <c r="AS25" s="152"/>
      <c r="AT25" s="159"/>
      <c r="AU25" s="103"/>
      <c r="AV25" s="103"/>
      <c r="AW25" s="72">
        <f t="shared" si="36"/>
        <v>0</v>
      </c>
      <c r="AX25" s="104"/>
      <c r="AY25" s="104"/>
      <c r="AZ25" s="105"/>
      <c r="BA25" s="102"/>
      <c r="BB25" s="103"/>
      <c r="BC25" s="103"/>
      <c r="BD25" s="72">
        <f t="shared" si="37"/>
        <v>0</v>
      </c>
      <c r="BE25" s="104"/>
      <c r="BF25" s="104"/>
      <c r="BG25" s="152"/>
      <c r="BH25" s="159"/>
      <c r="BI25" s="103"/>
      <c r="BJ25" s="103"/>
      <c r="BK25" s="72">
        <f t="shared" si="38"/>
        <v>0</v>
      </c>
      <c r="BL25" s="104"/>
      <c r="BM25" s="104"/>
      <c r="BN25" s="105"/>
      <c r="BO25" s="102"/>
      <c r="BP25" s="103"/>
      <c r="BQ25" s="103"/>
      <c r="BR25" s="72">
        <f t="shared" si="39"/>
        <v>0</v>
      </c>
      <c r="BS25" s="104"/>
      <c r="BT25" s="104"/>
      <c r="BU25" s="152"/>
      <c r="BV25" s="159"/>
      <c r="BW25" s="103"/>
      <c r="BX25" s="103"/>
      <c r="BY25" s="72">
        <f t="shared" si="40"/>
        <v>0</v>
      </c>
      <c r="BZ25" s="104"/>
      <c r="CA25" s="104"/>
      <c r="CB25" s="105"/>
      <c r="CC25" s="102"/>
      <c r="CD25" s="103"/>
      <c r="CE25" s="103"/>
      <c r="CF25" s="72">
        <f t="shared" si="41"/>
        <v>0</v>
      </c>
      <c r="CG25" s="104"/>
      <c r="CH25" s="104"/>
      <c r="CI25" s="152"/>
      <c r="CJ25" s="159"/>
      <c r="CK25" s="103"/>
      <c r="CL25" s="103"/>
      <c r="CM25" s="72">
        <f t="shared" si="42"/>
        <v>0</v>
      </c>
      <c r="CN25" s="104"/>
      <c r="CO25" s="104"/>
      <c r="CP25" s="105"/>
      <c r="CQ25" s="102"/>
      <c r="CR25" s="103"/>
      <c r="CS25" s="103"/>
      <c r="CT25" s="72">
        <f t="shared" si="43"/>
        <v>0</v>
      </c>
      <c r="CU25" s="104"/>
      <c r="CV25" s="104"/>
      <c r="CW25" s="152"/>
      <c r="CX25" s="159"/>
      <c r="CY25" s="103"/>
      <c r="CZ25" s="103"/>
      <c r="DA25" s="72">
        <f t="shared" si="14"/>
        <v>0</v>
      </c>
      <c r="DB25" s="104"/>
      <c r="DC25" s="104"/>
      <c r="DD25" s="105"/>
      <c r="DE25" s="102"/>
      <c r="DF25" s="103"/>
      <c r="DG25" s="103"/>
      <c r="DH25" s="72">
        <f t="shared" si="15"/>
        <v>0</v>
      </c>
      <c r="DI25" s="104"/>
      <c r="DJ25" s="104"/>
      <c r="DK25" s="152"/>
      <c r="DL25" s="170">
        <f t="shared" si="44"/>
        <v>0</v>
      </c>
      <c r="DM25" s="51">
        <f>DN25*Довідники!$H$2</f>
        <v>0</v>
      </c>
      <c r="DN25" s="72">
        <f t="shared" si="45"/>
        <v>0</v>
      </c>
      <c r="DO25" s="96" t="str">
        <f t="shared" si="46"/>
        <v xml:space="preserve"> </v>
      </c>
      <c r="DP25" s="68" t="str">
        <f>IF(OR(DO25&lt;Довідники!$J$3, DO25&gt;Довідники!$K$3), "!", "")</f>
        <v>!</v>
      </c>
      <c r="DQ25" s="120"/>
      <c r="DR25" s="45" t="str">
        <f t="shared" si="47"/>
        <v/>
      </c>
      <c r="DS25" s="71"/>
      <c r="DT25" s="119"/>
      <c r="DU25" s="119"/>
      <c r="DV25" s="119"/>
      <c r="DW25" s="179"/>
      <c r="DX25" s="182"/>
      <c r="DY25" s="119"/>
      <c r="DZ25" s="119"/>
      <c r="EA25" s="183"/>
      <c r="ED25" s="10">
        <f t="shared" si="48"/>
        <v>0</v>
      </c>
      <c r="EE25" s="10">
        <f t="shared" si="17"/>
        <v>0</v>
      </c>
      <c r="EF25" s="10">
        <f t="shared" si="18"/>
        <v>0</v>
      </c>
      <c r="EG25" s="10">
        <f t="shared" si="19"/>
        <v>0</v>
      </c>
      <c r="EH25" s="10">
        <f t="shared" si="20"/>
        <v>0</v>
      </c>
      <c r="EI25" s="10">
        <f t="shared" si="21"/>
        <v>0</v>
      </c>
      <c r="EJ25" s="10">
        <f t="shared" si="49"/>
        <v>0</v>
      </c>
      <c r="EL25" s="123">
        <f t="shared" si="50"/>
        <v>0</v>
      </c>
    </row>
    <row r="26" spans="1:142" ht="13.5" hidden="1" thickBot="1" x14ac:dyDescent="0.25">
      <c r="A26" s="49">
        <f t="shared" si="0"/>
        <v>17</v>
      </c>
      <c r="B26" s="101"/>
      <c r="C26" s="50" t="str">
        <f>IF(ISBLANK(D26)=FALSE,VLOOKUP(D26,Довідники!$B$2:$C$45,2,FALSE),"")</f>
        <v/>
      </c>
      <c r="D26" s="145"/>
      <c r="E26" s="112"/>
      <c r="F26" s="48" t="str">
        <f t="shared" si="22"/>
        <v/>
      </c>
      <c r="G26" s="48" t="str">
        <f>CONCATENATE(IF($X26="З", CONCATENATE($R$4, ","), ""), IF($X26=Довідники!$E$5, CONCATENATE($R$4, "*,"), ""), IF($AE26="З", CONCATENATE($Y$4, ","), ""), IF($AE26=Довідники!$E$5, CONCATENATE($Y$4, "*,"), ""), IF($AL26="З", CONCATENATE($AF$4, ","), ""), IF($AL26=Довідники!$E$5, CONCATENATE($AF$4, "*,"), ""), IF($AS26="З", CONCATENATE($AM$4, ","), ""), IF($AS26=Довідники!$E$5, CONCATENATE($AM$4, "*,"), ""), IF($AZ26="З", CONCATENATE($AT$4, ","), ""), IF($AZ26=Довідники!$E$5, CONCATENATE($AT$4, "*,"), ""), IF($BG26="З", CONCATENATE($BA$4, ","), ""), IF($BG26=Довідники!$E$5, CONCATENATE($BA$4, "*,"), ""), IF($BN26="З", CONCATENATE($BH$4, ","), ""), IF($BN26=Довідники!$E$5, CONCATENATE($BH$4, "*,"), ""), IF($BU26="З", CONCATENATE($BO$4, ","), ""), IF($BU26=Довідники!$E$5, CONCATENATE($BO$4, "*,"), ""), IF($CB26="З", CONCATENATE($BV$4, ","), ""), IF($CB26=Довідники!$E$5, CONCATENATE($BV$4, "*,"), ""), IF($CI26="З", CONCATENATE($CC$4, ","), ""), IF($CI26=Довідники!$E$5, CONCATENATE($CC$4, "*,"), ""), IF($CP26="З", CONCATENATE($CJ$4, ","), ""), IF($CP26=Довідники!$E$5, CONCATENATE($CJ$4, "*,"), ""), IF($CW26="З", CONCATENATE($CQ$4, ","), ""), IF($CW26=Довідники!$E$5, CONCATENATE($CQ$4, "*,"), ""), IF($DD26="З", CONCATENATE($CX$4, ","), ""), IF($DD26=Довідники!$E$5, CONCATENATE($CX$4, "*,"), ""), IF($DK26="З", CONCATENATE($DE$4, ","), ""), IF($DK26=Довідники!$E$5, CONCATENATE($DE$4, "*,"), ""))</f>
        <v/>
      </c>
      <c r="H26" s="48" t="str">
        <f t="shared" si="23"/>
        <v/>
      </c>
      <c r="I26" s="48" t="str">
        <f t="shared" si="24"/>
        <v/>
      </c>
      <c r="J26" s="48">
        <f t="shared" si="25"/>
        <v>0</v>
      </c>
      <c r="K26" s="48" t="str">
        <f t="shared" si="26"/>
        <v/>
      </c>
      <c r="L26" s="48">
        <f t="shared" si="27"/>
        <v>0</v>
      </c>
      <c r="M26" s="51">
        <f t="shared" si="28"/>
        <v>0</v>
      </c>
      <c r="N26" s="51">
        <f t="shared" si="29"/>
        <v>0</v>
      </c>
      <c r="O26" s="52">
        <f t="shared" si="30"/>
        <v>0</v>
      </c>
      <c r="P26" s="96" t="str">
        <f t="shared" si="31"/>
        <v xml:space="preserve"> </v>
      </c>
      <c r="Q26" s="166" t="str">
        <f>IF(OR(P26&lt;Довідники!$J$8, P26&gt;Довідники!$K$8), "!", "")</f>
        <v>!</v>
      </c>
      <c r="R26" s="159"/>
      <c r="S26" s="103"/>
      <c r="T26" s="103"/>
      <c r="U26" s="72">
        <f t="shared" si="32"/>
        <v>0</v>
      </c>
      <c r="V26" s="104"/>
      <c r="W26" s="104"/>
      <c r="X26" s="105"/>
      <c r="Y26" s="102"/>
      <c r="Z26" s="103"/>
      <c r="AA26" s="103"/>
      <c r="AB26" s="72">
        <f t="shared" si="33"/>
        <v>0</v>
      </c>
      <c r="AC26" s="104"/>
      <c r="AD26" s="104"/>
      <c r="AE26" s="152"/>
      <c r="AF26" s="159"/>
      <c r="AG26" s="103"/>
      <c r="AH26" s="103"/>
      <c r="AI26" s="72">
        <f t="shared" si="34"/>
        <v>0</v>
      </c>
      <c r="AJ26" s="104"/>
      <c r="AK26" s="104"/>
      <c r="AL26" s="105"/>
      <c r="AM26" s="102"/>
      <c r="AN26" s="103"/>
      <c r="AO26" s="103"/>
      <c r="AP26" s="72">
        <f t="shared" si="35"/>
        <v>0</v>
      </c>
      <c r="AQ26" s="104"/>
      <c r="AR26" s="104"/>
      <c r="AS26" s="152"/>
      <c r="AT26" s="159"/>
      <c r="AU26" s="103"/>
      <c r="AV26" s="103"/>
      <c r="AW26" s="72">
        <f t="shared" si="36"/>
        <v>0</v>
      </c>
      <c r="AX26" s="104"/>
      <c r="AY26" s="104"/>
      <c r="AZ26" s="105"/>
      <c r="BA26" s="102"/>
      <c r="BB26" s="103"/>
      <c r="BC26" s="103"/>
      <c r="BD26" s="72">
        <f t="shared" si="37"/>
        <v>0</v>
      </c>
      <c r="BE26" s="104"/>
      <c r="BF26" s="104"/>
      <c r="BG26" s="152"/>
      <c r="BH26" s="159"/>
      <c r="BI26" s="103"/>
      <c r="BJ26" s="103"/>
      <c r="BK26" s="72">
        <f t="shared" si="38"/>
        <v>0</v>
      </c>
      <c r="BL26" s="104"/>
      <c r="BM26" s="104"/>
      <c r="BN26" s="105"/>
      <c r="BO26" s="102"/>
      <c r="BP26" s="103"/>
      <c r="BQ26" s="103"/>
      <c r="BR26" s="72">
        <f t="shared" si="39"/>
        <v>0</v>
      </c>
      <c r="BS26" s="104"/>
      <c r="BT26" s="104"/>
      <c r="BU26" s="152"/>
      <c r="BV26" s="159"/>
      <c r="BW26" s="103"/>
      <c r="BX26" s="103"/>
      <c r="BY26" s="72">
        <f t="shared" si="40"/>
        <v>0</v>
      </c>
      <c r="BZ26" s="104"/>
      <c r="CA26" s="104"/>
      <c r="CB26" s="105"/>
      <c r="CC26" s="102"/>
      <c r="CD26" s="103"/>
      <c r="CE26" s="103"/>
      <c r="CF26" s="72">
        <f t="shared" si="41"/>
        <v>0</v>
      </c>
      <c r="CG26" s="104"/>
      <c r="CH26" s="104"/>
      <c r="CI26" s="152"/>
      <c r="CJ26" s="159"/>
      <c r="CK26" s="103"/>
      <c r="CL26" s="103"/>
      <c r="CM26" s="72">
        <f t="shared" si="42"/>
        <v>0</v>
      </c>
      <c r="CN26" s="104"/>
      <c r="CO26" s="104"/>
      <c r="CP26" s="105"/>
      <c r="CQ26" s="102"/>
      <c r="CR26" s="103"/>
      <c r="CS26" s="103"/>
      <c r="CT26" s="72">
        <f t="shared" si="43"/>
        <v>0</v>
      </c>
      <c r="CU26" s="104"/>
      <c r="CV26" s="104"/>
      <c r="CW26" s="152"/>
      <c r="CX26" s="159"/>
      <c r="CY26" s="103"/>
      <c r="CZ26" s="103"/>
      <c r="DA26" s="72">
        <f t="shared" si="14"/>
        <v>0</v>
      </c>
      <c r="DB26" s="104"/>
      <c r="DC26" s="104"/>
      <c r="DD26" s="105"/>
      <c r="DE26" s="102"/>
      <c r="DF26" s="103"/>
      <c r="DG26" s="103"/>
      <c r="DH26" s="72">
        <f t="shared" si="15"/>
        <v>0</v>
      </c>
      <c r="DI26" s="104"/>
      <c r="DJ26" s="104"/>
      <c r="DK26" s="152"/>
      <c r="DL26" s="170">
        <f t="shared" si="44"/>
        <v>0</v>
      </c>
      <c r="DM26" s="51">
        <f>DN26*Довідники!$H$2</f>
        <v>0</v>
      </c>
      <c r="DN26" s="72">
        <f t="shared" si="45"/>
        <v>0</v>
      </c>
      <c r="DO26" s="96" t="str">
        <f t="shared" si="46"/>
        <v xml:space="preserve"> </v>
      </c>
      <c r="DP26" s="68" t="str">
        <f>IF(OR(DO26&lt;Довідники!$J$3, DO26&gt;Довідники!$K$3), "!", "")</f>
        <v>!</v>
      </c>
      <c r="DQ26" s="120"/>
      <c r="DR26" s="45" t="str">
        <f t="shared" si="47"/>
        <v/>
      </c>
      <c r="DS26" s="71"/>
      <c r="DT26" s="119"/>
      <c r="DU26" s="119"/>
      <c r="DV26" s="119"/>
      <c r="DW26" s="179"/>
      <c r="DX26" s="182"/>
      <c r="DY26" s="119"/>
      <c r="DZ26" s="119"/>
      <c r="EA26" s="183"/>
      <c r="ED26" s="10">
        <f t="shared" si="48"/>
        <v>0</v>
      </c>
      <c r="EE26" s="10">
        <f t="shared" si="17"/>
        <v>0</v>
      </c>
      <c r="EF26" s="10">
        <f t="shared" si="18"/>
        <v>0</v>
      </c>
      <c r="EG26" s="10">
        <f t="shared" si="19"/>
        <v>0</v>
      </c>
      <c r="EH26" s="10">
        <f t="shared" si="20"/>
        <v>0</v>
      </c>
      <c r="EI26" s="10">
        <f t="shared" si="21"/>
        <v>0</v>
      </c>
      <c r="EJ26" s="10">
        <f t="shared" si="49"/>
        <v>0</v>
      </c>
      <c r="EL26" s="123">
        <f t="shared" si="50"/>
        <v>0</v>
      </c>
    </row>
    <row r="27" spans="1:142" ht="13.5" hidden="1" thickBot="1" x14ac:dyDescent="0.25">
      <c r="A27" s="49">
        <f t="shared" si="0"/>
        <v>18</v>
      </c>
      <c r="B27" s="101"/>
      <c r="C27" s="50" t="str">
        <f>IF(ISBLANK(D27)=FALSE,VLOOKUP(D27,Довідники!$B$2:$C$45,2,FALSE),"")</f>
        <v/>
      </c>
      <c r="D27" s="145"/>
      <c r="E27" s="112"/>
      <c r="F27" s="48" t="str">
        <f t="shared" si="22"/>
        <v/>
      </c>
      <c r="G27" s="48" t="str">
        <f>CONCATENATE(IF($X27="З", CONCATENATE($R$4, ","), ""), IF($X27=Довідники!$E$5, CONCATENATE($R$4, "*,"), ""), IF($AE27="З", CONCATENATE($Y$4, ","), ""), IF($AE27=Довідники!$E$5, CONCATENATE($Y$4, "*,"), ""), IF($AL27="З", CONCATENATE($AF$4, ","), ""), IF($AL27=Довідники!$E$5, CONCATENATE($AF$4, "*,"), ""), IF($AS27="З", CONCATENATE($AM$4, ","), ""), IF($AS27=Довідники!$E$5, CONCATENATE($AM$4, "*,"), ""), IF($AZ27="З", CONCATENATE($AT$4, ","), ""), IF($AZ27=Довідники!$E$5, CONCATENATE($AT$4, "*,"), ""), IF($BG27="З", CONCATENATE($BA$4, ","), ""), IF($BG27=Довідники!$E$5, CONCATENATE($BA$4, "*,"), ""), IF($BN27="З", CONCATENATE($BH$4, ","), ""), IF($BN27=Довідники!$E$5, CONCATENATE($BH$4, "*,"), ""), IF($BU27="З", CONCATENATE($BO$4, ","), ""), IF($BU27=Довідники!$E$5, CONCATENATE($BO$4, "*,"), ""), IF($CB27="З", CONCATENATE($BV$4, ","), ""), IF($CB27=Довідники!$E$5, CONCATENATE($BV$4, "*,"), ""), IF($CI27="З", CONCATENATE($CC$4, ","), ""), IF($CI27=Довідники!$E$5, CONCATENATE($CC$4, "*,"), ""), IF($CP27="З", CONCATENATE($CJ$4, ","), ""), IF($CP27=Довідники!$E$5, CONCATENATE($CJ$4, "*,"), ""), IF($CW27="З", CONCATENATE($CQ$4, ","), ""), IF($CW27=Довідники!$E$5, CONCATENATE($CQ$4, "*,"), ""), IF($DD27="З", CONCATENATE($CX$4, ","), ""), IF($DD27=Довідники!$E$5, CONCATENATE($CX$4, "*,"), ""), IF($DK27="З", CONCATENATE($DE$4, ","), ""), IF($DK27=Довідники!$E$5, CONCATENATE($DE$4, "*,"), ""))</f>
        <v/>
      </c>
      <c r="H27" s="48" t="str">
        <f t="shared" si="23"/>
        <v/>
      </c>
      <c r="I27" s="48" t="str">
        <f t="shared" si="24"/>
        <v/>
      </c>
      <c r="J27" s="48">
        <f t="shared" si="25"/>
        <v>0</v>
      </c>
      <c r="K27" s="48" t="str">
        <f t="shared" si="26"/>
        <v/>
      </c>
      <c r="L27" s="48">
        <f t="shared" si="27"/>
        <v>0</v>
      </c>
      <c r="M27" s="51">
        <f t="shared" si="28"/>
        <v>0</v>
      </c>
      <c r="N27" s="51">
        <f t="shared" si="29"/>
        <v>0</v>
      </c>
      <c r="O27" s="52">
        <f t="shared" si="30"/>
        <v>0</v>
      </c>
      <c r="P27" s="96" t="str">
        <f t="shared" si="31"/>
        <v xml:space="preserve"> </v>
      </c>
      <c r="Q27" s="166" t="str">
        <f>IF(OR(P27&lt;Довідники!$J$8, P27&gt;Довідники!$K$8), "!", "")</f>
        <v>!</v>
      </c>
      <c r="R27" s="159"/>
      <c r="S27" s="103"/>
      <c r="T27" s="103"/>
      <c r="U27" s="72">
        <f t="shared" si="32"/>
        <v>0</v>
      </c>
      <c r="V27" s="104"/>
      <c r="W27" s="104"/>
      <c r="X27" s="105"/>
      <c r="Y27" s="102"/>
      <c r="Z27" s="103"/>
      <c r="AA27" s="103"/>
      <c r="AB27" s="72">
        <f t="shared" si="33"/>
        <v>0</v>
      </c>
      <c r="AC27" s="104"/>
      <c r="AD27" s="104"/>
      <c r="AE27" s="152"/>
      <c r="AF27" s="159"/>
      <c r="AG27" s="103"/>
      <c r="AH27" s="103"/>
      <c r="AI27" s="72">
        <f t="shared" si="34"/>
        <v>0</v>
      </c>
      <c r="AJ27" s="104"/>
      <c r="AK27" s="104"/>
      <c r="AL27" s="105"/>
      <c r="AM27" s="102"/>
      <c r="AN27" s="103"/>
      <c r="AO27" s="103"/>
      <c r="AP27" s="72">
        <f t="shared" si="35"/>
        <v>0</v>
      </c>
      <c r="AQ27" s="104"/>
      <c r="AR27" s="104"/>
      <c r="AS27" s="152"/>
      <c r="AT27" s="159"/>
      <c r="AU27" s="103"/>
      <c r="AV27" s="103"/>
      <c r="AW27" s="72">
        <f t="shared" si="36"/>
        <v>0</v>
      </c>
      <c r="AX27" s="104"/>
      <c r="AY27" s="104"/>
      <c r="AZ27" s="105"/>
      <c r="BA27" s="102"/>
      <c r="BB27" s="103"/>
      <c r="BC27" s="103"/>
      <c r="BD27" s="72">
        <f t="shared" si="37"/>
        <v>0</v>
      </c>
      <c r="BE27" s="104"/>
      <c r="BF27" s="104"/>
      <c r="BG27" s="152"/>
      <c r="BH27" s="159"/>
      <c r="BI27" s="103"/>
      <c r="BJ27" s="103"/>
      <c r="BK27" s="72">
        <f t="shared" si="38"/>
        <v>0</v>
      </c>
      <c r="BL27" s="104"/>
      <c r="BM27" s="104"/>
      <c r="BN27" s="105"/>
      <c r="BO27" s="102"/>
      <c r="BP27" s="103"/>
      <c r="BQ27" s="103"/>
      <c r="BR27" s="72">
        <f t="shared" si="39"/>
        <v>0</v>
      </c>
      <c r="BS27" s="104"/>
      <c r="BT27" s="104"/>
      <c r="BU27" s="152"/>
      <c r="BV27" s="159"/>
      <c r="BW27" s="103"/>
      <c r="BX27" s="103"/>
      <c r="BY27" s="72">
        <f t="shared" si="40"/>
        <v>0</v>
      </c>
      <c r="BZ27" s="104"/>
      <c r="CA27" s="104"/>
      <c r="CB27" s="105"/>
      <c r="CC27" s="102"/>
      <c r="CD27" s="103"/>
      <c r="CE27" s="103"/>
      <c r="CF27" s="72">
        <f t="shared" si="41"/>
        <v>0</v>
      </c>
      <c r="CG27" s="104"/>
      <c r="CH27" s="104"/>
      <c r="CI27" s="152"/>
      <c r="CJ27" s="159"/>
      <c r="CK27" s="103"/>
      <c r="CL27" s="103"/>
      <c r="CM27" s="72">
        <f t="shared" si="42"/>
        <v>0</v>
      </c>
      <c r="CN27" s="104"/>
      <c r="CO27" s="104"/>
      <c r="CP27" s="105"/>
      <c r="CQ27" s="102"/>
      <c r="CR27" s="103"/>
      <c r="CS27" s="103"/>
      <c r="CT27" s="72">
        <f t="shared" si="43"/>
        <v>0</v>
      </c>
      <c r="CU27" s="104"/>
      <c r="CV27" s="104"/>
      <c r="CW27" s="152"/>
      <c r="CX27" s="159"/>
      <c r="CY27" s="103"/>
      <c r="CZ27" s="103"/>
      <c r="DA27" s="72">
        <f t="shared" si="14"/>
        <v>0</v>
      </c>
      <c r="DB27" s="104"/>
      <c r="DC27" s="104"/>
      <c r="DD27" s="105"/>
      <c r="DE27" s="102"/>
      <c r="DF27" s="103"/>
      <c r="DG27" s="103"/>
      <c r="DH27" s="72">
        <f t="shared" si="15"/>
        <v>0</v>
      </c>
      <c r="DI27" s="104"/>
      <c r="DJ27" s="104"/>
      <c r="DK27" s="152"/>
      <c r="DL27" s="170">
        <f t="shared" si="44"/>
        <v>0</v>
      </c>
      <c r="DM27" s="51">
        <f>DN27*Довідники!$H$2</f>
        <v>0</v>
      </c>
      <c r="DN27" s="72">
        <f t="shared" si="45"/>
        <v>0</v>
      </c>
      <c r="DO27" s="96" t="str">
        <f t="shared" si="46"/>
        <v xml:space="preserve"> </v>
      </c>
      <c r="DP27" s="68" t="str">
        <f>IF(OR(DO27&lt;Довідники!$J$3, DO27&gt;Довідники!$K$3), "!", "")</f>
        <v>!</v>
      </c>
      <c r="DQ27" s="120"/>
      <c r="DR27" s="45" t="str">
        <f t="shared" si="47"/>
        <v/>
      </c>
      <c r="DS27" s="71"/>
      <c r="DT27" s="119"/>
      <c r="DU27" s="119"/>
      <c r="DV27" s="119"/>
      <c r="DW27" s="179"/>
      <c r="DX27" s="182"/>
      <c r="DY27" s="119"/>
      <c r="DZ27" s="119"/>
      <c r="EA27" s="183"/>
      <c r="ED27" s="10">
        <f t="shared" si="48"/>
        <v>0</v>
      </c>
      <c r="EE27" s="10">
        <f t="shared" si="17"/>
        <v>0</v>
      </c>
      <c r="EF27" s="10">
        <f t="shared" si="18"/>
        <v>0</v>
      </c>
      <c r="EG27" s="10">
        <f t="shared" si="19"/>
        <v>0</v>
      </c>
      <c r="EH27" s="10">
        <f t="shared" si="20"/>
        <v>0</v>
      </c>
      <c r="EI27" s="10">
        <f t="shared" si="21"/>
        <v>0</v>
      </c>
      <c r="EJ27" s="10">
        <f t="shared" si="49"/>
        <v>0</v>
      </c>
      <c r="EL27" s="123">
        <f t="shared" si="50"/>
        <v>0</v>
      </c>
    </row>
    <row r="28" spans="1:142" ht="13.5" hidden="1" thickBot="1" x14ac:dyDescent="0.25">
      <c r="A28" s="49">
        <f t="shared" si="0"/>
        <v>19</v>
      </c>
      <c r="B28" s="101"/>
      <c r="C28" s="50" t="str">
        <f>IF(ISBLANK(D28)=FALSE,VLOOKUP(D28,Довідники!$B$2:$C$45,2,FALSE),"")</f>
        <v/>
      </c>
      <c r="D28" s="145"/>
      <c r="E28" s="112"/>
      <c r="F28" s="48" t="str">
        <f t="shared" si="22"/>
        <v/>
      </c>
      <c r="G28" s="48" t="str">
        <f>CONCATENATE(IF($X28="З", CONCATENATE($R$4, ","), ""), IF($X28=Довідники!$E$5, CONCATENATE($R$4, "*,"), ""), IF($AE28="З", CONCATENATE($Y$4, ","), ""), IF($AE28=Довідники!$E$5, CONCATENATE($Y$4, "*,"), ""), IF($AL28="З", CONCATENATE($AF$4, ","), ""), IF($AL28=Довідники!$E$5, CONCATENATE($AF$4, "*,"), ""), IF($AS28="З", CONCATENATE($AM$4, ","), ""), IF($AS28=Довідники!$E$5, CONCATENATE($AM$4, "*,"), ""), IF($AZ28="З", CONCATENATE($AT$4, ","), ""), IF($AZ28=Довідники!$E$5, CONCATENATE($AT$4, "*,"), ""), IF($BG28="З", CONCATENATE($BA$4, ","), ""), IF($BG28=Довідники!$E$5, CONCATENATE($BA$4, "*,"), ""), IF($BN28="З", CONCATENATE($BH$4, ","), ""), IF($BN28=Довідники!$E$5, CONCATENATE($BH$4, "*,"), ""), IF($BU28="З", CONCATENATE($BO$4, ","), ""), IF($BU28=Довідники!$E$5, CONCATENATE($BO$4, "*,"), ""), IF($CB28="З", CONCATENATE($BV$4, ","), ""), IF($CB28=Довідники!$E$5, CONCATENATE($BV$4, "*,"), ""), IF($CI28="З", CONCATENATE($CC$4, ","), ""), IF($CI28=Довідники!$E$5, CONCATENATE($CC$4, "*,"), ""), IF($CP28="З", CONCATENATE($CJ$4, ","), ""), IF($CP28=Довідники!$E$5, CONCATENATE($CJ$4, "*,"), ""), IF($CW28="З", CONCATENATE($CQ$4, ","), ""), IF($CW28=Довідники!$E$5, CONCATENATE($CQ$4, "*,"), ""), IF($DD28="З", CONCATENATE($CX$4, ","), ""), IF($DD28=Довідники!$E$5, CONCATENATE($CX$4, "*,"), ""), IF($DK28="З", CONCATENATE($DE$4, ","), ""), IF($DK28=Довідники!$E$5, CONCATENATE($DE$4, "*,"), ""))</f>
        <v/>
      </c>
      <c r="H28" s="48" t="str">
        <f t="shared" si="23"/>
        <v/>
      </c>
      <c r="I28" s="48" t="str">
        <f t="shared" si="24"/>
        <v/>
      </c>
      <c r="J28" s="48">
        <f t="shared" si="25"/>
        <v>0</v>
      </c>
      <c r="K28" s="48" t="str">
        <f t="shared" si="26"/>
        <v/>
      </c>
      <c r="L28" s="48">
        <f t="shared" si="27"/>
        <v>0</v>
      </c>
      <c r="M28" s="51">
        <f t="shared" si="28"/>
        <v>0</v>
      </c>
      <c r="N28" s="51">
        <f t="shared" si="29"/>
        <v>0</v>
      </c>
      <c r="O28" s="52">
        <f t="shared" si="30"/>
        <v>0</v>
      </c>
      <c r="P28" s="96" t="str">
        <f t="shared" si="31"/>
        <v xml:space="preserve"> </v>
      </c>
      <c r="Q28" s="166" t="str">
        <f>IF(OR(P28&lt;Довідники!$J$8, P28&gt;Довідники!$K$8), "!", "")</f>
        <v>!</v>
      </c>
      <c r="R28" s="159"/>
      <c r="S28" s="103"/>
      <c r="T28" s="103"/>
      <c r="U28" s="72">
        <f t="shared" si="32"/>
        <v>0</v>
      </c>
      <c r="V28" s="104"/>
      <c r="W28" s="104"/>
      <c r="X28" s="105"/>
      <c r="Y28" s="102"/>
      <c r="Z28" s="103"/>
      <c r="AA28" s="103"/>
      <c r="AB28" s="72">
        <f t="shared" si="33"/>
        <v>0</v>
      </c>
      <c r="AC28" s="104"/>
      <c r="AD28" s="104"/>
      <c r="AE28" s="152"/>
      <c r="AF28" s="159"/>
      <c r="AG28" s="103"/>
      <c r="AH28" s="103"/>
      <c r="AI28" s="72">
        <f t="shared" si="34"/>
        <v>0</v>
      </c>
      <c r="AJ28" s="104"/>
      <c r="AK28" s="104"/>
      <c r="AL28" s="105"/>
      <c r="AM28" s="102"/>
      <c r="AN28" s="103"/>
      <c r="AO28" s="103"/>
      <c r="AP28" s="72">
        <f t="shared" si="35"/>
        <v>0</v>
      </c>
      <c r="AQ28" s="104"/>
      <c r="AR28" s="104"/>
      <c r="AS28" s="152"/>
      <c r="AT28" s="159"/>
      <c r="AU28" s="103"/>
      <c r="AV28" s="103"/>
      <c r="AW28" s="72">
        <f t="shared" si="36"/>
        <v>0</v>
      </c>
      <c r="AX28" s="104"/>
      <c r="AY28" s="104"/>
      <c r="AZ28" s="105"/>
      <c r="BA28" s="102"/>
      <c r="BB28" s="103"/>
      <c r="BC28" s="103"/>
      <c r="BD28" s="72">
        <f t="shared" si="37"/>
        <v>0</v>
      </c>
      <c r="BE28" s="104"/>
      <c r="BF28" s="104"/>
      <c r="BG28" s="152"/>
      <c r="BH28" s="159"/>
      <c r="BI28" s="103"/>
      <c r="BJ28" s="103"/>
      <c r="BK28" s="72">
        <f t="shared" si="38"/>
        <v>0</v>
      </c>
      <c r="BL28" s="104"/>
      <c r="BM28" s="104"/>
      <c r="BN28" s="105"/>
      <c r="BO28" s="102"/>
      <c r="BP28" s="103"/>
      <c r="BQ28" s="103"/>
      <c r="BR28" s="72">
        <f t="shared" si="39"/>
        <v>0</v>
      </c>
      <c r="BS28" s="104"/>
      <c r="BT28" s="104"/>
      <c r="BU28" s="152"/>
      <c r="BV28" s="159"/>
      <c r="BW28" s="103"/>
      <c r="BX28" s="103"/>
      <c r="BY28" s="72">
        <f t="shared" si="40"/>
        <v>0</v>
      </c>
      <c r="BZ28" s="104"/>
      <c r="CA28" s="104"/>
      <c r="CB28" s="105"/>
      <c r="CC28" s="102"/>
      <c r="CD28" s="103"/>
      <c r="CE28" s="103"/>
      <c r="CF28" s="72">
        <f t="shared" si="41"/>
        <v>0</v>
      </c>
      <c r="CG28" s="104"/>
      <c r="CH28" s="104"/>
      <c r="CI28" s="152"/>
      <c r="CJ28" s="159"/>
      <c r="CK28" s="103"/>
      <c r="CL28" s="103"/>
      <c r="CM28" s="72">
        <f t="shared" si="42"/>
        <v>0</v>
      </c>
      <c r="CN28" s="104"/>
      <c r="CO28" s="104"/>
      <c r="CP28" s="105"/>
      <c r="CQ28" s="102"/>
      <c r="CR28" s="103"/>
      <c r="CS28" s="103"/>
      <c r="CT28" s="72">
        <f t="shared" si="43"/>
        <v>0</v>
      </c>
      <c r="CU28" s="104"/>
      <c r="CV28" s="104"/>
      <c r="CW28" s="152"/>
      <c r="CX28" s="159"/>
      <c r="CY28" s="103"/>
      <c r="CZ28" s="103"/>
      <c r="DA28" s="72">
        <f t="shared" si="14"/>
        <v>0</v>
      </c>
      <c r="DB28" s="104"/>
      <c r="DC28" s="104"/>
      <c r="DD28" s="105"/>
      <c r="DE28" s="102"/>
      <c r="DF28" s="103"/>
      <c r="DG28" s="103"/>
      <c r="DH28" s="72">
        <f t="shared" si="15"/>
        <v>0</v>
      </c>
      <c r="DI28" s="104"/>
      <c r="DJ28" s="104"/>
      <c r="DK28" s="152"/>
      <c r="DL28" s="170">
        <f t="shared" si="44"/>
        <v>0</v>
      </c>
      <c r="DM28" s="51">
        <f>DN28*Довідники!$H$2</f>
        <v>0</v>
      </c>
      <c r="DN28" s="72">
        <f t="shared" si="45"/>
        <v>0</v>
      </c>
      <c r="DO28" s="96" t="str">
        <f t="shared" si="46"/>
        <v xml:space="preserve"> </v>
      </c>
      <c r="DP28" s="68" t="str">
        <f>IF(OR(DO28&lt;Довідники!$J$3, DO28&gt;Довідники!$K$3), "!", "")</f>
        <v>!</v>
      </c>
      <c r="DQ28" s="120"/>
      <c r="DR28" s="45" t="str">
        <f t="shared" si="47"/>
        <v/>
      </c>
      <c r="DS28" s="71"/>
      <c r="DT28" s="119"/>
      <c r="DU28" s="119"/>
      <c r="DV28" s="119"/>
      <c r="DW28" s="179"/>
      <c r="DX28" s="182"/>
      <c r="DY28" s="119"/>
      <c r="DZ28" s="119"/>
      <c r="EA28" s="183"/>
      <c r="ED28" s="10">
        <f t="shared" si="48"/>
        <v>0</v>
      </c>
      <c r="EE28" s="10">
        <f t="shared" si="17"/>
        <v>0</v>
      </c>
      <c r="EF28" s="10">
        <f t="shared" si="18"/>
        <v>0</v>
      </c>
      <c r="EG28" s="10">
        <f t="shared" si="19"/>
        <v>0</v>
      </c>
      <c r="EH28" s="10">
        <f t="shared" si="20"/>
        <v>0</v>
      </c>
      <c r="EI28" s="10">
        <f t="shared" si="21"/>
        <v>0</v>
      </c>
      <c r="EJ28" s="10">
        <f t="shared" si="49"/>
        <v>0</v>
      </c>
      <c r="EL28" s="123">
        <f t="shared" si="50"/>
        <v>0</v>
      </c>
    </row>
    <row r="29" spans="1:142" ht="13.5" hidden="1" thickBot="1" x14ac:dyDescent="0.25">
      <c r="A29" s="49">
        <f t="shared" si="0"/>
        <v>20</v>
      </c>
      <c r="B29" s="101"/>
      <c r="C29" s="50" t="str">
        <f>IF(ISBLANK(D29)=FALSE,VLOOKUP(D29,Довідники!$B$2:$C$45,2,FALSE),"")</f>
        <v/>
      </c>
      <c r="D29" s="145"/>
      <c r="E29" s="112"/>
      <c r="F29" s="48" t="str">
        <f t="shared" si="22"/>
        <v/>
      </c>
      <c r="G29" s="48" t="str">
        <f>CONCATENATE(IF($X29="З", CONCATENATE($R$4, ","), ""), IF($X29=Довідники!$E$5, CONCATENATE($R$4, "*,"), ""), IF($AE29="З", CONCATENATE($Y$4, ","), ""), IF($AE29=Довідники!$E$5, CONCATENATE($Y$4, "*,"), ""), IF($AL29="З", CONCATENATE($AF$4, ","), ""), IF($AL29=Довідники!$E$5, CONCATENATE($AF$4, "*,"), ""), IF($AS29="З", CONCATENATE($AM$4, ","), ""), IF($AS29=Довідники!$E$5, CONCATENATE($AM$4, "*,"), ""), IF($AZ29="З", CONCATENATE($AT$4, ","), ""), IF($AZ29=Довідники!$E$5, CONCATENATE($AT$4, "*,"), ""), IF($BG29="З", CONCATENATE($BA$4, ","), ""), IF($BG29=Довідники!$E$5, CONCATENATE($BA$4, "*,"), ""), IF($BN29="З", CONCATENATE($BH$4, ","), ""), IF($BN29=Довідники!$E$5, CONCATENATE($BH$4, "*,"), ""), IF($BU29="З", CONCATENATE($BO$4, ","), ""), IF($BU29=Довідники!$E$5, CONCATENATE($BO$4, "*,"), ""), IF($CB29="З", CONCATENATE($BV$4, ","), ""), IF($CB29=Довідники!$E$5, CONCATENATE($BV$4, "*,"), ""), IF($CI29="З", CONCATENATE($CC$4, ","), ""), IF($CI29=Довідники!$E$5, CONCATENATE($CC$4, "*,"), ""), IF($CP29="З", CONCATENATE($CJ$4, ","), ""), IF($CP29=Довідники!$E$5, CONCATENATE($CJ$4, "*,"), ""), IF($CW29="З", CONCATENATE($CQ$4, ","), ""), IF($CW29=Довідники!$E$5, CONCATENATE($CQ$4, "*,"), ""), IF($DD29="З", CONCATENATE($CX$4, ","), ""), IF($DD29=Довідники!$E$5, CONCATENATE($CX$4, "*,"), ""), IF($DK29="З", CONCATENATE($DE$4, ","), ""), IF($DK29=Довідники!$E$5, CONCATENATE($DE$4, "*,"), ""))</f>
        <v/>
      </c>
      <c r="H29" s="48" t="str">
        <f t="shared" si="23"/>
        <v/>
      </c>
      <c r="I29" s="48" t="str">
        <f t="shared" si="24"/>
        <v/>
      </c>
      <c r="J29" s="48">
        <f t="shared" si="25"/>
        <v>0</v>
      </c>
      <c r="K29" s="48" t="str">
        <f t="shared" si="26"/>
        <v/>
      </c>
      <c r="L29" s="48">
        <f t="shared" si="27"/>
        <v>0</v>
      </c>
      <c r="M29" s="51">
        <f t="shared" si="28"/>
        <v>0</v>
      </c>
      <c r="N29" s="51">
        <f t="shared" si="29"/>
        <v>0</v>
      </c>
      <c r="O29" s="52">
        <f t="shared" si="30"/>
        <v>0</v>
      </c>
      <c r="P29" s="96" t="str">
        <f t="shared" si="31"/>
        <v xml:space="preserve"> </v>
      </c>
      <c r="Q29" s="166" t="str">
        <f>IF(OR(P29&lt;Довідники!$J$8, P29&gt;Довідники!$K$8), "!", "")</f>
        <v>!</v>
      </c>
      <c r="R29" s="159"/>
      <c r="S29" s="103"/>
      <c r="T29" s="103"/>
      <c r="U29" s="72">
        <f t="shared" si="32"/>
        <v>0</v>
      </c>
      <c r="V29" s="104"/>
      <c r="W29" s="104"/>
      <c r="X29" s="105"/>
      <c r="Y29" s="102"/>
      <c r="Z29" s="103"/>
      <c r="AA29" s="103"/>
      <c r="AB29" s="72">
        <f t="shared" si="33"/>
        <v>0</v>
      </c>
      <c r="AC29" s="104"/>
      <c r="AD29" s="104"/>
      <c r="AE29" s="152"/>
      <c r="AF29" s="159"/>
      <c r="AG29" s="103"/>
      <c r="AH29" s="103"/>
      <c r="AI29" s="72">
        <f t="shared" si="34"/>
        <v>0</v>
      </c>
      <c r="AJ29" s="104"/>
      <c r="AK29" s="104"/>
      <c r="AL29" s="105"/>
      <c r="AM29" s="102"/>
      <c r="AN29" s="103"/>
      <c r="AO29" s="103"/>
      <c r="AP29" s="72">
        <f t="shared" si="35"/>
        <v>0</v>
      </c>
      <c r="AQ29" s="104"/>
      <c r="AR29" s="104"/>
      <c r="AS29" s="152"/>
      <c r="AT29" s="159"/>
      <c r="AU29" s="103"/>
      <c r="AV29" s="103"/>
      <c r="AW29" s="72">
        <f t="shared" si="36"/>
        <v>0</v>
      </c>
      <c r="AX29" s="104"/>
      <c r="AY29" s="104"/>
      <c r="AZ29" s="105"/>
      <c r="BA29" s="102"/>
      <c r="BB29" s="103"/>
      <c r="BC29" s="103"/>
      <c r="BD29" s="72">
        <f t="shared" si="37"/>
        <v>0</v>
      </c>
      <c r="BE29" s="104"/>
      <c r="BF29" s="104"/>
      <c r="BG29" s="152"/>
      <c r="BH29" s="159"/>
      <c r="BI29" s="103"/>
      <c r="BJ29" s="103"/>
      <c r="BK29" s="72">
        <f t="shared" si="38"/>
        <v>0</v>
      </c>
      <c r="BL29" s="104"/>
      <c r="BM29" s="104"/>
      <c r="BN29" s="105"/>
      <c r="BO29" s="102"/>
      <c r="BP29" s="103"/>
      <c r="BQ29" s="103"/>
      <c r="BR29" s="72">
        <f t="shared" si="39"/>
        <v>0</v>
      </c>
      <c r="BS29" s="104"/>
      <c r="BT29" s="104"/>
      <c r="BU29" s="152"/>
      <c r="BV29" s="159"/>
      <c r="BW29" s="103"/>
      <c r="BX29" s="103"/>
      <c r="BY29" s="72">
        <f t="shared" si="40"/>
        <v>0</v>
      </c>
      <c r="BZ29" s="104"/>
      <c r="CA29" s="104"/>
      <c r="CB29" s="105"/>
      <c r="CC29" s="102"/>
      <c r="CD29" s="103"/>
      <c r="CE29" s="103"/>
      <c r="CF29" s="72">
        <f t="shared" si="41"/>
        <v>0</v>
      </c>
      <c r="CG29" s="104"/>
      <c r="CH29" s="104"/>
      <c r="CI29" s="152"/>
      <c r="CJ29" s="159"/>
      <c r="CK29" s="103"/>
      <c r="CL29" s="103"/>
      <c r="CM29" s="72">
        <f t="shared" si="42"/>
        <v>0</v>
      </c>
      <c r="CN29" s="104"/>
      <c r="CO29" s="104"/>
      <c r="CP29" s="105"/>
      <c r="CQ29" s="102"/>
      <c r="CR29" s="103"/>
      <c r="CS29" s="103"/>
      <c r="CT29" s="72">
        <f t="shared" si="43"/>
        <v>0</v>
      </c>
      <c r="CU29" s="104"/>
      <c r="CV29" s="104"/>
      <c r="CW29" s="152"/>
      <c r="CX29" s="159"/>
      <c r="CY29" s="103"/>
      <c r="CZ29" s="103"/>
      <c r="DA29" s="72">
        <f t="shared" si="14"/>
        <v>0</v>
      </c>
      <c r="DB29" s="104"/>
      <c r="DC29" s="104"/>
      <c r="DD29" s="105"/>
      <c r="DE29" s="102"/>
      <c r="DF29" s="103"/>
      <c r="DG29" s="103"/>
      <c r="DH29" s="72">
        <f t="shared" si="15"/>
        <v>0</v>
      </c>
      <c r="DI29" s="104"/>
      <c r="DJ29" s="104"/>
      <c r="DK29" s="152"/>
      <c r="DL29" s="170">
        <f t="shared" si="44"/>
        <v>0</v>
      </c>
      <c r="DM29" s="51">
        <f>DN29*Довідники!$H$2</f>
        <v>0</v>
      </c>
      <c r="DN29" s="72">
        <f t="shared" si="45"/>
        <v>0</v>
      </c>
      <c r="DO29" s="96" t="str">
        <f t="shared" si="46"/>
        <v xml:space="preserve"> </v>
      </c>
      <c r="DP29" s="68" t="str">
        <f>IF(OR(DO29&lt;Довідники!$J$3, DO29&gt;Довідники!$K$3), "!", "")</f>
        <v>!</v>
      </c>
      <c r="DQ29" s="120"/>
      <c r="DR29" s="45" t="str">
        <f t="shared" si="47"/>
        <v/>
      </c>
      <c r="DS29" s="71"/>
      <c r="DT29" s="119"/>
      <c r="DU29" s="119"/>
      <c r="DV29" s="119"/>
      <c r="DW29" s="179"/>
      <c r="DX29" s="182"/>
      <c r="DY29" s="119"/>
      <c r="DZ29" s="119"/>
      <c r="EA29" s="183"/>
      <c r="ED29" s="10">
        <f t="shared" si="48"/>
        <v>0</v>
      </c>
      <c r="EE29" s="10">
        <f t="shared" si="17"/>
        <v>0</v>
      </c>
      <c r="EF29" s="10">
        <f t="shared" si="18"/>
        <v>0</v>
      </c>
      <c r="EG29" s="10">
        <f t="shared" si="19"/>
        <v>0</v>
      </c>
      <c r="EH29" s="10">
        <f t="shared" si="20"/>
        <v>0</v>
      </c>
      <c r="EI29" s="10">
        <f t="shared" si="21"/>
        <v>0</v>
      </c>
      <c r="EJ29" s="10">
        <f t="shared" si="49"/>
        <v>0</v>
      </c>
      <c r="EL29" s="123">
        <f t="shared" si="50"/>
        <v>0</v>
      </c>
    </row>
    <row r="30" spans="1:142" ht="13.5" hidden="1" thickBot="1" x14ac:dyDescent="0.25">
      <c r="A30" s="49">
        <f t="shared" si="0"/>
        <v>21</v>
      </c>
      <c r="B30" s="101"/>
      <c r="C30" s="50" t="str">
        <f>IF(ISBLANK(D30)=FALSE,VLOOKUP(D30,Довідники!$B$2:$C$45,2,FALSE),"")</f>
        <v/>
      </c>
      <c r="D30" s="145"/>
      <c r="E30" s="112"/>
      <c r="F30" s="48" t="str">
        <f t="shared" si="22"/>
        <v/>
      </c>
      <c r="G30" s="48" t="str">
        <f>CONCATENATE(IF($X30="З", CONCATENATE($R$4, ","), ""), IF($X30=Довідники!$E$5, CONCATENATE($R$4, "*,"), ""), IF($AE30="З", CONCATENATE($Y$4, ","), ""), IF($AE30=Довідники!$E$5, CONCATENATE($Y$4, "*,"), ""), IF($AL30="З", CONCATENATE($AF$4, ","), ""), IF($AL30=Довідники!$E$5, CONCATENATE($AF$4, "*,"), ""), IF($AS30="З", CONCATENATE($AM$4, ","), ""), IF($AS30=Довідники!$E$5, CONCATENATE($AM$4, "*,"), ""), IF($AZ30="З", CONCATENATE($AT$4, ","), ""), IF($AZ30=Довідники!$E$5, CONCATENATE($AT$4, "*,"), ""), IF($BG30="З", CONCATENATE($BA$4, ","), ""), IF($BG30=Довідники!$E$5, CONCATENATE($BA$4, "*,"), ""), IF($BN30="З", CONCATENATE($BH$4, ","), ""), IF($BN30=Довідники!$E$5, CONCATENATE($BH$4, "*,"), ""), IF($BU30="З", CONCATENATE($BO$4, ","), ""), IF($BU30=Довідники!$E$5, CONCATENATE($BO$4, "*,"), ""), IF($CB30="З", CONCATENATE($BV$4, ","), ""), IF($CB30=Довідники!$E$5, CONCATENATE($BV$4, "*,"), ""), IF($CI30="З", CONCATENATE($CC$4, ","), ""), IF($CI30=Довідники!$E$5, CONCATENATE($CC$4, "*,"), ""), IF($CP30="З", CONCATENATE($CJ$4, ","), ""), IF($CP30=Довідники!$E$5, CONCATENATE($CJ$4, "*,"), ""), IF($CW30="З", CONCATENATE($CQ$4, ","), ""), IF($CW30=Довідники!$E$5, CONCATENATE($CQ$4, "*,"), ""), IF($DD30="З", CONCATENATE($CX$4, ","), ""), IF($DD30=Довідники!$E$5, CONCATENATE($CX$4, "*,"), ""), IF($DK30="З", CONCATENATE($DE$4, ","), ""), IF($DK30=Довідники!$E$5, CONCATENATE($DE$4, "*,"), ""))</f>
        <v/>
      </c>
      <c r="H30" s="48" t="str">
        <f t="shared" si="23"/>
        <v/>
      </c>
      <c r="I30" s="48" t="str">
        <f t="shared" si="24"/>
        <v/>
      </c>
      <c r="J30" s="48">
        <f t="shared" si="25"/>
        <v>0</v>
      </c>
      <c r="K30" s="48" t="str">
        <f t="shared" si="26"/>
        <v/>
      </c>
      <c r="L30" s="48">
        <f t="shared" si="27"/>
        <v>0</v>
      </c>
      <c r="M30" s="51">
        <f t="shared" si="28"/>
        <v>0</v>
      </c>
      <c r="N30" s="51">
        <f t="shared" si="29"/>
        <v>0</v>
      </c>
      <c r="O30" s="52">
        <f t="shared" si="30"/>
        <v>0</v>
      </c>
      <c r="P30" s="96" t="str">
        <f t="shared" si="31"/>
        <v xml:space="preserve"> </v>
      </c>
      <c r="Q30" s="166" t="str">
        <f>IF(OR(P30&lt;Довідники!$J$8, P30&gt;Довідники!$K$8), "!", "")</f>
        <v>!</v>
      </c>
      <c r="R30" s="159"/>
      <c r="S30" s="103"/>
      <c r="T30" s="103"/>
      <c r="U30" s="72">
        <f t="shared" si="32"/>
        <v>0</v>
      </c>
      <c r="V30" s="104"/>
      <c r="W30" s="104"/>
      <c r="X30" s="105"/>
      <c r="Y30" s="102"/>
      <c r="Z30" s="103"/>
      <c r="AA30" s="103"/>
      <c r="AB30" s="72">
        <f t="shared" si="33"/>
        <v>0</v>
      </c>
      <c r="AC30" s="104"/>
      <c r="AD30" s="104"/>
      <c r="AE30" s="152"/>
      <c r="AF30" s="159"/>
      <c r="AG30" s="103"/>
      <c r="AH30" s="103"/>
      <c r="AI30" s="72">
        <f t="shared" si="34"/>
        <v>0</v>
      </c>
      <c r="AJ30" s="104"/>
      <c r="AK30" s="104"/>
      <c r="AL30" s="105"/>
      <c r="AM30" s="102"/>
      <c r="AN30" s="103"/>
      <c r="AO30" s="103"/>
      <c r="AP30" s="72">
        <f t="shared" si="35"/>
        <v>0</v>
      </c>
      <c r="AQ30" s="104"/>
      <c r="AR30" s="104"/>
      <c r="AS30" s="152"/>
      <c r="AT30" s="159"/>
      <c r="AU30" s="103"/>
      <c r="AV30" s="103"/>
      <c r="AW30" s="72">
        <f t="shared" si="36"/>
        <v>0</v>
      </c>
      <c r="AX30" s="104"/>
      <c r="AY30" s="104"/>
      <c r="AZ30" s="105"/>
      <c r="BA30" s="102"/>
      <c r="BB30" s="103"/>
      <c r="BC30" s="103"/>
      <c r="BD30" s="72">
        <f t="shared" si="37"/>
        <v>0</v>
      </c>
      <c r="BE30" s="104"/>
      <c r="BF30" s="104"/>
      <c r="BG30" s="152"/>
      <c r="BH30" s="159"/>
      <c r="BI30" s="103"/>
      <c r="BJ30" s="103"/>
      <c r="BK30" s="72">
        <f t="shared" si="38"/>
        <v>0</v>
      </c>
      <c r="BL30" s="104"/>
      <c r="BM30" s="104"/>
      <c r="BN30" s="105"/>
      <c r="BO30" s="102"/>
      <c r="BP30" s="103"/>
      <c r="BQ30" s="103"/>
      <c r="BR30" s="72">
        <f t="shared" si="39"/>
        <v>0</v>
      </c>
      <c r="BS30" s="104"/>
      <c r="BT30" s="104"/>
      <c r="BU30" s="152"/>
      <c r="BV30" s="159"/>
      <c r="BW30" s="103"/>
      <c r="BX30" s="103"/>
      <c r="BY30" s="72">
        <f t="shared" si="40"/>
        <v>0</v>
      </c>
      <c r="BZ30" s="104"/>
      <c r="CA30" s="104"/>
      <c r="CB30" s="105"/>
      <c r="CC30" s="102"/>
      <c r="CD30" s="103"/>
      <c r="CE30" s="103"/>
      <c r="CF30" s="72">
        <f t="shared" si="41"/>
        <v>0</v>
      </c>
      <c r="CG30" s="104"/>
      <c r="CH30" s="104"/>
      <c r="CI30" s="152"/>
      <c r="CJ30" s="159"/>
      <c r="CK30" s="103"/>
      <c r="CL30" s="103"/>
      <c r="CM30" s="72">
        <f t="shared" si="42"/>
        <v>0</v>
      </c>
      <c r="CN30" s="104"/>
      <c r="CO30" s="104"/>
      <c r="CP30" s="105"/>
      <c r="CQ30" s="102"/>
      <c r="CR30" s="103"/>
      <c r="CS30" s="103"/>
      <c r="CT30" s="72">
        <f t="shared" si="43"/>
        <v>0</v>
      </c>
      <c r="CU30" s="104"/>
      <c r="CV30" s="104"/>
      <c r="CW30" s="152"/>
      <c r="CX30" s="159"/>
      <c r="CY30" s="103"/>
      <c r="CZ30" s="103"/>
      <c r="DA30" s="72">
        <f t="shared" si="14"/>
        <v>0</v>
      </c>
      <c r="DB30" s="104"/>
      <c r="DC30" s="104"/>
      <c r="DD30" s="105"/>
      <c r="DE30" s="102"/>
      <c r="DF30" s="103"/>
      <c r="DG30" s="103"/>
      <c r="DH30" s="72">
        <f t="shared" si="15"/>
        <v>0</v>
      </c>
      <c r="DI30" s="104"/>
      <c r="DJ30" s="104"/>
      <c r="DK30" s="152"/>
      <c r="DL30" s="170">
        <f t="shared" si="44"/>
        <v>0</v>
      </c>
      <c r="DM30" s="51">
        <f>DN30*Довідники!$H$2</f>
        <v>0</v>
      </c>
      <c r="DN30" s="72">
        <f t="shared" si="45"/>
        <v>0</v>
      </c>
      <c r="DO30" s="96" t="str">
        <f t="shared" si="46"/>
        <v xml:space="preserve"> </v>
      </c>
      <c r="DP30" s="68" t="str">
        <f>IF(OR(DO30&lt;Довідники!$J$3, DO30&gt;Довідники!$K$3), "!", "")</f>
        <v>!</v>
      </c>
      <c r="DQ30" s="120"/>
      <c r="DR30" s="45" t="str">
        <f t="shared" si="47"/>
        <v/>
      </c>
      <c r="DS30" s="71"/>
      <c r="DT30" s="119"/>
      <c r="DU30" s="119"/>
      <c r="DV30" s="119"/>
      <c r="DW30" s="179"/>
      <c r="DX30" s="182"/>
      <c r="DY30" s="119"/>
      <c r="DZ30" s="119"/>
      <c r="EA30" s="183"/>
      <c r="ED30" s="10">
        <f t="shared" si="48"/>
        <v>0</v>
      </c>
      <c r="EE30" s="10">
        <f t="shared" si="17"/>
        <v>0</v>
      </c>
      <c r="EF30" s="10">
        <f t="shared" si="18"/>
        <v>0</v>
      </c>
      <c r="EG30" s="10">
        <f t="shared" si="19"/>
        <v>0</v>
      </c>
      <c r="EH30" s="10">
        <f t="shared" si="20"/>
        <v>0</v>
      </c>
      <c r="EI30" s="10">
        <f t="shared" si="21"/>
        <v>0</v>
      </c>
      <c r="EJ30" s="10">
        <f t="shared" si="49"/>
        <v>0</v>
      </c>
      <c r="EL30" s="123">
        <f t="shared" si="50"/>
        <v>0</v>
      </c>
    </row>
    <row r="31" spans="1:142" ht="13.5" hidden="1" thickBot="1" x14ac:dyDescent="0.25">
      <c r="A31" s="49">
        <f t="shared" si="0"/>
        <v>22</v>
      </c>
      <c r="B31" s="101"/>
      <c r="C31" s="50" t="str">
        <f>IF(ISBLANK(D31)=FALSE,VLOOKUP(D31,Довідники!$B$2:$C$45,2,FALSE),"")</f>
        <v/>
      </c>
      <c r="D31" s="145"/>
      <c r="E31" s="112"/>
      <c r="F31" s="48" t="str">
        <f t="shared" si="22"/>
        <v/>
      </c>
      <c r="G31" s="48" t="str">
        <f>CONCATENATE(IF($X31="З", CONCATENATE($R$4, ","), ""), IF($X31=Довідники!$E$5, CONCATENATE($R$4, "*,"), ""), IF($AE31="З", CONCATENATE($Y$4, ","), ""), IF($AE31=Довідники!$E$5, CONCATENATE($Y$4, "*,"), ""), IF($AL31="З", CONCATENATE($AF$4, ","), ""), IF($AL31=Довідники!$E$5, CONCATENATE($AF$4, "*,"), ""), IF($AS31="З", CONCATENATE($AM$4, ","), ""), IF($AS31=Довідники!$E$5, CONCATENATE($AM$4, "*,"), ""), IF($AZ31="З", CONCATENATE($AT$4, ","), ""), IF($AZ31=Довідники!$E$5, CONCATENATE($AT$4, "*,"), ""), IF($BG31="З", CONCATENATE($BA$4, ","), ""), IF($BG31=Довідники!$E$5, CONCATENATE($BA$4, "*,"), ""), IF($BN31="З", CONCATENATE($BH$4, ","), ""), IF($BN31=Довідники!$E$5, CONCATENATE($BH$4, "*,"), ""), IF($BU31="З", CONCATENATE($BO$4, ","), ""), IF($BU31=Довідники!$E$5, CONCATENATE($BO$4, "*,"), ""), IF($CB31="З", CONCATENATE($BV$4, ","), ""), IF($CB31=Довідники!$E$5, CONCATENATE($BV$4, "*,"), ""), IF($CI31="З", CONCATENATE($CC$4, ","), ""), IF($CI31=Довідники!$E$5, CONCATENATE($CC$4, "*,"), ""), IF($CP31="З", CONCATENATE($CJ$4, ","), ""), IF($CP31=Довідники!$E$5, CONCATENATE($CJ$4, "*,"), ""), IF($CW31="З", CONCATENATE($CQ$4, ","), ""), IF($CW31=Довідники!$E$5, CONCATENATE($CQ$4, "*,"), ""), IF($DD31="З", CONCATENATE($CX$4, ","), ""), IF($DD31=Довідники!$E$5, CONCATENATE($CX$4, "*,"), ""), IF($DK31="З", CONCATENATE($DE$4, ","), ""), IF($DK31=Довідники!$E$5, CONCATENATE($DE$4, "*,"), ""))</f>
        <v/>
      </c>
      <c r="H31" s="48" t="str">
        <f t="shared" si="23"/>
        <v/>
      </c>
      <c r="I31" s="48" t="str">
        <f t="shared" si="24"/>
        <v/>
      </c>
      <c r="J31" s="48">
        <f t="shared" si="25"/>
        <v>0</v>
      </c>
      <c r="K31" s="48" t="str">
        <f t="shared" si="26"/>
        <v/>
      </c>
      <c r="L31" s="48">
        <f t="shared" si="27"/>
        <v>0</v>
      </c>
      <c r="M31" s="51">
        <f t="shared" si="28"/>
        <v>0</v>
      </c>
      <c r="N31" s="51">
        <f t="shared" si="29"/>
        <v>0</v>
      </c>
      <c r="O31" s="52">
        <f t="shared" si="30"/>
        <v>0</v>
      </c>
      <c r="P31" s="96" t="str">
        <f t="shared" si="31"/>
        <v xml:space="preserve"> </v>
      </c>
      <c r="Q31" s="166" t="str">
        <f>IF(OR(P31&lt;Довідники!$J$8, P31&gt;Довідники!$K$8), "!", "")</f>
        <v>!</v>
      </c>
      <c r="R31" s="159"/>
      <c r="S31" s="103"/>
      <c r="T31" s="103"/>
      <c r="U31" s="72">
        <f t="shared" si="32"/>
        <v>0</v>
      </c>
      <c r="V31" s="104"/>
      <c r="W31" s="104"/>
      <c r="X31" s="105"/>
      <c r="Y31" s="102"/>
      <c r="Z31" s="103"/>
      <c r="AA31" s="103"/>
      <c r="AB31" s="72">
        <f t="shared" si="33"/>
        <v>0</v>
      </c>
      <c r="AC31" s="104"/>
      <c r="AD31" s="104"/>
      <c r="AE31" s="152"/>
      <c r="AF31" s="159"/>
      <c r="AG31" s="103"/>
      <c r="AH31" s="103"/>
      <c r="AI31" s="72">
        <f t="shared" si="34"/>
        <v>0</v>
      </c>
      <c r="AJ31" s="104"/>
      <c r="AK31" s="104"/>
      <c r="AL31" s="105"/>
      <c r="AM31" s="102"/>
      <c r="AN31" s="103"/>
      <c r="AO31" s="103"/>
      <c r="AP31" s="72">
        <f t="shared" si="35"/>
        <v>0</v>
      </c>
      <c r="AQ31" s="104"/>
      <c r="AR31" s="104"/>
      <c r="AS31" s="152"/>
      <c r="AT31" s="159"/>
      <c r="AU31" s="103"/>
      <c r="AV31" s="103"/>
      <c r="AW31" s="72">
        <f t="shared" si="36"/>
        <v>0</v>
      </c>
      <c r="AX31" s="104"/>
      <c r="AY31" s="104"/>
      <c r="AZ31" s="105"/>
      <c r="BA31" s="102"/>
      <c r="BB31" s="103"/>
      <c r="BC31" s="103"/>
      <c r="BD31" s="72">
        <f t="shared" si="37"/>
        <v>0</v>
      </c>
      <c r="BE31" s="104"/>
      <c r="BF31" s="104"/>
      <c r="BG31" s="152"/>
      <c r="BH31" s="159"/>
      <c r="BI31" s="103"/>
      <c r="BJ31" s="103"/>
      <c r="BK31" s="72">
        <f t="shared" si="38"/>
        <v>0</v>
      </c>
      <c r="BL31" s="104"/>
      <c r="BM31" s="104"/>
      <c r="BN31" s="105"/>
      <c r="BO31" s="102"/>
      <c r="BP31" s="103"/>
      <c r="BQ31" s="103"/>
      <c r="BR31" s="72">
        <f t="shared" si="39"/>
        <v>0</v>
      </c>
      <c r="BS31" s="104"/>
      <c r="BT31" s="104"/>
      <c r="BU31" s="152"/>
      <c r="BV31" s="159"/>
      <c r="BW31" s="103"/>
      <c r="BX31" s="103"/>
      <c r="BY31" s="72">
        <f t="shared" si="40"/>
        <v>0</v>
      </c>
      <c r="BZ31" s="104"/>
      <c r="CA31" s="104"/>
      <c r="CB31" s="105"/>
      <c r="CC31" s="102"/>
      <c r="CD31" s="103"/>
      <c r="CE31" s="103"/>
      <c r="CF31" s="72">
        <f t="shared" si="41"/>
        <v>0</v>
      </c>
      <c r="CG31" s="104"/>
      <c r="CH31" s="104"/>
      <c r="CI31" s="152"/>
      <c r="CJ31" s="159"/>
      <c r="CK31" s="103"/>
      <c r="CL31" s="103"/>
      <c r="CM31" s="72">
        <f t="shared" si="42"/>
        <v>0</v>
      </c>
      <c r="CN31" s="104"/>
      <c r="CO31" s="104"/>
      <c r="CP31" s="105"/>
      <c r="CQ31" s="102"/>
      <c r="CR31" s="103"/>
      <c r="CS31" s="103"/>
      <c r="CT31" s="72">
        <f t="shared" si="43"/>
        <v>0</v>
      </c>
      <c r="CU31" s="104"/>
      <c r="CV31" s="104"/>
      <c r="CW31" s="152"/>
      <c r="CX31" s="159"/>
      <c r="CY31" s="103"/>
      <c r="CZ31" s="103"/>
      <c r="DA31" s="72">
        <f t="shared" si="14"/>
        <v>0</v>
      </c>
      <c r="DB31" s="104"/>
      <c r="DC31" s="104"/>
      <c r="DD31" s="105"/>
      <c r="DE31" s="102"/>
      <c r="DF31" s="103"/>
      <c r="DG31" s="103"/>
      <c r="DH31" s="72">
        <f t="shared" si="15"/>
        <v>0</v>
      </c>
      <c r="DI31" s="104"/>
      <c r="DJ31" s="104"/>
      <c r="DK31" s="152"/>
      <c r="DL31" s="170">
        <f t="shared" si="44"/>
        <v>0</v>
      </c>
      <c r="DM31" s="51">
        <f>DN31*Довідники!$H$2</f>
        <v>0</v>
      </c>
      <c r="DN31" s="72">
        <f t="shared" si="45"/>
        <v>0</v>
      </c>
      <c r="DO31" s="96" t="str">
        <f t="shared" si="46"/>
        <v xml:space="preserve"> </v>
      </c>
      <c r="DP31" s="68" t="str">
        <f>IF(OR(DO31&lt;Довідники!$J$3, DO31&gt;Довідники!$K$3), "!", "")</f>
        <v>!</v>
      </c>
      <c r="DQ31" s="120"/>
      <c r="DR31" s="45" t="str">
        <f t="shared" si="47"/>
        <v/>
      </c>
      <c r="DS31" s="71"/>
      <c r="DT31" s="119"/>
      <c r="DU31" s="119"/>
      <c r="DV31" s="119"/>
      <c r="DW31" s="179"/>
      <c r="DX31" s="182"/>
      <c r="DY31" s="119"/>
      <c r="DZ31" s="119"/>
      <c r="EA31" s="183"/>
      <c r="ED31" s="10">
        <f t="shared" si="48"/>
        <v>0</v>
      </c>
      <c r="EE31" s="10">
        <f t="shared" si="17"/>
        <v>0</v>
      </c>
      <c r="EF31" s="10">
        <f t="shared" si="18"/>
        <v>0</v>
      </c>
      <c r="EG31" s="10">
        <f t="shared" si="19"/>
        <v>0</v>
      </c>
      <c r="EH31" s="10">
        <f t="shared" si="20"/>
        <v>0</v>
      </c>
      <c r="EI31" s="10">
        <f t="shared" si="21"/>
        <v>0</v>
      </c>
      <c r="EJ31" s="10">
        <f t="shared" si="49"/>
        <v>0</v>
      </c>
      <c r="EL31" s="123">
        <f t="shared" si="50"/>
        <v>0</v>
      </c>
    </row>
    <row r="32" spans="1:142" ht="13.5" hidden="1" thickBot="1" x14ac:dyDescent="0.25">
      <c r="A32" s="49">
        <f t="shared" si="0"/>
        <v>23</v>
      </c>
      <c r="B32" s="101"/>
      <c r="C32" s="50" t="str">
        <f>IF(ISBLANK(D32)=FALSE,VLOOKUP(D32,Довідники!$B$2:$C$45,2,FALSE),"")</f>
        <v/>
      </c>
      <c r="D32" s="145"/>
      <c r="E32" s="112"/>
      <c r="F32" s="48" t="str">
        <f t="shared" si="22"/>
        <v/>
      </c>
      <c r="G32" s="48" t="str">
        <f>CONCATENATE(IF($X32="З", CONCATENATE($R$4, ","), ""), IF($X32=Довідники!$E$5, CONCATENATE($R$4, "*,"), ""), IF($AE32="З", CONCATENATE($Y$4, ","), ""), IF($AE32=Довідники!$E$5, CONCATENATE($Y$4, "*,"), ""), IF($AL32="З", CONCATENATE($AF$4, ","), ""), IF($AL32=Довідники!$E$5, CONCATENATE($AF$4, "*,"), ""), IF($AS32="З", CONCATENATE($AM$4, ","), ""), IF($AS32=Довідники!$E$5, CONCATENATE($AM$4, "*,"), ""), IF($AZ32="З", CONCATENATE($AT$4, ","), ""), IF($AZ32=Довідники!$E$5, CONCATENATE($AT$4, "*,"), ""), IF($BG32="З", CONCATENATE($BA$4, ","), ""), IF($BG32=Довідники!$E$5, CONCATENATE($BA$4, "*,"), ""), IF($BN32="З", CONCATENATE($BH$4, ","), ""), IF($BN32=Довідники!$E$5, CONCATENATE($BH$4, "*,"), ""), IF($BU32="З", CONCATENATE($BO$4, ","), ""), IF($BU32=Довідники!$E$5, CONCATENATE($BO$4, "*,"), ""), IF($CB32="З", CONCATENATE($BV$4, ","), ""), IF($CB32=Довідники!$E$5, CONCATENATE($BV$4, "*,"), ""), IF($CI32="З", CONCATENATE($CC$4, ","), ""), IF($CI32=Довідники!$E$5, CONCATENATE($CC$4, "*,"), ""), IF($CP32="З", CONCATENATE($CJ$4, ","), ""), IF($CP32=Довідники!$E$5, CONCATENATE($CJ$4, "*,"), ""), IF($CW32="З", CONCATENATE($CQ$4, ","), ""), IF($CW32=Довідники!$E$5, CONCATENATE($CQ$4, "*,"), ""), IF($DD32="З", CONCATENATE($CX$4, ","), ""), IF($DD32=Довідники!$E$5, CONCATENATE($CX$4, "*,"), ""), IF($DK32="З", CONCATENATE($DE$4, ","), ""), IF($DK32=Довідники!$E$5, CONCATENATE($DE$4, "*,"), ""))</f>
        <v/>
      </c>
      <c r="H32" s="48" t="str">
        <f t="shared" si="23"/>
        <v/>
      </c>
      <c r="I32" s="48" t="str">
        <f t="shared" si="24"/>
        <v/>
      </c>
      <c r="J32" s="48">
        <f t="shared" si="25"/>
        <v>0</v>
      </c>
      <c r="K32" s="48" t="str">
        <f t="shared" si="26"/>
        <v/>
      </c>
      <c r="L32" s="48">
        <f t="shared" si="27"/>
        <v>0</v>
      </c>
      <c r="M32" s="51">
        <f t="shared" si="28"/>
        <v>0</v>
      </c>
      <c r="N32" s="51">
        <f t="shared" si="29"/>
        <v>0</v>
      </c>
      <c r="O32" s="52">
        <f t="shared" si="30"/>
        <v>0</v>
      </c>
      <c r="P32" s="96" t="str">
        <f t="shared" si="31"/>
        <v xml:space="preserve"> </v>
      </c>
      <c r="Q32" s="166" t="str">
        <f>IF(OR(P32&lt;Довідники!$J$8, P32&gt;Довідники!$K$8), "!", "")</f>
        <v>!</v>
      </c>
      <c r="R32" s="159"/>
      <c r="S32" s="103"/>
      <c r="T32" s="103"/>
      <c r="U32" s="72">
        <f t="shared" si="32"/>
        <v>0</v>
      </c>
      <c r="V32" s="104"/>
      <c r="W32" s="104"/>
      <c r="X32" s="105"/>
      <c r="Y32" s="102"/>
      <c r="Z32" s="103"/>
      <c r="AA32" s="103"/>
      <c r="AB32" s="72">
        <f t="shared" si="33"/>
        <v>0</v>
      </c>
      <c r="AC32" s="104"/>
      <c r="AD32" s="104"/>
      <c r="AE32" s="152"/>
      <c r="AF32" s="159"/>
      <c r="AG32" s="103"/>
      <c r="AH32" s="103"/>
      <c r="AI32" s="72">
        <f t="shared" si="34"/>
        <v>0</v>
      </c>
      <c r="AJ32" s="104"/>
      <c r="AK32" s="104"/>
      <c r="AL32" s="105"/>
      <c r="AM32" s="102"/>
      <c r="AN32" s="103"/>
      <c r="AO32" s="103"/>
      <c r="AP32" s="72">
        <f t="shared" si="35"/>
        <v>0</v>
      </c>
      <c r="AQ32" s="104"/>
      <c r="AR32" s="104"/>
      <c r="AS32" s="152"/>
      <c r="AT32" s="159"/>
      <c r="AU32" s="103"/>
      <c r="AV32" s="103"/>
      <c r="AW32" s="72">
        <f t="shared" si="36"/>
        <v>0</v>
      </c>
      <c r="AX32" s="104"/>
      <c r="AY32" s="104"/>
      <c r="AZ32" s="105"/>
      <c r="BA32" s="102"/>
      <c r="BB32" s="103"/>
      <c r="BC32" s="103"/>
      <c r="BD32" s="72">
        <f t="shared" si="37"/>
        <v>0</v>
      </c>
      <c r="BE32" s="104"/>
      <c r="BF32" s="104"/>
      <c r="BG32" s="152"/>
      <c r="BH32" s="159"/>
      <c r="BI32" s="103"/>
      <c r="BJ32" s="103"/>
      <c r="BK32" s="72">
        <f t="shared" si="38"/>
        <v>0</v>
      </c>
      <c r="BL32" s="104"/>
      <c r="BM32" s="104"/>
      <c r="BN32" s="105"/>
      <c r="BO32" s="102"/>
      <c r="BP32" s="103"/>
      <c r="BQ32" s="103"/>
      <c r="BR32" s="72">
        <f t="shared" si="39"/>
        <v>0</v>
      </c>
      <c r="BS32" s="104"/>
      <c r="BT32" s="104"/>
      <c r="BU32" s="152"/>
      <c r="BV32" s="159"/>
      <c r="BW32" s="103"/>
      <c r="BX32" s="103"/>
      <c r="BY32" s="72">
        <f t="shared" si="40"/>
        <v>0</v>
      </c>
      <c r="BZ32" s="104"/>
      <c r="CA32" s="104"/>
      <c r="CB32" s="105"/>
      <c r="CC32" s="102"/>
      <c r="CD32" s="103"/>
      <c r="CE32" s="103"/>
      <c r="CF32" s="72">
        <f t="shared" si="41"/>
        <v>0</v>
      </c>
      <c r="CG32" s="104"/>
      <c r="CH32" s="104"/>
      <c r="CI32" s="152"/>
      <c r="CJ32" s="159"/>
      <c r="CK32" s="103"/>
      <c r="CL32" s="103"/>
      <c r="CM32" s="72">
        <f t="shared" si="42"/>
        <v>0</v>
      </c>
      <c r="CN32" s="104"/>
      <c r="CO32" s="104"/>
      <c r="CP32" s="105"/>
      <c r="CQ32" s="102"/>
      <c r="CR32" s="103"/>
      <c r="CS32" s="103"/>
      <c r="CT32" s="72">
        <f t="shared" si="43"/>
        <v>0</v>
      </c>
      <c r="CU32" s="104"/>
      <c r="CV32" s="104"/>
      <c r="CW32" s="152"/>
      <c r="CX32" s="159"/>
      <c r="CY32" s="103"/>
      <c r="CZ32" s="103"/>
      <c r="DA32" s="72">
        <f t="shared" si="14"/>
        <v>0</v>
      </c>
      <c r="DB32" s="104"/>
      <c r="DC32" s="104"/>
      <c r="DD32" s="105"/>
      <c r="DE32" s="102"/>
      <c r="DF32" s="103"/>
      <c r="DG32" s="103"/>
      <c r="DH32" s="72">
        <f t="shared" si="15"/>
        <v>0</v>
      </c>
      <c r="DI32" s="104"/>
      <c r="DJ32" s="104"/>
      <c r="DK32" s="152"/>
      <c r="DL32" s="170">
        <f t="shared" si="44"/>
        <v>0</v>
      </c>
      <c r="DM32" s="51">
        <f>DN32*Довідники!$H$2</f>
        <v>0</v>
      </c>
      <c r="DN32" s="72">
        <f t="shared" si="45"/>
        <v>0</v>
      </c>
      <c r="DO32" s="96" t="str">
        <f t="shared" si="46"/>
        <v xml:space="preserve"> </v>
      </c>
      <c r="DP32" s="68" t="str">
        <f>IF(OR(DO32&lt;Довідники!$J$3, DO32&gt;Довідники!$K$3), "!", "")</f>
        <v>!</v>
      </c>
      <c r="DQ32" s="120"/>
      <c r="DR32" s="45" t="str">
        <f t="shared" si="47"/>
        <v/>
      </c>
      <c r="DS32" s="71"/>
      <c r="DT32" s="119"/>
      <c r="DU32" s="119"/>
      <c r="DV32" s="119"/>
      <c r="DW32" s="179"/>
      <c r="DX32" s="182"/>
      <c r="DY32" s="119"/>
      <c r="DZ32" s="119"/>
      <c r="EA32" s="183"/>
      <c r="ED32" s="10">
        <f t="shared" si="48"/>
        <v>0</v>
      </c>
      <c r="EE32" s="10">
        <f t="shared" si="17"/>
        <v>0</v>
      </c>
      <c r="EF32" s="10">
        <f t="shared" si="18"/>
        <v>0</v>
      </c>
      <c r="EG32" s="10">
        <f t="shared" si="19"/>
        <v>0</v>
      </c>
      <c r="EH32" s="10">
        <f t="shared" si="20"/>
        <v>0</v>
      </c>
      <c r="EI32" s="10">
        <f t="shared" si="21"/>
        <v>0</v>
      </c>
      <c r="EJ32" s="10">
        <f t="shared" si="49"/>
        <v>0</v>
      </c>
      <c r="EL32" s="123">
        <f t="shared" si="50"/>
        <v>0</v>
      </c>
    </row>
    <row r="33" spans="1:142" ht="13.5" hidden="1" thickBot="1" x14ac:dyDescent="0.25">
      <c r="A33" s="49">
        <f t="shared" si="0"/>
        <v>24</v>
      </c>
      <c r="B33" s="101"/>
      <c r="C33" s="50" t="str">
        <f>IF(ISBLANK(D33)=FALSE,VLOOKUP(D33,Довідники!$B$2:$C$45,2,FALSE),"")</f>
        <v/>
      </c>
      <c r="D33" s="145"/>
      <c r="E33" s="112"/>
      <c r="F33" s="48" t="str">
        <f t="shared" si="22"/>
        <v/>
      </c>
      <c r="G33" s="48" t="str">
        <f>CONCATENATE(IF($X33="З", CONCATENATE($R$4, ","), ""), IF($X33=Довідники!$E$5, CONCATENATE($R$4, "*,"), ""), IF($AE33="З", CONCATENATE($Y$4, ","), ""), IF($AE33=Довідники!$E$5, CONCATENATE($Y$4, "*,"), ""), IF($AL33="З", CONCATENATE($AF$4, ","), ""), IF($AL33=Довідники!$E$5, CONCATENATE($AF$4, "*,"), ""), IF($AS33="З", CONCATENATE($AM$4, ","), ""), IF($AS33=Довідники!$E$5, CONCATENATE($AM$4, "*,"), ""), IF($AZ33="З", CONCATENATE($AT$4, ","), ""), IF($AZ33=Довідники!$E$5, CONCATENATE($AT$4, "*,"), ""), IF($BG33="З", CONCATENATE($BA$4, ","), ""), IF($BG33=Довідники!$E$5, CONCATENATE($BA$4, "*,"), ""), IF($BN33="З", CONCATENATE($BH$4, ","), ""), IF($BN33=Довідники!$E$5, CONCATENATE($BH$4, "*,"), ""), IF($BU33="З", CONCATENATE($BO$4, ","), ""), IF($BU33=Довідники!$E$5, CONCATENATE($BO$4, "*,"), ""), IF($CB33="З", CONCATENATE($BV$4, ","), ""), IF($CB33=Довідники!$E$5, CONCATENATE($BV$4, "*,"), ""), IF($CI33="З", CONCATENATE($CC$4, ","), ""), IF($CI33=Довідники!$E$5, CONCATENATE($CC$4, "*,"), ""), IF($CP33="З", CONCATENATE($CJ$4, ","), ""), IF($CP33=Довідники!$E$5, CONCATENATE($CJ$4, "*,"), ""), IF($CW33="З", CONCATENATE($CQ$4, ","), ""), IF($CW33=Довідники!$E$5, CONCATENATE($CQ$4, "*,"), ""), IF($DD33="З", CONCATENATE($CX$4, ","), ""), IF($DD33=Довідники!$E$5, CONCATENATE($CX$4, "*,"), ""), IF($DK33="З", CONCATENATE($DE$4, ","), ""), IF($DK33=Довідники!$E$5, CONCATENATE($DE$4, "*,"), ""))</f>
        <v/>
      </c>
      <c r="H33" s="48" t="str">
        <f t="shared" si="23"/>
        <v/>
      </c>
      <c r="I33" s="48" t="str">
        <f t="shared" si="24"/>
        <v/>
      </c>
      <c r="J33" s="48">
        <f t="shared" si="25"/>
        <v>0</v>
      </c>
      <c r="K33" s="48" t="str">
        <f t="shared" si="26"/>
        <v/>
      </c>
      <c r="L33" s="48">
        <f t="shared" si="27"/>
        <v>0</v>
      </c>
      <c r="M33" s="51">
        <f t="shared" si="28"/>
        <v>0</v>
      </c>
      <c r="N33" s="51">
        <f t="shared" si="29"/>
        <v>0</v>
      </c>
      <c r="O33" s="52">
        <f t="shared" si="30"/>
        <v>0</v>
      </c>
      <c r="P33" s="96" t="str">
        <f t="shared" si="31"/>
        <v xml:space="preserve"> </v>
      </c>
      <c r="Q33" s="166" t="str">
        <f>IF(OR(P33&lt;Довідники!$J$8, P33&gt;Довідники!$K$8), "!", "")</f>
        <v>!</v>
      </c>
      <c r="R33" s="159"/>
      <c r="S33" s="103"/>
      <c r="T33" s="103"/>
      <c r="U33" s="72">
        <f t="shared" si="32"/>
        <v>0</v>
      </c>
      <c r="V33" s="104"/>
      <c r="W33" s="104"/>
      <c r="X33" s="105"/>
      <c r="Y33" s="102"/>
      <c r="Z33" s="103"/>
      <c r="AA33" s="103"/>
      <c r="AB33" s="72">
        <f t="shared" si="33"/>
        <v>0</v>
      </c>
      <c r="AC33" s="104"/>
      <c r="AD33" s="104"/>
      <c r="AE33" s="152"/>
      <c r="AF33" s="159"/>
      <c r="AG33" s="103"/>
      <c r="AH33" s="103"/>
      <c r="AI33" s="72">
        <f t="shared" si="34"/>
        <v>0</v>
      </c>
      <c r="AJ33" s="104"/>
      <c r="AK33" s="104"/>
      <c r="AL33" s="105"/>
      <c r="AM33" s="102"/>
      <c r="AN33" s="103"/>
      <c r="AO33" s="103"/>
      <c r="AP33" s="72">
        <f t="shared" si="35"/>
        <v>0</v>
      </c>
      <c r="AQ33" s="104"/>
      <c r="AR33" s="104"/>
      <c r="AS33" s="152"/>
      <c r="AT33" s="159"/>
      <c r="AU33" s="103"/>
      <c r="AV33" s="103"/>
      <c r="AW33" s="72">
        <f t="shared" si="36"/>
        <v>0</v>
      </c>
      <c r="AX33" s="104"/>
      <c r="AY33" s="104"/>
      <c r="AZ33" s="105"/>
      <c r="BA33" s="102"/>
      <c r="BB33" s="103"/>
      <c r="BC33" s="103"/>
      <c r="BD33" s="72">
        <f t="shared" si="37"/>
        <v>0</v>
      </c>
      <c r="BE33" s="104"/>
      <c r="BF33" s="104"/>
      <c r="BG33" s="152"/>
      <c r="BH33" s="159"/>
      <c r="BI33" s="103"/>
      <c r="BJ33" s="103"/>
      <c r="BK33" s="72">
        <f t="shared" si="38"/>
        <v>0</v>
      </c>
      <c r="BL33" s="104"/>
      <c r="BM33" s="104"/>
      <c r="BN33" s="105"/>
      <c r="BO33" s="102"/>
      <c r="BP33" s="103"/>
      <c r="BQ33" s="103"/>
      <c r="BR33" s="72">
        <f t="shared" si="39"/>
        <v>0</v>
      </c>
      <c r="BS33" s="104"/>
      <c r="BT33" s="104"/>
      <c r="BU33" s="152"/>
      <c r="BV33" s="159"/>
      <c r="BW33" s="103"/>
      <c r="BX33" s="103"/>
      <c r="BY33" s="72">
        <f t="shared" si="40"/>
        <v>0</v>
      </c>
      <c r="BZ33" s="104"/>
      <c r="CA33" s="104"/>
      <c r="CB33" s="105"/>
      <c r="CC33" s="102"/>
      <c r="CD33" s="103"/>
      <c r="CE33" s="103"/>
      <c r="CF33" s="72">
        <f t="shared" si="41"/>
        <v>0</v>
      </c>
      <c r="CG33" s="104"/>
      <c r="CH33" s="104"/>
      <c r="CI33" s="152"/>
      <c r="CJ33" s="159"/>
      <c r="CK33" s="103"/>
      <c r="CL33" s="103"/>
      <c r="CM33" s="72">
        <f t="shared" si="42"/>
        <v>0</v>
      </c>
      <c r="CN33" s="104"/>
      <c r="CO33" s="104"/>
      <c r="CP33" s="105"/>
      <c r="CQ33" s="102"/>
      <c r="CR33" s="103"/>
      <c r="CS33" s="103"/>
      <c r="CT33" s="72">
        <f t="shared" si="43"/>
        <v>0</v>
      </c>
      <c r="CU33" s="104"/>
      <c r="CV33" s="104"/>
      <c r="CW33" s="152"/>
      <c r="CX33" s="159"/>
      <c r="CY33" s="103"/>
      <c r="CZ33" s="103"/>
      <c r="DA33" s="72">
        <f t="shared" si="14"/>
        <v>0</v>
      </c>
      <c r="DB33" s="104"/>
      <c r="DC33" s="104"/>
      <c r="DD33" s="105"/>
      <c r="DE33" s="102"/>
      <c r="DF33" s="103"/>
      <c r="DG33" s="103"/>
      <c r="DH33" s="72">
        <f t="shared" si="15"/>
        <v>0</v>
      </c>
      <c r="DI33" s="104"/>
      <c r="DJ33" s="104"/>
      <c r="DK33" s="152"/>
      <c r="DL33" s="170">
        <f t="shared" si="44"/>
        <v>0</v>
      </c>
      <c r="DM33" s="51">
        <f>DN33*Довідники!$H$2</f>
        <v>0</v>
      </c>
      <c r="DN33" s="72">
        <f t="shared" si="45"/>
        <v>0</v>
      </c>
      <c r="DO33" s="96" t="str">
        <f t="shared" si="46"/>
        <v xml:space="preserve"> </v>
      </c>
      <c r="DP33" s="68" t="str">
        <f>IF(OR(DO33&lt;Довідники!$J$3, DO33&gt;Довідники!$K$3), "!", "")</f>
        <v>!</v>
      </c>
      <c r="DQ33" s="120"/>
      <c r="DR33" s="45" t="str">
        <f t="shared" si="47"/>
        <v/>
      </c>
      <c r="DS33" s="71"/>
      <c r="DT33" s="119"/>
      <c r="DU33" s="119"/>
      <c r="DV33" s="119"/>
      <c r="DW33" s="179"/>
      <c r="DX33" s="182"/>
      <c r="DY33" s="119"/>
      <c r="DZ33" s="119"/>
      <c r="EA33" s="183"/>
      <c r="ED33" s="10">
        <f t="shared" si="48"/>
        <v>0</v>
      </c>
      <c r="EE33" s="10">
        <f t="shared" si="17"/>
        <v>0</v>
      </c>
      <c r="EF33" s="10">
        <f t="shared" si="18"/>
        <v>0</v>
      </c>
      <c r="EG33" s="10">
        <f t="shared" si="19"/>
        <v>0</v>
      </c>
      <c r="EH33" s="10">
        <f t="shared" si="20"/>
        <v>0</v>
      </c>
      <c r="EI33" s="10">
        <f t="shared" si="21"/>
        <v>0</v>
      </c>
      <c r="EJ33" s="10">
        <f t="shared" si="49"/>
        <v>0</v>
      </c>
      <c r="EL33" s="123">
        <f t="shared" si="50"/>
        <v>0</v>
      </c>
    </row>
    <row r="34" spans="1:142" ht="13.5" hidden="1" thickBot="1" x14ac:dyDescent="0.25">
      <c r="A34" s="49">
        <f t="shared" si="0"/>
        <v>25</v>
      </c>
      <c r="B34" s="101"/>
      <c r="C34" s="50" t="str">
        <f>IF(ISBLANK(D34)=FALSE,VLOOKUP(D34,Довідники!$B$2:$C$45,2,FALSE),"")</f>
        <v/>
      </c>
      <c r="D34" s="145"/>
      <c r="E34" s="112"/>
      <c r="F34" s="48" t="str">
        <f t="shared" si="22"/>
        <v/>
      </c>
      <c r="G34" s="48" t="str">
        <f>CONCATENATE(IF($X34="З", CONCATENATE($R$4, ","), ""), IF($X34=Довідники!$E$5, CONCATENATE($R$4, "*,"), ""), IF($AE34="З", CONCATENATE($Y$4, ","), ""), IF($AE34=Довідники!$E$5, CONCATENATE($Y$4, "*,"), ""), IF($AL34="З", CONCATENATE($AF$4, ","), ""), IF($AL34=Довідники!$E$5, CONCATENATE($AF$4, "*,"), ""), IF($AS34="З", CONCATENATE($AM$4, ","), ""), IF($AS34=Довідники!$E$5, CONCATENATE($AM$4, "*,"), ""), IF($AZ34="З", CONCATENATE($AT$4, ","), ""), IF($AZ34=Довідники!$E$5, CONCATENATE($AT$4, "*,"), ""), IF($BG34="З", CONCATENATE($BA$4, ","), ""), IF($BG34=Довідники!$E$5, CONCATENATE($BA$4, "*,"), ""), IF($BN34="З", CONCATENATE($BH$4, ","), ""), IF($BN34=Довідники!$E$5, CONCATENATE($BH$4, "*,"), ""), IF($BU34="З", CONCATENATE($BO$4, ","), ""), IF($BU34=Довідники!$E$5, CONCATENATE($BO$4, "*,"), ""), IF($CB34="З", CONCATENATE($BV$4, ","), ""), IF($CB34=Довідники!$E$5, CONCATENATE($BV$4, "*,"), ""), IF($CI34="З", CONCATENATE($CC$4, ","), ""), IF($CI34=Довідники!$E$5, CONCATENATE($CC$4, "*,"), ""), IF($CP34="З", CONCATENATE($CJ$4, ","), ""), IF($CP34=Довідники!$E$5, CONCATENATE($CJ$4, "*,"), ""), IF($CW34="З", CONCATENATE($CQ$4, ","), ""), IF($CW34=Довідники!$E$5, CONCATENATE($CQ$4, "*,"), ""), IF($DD34="З", CONCATENATE($CX$4, ","), ""), IF($DD34=Довідники!$E$5, CONCATENATE($CX$4, "*,"), ""), IF($DK34="З", CONCATENATE($DE$4, ","), ""), IF($DK34=Довідники!$E$5, CONCATENATE($DE$4, "*,"), ""))</f>
        <v/>
      </c>
      <c r="H34" s="48" t="str">
        <f t="shared" si="23"/>
        <v/>
      </c>
      <c r="I34" s="48" t="str">
        <f t="shared" si="24"/>
        <v/>
      </c>
      <c r="J34" s="48">
        <f t="shared" si="25"/>
        <v>0</v>
      </c>
      <c r="K34" s="48" t="str">
        <f t="shared" si="26"/>
        <v/>
      </c>
      <c r="L34" s="48">
        <f t="shared" si="27"/>
        <v>0</v>
      </c>
      <c r="M34" s="51">
        <f t="shared" si="28"/>
        <v>0</v>
      </c>
      <c r="N34" s="51">
        <f t="shared" si="29"/>
        <v>0</v>
      </c>
      <c r="O34" s="52">
        <f t="shared" si="30"/>
        <v>0</v>
      </c>
      <c r="P34" s="96" t="str">
        <f t="shared" si="31"/>
        <v xml:space="preserve"> </v>
      </c>
      <c r="Q34" s="166" t="str">
        <f>IF(OR(P34&lt;Довідники!$J$8, P34&gt;Довідники!$K$8), "!", "")</f>
        <v>!</v>
      </c>
      <c r="R34" s="159"/>
      <c r="S34" s="103"/>
      <c r="T34" s="103"/>
      <c r="U34" s="72">
        <f t="shared" si="32"/>
        <v>0</v>
      </c>
      <c r="V34" s="104"/>
      <c r="W34" s="104"/>
      <c r="X34" s="105"/>
      <c r="Y34" s="102"/>
      <c r="Z34" s="103"/>
      <c r="AA34" s="103"/>
      <c r="AB34" s="72">
        <f t="shared" si="33"/>
        <v>0</v>
      </c>
      <c r="AC34" s="104"/>
      <c r="AD34" s="104"/>
      <c r="AE34" s="152"/>
      <c r="AF34" s="159"/>
      <c r="AG34" s="103"/>
      <c r="AH34" s="103"/>
      <c r="AI34" s="72">
        <f t="shared" si="34"/>
        <v>0</v>
      </c>
      <c r="AJ34" s="104"/>
      <c r="AK34" s="104"/>
      <c r="AL34" s="105"/>
      <c r="AM34" s="102"/>
      <c r="AN34" s="103"/>
      <c r="AO34" s="103"/>
      <c r="AP34" s="72">
        <f t="shared" si="35"/>
        <v>0</v>
      </c>
      <c r="AQ34" s="104"/>
      <c r="AR34" s="104"/>
      <c r="AS34" s="152"/>
      <c r="AT34" s="159"/>
      <c r="AU34" s="103"/>
      <c r="AV34" s="103"/>
      <c r="AW34" s="72">
        <f t="shared" si="36"/>
        <v>0</v>
      </c>
      <c r="AX34" s="104"/>
      <c r="AY34" s="104"/>
      <c r="AZ34" s="105"/>
      <c r="BA34" s="102"/>
      <c r="BB34" s="103"/>
      <c r="BC34" s="103"/>
      <c r="BD34" s="72">
        <f t="shared" si="37"/>
        <v>0</v>
      </c>
      <c r="BE34" s="104"/>
      <c r="BF34" s="104"/>
      <c r="BG34" s="152"/>
      <c r="BH34" s="159"/>
      <c r="BI34" s="103"/>
      <c r="BJ34" s="103"/>
      <c r="BK34" s="72">
        <f t="shared" si="38"/>
        <v>0</v>
      </c>
      <c r="BL34" s="104"/>
      <c r="BM34" s="104"/>
      <c r="BN34" s="105"/>
      <c r="BO34" s="102"/>
      <c r="BP34" s="103"/>
      <c r="BQ34" s="103"/>
      <c r="BR34" s="72">
        <f t="shared" si="39"/>
        <v>0</v>
      </c>
      <c r="BS34" s="104"/>
      <c r="BT34" s="104"/>
      <c r="BU34" s="152"/>
      <c r="BV34" s="159"/>
      <c r="BW34" s="103"/>
      <c r="BX34" s="103"/>
      <c r="BY34" s="72">
        <f t="shared" si="40"/>
        <v>0</v>
      </c>
      <c r="BZ34" s="104"/>
      <c r="CA34" s="104"/>
      <c r="CB34" s="105"/>
      <c r="CC34" s="102"/>
      <c r="CD34" s="103"/>
      <c r="CE34" s="103"/>
      <c r="CF34" s="72">
        <f t="shared" si="41"/>
        <v>0</v>
      </c>
      <c r="CG34" s="104"/>
      <c r="CH34" s="104"/>
      <c r="CI34" s="152"/>
      <c r="CJ34" s="159"/>
      <c r="CK34" s="103"/>
      <c r="CL34" s="103"/>
      <c r="CM34" s="72">
        <f t="shared" si="42"/>
        <v>0</v>
      </c>
      <c r="CN34" s="104"/>
      <c r="CO34" s="104"/>
      <c r="CP34" s="105"/>
      <c r="CQ34" s="102"/>
      <c r="CR34" s="103"/>
      <c r="CS34" s="103"/>
      <c r="CT34" s="72">
        <f t="shared" si="43"/>
        <v>0</v>
      </c>
      <c r="CU34" s="104"/>
      <c r="CV34" s="104"/>
      <c r="CW34" s="152"/>
      <c r="CX34" s="159"/>
      <c r="CY34" s="103"/>
      <c r="CZ34" s="103"/>
      <c r="DA34" s="72">
        <f t="shared" si="14"/>
        <v>0</v>
      </c>
      <c r="DB34" s="104"/>
      <c r="DC34" s="104"/>
      <c r="DD34" s="105"/>
      <c r="DE34" s="102"/>
      <c r="DF34" s="103"/>
      <c r="DG34" s="103"/>
      <c r="DH34" s="72">
        <f t="shared" si="15"/>
        <v>0</v>
      </c>
      <c r="DI34" s="104"/>
      <c r="DJ34" s="104"/>
      <c r="DK34" s="152"/>
      <c r="DL34" s="170">
        <f t="shared" si="44"/>
        <v>0</v>
      </c>
      <c r="DM34" s="51">
        <f>DN34*Довідники!$H$2</f>
        <v>0</v>
      </c>
      <c r="DN34" s="72">
        <f t="shared" si="45"/>
        <v>0</v>
      </c>
      <c r="DO34" s="96" t="str">
        <f t="shared" si="46"/>
        <v xml:space="preserve"> </v>
      </c>
      <c r="DP34" s="68" t="str">
        <f>IF(OR(DO34&lt;Довідники!$J$3, DO34&gt;Довідники!$K$3), "!", "")</f>
        <v>!</v>
      </c>
      <c r="DQ34" s="120"/>
      <c r="DR34" s="45" t="str">
        <f t="shared" si="47"/>
        <v/>
      </c>
      <c r="DS34" s="71"/>
      <c r="DT34" s="119"/>
      <c r="DU34" s="119"/>
      <c r="DV34" s="119"/>
      <c r="DW34" s="179"/>
      <c r="DX34" s="182"/>
      <c r="DY34" s="119"/>
      <c r="DZ34" s="119"/>
      <c r="EA34" s="183"/>
      <c r="ED34" s="10">
        <f t="shared" si="48"/>
        <v>0</v>
      </c>
      <c r="EE34" s="10">
        <f t="shared" si="17"/>
        <v>0</v>
      </c>
      <c r="EF34" s="10">
        <f t="shared" si="18"/>
        <v>0</v>
      </c>
      <c r="EG34" s="10">
        <f t="shared" si="19"/>
        <v>0</v>
      </c>
      <c r="EH34" s="10">
        <f t="shared" si="20"/>
        <v>0</v>
      </c>
      <c r="EI34" s="10">
        <f t="shared" si="21"/>
        <v>0</v>
      </c>
      <c r="EJ34" s="10">
        <f t="shared" si="49"/>
        <v>0</v>
      </c>
      <c r="EL34" s="123">
        <f t="shared" si="50"/>
        <v>0</v>
      </c>
    </row>
    <row r="35" spans="1:142" ht="13.5" hidden="1" thickBot="1" x14ac:dyDescent="0.25">
      <c r="A35" s="49">
        <f t="shared" si="0"/>
        <v>26</v>
      </c>
      <c r="B35" s="101"/>
      <c r="C35" s="50" t="str">
        <f>IF(ISBLANK(D35)=FALSE,VLOOKUP(D35,Довідники!$B$2:$C$45,2,FALSE),"")</f>
        <v/>
      </c>
      <c r="D35" s="145"/>
      <c r="E35" s="112"/>
      <c r="F35" s="48" t="str">
        <f t="shared" si="22"/>
        <v/>
      </c>
      <c r="G35" s="48" t="str">
        <f>CONCATENATE(IF($X35="З", CONCATENATE($R$4, ","), ""), IF($X35=Довідники!$E$5, CONCATENATE($R$4, "*,"), ""), IF($AE35="З", CONCATENATE($Y$4, ","), ""), IF($AE35=Довідники!$E$5, CONCATENATE($Y$4, "*,"), ""), IF($AL35="З", CONCATENATE($AF$4, ","), ""), IF($AL35=Довідники!$E$5, CONCATENATE($AF$4, "*,"), ""), IF($AS35="З", CONCATENATE($AM$4, ","), ""), IF($AS35=Довідники!$E$5, CONCATENATE($AM$4, "*,"), ""), IF($AZ35="З", CONCATENATE($AT$4, ","), ""), IF($AZ35=Довідники!$E$5, CONCATENATE($AT$4, "*,"), ""), IF($BG35="З", CONCATENATE($BA$4, ","), ""), IF($BG35=Довідники!$E$5, CONCATENATE($BA$4, "*,"), ""), IF($BN35="З", CONCATENATE($BH$4, ","), ""), IF($BN35=Довідники!$E$5, CONCATENATE($BH$4, "*,"), ""), IF($BU35="З", CONCATENATE($BO$4, ","), ""), IF($BU35=Довідники!$E$5, CONCATENATE($BO$4, "*,"), ""), IF($CB35="З", CONCATENATE($BV$4, ","), ""), IF($CB35=Довідники!$E$5, CONCATENATE($BV$4, "*,"), ""), IF($CI35="З", CONCATENATE($CC$4, ","), ""), IF($CI35=Довідники!$E$5, CONCATENATE($CC$4, "*,"), ""), IF($CP35="З", CONCATENATE($CJ$4, ","), ""), IF($CP35=Довідники!$E$5, CONCATENATE($CJ$4, "*,"), ""), IF($CW35="З", CONCATENATE($CQ$4, ","), ""), IF($CW35=Довідники!$E$5, CONCATENATE($CQ$4, "*,"), ""), IF($DD35="З", CONCATENATE($CX$4, ","), ""), IF($DD35=Довідники!$E$5, CONCATENATE($CX$4, "*,"), ""), IF($DK35="З", CONCATENATE($DE$4, ","), ""), IF($DK35=Довідники!$E$5, CONCATENATE($DE$4, "*,"), ""))</f>
        <v/>
      </c>
      <c r="H35" s="48" t="str">
        <f t="shared" si="23"/>
        <v/>
      </c>
      <c r="I35" s="48" t="str">
        <f t="shared" si="24"/>
        <v/>
      </c>
      <c r="J35" s="48">
        <f t="shared" si="25"/>
        <v>0</v>
      </c>
      <c r="K35" s="48" t="str">
        <f t="shared" si="26"/>
        <v/>
      </c>
      <c r="L35" s="48">
        <f t="shared" si="27"/>
        <v>0</v>
      </c>
      <c r="M35" s="51">
        <f t="shared" si="28"/>
        <v>0</v>
      </c>
      <c r="N35" s="51">
        <f t="shared" si="29"/>
        <v>0</v>
      </c>
      <c r="O35" s="52">
        <f t="shared" si="30"/>
        <v>0</v>
      </c>
      <c r="P35" s="96" t="str">
        <f t="shared" si="31"/>
        <v xml:space="preserve"> </v>
      </c>
      <c r="Q35" s="166" t="str">
        <f>IF(OR(P35&lt;Довідники!$J$8, P35&gt;Довідники!$K$8), "!", "")</f>
        <v>!</v>
      </c>
      <c r="R35" s="159"/>
      <c r="S35" s="103"/>
      <c r="T35" s="103"/>
      <c r="U35" s="72">
        <f t="shared" si="32"/>
        <v>0</v>
      </c>
      <c r="V35" s="104"/>
      <c r="W35" s="104"/>
      <c r="X35" s="105"/>
      <c r="Y35" s="102"/>
      <c r="Z35" s="103"/>
      <c r="AA35" s="103"/>
      <c r="AB35" s="72">
        <f t="shared" si="33"/>
        <v>0</v>
      </c>
      <c r="AC35" s="104"/>
      <c r="AD35" s="104"/>
      <c r="AE35" s="152"/>
      <c r="AF35" s="159"/>
      <c r="AG35" s="103"/>
      <c r="AH35" s="103"/>
      <c r="AI35" s="72">
        <f t="shared" si="34"/>
        <v>0</v>
      </c>
      <c r="AJ35" s="104"/>
      <c r="AK35" s="104"/>
      <c r="AL35" s="105"/>
      <c r="AM35" s="102"/>
      <c r="AN35" s="103"/>
      <c r="AO35" s="103"/>
      <c r="AP35" s="72">
        <f t="shared" si="35"/>
        <v>0</v>
      </c>
      <c r="AQ35" s="104"/>
      <c r="AR35" s="104"/>
      <c r="AS35" s="152"/>
      <c r="AT35" s="159"/>
      <c r="AU35" s="103"/>
      <c r="AV35" s="103"/>
      <c r="AW35" s="72">
        <f t="shared" si="36"/>
        <v>0</v>
      </c>
      <c r="AX35" s="104"/>
      <c r="AY35" s="104"/>
      <c r="AZ35" s="105"/>
      <c r="BA35" s="102"/>
      <c r="BB35" s="103"/>
      <c r="BC35" s="103"/>
      <c r="BD35" s="72">
        <f t="shared" si="37"/>
        <v>0</v>
      </c>
      <c r="BE35" s="104"/>
      <c r="BF35" s="104"/>
      <c r="BG35" s="152"/>
      <c r="BH35" s="159"/>
      <c r="BI35" s="103"/>
      <c r="BJ35" s="103"/>
      <c r="BK35" s="72">
        <f t="shared" si="38"/>
        <v>0</v>
      </c>
      <c r="BL35" s="104"/>
      <c r="BM35" s="104"/>
      <c r="BN35" s="105"/>
      <c r="BO35" s="102"/>
      <c r="BP35" s="103"/>
      <c r="BQ35" s="103"/>
      <c r="BR35" s="72">
        <f t="shared" si="39"/>
        <v>0</v>
      </c>
      <c r="BS35" s="104"/>
      <c r="BT35" s="104"/>
      <c r="BU35" s="152"/>
      <c r="BV35" s="159"/>
      <c r="BW35" s="103"/>
      <c r="BX35" s="103"/>
      <c r="BY35" s="72">
        <f t="shared" si="40"/>
        <v>0</v>
      </c>
      <c r="BZ35" s="104"/>
      <c r="CA35" s="104"/>
      <c r="CB35" s="105"/>
      <c r="CC35" s="102"/>
      <c r="CD35" s="103"/>
      <c r="CE35" s="103"/>
      <c r="CF35" s="72">
        <f t="shared" si="41"/>
        <v>0</v>
      </c>
      <c r="CG35" s="104"/>
      <c r="CH35" s="104"/>
      <c r="CI35" s="152"/>
      <c r="CJ35" s="159"/>
      <c r="CK35" s="103"/>
      <c r="CL35" s="103"/>
      <c r="CM35" s="72">
        <f t="shared" si="42"/>
        <v>0</v>
      </c>
      <c r="CN35" s="104"/>
      <c r="CO35" s="104"/>
      <c r="CP35" s="105"/>
      <c r="CQ35" s="102"/>
      <c r="CR35" s="103"/>
      <c r="CS35" s="103"/>
      <c r="CT35" s="72">
        <f t="shared" si="43"/>
        <v>0</v>
      </c>
      <c r="CU35" s="104"/>
      <c r="CV35" s="104"/>
      <c r="CW35" s="152"/>
      <c r="CX35" s="159"/>
      <c r="CY35" s="103"/>
      <c r="CZ35" s="103"/>
      <c r="DA35" s="72">
        <f t="shared" si="14"/>
        <v>0</v>
      </c>
      <c r="DB35" s="104"/>
      <c r="DC35" s="104"/>
      <c r="DD35" s="105"/>
      <c r="DE35" s="102"/>
      <c r="DF35" s="103"/>
      <c r="DG35" s="103"/>
      <c r="DH35" s="72">
        <f t="shared" si="15"/>
        <v>0</v>
      </c>
      <c r="DI35" s="104"/>
      <c r="DJ35" s="104"/>
      <c r="DK35" s="152"/>
      <c r="DL35" s="170">
        <f t="shared" si="44"/>
        <v>0</v>
      </c>
      <c r="DM35" s="51">
        <f>DN35*Довідники!$H$2</f>
        <v>0</v>
      </c>
      <c r="DN35" s="72">
        <f t="shared" si="45"/>
        <v>0</v>
      </c>
      <c r="DO35" s="96" t="str">
        <f t="shared" si="46"/>
        <v xml:space="preserve"> </v>
      </c>
      <c r="DP35" s="68" t="str">
        <f>IF(OR(DO35&lt;Довідники!$J$3, DO35&gt;Довідники!$K$3), "!", "")</f>
        <v>!</v>
      </c>
      <c r="DQ35" s="120"/>
      <c r="DR35" s="45" t="str">
        <f t="shared" si="47"/>
        <v/>
      </c>
      <c r="DS35" s="71"/>
      <c r="DT35" s="119"/>
      <c r="DU35" s="119"/>
      <c r="DV35" s="119"/>
      <c r="DW35" s="179"/>
      <c r="DX35" s="182"/>
      <c r="DY35" s="119"/>
      <c r="DZ35" s="119"/>
      <c r="EA35" s="183"/>
      <c r="ED35" s="10">
        <f t="shared" si="48"/>
        <v>0</v>
      </c>
      <c r="EE35" s="10">
        <f t="shared" si="17"/>
        <v>0</v>
      </c>
      <c r="EF35" s="10">
        <f t="shared" si="18"/>
        <v>0</v>
      </c>
      <c r="EG35" s="10">
        <f t="shared" si="19"/>
        <v>0</v>
      </c>
      <c r="EH35" s="10">
        <f t="shared" si="20"/>
        <v>0</v>
      </c>
      <c r="EI35" s="10">
        <f t="shared" si="21"/>
        <v>0</v>
      </c>
      <c r="EJ35" s="10">
        <f t="shared" si="49"/>
        <v>0</v>
      </c>
      <c r="EL35" s="123">
        <f t="shared" si="50"/>
        <v>0</v>
      </c>
    </row>
    <row r="36" spans="1:142" ht="13.5" hidden="1" thickBot="1" x14ac:dyDescent="0.25">
      <c r="A36" s="49">
        <f t="shared" si="0"/>
        <v>27</v>
      </c>
      <c r="B36" s="101"/>
      <c r="C36" s="50" t="str">
        <f>IF(ISBLANK(D36)=FALSE,VLOOKUP(D36,Довідники!$B$2:$C$45,2,FALSE),"")</f>
        <v/>
      </c>
      <c r="D36" s="145"/>
      <c r="E36" s="112"/>
      <c r="F36" s="48" t="str">
        <f t="shared" si="22"/>
        <v/>
      </c>
      <c r="G36" s="48" t="str">
        <f>CONCATENATE(IF($X36="З", CONCATENATE($R$4, ","), ""), IF($X36=Довідники!$E$5, CONCATENATE($R$4, "*,"), ""), IF($AE36="З", CONCATENATE($Y$4, ","), ""), IF($AE36=Довідники!$E$5, CONCATENATE($Y$4, "*,"), ""), IF($AL36="З", CONCATENATE($AF$4, ","), ""), IF($AL36=Довідники!$E$5, CONCATENATE($AF$4, "*,"), ""), IF($AS36="З", CONCATENATE($AM$4, ","), ""), IF($AS36=Довідники!$E$5, CONCATENATE($AM$4, "*,"), ""), IF($AZ36="З", CONCATENATE($AT$4, ","), ""), IF($AZ36=Довідники!$E$5, CONCATENATE($AT$4, "*,"), ""), IF($BG36="З", CONCATENATE($BA$4, ","), ""), IF($BG36=Довідники!$E$5, CONCATENATE($BA$4, "*,"), ""), IF($BN36="З", CONCATENATE($BH$4, ","), ""), IF($BN36=Довідники!$E$5, CONCATENATE($BH$4, "*,"), ""), IF($BU36="З", CONCATENATE($BO$4, ","), ""), IF($BU36=Довідники!$E$5, CONCATENATE($BO$4, "*,"), ""), IF($CB36="З", CONCATENATE($BV$4, ","), ""), IF($CB36=Довідники!$E$5, CONCATENATE($BV$4, "*,"), ""), IF($CI36="З", CONCATENATE($CC$4, ","), ""), IF($CI36=Довідники!$E$5, CONCATENATE($CC$4, "*,"), ""), IF($CP36="З", CONCATENATE($CJ$4, ","), ""), IF($CP36=Довідники!$E$5, CONCATENATE($CJ$4, "*,"), ""), IF($CW36="З", CONCATENATE($CQ$4, ","), ""), IF($CW36=Довідники!$E$5, CONCATENATE($CQ$4, "*,"), ""), IF($DD36="З", CONCATENATE($CX$4, ","), ""), IF($DD36=Довідники!$E$5, CONCATENATE($CX$4, "*,"), ""), IF($DK36="З", CONCATENATE($DE$4, ","), ""), IF($DK36=Довідники!$E$5, CONCATENATE($DE$4, "*,"), ""))</f>
        <v/>
      </c>
      <c r="H36" s="48" t="str">
        <f t="shared" si="23"/>
        <v/>
      </c>
      <c r="I36" s="48" t="str">
        <f t="shared" si="24"/>
        <v/>
      </c>
      <c r="J36" s="48">
        <f t="shared" si="25"/>
        <v>0</v>
      </c>
      <c r="K36" s="48" t="str">
        <f t="shared" si="26"/>
        <v/>
      </c>
      <c r="L36" s="48">
        <f t="shared" si="27"/>
        <v>0</v>
      </c>
      <c r="M36" s="51">
        <f t="shared" si="28"/>
        <v>0</v>
      </c>
      <c r="N36" s="51">
        <f t="shared" si="29"/>
        <v>0</v>
      </c>
      <c r="O36" s="52">
        <f t="shared" si="30"/>
        <v>0</v>
      </c>
      <c r="P36" s="96" t="str">
        <f t="shared" si="31"/>
        <v xml:space="preserve"> </v>
      </c>
      <c r="Q36" s="166" t="str">
        <f>IF(OR(P36&lt;Довідники!$J$8, P36&gt;Довідники!$K$8), "!", "")</f>
        <v>!</v>
      </c>
      <c r="R36" s="159"/>
      <c r="S36" s="103"/>
      <c r="T36" s="103"/>
      <c r="U36" s="72">
        <f t="shared" si="32"/>
        <v>0</v>
      </c>
      <c r="V36" s="104"/>
      <c r="W36" s="104"/>
      <c r="X36" s="105"/>
      <c r="Y36" s="102"/>
      <c r="Z36" s="103"/>
      <c r="AA36" s="103"/>
      <c r="AB36" s="72">
        <f t="shared" si="33"/>
        <v>0</v>
      </c>
      <c r="AC36" s="104"/>
      <c r="AD36" s="104"/>
      <c r="AE36" s="152"/>
      <c r="AF36" s="159"/>
      <c r="AG36" s="103"/>
      <c r="AH36" s="103"/>
      <c r="AI36" s="72">
        <f t="shared" si="34"/>
        <v>0</v>
      </c>
      <c r="AJ36" s="104"/>
      <c r="AK36" s="104"/>
      <c r="AL36" s="105"/>
      <c r="AM36" s="102"/>
      <c r="AN36" s="103"/>
      <c r="AO36" s="103"/>
      <c r="AP36" s="72">
        <f t="shared" si="35"/>
        <v>0</v>
      </c>
      <c r="AQ36" s="104"/>
      <c r="AR36" s="104"/>
      <c r="AS36" s="152"/>
      <c r="AT36" s="159"/>
      <c r="AU36" s="103"/>
      <c r="AV36" s="103"/>
      <c r="AW36" s="72">
        <f t="shared" si="36"/>
        <v>0</v>
      </c>
      <c r="AX36" s="104"/>
      <c r="AY36" s="104"/>
      <c r="AZ36" s="105"/>
      <c r="BA36" s="102"/>
      <c r="BB36" s="103"/>
      <c r="BC36" s="103"/>
      <c r="BD36" s="72">
        <f t="shared" si="37"/>
        <v>0</v>
      </c>
      <c r="BE36" s="104"/>
      <c r="BF36" s="104"/>
      <c r="BG36" s="152"/>
      <c r="BH36" s="159"/>
      <c r="BI36" s="103"/>
      <c r="BJ36" s="103"/>
      <c r="BK36" s="72">
        <f t="shared" si="38"/>
        <v>0</v>
      </c>
      <c r="BL36" s="104"/>
      <c r="BM36" s="104"/>
      <c r="BN36" s="105"/>
      <c r="BO36" s="102"/>
      <c r="BP36" s="103"/>
      <c r="BQ36" s="103"/>
      <c r="BR36" s="72">
        <f t="shared" si="39"/>
        <v>0</v>
      </c>
      <c r="BS36" s="104"/>
      <c r="BT36" s="104"/>
      <c r="BU36" s="152"/>
      <c r="BV36" s="159"/>
      <c r="BW36" s="103"/>
      <c r="BX36" s="103"/>
      <c r="BY36" s="72">
        <f t="shared" si="40"/>
        <v>0</v>
      </c>
      <c r="BZ36" s="104"/>
      <c r="CA36" s="104"/>
      <c r="CB36" s="105"/>
      <c r="CC36" s="102"/>
      <c r="CD36" s="103"/>
      <c r="CE36" s="103"/>
      <c r="CF36" s="72">
        <f t="shared" si="41"/>
        <v>0</v>
      </c>
      <c r="CG36" s="104"/>
      <c r="CH36" s="104"/>
      <c r="CI36" s="152"/>
      <c r="CJ36" s="159"/>
      <c r="CK36" s="103"/>
      <c r="CL36" s="103"/>
      <c r="CM36" s="72">
        <f t="shared" si="42"/>
        <v>0</v>
      </c>
      <c r="CN36" s="104"/>
      <c r="CO36" s="104"/>
      <c r="CP36" s="105"/>
      <c r="CQ36" s="102"/>
      <c r="CR36" s="103"/>
      <c r="CS36" s="103"/>
      <c r="CT36" s="72">
        <f t="shared" si="43"/>
        <v>0</v>
      </c>
      <c r="CU36" s="104"/>
      <c r="CV36" s="104"/>
      <c r="CW36" s="152"/>
      <c r="CX36" s="159"/>
      <c r="CY36" s="103"/>
      <c r="CZ36" s="103"/>
      <c r="DA36" s="72">
        <f t="shared" si="14"/>
        <v>0</v>
      </c>
      <c r="DB36" s="104"/>
      <c r="DC36" s="104"/>
      <c r="DD36" s="105"/>
      <c r="DE36" s="102"/>
      <c r="DF36" s="103"/>
      <c r="DG36" s="103"/>
      <c r="DH36" s="72">
        <f t="shared" si="15"/>
        <v>0</v>
      </c>
      <c r="DI36" s="104"/>
      <c r="DJ36" s="104"/>
      <c r="DK36" s="152"/>
      <c r="DL36" s="170">
        <f t="shared" si="44"/>
        <v>0</v>
      </c>
      <c r="DM36" s="51">
        <f>DN36*Довідники!$H$2</f>
        <v>0</v>
      </c>
      <c r="DN36" s="72">
        <f t="shared" si="45"/>
        <v>0</v>
      </c>
      <c r="DO36" s="96" t="str">
        <f t="shared" si="46"/>
        <v xml:space="preserve"> </v>
      </c>
      <c r="DP36" s="68" t="str">
        <f>IF(OR(DO36&lt;Довідники!$J$3, DO36&gt;Довідники!$K$3), "!", "")</f>
        <v>!</v>
      </c>
      <c r="DQ36" s="120"/>
      <c r="DR36" s="45" t="str">
        <f t="shared" si="47"/>
        <v/>
      </c>
      <c r="DS36" s="71"/>
      <c r="DT36" s="119"/>
      <c r="DU36" s="119"/>
      <c r="DV36" s="119"/>
      <c r="DW36" s="179"/>
      <c r="DX36" s="182"/>
      <c r="DY36" s="119"/>
      <c r="DZ36" s="119"/>
      <c r="EA36" s="183"/>
      <c r="ED36" s="10">
        <f t="shared" si="48"/>
        <v>0</v>
      </c>
      <c r="EE36" s="10">
        <f t="shared" si="17"/>
        <v>0</v>
      </c>
      <c r="EF36" s="10">
        <f t="shared" si="18"/>
        <v>0</v>
      </c>
      <c r="EG36" s="10">
        <f t="shared" si="19"/>
        <v>0</v>
      </c>
      <c r="EH36" s="10">
        <f t="shared" si="20"/>
        <v>0</v>
      </c>
      <c r="EI36" s="10">
        <f t="shared" si="21"/>
        <v>0</v>
      </c>
      <c r="EJ36" s="10">
        <f t="shared" si="49"/>
        <v>0</v>
      </c>
      <c r="EL36" s="123">
        <f t="shared" si="50"/>
        <v>0</v>
      </c>
    </row>
    <row r="37" spans="1:142" ht="13.5" hidden="1" thickBot="1" x14ac:dyDescent="0.25">
      <c r="A37" s="49">
        <f t="shared" si="0"/>
        <v>28</v>
      </c>
      <c r="B37" s="101"/>
      <c r="C37" s="50" t="str">
        <f>IF(ISBLANK(D37)=FALSE,VLOOKUP(D37,Довідники!$B$2:$C$45,2,FALSE),"")</f>
        <v/>
      </c>
      <c r="D37" s="145"/>
      <c r="E37" s="112"/>
      <c r="F37" s="48" t="str">
        <f t="shared" si="22"/>
        <v/>
      </c>
      <c r="G37" s="48" t="str">
        <f>CONCATENATE(IF($X37="З", CONCATENATE($R$4, ","), ""), IF($X37=Довідники!$E$5, CONCATENATE($R$4, "*,"), ""), IF($AE37="З", CONCATENATE($Y$4, ","), ""), IF($AE37=Довідники!$E$5, CONCATENATE($Y$4, "*,"), ""), IF($AL37="З", CONCATENATE($AF$4, ","), ""), IF($AL37=Довідники!$E$5, CONCATENATE($AF$4, "*,"), ""), IF($AS37="З", CONCATENATE($AM$4, ","), ""), IF($AS37=Довідники!$E$5, CONCATENATE($AM$4, "*,"), ""), IF($AZ37="З", CONCATENATE($AT$4, ","), ""), IF($AZ37=Довідники!$E$5, CONCATENATE($AT$4, "*,"), ""), IF($BG37="З", CONCATENATE($BA$4, ","), ""), IF($BG37=Довідники!$E$5, CONCATENATE($BA$4, "*,"), ""), IF($BN37="З", CONCATENATE($BH$4, ","), ""), IF($BN37=Довідники!$E$5, CONCATENATE($BH$4, "*,"), ""), IF($BU37="З", CONCATENATE($BO$4, ","), ""), IF($BU37=Довідники!$E$5, CONCATENATE($BO$4, "*,"), ""), IF($CB37="З", CONCATENATE($BV$4, ","), ""), IF($CB37=Довідники!$E$5, CONCATENATE($BV$4, "*,"), ""), IF($CI37="З", CONCATENATE($CC$4, ","), ""), IF($CI37=Довідники!$E$5, CONCATENATE($CC$4, "*,"), ""), IF($CP37="З", CONCATENATE($CJ$4, ","), ""), IF($CP37=Довідники!$E$5, CONCATENATE($CJ$4, "*,"), ""), IF($CW37="З", CONCATENATE($CQ$4, ","), ""), IF($CW37=Довідники!$E$5, CONCATENATE($CQ$4, "*,"), ""), IF($DD37="З", CONCATENATE($CX$4, ","), ""), IF($DD37=Довідники!$E$5, CONCATENATE($CX$4, "*,"), ""), IF($DK37="З", CONCATENATE($DE$4, ","), ""), IF($DK37=Довідники!$E$5, CONCATENATE($DE$4, "*,"), ""))</f>
        <v/>
      </c>
      <c r="H37" s="48" t="str">
        <f t="shared" si="23"/>
        <v/>
      </c>
      <c r="I37" s="48" t="str">
        <f t="shared" si="24"/>
        <v/>
      </c>
      <c r="J37" s="48">
        <f t="shared" si="25"/>
        <v>0</v>
      </c>
      <c r="K37" s="48" t="str">
        <f t="shared" si="26"/>
        <v/>
      </c>
      <c r="L37" s="48">
        <f t="shared" si="27"/>
        <v>0</v>
      </c>
      <c r="M37" s="51">
        <f t="shared" si="28"/>
        <v>0</v>
      </c>
      <c r="N37" s="51">
        <f t="shared" si="29"/>
        <v>0</v>
      </c>
      <c r="O37" s="52">
        <f t="shared" si="30"/>
        <v>0</v>
      </c>
      <c r="P37" s="96" t="str">
        <f t="shared" si="31"/>
        <v xml:space="preserve"> </v>
      </c>
      <c r="Q37" s="166" t="str">
        <f>IF(OR(P37&lt;Довідники!$J$8, P37&gt;Довідники!$K$8), "!", "")</f>
        <v>!</v>
      </c>
      <c r="R37" s="159"/>
      <c r="S37" s="103"/>
      <c r="T37" s="103"/>
      <c r="U37" s="72">
        <f t="shared" si="32"/>
        <v>0</v>
      </c>
      <c r="V37" s="104"/>
      <c r="W37" s="104"/>
      <c r="X37" s="105"/>
      <c r="Y37" s="102"/>
      <c r="Z37" s="103"/>
      <c r="AA37" s="103"/>
      <c r="AB37" s="72">
        <f t="shared" si="33"/>
        <v>0</v>
      </c>
      <c r="AC37" s="104"/>
      <c r="AD37" s="104"/>
      <c r="AE37" s="152"/>
      <c r="AF37" s="159"/>
      <c r="AG37" s="103"/>
      <c r="AH37" s="103"/>
      <c r="AI37" s="72">
        <f t="shared" si="34"/>
        <v>0</v>
      </c>
      <c r="AJ37" s="104"/>
      <c r="AK37" s="104"/>
      <c r="AL37" s="105"/>
      <c r="AM37" s="102"/>
      <c r="AN37" s="103"/>
      <c r="AO37" s="103"/>
      <c r="AP37" s="72">
        <f t="shared" si="35"/>
        <v>0</v>
      </c>
      <c r="AQ37" s="104"/>
      <c r="AR37" s="104"/>
      <c r="AS37" s="152"/>
      <c r="AT37" s="159"/>
      <c r="AU37" s="103"/>
      <c r="AV37" s="103"/>
      <c r="AW37" s="72">
        <f t="shared" si="36"/>
        <v>0</v>
      </c>
      <c r="AX37" s="104"/>
      <c r="AY37" s="104"/>
      <c r="AZ37" s="105"/>
      <c r="BA37" s="102"/>
      <c r="BB37" s="103"/>
      <c r="BC37" s="103"/>
      <c r="BD37" s="72">
        <f t="shared" si="37"/>
        <v>0</v>
      </c>
      <c r="BE37" s="104"/>
      <c r="BF37" s="104"/>
      <c r="BG37" s="152"/>
      <c r="BH37" s="159"/>
      <c r="BI37" s="103"/>
      <c r="BJ37" s="103"/>
      <c r="BK37" s="72">
        <f t="shared" si="38"/>
        <v>0</v>
      </c>
      <c r="BL37" s="104"/>
      <c r="BM37" s="104"/>
      <c r="BN37" s="105"/>
      <c r="BO37" s="102"/>
      <c r="BP37" s="103"/>
      <c r="BQ37" s="103"/>
      <c r="BR37" s="72">
        <f t="shared" si="39"/>
        <v>0</v>
      </c>
      <c r="BS37" s="104"/>
      <c r="BT37" s="104"/>
      <c r="BU37" s="152"/>
      <c r="BV37" s="159"/>
      <c r="BW37" s="103"/>
      <c r="BX37" s="103"/>
      <c r="BY37" s="72">
        <f t="shared" si="40"/>
        <v>0</v>
      </c>
      <c r="BZ37" s="104"/>
      <c r="CA37" s="104"/>
      <c r="CB37" s="105"/>
      <c r="CC37" s="102"/>
      <c r="CD37" s="103"/>
      <c r="CE37" s="103"/>
      <c r="CF37" s="72">
        <f t="shared" si="41"/>
        <v>0</v>
      </c>
      <c r="CG37" s="104"/>
      <c r="CH37" s="104"/>
      <c r="CI37" s="152"/>
      <c r="CJ37" s="159"/>
      <c r="CK37" s="103"/>
      <c r="CL37" s="103"/>
      <c r="CM37" s="72">
        <f t="shared" si="42"/>
        <v>0</v>
      </c>
      <c r="CN37" s="104"/>
      <c r="CO37" s="104"/>
      <c r="CP37" s="105"/>
      <c r="CQ37" s="102"/>
      <c r="CR37" s="103"/>
      <c r="CS37" s="103"/>
      <c r="CT37" s="72">
        <f t="shared" si="43"/>
        <v>0</v>
      </c>
      <c r="CU37" s="104"/>
      <c r="CV37" s="104"/>
      <c r="CW37" s="152"/>
      <c r="CX37" s="159"/>
      <c r="CY37" s="103"/>
      <c r="CZ37" s="103"/>
      <c r="DA37" s="72">
        <f t="shared" si="14"/>
        <v>0</v>
      </c>
      <c r="DB37" s="104"/>
      <c r="DC37" s="104"/>
      <c r="DD37" s="105"/>
      <c r="DE37" s="102"/>
      <c r="DF37" s="103"/>
      <c r="DG37" s="103"/>
      <c r="DH37" s="72">
        <f t="shared" si="15"/>
        <v>0</v>
      </c>
      <c r="DI37" s="104"/>
      <c r="DJ37" s="104"/>
      <c r="DK37" s="152"/>
      <c r="DL37" s="170">
        <f t="shared" si="44"/>
        <v>0</v>
      </c>
      <c r="DM37" s="51">
        <f>DN37*Довідники!$H$2</f>
        <v>0</v>
      </c>
      <c r="DN37" s="72">
        <f t="shared" si="45"/>
        <v>0</v>
      </c>
      <c r="DO37" s="96" t="str">
        <f t="shared" si="46"/>
        <v xml:space="preserve"> </v>
      </c>
      <c r="DP37" s="68" t="str">
        <f>IF(OR(DO37&lt;Довідники!$J$3, DO37&gt;Довідники!$K$3), "!", "")</f>
        <v>!</v>
      </c>
      <c r="DQ37" s="120"/>
      <c r="DR37" s="45" t="str">
        <f t="shared" si="47"/>
        <v/>
      </c>
      <c r="DS37" s="71"/>
      <c r="DT37" s="119"/>
      <c r="DU37" s="119"/>
      <c r="DV37" s="119"/>
      <c r="DW37" s="179"/>
      <c r="DX37" s="182"/>
      <c r="DY37" s="119"/>
      <c r="DZ37" s="119"/>
      <c r="EA37" s="183"/>
      <c r="ED37" s="10">
        <f t="shared" si="48"/>
        <v>0</v>
      </c>
      <c r="EE37" s="10">
        <f t="shared" si="17"/>
        <v>0</v>
      </c>
      <c r="EF37" s="10">
        <f t="shared" si="18"/>
        <v>0</v>
      </c>
      <c r="EG37" s="10">
        <f t="shared" si="19"/>
        <v>0</v>
      </c>
      <c r="EH37" s="10">
        <f t="shared" si="20"/>
        <v>0</v>
      </c>
      <c r="EI37" s="10">
        <f t="shared" si="21"/>
        <v>0</v>
      </c>
      <c r="EJ37" s="10">
        <f t="shared" si="49"/>
        <v>0</v>
      </c>
      <c r="EL37" s="123">
        <f t="shared" si="50"/>
        <v>0</v>
      </c>
    </row>
    <row r="38" spans="1:142" ht="13.5" hidden="1" thickBot="1" x14ac:dyDescent="0.25">
      <c r="A38" s="49">
        <f t="shared" si="0"/>
        <v>29</v>
      </c>
      <c r="B38" s="101"/>
      <c r="C38" s="50" t="str">
        <f>IF(ISBLANK(D38)=FALSE,VLOOKUP(D38,Довідники!$B$2:$C$45,2,FALSE),"")</f>
        <v/>
      </c>
      <c r="D38" s="145"/>
      <c r="E38" s="112"/>
      <c r="F38" s="48" t="str">
        <f t="shared" si="22"/>
        <v/>
      </c>
      <c r="G38" s="48" t="str">
        <f>CONCATENATE(IF($X38="З", CONCATENATE($R$4, ","), ""), IF($X38=Довідники!$E$5, CONCATENATE($R$4, "*,"), ""), IF($AE38="З", CONCATENATE($Y$4, ","), ""), IF($AE38=Довідники!$E$5, CONCATENATE($Y$4, "*,"), ""), IF($AL38="З", CONCATENATE($AF$4, ","), ""), IF($AL38=Довідники!$E$5, CONCATENATE($AF$4, "*,"), ""), IF($AS38="З", CONCATENATE($AM$4, ","), ""), IF($AS38=Довідники!$E$5, CONCATENATE($AM$4, "*,"), ""), IF($AZ38="З", CONCATENATE($AT$4, ","), ""), IF($AZ38=Довідники!$E$5, CONCATENATE($AT$4, "*,"), ""), IF($BG38="З", CONCATENATE($BA$4, ","), ""), IF($BG38=Довідники!$E$5, CONCATENATE($BA$4, "*,"), ""), IF($BN38="З", CONCATENATE($BH$4, ","), ""), IF($BN38=Довідники!$E$5, CONCATENATE($BH$4, "*,"), ""), IF($BU38="З", CONCATENATE($BO$4, ","), ""), IF($BU38=Довідники!$E$5, CONCATENATE($BO$4, "*,"), ""), IF($CB38="З", CONCATENATE($BV$4, ","), ""), IF($CB38=Довідники!$E$5, CONCATENATE($BV$4, "*,"), ""), IF($CI38="З", CONCATENATE($CC$4, ","), ""), IF($CI38=Довідники!$E$5, CONCATENATE($CC$4, "*,"), ""), IF($CP38="З", CONCATENATE($CJ$4, ","), ""), IF($CP38=Довідники!$E$5, CONCATENATE($CJ$4, "*,"), ""), IF($CW38="З", CONCATENATE($CQ$4, ","), ""), IF($CW38=Довідники!$E$5, CONCATENATE($CQ$4, "*,"), ""), IF($DD38="З", CONCATENATE($CX$4, ","), ""), IF($DD38=Довідники!$E$5, CONCATENATE($CX$4, "*,"), ""), IF($DK38="З", CONCATENATE($DE$4, ","), ""), IF($DK38=Довідники!$E$5, CONCATENATE($DE$4, "*,"), ""))</f>
        <v/>
      </c>
      <c r="H38" s="48" t="str">
        <f t="shared" si="23"/>
        <v/>
      </c>
      <c r="I38" s="48" t="str">
        <f t="shared" si="24"/>
        <v/>
      </c>
      <c r="J38" s="48">
        <f t="shared" si="25"/>
        <v>0</v>
      </c>
      <c r="K38" s="48" t="str">
        <f t="shared" si="26"/>
        <v/>
      </c>
      <c r="L38" s="48">
        <f t="shared" si="27"/>
        <v>0</v>
      </c>
      <c r="M38" s="51">
        <f t="shared" si="28"/>
        <v>0</v>
      </c>
      <c r="N38" s="51">
        <f t="shared" si="29"/>
        <v>0</v>
      </c>
      <c r="O38" s="52">
        <f t="shared" si="30"/>
        <v>0</v>
      </c>
      <c r="P38" s="96" t="str">
        <f t="shared" si="31"/>
        <v xml:space="preserve"> </v>
      </c>
      <c r="Q38" s="166" t="str">
        <f>IF(OR(P38&lt;Довідники!$J$8, P38&gt;Довідники!$K$8), "!", "")</f>
        <v>!</v>
      </c>
      <c r="R38" s="159"/>
      <c r="S38" s="103"/>
      <c r="T38" s="103"/>
      <c r="U38" s="72">
        <f t="shared" si="32"/>
        <v>0</v>
      </c>
      <c r="V38" s="104"/>
      <c r="W38" s="104"/>
      <c r="X38" s="105"/>
      <c r="Y38" s="102"/>
      <c r="Z38" s="103"/>
      <c r="AA38" s="103"/>
      <c r="AB38" s="72">
        <f t="shared" si="33"/>
        <v>0</v>
      </c>
      <c r="AC38" s="104"/>
      <c r="AD38" s="104"/>
      <c r="AE38" s="152"/>
      <c r="AF38" s="159"/>
      <c r="AG38" s="103"/>
      <c r="AH38" s="103"/>
      <c r="AI38" s="72">
        <f t="shared" si="34"/>
        <v>0</v>
      </c>
      <c r="AJ38" s="104"/>
      <c r="AK38" s="104"/>
      <c r="AL38" s="105"/>
      <c r="AM38" s="102"/>
      <c r="AN38" s="103"/>
      <c r="AO38" s="103"/>
      <c r="AP38" s="72">
        <f t="shared" si="35"/>
        <v>0</v>
      </c>
      <c r="AQ38" s="104"/>
      <c r="AR38" s="104"/>
      <c r="AS38" s="152"/>
      <c r="AT38" s="159"/>
      <c r="AU38" s="103"/>
      <c r="AV38" s="103"/>
      <c r="AW38" s="72">
        <f t="shared" si="36"/>
        <v>0</v>
      </c>
      <c r="AX38" s="104"/>
      <c r="AY38" s="104"/>
      <c r="AZ38" s="105"/>
      <c r="BA38" s="102"/>
      <c r="BB38" s="103"/>
      <c r="BC38" s="103"/>
      <c r="BD38" s="72">
        <f t="shared" si="37"/>
        <v>0</v>
      </c>
      <c r="BE38" s="104"/>
      <c r="BF38" s="104"/>
      <c r="BG38" s="152"/>
      <c r="BH38" s="159"/>
      <c r="BI38" s="103"/>
      <c r="BJ38" s="103"/>
      <c r="BK38" s="72">
        <f t="shared" si="38"/>
        <v>0</v>
      </c>
      <c r="BL38" s="104"/>
      <c r="BM38" s="104"/>
      <c r="BN38" s="105"/>
      <c r="BO38" s="102"/>
      <c r="BP38" s="103"/>
      <c r="BQ38" s="103"/>
      <c r="BR38" s="72">
        <f t="shared" si="39"/>
        <v>0</v>
      </c>
      <c r="BS38" s="104"/>
      <c r="BT38" s="104"/>
      <c r="BU38" s="152"/>
      <c r="BV38" s="159"/>
      <c r="BW38" s="103"/>
      <c r="BX38" s="103"/>
      <c r="BY38" s="72">
        <f t="shared" si="40"/>
        <v>0</v>
      </c>
      <c r="BZ38" s="104"/>
      <c r="CA38" s="104"/>
      <c r="CB38" s="105"/>
      <c r="CC38" s="102"/>
      <c r="CD38" s="103"/>
      <c r="CE38" s="103"/>
      <c r="CF38" s="72">
        <f t="shared" si="41"/>
        <v>0</v>
      </c>
      <c r="CG38" s="104"/>
      <c r="CH38" s="104"/>
      <c r="CI38" s="152"/>
      <c r="CJ38" s="159"/>
      <c r="CK38" s="103"/>
      <c r="CL38" s="103"/>
      <c r="CM38" s="72">
        <f t="shared" si="42"/>
        <v>0</v>
      </c>
      <c r="CN38" s="104"/>
      <c r="CO38" s="104"/>
      <c r="CP38" s="105"/>
      <c r="CQ38" s="102"/>
      <c r="CR38" s="103"/>
      <c r="CS38" s="103"/>
      <c r="CT38" s="72">
        <f t="shared" si="43"/>
        <v>0</v>
      </c>
      <c r="CU38" s="104"/>
      <c r="CV38" s="104"/>
      <c r="CW38" s="152"/>
      <c r="CX38" s="159"/>
      <c r="CY38" s="103"/>
      <c r="CZ38" s="103"/>
      <c r="DA38" s="72">
        <f t="shared" si="14"/>
        <v>0</v>
      </c>
      <c r="DB38" s="104"/>
      <c r="DC38" s="104"/>
      <c r="DD38" s="105"/>
      <c r="DE38" s="102"/>
      <c r="DF38" s="103"/>
      <c r="DG38" s="103"/>
      <c r="DH38" s="72">
        <f t="shared" si="15"/>
        <v>0</v>
      </c>
      <c r="DI38" s="104"/>
      <c r="DJ38" s="104"/>
      <c r="DK38" s="152"/>
      <c r="DL38" s="170">
        <f t="shared" si="44"/>
        <v>0</v>
      </c>
      <c r="DM38" s="51">
        <f>DN38*Довідники!$H$2</f>
        <v>0</v>
      </c>
      <c r="DN38" s="72">
        <f t="shared" si="45"/>
        <v>0</v>
      </c>
      <c r="DO38" s="96" t="str">
        <f t="shared" si="46"/>
        <v xml:space="preserve"> </v>
      </c>
      <c r="DP38" s="68" t="str">
        <f>IF(OR(DO38&lt;Довідники!$J$3, DO38&gt;Довідники!$K$3), "!", "")</f>
        <v>!</v>
      </c>
      <c r="DQ38" s="120"/>
      <c r="DR38" s="45" t="str">
        <f t="shared" si="47"/>
        <v/>
      </c>
      <c r="DS38" s="71"/>
      <c r="DT38" s="119"/>
      <c r="DU38" s="119"/>
      <c r="DV38" s="119"/>
      <c r="DW38" s="179"/>
      <c r="DX38" s="182"/>
      <c r="DY38" s="119"/>
      <c r="DZ38" s="119"/>
      <c r="EA38" s="183"/>
      <c r="ED38" s="10">
        <f t="shared" si="48"/>
        <v>0</v>
      </c>
      <c r="EE38" s="10">
        <f t="shared" si="17"/>
        <v>0</v>
      </c>
      <c r="EF38" s="10">
        <f t="shared" si="18"/>
        <v>0</v>
      </c>
      <c r="EG38" s="10">
        <f t="shared" si="19"/>
        <v>0</v>
      </c>
      <c r="EH38" s="10">
        <f t="shared" si="20"/>
        <v>0</v>
      </c>
      <c r="EI38" s="10">
        <f t="shared" si="21"/>
        <v>0</v>
      </c>
      <c r="EJ38" s="10">
        <f t="shared" si="49"/>
        <v>0</v>
      </c>
      <c r="EL38" s="123">
        <f t="shared" si="50"/>
        <v>0</v>
      </c>
    </row>
    <row r="39" spans="1:142" ht="13.5" hidden="1" thickBot="1" x14ac:dyDescent="0.25">
      <c r="A39" s="49">
        <f t="shared" si="0"/>
        <v>30</v>
      </c>
      <c r="B39" s="101"/>
      <c r="C39" s="50" t="str">
        <f>IF(ISBLANK(D39)=FALSE,VLOOKUP(D39,Довідники!$B$2:$C$45,2,FALSE),"")</f>
        <v/>
      </c>
      <c r="D39" s="145"/>
      <c r="E39" s="112"/>
      <c r="F39" s="48" t="str">
        <f t="shared" si="22"/>
        <v/>
      </c>
      <c r="G39" s="48" t="str">
        <f>CONCATENATE(IF($X39="З", CONCATENATE($R$4, ","), ""), IF($X39=Довідники!$E$5, CONCATENATE($R$4, "*,"), ""), IF($AE39="З", CONCATENATE($Y$4, ","), ""), IF($AE39=Довідники!$E$5, CONCATENATE($Y$4, "*,"), ""), IF($AL39="З", CONCATENATE($AF$4, ","), ""), IF($AL39=Довідники!$E$5, CONCATENATE($AF$4, "*,"), ""), IF($AS39="З", CONCATENATE($AM$4, ","), ""), IF($AS39=Довідники!$E$5, CONCATENATE($AM$4, "*,"), ""), IF($AZ39="З", CONCATENATE($AT$4, ","), ""), IF($AZ39=Довідники!$E$5, CONCATENATE($AT$4, "*,"), ""), IF($BG39="З", CONCATENATE($BA$4, ","), ""), IF($BG39=Довідники!$E$5, CONCATENATE($BA$4, "*,"), ""), IF($BN39="З", CONCATENATE($BH$4, ","), ""), IF($BN39=Довідники!$E$5, CONCATENATE($BH$4, "*,"), ""), IF($BU39="З", CONCATENATE($BO$4, ","), ""), IF($BU39=Довідники!$E$5, CONCATENATE($BO$4, "*,"), ""), IF($CB39="З", CONCATENATE($BV$4, ","), ""), IF($CB39=Довідники!$E$5, CONCATENATE($BV$4, "*,"), ""), IF($CI39="З", CONCATENATE($CC$4, ","), ""), IF($CI39=Довідники!$E$5, CONCATENATE($CC$4, "*,"), ""), IF($CP39="З", CONCATENATE($CJ$4, ","), ""), IF($CP39=Довідники!$E$5, CONCATENATE($CJ$4, "*,"), ""), IF($CW39="З", CONCATENATE($CQ$4, ","), ""), IF($CW39=Довідники!$E$5, CONCATENATE($CQ$4, "*,"), ""), IF($DD39="З", CONCATENATE($CX$4, ","), ""), IF($DD39=Довідники!$E$5, CONCATENATE($CX$4, "*,"), ""), IF($DK39="З", CONCATENATE($DE$4, ","), ""), IF($DK39=Довідники!$E$5, CONCATENATE($DE$4, "*,"), ""))</f>
        <v/>
      </c>
      <c r="H39" s="48" t="str">
        <f t="shared" si="23"/>
        <v/>
      </c>
      <c r="I39" s="48" t="str">
        <f t="shared" si="24"/>
        <v/>
      </c>
      <c r="J39" s="48">
        <f t="shared" si="25"/>
        <v>0</v>
      </c>
      <c r="K39" s="48" t="str">
        <f t="shared" si="26"/>
        <v/>
      </c>
      <c r="L39" s="48">
        <f t="shared" si="27"/>
        <v>0</v>
      </c>
      <c r="M39" s="51">
        <f t="shared" si="28"/>
        <v>0</v>
      </c>
      <c r="N39" s="51">
        <f t="shared" si="29"/>
        <v>0</v>
      </c>
      <c r="O39" s="52">
        <f t="shared" si="30"/>
        <v>0</v>
      </c>
      <c r="P39" s="96" t="str">
        <f t="shared" si="31"/>
        <v xml:space="preserve"> </v>
      </c>
      <c r="Q39" s="166" t="str">
        <f>IF(OR(P39&lt;Довідники!$J$8, P39&gt;Довідники!$K$8), "!", "")</f>
        <v>!</v>
      </c>
      <c r="R39" s="159"/>
      <c r="S39" s="103"/>
      <c r="T39" s="103"/>
      <c r="U39" s="72">
        <f t="shared" si="32"/>
        <v>0</v>
      </c>
      <c r="V39" s="104"/>
      <c r="W39" s="104"/>
      <c r="X39" s="105"/>
      <c r="Y39" s="102"/>
      <c r="Z39" s="103"/>
      <c r="AA39" s="103"/>
      <c r="AB39" s="72">
        <f t="shared" si="33"/>
        <v>0</v>
      </c>
      <c r="AC39" s="104"/>
      <c r="AD39" s="104"/>
      <c r="AE39" s="152"/>
      <c r="AF39" s="159"/>
      <c r="AG39" s="103"/>
      <c r="AH39" s="103"/>
      <c r="AI39" s="72">
        <f t="shared" si="34"/>
        <v>0</v>
      </c>
      <c r="AJ39" s="104"/>
      <c r="AK39" s="104"/>
      <c r="AL39" s="105"/>
      <c r="AM39" s="102"/>
      <c r="AN39" s="103"/>
      <c r="AO39" s="103"/>
      <c r="AP39" s="72">
        <f t="shared" si="35"/>
        <v>0</v>
      </c>
      <c r="AQ39" s="104"/>
      <c r="AR39" s="104"/>
      <c r="AS39" s="152"/>
      <c r="AT39" s="159"/>
      <c r="AU39" s="103"/>
      <c r="AV39" s="103"/>
      <c r="AW39" s="72">
        <f t="shared" si="36"/>
        <v>0</v>
      </c>
      <c r="AX39" s="104"/>
      <c r="AY39" s="104"/>
      <c r="AZ39" s="105"/>
      <c r="BA39" s="102"/>
      <c r="BB39" s="103"/>
      <c r="BC39" s="103"/>
      <c r="BD39" s="72">
        <f t="shared" si="37"/>
        <v>0</v>
      </c>
      <c r="BE39" s="104"/>
      <c r="BF39" s="104"/>
      <c r="BG39" s="152"/>
      <c r="BH39" s="159"/>
      <c r="BI39" s="103"/>
      <c r="BJ39" s="103"/>
      <c r="BK39" s="72">
        <f t="shared" si="38"/>
        <v>0</v>
      </c>
      <c r="BL39" s="104"/>
      <c r="BM39" s="104"/>
      <c r="BN39" s="105"/>
      <c r="BO39" s="102"/>
      <c r="BP39" s="103"/>
      <c r="BQ39" s="103"/>
      <c r="BR39" s="72">
        <f t="shared" si="39"/>
        <v>0</v>
      </c>
      <c r="BS39" s="104"/>
      <c r="BT39" s="104"/>
      <c r="BU39" s="152"/>
      <c r="BV39" s="159"/>
      <c r="BW39" s="103"/>
      <c r="BX39" s="103"/>
      <c r="BY39" s="72">
        <f t="shared" si="40"/>
        <v>0</v>
      </c>
      <c r="BZ39" s="104"/>
      <c r="CA39" s="104"/>
      <c r="CB39" s="105"/>
      <c r="CC39" s="102"/>
      <c r="CD39" s="103"/>
      <c r="CE39" s="103"/>
      <c r="CF39" s="72">
        <f t="shared" si="41"/>
        <v>0</v>
      </c>
      <c r="CG39" s="104"/>
      <c r="CH39" s="104"/>
      <c r="CI39" s="152"/>
      <c r="CJ39" s="159"/>
      <c r="CK39" s="103"/>
      <c r="CL39" s="103"/>
      <c r="CM39" s="72">
        <f t="shared" si="42"/>
        <v>0</v>
      </c>
      <c r="CN39" s="104"/>
      <c r="CO39" s="104"/>
      <c r="CP39" s="105"/>
      <c r="CQ39" s="102"/>
      <c r="CR39" s="103"/>
      <c r="CS39" s="103"/>
      <c r="CT39" s="72">
        <f t="shared" si="43"/>
        <v>0</v>
      </c>
      <c r="CU39" s="104"/>
      <c r="CV39" s="104"/>
      <c r="CW39" s="152"/>
      <c r="CX39" s="159"/>
      <c r="CY39" s="103"/>
      <c r="CZ39" s="103"/>
      <c r="DA39" s="72">
        <f t="shared" si="14"/>
        <v>0</v>
      </c>
      <c r="DB39" s="104"/>
      <c r="DC39" s="104"/>
      <c r="DD39" s="105"/>
      <c r="DE39" s="102"/>
      <c r="DF39" s="103"/>
      <c r="DG39" s="103"/>
      <c r="DH39" s="72">
        <f t="shared" si="15"/>
        <v>0</v>
      </c>
      <c r="DI39" s="104"/>
      <c r="DJ39" s="104"/>
      <c r="DK39" s="152"/>
      <c r="DL39" s="170">
        <f t="shared" si="44"/>
        <v>0</v>
      </c>
      <c r="DM39" s="51">
        <f>DN39*Довідники!$H$2</f>
        <v>0</v>
      </c>
      <c r="DN39" s="72">
        <f t="shared" si="45"/>
        <v>0</v>
      </c>
      <c r="DO39" s="96" t="str">
        <f t="shared" si="46"/>
        <v xml:space="preserve"> </v>
      </c>
      <c r="DP39" s="68" t="str">
        <f>IF(OR(DO39&lt;Довідники!$J$3, DO39&gt;Довідники!$K$3), "!", "")</f>
        <v>!</v>
      </c>
      <c r="DQ39" s="120"/>
      <c r="DR39" s="45" t="str">
        <f t="shared" si="47"/>
        <v/>
      </c>
      <c r="DS39" s="71"/>
      <c r="DT39" s="119"/>
      <c r="DU39" s="119"/>
      <c r="DV39" s="119"/>
      <c r="DW39" s="179"/>
      <c r="DX39" s="182"/>
      <c r="DY39" s="119"/>
      <c r="DZ39" s="119"/>
      <c r="EA39" s="183"/>
      <c r="ED39" s="10">
        <f t="shared" si="48"/>
        <v>0</v>
      </c>
      <c r="EE39" s="10">
        <f t="shared" si="17"/>
        <v>0</v>
      </c>
      <c r="EF39" s="10">
        <f t="shared" si="18"/>
        <v>0</v>
      </c>
      <c r="EG39" s="10">
        <f t="shared" si="19"/>
        <v>0</v>
      </c>
      <c r="EH39" s="10">
        <f t="shared" si="20"/>
        <v>0</v>
      </c>
      <c r="EI39" s="10">
        <f t="shared" si="21"/>
        <v>0</v>
      </c>
      <c r="EJ39" s="10">
        <f t="shared" si="49"/>
        <v>0</v>
      </c>
      <c r="EL39" s="123">
        <f t="shared" si="50"/>
        <v>0</v>
      </c>
    </row>
    <row r="40" spans="1:142" ht="13.5" hidden="1" thickBot="1" x14ac:dyDescent="0.25">
      <c r="A40" s="49">
        <f t="shared" si="0"/>
        <v>31</v>
      </c>
      <c r="B40" s="101"/>
      <c r="C40" s="50" t="str">
        <f>IF(ISBLANK(D40)=FALSE,VLOOKUP(D40,Довідники!$B$2:$C$45,2,FALSE),"")</f>
        <v/>
      </c>
      <c r="D40" s="145"/>
      <c r="E40" s="112"/>
      <c r="F40" s="48" t="str">
        <f t="shared" si="22"/>
        <v/>
      </c>
      <c r="G40" s="48" t="str">
        <f>CONCATENATE(IF($X40="З", CONCATENATE($R$4, ","), ""), IF($X40=Довідники!$E$5, CONCATENATE($R$4, "*,"), ""), IF($AE40="З", CONCATENATE($Y$4, ","), ""), IF($AE40=Довідники!$E$5, CONCATENATE($Y$4, "*,"), ""), IF($AL40="З", CONCATENATE($AF$4, ","), ""), IF($AL40=Довідники!$E$5, CONCATENATE($AF$4, "*,"), ""), IF($AS40="З", CONCATENATE($AM$4, ","), ""), IF($AS40=Довідники!$E$5, CONCATENATE($AM$4, "*,"), ""), IF($AZ40="З", CONCATENATE($AT$4, ","), ""), IF($AZ40=Довідники!$E$5, CONCATENATE($AT$4, "*,"), ""), IF($BG40="З", CONCATENATE($BA$4, ","), ""), IF($BG40=Довідники!$E$5, CONCATENATE($BA$4, "*,"), ""), IF($BN40="З", CONCATENATE($BH$4, ","), ""), IF($BN40=Довідники!$E$5, CONCATENATE($BH$4, "*,"), ""), IF($BU40="З", CONCATENATE($BO$4, ","), ""), IF($BU40=Довідники!$E$5, CONCATENATE($BO$4, "*,"), ""), IF($CB40="З", CONCATENATE($BV$4, ","), ""), IF($CB40=Довідники!$E$5, CONCATENATE($BV$4, "*,"), ""), IF($CI40="З", CONCATENATE($CC$4, ","), ""), IF($CI40=Довідники!$E$5, CONCATENATE($CC$4, "*,"), ""), IF($CP40="З", CONCATENATE($CJ$4, ","), ""), IF($CP40=Довідники!$E$5, CONCATENATE($CJ$4, "*,"), ""), IF($CW40="З", CONCATENATE($CQ$4, ","), ""), IF($CW40=Довідники!$E$5, CONCATENATE($CQ$4, "*,"), ""), IF($DD40="З", CONCATENATE($CX$4, ","), ""), IF($DD40=Довідники!$E$5, CONCATENATE($CX$4, "*,"), ""), IF($DK40="З", CONCATENATE($DE$4, ","), ""), IF($DK40=Довідники!$E$5, CONCATENATE($DE$4, "*,"), ""))</f>
        <v/>
      </c>
      <c r="H40" s="48" t="str">
        <f t="shared" si="23"/>
        <v/>
      </c>
      <c r="I40" s="48" t="str">
        <f t="shared" si="24"/>
        <v/>
      </c>
      <c r="J40" s="48">
        <f t="shared" si="25"/>
        <v>0</v>
      </c>
      <c r="K40" s="48" t="str">
        <f t="shared" si="26"/>
        <v/>
      </c>
      <c r="L40" s="48">
        <f t="shared" si="27"/>
        <v>0</v>
      </c>
      <c r="M40" s="51">
        <f t="shared" si="28"/>
        <v>0</v>
      </c>
      <c r="N40" s="51">
        <f t="shared" si="29"/>
        <v>0</v>
      </c>
      <c r="O40" s="52">
        <f t="shared" si="30"/>
        <v>0</v>
      </c>
      <c r="P40" s="96" t="str">
        <f t="shared" si="31"/>
        <v xml:space="preserve"> </v>
      </c>
      <c r="Q40" s="166" t="str">
        <f>IF(OR(P40&lt;Довідники!$J$8, P40&gt;Довідники!$K$8), "!", "")</f>
        <v>!</v>
      </c>
      <c r="R40" s="159"/>
      <c r="S40" s="103"/>
      <c r="T40" s="103"/>
      <c r="U40" s="72">
        <f t="shared" si="32"/>
        <v>0</v>
      </c>
      <c r="V40" s="104"/>
      <c r="W40" s="104"/>
      <c r="X40" s="105"/>
      <c r="Y40" s="102"/>
      <c r="Z40" s="103"/>
      <c r="AA40" s="103"/>
      <c r="AB40" s="72">
        <f t="shared" si="33"/>
        <v>0</v>
      </c>
      <c r="AC40" s="104"/>
      <c r="AD40" s="104"/>
      <c r="AE40" s="152"/>
      <c r="AF40" s="159"/>
      <c r="AG40" s="103"/>
      <c r="AH40" s="103"/>
      <c r="AI40" s="72">
        <f t="shared" si="34"/>
        <v>0</v>
      </c>
      <c r="AJ40" s="104"/>
      <c r="AK40" s="104"/>
      <c r="AL40" s="105"/>
      <c r="AM40" s="102"/>
      <c r="AN40" s="103"/>
      <c r="AO40" s="103"/>
      <c r="AP40" s="72">
        <f t="shared" si="35"/>
        <v>0</v>
      </c>
      <c r="AQ40" s="104"/>
      <c r="AR40" s="104"/>
      <c r="AS40" s="152"/>
      <c r="AT40" s="159"/>
      <c r="AU40" s="103"/>
      <c r="AV40" s="103"/>
      <c r="AW40" s="72">
        <f t="shared" si="36"/>
        <v>0</v>
      </c>
      <c r="AX40" s="104"/>
      <c r="AY40" s="104"/>
      <c r="AZ40" s="105"/>
      <c r="BA40" s="102"/>
      <c r="BB40" s="103"/>
      <c r="BC40" s="103"/>
      <c r="BD40" s="72">
        <f t="shared" si="37"/>
        <v>0</v>
      </c>
      <c r="BE40" s="104"/>
      <c r="BF40" s="104"/>
      <c r="BG40" s="152"/>
      <c r="BH40" s="159"/>
      <c r="BI40" s="103"/>
      <c r="BJ40" s="103"/>
      <c r="BK40" s="72">
        <f t="shared" si="38"/>
        <v>0</v>
      </c>
      <c r="BL40" s="104"/>
      <c r="BM40" s="104"/>
      <c r="BN40" s="105"/>
      <c r="BO40" s="102"/>
      <c r="BP40" s="103"/>
      <c r="BQ40" s="103"/>
      <c r="BR40" s="72">
        <f t="shared" si="39"/>
        <v>0</v>
      </c>
      <c r="BS40" s="104"/>
      <c r="BT40" s="104"/>
      <c r="BU40" s="152"/>
      <c r="BV40" s="159"/>
      <c r="BW40" s="103"/>
      <c r="BX40" s="103"/>
      <c r="BY40" s="72">
        <f t="shared" si="40"/>
        <v>0</v>
      </c>
      <c r="BZ40" s="104"/>
      <c r="CA40" s="104"/>
      <c r="CB40" s="105"/>
      <c r="CC40" s="102"/>
      <c r="CD40" s="103"/>
      <c r="CE40" s="103"/>
      <c r="CF40" s="72">
        <f t="shared" si="41"/>
        <v>0</v>
      </c>
      <c r="CG40" s="104"/>
      <c r="CH40" s="104"/>
      <c r="CI40" s="152"/>
      <c r="CJ40" s="159"/>
      <c r="CK40" s="103"/>
      <c r="CL40" s="103"/>
      <c r="CM40" s="72">
        <f t="shared" si="42"/>
        <v>0</v>
      </c>
      <c r="CN40" s="104"/>
      <c r="CO40" s="104"/>
      <c r="CP40" s="105"/>
      <c r="CQ40" s="102"/>
      <c r="CR40" s="103"/>
      <c r="CS40" s="103"/>
      <c r="CT40" s="72">
        <f t="shared" si="43"/>
        <v>0</v>
      </c>
      <c r="CU40" s="104"/>
      <c r="CV40" s="104"/>
      <c r="CW40" s="152"/>
      <c r="CX40" s="159"/>
      <c r="CY40" s="103"/>
      <c r="CZ40" s="103"/>
      <c r="DA40" s="72">
        <f t="shared" si="14"/>
        <v>0</v>
      </c>
      <c r="DB40" s="104"/>
      <c r="DC40" s="104"/>
      <c r="DD40" s="105"/>
      <c r="DE40" s="102"/>
      <c r="DF40" s="103"/>
      <c r="DG40" s="103"/>
      <c r="DH40" s="72">
        <f t="shared" si="15"/>
        <v>0</v>
      </c>
      <c r="DI40" s="104"/>
      <c r="DJ40" s="104"/>
      <c r="DK40" s="152"/>
      <c r="DL40" s="170">
        <f t="shared" si="44"/>
        <v>0</v>
      </c>
      <c r="DM40" s="51">
        <f>DN40*Довідники!$H$2</f>
        <v>0</v>
      </c>
      <c r="DN40" s="72">
        <f t="shared" si="45"/>
        <v>0</v>
      </c>
      <c r="DO40" s="96" t="str">
        <f t="shared" si="46"/>
        <v xml:space="preserve"> </v>
      </c>
      <c r="DP40" s="68" t="str">
        <f>IF(OR(DO40&lt;Довідники!$J$3, DO40&gt;Довідники!$K$3), "!", "")</f>
        <v>!</v>
      </c>
      <c r="DQ40" s="120"/>
      <c r="DR40" s="45" t="str">
        <f t="shared" si="47"/>
        <v/>
      </c>
      <c r="DS40" s="71"/>
      <c r="DT40" s="119"/>
      <c r="DU40" s="119"/>
      <c r="DV40" s="119"/>
      <c r="DW40" s="179"/>
      <c r="DX40" s="182"/>
      <c r="DY40" s="119"/>
      <c r="DZ40" s="119"/>
      <c r="EA40" s="183"/>
      <c r="ED40" s="10">
        <f t="shared" si="48"/>
        <v>0</v>
      </c>
      <c r="EE40" s="10">
        <f t="shared" si="17"/>
        <v>0</v>
      </c>
      <c r="EF40" s="10">
        <f t="shared" si="18"/>
        <v>0</v>
      </c>
      <c r="EG40" s="10">
        <f t="shared" si="19"/>
        <v>0</v>
      </c>
      <c r="EH40" s="10">
        <f t="shared" si="20"/>
        <v>0</v>
      </c>
      <c r="EI40" s="10">
        <f t="shared" si="21"/>
        <v>0</v>
      </c>
      <c r="EJ40" s="10">
        <f t="shared" si="49"/>
        <v>0</v>
      </c>
      <c r="EL40" s="123">
        <f t="shared" si="50"/>
        <v>0</v>
      </c>
    </row>
    <row r="41" spans="1:142" ht="1.5" hidden="1" customHeight="1" thickBot="1" x14ac:dyDescent="0.25">
      <c r="A41" s="49">
        <f t="shared" si="0"/>
        <v>32</v>
      </c>
      <c r="B41" s="101"/>
      <c r="C41" s="50" t="str">
        <f>IF(ISBLANK(D41)=FALSE,VLOOKUP(D41,Довідники!$B$2:$C$45,2,FALSE),"")</f>
        <v/>
      </c>
      <c r="D41" s="145"/>
      <c r="E41" s="112"/>
      <c r="F41" s="48" t="str">
        <f t="shared" si="22"/>
        <v/>
      </c>
      <c r="G41" s="48" t="str">
        <f>CONCATENATE(IF($X41="З", CONCATENATE($R$4, ","), ""), IF($X41=Довідники!$E$5, CONCATENATE($R$4, "*,"), ""), IF($AE41="З", CONCATENATE($Y$4, ","), ""), IF($AE41=Довідники!$E$5, CONCATENATE($Y$4, "*,"), ""), IF($AL41="З", CONCATENATE($AF$4, ","), ""), IF($AL41=Довідники!$E$5, CONCATENATE($AF$4, "*,"), ""), IF($AS41="З", CONCATENATE($AM$4, ","), ""), IF($AS41=Довідники!$E$5, CONCATENATE($AM$4, "*,"), ""), IF($AZ41="З", CONCATENATE($AT$4, ","), ""), IF($AZ41=Довідники!$E$5, CONCATENATE($AT$4, "*,"), ""), IF($BG41="З", CONCATENATE($BA$4, ","), ""), IF($BG41=Довідники!$E$5, CONCATENATE($BA$4, "*,"), ""), IF($BN41="З", CONCATENATE($BH$4, ","), ""), IF($BN41=Довідники!$E$5, CONCATENATE($BH$4, "*,"), ""), IF($BU41="З", CONCATENATE($BO$4, ","), ""), IF($BU41=Довідники!$E$5, CONCATENATE($BO$4, "*,"), ""), IF($CB41="З", CONCATENATE($BV$4, ","), ""), IF($CB41=Довідники!$E$5, CONCATENATE($BV$4, "*,"), ""), IF($CI41="З", CONCATENATE($CC$4, ","), ""), IF($CI41=Довідники!$E$5, CONCATENATE($CC$4, "*,"), ""), IF($CP41="З", CONCATENATE($CJ$4, ","), ""), IF($CP41=Довідники!$E$5, CONCATENATE($CJ$4, "*,"), ""), IF($CW41="З", CONCATENATE($CQ$4, ","), ""), IF($CW41=Довідники!$E$5, CONCATENATE($CQ$4, "*,"), ""), IF($DD41="З", CONCATENATE($CX$4, ","), ""), IF($DD41=Довідники!$E$5, CONCATENATE($CX$4, "*,"), ""), IF($DK41="З", CONCATENATE($DE$4, ","), ""), IF($DK41=Довідники!$E$5, CONCATENATE($DE$4, "*,"), ""))</f>
        <v/>
      </c>
      <c r="H41" s="48" t="str">
        <f t="shared" si="23"/>
        <v/>
      </c>
      <c r="I41" s="48" t="str">
        <f t="shared" si="24"/>
        <v/>
      </c>
      <c r="J41" s="48">
        <f t="shared" si="25"/>
        <v>0</v>
      </c>
      <c r="K41" s="48" t="str">
        <f t="shared" si="26"/>
        <v/>
      </c>
      <c r="L41" s="48">
        <f t="shared" si="27"/>
        <v>0</v>
      </c>
      <c r="M41" s="51">
        <f t="shared" si="28"/>
        <v>0</v>
      </c>
      <c r="N41" s="51">
        <f t="shared" si="29"/>
        <v>0</v>
      </c>
      <c r="O41" s="52">
        <f t="shared" si="30"/>
        <v>0</v>
      </c>
      <c r="P41" s="96" t="str">
        <f t="shared" si="31"/>
        <v xml:space="preserve"> </v>
      </c>
      <c r="Q41" s="166" t="str">
        <f>IF(OR(P41&lt;Довідники!$J$8, P41&gt;Довідники!$K$8), "!", "")</f>
        <v>!</v>
      </c>
      <c r="R41" s="159"/>
      <c r="S41" s="103"/>
      <c r="T41" s="103"/>
      <c r="U41" s="72">
        <f t="shared" si="32"/>
        <v>0</v>
      </c>
      <c r="V41" s="104"/>
      <c r="W41" s="104"/>
      <c r="X41" s="105"/>
      <c r="Y41" s="102"/>
      <c r="Z41" s="103"/>
      <c r="AA41" s="103"/>
      <c r="AB41" s="72">
        <f t="shared" si="33"/>
        <v>0</v>
      </c>
      <c r="AC41" s="104"/>
      <c r="AD41" s="104"/>
      <c r="AE41" s="152"/>
      <c r="AF41" s="159"/>
      <c r="AG41" s="103"/>
      <c r="AH41" s="103"/>
      <c r="AI41" s="72">
        <f t="shared" si="34"/>
        <v>0</v>
      </c>
      <c r="AJ41" s="104"/>
      <c r="AK41" s="104"/>
      <c r="AL41" s="105"/>
      <c r="AM41" s="102"/>
      <c r="AN41" s="103"/>
      <c r="AO41" s="103"/>
      <c r="AP41" s="72">
        <f t="shared" si="35"/>
        <v>0</v>
      </c>
      <c r="AQ41" s="104"/>
      <c r="AR41" s="104"/>
      <c r="AS41" s="152"/>
      <c r="AT41" s="159"/>
      <c r="AU41" s="103"/>
      <c r="AV41" s="103"/>
      <c r="AW41" s="72">
        <f t="shared" si="36"/>
        <v>0</v>
      </c>
      <c r="AX41" s="104"/>
      <c r="AY41" s="104"/>
      <c r="AZ41" s="105"/>
      <c r="BA41" s="102"/>
      <c r="BB41" s="103"/>
      <c r="BC41" s="103"/>
      <c r="BD41" s="72">
        <f t="shared" si="37"/>
        <v>0</v>
      </c>
      <c r="BE41" s="104"/>
      <c r="BF41" s="104"/>
      <c r="BG41" s="152"/>
      <c r="BH41" s="159"/>
      <c r="BI41" s="103"/>
      <c r="BJ41" s="103"/>
      <c r="BK41" s="72">
        <f t="shared" si="38"/>
        <v>0</v>
      </c>
      <c r="BL41" s="104"/>
      <c r="BM41" s="104"/>
      <c r="BN41" s="105"/>
      <c r="BO41" s="102"/>
      <c r="BP41" s="103"/>
      <c r="BQ41" s="103"/>
      <c r="BR41" s="72">
        <f t="shared" si="39"/>
        <v>0</v>
      </c>
      <c r="BS41" s="104"/>
      <c r="BT41" s="104"/>
      <c r="BU41" s="152"/>
      <c r="BV41" s="159"/>
      <c r="BW41" s="103"/>
      <c r="BX41" s="103"/>
      <c r="BY41" s="72">
        <f t="shared" si="40"/>
        <v>0</v>
      </c>
      <c r="BZ41" s="104"/>
      <c r="CA41" s="104"/>
      <c r="CB41" s="105"/>
      <c r="CC41" s="102"/>
      <c r="CD41" s="103"/>
      <c r="CE41" s="103"/>
      <c r="CF41" s="72">
        <f t="shared" si="41"/>
        <v>0</v>
      </c>
      <c r="CG41" s="104"/>
      <c r="CH41" s="104"/>
      <c r="CI41" s="152"/>
      <c r="CJ41" s="159"/>
      <c r="CK41" s="103"/>
      <c r="CL41" s="103"/>
      <c r="CM41" s="72">
        <f t="shared" si="42"/>
        <v>0</v>
      </c>
      <c r="CN41" s="104"/>
      <c r="CO41" s="104"/>
      <c r="CP41" s="105"/>
      <c r="CQ41" s="102"/>
      <c r="CR41" s="103"/>
      <c r="CS41" s="103"/>
      <c r="CT41" s="72">
        <f t="shared" si="43"/>
        <v>0</v>
      </c>
      <c r="CU41" s="104"/>
      <c r="CV41" s="104"/>
      <c r="CW41" s="152"/>
      <c r="CX41" s="159"/>
      <c r="CY41" s="103"/>
      <c r="CZ41" s="103"/>
      <c r="DA41" s="72">
        <f t="shared" si="14"/>
        <v>0</v>
      </c>
      <c r="DB41" s="104"/>
      <c r="DC41" s="104"/>
      <c r="DD41" s="105"/>
      <c r="DE41" s="102"/>
      <c r="DF41" s="103"/>
      <c r="DG41" s="103"/>
      <c r="DH41" s="72">
        <f t="shared" si="15"/>
        <v>0</v>
      </c>
      <c r="DI41" s="104"/>
      <c r="DJ41" s="104"/>
      <c r="DK41" s="152"/>
      <c r="DL41" s="170">
        <f t="shared" si="44"/>
        <v>0</v>
      </c>
      <c r="DM41" s="51">
        <f>DN41*Довідники!$H$2</f>
        <v>0</v>
      </c>
      <c r="DN41" s="72">
        <f t="shared" si="45"/>
        <v>0</v>
      </c>
      <c r="DO41" s="96" t="str">
        <f t="shared" si="46"/>
        <v xml:space="preserve"> </v>
      </c>
      <c r="DP41" s="68" t="str">
        <f>IF(OR(DO41&lt;Довідники!$J$3, DO41&gt;Довідники!$K$3), "!", "")</f>
        <v>!</v>
      </c>
      <c r="DQ41" s="120"/>
      <c r="DR41" s="45" t="str">
        <f t="shared" si="47"/>
        <v/>
      </c>
      <c r="DS41" s="71"/>
      <c r="DT41" s="119"/>
      <c r="DU41" s="119"/>
      <c r="DV41" s="119"/>
      <c r="DW41" s="179"/>
      <c r="DX41" s="182"/>
      <c r="DY41" s="119"/>
      <c r="DZ41" s="119"/>
      <c r="EA41" s="183"/>
      <c r="ED41" s="10">
        <f t="shared" si="48"/>
        <v>0</v>
      </c>
      <c r="EE41" s="10">
        <f t="shared" si="17"/>
        <v>0</v>
      </c>
      <c r="EF41" s="10">
        <f t="shared" si="18"/>
        <v>0</v>
      </c>
      <c r="EG41" s="10">
        <f t="shared" si="19"/>
        <v>0</v>
      </c>
      <c r="EH41" s="10">
        <f t="shared" si="20"/>
        <v>0</v>
      </c>
      <c r="EI41" s="10">
        <f t="shared" si="21"/>
        <v>0</v>
      </c>
      <c r="EJ41" s="10">
        <f t="shared" si="49"/>
        <v>0</v>
      </c>
      <c r="EL41" s="123">
        <f t="shared" si="50"/>
        <v>0</v>
      </c>
    </row>
    <row r="42" spans="1:142" ht="13.5" hidden="1" thickBot="1" x14ac:dyDescent="0.25">
      <c r="A42" s="49">
        <f t="shared" si="0"/>
        <v>33</v>
      </c>
      <c r="B42" s="101"/>
      <c r="C42" s="50" t="str">
        <f>IF(ISBLANK(D42)=FALSE,VLOOKUP(D42,Довідники!$B$2:$C$45,2,FALSE),"")</f>
        <v/>
      </c>
      <c r="D42" s="145"/>
      <c r="E42" s="112"/>
      <c r="F42" s="48" t="str">
        <f t="shared" si="22"/>
        <v/>
      </c>
      <c r="G42" s="48" t="str">
        <f>CONCATENATE(IF($X42="З", CONCATENATE($R$4, ","), ""), IF($X42=Довідники!$E$5, CONCATENATE($R$4, "*,"), ""), IF($AE42="З", CONCATENATE($Y$4, ","), ""), IF($AE42=Довідники!$E$5, CONCATENATE($Y$4, "*,"), ""), IF($AL42="З", CONCATENATE($AF$4, ","), ""), IF($AL42=Довідники!$E$5, CONCATENATE($AF$4, "*,"), ""), IF($AS42="З", CONCATENATE($AM$4, ","), ""), IF($AS42=Довідники!$E$5, CONCATENATE($AM$4, "*,"), ""), IF($AZ42="З", CONCATENATE($AT$4, ","), ""), IF($AZ42=Довідники!$E$5, CONCATENATE($AT$4, "*,"), ""), IF($BG42="З", CONCATENATE($BA$4, ","), ""), IF($BG42=Довідники!$E$5, CONCATENATE($BA$4, "*,"), ""), IF($BN42="З", CONCATENATE($BH$4, ","), ""), IF($BN42=Довідники!$E$5, CONCATENATE($BH$4, "*,"), ""), IF($BU42="З", CONCATENATE($BO$4, ","), ""), IF($BU42=Довідники!$E$5, CONCATENATE($BO$4, "*,"), ""), IF($CB42="З", CONCATENATE($BV$4, ","), ""), IF($CB42=Довідники!$E$5, CONCATENATE($BV$4, "*,"), ""), IF($CI42="З", CONCATENATE($CC$4, ","), ""), IF($CI42=Довідники!$E$5, CONCATENATE($CC$4, "*,"), ""), IF($CP42="З", CONCATENATE($CJ$4, ","), ""), IF($CP42=Довідники!$E$5, CONCATENATE($CJ$4, "*,"), ""), IF($CW42="З", CONCATENATE($CQ$4, ","), ""), IF($CW42=Довідники!$E$5, CONCATENATE($CQ$4, "*,"), ""), IF($DD42="З", CONCATENATE($CX$4, ","), ""), IF($DD42=Довідники!$E$5, CONCATENATE($CX$4, "*,"), ""), IF($DK42="З", CONCATENATE($DE$4, ","), ""), IF($DK42=Довідники!$E$5, CONCATENATE($DE$4, "*,"), ""))</f>
        <v/>
      </c>
      <c r="H42" s="48" t="str">
        <f t="shared" si="23"/>
        <v/>
      </c>
      <c r="I42" s="48" t="str">
        <f t="shared" si="24"/>
        <v/>
      </c>
      <c r="J42" s="48">
        <f t="shared" si="25"/>
        <v>0</v>
      </c>
      <c r="K42" s="48" t="str">
        <f t="shared" si="26"/>
        <v/>
      </c>
      <c r="L42" s="48">
        <f t="shared" si="27"/>
        <v>0</v>
      </c>
      <c r="M42" s="51">
        <f t="shared" si="28"/>
        <v>0</v>
      </c>
      <c r="N42" s="51">
        <f t="shared" si="29"/>
        <v>0</v>
      </c>
      <c r="O42" s="52">
        <f t="shared" si="30"/>
        <v>0</v>
      </c>
      <c r="P42" s="96" t="str">
        <f t="shared" si="31"/>
        <v xml:space="preserve"> </v>
      </c>
      <c r="Q42" s="166" t="str">
        <f>IF(OR(P42&lt;Довідники!$J$8, P42&gt;Довідники!$K$8), "!", "")</f>
        <v>!</v>
      </c>
      <c r="R42" s="159"/>
      <c r="S42" s="103"/>
      <c r="T42" s="103"/>
      <c r="U42" s="72">
        <f t="shared" si="32"/>
        <v>0</v>
      </c>
      <c r="V42" s="104"/>
      <c r="W42" s="104"/>
      <c r="X42" s="105"/>
      <c r="Y42" s="102"/>
      <c r="Z42" s="103"/>
      <c r="AA42" s="103"/>
      <c r="AB42" s="72">
        <f t="shared" si="33"/>
        <v>0</v>
      </c>
      <c r="AC42" s="104"/>
      <c r="AD42" s="104"/>
      <c r="AE42" s="152"/>
      <c r="AF42" s="159"/>
      <c r="AG42" s="103"/>
      <c r="AH42" s="103"/>
      <c r="AI42" s="72">
        <f t="shared" si="34"/>
        <v>0</v>
      </c>
      <c r="AJ42" s="104"/>
      <c r="AK42" s="104"/>
      <c r="AL42" s="105"/>
      <c r="AM42" s="102"/>
      <c r="AN42" s="103"/>
      <c r="AO42" s="103"/>
      <c r="AP42" s="72">
        <f t="shared" si="35"/>
        <v>0</v>
      </c>
      <c r="AQ42" s="104"/>
      <c r="AR42" s="104"/>
      <c r="AS42" s="152"/>
      <c r="AT42" s="159"/>
      <c r="AU42" s="103"/>
      <c r="AV42" s="103"/>
      <c r="AW42" s="72">
        <f t="shared" si="36"/>
        <v>0</v>
      </c>
      <c r="AX42" s="104"/>
      <c r="AY42" s="104"/>
      <c r="AZ42" s="105"/>
      <c r="BA42" s="102"/>
      <c r="BB42" s="103"/>
      <c r="BC42" s="103"/>
      <c r="BD42" s="72">
        <f t="shared" si="37"/>
        <v>0</v>
      </c>
      <c r="BE42" s="104"/>
      <c r="BF42" s="104"/>
      <c r="BG42" s="152"/>
      <c r="BH42" s="159"/>
      <c r="BI42" s="103"/>
      <c r="BJ42" s="103"/>
      <c r="BK42" s="72">
        <f t="shared" si="38"/>
        <v>0</v>
      </c>
      <c r="BL42" s="104"/>
      <c r="BM42" s="104"/>
      <c r="BN42" s="105"/>
      <c r="BO42" s="102"/>
      <c r="BP42" s="103"/>
      <c r="BQ42" s="103"/>
      <c r="BR42" s="72">
        <f t="shared" si="39"/>
        <v>0</v>
      </c>
      <c r="BS42" s="104"/>
      <c r="BT42" s="104"/>
      <c r="BU42" s="152"/>
      <c r="BV42" s="159"/>
      <c r="BW42" s="103"/>
      <c r="BX42" s="103"/>
      <c r="BY42" s="72">
        <f t="shared" si="40"/>
        <v>0</v>
      </c>
      <c r="BZ42" s="104"/>
      <c r="CA42" s="104"/>
      <c r="CB42" s="105"/>
      <c r="CC42" s="102"/>
      <c r="CD42" s="103"/>
      <c r="CE42" s="103"/>
      <c r="CF42" s="72">
        <f t="shared" si="41"/>
        <v>0</v>
      </c>
      <c r="CG42" s="104"/>
      <c r="CH42" s="104"/>
      <c r="CI42" s="152"/>
      <c r="CJ42" s="159"/>
      <c r="CK42" s="103"/>
      <c r="CL42" s="103"/>
      <c r="CM42" s="72">
        <f t="shared" si="42"/>
        <v>0</v>
      </c>
      <c r="CN42" s="104"/>
      <c r="CO42" s="104"/>
      <c r="CP42" s="105"/>
      <c r="CQ42" s="102"/>
      <c r="CR42" s="103"/>
      <c r="CS42" s="103"/>
      <c r="CT42" s="72">
        <f t="shared" si="43"/>
        <v>0</v>
      </c>
      <c r="CU42" s="104"/>
      <c r="CV42" s="104"/>
      <c r="CW42" s="152"/>
      <c r="CX42" s="159"/>
      <c r="CY42" s="103"/>
      <c r="CZ42" s="103"/>
      <c r="DA42" s="72">
        <f t="shared" si="14"/>
        <v>0</v>
      </c>
      <c r="DB42" s="104"/>
      <c r="DC42" s="104"/>
      <c r="DD42" s="105"/>
      <c r="DE42" s="102"/>
      <c r="DF42" s="103"/>
      <c r="DG42" s="103"/>
      <c r="DH42" s="72">
        <f t="shared" si="15"/>
        <v>0</v>
      </c>
      <c r="DI42" s="104"/>
      <c r="DJ42" s="104"/>
      <c r="DK42" s="152"/>
      <c r="DL42" s="170">
        <f t="shared" si="44"/>
        <v>0</v>
      </c>
      <c r="DM42" s="51">
        <f>DN42*Довідники!$H$2</f>
        <v>0</v>
      </c>
      <c r="DN42" s="72">
        <f t="shared" si="45"/>
        <v>0</v>
      </c>
      <c r="DO42" s="96" t="str">
        <f t="shared" si="46"/>
        <v xml:space="preserve"> </v>
      </c>
      <c r="DP42" s="68" t="str">
        <f>IF(OR(DO42&lt;Довідники!$J$3, DO42&gt;Довідники!$K$3), "!", "")</f>
        <v>!</v>
      </c>
      <c r="DQ42" s="120"/>
      <c r="DR42" s="45" t="str">
        <f t="shared" si="47"/>
        <v/>
      </c>
      <c r="DS42" s="71"/>
      <c r="DT42" s="119"/>
      <c r="DU42" s="119"/>
      <c r="DV42" s="119"/>
      <c r="DW42" s="179"/>
      <c r="DX42" s="182"/>
      <c r="DY42" s="119"/>
      <c r="DZ42" s="119"/>
      <c r="EA42" s="183"/>
      <c r="ED42" s="10">
        <f t="shared" si="48"/>
        <v>0</v>
      </c>
      <c r="EE42" s="10">
        <f t="shared" si="17"/>
        <v>0</v>
      </c>
      <c r="EF42" s="10">
        <f t="shared" si="18"/>
        <v>0</v>
      </c>
      <c r="EG42" s="10">
        <f t="shared" si="19"/>
        <v>0</v>
      </c>
      <c r="EH42" s="10">
        <f t="shared" si="20"/>
        <v>0</v>
      </c>
      <c r="EI42" s="10">
        <f t="shared" si="21"/>
        <v>0</v>
      </c>
      <c r="EJ42" s="10">
        <f t="shared" si="49"/>
        <v>0</v>
      </c>
      <c r="EL42" s="123">
        <f t="shared" si="50"/>
        <v>0</v>
      </c>
    </row>
    <row r="43" spans="1:142" ht="13.5" hidden="1" thickBot="1" x14ac:dyDescent="0.25">
      <c r="A43" s="49">
        <f t="shared" si="0"/>
        <v>34</v>
      </c>
      <c r="B43" s="101"/>
      <c r="C43" s="50" t="str">
        <f>IF(ISBLANK(D43)=FALSE,VLOOKUP(D43,Довідники!$B$2:$C$45,2,FALSE),"")</f>
        <v/>
      </c>
      <c r="D43" s="145"/>
      <c r="E43" s="112"/>
      <c r="F43" s="48" t="str">
        <f t="shared" si="22"/>
        <v/>
      </c>
      <c r="G43" s="48" t="str">
        <f>CONCATENATE(IF($X43="З", CONCATENATE($R$4, ","), ""), IF($X43=Довідники!$E$5, CONCATENATE($R$4, "*,"), ""), IF($AE43="З", CONCATENATE($Y$4, ","), ""), IF($AE43=Довідники!$E$5, CONCATENATE($Y$4, "*,"), ""), IF($AL43="З", CONCATENATE($AF$4, ","), ""), IF($AL43=Довідники!$E$5, CONCATENATE($AF$4, "*,"), ""), IF($AS43="З", CONCATENATE($AM$4, ","), ""), IF($AS43=Довідники!$E$5, CONCATENATE($AM$4, "*,"), ""), IF($AZ43="З", CONCATENATE($AT$4, ","), ""), IF($AZ43=Довідники!$E$5, CONCATENATE($AT$4, "*,"), ""), IF($BG43="З", CONCATENATE($BA$4, ","), ""), IF($BG43=Довідники!$E$5, CONCATENATE($BA$4, "*,"), ""), IF($BN43="З", CONCATENATE($BH$4, ","), ""), IF($BN43=Довідники!$E$5, CONCATENATE($BH$4, "*,"), ""), IF($BU43="З", CONCATENATE($BO$4, ","), ""), IF($BU43=Довідники!$E$5, CONCATENATE($BO$4, "*,"), ""), IF($CB43="З", CONCATENATE($BV$4, ","), ""), IF($CB43=Довідники!$E$5, CONCATENATE($BV$4, "*,"), ""), IF($CI43="З", CONCATENATE($CC$4, ","), ""), IF($CI43=Довідники!$E$5, CONCATENATE($CC$4, "*,"), ""), IF($CP43="З", CONCATENATE($CJ$4, ","), ""), IF($CP43=Довідники!$E$5, CONCATENATE($CJ$4, "*,"), ""), IF($CW43="З", CONCATENATE($CQ$4, ","), ""), IF($CW43=Довідники!$E$5, CONCATENATE($CQ$4, "*,"), ""), IF($DD43="З", CONCATENATE($CX$4, ","), ""), IF($DD43=Довідники!$E$5, CONCATENATE($CX$4, "*,"), ""), IF($DK43="З", CONCATENATE($DE$4, ","), ""), IF($DK43=Довідники!$E$5, CONCATENATE($DE$4, "*,"), ""))</f>
        <v/>
      </c>
      <c r="H43" s="48" t="str">
        <f t="shared" si="23"/>
        <v/>
      </c>
      <c r="I43" s="48" t="str">
        <f t="shared" si="24"/>
        <v/>
      </c>
      <c r="J43" s="48">
        <f t="shared" si="25"/>
        <v>0</v>
      </c>
      <c r="K43" s="48" t="str">
        <f t="shared" si="26"/>
        <v/>
      </c>
      <c r="L43" s="48">
        <f t="shared" si="27"/>
        <v>0</v>
      </c>
      <c r="M43" s="51">
        <f t="shared" si="28"/>
        <v>0</v>
      </c>
      <c r="N43" s="51">
        <f t="shared" si="29"/>
        <v>0</v>
      </c>
      <c r="O43" s="52">
        <f t="shared" si="30"/>
        <v>0</v>
      </c>
      <c r="P43" s="96" t="str">
        <f t="shared" si="31"/>
        <v xml:space="preserve"> </v>
      </c>
      <c r="Q43" s="166" t="str">
        <f>IF(OR(P43&lt;Довідники!$J$8, P43&gt;Довідники!$K$8), "!", "")</f>
        <v>!</v>
      </c>
      <c r="R43" s="159"/>
      <c r="S43" s="103"/>
      <c r="T43" s="103"/>
      <c r="U43" s="72">
        <f t="shared" si="32"/>
        <v>0</v>
      </c>
      <c r="V43" s="104"/>
      <c r="W43" s="104"/>
      <c r="X43" s="105"/>
      <c r="Y43" s="102"/>
      <c r="Z43" s="103"/>
      <c r="AA43" s="103"/>
      <c r="AB43" s="72">
        <f t="shared" si="33"/>
        <v>0</v>
      </c>
      <c r="AC43" s="104"/>
      <c r="AD43" s="104"/>
      <c r="AE43" s="152"/>
      <c r="AF43" s="159"/>
      <c r="AG43" s="103"/>
      <c r="AH43" s="103"/>
      <c r="AI43" s="72">
        <f t="shared" si="34"/>
        <v>0</v>
      </c>
      <c r="AJ43" s="104"/>
      <c r="AK43" s="104"/>
      <c r="AL43" s="105"/>
      <c r="AM43" s="102"/>
      <c r="AN43" s="103"/>
      <c r="AO43" s="103"/>
      <c r="AP43" s="72">
        <f t="shared" si="35"/>
        <v>0</v>
      </c>
      <c r="AQ43" s="104"/>
      <c r="AR43" s="104"/>
      <c r="AS43" s="152"/>
      <c r="AT43" s="159"/>
      <c r="AU43" s="103"/>
      <c r="AV43" s="103"/>
      <c r="AW43" s="72">
        <f t="shared" si="36"/>
        <v>0</v>
      </c>
      <c r="AX43" s="104"/>
      <c r="AY43" s="104"/>
      <c r="AZ43" s="105"/>
      <c r="BA43" s="102"/>
      <c r="BB43" s="103"/>
      <c r="BC43" s="103"/>
      <c r="BD43" s="72">
        <f t="shared" si="37"/>
        <v>0</v>
      </c>
      <c r="BE43" s="104"/>
      <c r="BF43" s="104"/>
      <c r="BG43" s="152"/>
      <c r="BH43" s="159"/>
      <c r="BI43" s="103"/>
      <c r="BJ43" s="103"/>
      <c r="BK43" s="72">
        <f t="shared" si="38"/>
        <v>0</v>
      </c>
      <c r="BL43" s="104"/>
      <c r="BM43" s="104"/>
      <c r="BN43" s="105"/>
      <c r="BO43" s="102"/>
      <c r="BP43" s="103"/>
      <c r="BQ43" s="103"/>
      <c r="BR43" s="72">
        <f t="shared" si="39"/>
        <v>0</v>
      </c>
      <c r="BS43" s="104"/>
      <c r="BT43" s="104"/>
      <c r="BU43" s="152"/>
      <c r="BV43" s="159"/>
      <c r="BW43" s="103"/>
      <c r="BX43" s="103"/>
      <c r="BY43" s="72">
        <f t="shared" si="40"/>
        <v>0</v>
      </c>
      <c r="BZ43" s="104"/>
      <c r="CA43" s="104"/>
      <c r="CB43" s="105"/>
      <c r="CC43" s="102"/>
      <c r="CD43" s="103"/>
      <c r="CE43" s="103"/>
      <c r="CF43" s="72">
        <f t="shared" si="41"/>
        <v>0</v>
      </c>
      <c r="CG43" s="104"/>
      <c r="CH43" s="104"/>
      <c r="CI43" s="152"/>
      <c r="CJ43" s="159"/>
      <c r="CK43" s="103"/>
      <c r="CL43" s="103"/>
      <c r="CM43" s="72">
        <f t="shared" si="42"/>
        <v>0</v>
      </c>
      <c r="CN43" s="104"/>
      <c r="CO43" s="104"/>
      <c r="CP43" s="105"/>
      <c r="CQ43" s="102"/>
      <c r="CR43" s="103"/>
      <c r="CS43" s="103"/>
      <c r="CT43" s="72">
        <f t="shared" si="43"/>
        <v>0</v>
      </c>
      <c r="CU43" s="104"/>
      <c r="CV43" s="104"/>
      <c r="CW43" s="152"/>
      <c r="CX43" s="159"/>
      <c r="CY43" s="103"/>
      <c r="CZ43" s="103"/>
      <c r="DA43" s="72">
        <f t="shared" si="14"/>
        <v>0</v>
      </c>
      <c r="DB43" s="104"/>
      <c r="DC43" s="104"/>
      <c r="DD43" s="105"/>
      <c r="DE43" s="102"/>
      <c r="DF43" s="103"/>
      <c r="DG43" s="103"/>
      <c r="DH43" s="72">
        <f t="shared" si="15"/>
        <v>0</v>
      </c>
      <c r="DI43" s="104"/>
      <c r="DJ43" s="104"/>
      <c r="DK43" s="152"/>
      <c r="DL43" s="170">
        <f t="shared" si="44"/>
        <v>0</v>
      </c>
      <c r="DM43" s="51">
        <f>DN43*Довідники!$H$2</f>
        <v>0</v>
      </c>
      <c r="DN43" s="72">
        <f t="shared" si="45"/>
        <v>0</v>
      </c>
      <c r="DO43" s="96" t="str">
        <f t="shared" si="46"/>
        <v xml:space="preserve"> </v>
      </c>
      <c r="DP43" s="68" t="str">
        <f>IF(OR(DO43&lt;Довідники!$J$3, DO43&gt;Довідники!$K$3), "!", "")</f>
        <v>!</v>
      </c>
      <c r="DQ43" s="120"/>
      <c r="DR43" s="45" t="str">
        <f t="shared" si="47"/>
        <v/>
      </c>
      <c r="DS43" s="71"/>
      <c r="DT43" s="119"/>
      <c r="DU43" s="119"/>
      <c r="DV43" s="119"/>
      <c r="DW43" s="179"/>
      <c r="DX43" s="182"/>
      <c r="DY43" s="119"/>
      <c r="DZ43" s="119"/>
      <c r="EA43" s="183"/>
      <c r="ED43" s="10">
        <f t="shared" si="48"/>
        <v>0</v>
      </c>
      <c r="EE43" s="10">
        <f t="shared" si="17"/>
        <v>0</v>
      </c>
      <c r="EF43" s="10">
        <f t="shared" si="18"/>
        <v>0</v>
      </c>
      <c r="EG43" s="10">
        <f t="shared" si="19"/>
        <v>0</v>
      </c>
      <c r="EH43" s="10">
        <f t="shared" si="20"/>
        <v>0</v>
      </c>
      <c r="EI43" s="10">
        <f t="shared" si="21"/>
        <v>0</v>
      </c>
      <c r="EJ43" s="10">
        <f t="shared" si="49"/>
        <v>0</v>
      </c>
      <c r="EL43" s="123">
        <f t="shared" si="50"/>
        <v>0</v>
      </c>
    </row>
    <row r="44" spans="1:142" ht="13.5" hidden="1" thickBot="1" x14ac:dyDescent="0.25">
      <c r="A44" s="49">
        <f t="shared" si="0"/>
        <v>35</v>
      </c>
      <c r="B44" s="101"/>
      <c r="C44" s="50" t="str">
        <f>IF(ISBLANK(D44)=FALSE,VLOOKUP(D44,Довідники!$B$2:$C$45,2,FALSE),"")</f>
        <v/>
      </c>
      <c r="D44" s="145"/>
      <c r="E44" s="112"/>
      <c r="F44" s="48" t="str">
        <f t="shared" si="22"/>
        <v/>
      </c>
      <c r="G44" s="48" t="str">
        <f>CONCATENATE(IF($X44="З", CONCATENATE($R$4, ","), ""), IF($X44=Довідники!$E$5, CONCATENATE($R$4, "*,"), ""), IF($AE44="З", CONCATENATE($Y$4, ","), ""), IF($AE44=Довідники!$E$5, CONCATENATE($Y$4, "*,"), ""), IF($AL44="З", CONCATENATE($AF$4, ","), ""), IF($AL44=Довідники!$E$5, CONCATENATE($AF$4, "*,"), ""), IF($AS44="З", CONCATENATE($AM$4, ","), ""), IF($AS44=Довідники!$E$5, CONCATENATE($AM$4, "*,"), ""), IF($AZ44="З", CONCATENATE($AT$4, ","), ""), IF($AZ44=Довідники!$E$5, CONCATENATE($AT$4, "*,"), ""), IF($BG44="З", CONCATENATE($BA$4, ","), ""), IF($BG44=Довідники!$E$5, CONCATENATE($BA$4, "*,"), ""), IF($BN44="З", CONCATENATE($BH$4, ","), ""), IF($BN44=Довідники!$E$5, CONCATENATE($BH$4, "*,"), ""), IF($BU44="З", CONCATENATE($BO$4, ","), ""), IF($BU44=Довідники!$E$5, CONCATENATE($BO$4, "*,"), ""), IF($CB44="З", CONCATENATE($BV$4, ","), ""), IF($CB44=Довідники!$E$5, CONCATENATE($BV$4, "*,"), ""), IF($CI44="З", CONCATENATE($CC$4, ","), ""), IF($CI44=Довідники!$E$5, CONCATENATE($CC$4, "*,"), ""), IF($CP44="З", CONCATENATE($CJ$4, ","), ""), IF($CP44=Довідники!$E$5, CONCATENATE($CJ$4, "*,"), ""), IF($CW44="З", CONCATENATE($CQ$4, ","), ""), IF($CW44=Довідники!$E$5, CONCATENATE($CQ$4, "*,"), ""), IF($DD44="З", CONCATENATE($CX$4, ","), ""), IF($DD44=Довідники!$E$5, CONCATENATE($CX$4, "*,"), ""), IF($DK44="З", CONCATENATE($DE$4, ","), ""), IF($DK44=Довідники!$E$5, CONCATENATE($DE$4, "*,"), ""))</f>
        <v/>
      </c>
      <c r="H44" s="48" t="str">
        <f t="shared" si="23"/>
        <v/>
      </c>
      <c r="I44" s="48" t="str">
        <f t="shared" si="24"/>
        <v/>
      </c>
      <c r="J44" s="48">
        <f t="shared" si="25"/>
        <v>0</v>
      </c>
      <c r="K44" s="48" t="str">
        <f t="shared" si="26"/>
        <v/>
      </c>
      <c r="L44" s="48">
        <f t="shared" si="27"/>
        <v>0</v>
      </c>
      <c r="M44" s="51">
        <f t="shared" si="28"/>
        <v>0</v>
      </c>
      <c r="N44" s="51">
        <f t="shared" si="29"/>
        <v>0</v>
      </c>
      <c r="O44" s="52">
        <f t="shared" si="30"/>
        <v>0</v>
      </c>
      <c r="P44" s="96" t="str">
        <f t="shared" si="31"/>
        <v xml:space="preserve"> </v>
      </c>
      <c r="Q44" s="166" t="str">
        <f>IF(OR(P44&lt;Довідники!$J$8, P44&gt;Довідники!$K$8), "!", "")</f>
        <v>!</v>
      </c>
      <c r="R44" s="159"/>
      <c r="S44" s="103"/>
      <c r="T44" s="103"/>
      <c r="U44" s="72">
        <f t="shared" si="32"/>
        <v>0</v>
      </c>
      <c r="V44" s="104"/>
      <c r="W44" s="104"/>
      <c r="X44" s="105"/>
      <c r="Y44" s="102"/>
      <c r="Z44" s="103"/>
      <c r="AA44" s="103"/>
      <c r="AB44" s="72">
        <f t="shared" si="33"/>
        <v>0</v>
      </c>
      <c r="AC44" s="104"/>
      <c r="AD44" s="104"/>
      <c r="AE44" s="152"/>
      <c r="AF44" s="159"/>
      <c r="AG44" s="103"/>
      <c r="AH44" s="103"/>
      <c r="AI44" s="72">
        <f t="shared" si="34"/>
        <v>0</v>
      </c>
      <c r="AJ44" s="104"/>
      <c r="AK44" s="104"/>
      <c r="AL44" s="105"/>
      <c r="AM44" s="102"/>
      <c r="AN44" s="103"/>
      <c r="AO44" s="103"/>
      <c r="AP44" s="72">
        <f t="shared" si="35"/>
        <v>0</v>
      </c>
      <c r="AQ44" s="104"/>
      <c r="AR44" s="104"/>
      <c r="AS44" s="152"/>
      <c r="AT44" s="159"/>
      <c r="AU44" s="103"/>
      <c r="AV44" s="103"/>
      <c r="AW44" s="72">
        <f t="shared" si="36"/>
        <v>0</v>
      </c>
      <c r="AX44" s="104"/>
      <c r="AY44" s="104"/>
      <c r="AZ44" s="105"/>
      <c r="BA44" s="102"/>
      <c r="BB44" s="103"/>
      <c r="BC44" s="103"/>
      <c r="BD44" s="72">
        <f t="shared" si="37"/>
        <v>0</v>
      </c>
      <c r="BE44" s="104"/>
      <c r="BF44" s="104"/>
      <c r="BG44" s="152"/>
      <c r="BH44" s="159"/>
      <c r="BI44" s="103"/>
      <c r="BJ44" s="103"/>
      <c r="BK44" s="72">
        <f t="shared" si="38"/>
        <v>0</v>
      </c>
      <c r="BL44" s="104"/>
      <c r="BM44" s="104"/>
      <c r="BN44" s="105"/>
      <c r="BO44" s="102"/>
      <c r="BP44" s="103"/>
      <c r="BQ44" s="103"/>
      <c r="BR44" s="72">
        <f t="shared" si="39"/>
        <v>0</v>
      </c>
      <c r="BS44" s="104"/>
      <c r="BT44" s="104"/>
      <c r="BU44" s="152"/>
      <c r="BV44" s="159"/>
      <c r="BW44" s="103"/>
      <c r="BX44" s="103"/>
      <c r="BY44" s="72">
        <f t="shared" si="40"/>
        <v>0</v>
      </c>
      <c r="BZ44" s="104"/>
      <c r="CA44" s="104"/>
      <c r="CB44" s="105"/>
      <c r="CC44" s="102"/>
      <c r="CD44" s="103"/>
      <c r="CE44" s="103"/>
      <c r="CF44" s="72">
        <f t="shared" si="41"/>
        <v>0</v>
      </c>
      <c r="CG44" s="104"/>
      <c r="CH44" s="104"/>
      <c r="CI44" s="152"/>
      <c r="CJ44" s="159"/>
      <c r="CK44" s="103"/>
      <c r="CL44" s="103"/>
      <c r="CM44" s="72">
        <f t="shared" si="42"/>
        <v>0</v>
      </c>
      <c r="CN44" s="104"/>
      <c r="CO44" s="104"/>
      <c r="CP44" s="105"/>
      <c r="CQ44" s="102"/>
      <c r="CR44" s="103"/>
      <c r="CS44" s="103"/>
      <c r="CT44" s="72">
        <f t="shared" si="43"/>
        <v>0</v>
      </c>
      <c r="CU44" s="104"/>
      <c r="CV44" s="104"/>
      <c r="CW44" s="152"/>
      <c r="CX44" s="159"/>
      <c r="CY44" s="103"/>
      <c r="CZ44" s="103"/>
      <c r="DA44" s="72">
        <f t="shared" si="14"/>
        <v>0</v>
      </c>
      <c r="DB44" s="104"/>
      <c r="DC44" s="104"/>
      <c r="DD44" s="105"/>
      <c r="DE44" s="102"/>
      <c r="DF44" s="103"/>
      <c r="DG44" s="103"/>
      <c r="DH44" s="72">
        <f t="shared" si="15"/>
        <v>0</v>
      </c>
      <c r="DI44" s="104"/>
      <c r="DJ44" s="104"/>
      <c r="DK44" s="152"/>
      <c r="DL44" s="170">
        <f t="shared" si="44"/>
        <v>0</v>
      </c>
      <c r="DM44" s="51">
        <f>DN44*Довідники!$H$2</f>
        <v>0</v>
      </c>
      <c r="DN44" s="72">
        <f t="shared" si="45"/>
        <v>0</v>
      </c>
      <c r="DO44" s="96" t="str">
        <f t="shared" si="46"/>
        <v xml:space="preserve"> </v>
      </c>
      <c r="DP44" s="68" t="str">
        <f>IF(OR(DO44&lt;Довідники!$J$3, DO44&gt;Довідники!$K$3), "!", "")</f>
        <v>!</v>
      </c>
      <c r="DQ44" s="120"/>
      <c r="DR44" s="45" t="str">
        <f t="shared" si="47"/>
        <v/>
      </c>
      <c r="DS44" s="71"/>
      <c r="DT44" s="119"/>
      <c r="DU44" s="119"/>
      <c r="DV44" s="119"/>
      <c r="DW44" s="179"/>
      <c r="DX44" s="182"/>
      <c r="DY44" s="119"/>
      <c r="DZ44" s="119"/>
      <c r="EA44" s="183"/>
      <c r="ED44" s="10">
        <f t="shared" si="48"/>
        <v>0</v>
      </c>
      <c r="EE44" s="10">
        <f t="shared" si="17"/>
        <v>0</v>
      </c>
      <c r="EF44" s="10">
        <f t="shared" si="18"/>
        <v>0</v>
      </c>
      <c r="EG44" s="10">
        <f t="shared" si="19"/>
        <v>0</v>
      </c>
      <c r="EH44" s="10">
        <f t="shared" si="20"/>
        <v>0</v>
      </c>
      <c r="EI44" s="10">
        <f t="shared" si="21"/>
        <v>0</v>
      </c>
      <c r="EJ44" s="10">
        <f t="shared" si="49"/>
        <v>0</v>
      </c>
      <c r="EL44" s="123">
        <f t="shared" si="50"/>
        <v>0</v>
      </c>
    </row>
    <row r="45" spans="1:142" ht="13.5" hidden="1" thickBot="1" x14ac:dyDescent="0.25">
      <c r="A45" s="49">
        <f t="shared" si="0"/>
        <v>36</v>
      </c>
      <c r="B45" s="101"/>
      <c r="C45" s="50" t="str">
        <f>IF(ISBLANK(D45)=FALSE,VLOOKUP(D45,Довідники!$B$2:$C$45,2,FALSE),"")</f>
        <v/>
      </c>
      <c r="D45" s="145"/>
      <c r="E45" s="112"/>
      <c r="F45" s="48" t="str">
        <f t="shared" si="22"/>
        <v/>
      </c>
      <c r="G45" s="48" t="str">
        <f>CONCATENATE(IF($X45="З", CONCATENATE($R$4, ","), ""), IF($X45=Довідники!$E$5, CONCATENATE($R$4, "*,"), ""), IF($AE45="З", CONCATENATE($Y$4, ","), ""), IF($AE45=Довідники!$E$5, CONCATENATE($Y$4, "*,"), ""), IF($AL45="З", CONCATENATE($AF$4, ","), ""), IF($AL45=Довідники!$E$5, CONCATENATE($AF$4, "*,"), ""), IF($AS45="З", CONCATENATE($AM$4, ","), ""), IF($AS45=Довідники!$E$5, CONCATENATE($AM$4, "*,"), ""), IF($AZ45="З", CONCATENATE($AT$4, ","), ""), IF($AZ45=Довідники!$E$5, CONCATENATE($AT$4, "*,"), ""), IF($BG45="З", CONCATENATE($BA$4, ","), ""), IF($BG45=Довідники!$E$5, CONCATENATE($BA$4, "*,"), ""), IF($BN45="З", CONCATENATE($BH$4, ","), ""), IF($BN45=Довідники!$E$5, CONCATENATE($BH$4, "*,"), ""), IF($BU45="З", CONCATENATE($BO$4, ","), ""), IF($BU45=Довідники!$E$5, CONCATENATE($BO$4, "*,"), ""), IF($CB45="З", CONCATENATE($BV$4, ","), ""), IF($CB45=Довідники!$E$5, CONCATENATE($BV$4, "*,"), ""), IF($CI45="З", CONCATENATE($CC$4, ","), ""), IF($CI45=Довідники!$E$5, CONCATENATE($CC$4, "*,"), ""), IF($CP45="З", CONCATENATE($CJ$4, ","), ""), IF($CP45=Довідники!$E$5, CONCATENATE($CJ$4, "*,"), ""), IF($CW45="З", CONCATENATE($CQ$4, ","), ""), IF($CW45=Довідники!$E$5, CONCATENATE($CQ$4, "*,"), ""), IF($DD45="З", CONCATENATE($CX$4, ","), ""), IF($DD45=Довідники!$E$5, CONCATENATE($CX$4, "*,"), ""), IF($DK45="З", CONCATENATE($DE$4, ","), ""), IF($DK45=Довідники!$E$5, CONCATENATE($DE$4, "*,"), ""))</f>
        <v/>
      </c>
      <c r="H45" s="48" t="str">
        <f t="shared" si="23"/>
        <v/>
      </c>
      <c r="I45" s="48" t="str">
        <f t="shared" si="24"/>
        <v/>
      </c>
      <c r="J45" s="48">
        <f t="shared" si="25"/>
        <v>0</v>
      </c>
      <c r="K45" s="48" t="str">
        <f t="shared" si="26"/>
        <v/>
      </c>
      <c r="L45" s="48">
        <f t="shared" si="27"/>
        <v>0</v>
      </c>
      <c r="M45" s="51">
        <f t="shared" si="28"/>
        <v>0</v>
      </c>
      <c r="N45" s="51">
        <f t="shared" si="29"/>
        <v>0</v>
      </c>
      <c r="O45" s="52">
        <f t="shared" si="30"/>
        <v>0</v>
      </c>
      <c r="P45" s="96" t="str">
        <f t="shared" si="31"/>
        <v xml:space="preserve"> </v>
      </c>
      <c r="Q45" s="166" t="str">
        <f>IF(OR(P45&lt;Довідники!$J$8, P45&gt;Довідники!$K$8), "!", "")</f>
        <v>!</v>
      </c>
      <c r="R45" s="159"/>
      <c r="S45" s="103"/>
      <c r="T45" s="103"/>
      <c r="U45" s="72">
        <f t="shared" si="32"/>
        <v>0</v>
      </c>
      <c r="V45" s="104"/>
      <c r="W45" s="104"/>
      <c r="X45" s="105"/>
      <c r="Y45" s="102"/>
      <c r="Z45" s="103"/>
      <c r="AA45" s="103"/>
      <c r="AB45" s="72">
        <f t="shared" si="33"/>
        <v>0</v>
      </c>
      <c r="AC45" s="104"/>
      <c r="AD45" s="104"/>
      <c r="AE45" s="152"/>
      <c r="AF45" s="159"/>
      <c r="AG45" s="103"/>
      <c r="AH45" s="103"/>
      <c r="AI45" s="72">
        <f t="shared" si="34"/>
        <v>0</v>
      </c>
      <c r="AJ45" s="104"/>
      <c r="AK45" s="104"/>
      <c r="AL45" s="105"/>
      <c r="AM45" s="102"/>
      <c r="AN45" s="103"/>
      <c r="AO45" s="103"/>
      <c r="AP45" s="72">
        <f t="shared" si="35"/>
        <v>0</v>
      </c>
      <c r="AQ45" s="104"/>
      <c r="AR45" s="104"/>
      <c r="AS45" s="152"/>
      <c r="AT45" s="159"/>
      <c r="AU45" s="103"/>
      <c r="AV45" s="103"/>
      <c r="AW45" s="72">
        <f t="shared" si="36"/>
        <v>0</v>
      </c>
      <c r="AX45" s="104"/>
      <c r="AY45" s="104"/>
      <c r="AZ45" s="105"/>
      <c r="BA45" s="102"/>
      <c r="BB45" s="103"/>
      <c r="BC45" s="103"/>
      <c r="BD45" s="72">
        <f t="shared" si="37"/>
        <v>0</v>
      </c>
      <c r="BE45" s="104"/>
      <c r="BF45" s="104"/>
      <c r="BG45" s="152"/>
      <c r="BH45" s="159"/>
      <c r="BI45" s="103"/>
      <c r="BJ45" s="103"/>
      <c r="BK45" s="72">
        <f t="shared" si="38"/>
        <v>0</v>
      </c>
      <c r="BL45" s="104"/>
      <c r="BM45" s="104"/>
      <c r="BN45" s="105"/>
      <c r="BO45" s="102"/>
      <c r="BP45" s="103"/>
      <c r="BQ45" s="103"/>
      <c r="BR45" s="72">
        <f t="shared" si="39"/>
        <v>0</v>
      </c>
      <c r="BS45" s="104"/>
      <c r="BT45" s="104"/>
      <c r="BU45" s="152"/>
      <c r="BV45" s="159"/>
      <c r="BW45" s="103"/>
      <c r="BX45" s="103"/>
      <c r="BY45" s="72">
        <f t="shared" si="40"/>
        <v>0</v>
      </c>
      <c r="BZ45" s="104"/>
      <c r="CA45" s="104"/>
      <c r="CB45" s="105"/>
      <c r="CC45" s="102"/>
      <c r="CD45" s="103"/>
      <c r="CE45" s="103"/>
      <c r="CF45" s="72">
        <f t="shared" si="41"/>
        <v>0</v>
      </c>
      <c r="CG45" s="104"/>
      <c r="CH45" s="104"/>
      <c r="CI45" s="152"/>
      <c r="CJ45" s="159"/>
      <c r="CK45" s="103"/>
      <c r="CL45" s="103"/>
      <c r="CM45" s="72">
        <f t="shared" si="42"/>
        <v>0</v>
      </c>
      <c r="CN45" s="104"/>
      <c r="CO45" s="104"/>
      <c r="CP45" s="105"/>
      <c r="CQ45" s="102"/>
      <c r="CR45" s="103"/>
      <c r="CS45" s="103"/>
      <c r="CT45" s="72">
        <f t="shared" si="43"/>
        <v>0</v>
      </c>
      <c r="CU45" s="104"/>
      <c r="CV45" s="104"/>
      <c r="CW45" s="152"/>
      <c r="CX45" s="159"/>
      <c r="CY45" s="103"/>
      <c r="CZ45" s="103"/>
      <c r="DA45" s="72">
        <f t="shared" si="14"/>
        <v>0</v>
      </c>
      <c r="DB45" s="104"/>
      <c r="DC45" s="104"/>
      <c r="DD45" s="105"/>
      <c r="DE45" s="102"/>
      <c r="DF45" s="103"/>
      <c r="DG45" s="103"/>
      <c r="DH45" s="72">
        <f t="shared" si="15"/>
        <v>0</v>
      </c>
      <c r="DI45" s="104"/>
      <c r="DJ45" s="104"/>
      <c r="DK45" s="152"/>
      <c r="DL45" s="170">
        <f t="shared" si="44"/>
        <v>0</v>
      </c>
      <c r="DM45" s="51">
        <f>DN45*Довідники!$H$2</f>
        <v>0</v>
      </c>
      <c r="DN45" s="72">
        <f t="shared" si="45"/>
        <v>0</v>
      </c>
      <c r="DO45" s="96" t="str">
        <f t="shared" si="46"/>
        <v xml:space="preserve"> </v>
      </c>
      <c r="DP45" s="68" t="str">
        <f>IF(OR(DO45&lt;Довідники!$J$3, DO45&gt;Довідники!$K$3), "!", "")</f>
        <v>!</v>
      </c>
      <c r="DQ45" s="120"/>
      <c r="DR45" s="45" t="str">
        <f t="shared" si="47"/>
        <v/>
      </c>
      <c r="DS45" s="71"/>
      <c r="DT45" s="119"/>
      <c r="DU45" s="119"/>
      <c r="DV45" s="119"/>
      <c r="DW45" s="179"/>
      <c r="DX45" s="182"/>
      <c r="DY45" s="119"/>
      <c r="DZ45" s="119"/>
      <c r="EA45" s="183"/>
      <c r="ED45" s="10">
        <f t="shared" si="48"/>
        <v>0</v>
      </c>
      <c r="EE45" s="10">
        <f t="shared" si="17"/>
        <v>0</v>
      </c>
      <c r="EF45" s="10">
        <f t="shared" si="18"/>
        <v>0</v>
      </c>
      <c r="EG45" s="10">
        <f t="shared" si="19"/>
        <v>0</v>
      </c>
      <c r="EH45" s="10">
        <f t="shared" si="20"/>
        <v>0</v>
      </c>
      <c r="EI45" s="10">
        <f t="shared" si="21"/>
        <v>0</v>
      </c>
      <c r="EJ45" s="10">
        <f t="shared" si="49"/>
        <v>0</v>
      </c>
      <c r="EL45" s="123">
        <f t="shared" si="50"/>
        <v>0</v>
      </c>
    </row>
    <row r="46" spans="1:142" ht="13.5" hidden="1" thickBot="1" x14ac:dyDescent="0.25">
      <c r="A46" s="49">
        <f t="shared" si="0"/>
        <v>37</v>
      </c>
      <c r="B46" s="101"/>
      <c r="C46" s="50" t="str">
        <f>IF(ISBLANK(D46)=FALSE,VLOOKUP(D46,Довідники!$B$2:$C$45,2,FALSE),"")</f>
        <v/>
      </c>
      <c r="D46" s="145"/>
      <c r="E46" s="112"/>
      <c r="F46" s="48" t="str">
        <f t="shared" si="22"/>
        <v/>
      </c>
      <c r="G46" s="48" t="str">
        <f>CONCATENATE(IF($X46="З", CONCATENATE($R$4, ","), ""), IF($X46=Довідники!$E$5, CONCATENATE($R$4, "*,"), ""), IF($AE46="З", CONCATENATE($Y$4, ","), ""), IF($AE46=Довідники!$E$5, CONCATENATE($Y$4, "*,"), ""), IF($AL46="З", CONCATENATE($AF$4, ","), ""), IF($AL46=Довідники!$E$5, CONCATENATE($AF$4, "*,"), ""), IF($AS46="З", CONCATENATE($AM$4, ","), ""), IF($AS46=Довідники!$E$5, CONCATENATE($AM$4, "*,"), ""), IF($AZ46="З", CONCATENATE($AT$4, ","), ""), IF($AZ46=Довідники!$E$5, CONCATENATE($AT$4, "*,"), ""), IF($BG46="З", CONCATENATE($BA$4, ","), ""), IF($BG46=Довідники!$E$5, CONCATENATE($BA$4, "*,"), ""), IF($BN46="З", CONCATENATE($BH$4, ","), ""), IF($BN46=Довідники!$E$5, CONCATENATE($BH$4, "*,"), ""), IF($BU46="З", CONCATENATE($BO$4, ","), ""), IF($BU46=Довідники!$E$5, CONCATENATE($BO$4, "*,"), ""), IF($CB46="З", CONCATENATE($BV$4, ","), ""), IF($CB46=Довідники!$E$5, CONCATENATE($BV$4, "*,"), ""), IF($CI46="З", CONCATENATE($CC$4, ","), ""), IF($CI46=Довідники!$E$5, CONCATENATE($CC$4, "*,"), ""), IF($CP46="З", CONCATENATE($CJ$4, ","), ""), IF($CP46=Довідники!$E$5, CONCATENATE($CJ$4, "*,"), ""), IF($CW46="З", CONCATENATE($CQ$4, ","), ""), IF($CW46=Довідники!$E$5, CONCATENATE($CQ$4, "*,"), ""), IF($DD46="З", CONCATENATE($CX$4, ","), ""), IF($DD46=Довідники!$E$5, CONCATENATE($CX$4, "*,"), ""), IF($DK46="З", CONCATENATE($DE$4, ","), ""), IF($DK46=Довідники!$E$5, CONCATENATE($DE$4, "*,"), ""))</f>
        <v/>
      </c>
      <c r="H46" s="48" t="str">
        <f t="shared" si="23"/>
        <v/>
      </c>
      <c r="I46" s="48" t="str">
        <f t="shared" si="24"/>
        <v/>
      </c>
      <c r="J46" s="48">
        <f t="shared" si="25"/>
        <v>0</v>
      </c>
      <c r="K46" s="48" t="str">
        <f t="shared" si="26"/>
        <v/>
      </c>
      <c r="L46" s="48">
        <f t="shared" si="27"/>
        <v>0</v>
      </c>
      <c r="M46" s="51">
        <f t="shared" si="28"/>
        <v>0</v>
      </c>
      <c r="N46" s="51">
        <f t="shared" si="29"/>
        <v>0</v>
      </c>
      <c r="O46" s="52">
        <f t="shared" si="30"/>
        <v>0</v>
      </c>
      <c r="P46" s="96" t="str">
        <f t="shared" si="31"/>
        <v xml:space="preserve"> </v>
      </c>
      <c r="Q46" s="166" t="str">
        <f>IF(OR(P46&lt;Довідники!$J$8, P46&gt;Довідники!$K$8), "!", "")</f>
        <v>!</v>
      </c>
      <c r="R46" s="159"/>
      <c r="S46" s="103"/>
      <c r="T46" s="103"/>
      <c r="U46" s="72">
        <f t="shared" si="32"/>
        <v>0</v>
      </c>
      <c r="V46" s="104"/>
      <c r="W46" s="104"/>
      <c r="X46" s="105"/>
      <c r="Y46" s="102"/>
      <c r="Z46" s="103"/>
      <c r="AA46" s="103"/>
      <c r="AB46" s="72">
        <f t="shared" si="33"/>
        <v>0</v>
      </c>
      <c r="AC46" s="104"/>
      <c r="AD46" s="104"/>
      <c r="AE46" s="152"/>
      <c r="AF46" s="159"/>
      <c r="AG46" s="103"/>
      <c r="AH46" s="103"/>
      <c r="AI46" s="72">
        <f t="shared" si="34"/>
        <v>0</v>
      </c>
      <c r="AJ46" s="104"/>
      <c r="AK46" s="104"/>
      <c r="AL46" s="105"/>
      <c r="AM46" s="102"/>
      <c r="AN46" s="103"/>
      <c r="AO46" s="103"/>
      <c r="AP46" s="72">
        <f t="shared" si="35"/>
        <v>0</v>
      </c>
      <c r="AQ46" s="104"/>
      <c r="AR46" s="104"/>
      <c r="AS46" s="152"/>
      <c r="AT46" s="159"/>
      <c r="AU46" s="103"/>
      <c r="AV46" s="103"/>
      <c r="AW46" s="72">
        <f t="shared" si="36"/>
        <v>0</v>
      </c>
      <c r="AX46" s="104"/>
      <c r="AY46" s="104"/>
      <c r="AZ46" s="105"/>
      <c r="BA46" s="102"/>
      <c r="BB46" s="103"/>
      <c r="BC46" s="103"/>
      <c r="BD46" s="72">
        <f t="shared" si="37"/>
        <v>0</v>
      </c>
      <c r="BE46" s="104"/>
      <c r="BF46" s="104"/>
      <c r="BG46" s="152"/>
      <c r="BH46" s="159"/>
      <c r="BI46" s="103"/>
      <c r="BJ46" s="103"/>
      <c r="BK46" s="72">
        <f t="shared" si="38"/>
        <v>0</v>
      </c>
      <c r="BL46" s="104"/>
      <c r="BM46" s="104"/>
      <c r="BN46" s="105"/>
      <c r="BO46" s="102"/>
      <c r="BP46" s="103"/>
      <c r="BQ46" s="103"/>
      <c r="BR46" s="72">
        <f t="shared" si="39"/>
        <v>0</v>
      </c>
      <c r="BS46" s="104"/>
      <c r="BT46" s="104"/>
      <c r="BU46" s="152"/>
      <c r="BV46" s="159"/>
      <c r="BW46" s="103"/>
      <c r="BX46" s="103"/>
      <c r="BY46" s="72">
        <f t="shared" si="40"/>
        <v>0</v>
      </c>
      <c r="BZ46" s="104"/>
      <c r="CA46" s="104"/>
      <c r="CB46" s="105"/>
      <c r="CC46" s="102"/>
      <c r="CD46" s="103"/>
      <c r="CE46" s="103"/>
      <c r="CF46" s="72">
        <f t="shared" si="41"/>
        <v>0</v>
      </c>
      <c r="CG46" s="104"/>
      <c r="CH46" s="104"/>
      <c r="CI46" s="152"/>
      <c r="CJ46" s="159"/>
      <c r="CK46" s="103"/>
      <c r="CL46" s="103"/>
      <c r="CM46" s="72">
        <f t="shared" si="42"/>
        <v>0</v>
      </c>
      <c r="CN46" s="104"/>
      <c r="CO46" s="104"/>
      <c r="CP46" s="105"/>
      <c r="CQ46" s="102"/>
      <c r="CR46" s="103"/>
      <c r="CS46" s="103"/>
      <c r="CT46" s="72">
        <f t="shared" si="43"/>
        <v>0</v>
      </c>
      <c r="CU46" s="104"/>
      <c r="CV46" s="104"/>
      <c r="CW46" s="152"/>
      <c r="CX46" s="159"/>
      <c r="CY46" s="103"/>
      <c r="CZ46" s="103"/>
      <c r="DA46" s="72">
        <f t="shared" si="14"/>
        <v>0</v>
      </c>
      <c r="DB46" s="104"/>
      <c r="DC46" s="104"/>
      <c r="DD46" s="105"/>
      <c r="DE46" s="102"/>
      <c r="DF46" s="103"/>
      <c r="DG46" s="103"/>
      <c r="DH46" s="72">
        <f t="shared" si="15"/>
        <v>0</v>
      </c>
      <c r="DI46" s="104"/>
      <c r="DJ46" s="104"/>
      <c r="DK46" s="152"/>
      <c r="DL46" s="170">
        <f t="shared" si="44"/>
        <v>0</v>
      </c>
      <c r="DM46" s="51">
        <f>DN46*Довідники!$H$2</f>
        <v>0</v>
      </c>
      <c r="DN46" s="72">
        <f t="shared" si="45"/>
        <v>0</v>
      </c>
      <c r="DO46" s="96" t="str">
        <f t="shared" si="46"/>
        <v xml:space="preserve"> </v>
      </c>
      <c r="DP46" s="68" t="str">
        <f>IF(OR(DO46&lt;Довідники!$J$3, DO46&gt;Довідники!$K$3), "!", "")</f>
        <v>!</v>
      </c>
      <c r="DQ46" s="120"/>
      <c r="DR46" s="45" t="str">
        <f t="shared" si="47"/>
        <v/>
      </c>
      <c r="DS46" s="71"/>
      <c r="DT46" s="119"/>
      <c r="DU46" s="119"/>
      <c r="DV46" s="119"/>
      <c r="DW46" s="179"/>
      <c r="DX46" s="182"/>
      <c r="DY46" s="119"/>
      <c r="DZ46" s="119"/>
      <c r="EA46" s="183"/>
      <c r="ED46" s="10">
        <f t="shared" si="48"/>
        <v>0</v>
      </c>
      <c r="EE46" s="10">
        <f t="shared" si="17"/>
        <v>0</v>
      </c>
      <c r="EF46" s="10">
        <f t="shared" si="18"/>
        <v>0</v>
      </c>
      <c r="EG46" s="10">
        <f t="shared" si="19"/>
        <v>0</v>
      </c>
      <c r="EH46" s="10">
        <f t="shared" si="20"/>
        <v>0</v>
      </c>
      <c r="EI46" s="10">
        <f t="shared" si="21"/>
        <v>0</v>
      </c>
      <c r="EJ46" s="10">
        <f t="shared" si="49"/>
        <v>0</v>
      </c>
      <c r="EL46" s="123">
        <f t="shared" si="50"/>
        <v>0</v>
      </c>
    </row>
    <row r="47" spans="1:142" ht="13.5" hidden="1" thickBot="1" x14ac:dyDescent="0.25">
      <c r="A47" s="49">
        <f t="shared" si="0"/>
        <v>38</v>
      </c>
      <c r="B47" s="101"/>
      <c r="C47" s="50" t="str">
        <f>IF(ISBLANK(D47)=FALSE,VLOOKUP(D47,Довідники!$B$2:$C$45,2,FALSE),"")</f>
        <v/>
      </c>
      <c r="D47" s="145"/>
      <c r="E47" s="112"/>
      <c r="F47" s="48" t="str">
        <f t="shared" si="22"/>
        <v/>
      </c>
      <c r="G47" s="48" t="str">
        <f>CONCATENATE(IF($X47="З", CONCATENATE($R$4, ","), ""), IF($X47=Довідники!$E$5, CONCATENATE($R$4, "*,"), ""), IF($AE47="З", CONCATENATE($Y$4, ","), ""), IF($AE47=Довідники!$E$5, CONCATENATE($Y$4, "*,"), ""), IF($AL47="З", CONCATENATE($AF$4, ","), ""), IF($AL47=Довідники!$E$5, CONCATENATE($AF$4, "*,"), ""), IF($AS47="З", CONCATENATE($AM$4, ","), ""), IF($AS47=Довідники!$E$5, CONCATENATE($AM$4, "*,"), ""), IF($AZ47="З", CONCATENATE($AT$4, ","), ""), IF($AZ47=Довідники!$E$5, CONCATENATE($AT$4, "*,"), ""), IF($BG47="З", CONCATENATE($BA$4, ","), ""), IF($BG47=Довідники!$E$5, CONCATENATE($BA$4, "*,"), ""), IF($BN47="З", CONCATENATE($BH$4, ","), ""), IF($BN47=Довідники!$E$5, CONCATENATE($BH$4, "*,"), ""), IF($BU47="З", CONCATENATE($BO$4, ","), ""), IF($BU47=Довідники!$E$5, CONCATENATE($BO$4, "*,"), ""), IF($CB47="З", CONCATENATE($BV$4, ","), ""), IF($CB47=Довідники!$E$5, CONCATENATE($BV$4, "*,"), ""), IF($CI47="З", CONCATENATE($CC$4, ","), ""), IF($CI47=Довідники!$E$5, CONCATENATE($CC$4, "*,"), ""), IF($CP47="З", CONCATENATE($CJ$4, ","), ""), IF($CP47=Довідники!$E$5, CONCATENATE($CJ$4, "*,"), ""), IF($CW47="З", CONCATENATE($CQ$4, ","), ""), IF($CW47=Довідники!$E$5, CONCATENATE($CQ$4, "*,"), ""), IF($DD47="З", CONCATENATE($CX$4, ","), ""), IF($DD47=Довідники!$E$5, CONCATENATE($CX$4, "*,"), ""), IF($DK47="З", CONCATENATE($DE$4, ","), ""), IF($DK47=Довідники!$E$5, CONCATENATE($DE$4, "*,"), ""))</f>
        <v/>
      </c>
      <c r="H47" s="48" t="str">
        <f t="shared" si="23"/>
        <v/>
      </c>
      <c r="I47" s="48" t="str">
        <f t="shared" si="24"/>
        <v/>
      </c>
      <c r="J47" s="48">
        <f t="shared" si="25"/>
        <v>0</v>
      </c>
      <c r="K47" s="48" t="str">
        <f t="shared" si="26"/>
        <v/>
      </c>
      <c r="L47" s="48">
        <f t="shared" si="27"/>
        <v>0</v>
      </c>
      <c r="M47" s="51">
        <f t="shared" si="28"/>
        <v>0</v>
      </c>
      <c r="N47" s="51">
        <f t="shared" si="29"/>
        <v>0</v>
      </c>
      <c r="O47" s="52">
        <f t="shared" si="30"/>
        <v>0</v>
      </c>
      <c r="P47" s="96" t="str">
        <f t="shared" si="31"/>
        <v xml:space="preserve"> </v>
      </c>
      <c r="Q47" s="166" t="str">
        <f>IF(OR(P47&lt;Довідники!$J$8, P47&gt;Довідники!$K$8), "!", "")</f>
        <v>!</v>
      </c>
      <c r="R47" s="159"/>
      <c r="S47" s="103"/>
      <c r="T47" s="103"/>
      <c r="U47" s="72">
        <f t="shared" si="32"/>
        <v>0</v>
      </c>
      <c r="V47" s="104"/>
      <c r="W47" s="104"/>
      <c r="X47" s="105"/>
      <c r="Y47" s="102"/>
      <c r="Z47" s="103"/>
      <c r="AA47" s="103"/>
      <c r="AB47" s="72">
        <f t="shared" si="33"/>
        <v>0</v>
      </c>
      <c r="AC47" s="104"/>
      <c r="AD47" s="104"/>
      <c r="AE47" s="152"/>
      <c r="AF47" s="159"/>
      <c r="AG47" s="103"/>
      <c r="AH47" s="103"/>
      <c r="AI47" s="72">
        <f t="shared" si="34"/>
        <v>0</v>
      </c>
      <c r="AJ47" s="104"/>
      <c r="AK47" s="104"/>
      <c r="AL47" s="105"/>
      <c r="AM47" s="102"/>
      <c r="AN47" s="103"/>
      <c r="AO47" s="103"/>
      <c r="AP47" s="72">
        <f t="shared" si="35"/>
        <v>0</v>
      </c>
      <c r="AQ47" s="104"/>
      <c r="AR47" s="104"/>
      <c r="AS47" s="152"/>
      <c r="AT47" s="159"/>
      <c r="AU47" s="103"/>
      <c r="AV47" s="103"/>
      <c r="AW47" s="72">
        <f t="shared" si="36"/>
        <v>0</v>
      </c>
      <c r="AX47" s="104"/>
      <c r="AY47" s="104"/>
      <c r="AZ47" s="105"/>
      <c r="BA47" s="102"/>
      <c r="BB47" s="103"/>
      <c r="BC47" s="103"/>
      <c r="BD47" s="72">
        <f t="shared" si="37"/>
        <v>0</v>
      </c>
      <c r="BE47" s="104"/>
      <c r="BF47" s="104"/>
      <c r="BG47" s="152"/>
      <c r="BH47" s="159"/>
      <c r="BI47" s="103"/>
      <c r="BJ47" s="103"/>
      <c r="BK47" s="72">
        <f t="shared" si="38"/>
        <v>0</v>
      </c>
      <c r="BL47" s="104"/>
      <c r="BM47" s="104"/>
      <c r="BN47" s="105"/>
      <c r="BO47" s="102"/>
      <c r="BP47" s="103"/>
      <c r="BQ47" s="103"/>
      <c r="BR47" s="72">
        <f t="shared" si="39"/>
        <v>0</v>
      </c>
      <c r="BS47" s="104"/>
      <c r="BT47" s="104"/>
      <c r="BU47" s="152"/>
      <c r="BV47" s="159"/>
      <c r="BW47" s="103"/>
      <c r="BX47" s="103"/>
      <c r="BY47" s="72">
        <f t="shared" si="40"/>
        <v>0</v>
      </c>
      <c r="BZ47" s="104"/>
      <c r="CA47" s="104"/>
      <c r="CB47" s="105"/>
      <c r="CC47" s="102"/>
      <c r="CD47" s="103"/>
      <c r="CE47" s="103"/>
      <c r="CF47" s="72">
        <f t="shared" si="41"/>
        <v>0</v>
      </c>
      <c r="CG47" s="104"/>
      <c r="CH47" s="104"/>
      <c r="CI47" s="152"/>
      <c r="CJ47" s="159"/>
      <c r="CK47" s="103"/>
      <c r="CL47" s="103"/>
      <c r="CM47" s="72">
        <f t="shared" si="42"/>
        <v>0</v>
      </c>
      <c r="CN47" s="104"/>
      <c r="CO47" s="104"/>
      <c r="CP47" s="105"/>
      <c r="CQ47" s="102"/>
      <c r="CR47" s="103"/>
      <c r="CS47" s="103"/>
      <c r="CT47" s="72">
        <f t="shared" si="43"/>
        <v>0</v>
      </c>
      <c r="CU47" s="104"/>
      <c r="CV47" s="104"/>
      <c r="CW47" s="152"/>
      <c r="CX47" s="159"/>
      <c r="CY47" s="103"/>
      <c r="CZ47" s="103"/>
      <c r="DA47" s="72">
        <f t="shared" si="14"/>
        <v>0</v>
      </c>
      <c r="DB47" s="104"/>
      <c r="DC47" s="104"/>
      <c r="DD47" s="105"/>
      <c r="DE47" s="102"/>
      <c r="DF47" s="103"/>
      <c r="DG47" s="103"/>
      <c r="DH47" s="72">
        <f t="shared" si="15"/>
        <v>0</v>
      </c>
      <c r="DI47" s="104"/>
      <c r="DJ47" s="104"/>
      <c r="DK47" s="152"/>
      <c r="DL47" s="170">
        <f t="shared" si="44"/>
        <v>0</v>
      </c>
      <c r="DM47" s="51">
        <f>DN47*Довідники!$H$2</f>
        <v>0</v>
      </c>
      <c r="DN47" s="72">
        <f t="shared" si="45"/>
        <v>0</v>
      </c>
      <c r="DO47" s="96" t="str">
        <f t="shared" si="46"/>
        <v xml:space="preserve"> </v>
      </c>
      <c r="DP47" s="68" t="str">
        <f>IF(OR(DO47&lt;Довідники!$J$3, DO47&gt;Довідники!$K$3), "!", "")</f>
        <v>!</v>
      </c>
      <c r="DQ47" s="120"/>
      <c r="DR47" s="45" t="str">
        <f t="shared" si="47"/>
        <v/>
      </c>
      <c r="DS47" s="71"/>
      <c r="DT47" s="119"/>
      <c r="DU47" s="119"/>
      <c r="DV47" s="119"/>
      <c r="DW47" s="179"/>
      <c r="DX47" s="182"/>
      <c r="DY47" s="119"/>
      <c r="DZ47" s="119"/>
      <c r="EA47" s="183"/>
      <c r="ED47" s="10">
        <f t="shared" si="48"/>
        <v>0</v>
      </c>
      <c r="EE47" s="10">
        <f t="shared" si="17"/>
        <v>0</v>
      </c>
      <c r="EF47" s="10">
        <f t="shared" si="18"/>
        <v>0</v>
      </c>
      <c r="EG47" s="10">
        <f t="shared" si="19"/>
        <v>0</v>
      </c>
      <c r="EH47" s="10">
        <f t="shared" si="20"/>
        <v>0</v>
      </c>
      <c r="EI47" s="10">
        <f t="shared" si="21"/>
        <v>0</v>
      </c>
      <c r="EJ47" s="10">
        <f t="shared" si="49"/>
        <v>0</v>
      </c>
      <c r="EL47" s="123">
        <f t="shared" si="50"/>
        <v>0</v>
      </c>
    </row>
    <row r="48" spans="1:142" ht="13.5" hidden="1" thickBot="1" x14ac:dyDescent="0.25">
      <c r="A48" s="49">
        <f t="shared" si="0"/>
        <v>39</v>
      </c>
      <c r="B48" s="101"/>
      <c r="C48" s="50" t="str">
        <f>IF(ISBLANK(D48)=FALSE,VLOOKUP(D48,Довідники!$B$2:$C$45,2,FALSE),"")</f>
        <v/>
      </c>
      <c r="D48" s="145"/>
      <c r="E48" s="112"/>
      <c r="F48" s="48" t="str">
        <f t="shared" si="22"/>
        <v/>
      </c>
      <c r="G48" s="48" t="str">
        <f>CONCATENATE(IF($X48="З", CONCATENATE($R$4, ","), ""), IF($X48=Довідники!$E$5, CONCATENATE($R$4, "*,"), ""), IF($AE48="З", CONCATENATE($Y$4, ","), ""), IF($AE48=Довідники!$E$5, CONCATENATE($Y$4, "*,"), ""), IF($AL48="З", CONCATENATE($AF$4, ","), ""), IF($AL48=Довідники!$E$5, CONCATENATE($AF$4, "*,"), ""), IF($AS48="З", CONCATENATE($AM$4, ","), ""), IF($AS48=Довідники!$E$5, CONCATENATE($AM$4, "*,"), ""), IF($AZ48="З", CONCATENATE($AT$4, ","), ""), IF($AZ48=Довідники!$E$5, CONCATENATE($AT$4, "*,"), ""), IF($BG48="З", CONCATENATE($BA$4, ","), ""), IF($BG48=Довідники!$E$5, CONCATENATE($BA$4, "*,"), ""), IF($BN48="З", CONCATENATE($BH$4, ","), ""), IF($BN48=Довідники!$E$5, CONCATENATE($BH$4, "*,"), ""), IF($BU48="З", CONCATENATE($BO$4, ","), ""), IF($BU48=Довідники!$E$5, CONCATENATE($BO$4, "*,"), ""), IF($CB48="З", CONCATENATE($BV$4, ","), ""), IF($CB48=Довідники!$E$5, CONCATENATE($BV$4, "*,"), ""), IF($CI48="З", CONCATENATE($CC$4, ","), ""), IF($CI48=Довідники!$E$5, CONCATENATE($CC$4, "*,"), ""), IF($CP48="З", CONCATENATE($CJ$4, ","), ""), IF($CP48=Довідники!$E$5, CONCATENATE($CJ$4, "*,"), ""), IF($CW48="З", CONCATENATE($CQ$4, ","), ""), IF($CW48=Довідники!$E$5, CONCATENATE($CQ$4, "*,"), ""), IF($DD48="З", CONCATENATE($CX$4, ","), ""), IF($DD48=Довідники!$E$5, CONCATENATE($CX$4, "*,"), ""), IF($DK48="З", CONCATENATE($DE$4, ","), ""), IF($DK48=Довідники!$E$5, CONCATENATE($DE$4, "*,"), ""))</f>
        <v/>
      </c>
      <c r="H48" s="48" t="str">
        <f t="shared" si="23"/>
        <v/>
      </c>
      <c r="I48" s="48" t="str">
        <f t="shared" si="24"/>
        <v/>
      </c>
      <c r="J48" s="48">
        <f t="shared" si="25"/>
        <v>0</v>
      </c>
      <c r="K48" s="48" t="str">
        <f t="shared" si="26"/>
        <v/>
      </c>
      <c r="L48" s="48">
        <f t="shared" si="27"/>
        <v>0</v>
      </c>
      <c r="M48" s="51">
        <f t="shared" si="28"/>
        <v>0</v>
      </c>
      <c r="N48" s="51">
        <f t="shared" si="29"/>
        <v>0</v>
      </c>
      <c r="O48" s="52">
        <f t="shared" si="30"/>
        <v>0</v>
      </c>
      <c r="P48" s="96" t="str">
        <f t="shared" si="31"/>
        <v xml:space="preserve"> </v>
      </c>
      <c r="Q48" s="166" t="str">
        <f>IF(OR(P48&lt;Довідники!$J$8, P48&gt;Довідники!$K$8), "!", "")</f>
        <v>!</v>
      </c>
      <c r="R48" s="159"/>
      <c r="S48" s="103"/>
      <c r="T48" s="103"/>
      <c r="U48" s="72">
        <f t="shared" si="32"/>
        <v>0</v>
      </c>
      <c r="V48" s="104"/>
      <c r="W48" s="104"/>
      <c r="X48" s="105"/>
      <c r="Y48" s="102"/>
      <c r="Z48" s="103"/>
      <c r="AA48" s="103"/>
      <c r="AB48" s="72">
        <f t="shared" si="33"/>
        <v>0</v>
      </c>
      <c r="AC48" s="104"/>
      <c r="AD48" s="104"/>
      <c r="AE48" s="152"/>
      <c r="AF48" s="159"/>
      <c r="AG48" s="103"/>
      <c r="AH48" s="103"/>
      <c r="AI48" s="72">
        <f t="shared" si="34"/>
        <v>0</v>
      </c>
      <c r="AJ48" s="104"/>
      <c r="AK48" s="104"/>
      <c r="AL48" s="105"/>
      <c r="AM48" s="102"/>
      <c r="AN48" s="103"/>
      <c r="AO48" s="103"/>
      <c r="AP48" s="72">
        <f t="shared" si="35"/>
        <v>0</v>
      </c>
      <c r="AQ48" s="104"/>
      <c r="AR48" s="104"/>
      <c r="AS48" s="152"/>
      <c r="AT48" s="159"/>
      <c r="AU48" s="103"/>
      <c r="AV48" s="103"/>
      <c r="AW48" s="72">
        <f t="shared" si="36"/>
        <v>0</v>
      </c>
      <c r="AX48" s="104"/>
      <c r="AY48" s="104"/>
      <c r="AZ48" s="105"/>
      <c r="BA48" s="102"/>
      <c r="BB48" s="103"/>
      <c r="BC48" s="103"/>
      <c r="BD48" s="72">
        <f t="shared" si="37"/>
        <v>0</v>
      </c>
      <c r="BE48" s="104"/>
      <c r="BF48" s="104"/>
      <c r="BG48" s="152"/>
      <c r="BH48" s="159"/>
      <c r="BI48" s="103"/>
      <c r="BJ48" s="103"/>
      <c r="BK48" s="72">
        <f t="shared" si="38"/>
        <v>0</v>
      </c>
      <c r="BL48" s="104"/>
      <c r="BM48" s="104"/>
      <c r="BN48" s="105"/>
      <c r="BO48" s="102"/>
      <c r="BP48" s="103"/>
      <c r="BQ48" s="103"/>
      <c r="BR48" s="72">
        <f t="shared" si="39"/>
        <v>0</v>
      </c>
      <c r="BS48" s="104"/>
      <c r="BT48" s="104"/>
      <c r="BU48" s="152"/>
      <c r="BV48" s="159"/>
      <c r="BW48" s="103"/>
      <c r="BX48" s="103"/>
      <c r="BY48" s="72">
        <f t="shared" si="40"/>
        <v>0</v>
      </c>
      <c r="BZ48" s="104"/>
      <c r="CA48" s="104"/>
      <c r="CB48" s="105"/>
      <c r="CC48" s="102"/>
      <c r="CD48" s="103"/>
      <c r="CE48" s="103"/>
      <c r="CF48" s="72">
        <f t="shared" si="41"/>
        <v>0</v>
      </c>
      <c r="CG48" s="104"/>
      <c r="CH48" s="104"/>
      <c r="CI48" s="152"/>
      <c r="CJ48" s="159"/>
      <c r="CK48" s="103"/>
      <c r="CL48" s="103"/>
      <c r="CM48" s="72">
        <f t="shared" si="42"/>
        <v>0</v>
      </c>
      <c r="CN48" s="104"/>
      <c r="CO48" s="104"/>
      <c r="CP48" s="105"/>
      <c r="CQ48" s="102"/>
      <c r="CR48" s="103"/>
      <c r="CS48" s="103"/>
      <c r="CT48" s="72">
        <f t="shared" si="43"/>
        <v>0</v>
      </c>
      <c r="CU48" s="104"/>
      <c r="CV48" s="104"/>
      <c r="CW48" s="152"/>
      <c r="CX48" s="159"/>
      <c r="CY48" s="103"/>
      <c r="CZ48" s="103"/>
      <c r="DA48" s="72">
        <f t="shared" si="14"/>
        <v>0</v>
      </c>
      <c r="DB48" s="104"/>
      <c r="DC48" s="104"/>
      <c r="DD48" s="105"/>
      <c r="DE48" s="102"/>
      <c r="DF48" s="103"/>
      <c r="DG48" s="103"/>
      <c r="DH48" s="72">
        <f t="shared" si="15"/>
        <v>0</v>
      </c>
      <c r="DI48" s="104"/>
      <c r="DJ48" s="104"/>
      <c r="DK48" s="152"/>
      <c r="DL48" s="170">
        <f t="shared" si="44"/>
        <v>0</v>
      </c>
      <c r="DM48" s="51">
        <f>DN48*Довідники!$H$2</f>
        <v>0</v>
      </c>
      <c r="DN48" s="72">
        <f t="shared" si="45"/>
        <v>0</v>
      </c>
      <c r="DO48" s="96" t="str">
        <f t="shared" si="46"/>
        <v xml:space="preserve"> </v>
      </c>
      <c r="DP48" s="68" t="str">
        <f>IF(OR(DO48&lt;Довідники!$J$3, DO48&gt;Довідники!$K$3), "!", "")</f>
        <v>!</v>
      </c>
      <c r="DQ48" s="120"/>
      <c r="DR48" s="45" t="str">
        <f t="shared" si="47"/>
        <v/>
      </c>
      <c r="DS48" s="71"/>
      <c r="DT48" s="119"/>
      <c r="DU48" s="119"/>
      <c r="DV48" s="119"/>
      <c r="DW48" s="179"/>
      <c r="DX48" s="182"/>
      <c r="DY48" s="119"/>
      <c r="DZ48" s="119"/>
      <c r="EA48" s="183"/>
      <c r="ED48" s="10">
        <f t="shared" si="48"/>
        <v>0</v>
      </c>
      <c r="EE48" s="10">
        <f t="shared" si="17"/>
        <v>0</v>
      </c>
      <c r="EF48" s="10">
        <f t="shared" si="18"/>
        <v>0</v>
      </c>
      <c r="EG48" s="10">
        <f t="shared" si="19"/>
        <v>0</v>
      </c>
      <c r="EH48" s="10">
        <f t="shared" si="20"/>
        <v>0</v>
      </c>
      <c r="EI48" s="10">
        <f t="shared" si="21"/>
        <v>0</v>
      </c>
      <c r="EJ48" s="10">
        <f t="shared" si="49"/>
        <v>0</v>
      </c>
      <c r="EL48" s="123">
        <f t="shared" si="50"/>
        <v>0</v>
      </c>
    </row>
    <row r="49" spans="1:142" ht="13.5" hidden="1" thickBot="1" x14ac:dyDescent="0.25">
      <c r="A49" s="49">
        <f t="shared" si="0"/>
        <v>40</v>
      </c>
      <c r="B49" s="101"/>
      <c r="C49" s="50" t="str">
        <f>IF(ISBLANK(D49)=FALSE,VLOOKUP(D49,Довідники!$B$2:$C$45,2,FALSE),"")</f>
        <v/>
      </c>
      <c r="D49" s="145"/>
      <c r="E49" s="112"/>
      <c r="F49" s="48" t="str">
        <f t="shared" si="22"/>
        <v/>
      </c>
      <c r="G49" s="48" t="str">
        <f>CONCATENATE(IF($X49="З", CONCATENATE($R$4, ","), ""), IF($X49=Довідники!$E$5, CONCATENATE($R$4, "*,"), ""), IF($AE49="З", CONCATENATE($Y$4, ","), ""), IF($AE49=Довідники!$E$5, CONCATENATE($Y$4, "*,"), ""), IF($AL49="З", CONCATENATE($AF$4, ","), ""), IF($AL49=Довідники!$E$5, CONCATENATE($AF$4, "*,"), ""), IF($AS49="З", CONCATENATE($AM$4, ","), ""), IF($AS49=Довідники!$E$5, CONCATENATE($AM$4, "*,"), ""), IF($AZ49="З", CONCATENATE($AT$4, ","), ""), IF($AZ49=Довідники!$E$5, CONCATENATE($AT$4, "*,"), ""), IF($BG49="З", CONCATENATE($BA$4, ","), ""), IF($BG49=Довідники!$E$5, CONCATENATE($BA$4, "*,"), ""), IF($BN49="З", CONCATENATE($BH$4, ","), ""), IF($BN49=Довідники!$E$5, CONCATENATE($BH$4, "*,"), ""), IF($BU49="З", CONCATENATE($BO$4, ","), ""), IF($BU49=Довідники!$E$5, CONCATENATE($BO$4, "*,"), ""), IF($CB49="З", CONCATENATE($BV$4, ","), ""), IF($CB49=Довідники!$E$5, CONCATENATE($BV$4, "*,"), ""), IF($CI49="З", CONCATENATE($CC$4, ","), ""), IF($CI49=Довідники!$E$5, CONCATENATE($CC$4, "*,"), ""), IF($CP49="З", CONCATENATE($CJ$4, ","), ""), IF($CP49=Довідники!$E$5, CONCATENATE($CJ$4, "*,"), ""), IF($CW49="З", CONCATENATE($CQ$4, ","), ""), IF($CW49=Довідники!$E$5, CONCATENATE($CQ$4, "*,"), ""), IF($DD49="З", CONCATENATE($CX$4, ","), ""), IF($DD49=Довідники!$E$5, CONCATENATE($CX$4, "*,"), ""), IF($DK49="З", CONCATENATE($DE$4, ","), ""), IF($DK49=Довідники!$E$5, CONCATENATE($DE$4, "*,"), ""))</f>
        <v/>
      </c>
      <c r="H49" s="48" t="str">
        <f t="shared" si="23"/>
        <v/>
      </c>
      <c r="I49" s="48" t="str">
        <f t="shared" si="24"/>
        <v/>
      </c>
      <c r="J49" s="48">
        <f t="shared" si="25"/>
        <v>0</v>
      </c>
      <c r="K49" s="48" t="str">
        <f t="shared" si="26"/>
        <v/>
      </c>
      <c r="L49" s="48">
        <f t="shared" si="27"/>
        <v>0</v>
      </c>
      <c r="M49" s="51">
        <f t="shared" si="28"/>
        <v>0</v>
      </c>
      <c r="N49" s="51">
        <f t="shared" si="29"/>
        <v>0</v>
      </c>
      <c r="O49" s="52">
        <f t="shared" si="30"/>
        <v>0</v>
      </c>
      <c r="P49" s="96" t="str">
        <f t="shared" si="31"/>
        <v xml:space="preserve"> </v>
      </c>
      <c r="Q49" s="166" t="str">
        <f>IF(OR(P49&lt;Довідники!$J$8, P49&gt;Довідники!$K$8), "!", "")</f>
        <v>!</v>
      </c>
      <c r="R49" s="159"/>
      <c r="S49" s="103"/>
      <c r="T49" s="103"/>
      <c r="U49" s="72">
        <f t="shared" si="32"/>
        <v>0</v>
      </c>
      <c r="V49" s="104"/>
      <c r="W49" s="104"/>
      <c r="X49" s="105"/>
      <c r="Y49" s="102"/>
      <c r="Z49" s="103"/>
      <c r="AA49" s="103"/>
      <c r="AB49" s="72">
        <f t="shared" si="33"/>
        <v>0</v>
      </c>
      <c r="AC49" s="104"/>
      <c r="AD49" s="104"/>
      <c r="AE49" s="152"/>
      <c r="AF49" s="159"/>
      <c r="AG49" s="103"/>
      <c r="AH49" s="103"/>
      <c r="AI49" s="72">
        <f t="shared" si="34"/>
        <v>0</v>
      </c>
      <c r="AJ49" s="104"/>
      <c r="AK49" s="104"/>
      <c r="AL49" s="105"/>
      <c r="AM49" s="102"/>
      <c r="AN49" s="103"/>
      <c r="AO49" s="103"/>
      <c r="AP49" s="72">
        <f t="shared" si="35"/>
        <v>0</v>
      </c>
      <c r="AQ49" s="104"/>
      <c r="AR49" s="104"/>
      <c r="AS49" s="152"/>
      <c r="AT49" s="159"/>
      <c r="AU49" s="103"/>
      <c r="AV49" s="103"/>
      <c r="AW49" s="72">
        <f t="shared" si="36"/>
        <v>0</v>
      </c>
      <c r="AX49" s="104"/>
      <c r="AY49" s="104"/>
      <c r="AZ49" s="105"/>
      <c r="BA49" s="102"/>
      <c r="BB49" s="103"/>
      <c r="BC49" s="103"/>
      <c r="BD49" s="72">
        <f t="shared" si="37"/>
        <v>0</v>
      </c>
      <c r="BE49" s="104"/>
      <c r="BF49" s="104"/>
      <c r="BG49" s="152"/>
      <c r="BH49" s="159"/>
      <c r="BI49" s="103"/>
      <c r="BJ49" s="103"/>
      <c r="BK49" s="72">
        <f t="shared" si="38"/>
        <v>0</v>
      </c>
      <c r="BL49" s="104"/>
      <c r="BM49" s="104"/>
      <c r="BN49" s="105"/>
      <c r="BO49" s="102"/>
      <c r="BP49" s="103"/>
      <c r="BQ49" s="103"/>
      <c r="BR49" s="72">
        <f t="shared" si="39"/>
        <v>0</v>
      </c>
      <c r="BS49" s="104"/>
      <c r="BT49" s="104"/>
      <c r="BU49" s="152"/>
      <c r="BV49" s="159"/>
      <c r="BW49" s="103"/>
      <c r="BX49" s="103"/>
      <c r="BY49" s="72">
        <f t="shared" si="40"/>
        <v>0</v>
      </c>
      <c r="BZ49" s="104"/>
      <c r="CA49" s="104"/>
      <c r="CB49" s="105"/>
      <c r="CC49" s="102"/>
      <c r="CD49" s="103"/>
      <c r="CE49" s="103"/>
      <c r="CF49" s="72">
        <f t="shared" si="41"/>
        <v>0</v>
      </c>
      <c r="CG49" s="104"/>
      <c r="CH49" s="104"/>
      <c r="CI49" s="152"/>
      <c r="CJ49" s="159"/>
      <c r="CK49" s="103"/>
      <c r="CL49" s="103"/>
      <c r="CM49" s="72">
        <f t="shared" si="42"/>
        <v>0</v>
      </c>
      <c r="CN49" s="104"/>
      <c r="CO49" s="104"/>
      <c r="CP49" s="105"/>
      <c r="CQ49" s="102"/>
      <c r="CR49" s="103"/>
      <c r="CS49" s="103"/>
      <c r="CT49" s="72">
        <f t="shared" si="43"/>
        <v>0</v>
      </c>
      <c r="CU49" s="104"/>
      <c r="CV49" s="104"/>
      <c r="CW49" s="152"/>
      <c r="CX49" s="159"/>
      <c r="CY49" s="103"/>
      <c r="CZ49" s="103"/>
      <c r="DA49" s="72">
        <f t="shared" si="14"/>
        <v>0</v>
      </c>
      <c r="DB49" s="104"/>
      <c r="DC49" s="104"/>
      <c r="DD49" s="105"/>
      <c r="DE49" s="102"/>
      <c r="DF49" s="103"/>
      <c r="DG49" s="103"/>
      <c r="DH49" s="72">
        <f t="shared" si="15"/>
        <v>0</v>
      </c>
      <c r="DI49" s="104"/>
      <c r="DJ49" s="104"/>
      <c r="DK49" s="152"/>
      <c r="DL49" s="170">
        <f t="shared" si="44"/>
        <v>0</v>
      </c>
      <c r="DM49" s="51">
        <f>DN49*Довідники!$H$2</f>
        <v>0</v>
      </c>
      <c r="DN49" s="72">
        <f t="shared" si="45"/>
        <v>0</v>
      </c>
      <c r="DO49" s="96" t="str">
        <f t="shared" si="46"/>
        <v xml:space="preserve"> </v>
      </c>
      <c r="DP49" s="68" t="str">
        <f>IF(OR(DO49&lt;Довідники!$J$3, DO49&gt;Довідники!$K$3), "!", "")</f>
        <v>!</v>
      </c>
      <c r="DQ49" s="120"/>
      <c r="DR49" s="45" t="str">
        <f t="shared" si="47"/>
        <v/>
      </c>
      <c r="DS49" s="71"/>
      <c r="DT49" s="119"/>
      <c r="DU49" s="119"/>
      <c r="DV49" s="119"/>
      <c r="DW49" s="179"/>
      <c r="DX49" s="182"/>
      <c r="DY49" s="119"/>
      <c r="DZ49" s="119"/>
      <c r="EA49" s="183"/>
      <c r="ED49" s="10">
        <f t="shared" si="48"/>
        <v>0</v>
      </c>
      <c r="EE49" s="10">
        <f t="shared" si="17"/>
        <v>0</v>
      </c>
      <c r="EF49" s="10">
        <f t="shared" si="18"/>
        <v>0</v>
      </c>
      <c r="EG49" s="10">
        <f t="shared" si="19"/>
        <v>0</v>
      </c>
      <c r="EH49" s="10">
        <f t="shared" si="20"/>
        <v>0</v>
      </c>
      <c r="EI49" s="10">
        <f t="shared" si="21"/>
        <v>0</v>
      </c>
      <c r="EJ49" s="10">
        <f t="shared" si="49"/>
        <v>0</v>
      </c>
      <c r="EL49" s="123">
        <f t="shared" si="50"/>
        <v>0</v>
      </c>
    </row>
    <row r="50" spans="1:142" ht="13.5" hidden="1" thickBot="1" x14ac:dyDescent="0.25">
      <c r="A50" s="49">
        <f t="shared" si="0"/>
        <v>41</v>
      </c>
      <c r="B50" s="101"/>
      <c r="C50" s="50" t="str">
        <f>IF(ISBLANK(D50)=FALSE,VLOOKUP(D50,Довідники!$B$2:$C$45,2,FALSE),"")</f>
        <v/>
      </c>
      <c r="D50" s="145"/>
      <c r="E50" s="112"/>
      <c r="F50" s="48" t="str">
        <f t="shared" si="22"/>
        <v/>
      </c>
      <c r="G50" s="48" t="str">
        <f>CONCATENATE(IF($X50="З", CONCATENATE($R$4, ","), ""), IF($X50=Довідники!$E$5, CONCATENATE($R$4, "*,"), ""), IF($AE50="З", CONCATENATE($Y$4, ","), ""), IF($AE50=Довідники!$E$5, CONCATENATE($Y$4, "*,"), ""), IF($AL50="З", CONCATENATE($AF$4, ","), ""), IF($AL50=Довідники!$E$5, CONCATENATE($AF$4, "*,"), ""), IF($AS50="З", CONCATENATE($AM$4, ","), ""), IF($AS50=Довідники!$E$5, CONCATENATE($AM$4, "*,"), ""), IF($AZ50="З", CONCATENATE($AT$4, ","), ""), IF($AZ50=Довідники!$E$5, CONCATENATE($AT$4, "*,"), ""), IF($BG50="З", CONCATENATE($BA$4, ","), ""), IF($BG50=Довідники!$E$5, CONCATENATE($BA$4, "*,"), ""), IF($BN50="З", CONCATENATE($BH$4, ","), ""), IF($BN50=Довідники!$E$5, CONCATENATE($BH$4, "*,"), ""), IF($BU50="З", CONCATENATE($BO$4, ","), ""), IF($BU50=Довідники!$E$5, CONCATENATE($BO$4, "*,"), ""), IF($CB50="З", CONCATENATE($BV$4, ","), ""), IF($CB50=Довідники!$E$5, CONCATENATE($BV$4, "*,"), ""), IF($CI50="З", CONCATENATE($CC$4, ","), ""), IF($CI50=Довідники!$E$5, CONCATENATE($CC$4, "*,"), ""), IF($CP50="З", CONCATENATE($CJ$4, ","), ""), IF($CP50=Довідники!$E$5, CONCATENATE($CJ$4, "*,"), ""), IF($CW50="З", CONCATENATE($CQ$4, ","), ""), IF($CW50=Довідники!$E$5, CONCATENATE($CQ$4, "*,"), ""), IF($DD50="З", CONCATENATE($CX$4, ","), ""), IF($DD50=Довідники!$E$5, CONCATENATE($CX$4, "*,"), ""), IF($DK50="З", CONCATENATE($DE$4, ","), ""), IF($DK50=Довідники!$E$5, CONCATENATE($DE$4, "*,"), ""))</f>
        <v/>
      </c>
      <c r="H50" s="48" t="str">
        <f t="shared" si="23"/>
        <v/>
      </c>
      <c r="I50" s="48" t="str">
        <f t="shared" si="24"/>
        <v/>
      </c>
      <c r="J50" s="48">
        <f t="shared" si="25"/>
        <v>0</v>
      </c>
      <c r="K50" s="48" t="str">
        <f t="shared" si="26"/>
        <v/>
      </c>
      <c r="L50" s="48">
        <f t="shared" si="27"/>
        <v>0</v>
      </c>
      <c r="M50" s="51">
        <f t="shared" si="28"/>
        <v>0</v>
      </c>
      <c r="N50" s="51">
        <f t="shared" si="29"/>
        <v>0</v>
      </c>
      <c r="O50" s="52">
        <f t="shared" si="30"/>
        <v>0</v>
      </c>
      <c r="P50" s="96" t="str">
        <f t="shared" si="31"/>
        <v xml:space="preserve"> </v>
      </c>
      <c r="Q50" s="166" t="str">
        <f>IF(OR(P50&lt;Довідники!$J$8, P50&gt;Довідники!$K$8), "!", "")</f>
        <v>!</v>
      </c>
      <c r="R50" s="159"/>
      <c r="S50" s="103"/>
      <c r="T50" s="103"/>
      <c r="U50" s="72">
        <f t="shared" si="32"/>
        <v>0</v>
      </c>
      <c r="V50" s="104"/>
      <c r="W50" s="104"/>
      <c r="X50" s="105"/>
      <c r="Y50" s="102"/>
      <c r="Z50" s="103"/>
      <c r="AA50" s="103"/>
      <c r="AB50" s="72">
        <f t="shared" si="33"/>
        <v>0</v>
      </c>
      <c r="AC50" s="104"/>
      <c r="AD50" s="104"/>
      <c r="AE50" s="152"/>
      <c r="AF50" s="159"/>
      <c r="AG50" s="103"/>
      <c r="AH50" s="103"/>
      <c r="AI50" s="72">
        <f t="shared" si="34"/>
        <v>0</v>
      </c>
      <c r="AJ50" s="104"/>
      <c r="AK50" s="104"/>
      <c r="AL50" s="105"/>
      <c r="AM50" s="102"/>
      <c r="AN50" s="103"/>
      <c r="AO50" s="103"/>
      <c r="AP50" s="72">
        <f t="shared" si="35"/>
        <v>0</v>
      </c>
      <c r="AQ50" s="104"/>
      <c r="AR50" s="104"/>
      <c r="AS50" s="152"/>
      <c r="AT50" s="159"/>
      <c r="AU50" s="103"/>
      <c r="AV50" s="103"/>
      <c r="AW50" s="72">
        <f t="shared" si="36"/>
        <v>0</v>
      </c>
      <c r="AX50" s="104"/>
      <c r="AY50" s="104"/>
      <c r="AZ50" s="105"/>
      <c r="BA50" s="102"/>
      <c r="BB50" s="103"/>
      <c r="BC50" s="103"/>
      <c r="BD50" s="72">
        <f t="shared" si="37"/>
        <v>0</v>
      </c>
      <c r="BE50" s="104"/>
      <c r="BF50" s="104"/>
      <c r="BG50" s="152"/>
      <c r="BH50" s="159"/>
      <c r="BI50" s="103"/>
      <c r="BJ50" s="103"/>
      <c r="BK50" s="72">
        <f t="shared" si="38"/>
        <v>0</v>
      </c>
      <c r="BL50" s="104"/>
      <c r="BM50" s="104"/>
      <c r="BN50" s="105"/>
      <c r="BO50" s="102"/>
      <c r="BP50" s="103"/>
      <c r="BQ50" s="103"/>
      <c r="BR50" s="72">
        <f t="shared" si="39"/>
        <v>0</v>
      </c>
      <c r="BS50" s="104"/>
      <c r="BT50" s="104"/>
      <c r="BU50" s="152"/>
      <c r="BV50" s="159"/>
      <c r="BW50" s="103"/>
      <c r="BX50" s="103"/>
      <c r="BY50" s="72">
        <f t="shared" si="40"/>
        <v>0</v>
      </c>
      <c r="BZ50" s="104"/>
      <c r="CA50" s="104"/>
      <c r="CB50" s="105"/>
      <c r="CC50" s="102"/>
      <c r="CD50" s="103"/>
      <c r="CE50" s="103"/>
      <c r="CF50" s="72">
        <f t="shared" si="41"/>
        <v>0</v>
      </c>
      <c r="CG50" s="104"/>
      <c r="CH50" s="104"/>
      <c r="CI50" s="152"/>
      <c r="CJ50" s="159"/>
      <c r="CK50" s="103"/>
      <c r="CL50" s="103"/>
      <c r="CM50" s="72">
        <f t="shared" si="42"/>
        <v>0</v>
      </c>
      <c r="CN50" s="104"/>
      <c r="CO50" s="104"/>
      <c r="CP50" s="105"/>
      <c r="CQ50" s="102"/>
      <c r="CR50" s="103"/>
      <c r="CS50" s="103"/>
      <c r="CT50" s="72">
        <f t="shared" si="43"/>
        <v>0</v>
      </c>
      <c r="CU50" s="104"/>
      <c r="CV50" s="104"/>
      <c r="CW50" s="152"/>
      <c r="CX50" s="159"/>
      <c r="CY50" s="103"/>
      <c r="CZ50" s="103"/>
      <c r="DA50" s="72">
        <f t="shared" si="14"/>
        <v>0</v>
      </c>
      <c r="DB50" s="104"/>
      <c r="DC50" s="104"/>
      <c r="DD50" s="105"/>
      <c r="DE50" s="102"/>
      <c r="DF50" s="103"/>
      <c r="DG50" s="103"/>
      <c r="DH50" s="72">
        <f t="shared" si="15"/>
        <v>0</v>
      </c>
      <c r="DI50" s="104"/>
      <c r="DJ50" s="104"/>
      <c r="DK50" s="152"/>
      <c r="DL50" s="170">
        <f t="shared" si="44"/>
        <v>0</v>
      </c>
      <c r="DM50" s="51">
        <f>DN50*Довідники!$H$2</f>
        <v>0</v>
      </c>
      <c r="DN50" s="72">
        <f t="shared" si="45"/>
        <v>0</v>
      </c>
      <c r="DO50" s="96" t="str">
        <f t="shared" si="46"/>
        <v xml:space="preserve"> </v>
      </c>
      <c r="DP50" s="68" t="str">
        <f>IF(OR(DO50&lt;Довідники!$J$3, DO50&gt;Довідники!$K$3), "!", "")</f>
        <v>!</v>
      </c>
      <c r="DQ50" s="120"/>
      <c r="DR50" s="45" t="str">
        <f t="shared" si="47"/>
        <v/>
      </c>
      <c r="DS50" s="71"/>
      <c r="DT50" s="119"/>
      <c r="DU50" s="119"/>
      <c r="DV50" s="119"/>
      <c r="DW50" s="179"/>
      <c r="DX50" s="182"/>
      <c r="DY50" s="119"/>
      <c r="DZ50" s="119"/>
      <c r="EA50" s="183"/>
      <c r="ED50" s="10">
        <f t="shared" si="48"/>
        <v>0</v>
      </c>
      <c r="EE50" s="10">
        <f t="shared" si="17"/>
        <v>0</v>
      </c>
      <c r="EF50" s="10">
        <f t="shared" si="18"/>
        <v>0</v>
      </c>
      <c r="EG50" s="10">
        <f t="shared" si="19"/>
        <v>0</v>
      </c>
      <c r="EH50" s="10">
        <f t="shared" si="20"/>
        <v>0</v>
      </c>
      <c r="EI50" s="10">
        <f t="shared" si="21"/>
        <v>0</v>
      </c>
      <c r="EJ50" s="10">
        <f t="shared" si="49"/>
        <v>0</v>
      </c>
      <c r="EL50" s="123">
        <f t="shared" si="50"/>
        <v>0</v>
      </c>
    </row>
    <row r="51" spans="1:142" ht="13.5" hidden="1" thickBot="1" x14ac:dyDescent="0.25">
      <c r="A51" s="49">
        <f t="shared" si="0"/>
        <v>42</v>
      </c>
      <c r="B51" s="101"/>
      <c r="C51" s="50" t="str">
        <f>IF(ISBLANK(D51)=FALSE,VLOOKUP(D51,Довідники!$B$2:$C$45,2,FALSE),"")</f>
        <v/>
      </c>
      <c r="D51" s="145"/>
      <c r="E51" s="112"/>
      <c r="F51" s="48" t="str">
        <f t="shared" si="22"/>
        <v/>
      </c>
      <c r="G51" s="48" t="str">
        <f>CONCATENATE(IF($X51="З", CONCATENATE($R$4, ","), ""), IF($X51=Довідники!$E$5, CONCATENATE($R$4, "*,"), ""), IF($AE51="З", CONCATENATE($Y$4, ","), ""), IF($AE51=Довідники!$E$5, CONCATENATE($Y$4, "*,"), ""), IF($AL51="З", CONCATENATE($AF$4, ","), ""), IF($AL51=Довідники!$E$5, CONCATENATE($AF$4, "*,"), ""), IF($AS51="З", CONCATENATE($AM$4, ","), ""), IF($AS51=Довідники!$E$5, CONCATENATE($AM$4, "*,"), ""), IF($AZ51="З", CONCATENATE($AT$4, ","), ""), IF($AZ51=Довідники!$E$5, CONCATENATE($AT$4, "*,"), ""), IF($BG51="З", CONCATENATE($BA$4, ","), ""), IF($BG51=Довідники!$E$5, CONCATENATE($BA$4, "*,"), ""), IF($BN51="З", CONCATENATE($BH$4, ","), ""), IF($BN51=Довідники!$E$5, CONCATENATE($BH$4, "*,"), ""), IF($BU51="З", CONCATENATE($BO$4, ","), ""), IF($BU51=Довідники!$E$5, CONCATENATE($BO$4, "*,"), ""), IF($CB51="З", CONCATENATE($BV$4, ","), ""), IF($CB51=Довідники!$E$5, CONCATENATE($BV$4, "*,"), ""), IF($CI51="З", CONCATENATE($CC$4, ","), ""), IF($CI51=Довідники!$E$5, CONCATENATE($CC$4, "*,"), ""), IF($CP51="З", CONCATENATE($CJ$4, ","), ""), IF($CP51=Довідники!$E$5, CONCATENATE($CJ$4, "*,"), ""), IF($CW51="З", CONCATENATE($CQ$4, ","), ""), IF($CW51=Довідники!$E$5, CONCATENATE($CQ$4, "*,"), ""), IF($DD51="З", CONCATENATE($CX$4, ","), ""), IF($DD51=Довідники!$E$5, CONCATENATE($CX$4, "*,"), ""), IF($DK51="З", CONCATENATE($DE$4, ","), ""), IF($DK51=Довідники!$E$5, CONCATENATE($DE$4, "*,"), ""))</f>
        <v/>
      </c>
      <c r="H51" s="48" t="str">
        <f t="shared" si="23"/>
        <v/>
      </c>
      <c r="I51" s="48" t="str">
        <f t="shared" si="24"/>
        <v/>
      </c>
      <c r="J51" s="48">
        <f t="shared" si="25"/>
        <v>0</v>
      </c>
      <c r="K51" s="48" t="str">
        <f t="shared" si="26"/>
        <v/>
      </c>
      <c r="L51" s="48">
        <f t="shared" si="27"/>
        <v>0</v>
      </c>
      <c r="M51" s="51">
        <f t="shared" si="28"/>
        <v>0</v>
      </c>
      <c r="N51" s="51">
        <f t="shared" si="29"/>
        <v>0</v>
      </c>
      <c r="O51" s="52">
        <f t="shared" si="30"/>
        <v>0</v>
      </c>
      <c r="P51" s="96" t="str">
        <f t="shared" si="31"/>
        <v xml:space="preserve"> </v>
      </c>
      <c r="Q51" s="166" t="str">
        <f>IF(OR(P51&lt;Довідники!$J$8, P51&gt;Довідники!$K$8), "!", "")</f>
        <v>!</v>
      </c>
      <c r="R51" s="159"/>
      <c r="S51" s="103"/>
      <c r="T51" s="103"/>
      <c r="U51" s="72">
        <f t="shared" si="32"/>
        <v>0</v>
      </c>
      <c r="V51" s="104"/>
      <c r="W51" s="104"/>
      <c r="X51" s="105"/>
      <c r="Y51" s="102"/>
      <c r="Z51" s="103"/>
      <c r="AA51" s="103"/>
      <c r="AB51" s="72">
        <f t="shared" si="33"/>
        <v>0</v>
      </c>
      <c r="AC51" s="104"/>
      <c r="AD51" s="104"/>
      <c r="AE51" s="152"/>
      <c r="AF51" s="159"/>
      <c r="AG51" s="103"/>
      <c r="AH51" s="103"/>
      <c r="AI51" s="72">
        <f t="shared" si="34"/>
        <v>0</v>
      </c>
      <c r="AJ51" s="104"/>
      <c r="AK51" s="104"/>
      <c r="AL51" s="105"/>
      <c r="AM51" s="102"/>
      <c r="AN51" s="103"/>
      <c r="AO51" s="103"/>
      <c r="AP51" s="72">
        <f t="shared" si="35"/>
        <v>0</v>
      </c>
      <c r="AQ51" s="104"/>
      <c r="AR51" s="104"/>
      <c r="AS51" s="152"/>
      <c r="AT51" s="159"/>
      <c r="AU51" s="103"/>
      <c r="AV51" s="103"/>
      <c r="AW51" s="72">
        <f t="shared" si="36"/>
        <v>0</v>
      </c>
      <c r="AX51" s="104"/>
      <c r="AY51" s="104"/>
      <c r="AZ51" s="105"/>
      <c r="BA51" s="102"/>
      <c r="BB51" s="103"/>
      <c r="BC51" s="103"/>
      <c r="BD51" s="72">
        <f t="shared" si="37"/>
        <v>0</v>
      </c>
      <c r="BE51" s="104"/>
      <c r="BF51" s="104"/>
      <c r="BG51" s="152"/>
      <c r="BH51" s="159"/>
      <c r="BI51" s="103"/>
      <c r="BJ51" s="103"/>
      <c r="BK51" s="72">
        <f t="shared" si="38"/>
        <v>0</v>
      </c>
      <c r="BL51" s="104"/>
      <c r="BM51" s="104"/>
      <c r="BN51" s="105"/>
      <c r="BO51" s="102"/>
      <c r="BP51" s="103"/>
      <c r="BQ51" s="103"/>
      <c r="BR51" s="72">
        <f t="shared" si="39"/>
        <v>0</v>
      </c>
      <c r="BS51" s="104"/>
      <c r="BT51" s="104"/>
      <c r="BU51" s="152"/>
      <c r="BV51" s="159"/>
      <c r="BW51" s="103"/>
      <c r="BX51" s="103"/>
      <c r="BY51" s="72">
        <f t="shared" si="40"/>
        <v>0</v>
      </c>
      <c r="BZ51" s="104"/>
      <c r="CA51" s="104"/>
      <c r="CB51" s="105"/>
      <c r="CC51" s="102"/>
      <c r="CD51" s="103"/>
      <c r="CE51" s="103"/>
      <c r="CF51" s="72">
        <f t="shared" si="41"/>
        <v>0</v>
      </c>
      <c r="CG51" s="104"/>
      <c r="CH51" s="104"/>
      <c r="CI51" s="152"/>
      <c r="CJ51" s="159"/>
      <c r="CK51" s="103"/>
      <c r="CL51" s="103"/>
      <c r="CM51" s="72">
        <f t="shared" si="42"/>
        <v>0</v>
      </c>
      <c r="CN51" s="104"/>
      <c r="CO51" s="104"/>
      <c r="CP51" s="105"/>
      <c r="CQ51" s="102"/>
      <c r="CR51" s="103"/>
      <c r="CS51" s="103"/>
      <c r="CT51" s="72">
        <f t="shared" si="43"/>
        <v>0</v>
      </c>
      <c r="CU51" s="104"/>
      <c r="CV51" s="104"/>
      <c r="CW51" s="152"/>
      <c r="CX51" s="159"/>
      <c r="CY51" s="103"/>
      <c r="CZ51" s="103"/>
      <c r="DA51" s="72">
        <f t="shared" si="14"/>
        <v>0</v>
      </c>
      <c r="DB51" s="104"/>
      <c r="DC51" s="104"/>
      <c r="DD51" s="105"/>
      <c r="DE51" s="102"/>
      <c r="DF51" s="103"/>
      <c r="DG51" s="103"/>
      <c r="DH51" s="72">
        <f t="shared" si="15"/>
        <v>0</v>
      </c>
      <c r="DI51" s="104"/>
      <c r="DJ51" s="104"/>
      <c r="DK51" s="152"/>
      <c r="DL51" s="170">
        <f t="shared" si="44"/>
        <v>0</v>
      </c>
      <c r="DM51" s="51">
        <f>DN51*Довідники!$H$2</f>
        <v>0</v>
      </c>
      <c r="DN51" s="72">
        <f t="shared" si="45"/>
        <v>0</v>
      </c>
      <c r="DO51" s="96" t="str">
        <f t="shared" si="46"/>
        <v xml:space="preserve"> </v>
      </c>
      <c r="DP51" s="68" t="str">
        <f>IF(OR(DO51&lt;Довідники!$J$3, DO51&gt;Довідники!$K$3), "!", "")</f>
        <v>!</v>
      </c>
      <c r="DQ51" s="120"/>
      <c r="DR51" s="45" t="str">
        <f t="shared" si="47"/>
        <v/>
      </c>
      <c r="DS51" s="71"/>
      <c r="DT51" s="119"/>
      <c r="DU51" s="119"/>
      <c r="DV51" s="119"/>
      <c r="DW51" s="179"/>
      <c r="DX51" s="182"/>
      <c r="DY51" s="119"/>
      <c r="DZ51" s="119"/>
      <c r="EA51" s="183"/>
      <c r="ED51" s="10">
        <f t="shared" si="48"/>
        <v>0</v>
      </c>
      <c r="EE51" s="10">
        <f t="shared" si="17"/>
        <v>0</v>
      </c>
      <c r="EF51" s="10">
        <f t="shared" si="18"/>
        <v>0</v>
      </c>
      <c r="EG51" s="10">
        <f t="shared" si="19"/>
        <v>0</v>
      </c>
      <c r="EH51" s="10">
        <f t="shared" si="20"/>
        <v>0</v>
      </c>
      <c r="EI51" s="10">
        <f t="shared" si="21"/>
        <v>0</v>
      </c>
      <c r="EJ51" s="10">
        <f t="shared" si="49"/>
        <v>0</v>
      </c>
      <c r="EL51" s="123">
        <f t="shared" si="50"/>
        <v>0</v>
      </c>
    </row>
    <row r="52" spans="1:142" ht="13.5" hidden="1" thickBot="1" x14ac:dyDescent="0.25">
      <c r="A52" s="49">
        <f t="shared" si="0"/>
        <v>43</v>
      </c>
      <c r="B52" s="101"/>
      <c r="C52" s="50" t="str">
        <f>IF(ISBLANK(D52)=FALSE,VLOOKUP(D52,Довідники!$B$2:$C$45,2,FALSE),"")</f>
        <v/>
      </c>
      <c r="D52" s="145"/>
      <c r="E52" s="112"/>
      <c r="F52" s="48" t="str">
        <f t="shared" si="22"/>
        <v/>
      </c>
      <c r="G52" s="48" t="str">
        <f>CONCATENATE(IF($X52="З", CONCATENATE($R$4, ","), ""), IF($X52=Довідники!$E$5, CONCATENATE($R$4, "*,"), ""), IF($AE52="З", CONCATENATE($Y$4, ","), ""), IF($AE52=Довідники!$E$5, CONCATENATE($Y$4, "*,"), ""), IF($AL52="З", CONCATENATE($AF$4, ","), ""), IF($AL52=Довідники!$E$5, CONCATENATE($AF$4, "*,"), ""), IF($AS52="З", CONCATENATE($AM$4, ","), ""), IF($AS52=Довідники!$E$5, CONCATENATE($AM$4, "*,"), ""), IF($AZ52="З", CONCATENATE($AT$4, ","), ""), IF($AZ52=Довідники!$E$5, CONCATENATE($AT$4, "*,"), ""), IF($BG52="З", CONCATENATE($BA$4, ","), ""), IF($BG52=Довідники!$E$5, CONCATENATE($BA$4, "*,"), ""), IF($BN52="З", CONCATENATE($BH$4, ","), ""), IF($BN52=Довідники!$E$5, CONCATENATE($BH$4, "*,"), ""), IF($BU52="З", CONCATENATE($BO$4, ","), ""), IF($BU52=Довідники!$E$5, CONCATENATE($BO$4, "*,"), ""), IF($CB52="З", CONCATENATE($BV$4, ","), ""), IF($CB52=Довідники!$E$5, CONCATENATE($BV$4, "*,"), ""), IF($CI52="З", CONCATENATE($CC$4, ","), ""), IF($CI52=Довідники!$E$5, CONCATENATE($CC$4, "*,"), ""), IF($CP52="З", CONCATENATE($CJ$4, ","), ""), IF($CP52=Довідники!$E$5, CONCATENATE($CJ$4, "*,"), ""), IF($CW52="З", CONCATENATE($CQ$4, ","), ""), IF($CW52=Довідники!$E$5, CONCATENATE($CQ$4, "*,"), ""), IF($DD52="З", CONCATENATE($CX$4, ","), ""), IF($DD52=Довідники!$E$5, CONCATENATE($CX$4, "*,"), ""), IF($DK52="З", CONCATENATE($DE$4, ","), ""), IF($DK52=Довідники!$E$5, CONCATENATE($DE$4, "*,"), ""))</f>
        <v/>
      </c>
      <c r="H52" s="48" t="str">
        <f t="shared" si="23"/>
        <v/>
      </c>
      <c r="I52" s="48" t="str">
        <f t="shared" si="24"/>
        <v/>
      </c>
      <c r="J52" s="48">
        <f t="shared" si="25"/>
        <v>0</v>
      </c>
      <c r="K52" s="48" t="str">
        <f t="shared" si="26"/>
        <v/>
      </c>
      <c r="L52" s="48">
        <f t="shared" si="27"/>
        <v>0</v>
      </c>
      <c r="M52" s="51">
        <f t="shared" si="28"/>
        <v>0</v>
      </c>
      <c r="N52" s="51">
        <f t="shared" si="29"/>
        <v>0</v>
      </c>
      <c r="O52" s="52">
        <f t="shared" si="30"/>
        <v>0</v>
      </c>
      <c r="P52" s="96" t="str">
        <f t="shared" si="31"/>
        <v xml:space="preserve"> </v>
      </c>
      <c r="Q52" s="166" t="str">
        <f>IF(OR(P52&lt;Довідники!$J$8, P52&gt;Довідники!$K$8), "!", "")</f>
        <v>!</v>
      </c>
      <c r="R52" s="159"/>
      <c r="S52" s="103"/>
      <c r="T52" s="103"/>
      <c r="U52" s="72">
        <f t="shared" si="32"/>
        <v>0</v>
      </c>
      <c r="V52" s="104"/>
      <c r="W52" s="104"/>
      <c r="X52" s="105"/>
      <c r="Y52" s="102"/>
      <c r="Z52" s="103"/>
      <c r="AA52" s="103"/>
      <c r="AB52" s="72">
        <f t="shared" si="33"/>
        <v>0</v>
      </c>
      <c r="AC52" s="104"/>
      <c r="AD52" s="104"/>
      <c r="AE52" s="152"/>
      <c r="AF52" s="159"/>
      <c r="AG52" s="103"/>
      <c r="AH52" s="103"/>
      <c r="AI52" s="72">
        <f t="shared" si="34"/>
        <v>0</v>
      </c>
      <c r="AJ52" s="104"/>
      <c r="AK52" s="104"/>
      <c r="AL52" s="105"/>
      <c r="AM52" s="102"/>
      <c r="AN52" s="103"/>
      <c r="AO52" s="103"/>
      <c r="AP52" s="72">
        <f t="shared" si="35"/>
        <v>0</v>
      </c>
      <c r="AQ52" s="104"/>
      <c r="AR52" s="104"/>
      <c r="AS52" s="152"/>
      <c r="AT52" s="159"/>
      <c r="AU52" s="103"/>
      <c r="AV52" s="103"/>
      <c r="AW52" s="72">
        <f t="shared" si="36"/>
        <v>0</v>
      </c>
      <c r="AX52" s="104"/>
      <c r="AY52" s="104"/>
      <c r="AZ52" s="105"/>
      <c r="BA52" s="102"/>
      <c r="BB52" s="103"/>
      <c r="BC52" s="103"/>
      <c r="BD52" s="72">
        <f t="shared" si="37"/>
        <v>0</v>
      </c>
      <c r="BE52" s="104"/>
      <c r="BF52" s="104"/>
      <c r="BG52" s="152"/>
      <c r="BH52" s="159"/>
      <c r="BI52" s="103"/>
      <c r="BJ52" s="103"/>
      <c r="BK52" s="72">
        <f t="shared" si="38"/>
        <v>0</v>
      </c>
      <c r="BL52" s="104"/>
      <c r="BM52" s="104"/>
      <c r="BN52" s="105"/>
      <c r="BO52" s="102"/>
      <c r="BP52" s="103"/>
      <c r="BQ52" s="103"/>
      <c r="BR52" s="72">
        <f t="shared" si="39"/>
        <v>0</v>
      </c>
      <c r="BS52" s="104"/>
      <c r="BT52" s="104"/>
      <c r="BU52" s="152"/>
      <c r="BV52" s="159"/>
      <c r="BW52" s="103"/>
      <c r="BX52" s="103"/>
      <c r="BY52" s="72">
        <f t="shared" si="40"/>
        <v>0</v>
      </c>
      <c r="BZ52" s="104"/>
      <c r="CA52" s="104"/>
      <c r="CB52" s="105"/>
      <c r="CC52" s="102"/>
      <c r="CD52" s="103"/>
      <c r="CE52" s="103"/>
      <c r="CF52" s="72">
        <f t="shared" si="41"/>
        <v>0</v>
      </c>
      <c r="CG52" s="104"/>
      <c r="CH52" s="104"/>
      <c r="CI52" s="152"/>
      <c r="CJ52" s="159"/>
      <c r="CK52" s="103"/>
      <c r="CL52" s="103"/>
      <c r="CM52" s="72">
        <f t="shared" si="42"/>
        <v>0</v>
      </c>
      <c r="CN52" s="104"/>
      <c r="CO52" s="104"/>
      <c r="CP52" s="105"/>
      <c r="CQ52" s="102"/>
      <c r="CR52" s="103"/>
      <c r="CS52" s="103"/>
      <c r="CT52" s="72">
        <f t="shared" si="43"/>
        <v>0</v>
      </c>
      <c r="CU52" s="104"/>
      <c r="CV52" s="104"/>
      <c r="CW52" s="152"/>
      <c r="CX52" s="159"/>
      <c r="CY52" s="103"/>
      <c r="CZ52" s="103"/>
      <c r="DA52" s="72">
        <f t="shared" si="14"/>
        <v>0</v>
      </c>
      <c r="DB52" s="104"/>
      <c r="DC52" s="104"/>
      <c r="DD52" s="105"/>
      <c r="DE52" s="102"/>
      <c r="DF52" s="103"/>
      <c r="DG52" s="103"/>
      <c r="DH52" s="72">
        <f t="shared" si="15"/>
        <v>0</v>
      </c>
      <c r="DI52" s="104"/>
      <c r="DJ52" s="104"/>
      <c r="DK52" s="152"/>
      <c r="DL52" s="170">
        <f t="shared" si="44"/>
        <v>0</v>
      </c>
      <c r="DM52" s="51">
        <f>DN52*Довідники!$H$2</f>
        <v>0</v>
      </c>
      <c r="DN52" s="72">
        <f t="shared" si="45"/>
        <v>0</v>
      </c>
      <c r="DO52" s="96" t="str">
        <f t="shared" si="46"/>
        <v xml:space="preserve"> </v>
      </c>
      <c r="DP52" s="68" t="str">
        <f>IF(OR(DO52&lt;Довідники!$J$3, DO52&gt;Довідники!$K$3), "!", "")</f>
        <v>!</v>
      </c>
      <c r="DQ52" s="120"/>
      <c r="DR52" s="45" t="str">
        <f t="shared" si="47"/>
        <v/>
      </c>
      <c r="DS52" s="71"/>
      <c r="DT52" s="119"/>
      <c r="DU52" s="119"/>
      <c r="DV52" s="119"/>
      <c r="DW52" s="179"/>
      <c r="DX52" s="182"/>
      <c r="DY52" s="119"/>
      <c r="DZ52" s="119"/>
      <c r="EA52" s="183"/>
      <c r="ED52" s="10">
        <f t="shared" si="48"/>
        <v>0</v>
      </c>
      <c r="EE52" s="10">
        <f t="shared" si="17"/>
        <v>0</v>
      </c>
      <c r="EF52" s="10">
        <f t="shared" si="18"/>
        <v>0</v>
      </c>
      <c r="EG52" s="10">
        <f t="shared" si="19"/>
        <v>0</v>
      </c>
      <c r="EH52" s="10">
        <f t="shared" si="20"/>
        <v>0</v>
      </c>
      <c r="EI52" s="10">
        <f t="shared" si="21"/>
        <v>0</v>
      </c>
      <c r="EJ52" s="10">
        <f t="shared" si="49"/>
        <v>0</v>
      </c>
      <c r="EL52" s="123">
        <f t="shared" si="50"/>
        <v>0</v>
      </c>
    </row>
    <row r="53" spans="1:142" ht="13.5" hidden="1" thickBot="1" x14ac:dyDescent="0.25">
      <c r="A53" s="49">
        <f t="shared" si="0"/>
        <v>44</v>
      </c>
      <c r="B53" s="101"/>
      <c r="C53" s="50" t="str">
        <f>IF(ISBLANK(D53)=FALSE,VLOOKUP(D53,Довідники!$B$2:$C$45,2,FALSE),"")</f>
        <v/>
      </c>
      <c r="D53" s="145"/>
      <c r="E53" s="112"/>
      <c r="F53" s="48" t="str">
        <f t="shared" si="22"/>
        <v/>
      </c>
      <c r="G53" s="48" t="str">
        <f>CONCATENATE(IF($X53="З", CONCATENATE($R$4, ","), ""), IF($X53=Довідники!$E$5, CONCATENATE($R$4, "*,"), ""), IF($AE53="З", CONCATENATE($Y$4, ","), ""), IF($AE53=Довідники!$E$5, CONCATENATE($Y$4, "*,"), ""), IF($AL53="З", CONCATENATE($AF$4, ","), ""), IF($AL53=Довідники!$E$5, CONCATENATE($AF$4, "*,"), ""), IF($AS53="З", CONCATENATE($AM$4, ","), ""), IF($AS53=Довідники!$E$5, CONCATENATE($AM$4, "*,"), ""), IF($AZ53="З", CONCATENATE($AT$4, ","), ""), IF($AZ53=Довідники!$E$5, CONCATENATE($AT$4, "*,"), ""), IF($BG53="З", CONCATENATE($BA$4, ","), ""), IF($BG53=Довідники!$E$5, CONCATENATE($BA$4, "*,"), ""), IF($BN53="З", CONCATENATE($BH$4, ","), ""), IF($BN53=Довідники!$E$5, CONCATENATE($BH$4, "*,"), ""), IF($BU53="З", CONCATENATE($BO$4, ","), ""), IF($BU53=Довідники!$E$5, CONCATENATE($BO$4, "*,"), ""), IF($CB53="З", CONCATENATE($BV$4, ","), ""), IF($CB53=Довідники!$E$5, CONCATENATE($BV$4, "*,"), ""), IF($CI53="З", CONCATENATE($CC$4, ","), ""), IF($CI53=Довідники!$E$5, CONCATENATE($CC$4, "*,"), ""), IF($CP53="З", CONCATENATE($CJ$4, ","), ""), IF($CP53=Довідники!$E$5, CONCATENATE($CJ$4, "*,"), ""), IF($CW53="З", CONCATENATE($CQ$4, ","), ""), IF($CW53=Довідники!$E$5, CONCATENATE($CQ$4, "*,"), ""), IF($DD53="З", CONCATENATE($CX$4, ","), ""), IF($DD53=Довідники!$E$5, CONCATENATE($CX$4, "*,"), ""), IF($DK53="З", CONCATENATE($DE$4, ","), ""), IF($DK53=Довідники!$E$5, CONCATENATE($DE$4, "*,"), ""))</f>
        <v/>
      </c>
      <c r="H53" s="48" t="str">
        <f t="shared" si="23"/>
        <v/>
      </c>
      <c r="I53" s="48" t="str">
        <f t="shared" si="24"/>
        <v/>
      </c>
      <c r="J53" s="48">
        <f t="shared" si="25"/>
        <v>0</v>
      </c>
      <c r="K53" s="48" t="str">
        <f t="shared" si="26"/>
        <v/>
      </c>
      <c r="L53" s="48">
        <f t="shared" si="27"/>
        <v>0</v>
      </c>
      <c r="M53" s="51">
        <f t="shared" si="28"/>
        <v>0</v>
      </c>
      <c r="N53" s="51">
        <f t="shared" si="29"/>
        <v>0</v>
      </c>
      <c r="O53" s="52">
        <f t="shared" si="30"/>
        <v>0</v>
      </c>
      <c r="P53" s="96" t="str">
        <f t="shared" si="31"/>
        <v xml:space="preserve"> </v>
      </c>
      <c r="Q53" s="166" t="str">
        <f>IF(OR(P53&lt;Довідники!$J$8, P53&gt;Довідники!$K$8), "!", "")</f>
        <v>!</v>
      </c>
      <c r="R53" s="159"/>
      <c r="S53" s="103"/>
      <c r="T53" s="103"/>
      <c r="U53" s="72">
        <f t="shared" si="32"/>
        <v>0</v>
      </c>
      <c r="V53" s="104"/>
      <c r="W53" s="104"/>
      <c r="X53" s="105"/>
      <c r="Y53" s="102"/>
      <c r="Z53" s="103"/>
      <c r="AA53" s="103"/>
      <c r="AB53" s="72">
        <f t="shared" si="33"/>
        <v>0</v>
      </c>
      <c r="AC53" s="104"/>
      <c r="AD53" s="104"/>
      <c r="AE53" s="152"/>
      <c r="AF53" s="159"/>
      <c r="AG53" s="103"/>
      <c r="AH53" s="103"/>
      <c r="AI53" s="72">
        <f t="shared" si="34"/>
        <v>0</v>
      </c>
      <c r="AJ53" s="104"/>
      <c r="AK53" s="104"/>
      <c r="AL53" s="105"/>
      <c r="AM53" s="102"/>
      <c r="AN53" s="103"/>
      <c r="AO53" s="103"/>
      <c r="AP53" s="72">
        <f t="shared" si="35"/>
        <v>0</v>
      </c>
      <c r="AQ53" s="104"/>
      <c r="AR53" s="104"/>
      <c r="AS53" s="152"/>
      <c r="AT53" s="159"/>
      <c r="AU53" s="103"/>
      <c r="AV53" s="103"/>
      <c r="AW53" s="72">
        <f t="shared" si="36"/>
        <v>0</v>
      </c>
      <c r="AX53" s="104"/>
      <c r="AY53" s="104"/>
      <c r="AZ53" s="105"/>
      <c r="BA53" s="102"/>
      <c r="BB53" s="103"/>
      <c r="BC53" s="103"/>
      <c r="BD53" s="72">
        <f t="shared" si="37"/>
        <v>0</v>
      </c>
      <c r="BE53" s="104"/>
      <c r="BF53" s="104"/>
      <c r="BG53" s="152"/>
      <c r="BH53" s="159"/>
      <c r="BI53" s="103"/>
      <c r="BJ53" s="103"/>
      <c r="BK53" s="72">
        <f t="shared" si="38"/>
        <v>0</v>
      </c>
      <c r="BL53" s="104"/>
      <c r="BM53" s="104"/>
      <c r="BN53" s="105"/>
      <c r="BO53" s="102"/>
      <c r="BP53" s="103"/>
      <c r="BQ53" s="103"/>
      <c r="BR53" s="72">
        <f t="shared" si="39"/>
        <v>0</v>
      </c>
      <c r="BS53" s="104"/>
      <c r="BT53" s="104"/>
      <c r="BU53" s="152"/>
      <c r="BV53" s="159"/>
      <c r="BW53" s="103"/>
      <c r="BX53" s="103"/>
      <c r="BY53" s="72">
        <f t="shared" si="40"/>
        <v>0</v>
      </c>
      <c r="BZ53" s="104"/>
      <c r="CA53" s="104"/>
      <c r="CB53" s="105"/>
      <c r="CC53" s="102"/>
      <c r="CD53" s="103"/>
      <c r="CE53" s="103"/>
      <c r="CF53" s="72">
        <f t="shared" si="41"/>
        <v>0</v>
      </c>
      <c r="CG53" s="104"/>
      <c r="CH53" s="104"/>
      <c r="CI53" s="152"/>
      <c r="CJ53" s="159"/>
      <c r="CK53" s="103"/>
      <c r="CL53" s="103"/>
      <c r="CM53" s="72">
        <f t="shared" si="42"/>
        <v>0</v>
      </c>
      <c r="CN53" s="104"/>
      <c r="CO53" s="104"/>
      <c r="CP53" s="105"/>
      <c r="CQ53" s="102"/>
      <c r="CR53" s="103"/>
      <c r="CS53" s="103"/>
      <c r="CT53" s="72">
        <f t="shared" si="43"/>
        <v>0</v>
      </c>
      <c r="CU53" s="104"/>
      <c r="CV53" s="104"/>
      <c r="CW53" s="152"/>
      <c r="CX53" s="159"/>
      <c r="CY53" s="103"/>
      <c r="CZ53" s="103"/>
      <c r="DA53" s="72">
        <f t="shared" si="14"/>
        <v>0</v>
      </c>
      <c r="DB53" s="104"/>
      <c r="DC53" s="104"/>
      <c r="DD53" s="105"/>
      <c r="DE53" s="102"/>
      <c r="DF53" s="103"/>
      <c r="DG53" s="103"/>
      <c r="DH53" s="72">
        <f t="shared" si="15"/>
        <v>0</v>
      </c>
      <c r="DI53" s="104"/>
      <c r="DJ53" s="104"/>
      <c r="DK53" s="152"/>
      <c r="DL53" s="170">
        <f t="shared" si="44"/>
        <v>0</v>
      </c>
      <c r="DM53" s="51">
        <f>DN53*Довідники!$H$2</f>
        <v>0</v>
      </c>
      <c r="DN53" s="72">
        <f t="shared" si="45"/>
        <v>0</v>
      </c>
      <c r="DO53" s="96" t="str">
        <f t="shared" si="46"/>
        <v xml:space="preserve"> </v>
      </c>
      <c r="DP53" s="68" t="str">
        <f>IF(OR(DO53&lt;Довідники!$J$3, DO53&gt;Довідники!$K$3), "!", "")</f>
        <v>!</v>
      </c>
      <c r="DQ53" s="120"/>
      <c r="DR53" s="45" t="str">
        <f t="shared" si="47"/>
        <v/>
      </c>
      <c r="DS53" s="71"/>
      <c r="DT53" s="119"/>
      <c r="DU53" s="119"/>
      <c r="DV53" s="119"/>
      <c r="DW53" s="179"/>
      <c r="DX53" s="182"/>
      <c r="DY53" s="119"/>
      <c r="DZ53" s="119"/>
      <c r="EA53" s="183"/>
      <c r="ED53" s="10">
        <f t="shared" si="48"/>
        <v>0</v>
      </c>
      <c r="EE53" s="10">
        <f t="shared" si="17"/>
        <v>0</v>
      </c>
      <c r="EF53" s="10">
        <f t="shared" si="18"/>
        <v>0</v>
      </c>
      <c r="EG53" s="10">
        <f t="shared" si="19"/>
        <v>0</v>
      </c>
      <c r="EH53" s="10">
        <f t="shared" si="20"/>
        <v>0</v>
      </c>
      <c r="EI53" s="10">
        <f t="shared" si="21"/>
        <v>0</v>
      </c>
      <c r="EJ53" s="10">
        <f t="shared" si="49"/>
        <v>0</v>
      </c>
      <c r="EL53" s="123">
        <f t="shared" si="50"/>
        <v>0</v>
      </c>
    </row>
    <row r="54" spans="1:142" ht="13.5" hidden="1" thickBot="1" x14ac:dyDescent="0.25">
      <c r="A54" s="49">
        <f t="shared" si="0"/>
        <v>45</v>
      </c>
      <c r="B54" s="101"/>
      <c r="C54" s="50" t="str">
        <f>IF(ISBLANK(D54)=FALSE,VLOOKUP(D54,Довідники!$B$2:$C$45,2,FALSE),"")</f>
        <v/>
      </c>
      <c r="D54" s="145"/>
      <c r="E54" s="112"/>
      <c r="F54" s="48" t="str">
        <f t="shared" si="22"/>
        <v/>
      </c>
      <c r="G54" s="48" t="str">
        <f>CONCATENATE(IF($X54="З", CONCATENATE($R$4, ","), ""), IF($X54=Довідники!$E$5, CONCATENATE($R$4, "*,"), ""), IF($AE54="З", CONCATENATE($Y$4, ","), ""), IF($AE54=Довідники!$E$5, CONCATENATE($Y$4, "*,"), ""), IF($AL54="З", CONCATENATE($AF$4, ","), ""), IF($AL54=Довідники!$E$5, CONCATENATE($AF$4, "*,"), ""), IF($AS54="З", CONCATENATE($AM$4, ","), ""), IF($AS54=Довідники!$E$5, CONCATENATE($AM$4, "*,"), ""), IF($AZ54="З", CONCATENATE($AT$4, ","), ""), IF($AZ54=Довідники!$E$5, CONCATENATE($AT$4, "*,"), ""), IF($BG54="З", CONCATENATE($BA$4, ","), ""), IF($BG54=Довідники!$E$5, CONCATENATE($BA$4, "*,"), ""), IF($BN54="З", CONCATENATE($BH$4, ","), ""), IF($BN54=Довідники!$E$5, CONCATENATE($BH$4, "*,"), ""), IF($BU54="З", CONCATENATE($BO$4, ","), ""), IF($BU54=Довідники!$E$5, CONCATENATE($BO$4, "*,"), ""), IF($CB54="З", CONCATENATE($BV$4, ","), ""), IF($CB54=Довідники!$E$5, CONCATENATE($BV$4, "*,"), ""), IF($CI54="З", CONCATENATE($CC$4, ","), ""), IF($CI54=Довідники!$E$5, CONCATENATE($CC$4, "*,"), ""), IF($CP54="З", CONCATENATE($CJ$4, ","), ""), IF($CP54=Довідники!$E$5, CONCATENATE($CJ$4, "*,"), ""), IF($CW54="З", CONCATENATE($CQ$4, ","), ""), IF($CW54=Довідники!$E$5, CONCATENATE($CQ$4, "*,"), ""), IF($DD54="З", CONCATENATE($CX$4, ","), ""), IF($DD54=Довідники!$E$5, CONCATENATE($CX$4, "*,"), ""), IF($DK54="З", CONCATENATE($DE$4, ","), ""), IF($DK54=Довідники!$E$5, CONCATENATE($DE$4, "*,"), ""))</f>
        <v/>
      </c>
      <c r="H54" s="48" t="str">
        <f t="shared" si="23"/>
        <v/>
      </c>
      <c r="I54" s="48" t="str">
        <f t="shared" si="24"/>
        <v/>
      </c>
      <c r="J54" s="48">
        <f t="shared" si="25"/>
        <v>0</v>
      </c>
      <c r="K54" s="48" t="str">
        <f t="shared" si="26"/>
        <v/>
      </c>
      <c r="L54" s="48">
        <f t="shared" si="27"/>
        <v>0</v>
      </c>
      <c r="M54" s="51">
        <f t="shared" si="28"/>
        <v>0</v>
      </c>
      <c r="N54" s="51">
        <f t="shared" si="29"/>
        <v>0</v>
      </c>
      <c r="O54" s="52">
        <f t="shared" si="30"/>
        <v>0</v>
      </c>
      <c r="P54" s="96" t="str">
        <f t="shared" si="31"/>
        <v xml:space="preserve"> </v>
      </c>
      <c r="Q54" s="166" t="str">
        <f>IF(OR(P54&lt;Довідники!$J$8, P54&gt;Довідники!$K$8), "!", "")</f>
        <v>!</v>
      </c>
      <c r="R54" s="159"/>
      <c r="S54" s="103"/>
      <c r="T54" s="103"/>
      <c r="U54" s="72">
        <f t="shared" si="32"/>
        <v>0</v>
      </c>
      <c r="V54" s="104"/>
      <c r="W54" s="104"/>
      <c r="X54" s="105"/>
      <c r="Y54" s="102"/>
      <c r="Z54" s="103"/>
      <c r="AA54" s="103"/>
      <c r="AB54" s="72">
        <f t="shared" si="33"/>
        <v>0</v>
      </c>
      <c r="AC54" s="104"/>
      <c r="AD54" s="104"/>
      <c r="AE54" s="152"/>
      <c r="AF54" s="159"/>
      <c r="AG54" s="103"/>
      <c r="AH54" s="103"/>
      <c r="AI54" s="72">
        <f t="shared" si="34"/>
        <v>0</v>
      </c>
      <c r="AJ54" s="104"/>
      <c r="AK54" s="104"/>
      <c r="AL54" s="105"/>
      <c r="AM54" s="102"/>
      <c r="AN54" s="103"/>
      <c r="AO54" s="103"/>
      <c r="AP54" s="72">
        <f t="shared" si="35"/>
        <v>0</v>
      </c>
      <c r="AQ54" s="104"/>
      <c r="AR54" s="104"/>
      <c r="AS54" s="152"/>
      <c r="AT54" s="159"/>
      <c r="AU54" s="103"/>
      <c r="AV54" s="103"/>
      <c r="AW54" s="72">
        <f t="shared" si="36"/>
        <v>0</v>
      </c>
      <c r="AX54" s="104"/>
      <c r="AY54" s="104"/>
      <c r="AZ54" s="105"/>
      <c r="BA54" s="102"/>
      <c r="BB54" s="103"/>
      <c r="BC54" s="103"/>
      <c r="BD54" s="72">
        <f t="shared" si="37"/>
        <v>0</v>
      </c>
      <c r="BE54" s="104"/>
      <c r="BF54" s="104"/>
      <c r="BG54" s="152"/>
      <c r="BH54" s="159"/>
      <c r="BI54" s="103"/>
      <c r="BJ54" s="103"/>
      <c r="BK54" s="72">
        <f t="shared" si="38"/>
        <v>0</v>
      </c>
      <c r="BL54" s="104"/>
      <c r="BM54" s="104"/>
      <c r="BN54" s="105"/>
      <c r="BO54" s="102"/>
      <c r="BP54" s="103"/>
      <c r="BQ54" s="103"/>
      <c r="BR54" s="72">
        <f t="shared" si="39"/>
        <v>0</v>
      </c>
      <c r="BS54" s="104"/>
      <c r="BT54" s="104"/>
      <c r="BU54" s="152"/>
      <c r="BV54" s="159"/>
      <c r="BW54" s="103"/>
      <c r="BX54" s="103"/>
      <c r="BY54" s="72">
        <f t="shared" si="40"/>
        <v>0</v>
      </c>
      <c r="BZ54" s="104"/>
      <c r="CA54" s="104"/>
      <c r="CB54" s="105"/>
      <c r="CC54" s="102"/>
      <c r="CD54" s="103"/>
      <c r="CE54" s="103"/>
      <c r="CF54" s="72">
        <f t="shared" si="41"/>
        <v>0</v>
      </c>
      <c r="CG54" s="104"/>
      <c r="CH54" s="104"/>
      <c r="CI54" s="152"/>
      <c r="CJ54" s="159"/>
      <c r="CK54" s="103"/>
      <c r="CL54" s="103"/>
      <c r="CM54" s="72">
        <f t="shared" si="42"/>
        <v>0</v>
      </c>
      <c r="CN54" s="104"/>
      <c r="CO54" s="104"/>
      <c r="CP54" s="105"/>
      <c r="CQ54" s="102"/>
      <c r="CR54" s="103"/>
      <c r="CS54" s="103"/>
      <c r="CT54" s="72">
        <f t="shared" si="43"/>
        <v>0</v>
      </c>
      <c r="CU54" s="104"/>
      <c r="CV54" s="104"/>
      <c r="CW54" s="152"/>
      <c r="CX54" s="159"/>
      <c r="CY54" s="103"/>
      <c r="CZ54" s="103"/>
      <c r="DA54" s="72">
        <f t="shared" si="14"/>
        <v>0</v>
      </c>
      <c r="DB54" s="104"/>
      <c r="DC54" s="104"/>
      <c r="DD54" s="105"/>
      <c r="DE54" s="102"/>
      <c r="DF54" s="103"/>
      <c r="DG54" s="103"/>
      <c r="DH54" s="72">
        <f t="shared" si="15"/>
        <v>0</v>
      </c>
      <c r="DI54" s="104"/>
      <c r="DJ54" s="104"/>
      <c r="DK54" s="152"/>
      <c r="DL54" s="170">
        <f t="shared" si="44"/>
        <v>0</v>
      </c>
      <c r="DM54" s="51">
        <f>DN54*Довідники!$H$2</f>
        <v>0</v>
      </c>
      <c r="DN54" s="72">
        <f t="shared" si="45"/>
        <v>0</v>
      </c>
      <c r="DO54" s="96" t="str">
        <f t="shared" si="46"/>
        <v xml:space="preserve"> </v>
      </c>
      <c r="DP54" s="68" t="str">
        <f>IF(OR(DO54&lt;Довідники!$J$3, DO54&gt;Довідники!$K$3), "!", "")</f>
        <v>!</v>
      </c>
      <c r="DQ54" s="120"/>
      <c r="DR54" s="45" t="str">
        <f t="shared" si="47"/>
        <v/>
      </c>
      <c r="DS54" s="71"/>
      <c r="DT54" s="119"/>
      <c r="DU54" s="119"/>
      <c r="DV54" s="119"/>
      <c r="DW54" s="179"/>
      <c r="DX54" s="182"/>
      <c r="DY54" s="119"/>
      <c r="DZ54" s="119"/>
      <c r="EA54" s="183"/>
      <c r="ED54" s="10">
        <f t="shared" si="48"/>
        <v>0</v>
      </c>
      <c r="EE54" s="10">
        <f t="shared" si="17"/>
        <v>0</v>
      </c>
      <c r="EF54" s="10">
        <f t="shared" si="18"/>
        <v>0</v>
      </c>
      <c r="EG54" s="10">
        <f t="shared" si="19"/>
        <v>0</v>
      </c>
      <c r="EH54" s="10">
        <f t="shared" si="20"/>
        <v>0</v>
      </c>
      <c r="EI54" s="10">
        <f t="shared" si="21"/>
        <v>0</v>
      </c>
      <c r="EJ54" s="10">
        <f t="shared" si="49"/>
        <v>0</v>
      </c>
      <c r="EL54" s="123">
        <f t="shared" si="50"/>
        <v>0</v>
      </c>
    </row>
    <row r="55" spans="1:142" ht="13.5" hidden="1" thickBot="1" x14ac:dyDescent="0.25">
      <c r="A55" s="49">
        <f t="shared" si="0"/>
        <v>46</v>
      </c>
      <c r="B55" s="101"/>
      <c r="C55" s="50" t="str">
        <f>IF(ISBLANK(D55)=FALSE,VLOOKUP(D55,Довідники!$B$2:$C$45,2,FALSE),"")</f>
        <v/>
      </c>
      <c r="D55" s="145"/>
      <c r="E55" s="112"/>
      <c r="F55" s="48" t="str">
        <f t="shared" si="22"/>
        <v/>
      </c>
      <c r="G55" s="48" t="str">
        <f>CONCATENATE(IF($X55="З", CONCATENATE($R$4, ","), ""), IF($X55=Довідники!$E$5, CONCATENATE($R$4, "*,"), ""), IF($AE55="З", CONCATENATE($Y$4, ","), ""), IF($AE55=Довідники!$E$5, CONCATENATE($Y$4, "*,"), ""), IF($AL55="З", CONCATENATE($AF$4, ","), ""), IF($AL55=Довідники!$E$5, CONCATENATE($AF$4, "*,"), ""), IF($AS55="З", CONCATENATE($AM$4, ","), ""), IF($AS55=Довідники!$E$5, CONCATENATE($AM$4, "*,"), ""), IF($AZ55="З", CONCATENATE($AT$4, ","), ""), IF($AZ55=Довідники!$E$5, CONCATENATE($AT$4, "*,"), ""), IF($BG55="З", CONCATENATE($BA$4, ","), ""), IF($BG55=Довідники!$E$5, CONCATENATE($BA$4, "*,"), ""), IF($BN55="З", CONCATENATE($BH$4, ","), ""), IF($BN55=Довідники!$E$5, CONCATENATE($BH$4, "*,"), ""), IF($BU55="З", CONCATENATE($BO$4, ","), ""), IF($BU55=Довідники!$E$5, CONCATENATE($BO$4, "*,"), ""), IF($CB55="З", CONCATENATE($BV$4, ","), ""), IF($CB55=Довідники!$E$5, CONCATENATE($BV$4, "*,"), ""), IF($CI55="З", CONCATENATE($CC$4, ","), ""), IF($CI55=Довідники!$E$5, CONCATENATE($CC$4, "*,"), ""), IF($CP55="З", CONCATENATE($CJ$4, ","), ""), IF($CP55=Довідники!$E$5, CONCATENATE($CJ$4, "*,"), ""), IF($CW55="З", CONCATENATE($CQ$4, ","), ""), IF($CW55=Довідники!$E$5, CONCATENATE($CQ$4, "*,"), ""), IF($DD55="З", CONCATENATE($CX$4, ","), ""), IF($DD55=Довідники!$E$5, CONCATENATE($CX$4, "*,"), ""), IF($DK55="З", CONCATENATE($DE$4, ","), ""), IF($DK55=Довідники!$E$5, CONCATENATE($DE$4, "*,"), ""))</f>
        <v/>
      </c>
      <c r="H55" s="48" t="str">
        <f t="shared" si="23"/>
        <v/>
      </c>
      <c r="I55" s="48" t="str">
        <f t="shared" si="24"/>
        <v/>
      </c>
      <c r="J55" s="48">
        <f t="shared" si="25"/>
        <v>0</v>
      </c>
      <c r="K55" s="48" t="str">
        <f t="shared" si="26"/>
        <v/>
      </c>
      <c r="L55" s="48">
        <f t="shared" si="27"/>
        <v>0</v>
      </c>
      <c r="M55" s="51">
        <f t="shared" si="28"/>
        <v>0</v>
      </c>
      <c r="N55" s="51">
        <f t="shared" si="29"/>
        <v>0</v>
      </c>
      <c r="O55" s="52">
        <f t="shared" si="30"/>
        <v>0</v>
      </c>
      <c r="P55" s="96" t="str">
        <f t="shared" si="31"/>
        <v xml:space="preserve"> </v>
      </c>
      <c r="Q55" s="166" t="str">
        <f>IF(OR(P55&lt;Довідники!$J$8, P55&gt;Довідники!$K$8), "!", "")</f>
        <v>!</v>
      </c>
      <c r="R55" s="159"/>
      <c r="S55" s="103"/>
      <c r="T55" s="103"/>
      <c r="U55" s="72">
        <f t="shared" si="32"/>
        <v>0</v>
      </c>
      <c r="V55" s="104"/>
      <c r="W55" s="104"/>
      <c r="X55" s="105"/>
      <c r="Y55" s="102"/>
      <c r="Z55" s="103"/>
      <c r="AA55" s="103"/>
      <c r="AB55" s="72">
        <f t="shared" si="33"/>
        <v>0</v>
      </c>
      <c r="AC55" s="104"/>
      <c r="AD55" s="104"/>
      <c r="AE55" s="152"/>
      <c r="AF55" s="159"/>
      <c r="AG55" s="103"/>
      <c r="AH55" s="103"/>
      <c r="AI55" s="72">
        <f t="shared" si="34"/>
        <v>0</v>
      </c>
      <c r="AJ55" s="104"/>
      <c r="AK55" s="104"/>
      <c r="AL55" s="105"/>
      <c r="AM55" s="102"/>
      <c r="AN55" s="103"/>
      <c r="AO55" s="103"/>
      <c r="AP55" s="72">
        <f t="shared" si="35"/>
        <v>0</v>
      </c>
      <c r="AQ55" s="104"/>
      <c r="AR55" s="104"/>
      <c r="AS55" s="152"/>
      <c r="AT55" s="159"/>
      <c r="AU55" s="103"/>
      <c r="AV55" s="103"/>
      <c r="AW55" s="72">
        <f t="shared" si="36"/>
        <v>0</v>
      </c>
      <c r="AX55" s="104"/>
      <c r="AY55" s="104"/>
      <c r="AZ55" s="105"/>
      <c r="BA55" s="102"/>
      <c r="BB55" s="103"/>
      <c r="BC55" s="103"/>
      <c r="BD55" s="72">
        <f t="shared" si="37"/>
        <v>0</v>
      </c>
      <c r="BE55" s="104"/>
      <c r="BF55" s="104"/>
      <c r="BG55" s="152"/>
      <c r="BH55" s="159"/>
      <c r="BI55" s="103"/>
      <c r="BJ55" s="103"/>
      <c r="BK55" s="72">
        <f t="shared" si="38"/>
        <v>0</v>
      </c>
      <c r="BL55" s="104"/>
      <c r="BM55" s="104"/>
      <c r="BN55" s="105"/>
      <c r="BO55" s="102"/>
      <c r="BP55" s="103"/>
      <c r="BQ55" s="103"/>
      <c r="BR55" s="72">
        <f t="shared" si="39"/>
        <v>0</v>
      </c>
      <c r="BS55" s="104"/>
      <c r="BT55" s="104"/>
      <c r="BU55" s="152"/>
      <c r="BV55" s="159"/>
      <c r="BW55" s="103"/>
      <c r="BX55" s="103"/>
      <c r="BY55" s="72">
        <f t="shared" si="40"/>
        <v>0</v>
      </c>
      <c r="BZ55" s="104"/>
      <c r="CA55" s="104"/>
      <c r="CB55" s="105"/>
      <c r="CC55" s="102"/>
      <c r="CD55" s="103"/>
      <c r="CE55" s="103"/>
      <c r="CF55" s="72">
        <f t="shared" si="41"/>
        <v>0</v>
      </c>
      <c r="CG55" s="104"/>
      <c r="CH55" s="104"/>
      <c r="CI55" s="152"/>
      <c r="CJ55" s="159"/>
      <c r="CK55" s="103"/>
      <c r="CL55" s="103"/>
      <c r="CM55" s="72">
        <f t="shared" si="42"/>
        <v>0</v>
      </c>
      <c r="CN55" s="104"/>
      <c r="CO55" s="104"/>
      <c r="CP55" s="105"/>
      <c r="CQ55" s="102"/>
      <c r="CR55" s="103"/>
      <c r="CS55" s="103"/>
      <c r="CT55" s="72">
        <f t="shared" si="43"/>
        <v>0</v>
      </c>
      <c r="CU55" s="104"/>
      <c r="CV55" s="104"/>
      <c r="CW55" s="152"/>
      <c r="CX55" s="159"/>
      <c r="CY55" s="103"/>
      <c r="CZ55" s="103"/>
      <c r="DA55" s="72">
        <f t="shared" si="14"/>
        <v>0</v>
      </c>
      <c r="DB55" s="104"/>
      <c r="DC55" s="104"/>
      <c r="DD55" s="105"/>
      <c r="DE55" s="102"/>
      <c r="DF55" s="103"/>
      <c r="DG55" s="103"/>
      <c r="DH55" s="72">
        <f t="shared" si="15"/>
        <v>0</v>
      </c>
      <c r="DI55" s="104"/>
      <c r="DJ55" s="104"/>
      <c r="DK55" s="152"/>
      <c r="DL55" s="170">
        <f t="shared" si="44"/>
        <v>0</v>
      </c>
      <c r="DM55" s="51">
        <f>DN55*Довідники!$H$2</f>
        <v>0</v>
      </c>
      <c r="DN55" s="72">
        <f t="shared" si="45"/>
        <v>0</v>
      </c>
      <c r="DO55" s="96" t="str">
        <f t="shared" si="46"/>
        <v xml:space="preserve"> </v>
      </c>
      <c r="DP55" s="68" t="str">
        <f>IF(OR(DO55&lt;Довідники!$J$3, DO55&gt;Довідники!$K$3), "!", "")</f>
        <v>!</v>
      </c>
      <c r="DQ55" s="120"/>
      <c r="DR55" s="45" t="str">
        <f t="shared" si="47"/>
        <v/>
      </c>
      <c r="DS55" s="71"/>
      <c r="DT55" s="119"/>
      <c r="DU55" s="119"/>
      <c r="DV55" s="119"/>
      <c r="DW55" s="179"/>
      <c r="DX55" s="182"/>
      <c r="DY55" s="119"/>
      <c r="DZ55" s="119"/>
      <c r="EA55" s="183"/>
      <c r="ED55" s="10">
        <f t="shared" si="48"/>
        <v>0</v>
      </c>
      <c r="EE55" s="10">
        <f t="shared" si="17"/>
        <v>0</v>
      </c>
      <c r="EF55" s="10">
        <f t="shared" si="18"/>
        <v>0</v>
      </c>
      <c r="EG55" s="10">
        <f t="shared" si="19"/>
        <v>0</v>
      </c>
      <c r="EH55" s="10">
        <f t="shared" si="20"/>
        <v>0</v>
      </c>
      <c r="EI55" s="10">
        <f t="shared" si="21"/>
        <v>0</v>
      </c>
      <c r="EJ55" s="10">
        <f t="shared" si="49"/>
        <v>0</v>
      </c>
      <c r="EL55" s="123">
        <f t="shared" si="50"/>
        <v>0</v>
      </c>
    </row>
    <row r="56" spans="1:142" ht="13.5" hidden="1" thickBot="1" x14ac:dyDescent="0.25">
      <c r="A56" s="49">
        <f t="shared" si="0"/>
        <v>47</v>
      </c>
      <c r="B56" s="101"/>
      <c r="C56" s="50" t="str">
        <f>IF(ISBLANK(D56)=FALSE,VLOOKUP(D56,Довідники!$B$2:$C$45,2,FALSE),"")</f>
        <v/>
      </c>
      <c r="D56" s="145"/>
      <c r="E56" s="112"/>
      <c r="F56" s="48" t="str">
        <f t="shared" si="22"/>
        <v/>
      </c>
      <c r="G56" s="48" t="str">
        <f>CONCATENATE(IF($X56="З", CONCATENATE($R$4, ","), ""), IF($X56=Довідники!$E$5, CONCATENATE($R$4, "*,"), ""), IF($AE56="З", CONCATENATE($Y$4, ","), ""), IF($AE56=Довідники!$E$5, CONCATENATE($Y$4, "*,"), ""), IF($AL56="З", CONCATENATE($AF$4, ","), ""), IF($AL56=Довідники!$E$5, CONCATENATE($AF$4, "*,"), ""), IF($AS56="З", CONCATENATE($AM$4, ","), ""), IF($AS56=Довідники!$E$5, CONCATENATE($AM$4, "*,"), ""), IF($AZ56="З", CONCATENATE($AT$4, ","), ""), IF($AZ56=Довідники!$E$5, CONCATENATE($AT$4, "*,"), ""), IF($BG56="З", CONCATENATE($BA$4, ","), ""), IF($BG56=Довідники!$E$5, CONCATENATE($BA$4, "*,"), ""), IF($BN56="З", CONCATENATE($BH$4, ","), ""), IF($BN56=Довідники!$E$5, CONCATENATE($BH$4, "*,"), ""), IF($BU56="З", CONCATENATE($BO$4, ","), ""), IF($BU56=Довідники!$E$5, CONCATENATE($BO$4, "*,"), ""), IF($CB56="З", CONCATENATE($BV$4, ","), ""), IF($CB56=Довідники!$E$5, CONCATENATE($BV$4, "*,"), ""), IF($CI56="З", CONCATENATE($CC$4, ","), ""), IF($CI56=Довідники!$E$5, CONCATENATE($CC$4, "*,"), ""), IF($CP56="З", CONCATENATE($CJ$4, ","), ""), IF($CP56=Довідники!$E$5, CONCATENATE($CJ$4, "*,"), ""), IF($CW56="З", CONCATENATE($CQ$4, ","), ""), IF($CW56=Довідники!$E$5, CONCATENATE($CQ$4, "*,"), ""), IF($DD56="З", CONCATENATE($CX$4, ","), ""), IF($DD56=Довідники!$E$5, CONCATENATE($CX$4, "*,"), ""), IF($DK56="З", CONCATENATE($DE$4, ","), ""), IF($DK56=Довідники!$E$5, CONCATENATE($DE$4, "*,"), ""))</f>
        <v/>
      </c>
      <c r="H56" s="48" t="str">
        <f t="shared" si="23"/>
        <v/>
      </c>
      <c r="I56" s="48" t="str">
        <f t="shared" si="24"/>
        <v/>
      </c>
      <c r="J56" s="48">
        <f t="shared" si="25"/>
        <v>0</v>
      </c>
      <c r="K56" s="48" t="str">
        <f t="shared" si="26"/>
        <v/>
      </c>
      <c r="L56" s="48">
        <f t="shared" si="27"/>
        <v>0</v>
      </c>
      <c r="M56" s="51">
        <f t="shared" si="28"/>
        <v>0</v>
      </c>
      <c r="N56" s="51">
        <f t="shared" si="29"/>
        <v>0</v>
      </c>
      <c r="O56" s="52">
        <f t="shared" si="30"/>
        <v>0</v>
      </c>
      <c r="P56" s="96" t="str">
        <f t="shared" si="31"/>
        <v xml:space="preserve"> </v>
      </c>
      <c r="Q56" s="166" t="str">
        <f>IF(OR(P56&lt;Довідники!$J$8, P56&gt;Довідники!$K$8), "!", "")</f>
        <v>!</v>
      </c>
      <c r="R56" s="159"/>
      <c r="S56" s="103"/>
      <c r="T56" s="103"/>
      <c r="U56" s="72">
        <f t="shared" si="32"/>
        <v>0</v>
      </c>
      <c r="V56" s="104"/>
      <c r="W56" s="104"/>
      <c r="X56" s="105"/>
      <c r="Y56" s="102"/>
      <c r="Z56" s="103"/>
      <c r="AA56" s="103"/>
      <c r="AB56" s="72">
        <f t="shared" si="33"/>
        <v>0</v>
      </c>
      <c r="AC56" s="104"/>
      <c r="AD56" s="104"/>
      <c r="AE56" s="152"/>
      <c r="AF56" s="159"/>
      <c r="AG56" s="103"/>
      <c r="AH56" s="103"/>
      <c r="AI56" s="72">
        <f t="shared" si="34"/>
        <v>0</v>
      </c>
      <c r="AJ56" s="104"/>
      <c r="AK56" s="104"/>
      <c r="AL56" s="105"/>
      <c r="AM56" s="102"/>
      <c r="AN56" s="103"/>
      <c r="AO56" s="103"/>
      <c r="AP56" s="72">
        <f t="shared" si="35"/>
        <v>0</v>
      </c>
      <c r="AQ56" s="104"/>
      <c r="AR56" s="104"/>
      <c r="AS56" s="152"/>
      <c r="AT56" s="159"/>
      <c r="AU56" s="103"/>
      <c r="AV56" s="103"/>
      <c r="AW56" s="72">
        <f t="shared" si="36"/>
        <v>0</v>
      </c>
      <c r="AX56" s="104"/>
      <c r="AY56" s="104"/>
      <c r="AZ56" s="105"/>
      <c r="BA56" s="102"/>
      <c r="BB56" s="103"/>
      <c r="BC56" s="103"/>
      <c r="BD56" s="72">
        <f t="shared" si="37"/>
        <v>0</v>
      </c>
      <c r="BE56" s="104"/>
      <c r="BF56" s="104"/>
      <c r="BG56" s="152"/>
      <c r="BH56" s="159"/>
      <c r="BI56" s="103"/>
      <c r="BJ56" s="103"/>
      <c r="BK56" s="72">
        <f t="shared" si="38"/>
        <v>0</v>
      </c>
      <c r="BL56" s="104"/>
      <c r="BM56" s="104"/>
      <c r="BN56" s="105"/>
      <c r="BO56" s="102"/>
      <c r="BP56" s="103"/>
      <c r="BQ56" s="103"/>
      <c r="BR56" s="72">
        <f t="shared" si="39"/>
        <v>0</v>
      </c>
      <c r="BS56" s="104"/>
      <c r="BT56" s="104"/>
      <c r="BU56" s="152"/>
      <c r="BV56" s="159"/>
      <c r="BW56" s="103"/>
      <c r="BX56" s="103"/>
      <c r="BY56" s="72">
        <f t="shared" si="40"/>
        <v>0</v>
      </c>
      <c r="BZ56" s="104"/>
      <c r="CA56" s="104"/>
      <c r="CB56" s="105"/>
      <c r="CC56" s="102"/>
      <c r="CD56" s="103"/>
      <c r="CE56" s="103"/>
      <c r="CF56" s="72">
        <f t="shared" si="41"/>
        <v>0</v>
      </c>
      <c r="CG56" s="104"/>
      <c r="CH56" s="104"/>
      <c r="CI56" s="152"/>
      <c r="CJ56" s="159"/>
      <c r="CK56" s="103"/>
      <c r="CL56" s="103"/>
      <c r="CM56" s="72">
        <f t="shared" si="42"/>
        <v>0</v>
      </c>
      <c r="CN56" s="104"/>
      <c r="CO56" s="104"/>
      <c r="CP56" s="105"/>
      <c r="CQ56" s="102"/>
      <c r="CR56" s="103"/>
      <c r="CS56" s="103"/>
      <c r="CT56" s="72">
        <f t="shared" si="43"/>
        <v>0</v>
      </c>
      <c r="CU56" s="104"/>
      <c r="CV56" s="104"/>
      <c r="CW56" s="152"/>
      <c r="CX56" s="159"/>
      <c r="CY56" s="103"/>
      <c r="CZ56" s="103"/>
      <c r="DA56" s="72">
        <f t="shared" si="14"/>
        <v>0</v>
      </c>
      <c r="DB56" s="104"/>
      <c r="DC56" s="104"/>
      <c r="DD56" s="105"/>
      <c r="DE56" s="102"/>
      <c r="DF56" s="103"/>
      <c r="DG56" s="103"/>
      <c r="DH56" s="72">
        <f t="shared" si="15"/>
        <v>0</v>
      </c>
      <c r="DI56" s="104"/>
      <c r="DJ56" s="104"/>
      <c r="DK56" s="152"/>
      <c r="DL56" s="170">
        <f t="shared" si="44"/>
        <v>0</v>
      </c>
      <c r="DM56" s="51">
        <f>DN56*Довідники!$H$2</f>
        <v>0</v>
      </c>
      <c r="DN56" s="72">
        <f t="shared" si="45"/>
        <v>0</v>
      </c>
      <c r="DO56" s="96" t="str">
        <f t="shared" si="46"/>
        <v xml:space="preserve"> </v>
      </c>
      <c r="DP56" s="68" t="str">
        <f>IF(OR(DO56&lt;Довідники!$J$3, DO56&gt;Довідники!$K$3), "!", "")</f>
        <v>!</v>
      </c>
      <c r="DQ56" s="120"/>
      <c r="DR56" s="45" t="str">
        <f t="shared" si="47"/>
        <v/>
      </c>
      <c r="DS56" s="71"/>
      <c r="DT56" s="119"/>
      <c r="DU56" s="119"/>
      <c r="DV56" s="119"/>
      <c r="DW56" s="179"/>
      <c r="DX56" s="182"/>
      <c r="DY56" s="119"/>
      <c r="DZ56" s="119"/>
      <c r="EA56" s="183"/>
      <c r="ED56" s="10">
        <f t="shared" si="48"/>
        <v>0</v>
      </c>
      <c r="EE56" s="10">
        <f t="shared" si="17"/>
        <v>0</v>
      </c>
      <c r="EF56" s="10">
        <f t="shared" si="18"/>
        <v>0</v>
      </c>
      <c r="EG56" s="10">
        <f t="shared" si="19"/>
        <v>0</v>
      </c>
      <c r="EH56" s="10">
        <f t="shared" si="20"/>
        <v>0</v>
      </c>
      <c r="EI56" s="10">
        <f t="shared" si="21"/>
        <v>0</v>
      </c>
      <c r="EJ56" s="10">
        <f t="shared" si="49"/>
        <v>0</v>
      </c>
      <c r="EL56" s="123">
        <f t="shared" si="50"/>
        <v>0</v>
      </c>
    </row>
    <row r="57" spans="1:142" ht="13.5" hidden="1" thickBot="1" x14ac:dyDescent="0.25">
      <c r="A57" s="49">
        <f t="shared" si="0"/>
        <v>48</v>
      </c>
      <c r="B57" s="101"/>
      <c r="C57" s="50" t="str">
        <f>IF(ISBLANK(D57)=FALSE,VLOOKUP(D57,Довідники!$B$2:$C$45,2,FALSE),"")</f>
        <v/>
      </c>
      <c r="D57" s="145"/>
      <c r="E57" s="112"/>
      <c r="F57" s="48" t="str">
        <f t="shared" si="22"/>
        <v/>
      </c>
      <c r="G57" s="48" t="str">
        <f>CONCATENATE(IF($X57="З", CONCATENATE($R$4, ","), ""), IF($X57=Довідники!$E$5, CONCATENATE($R$4, "*,"), ""), IF($AE57="З", CONCATENATE($Y$4, ","), ""), IF($AE57=Довідники!$E$5, CONCATENATE($Y$4, "*,"), ""), IF($AL57="З", CONCATENATE($AF$4, ","), ""), IF($AL57=Довідники!$E$5, CONCATENATE($AF$4, "*,"), ""), IF($AS57="З", CONCATENATE($AM$4, ","), ""), IF($AS57=Довідники!$E$5, CONCATENATE($AM$4, "*,"), ""), IF($AZ57="З", CONCATENATE($AT$4, ","), ""), IF($AZ57=Довідники!$E$5, CONCATENATE($AT$4, "*,"), ""), IF($BG57="З", CONCATENATE($BA$4, ","), ""), IF($BG57=Довідники!$E$5, CONCATENATE($BA$4, "*,"), ""), IF($BN57="З", CONCATENATE($BH$4, ","), ""), IF($BN57=Довідники!$E$5, CONCATENATE($BH$4, "*,"), ""), IF($BU57="З", CONCATENATE($BO$4, ","), ""), IF($BU57=Довідники!$E$5, CONCATENATE($BO$4, "*,"), ""), IF($CB57="З", CONCATENATE($BV$4, ","), ""), IF($CB57=Довідники!$E$5, CONCATENATE($BV$4, "*,"), ""), IF($CI57="З", CONCATENATE($CC$4, ","), ""), IF($CI57=Довідники!$E$5, CONCATENATE($CC$4, "*,"), ""), IF($CP57="З", CONCATENATE($CJ$4, ","), ""), IF($CP57=Довідники!$E$5, CONCATENATE($CJ$4, "*,"), ""), IF($CW57="З", CONCATENATE($CQ$4, ","), ""), IF($CW57=Довідники!$E$5, CONCATENATE($CQ$4, "*,"), ""), IF($DD57="З", CONCATENATE($CX$4, ","), ""), IF($DD57=Довідники!$E$5, CONCATENATE($CX$4, "*,"), ""), IF($DK57="З", CONCATENATE($DE$4, ","), ""), IF($DK57=Довідники!$E$5, CONCATENATE($DE$4, "*,"), ""))</f>
        <v/>
      </c>
      <c r="H57" s="48" t="str">
        <f t="shared" si="23"/>
        <v/>
      </c>
      <c r="I57" s="48" t="str">
        <f t="shared" si="24"/>
        <v/>
      </c>
      <c r="J57" s="48">
        <f t="shared" si="25"/>
        <v>0</v>
      </c>
      <c r="K57" s="48" t="str">
        <f t="shared" si="26"/>
        <v/>
      </c>
      <c r="L57" s="48">
        <f t="shared" si="27"/>
        <v>0</v>
      </c>
      <c r="M57" s="51">
        <f t="shared" si="28"/>
        <v>0</v>
      </c>
      <c r="N57" s="51">
        <f t="shared" si="29"/>
        <v>0</v>
      </c>
      <c r="O57" s="52">
        <f t="shared" si="30"/>
        <v>0</v>
      </c>
      <c r="P57" s="96" t="str">
        <f t="shared" si="31"/>
        <v xml:space="preserve"> </v>
      </c>
      <c r="Q57" s="166" t="str">
        <f>IF(OR(P57&lt;Довідники!$J$8, P57&gt;Довідники!$K$8), "!", "")</f>
        <v>!</v>
      </c>
      <c r="R57" s="159"/>
      <c r="S57" s="103"/>
      <c r="T57" s="103"/>
      <c r="U57" s="72">
        <f t="shared" si="32"/>
        <v>0</v>
      </c>
      <c r="V57" s="104"/>
      <c r="W57" s="104"/>
      <c r="X57" s="105"/>
      <c r="Y57" s="102"/>
      <c r="Z57" s="103"/>
      <c r="AA57" s="103"/>
      <c r="AB57" s="72">
        <f t="shared" si="33"/>
        <v>0</v>
      </c>
      <c r="AC57" s="104"/>
      <c r="AD57" s="104"/>
      <c r="AE57" s="152"/>
      <c r="AF57" s="159"/>
      <c r="AG57" s="103"/>
      <c r="AH57" s="103"/>
      <c r="AI57" s="72">
        <f t="shared" si="34"/>
        <v>0</v>
      </c>
      <c r="AJ57" s="104"/>
      <c r="AK57" s="104"/>
      <c r="AL57" s="105"/>
      <c r="AM57" s="102"/>
      <c r="AN57" s="103"/>
      <c r="AO57" s="103"/>
      <c r="AP57" s="72">
        <f t="shared" si="35"/>
        <v>0</v>
      </c>
      <c r="AQ57" s="104"/>
      <c r="AR57" s="104"/>
      <c r="AS57" s="152"/>
      <c r="AT57" s="159"/>
      <c r="AU57" s="103"/>
      <c r="AV57" s="103"/>
      <c r="AW57" s="72">
        <f t="shared" si="36"/>
        <v>0</v>
      </c>
      <c r="AX57" s="104"/>
      <c r="AY57" s="104"/>
      <c r="AZ57" s="105"/>
      <c r="BA57" s="102"/>
      <c r="BB57" s="103"/>
      <c r="BC57" s="103"/>
      <c r="BD57" s="72">
        <f t="shared" si="37"/>
        <v>0</v>
      </c>
      <c r="BE57" s="104"/>
      <c r="BF57" s="104"/>
      <c r="BG57" s="152"/>
      <c r="BH57" s="159"/>
      <c r="BI57" s="103"/>
      <c r="BJ57" s="103"/>
      <c r="BK57" s="72">
        <f t="shared" si="38"/>
        <v>0</v>
      </c>
      <c r="BL57" s="104"/>
      <c r="BM57" s="104"/>
      <c r="BN57" s="105"/>
      <c r="BO57" s="102"/>
      <c r="BP57" s="103"/>
      <c r="BQ57" s="103"/>
      <c r="BR57" s="72">
        <f t="shared" si="39"/>
        <v>0</v>
      </c>
      <c r="BS57" s="104"/>
      <c r="BT57" s="104"/>
      <c r="BU57" s="152"/>
      <c r="BV57" s="159"/>
      <c r="BW57" s="103"/>
      <c r="BX57" s="103"/>
      <c r="BY57" s="72">
        <f t="shared" si="40"/>
        <v>0</v>
      </c>
      <c r="BZ57" s="104"/>
      <c r="CA57" s="104"/>
      <c r="CB57" s="105"/>
      <c r="CC57" s="102"/>
      <c r="CD57" s="103"/>
      <c r="CE57" s="103"/>
      <c r="CF57" s="72">
        <f t="shared" si="41"/>
        <v>0</v>
      </c>
      <c r="CG57" s="104"/>
      <c r="CH57" s="104"/>
      <c r="CI57" s="152"/>
      <c r="CJ57" s="159"/>
      <c r="CK57" s="103"/>
      <c r="CL57" s="103"/>
      <c r="CM57" s="72">
        <f t="shared" si="42"/>
        <v>0</v>
      </c>
      <c r="CN57" s="104"/>
      <c r="CO57" s="104"/>
      <c r="CP57" s="105"/>
      <c r="CQ57" s="102"/>
      <c r="CR57" s="103"/>
      <c r="CS57" s="103"/>
      <c r="CT57" s="72">
        <f t="shared" si="43"/>
        <v>0</v>
      </c>
      <c r="CU57" s="104"/>
      <c r="CV57" s="104"/>
      <c r="CW57" s="152"/>
      <c r="CX57" s="159"/>
      <c r="CY57" s="103"/>
      <c r="CZ57" s="103"/>
      <c r="DA57" s="72">
        <f t="shared" si="14"/>
        <v>0</v>
      </c>
      <c r="DB57" s="104"/>
      <c r="DC57" s="104"/>
      <c r="DD57" s="105"/>
      <c r="DE57" s="102"/>
      <c r="DF57" s="103"/>
      <c r="DG57" s="103"/>
      <c r="DH57" s="72">
        <f t="shared" si="15"/>
        <v>0</v>
      </c>
      <c r="DI57" s="104"/>
      <c r="DJ57" s="104"/>
      <c r="DK57" s="152"/>
      <c r="DL57" s="170">
        <f t="shared" si="44"/>
        <v>0</v>
      </c>
      <c r="DM57" s="51">
        <f>DN57*Довідники!$H$2</f>
        <v>0</v>
      </c>
      <c r="DN57" s="72">
        <f t="shared" si="45"/>
        <v>0</v>
      </c>
      <c r="DO57" s="96" t="str">
        <f t="shared" si="46"/>
        <v xml:space="preserve"> </v>
      </c>
      <c r="DP57" s="68" t="str">
        <f>IF(OR(DO57&lt;Довідники!$J$3, DO57&gt;Довідники!$K$3), "!", "")</f>
        <v>!</v>
      </c>
      <c r="DQ57" s="120"/>
      <c r="DR57" s="45" t="str">
        <f t="shared" si="47"/>
        <v/>
      </c>
      <c r="DS57" s="71"/>
      <c r="DT57" s="119"/>
      <c r="DU57" s="119"/>
      <c r="DV57" s="119"/>
      <c r="DW57" s="179"/>
      <c r="DX57" s="182"/>
      <c r="DY57" s="119"/>
      <c r="DZ57" s="119"/>
      <c r="EA57" s="183"/>
      <c r="ED57" s="10">
        <f t="shared" si="48"/>
        <v>0</v>
      </c>
      <c r="EE57" s="10">
        <f t="shared" si="17"/>
        <v>0</v>
      </c>
      <c r="EF57" s="10">
        <f t="shared" si="18"/>
        <v>0</v>
      </c>
      <c r="EG57" s="10">
        <f t="shared" si="19"/>
        <v>0</v>
      </c>
      <c r="EH57" s="10">
        <f t="shared" si="20"/>
        <v>0</v>
      </c>
      <c r="EI57" s="10">
        <f t="shared" si="21"/>
        <v>0</v>
      </c>
      <c r="EJ57" s="10">
        <f t="shared" si="49"/>
        <v>0</v>
      </c>
      <c r="EL57" s="123">
        <f t="shared" si="50"/>
        <v>0</v>
      </c>
    </row>
    <row r="58" spans="1:142" ht="13.5" hidden="1" thickBot="1" x14ac:dyDescent="0.25">
      <c r="A58" s="49">
        <f t="shared" si="0"/>
        <v>49</v>
      </c>
      <c r="B58" s="101"/>
      <c r="C58" s="50" t="str">
        <f>IF(ISBLANK(D58)=FALSE,VLOOKUP(D58,Довідники!$B$2:$C$45,2,FALSE),"")</f>
        <v/>
      </c>
      <c r="D58" s="145"/>
      <c r="E58" s="112"/>
      <c r="F58" s="48" t="str">
        <f t="shared" si="22"/>
        <v/>
      </c>
      <c r="G58" s="48" t="str">
        <f>CONCATENATE(IF($X58="З", CONCATENATE($R$4, ","), ""), IF($X58=Довідники!$E$5, CONCATENATE($R$4, "*,"), ""), IF($AE58="З", CONCATENATE($Y$4, ","), ""), IF($AE58=Довідники!$E$5, CONCATENATE($Y$4, "*,"), ""), IF($AL58="З", CONCATENATE($AF$4, ","), ""), IF($AL58=Довідники!$E$5, CONCATENATE($AF$4, "*,"), ""), IF($AS58="З", CONCATENATE($AM$4, ","), ""), IF($AS58=Довідники!$E$5, CONCATENATE($AM$4, "*,"), ""), IF($AZ58="З", CONCATENATE($AT$4, ","), ""), IF($AZ58=Довідники!$E$5, CONCATENATE($AT$4, "*,"), ""), IF($BG58="З", CONCATENATE($BA$4, ","), ""), IF($BG58=Довідники!$E$5, CONCATENATE($BA$4, "*,"), ""), IF($BN58="З", CONCATENATE($BH$4, ","), ""), IF($BN58=Довідники!$E$5, CONCATENATE($BH$4, "*,"), ""), IF($BU58="З", CONCATENATE($BO$4, ","), ""), IF($BU58=Довідники!$E$5, CONCATENATE($BO$4, "*,"), ""), IF($CB58="З", CONCATENATE($BV$4, ","), ""), IF($CB58=Довідники!$E$5, CONCATENATE($BV$4, "*,"), ""), IF($CI58="З", CONCATENATE($CC$4, ","), ""), IF($CI58=Довідники!$E$5, CONCATENATE($CC$4, "*,"), ""), IF($CP58="З", CONCATENATE($CJ$4, ","), ""), IF($CP58=Довідники!$E$5, CONCATENATE($CJ$4, "*,"), ""), IF($CW58="З", CONCATENATE($CQ$4, ","), ""), IF($CW58=Довідники!$E$5, CONCATENATE($CQ$4, "*,"), ""), IF($DD58="З", CONCATENATE($CX$4, ","), ""), IF($DD58=Довідники!$E$5, CONCATENATE($CX$4, "*,"), ""), IF($DK58="З", CONCATENATE($DE$4, ","), ""), IF($DK58=Довідники!$E$5, CONCATENATE($DE$4, "*,"), ""))</f>
        <v/>
      </c>
      <c r="H58" s="48" t="str">
        <f t="shared" si="23"/>
        <v/>
      </c>
      <c r="I58" s="48" t="str">
        <f t="shared" si="24"/>
        <v/>
      </c>
      <c r="J58" s="48">
        <f t="shared" si="25"/>
        <v>0</v>
      </c>
      <c r="K58" s="48" t="str">
        <f t="shared" si="26"/>
        <v/>
      </c>
      <c r="L58" s="48">
        <f t="shared" si="27"/>
        <v>0</v>
      </c>
      <c r="M58" s="51">
        <f t="shared" si="28"/>
        <v>0</v>
      </c>
      <c r="N58" s="51">
        <f t="shared" si="29"/>
        <v>0</v>
      </c>
      <c r="O58" s="52">
        <f t="shared" si="30"/>
        <v>0</v>
      </c>
      <c r="P58" s="96" t="str">
        <f t="shared" si="31"/>
        <v xml:space="preserve"> </v>
      </c>
      <c r="Q58" s="166" t="str">
        <f>IF(OR(P58&lt;Довідники!$J$8, P58&gt;Довідники!$K$8), "!", "")</f>
        <v>!</v>
      </c>
      <c r="R58" s="159"/>
      <c r="S58" s="103"/>
      <c r="T58" s="103"/>
      <c r="U58" s="72">
        <f t="shared" si="32"/>
        <v>0</v>
      </c>
      <c r="V58" s="104"/>
      <c r="W58" s="104"/>
      <c r="X58" s="105"/>
      <c r="Y58" s="102"/>
      <c r="Z58" s="103"/>
      <c r="AA58" s="103"/>
      <c r="AB58" s="72">
        <f t="shared" si="33"/>
        <v>0</v>
      </c>
      <c r="AC58" s="104"/>
      <c r="AD58" s="104"/>
      <c r="AE58" s="152"/>
      <c r="AF58" s="159"/>
      <c r="AG58" s="103"/>
      <c r="AH58" s="103"/>
      <c r="AI58" s="72">
        <f t="shared" si="34"/>
        <v>0</v>
      </c>
      <c r="AJ58" s="104"/>
      <c r="AK58" s="104"/>
      <c r="AL58" s="105"/>
      <c r="AM58" s="102"/>
      <c r="AN58" s="103"/>
      <c r="AO58" s="103"/>
      <c r="AP58" s="72">
        <f t="shared" si="35"/>
        <v>0</v>
      </c>
      <c r="AQ58" s="104"/>
      <c r="AR58" s="104"/>
      <c r="AS58" s="152"/>
      <c r="AT58" s="159"/>
      <c r="AU58" s="103"/>
      <c r="AV58" s="103"/>
      <c r="AW58" s="72">
        <f t="shared" si="36"/>
        <v>0</v>
      </c>
      <c r="AX58" s="104"/>
      <c r="AY58" s="104"/>
      <c r="AZ58" s="105"/>
      <c r="BA58" s="102"/>
      <c r="BB58" s="103"/>
      <c r="BC58" s="103"/>
      <c r="BD58" s="72">
        <f t="shared" si="37"/>
        <v>0</v>
      </c>
      <c r="BE58" s="104"/>
      <c r="BF58" s="104"/>
      <c r="BG58" s="152"/>
      <c r="BH58" s="159"/>
      <c r="BI58" s="103"/>
      <c r="BJ58" s="103"/>
      <c r="BK58" s="72">
        <f t="shared" si="38"/>
        <v>0</v>
      </c>
      <c r="BL58" s="104"/>
      <c r="BM58" s="104"/>
      <c r="BN58" s="105"/>
      <c r="BO58" s="102"/>
      <c r="BP58" s="103"/>
      <c r="BQ58" s="103"/>
      <c r="BR58" s="72">
        <f t="shared" si="39"/>
        <v>0</v>
      </c>
      <c r="BS58" s="104"/>
      <c r="BT58" s="104"/>
      <c r="BU58" s="152"/>
      <c r="BV58" s="159"/>
      <c r="BW58" s="103"/>
      <c r="BX58" s="103"/>
      <c r="BY58" s="72">
        <f t="shared" si="40"/>
        <v>0</v>
      </c>
      <c r="BZ58" s="104"/>
      <c r="CA58" s="104"/>
      <c r="CB58" s="105"/>
      <c r="CC58" s="102"/>
      <c r="CD58" s="103"/>
      <c r="CE58" s="103"/>
      <c r="CF58" s="72">
        <f t="shared" si="41"/>
        <v>0</v>
      </c>
      <c r="CG58" s="104"/>
      <c r="CH58" s="104"/>
      <c r="CI58" s="152"/>
      <c r="CJ58" s="159"/>
      <c r="CK58" s="103"/>
      <c r="CL58" s="103"/>
      <c r="CM58" s="72">
        <f t="shared" si="42"/>
        <v>0</v>
      </c>
      <c r="CN58" s="104"/>
      <c r="CO58" s="104"/>
      <c r="CP58" s="105"/>
      <c r="CQ58" s="102"/>
      <c r="CR58" s="103"/>
      <c r="CS58" s="103"/>
      <c r="CT58" s="72">
        <f t="shared" si="43"/>
        <v>0</v>
      </c>
      <c r="CU58" s="104"/>
      <c r="CV58" s="104"/>
      <c r="CW58" s="152"/>
      <c r="CX58" s="159"/>
      <c r="CY58" s="103"/>
      <c r="CZ58" s="103"/>
      <c r="DA58" s="72">
        <f t="shared" si="14"/>
        <v>0</v>
      </c>
      <c r="DB58" s="104"/>
      <c r="DC58" s="104"/>
      <c r="DD58" s="105"/>
      <c r="DE58" s="102"/>
      <c r="DF58" s="103"/>
      <c r="DG58" s="103"/>
      <c r="DH58" s="72">
        <f t="shared" si="15"/>
        <v>0</v>
      </c>
      <c r="DI58" s="104"/>
      <c r="DJ58" s="104"/>
      <c r="DK58" s="152"/>
      <c r="DL58" s="170">
        <f t="shared" si="44"/>
        <v>0</v>
      </c>
      <c r="DM58" s="51">
        <f>DN58*Довідники!$H$2</f>
        <v>0</v>
      </c>
      <c r="DN58" s="72">
        <f t="shared" si="45"/>
        <v>0</v>
      </c>
      <c r="DO58" s="96" t="str">
        <f t="shared" si="46"/>
        <v xml:space="preserve"> </v>
      </c>
      <c r="DP58" s="68" t="str">
        <f>IF(OR(DO58&lt;Довідники!$J$3, DO58&gt;Довідники!$K$3), "!", "")</f>
        <v>!</v>
      </c>
      <c r="DQ58" s="120"/>
      <c r="DR58" s="45" t="str">
        <f t="shared" si="47"/>
        <v/>
      </c>
      <c r="DS58" s="71"/>
      <c r="DT58" s="119"/>
      <c r="DU58" s="119"/>
      <c r="DV58" s="119"/>
      <c r="DW58" s="179"/>
      <c r="DX58" s="182"/>
      <c r="DY58" s="119"/>
      <c r="DZ58" s="119"/>
      <c r="EA58" s="183"/>
      <c r="ED58" s="10">
        <f t="shared" si="48"/>
        <v>0</v>
      </c>
      <c r="EE58" s="10">
        <f t="shared" si="17"/>
        <v>0</v>
      </c>
      <c r="EF58" s="10">
        <f t="shared" si="18"/>
        <v>0</v>
      </c>
      <c r="EG58" s="10">
        <f t="shared" si="19"/>
        <v>0</v>
      </c>
      <c r="EH58" s="10">
        <f t="shared" si="20"/>
        <v>0</v>
      </c>
      <c r="EI58" s="10">
        <f t="shared" si="21"/>
        <v>0</v>
      </c>
      <c r="EJ58" s="10">
        <f t="shared" si="49"/>
        <v>0</v>
      </c>
      <c r="EL58" s="123">
        <f t="shared" si="50"/>
        <v>0</v>
      </c>
    </row>
    <row r="59" spans="1:142" ht="13.5" hidden="1" thickBot="1" x14ac:dyDescent="0.25">
      <c r="A59" s="49">
        <f t="shared" si="0"/>
        <v>50</v>
      </c>
      <c r="B59" s="101"/>
      <c r="C59" s="50" t="str">
        <f>IF(ISBLANK(D59)=FALSE,VLOOKUP(D59,Довідники!$B$2:$C$45,2,FALSE),"")</f>
        <v/>
      </c>
      <c r="D59" s="145"/>
      <c r="E59" s="112"/>
      <c r="F59" s="48" t="str">
        <f t="shared" si="22"/>
        <v/>
      </c>
      <c r="G59" s="48" t="str">
        <f>CONCATENATE(IF($X59="З", CONCATENATE($R$4, ","), ""), IF($X59=Довідники!$E$5, CONCATENATE($R$4, "*,"), ""), IF($AE59="З", CONCATENATE($Y$4, ","), ""), IF($AE59=Довідники!$E$5, CONCATENATE($Y$4, "*,"), ""), IF($AL59="З", CONCATENATE($AF$4, ","), ""), IF($AL59=Довідники!$E$5, CONCATENATE($AF$4, "*,"), ""), IF($AS59="З", CONCATENATE($AM$4, ","), ""), IF($AS59=Довідники!$E$5, CONCATENATE($AM$4, "*,"), ""), IF($AZ59="З", CONCATENATE($AT$4, ","), ""), IF($AZ59=Довідники!$E$5, CONCATENATE($AT$4, "*,"), ""), IF($BG59="З", CONCATENATE($BA$4, ","), ""), IF($BG59=Довідники!$E$5, CONCATENATE($BA$4, "*,"), ""), IF($BN59="З", CONCATENATE($BH$4, ","), ""), IF($BN59=Довідники!$E$5, CONCATENATE($BH$4, "*,"), ""), IF($BU59="З", CONCATENATE($BO$4, ","), ""), IF($BU59=Довідники!$E$5, CONCATENATE($BO$4, "*,"), ""), IF($CB59="З", CONCATENATE($BV$4, ","), ""), IF($CB59=Довідники!$E$5, CONCATENATE($BV$4, "*,"), ""), IF($CI59="З", CONCATENATE($CC$4, ","), ""), IF($CI59=Довідники!$E$5, CONCATENATE($CC$4, "*,"), ""), IF($CP59="З", CONCATENATE($CJ$4, ","), ""), IF($CP59=Довідники!$E$5, CONCATENATE($CJ$4, "*,"), ""), IF($CW59="З", CONCATENATE($CQ$4, ","), ""), IF($CW59=Довідники!$E$5, CONCATENATE($CQ$4, "*,"), ""), IF($DD59="З", CONCATENATE($CX$4, ","), ""), IF($DD59=Довідники!$E$5, CONCATENATE($CX$4, "*,"), ""), IF($DK59="З", CONCATENATE($DE$4, ","), ""), IF($DK59=Довідники!$E$5, CONCATENATE($DE$4, "*,"), ""))</f>
        <v/>
      </c>
      <c r="H59" s="48" t="str">
        <f t="shared" si="23"/>
        <v/>
      </c>
      <c r="I59" s="48" t="str">
        <f t="shared" si="24"/>
        <v/>
      </c>
      <c r="J59" s="48">
        <f t="shared" si="25"/>
        <v>0</v>
      </c>
      <c r="K59" s="48" t="str">
        <f t="shared" si="26"/>
        <v/>
      </c>
      <c r="L59" s="48">
        <f t="shared" si="27"/>
        <v>0</v>
      </c>
      <c r="M59" s="51">
        <f>$R$6*R59+$Y$6*Y59+$AF$6*AF59+$AM$6*AM59+$AT$6*AT59+$BA$6*BA59+$BH$6*BH59+$BO$6*BO59+$BV$6*BV59+$CC$6*CC59+$CJ$6*CJ59+$CQ$6*CQ59+$CX$6*CX59+$DE$6*DE59</f>
        <v>0</v>
      </c>
      <c r="N59" s="51">
        <f t="shared" si="29"/>
        <v>0</v>
      </c>
      <c r="O59" s="52">
        <f t="shared" si="30"/>
        <v>0</v>
      </c>
      <c r="P59" s="96" t="str">
        <f t="shared" si="31"/>
        <v xml:space="preserve"> </v>
      </c>
      <c r="Q59" s="166" t="str">
        <f>IF(OR(P59&lt;Довідники!$J$8, P59&gt;Довідники!$K$8), "!", "")</f>
        <v>!</v>
      </c>
      <c r="R59" s="159"/>
      <c r="S59" s="103"/>
      <c r="T59" s="103"/>
      <c r="U59" s="72">
        <f t="shared" si="32"/>
        <v>0</v>
      </c>
      <c r="V59" s="104"/>
      <c r="W59" s="104"/>
      <c r="X59" s="105"/>
      <c r="Y59" s="102"/>
      <c r="Z59" s="103"/>
      <c r="AA59" s="103"/>
      <c r="AB59" s="72">
        <f t="shared" si="33"/>
        <v>0</v>
      </c>
      <c r="AC59" s="104"/>
      <c r="AD59" s="104"/>
      <c r="AE59" s="152"/>
      <c r="AF59" s="159"/>
      <c r="AG59" s="103"/>
      <c r="AH59" s="103"/>
      <c r="AI59" s="72">
        <f t="shared" si="34"/>
        <v>0</v>
      </c>
      <c r="AJ59" s="104"/>
      <c r="AK59" s="104"/>
      <c r="AL59" s="105"/>
      <c r="AM59" s="102"/>
      <c r="AN59" s="103"/>
      <c r="AO59" s="103"/>
      <c r="AP59" s="72">
        <f t="shared" si="35"/>
        <v>0</v>
      </c>
      <c r="AQ59" s="104"/>
      <c r="AR59" s="104"/>
      <c r="AS59" s="152"/>
      <c r="AT59" s="159"/>
      <c r="AU59" s="103"/>
      <c r="AV59" s="103"/>
      <c r="AW59" s="72">
        <f t="shared" si="36"/>
        <v>0</v>
      </c>
      <c r="AX59" s="104"/>
      <c r="AY59" s="104"/>
      <c r="AZ59" s="105"/>
      <c r="BA59" s="102"/>
      <c r="BB59" s="103"/>
      <c r="BC59" s="103"/>
      <c r="BD59" s="72">
        <f t="shared" si="37"/>
        <v>0</v>
      </c>
      <c r="BE59" s="104"/>
      <c r="BF59" s="104"/>
      <c r="BG59" s="152"/>
      <c r="BH59" s="159"/>
      <c r="BI59" s="103"/>
      <c r="BJ59" s="103"/>
      <c r="BK59" s="72">
        <f t="shared" si="38"/>
        <v>0</v>
      </c>
      <c r="BL59" s="104"/>
      <c r="BM59" s="104"/>
      <c r="BN59" s="105"/>
      <c r="BO59" s="102"/>
      <c r="BP59" s="103"/>
      <c r="BQ59" s="103"/>
      <c r="BR59" s="72">
        <f t="shared" si="39"/>
        <v>0</v>
      </c>
      <c r="BS59" s="104"/>
      <c r="BT59" s="104"/>
      <c r="BU59" s="152"/>
      <c r="BV59" s="159"/>
      <c r="BW59" s="103"/>
      <c r="BX59" s="103"/>
      <c r="BY59" s="72">
        <f t="shared" si="40"/>
        <v>0</v>
      </c>
      <c r="BZ59" s="104"/>
      <c r="CA59" s="104"/>
      <c r="CB59" s="105"/>
      <c r="CC59" s="102"/>
      <c r="CD59" s="103"/>
      <c r="CE59" s="103"/>
      <c r="CF59" s="72">
        <f t="shared" si="41"/>
        <v>0</v>
      </c>
      <c r="CG59" s="104"/>
      <c r="CH59" s="104"/>
      <c r="CI59" s="152"/>
      <c r="CJ59" s="159"/>
      <c r="CK59" s="103"/>
      <c r="CL59" s="103"/>
      <c r="CM59" s="72">
        <f t="shared" si="42"/>
        <v>0</v>
      </c>
      <c r="CN59" s="104"/>
      <c r="CO59" s="104"/>
      <c r="CP59" s="105"/>
      <c r="CQ59" s="102"/>
      <c r="CR59" s="103"/>
      <c r="CS59" s="103"/>
      <c r="CT59" s="72">
        <f t="shared" si="43"/>
        <v>0</v>
      </c>
      <c r="CU59" s="104"/>
      <c r="CV59" s="104"/>
      <c r="CW59" s="152"/>
      <c r="CX59" s="159"/>
      <c r="CY59" s="103"/>
      <c r="CZ59" s="103"/>
      <c r="DA59" s="72">
        <f t="shared" si="14"/>
        <v>0</v>
      </c>
      <c r="DB59" s="104"/>
      <c r="DC59" s="104"/>
      <c r="DD59" s="105"/>
      <c r="DE59" s="102"/>
      <c r="DF59" s="103"/>
      <c r="DG59" s="103"/>
      <c r="DH59" s="72">
        <f t="shared" si="15"/>
        <v>0</v>
      </c>
      <c r="DI59" s="104"/>
      <c r="DJ59" s="104"/>
      <c r="DK59" s="152"/>
      <c r="DL59" s="170">
        <f t="shared" si="44"/>
        <v>0</v>
      </c>
      <c r="DM59" s="51">
        <f>DN59*Довідники!$H$2</f>
        <v>0</v>
      </c>
      <c r="DN59" s="72">
        <f t="shared" si="45"/>
        <v>0</v>
      </c>
      <c r="DO59" s="96" t="str">
        <f t="shared" si="46"/>
        <v xml:space="preserve"> </v>
      </c>
      <c r="DP59" s="68" t="str">
        <f>IF(OR(DO59&lt;Довідники!$J$3, DO59&gt;Довідники!$K$3), "!", "")</f>
        <v>!</v>
      </c>
      <c r="DQ59" s="120"/>
      <c r="DR59" s="45" t="str">
        <f t="shared" si="47"/>
        <v/>
      </c>
      <c r="DS59" s="71"/>
      <c r="DT59" s="119"/>
      <c r="DU59" s="119"/>
      <c r="DV59" s="119"/>
      <c r="DW59" s="179"/>
      <c r="DX59" s="182"/>
      <c r="DY59" s="119"/>
      <c r="DZ59" s="119"/>
      <c r="EA59" s="183"/>
      <c r="ED59" s="10">
        <f t="shared" si="48"/>
        <v>0</v>
      </c>
      <c r="EE59" s="10">
        <f t="shared" si="17"/>
        <v>0</v>
      </c>
      <c r="EF59" s="10">
        <f t="shared" si="18"/>
        <v>0</v>
      </c>
      <c r="EG59" s="10">
        <f t="shared" si="19"/>
        <v>0</v>
      </c>
      <c r="EH59" s="10">
        <f t="shared" si="20"/>
        <v>0</v>
      </c>
      <c r="EI59" s="10">
        <f t="shared" si="21"/>
        <v>0</v>
      </c>
      <c r="EJ59" s="10">
        <f t="shared" si="49"/>
        <v>0</v>
      </c>
      <c r="EL59" s="123">
        <f t="shared" si="50"/>
        <v>0</v>
      </c>
    </row>
    <row r="60" spans="1:142" s="60" customFormat="1" ht="13.5" hidden="1" thickBot="1" x14ac:dyDescent="0.25">
      <c r="A60" s="49">
        <f t="shared" si="0"/>
        <v>51</v>
      </c>
      <c r="B60" s="101"/>
      <c r="C60" s="50" t="str">
        <f>IF(ISBLANK(D60)=FALSE,VLOOKUP(D60,Довідники!$B$2:$C$45,2,FALSE),"")</f>
        <v/>
      </c>
      <c r="D60" s="145"/>
      <c r="E60" s="112"/>
      <c r="F60" s="48" t="str">
        <f t="shared" si="22"/>
        <v/>
      </c>
      <c r="G60" s="48" t="str">
        <f>CONCATENATE(IF($X60="З", CONCATENATE($R$4, ","), ""), IF($X60=Довідники!$E$5, CONCATENATE($R$4, "*,"), ""), IF($AE60="З", CONCATENATE($Y$4, ","), ""), IF($AE60=Довідники!$E$5, CONCATENATE($Y$4, "*,"), ""), IF($AL60="З", CONCATENATE($AF$4, ","), ""), IF($AL60=Довідники!$E$5, CONCATENATE($AF$4, "*,"), ""), IF($AS60="З", CONCATENATE($AM$4, ","), ""), IF($AS60=Довідники!$E$5, CONCATENATE($AM$4, "*,"), ""), IF($AZ60="З", CONCATENATE($AT$4, ","), ""), IF($AZ60=Довідники!$E$5, CONCATENATE($AT$4, "*,"), ""), IF($BG60="З", CONCATENATE($BA$4, ","), ""), IF($BG60=Довідники!$E$5, CONCATENATE($BA$4, "*,"), ""), IF($BN60="З", CONCATENATE($BH$4, ","), ""), IF($BN60=Довідники!$E$5, CONCATENATE($BH$4, "*,"), ""), IF($BU60="З", CONCATENATE($BO$4, ","), ""), IF($BU60=Довідники!$E$5, CONCATENATE($BO$4, "*,"), ""), IF($CB60="З", CONCATENATE($BV$4, ","), ""), IF($CB60=Довідники!$E$5, CONCATENATE($BV$4, "*,"), ""), IF($CI60="З", CONCATENATE($CC$4, ","), ""), IF($CI60=Довідники!$E$5, CONCATENATE($CC$4, "*,"), ""), IF($CP60="З", CONCATENATE($CJ$4, ","), ""), IF($CP60=Довідники!$E$5, CONCATENATE($CJ$4, "*,"), ""), IF($CW60="З", CONCATENATE($CQ$4, ","), ""), IF($CW60=Довідники!$E$5, CONCATENATE($CQ$4, "*,"), ""), IF($DD60="З", CONCATENATE($CX$4, ","), ""), IF($DD60=Довідники!$E$5, CONCATENATE($CX$4, "*,"), ""), IF($DK60="З", CONCATENATE($DE$4, ","), ""), IF($DK60=Довідники!$E$5, CONCATENATE($DE$4, "*,"), ""))</f>
        <v/>
      </c>
      <c r="H60" s="48" t="str">
        <f t="shared" si="23"/>
        <v/>
      </c>
      <c r="I60" s="48" t="str">
        <f t="shared" si="24"/>
        <v/>
      </c>
      <c r="J60" s="48">
        <f t="shared" ref="J60:J109" si="51">V60+AC60+AJ60+AQ60+AX60+BE60+BL60+BS60+BZ60+CG60+CN60+CU60+DB60+DI60</f>
        <v>0</v>
      </c>
      <c r="K60" s="48" t="str">
        <f t="shared" si="26"/>
        <v/>
      </c>
      <c r="L60" s="48">
        <f t="shared" ref="L60:L109" si="52">SUM(M60:O60)</f>
        <v>0</v>
      </c>
      <c r="M60" s="51">
        <f t="shared" ref="M60:M109" si="53">$R$6*R60+$Y$6*Y60+$AF$6*AF60+$AM$6*AM60+$AT$6*AT60+$BA$6*BA60+$BH$6*BH60+$BO$6*BO60+$BV$6*BV60+$CC$6*CC60+$CJ$6*CJ60+$CQ$6*CQ60+$CX$6*CX60+$DE$6*DE60</f>
        <v>0</v>
      </c>
      <c r="N60" s="51">
        <f t="shared" ref="N60:N109" si="54">$R$6*S60+$Y$6*Z60+$AF$6*AG60+$AM$6*AN60+$AT$6*AU60+$BA$6*BB60+$BH$6*BI60+$BO$6*BP60+$BV$6*BW60+$CC$6*CD60+$CJ$6*CK60+$CQ$6*CR60+$CX$6*CY60+$DE$6*DF60</f>
        <v>0</v>
      </c>
      <c r="O60" s="52">
        <f t="shared" ref="O60:O109" si="55">$R$6*T60+$Y$6*AA60+$AF$6*AH60+$AM$6*AO60+$AT$6*AV60+$BA$6*BC60+$BH$6*BJ60+$BO$6*BQ60+$BV$6*BX60+$CC$6*CE60+$CJ$6*CL60+$CQ$6*CS60+$CX$6*CZ60+$DE$6*DG60</f>
        <v>0</v>
      </c>
      <c r="P60" s="96" t="str">
        <f t="shared" ref="P60:P109" si="56">IF(DM60&lt;&gt;0, L60/DM60, " ")</f>
        <v xml:space="preserve"> </v>
      </c>
      <c r="Q60" s="166" t="str">
        <f>IF(OR(P60&lt;Довідники!$J$8, P60&gt;Довідники!$K$8), "!", "")</f>
        <v>!</v>
      </c>
      <c r="R60" s="159"/>
      <c r="S60" s="103"/>
      <c r="T60" s="103"/>
      <c r="U60" s="72">
        <f t="shared" ref="U60:U109" si="57">SUM(R60:T60)</f>
        <v>0</v>
      </c>
      <c r="V60" s="104"/>
      <c r="W60" s="104"/>
      <c r="X60" s="105"/>
      <c r="Y60" s="102"/>
      <c r="Z60" s="103"/>
      <c r="AA60" s="103"/>
      <c r="AB60" s="72">
        <f t="shared" ref="AB60:AB109" si="58">SUM(Y60:AA60)</f>
        <v>0</v>
      </c>
      <c r="AC60" s="104"/>
      <c r="AD60" s="104"/>
      <c r="AE60" s="152"/>
      <c r="AF60" s="159"/>
      <c r="AG60" s="103"/>
      <c r="AH60" s="103"/>
      <c r="AI60" s="72">
        <f t="shared" ref="AI60:AI109" si="59">SUM(AF60:AH60)</f>
        <v>0</v>
      </c>
      <c r="AJ60" s="104"/>
      <c r="AK60" s="104"/>
      <c r="AL60" s="105"/>
      <c r="AM60" s="102"/>
      <c r="AN60" s="103"/>
      <c r="AO60" s="103"/>
      <c r="AP60" s="72">
        <f t="shared" ref="AP60:AP109" si="60">SUM(AM60:AO60)</f>
        <v>0</v>
      </c>
      <c r="AQ60" s="104"/>
      <c r="AR60" s="104"/>
      <c r="AS60" s="152"/>
      <c r="AT60" s="159"/>
      <c r="AU60" s="103"/>
      <c r="AV60" s="103"/>
      <c r="AW60" s="72">
        <f t="shared" ref="AW60:AW109" si="61">SUM(AT60:AV60)</f>
        <v>0</v>
      </c>
      <c r="AX60" s="104"/>
      <c r="AY60" s="104"/>
      <c r="AZ60" s="105"/>
      <c r="BA60" s="102"/>
      <c r="BB60" s="103"/>
      <c r="BC60" s="103"/>
      <c r="BD60" s="72">
        <f t="shared" ref="BD60:BD109" si="62">SUM(BA60:BC60)</f>
        <v>0</v>
      </c>
      <c r="BE60" s="104"/>
      <c r="BF60" s="104"/>
      <c r="BG60" s="152"/>
      <c r="BH60" s="159"/>
      <c r="BI60" s="103"/>
      <c r="BJ60" s="103"/>
      <c r="BK60" s="72">
        <f t="shared" ref="BK60:BK109" si="63">SUM(BH60:BJ60)</f>
        <v>0</v>
      </c>
      <c r="BL60" s="104"/>
      <c r="BM60" s="104"/>
      <c r="BN60" s="105"/>
      <c r="BO60" s="102"/>
      <c r="BP60" s="103"/>
      <c r="BQ60" s="103"/>
      <c r="BR60" s="72">
        <f t="shared" ref="BR60:BR109" si="64">SUM(BO60:BQ60)</f>
        <v>0</v>
      </c>
      <c r="BS60" s="104"/>
      <c r="BT60" s="104"/>
      <c r="BU60" s="152"/>
      <c r="BV60" s="159"/>
      <c r="BW60" s="103"/>
      <c r="BX60" s="103"/>
      <c r="BY60" s="72">
        <f t="shared" ref="BY60:BY109" si="65">SUM(BV60:BX60)</f>
        <v>0</v>
      </c>
      <c r="BZ60" s="104"/>
      <c r="CA60" s="104"/>
      <c r="CB60" s="105"/>
      <c r="CC60" s="102"/>
      <c r="CD60" s="103"/>
      <c r="CE60" s="103"/>
      <c r="CF60" s="72">
        <f t="shared" ref="CF60:CF109" si="66">SUM(CC60:CE60)</f>
        <v>0</v>
      </c>
      <c r="CG60" s="104"/>
      <c r="CH60" s="104"/>
      <c r="CI60" s="152"/>
      <c r="CJ60" s="159"/>
      <c r="CK60" s="103"/>
      <c r="CL60" s="103"/>
      <c r="CM60" s="72">
        <f t="shared" ref="CM60:CM109" si="67">SUM(CJ60:CL60)</f>
        <v>0</v>
      </c>
      <c r="CN60" s="104"/>
      <c r="CO60" s="104"/>
      <c r="CP60" s="105"/>
      <c r="CQ60" s="102"/>
      <c r="CR60" s="103"/>
      <c r="CS60" s="103"/>
      <c r="CT60" s="72">
        <f t="shared" ref="CT60:CT109" si="68">SUM(CQ60:CS60)</f>
        <v>0</v>
      </c>
      <c r="CU60" s="104"/>
      <c r="CV60" s="104"/>
      <c r="CW60" s="152"/>
      <c r="CX60" s="159"/>
      <c r="CY60" s="103"/>
      <c r="CZ60" s="103"/>
      <c r="DA60" s="72">
        <f t="shared" ref="DA60:DA109" si="69">SUM(CX60:CZ60)</f>
        <v>0</v>
      </c>
      <c r="DB60" s="104"/>
      <c r="DC60" s="104"/>
      <c r="DD60" s="105"/>
      <c r="DE60" s="102"/>
      <c r="DF60" s="103"/>
      <c r="DG60" s="103"/>
      <c r="DH60" s="72">
        <f t="shared" ref="DH60:DH109" si="70">SUM(DE60:DG60)</f>
        <v>0</v>
      </c>
      <c r="DI60" s="104"/>
      <c r="DJ60" s="104"/>
      <c r="DK60" s="152"/>
      <c r="DL60" s="170">
        <f t="shared" ref="DL60:DL109" si="71">DM60-L60</f>
        <v>0</v>
      </c>
      <c r="DM60" s="51">
        <f>DN60*Довідники!$H$2</f>
        <v>0</v>
      </c>
      <c r="DN60" s="72">
        <f t="shared" ref="DN60:DN109" si="72">E60-DQ60</f>
        <v>0</v>
      </c>
      <c r="DO60" s="96" t="str">
        <f t="shared" ref="DO60:DO109" si="73">IF(DM60&lt;&gt;0,DL60/DM60," ")</f>
        <v xml:space="preserve"> </v>
      </c>
      <c r="DP60" s="68" t="str">
        <f>IF(OR(DO60&lt;Довідники!$J$3, DO60&gt;Довідники!$K$3), "!", "")</f>
        <v>!</v>
      </c>
      <c r="DQ60" s="120"/>
      <c r="DR60" s="45" t="str">
        <f t="shared" ref="DR60:DR109" si="74">IF(AND(E60&lt;&gt;0,DQ60=E60), "+", "")</f>
        <v/>
      </c>
      <c r="DS60" s="71"/>
      <c r="DT60" s="119"/>
      <c r="DU60" s="119"/>
      <c r="DV60" s="119"/>
      <c r="DW60" s="179"/>
      <c r="DX60" s="182"/>
      <c r="DY60" s="119"/>
      <c r="DZ60" s="119"/>
      <c r="EA60" s="183"/>
      <c r="EB60" s="35"/>
      <c r="EC60" s="35"/>
      <c r="ED60" s="10">
        <f t="shared" ref="ED60:ED109" si="75">IF(OR(U60&gt;0,V60&gt;0,W60&lt;&gt;"",X60&lt;&gt;"",AB60&gt;0,AC60&gt;0,AD60&lt;&gt;"",AE60&lt;&gt;""),1,0)</f>
        <v>0</v>
      </c>
      <c r="EE60" s="10">
        <f t="shared" ref="EE60:EE109" si="76">IF(OR(AI60&gt;0,AJ60&gt;0,AK60&lt;&gt;"",AL60&lt;&gt;"",AP60&gt;0,AQ60&gt;0,AR60&lt;&gt;"",AS60&lt;&gt;""),1,0)</f>
        <v>0</v>
      </c>
      <c r="EF60" s="10">
        <f t="shared" ref="EF60:EF109" si="77">IF(OR(AW60&gt;0,AX60&gt;0,AY60&lt;&gt;"",AZ60&lt;&gt;"",BD60&gt;0,BE60&gt;0,BF60&lt;&gt;"",BG60&lt;&gt;""),1,0)</f>
        <v>0</v>
      </c>
      <c r="EG60" s="10">
        <f t="shared" ref="EG60:EG109" si="78">IF(OR(BK60&gt;0,BL60&gt;0,BM60&lt;&gt;"",BN60&lt;&gt;"",BR60&gt;0,BS60&gt;0,BT60&lt;&gt;"",BU60&lt;&gt;""),1,0)</f>
        <v>0</v>
      </c>
      <c r="EH60" s="10">
        <f t="shared" ref="EH60:EH109" si="79">IF(OR(BY60&gt;0,BZ60&gt;0,CA60&lt;&gt;"",CB60&lt;&gt;"",CF60&gt;0,CG60&gt;0,CH60&lt;&gt;"",CI60&lt;&gt;""),1,0)</f>
        <v>0</v>
      </c>
      <c r="EI60" s="10">
        <f t="shared" ref="EI60:EI109" si="80">IF(OR(CM60&gt;0,CN60&gt;0,CO60&lt;&gt;"",CP60&lt;&gt;"",CT60&gt;0,CU60&gt;0,CV60&lt;&gt;"",CW60&lt;&gt;""),1,0)</f>
        <v>0</v>
      </c>
      <c r="EJ60" s="10">
        <f t="shared" ref="EJ60:EJ109" si="81">IF(OR(DA60&gt;0,DB60&gt;0,DC60&lt;&gt;"",DD60&lt;&gt;"",DH60&gt;0,DI60&gt;0,DJ60&lt;&gt;"",DK60&lt;&gt;""),1,0)</f>
        <v>0</v>
      </c>
      <c r="EK60" s="35"/>
      <c r="EL60" s="123">
        <f t="shared" ref="EL60:EL109" si="82">IF(AND(B60="", OR(E60&lt;&gt;0, F60&lt;&gt;"", G60&lt;&gt;"", H60&lt;&gt;"", I60&lt;&gt;"", J60&lt;&gt;0, L60&lt;&gt;0)), 1, 0)</f>
        <v>0</v>
      </c>
    </row>
    <row r="61" spans="1:142" ht="9.75" hidden="1" customHeight="1" thickBot="1" x14ac:dyDescent="0.25">
      <c r="A61" s="49">
        <f t="shared" si="0"/>
        <v>52</v>
      </c>
      <c r="B61" s="101"/>
      <c r="C61" s="50" t="str">
        <f>IF(ISBLANK(D61)=FALSE,VLOOKUP(D61,Довідники!$B$2:$C$45,2,FALSE),"")</f>
        <v/>
      </c>
      <c r="D61" s="145"/>
      <c r="E61" s="112"/>
      <c r="F61" s="48" t="str">
        <f t="shared" si="22"/>
        <v/>
      </c>
      <c r="G61" s="48" t="str">
        <f>CONCATENATE(IF($X61="З", CONCATENATE($R$4, ","), ""), IF($X61=Довідники!$E$5, CONCATENATE($R$4, "*,"), ""), IF($AE61="З", CONCATENATE($Y$4, ","), ""), IF($AE61=Довідники!$E$5, CONCATENATE($Y$4, "*,"), ""), IF($AL61="З", CONCATENATE($AF$4, ","), ""), IF($AL61=Довідники!$E$5, CONCATENATE($AF$4, "*,"), ""), IF($AS61="З", CONCATENATE($AM$4, ","), ""), IF($AS61=Довідники!$E$5, CONCATENATE($AM$4, "*,"), ""), IF($AZ61="З", CONCATENATE($AT$4, ","), ""), IF($AZ61=Довідники!$E$5, CONCATENATE($AT$4, "*,"), ""), IF($BG61="З", CONCATENATE($BA$4, ","), ""), IF($BG61=Довідники!$E$5, CONCATENATE($BA$4, "*,"), ""), IF($BN61="З", CONCATENATE($BH$4, ","), ""), IF($BN61=Довідники!$E$5, CONCATENATE($BH$4, "*,"), ""), IF($BU61="З", CONCATENATE($BO$4, ","), ""), IF($BU61=Довідники!$E$5, CONCATENATE($BO$4, "*,"), ""), IF($CB61="З", CONCATENATE($BV$4, ","), ""), IF($CB61=Довідники!$E$5, CONCATENATE($BV$4, "*,"), ""), IF($CI61="З", CONCATENATE($CC$4, ","), ""), IF($CI61=Довідники!$E$5, CONCATENATE($CC$4, "*,"), ""), IF($CP61="З", CONCATENATE($CJ$4, ","), ""), IF($CP61=Довідники!$E$5, CONCATENATE($CJ$4, "*,"), ""), IF($CW61="З", CONCATENATE($CQ$4, ","), ""), IF($CW61=Довідники!$E$5, CONCATENATE($CQ$4, "*,"), ""), IF($DD61="З", CONCATENATE($CX$4, ","), ""), IF($DD61=Довідники!$E$5, CONCATENATE($CX$4, "*,"), ""), IF($DK61="З", CONCATENATE($DE$4, ","), ""), IF($DK61=Довідники!$E$5, CONCATENATE($DE$4, "*,"), ""))</f>
        <v/>
      </c>
      <c r="H61" s="48" t="str">
        <f t="shared" si="23"/>
        <v/>
      </c>
      <c r="I61" s="48" t="str">
        <f t="shared" si="24"/>
        <v/>
      </c>
      <c r="J61" s="48">
        <f t="shared" si="51"/>
        <v>0</v>
      </c>
      <c r="K61" s="48" t="str">
        <f t="shared" si="26"/>
        <v/>
      </c>
      <c r="L61" s="48">
        <f t="shared" si="52"/>
        <v>0</v>
      </c>
      <c r="M61" s="51">
        <f t="shared" si="53"/>
        <v>0</v>
      </c>
      <c r="N61" s="51">
        <f t="shared" si="54"/>
        <v>0</v>
      </c>
      <c r="O61" s="52">
        <f t="shared" si="55"/>
        <v>0</v>
      </c>
      <c r="P61" s="96" t="str">
        <f t="shared" si="56"/>
        <v xml:space="preserve"> </v>
      </c>
      <c r="Q61" s="166" t="str">
        <f>IF(OR(P61&lt;Довідники!$J$8, P61&gt;Довідники!$K$8), "!", "")</f>
        <v>!</v>
      </c>
      <c r="R61" s="159"/>
      <c r="S61" s="103"/>
      <c r="T61" s="103"/>
      <c r="U61" s="72">
        <f t="shared" si="57"/>
        <v>0</v>
      </c>
      <c r="V61" s="104"/>
      <c r="W61" s="104"/>
      <c r="X61" s="105"/>
      <c r="Y61" s="102"/>
      <c r="Z61" s="103"/>
      <c r="AA61" s="103"/>
      <c r="AB61" s="72">
        <f t="shared" si="58"/>
        <v>0</v>
      </c>
      <c r="AC61" s="104"/>
      <c r="AD61" s="104"/>
      <c r="AE61" s="152"/>
      <c r="AF61" s="159"/>
      <c r="AG61" s="103"/>
      <c r="AH61" s="103"/>
      <c r="AI61" s="72">
        <f t="shared" si="59"/>
        <v>0</v>
      </c>
      <c r="AJ61" s="104"/>
      <c r="AK61" s="104"/>
      <c r="AL61" s="105"/>
      <c r="AM61" s="102"/>
      <c r="AN61" s="103"/>
      <c r="AO61" s="103"/>
      <c r="AP61" s="72">
        <f t="shared" si="60"/>
        <v>0</v>
      </c>
      <c r="AQ61" s="104"/>
      <c r="AR61" s="104"/>
      <c r="AS61" s="152"/>
      <c r="AT61" s="159"/>
      <c r="AU61" s="103"/>
      <c r="AV61" s="103"/>
      <c r="AW61" s="72">
        <f t="shared" si="61"/>
        <v>0</v>
      </c>
      <c r="AX61" s="104"/>
      <c r="AY61" s="104"/>
      <c r="AZ61" s="105"/>
      <c r="BA61" s="102"/>
      <c r="BB61" s="103"/>
      <c r="BC61" s="103"/>
      <c r="BD61" s="72">
        <f t="shared" si="62"/>
        <v>0</v>
      </c>
      <c r="BE61" s="104"/>
      <c r="BF61" s="104"/>
      <c r="BG61" s="152"/>
      <c r="BH61" s="159"/>
      <c r="BI61" s="103"/>
      <c r="BJ61" s="103"/>
      <c r="BK61" s="72">
        <f t="shared" si="63"/>
        <v>0</v>
      </c>
      <c r="BL61" s="104"/>
      <c r="BM61" s="104"/>
      <c r="BN61" s="105"/>
      <c r="BO61" s="102"/>
      <c r="BP61" s="103"/>
      <c r="BQ61" s="103"/>
      <c r="BR61" s="72">
        <f t="shared" si="64"/>
        <v>0</v>
      </c>
      <c r="BS61" s="104"/>
      <c r="BT61" s="104"/>
      <c r="BU61" s="152"/>
      <c r="BV61" s="159"/>
      <c r="BW61" s="103"/>
      <c r="BX61" s="103"/>
      <c r="BY61" s="72">
        <f t="shared" si="65"/>
        <v>0</v>
      </c>
      <c r="BZ61" s="104"/>
      <c r="CA61" s="104"/>
      <c r="CB61" s="105"/>
      <c r="CC61" s="102"/>
      <c r="CD61" s="103"/>
      <c r="CE61" s="103"/>
      <c r="CF61" s="72">
        <f t="shared" si="66"/>
        <v>0</v>
      </c>
      <c r="CG61" s="104"/>
      <c r="CH61" s="104"/>
      <c r="CI61" s="152"/>
      <c r="CJ61" s="159"/>
      <c r="CK61" s="103"/>
      <c r="CL61" s="103"/>
      <c r="CM61" s="72">
        <f t="shared" si="67"/>
        <v>0</v>
      </c>
      <c r="CN61" s="104"/>
      <c r="CO61" s="104"/>
      <c r="CP61" s="105"/>
      <c r="CQ61" s="102"/>
      <c r="CR61" s="103"/>
      <c r="CS61" s="103"/>
      <c r="CT61" s="72">
        <f t="shared" si="68"/>
        <v>0</v>
      </c>
      <c r="CU61" s="104"/>
      <c r="CV61" s="104"/>
      <c r="CW61" s="152"/>
      <c r="CX61" s="159"/>
      <c r="CY61" s="103"/>
      <c r="CZ61" s="103"/>
      <c r="DA61" s="72">
        <f t="shared" si="69"/>
        <v>0</v>
      </c>
      <c r="DB61" s="104"/>
      <c r="DC61" s="104"/>
      <c r="DD61" s="105"/>
      <c r="DE61" s="102"/>
      <c r="DF61" s="103"/>
      <c r="DG61" s="103"/>
      <c r="DH61" s="72">
        <f t="shared" si="70"/>
        <v>0</v>
      </c>
      <c r="DI61" s="104"/>
      <c r="DJ61" s="104"/>
      <c r="DK61" s="152"/>
      <c r="DL61" s="170">
        <f t="shared" si="71"/>
        <v>0</v>
      </c>
      <c r="DM61" s="51">
        <f>DN61*Довідники!$H$2</f>
        <v>0</v>
      </c>
      <c r="DN61" s="72">
        <f t="shared" si="72"/>
        <v>0</v>
      </c>
      <c r="DO61" s="96" t="str">
        <f t="shared" si="73"/>
        <v xml:space="preserve"> </v>
      </c>
      <c r="DP61" s="68" t="str">
        <f>IF(OR(DO61&lt;Довідники!$J$3, DO61&gt;Довідники!$K$3), "!", "")</f>
        <v>!</v>
      </c>
      <c r="DQ61" s="120"/>
      <c r="DR61" s="45" t="str">
        <f t="shared" si="74"/>
        <v/>
      </c>
      <c r="DS61" s="71"/>
      <c r="DT61" s="119"/>
      <c r="DU61" s="119"/>
      <c r="DV61" s="119"/>
      <c r="DW61" s="179"/>
      <c r="DX61" s="182"/>
      <c r="DY61" s="119"/>
      <c r="DZ61" s="119"/>
      <c r="EA61" s="183"/>
      <c r="ED61" s="10">
        <f t="shared" si="75"/>
        <v>0</v>
      </c>
      <c r="EE61" s="10">
        <f t="shared" si="76"/>
        <v>0</v>
      </c>
      <c r="EF61" s="10">
        <f t="shared" si="77"/>
        <v>0</v>
      </c>
      <c r="EG61" s="10">
        <f t="shared" si="78"/>
        <v>0</v>
      </c>
      <c r="EH61" s="10">
        <f t="shared" si="79"/>
        <v>0</v>
      </c>
      <c r="EI61" s="10">
        <f t="shared" si="80"/>
        <v>0</v>
      </c>
      <c r="EJ61" s="10">
        <f t="shared" si="81"/>
        <v>0</v>
      </c>
      <c r="EL61" s="123">
        <f t="shared" si="82"/>
        <v>0</v>
      </c>
    </row>
    <row r="62" spans="1:142" ht="13.5" hidden="1" thickBot="1" x14ac:dyDescent="0.25">
      <c r="A62" s="49">
        <f t="shared" si="0"/>
        <v>53</v>
      </c>
      <c r="B62" s="101"/>
      <c r="C62" s="50" t="str">
        <f>IF(ISBLANK(D62)=FALSE,VLOOKUP(D62,Довідники!$B$2:$C$45,2,FALSE),"")</f>
        <v/>
      </c>
      <c r="D62" s="145"/>
      <c r="E62" s="112"/>
      <c r="F62" s="48" t="str">
        <f t="shared" si="22"/>
        <v/>
      </c>
      <c r="G62" s="48" t="str">
        <f>CONCATENATE(IF($X62="З", CONCATENATE($R$4, ","), ""), IF($X62=Довідники!$E$5, CONCATENATE($R$4, "*,"), ""), IF($AE62="З", CONCATENATE($Y$4, ","), ""), IF($AE62=Довідники!$E$5, CONCATENATE($Y$4, "*,"), ""), IF($AL62="З", CONCATENATE($AF$4, ","), ""), IF($AL62=Довідники!$E$5, CONCATENATE($AF$4, "*,"), ""), IF($AS62="З", CONCATENATE($AM$4, ","), ""), IF($AS62=Довідники!$E$5, CONCATENATE($AM$4, "*,"), ""), IF($AZ62="З", CONCATENATE($AT$4, ","), ""), IF($AZ62=Довідники!$E$5, CONCATENATE($AT$4, "*,"), ""), IF($BG62="З", CONCATENATE($BA$4, ","), ""), IF($BG62=Довідники!$E$5, CONCATENATE($BA$4, "*,"), ""), IF($BN62="З", CONCATENATE($BH$4, ","), ""), IF($BN62=Довідники!$E$5, CONCATENATE($BH$4, "*,"), ""), IF($BU62="З", CONCATENATE($BO$4, ","), ""), IF($BU62=Довідники!$E$5, CONCATENATE($BO$4, "*,"), ""), IF($CB62="З", CONCATENATE($BV$4, ","), ""), IF($CB62=Довідники!$E$5, CONCATENATE($BV$4, "*,"), ""), IF($CI62="З", CONCATENATE($CC$4, ","), ""), IF($CI62=Довідники!$E$5, CONCATENATE($CC$4, "*,"), ""), IF($CP62="З", CONCATENATE($CJ$4, ","), ""), IF($CP62=Довідники!$E$5, CONCATENATE($CJ$4, "*,"), ""), IF($CW62="З", CONCATENATE($CQ$4, ","), ""), IF($CW62=Довідники!$E$5, CONCATENATE($CQ$4, "*,"), ""), IF($DD62="З", CONCATENATE($CX$4, ","), ""), IF($DD62=Довідники!$E$5, CONCATENATE($CX$4, "*,"), ""), IF($DK62="З", CONCATENATE($DE$4, ","), ""), IF($DK62=Довідники!$E$5, CONCATENATE($DE$4, "*,"), ""))</f>
        <v/>
      </c>
      <c r="H62" s="48" t="str">
        <f t="shared" si="23"/>
        <v/>
      </c>
      <c r="I62" s="48" t="str">
        <f t="shared" si="24"/>
        <v/>
      </c>
      <c r="J62" s="48">
        <f t="shared" si="51"/>
        <v>0</v>
      </c>
      <c r="K62" s="48" t="str">
        <f t="shared" si="26"/>
        <v/>
      </c>
      <c r="L62" s="48">
        <f t="shared" si="52"/>
        <v>0</v>
      </c>
      <c r="M62" s="51">
        <f t="shared" si="53"/>
        <v>0</v>
      </c>
      <c r="N62" s="51">
        <f t="shared" si="54"/>
        <v>0</v>
      </c>
      <c r="O62" s="52">
        <f t="shared" si="55"/>
        <v>0</v>
      </c>
      <c r="P62" s="96" t="str">
        <f t="shared" si="56"/>
        <v xml:space="preserve"> </v>
      </c>
      <c r="Q62" s="166" t="str">
        <f>IF(OR(P62&lt;Довідники!$J$8, P62&gt;Довідники!$K$8), "!", "")</f>
        <v>!</v>
      </c>
      <c r="R62" s="159"/>
      <c r="S62" s="103"/>
      <c r="T62" s="103"/>
      <c r="U62" s="72">
        <f t="shared" si="57"/>
        <v>0</v>
      </c>
      <c r="V62" s="104"/>
      <c r="W62" s="104"/>
      <c r="X62" s="105"/>
      <c r="Y62" s="102"/>
      <c r="Z62" s="103"/>
      <c r="AA62" s="103"/>
      <c r="AB62" s="72">
        <f t="shared" si="58"/>
        <v>0</v>
      </c>
      <c r="AC62" s="104"/>
      <c r="AD62" s="104"/>
      <c r="AE62" s="152"/>
      <c r="AF62" s="159"/>
      <c r="AG62" s="103"/>
      <c r="AH62" s="103"/>
      <c r="AI62" s="72">
        <f t="shared" si="59"/>
        <v>0</v>
      </c>
      <c r="AJ62" s="104"/>
      <c r="AK62" s="104"/>
      <c r="AL62" s="105"/>
      <c r="AM62" s="102"/>
      <c r="AN62" s="103"/>
      <c r="AO62" s="103"/>
      <c r="AP62" s="72">
        <f t="shared" si="60"/>
        <v>0</v>
      </c>
      <c r="AQ62" s="104"/>
      <c r="AR62" s="104"/>
      <c r="AS62" s="152"/>
      <c r="AT62" s="159"/>
      <c r="AU62" s="103"/>
      <c r="AV62" s="103"/>
      <c r="AW62" s="72">
        <f t="shared" si="61"/>
        <v>0</v>
      </c>
      <c r="AX62" s="104"/>
      <c r="AY62" s="104"/>
      <c r="AZ62" s="105"/>
      <c r="BA62" s="102"/>
      <c r="BB62" s="103"/>
      <c r="BC62" s="103"/>
      <c r="BD62" s="72">
        <f t="shared" si="62"/>
        <v>0</v>
      </c>
      <c r="BE62" s="104"/>
      <c r="BF62" s="104"/>
      <c r="BG62" s="152"/>
      <c r="BH62" s="159"/>
      <c r="BI62" s="103"/>
      <c r="BJ62" s="103"/>
      <c r="BK62" s="72">
        <f t="shared" si="63"/>
        <v>0</v>
      </c>
      <c r="BL62" s="104"/>
      <c r="BM62" s="104"/>
      <c r="BN62" s="105"/>
      <c r="BO62" s="102"/>
      <c r="BP62" s="103"/>
      <c r="BQ62" s="103"/>
      <c r="BR62" s="72">
        <f t="shared" si="64"/>
        <v>0</v>
      </c>
      <c r="BS62" s="104"/>
      <c r="BT62" s="104"/>
      <c r="BU62" s="152"/>
      <c r="BV62" s="159"/>
      <c r="BW62" s="103"/>
      <c r="BX62" s="103"/>
      <c r="BY62" s="72">
        <f t="shared" si="65"/>
        <v>0</v>
      </c>
      <c r="BZ62" s="104"/>
      <c r="CA62" s="104"/>
      <c r="CB62" s="105"/>
      <c r="CC62" s="102"/>
      <c r="CD62" s="103"/>
      <c r="CE62" s="103"/>
      <c r="CF62" s="72">
        <f t="shared" si="66"/>
        <v>0</v>
      </c>
      <c r="CG62" s="104"/>
      <c r="CH62" s="104"/>
      <c r="CI62" s="152"/>
      <c r="CJ62" s="159"/>
      <c r="CK62" s="103"/>
      <c r="CL62" s="103"/>
      <c r="CM62" s="72">
        <f t="shared" si="67"/>
        <v>0</v>
      </c>
      <c r="CN62" s="104"/>
      <c r="CO62" s="104"/>
      <c r="CP62" s="105"/>
      <c r="CQ62" s="102"/>
      <c r="CR62" s="103"/>
      <c r="CS62" s="103"/>
      <c r="CT62" s="72">
        <f t="shared" si="68"/>
        <v>0</v>
      </c>
      <c r="CU62" s="104"/>
      <c r="CV62" s="104"/>
      <c r="CW62" s="152"/>
      <c r="CX62" s="159"/>
      <c r="CY62" s="103"/>
      <c r="CZ62" s="103"/>
      <c r="DA62" s="72">
        <f t="shared" si="69"/>
        <v>0</v>
      </c>
      <c r="DB62" s="104"/>
      <c r="DC62" s="104"/>
      <c r="DD62" s="105"/>
      <c r="DE62" s="102"/>
      <c r="DF62" s="103"/>
      <c r="DG62" s="103"/>
      <c r="DH62" s="72">
        <f t="shared" si="70"/>
        <v>0</v>
      </c>
      <c r="DI62" s="104"/>
      <c r="DJ62" s="104"/>
      <c r="DK62" s="152"/>
      <c r="DL62" s="170">
        <f t="shared" si="71"/>
        <v>0</v>
      </c>
      <c r="DM62" s="51">
        <f>DN62*Довідники!$H$2</f>
        <v>0</v>
      </c>
      <c r="DN62" s="72">
        <f t="shared" si="72"/>
        <v>0</v>
      </c>
      <c r="DO62" s="96" t="str">
        <f t="shared" si="73"/>
        <v xml:space="preserve"> </v>
      </c>
      <c r="DP62" s="68" t="str">
        <f>IF(OR(DO62&lt;Довідники!$J$3, DO62&gt;Довідники!$K$3), "!", "")</f>
        <v>!</v>
      </c>
      <c r="DQ62" s="120"/>
      <c r="DR62" s="45" t="str">
        <f t="shared" si="74"/>
        <v/>
      </c>
      <c r="DS62" s="71"/>
      <c r="DT62" s="119"/>
      <c r="DU62" s="119"/>
      <c r="DV62" s="119"/>
      <c r="DW62" s="179"/>
      <c r="DX62" s="182"/>
      <c r="DY62" s="119"/>
      <c r="DZ62" s="119"/>
      <c r="EA62" s="183"/>
      <c r="ED62" s="10">
        <f t="shared" si="75"/>
        <v>0</v>
      </c>
      <c r="EE62" s="10">
        <f t="shared" si="76"/>
        <v>0</v>
      </c>
      <c r="EF62" s="10">
        <f t="shared" si="77"/>
        <v>0</v>
      </c>
      <c r="EG62" s="10">
        <f t="shared" si="78"/>
        <v>0</v>
      </c>
      <c r="EH62" s="10">
        <f t="shared" si="79"/>
        <v>0</v>
      </c>
      <c r="EI62" s="10">
        <f t="shared" si="80"/>
        <v>0</v>
      </c>
      <c r="EJ62" s="10">
        <f t="shared" si="81"/>
        <v>0</v>
      </c>
      <c r="EL62" s="123">
        <f t="shared" si="82"/>
        <v>0</v>
      </c>
    </row>
    <row r="63" spans="1:142" ht="13.5" hidden="1" thickBot="1" x14ac:dyDescent="0.25">
      <c r="A63" s="49">
        <f t="shared" si="0"/>
        <v>54</v>
      </c>
      <c r="B63" s="101"/>
      <c r="C63" s="50" t="str">
        <f>IF(ISBLANK(D63)=FALSE,VLOOKUP(D63,Довідники!$B$2:$C$45,2,FALSE),"")</f>
        <v/>
      </c>
      <c r="D63" s="145"/>
      <c r="E63" s="112"/>
      <c r="F63" s="48" t="str">
        <f t="shared" si="22"/>
        <v/>
      </c>
      <c r="G63" s="48" t="str">
        <f>CONCATENATE(IF($X63="З", CONCATENATE($R$4, ","), ""), IF($X63=Довідники!$E$5, CONCATENATE($R$4, "*,"), ""), IF($AE63="З", CONCATENATE($Y$4, ","), ""), IF($AE63=Довідники!$E$5, CONCATENATE($Y$4, "*,"), ""), IF($AL63="З", CONCATENATE($AF$4, ","), ""), IF($AL63=Довідники!$E$5, CONCATENATE($AF$4, "*,"), ""), IF($AS63="З", CONCATENATE($AM$4, ","), ""), IF($AS63=Довідники!$E$5, CONCATENATE($AM$4, "*,"), ""), IF($AZ63="З", CONCATENATE($AT$4, ","), ""), IF($AZ63=Довідники!$E$5, CONCATENATE($AT$4, "*,"), ""), IF($BG63="З", CONCATENATE($BA$4, ","), ""), IF($BG63=Довідники!$E$5, CONCATENATE($BA$4, "*,"), ""), IF($BN63="З", CONCATENATE($BH$4, ","), ""), IF($BN63=Довідники!$E$5, CONCATENATE($BH$4, "*,"), ""), IF($BU63="З", CONCATENATE($BO$4, ","), ""), IF($BU63=Довідники!$E$5, CONCATENATE($BO$4, "*,"), ""), IF($CB63="З", CONCATENATE($BV$4, ","), ""), IF($CB63=Довідники!$E$5, CONCATENATE($BV$4, "*,"), ""), IF($CI63="З", CONCATENATE($CC$4, ","), ""), IF($CI63=Довідники!$E$5, CONCATENATE($CC$4, "*,"), ""), IF($CP63="З", CONCATENATE($CJ$4, ","), ""), IF($CP63=Довідники!$E$5, CONCATENATE($CJ$4, "*,"), ""), IF($CW63="З", CONCATENATE($CQ$4, ","), ""), IF($CW63=Довідники!$E$5, CONCATENATE($CQ$4, "*,"), ""), IF($DD63="З", CONCATENATE($CX$4, ","), ""), IF($DD63=Довідники!$E$5, CONCATENATE($CX$4, "*,"), ""), IF($DK63="З", CONCATENATE($DE$4, ","), ""), IF($DK63=Довідники!$E$5, CONCATENATE($DE$4, "*,"), ""))</f>
        <v/>
      </c>
      <c r="H63" s="48" t="str">
        <f t="shared" si="23"/>
        <v/>
      </c>
      <c r="I63" s="48" t="str">
        <f t="shared" si="24"/>
        <v/>
      </c>
      <c r="J63" s="48">
        <f t="shared" si="51"/>
        <v>0</v>
      </c>
      <c r="K63" s="48" t="str">
        <f t="shared" si="26"/>
        <v/>
      </c>
      <c r="L63" s="48">
        <f t="shared" si="52"/>
        <v>0</v>
      </c>
      <c r="M63" s="51">
        <f t="shared" si="53"/>
        <v>0</v>
      </c>
      <c r="N63" s="51">
        <f t="shared" si="54"/>
        <v>0</v>
      </c>
      <c r="O63" s="52">
        <f t="shared" si="55"/>
        <v>0</v>
      </c>
      <c r="P63" s="96" t="str">
        <f t="shared" si="56"/>
        <v xml:space="preserve"> </v>
      </c>
      <c r="Q63" s="166" t="str">
        <f>IF(OR(P63&lt;Довідники!$J$8, P63&gt;Довідники!$K$8), "!", "")</f>
        <v>!</v>
      </c>
      <c r="R63" s="159"/>
      <c r="S63" s="103"/>
      <c r="T63" s="103"/>
      <c r="U63" s="72">
        <f t="shared" si="57"/>
        <v>0</v>
      </c>
      <c r="V63" s="104"/>
      <c r="W63" s="104"/>
      <c r="X63" s="105"/>
      <c r="Y63" s="102"/>
      <c r="Z63" s="103"/>
      <c r="AA63" s="103"/>
      <c r="AB63" s="72">
        <f t="shared" si="58"/>
        <v>0</v>
      </c>
      <c r="AC63" s="104"/>
      <c r="AD63" s="104"/>
      <c r="AE63" s="152"/>
      <c r="AF63" s="159"/>
      <c r="AG63" s="103"/>
      <c r="AH63" s="103"/>
      <c r="AI63" s="72">
        <f t="shared" si="59"/>
        <v>0</v>
      </c>
      <c r="AJ63" s="104"/>
      <c r="AK63" s="104"/>
      <c r="AL63" s="105"/>
      <c r="AM63" s="102"/>
      <c r="AN63" s="103"/>
      <c r="AO63" s="103"/>
      <c r="AP63" s="72">
        <f t="shared" si="60"/>
        <v>0</v>
      </c>
      <c r="AQ63" s="104"/>
      <c r="AR63" s="104"/>
      <c r="AS63" s="152"/>
      <c r="AT63" s="159"/>
      <c r="AU63" s="103"/>
      <c r="AV63" s="103"/>
      <c r="AW63" s="72">
        <f t="shared" si="61"/>
        <v>0</v>
      </c>
      <c r="AX63" s="104"/>
      <c r="AY63" s="104"/>
      <c r="AZ63" s="105"/>
      <c r="BA63" s="102"/>
      <c r="BB63" s="103"/>
      <c r="BC63" s="103"/>
      <c r="BD63" s="72">
        <f t="shared" si="62"/>
        <v>0</v>
      </c>
      <c r="BE63" s="104"/>
      <c r="BF63" s="104"/>
      <c r="BG63" s="152"/>
      <c r="BH63" s="159"/>
      <c r="BI63" s="103"/>
      <c r="BJ63" s="103"/>
      <c r="BK63" s="72">
        <f t="shared" si="63"/>
        <v>0</v>
      </c>
      <c r="BL63" s="104"/>
      <c r="BM63" s="104"/>
      <c r="BN63" s="105"/>
      <c r="BO63" s="102"/>
      <c r="BP63" s="103"/>
      <c r="BQ63" s="103"/>
      <c r="BR63" s="72">
        <f t="shared" si="64"/>
        <v>0</v>
      </c>
      <c r="BS63" s="104"/>
      <c r="BT63" s="104"/>
      <c r="BU63" s="152"/>
      <c r="BV63" s="159"/>
      <c r="BW63" s="103"/>
      <c r="BX63" s="103"/>
      <c r="BY63" s="72">
        <f t="shared" si="65"/>
        <v>0</v>
      </c>
      <c r="BZ63" s="104"/>
      <c r="CA63" s="104"/>
      <c r="CB63" s="105"/>
      <c r="CC63" s="102"/>
      <c r="CD63" s="103"/>
      <c r="CE63" s="103"/>
      <c r="CF63" s="72">
        <f t="shared" si="66"/>
        <v>0</v>
      </c>
      <c r="CG63" s="104"/>
      <c r="CH63" s="104"/>
      <c r="CI63" s="152"/>
      <c r="CJ63" s="159"/>
      <c r="CK63" s="103"/>
      <c r="CL63" s="103"/>
      <c r="CM63" s="72">
        <f t="shared" si="67"/>
        <v>0</v>
      </c>
      <c r="CN63" s="104"/>
      <c r="CO63" s="104"/>
      <c r="CP63" s="105"/>
      <c r="CQ63" s="102"/>
      <c r="CR63" s="103"/>
      <c r="CS63" s="103"/>
      <c r="CT63" s="72">
        <f t="shared" si="68"/>
        <v>0</v>
      </c>
      <c r="CU63" s="104"/>
      <c r="CV63" s="104"/>
      <c r="CW63" s="152"/>
      <c r="CX63" s="159"/>
      <c r="CY63" s="103"/>
      <c r="CZ63" s="103"/>
      <c r="DA63" s="72">
        <f t="shared" si="69"/>
        <v>0</v>
      </c>
      <c r="DB63" s="104"/>
      <c r="DC63" s="104"/>
      <c r="DD63" s="105"/>
      <c r="DE63" s="102"/>
      <c r="DF63" s="103"/>
      <c r="DG63" s="103"/>
      <c r="DH63" s="72">
        <f t="shared" si="70"/>
        <v>0</v>
      </c>
      <c r="DI63" s="104"/>
      <c r="DJ63" s="104"/>
      <c r="DK63" s="152"/>
      <c r="DL63" s="170">
        <f t="shared" si="71"/>
        <v>0</v>
      </c>
      <c r="DM63" s="51">
        <f>DN63*Довідники!$H$2</f>
        <v>0</v>
      </c>
      <c r="DN63" s="72">
        <f t="shared" si="72"/>
        <v>0</v>
      </c>
      <c r="DO63" s="96" t="str">
        <f t="shared" si="73"/>
        <v xml:space="preserve"> </v>
      </c>
      <c r="DP63" s="68" t="str">
        <f>IF(OR(DO63&lt;Довідники!$J$3, DO63&gt;Довідники!$K$3), "!", "")</f>
        <v>!</v>
      </c>
      <c r="DQ63" s="120"/>
      <c r="DR63" s="45" t="str">
        <f t="shared" si="74"/>
        <v/>
      </c>
      <c r="DS63" s="71"/>
      <c r="DT63" s="119"/>
      <c r="DU63" s="119"/>
      <c r="DV63" s="119"/>
      <c r="DW63" s="179"/>
      <c r="DX63" s="182"/>
      <c r="DY63" s="119"/>
      <c r="DZ63" s="119"/>
      <c r="EA63" s="183"/>
      <c r="ED63" s="10">
        <f t="shared" si="75"/>
        <v>0</v>
      </c>
      <c r="EE63" s="10">
        <f t="shared" si="76"/>
        <v>0</v>
      </c>
      <c r="EF63" s="10">
        <f t="shared" si="77"/>
        <v>0</v>
      </c>
      <c r="EG63" s="10">
        <f t="shared" si="78"/>
        <v>0</v>
      </c>
      <c r="EH63" s="10">
        <f t="shared" si="79"/>
        <v>0</v>
      </c>
      <c r="EI63" s="10">
        <f t="shared" si="80"/>
        <v>0</v>
      </c>
      <c r="EJ63" s="10">
        <f t="shared" si="81"/>
        <v>0</v>
      </c>
      <c r="EL63" s="123">
        <f t="shared" si="82"/>
        <v>0</v>
      </c>
    </row>
    <row r="64" spans="1:142" ht="13.5" hidden="1" thickBot="1" x14ac:dyDescent="0.25">
      <c r="A64" s="49">
        <f t="shared" si="0"/>
        <v>55</v>
      </c>
      <c r="B64" s="101"/>
      <c r="C64" s="50" t="str">
        <f>IF(ISBLANK(D64)=FALSE,VLOOKUP(D64,Довідники!$B$2:$C$45,2,FALSE),"")</f>
        <v/>
      </c>
      <c r="D64" s="145"/>
      <c r="E64" s="112"/>
      <c r="F64" s="48" t="str">
        <f t="shared" si="22"/>
        <v/>
      </c>
      <c r="G64" s="48" t="str">
        <f>CONCATENATE(IF($X64="З", CONCATENATE($R$4, ","), ""), IF($X64=Довідники!$E$5, CONCATENATE($R$4, "*,"), ""), IF($AE64="З", CONCATENATE($Y$4, ","), ""), IF($AE64=Довідники!$E$5, CONCATENATE($Y$4, "*,"), ""), IF($AL64="З", CONCATENATE($AF$4, ","), ""), IF($AL64=Довідники!$E$5, CONCATENATE($AF$4, "*,"), ""), IF($AS64="З", CONCATENATE($AM$4, ","), ""), IF($AS64=Довідники!$E$5, CONCATENATE($AM$4, "*,"), ""), IF($AZ64="З", CONCATENATE($AT$4, ","), ""), IF($AZ64=Довідники!$E$5, CONCATENATE($AT$4, "*,"), ""), IF($BG64="З", CONCATENATE($BA$4, ","), ""), IF($BG64=Довідники!$E$5, CONCATENATE($BA$4, "*,"), ""), IF($BN64="З", CONCATENATE($BH$4, ","), ""), IF($BN64=Довідники!$E$5, CONCATENATE($BH$4, "*,"), ""), IF($BU64="З", CONCATENATE($BO$4, ","), ""), IF($BU64=Довідники!$E$5, CONCATENATE($BO$4, "*,"), ""), IF($CB64="З", CONCATENATE($BV$4, ","), ""), IF($CB64=Довідники!$E$5, CONCATENATE($BV$4, "*,"), ""), IF($CI64="З", CONCATENATE($CC$4, ","), ""), IF($CI64=Довідники!$E$5, CONCATENATE($CC$4, "*,"), ""), IF($CP64="З", CONCATENATE($CJ$4, ","), ""), IF($CP64=Довідники!$E$5, CONCATENATE($CJ$4, "*,"), ""), IF($CW64="З", CONCATENATE($CQ$4, ","), ""), IF($CW64=Довідники!$E$5, CONCATENATE($CQ$4, "*,"), ""), IF($DD64="З", CONCATENATE($CX$4, ","), ""), IF($DD64=Довідники!$E$5, CONCATENATE($CX$4, "*,"), ""), IF($DK64="З", CONCATENATE($DE$4, ","), ""), IF($DK64=Довідники!$E$5, CONCATENATE($DE$4, "*,"), ""))</f>
        <v/>
      </c>
      <c r="H64" s="48" t="str">
        <f t="shared" si="23"/>
        <v/>
      </c>
      <c r="I64" s="48" t="str">
        <f t="shared" si="24"/>
        <v/>
      </c>
      <c r="J64" s="48">
        <f t="shared" si="51"/>
        <v>0</v>
      </c>
      <c r="K64" s="48" t="str">
        <f t="shared" si="26"/>
        <v/>
      </c>
      <c r="L64" s="48">
        <f t="shared" si="52"/>
        <v>0</v>
      </c>
      <c r="M64" s="51">
        <f t="shared" si="53"/>
        <v>0</v>
      </c>
      <c r="N64" s="51">
        <f t="shared" si="54"/>
        <v>0</v>
      </c>
      <c r="O64" s="52">
        <f t="shared" si="55"/>
        <v>0</v>
      </c>
      <c r="P64" s="96" t="str">
        <f t="shared" si="56"/>
        <v xml:space="preserve"> </v>
      </c>
      <c r="Q64" s="166" t="str">
        <f>IF(OR(P64&lt;Довідники!$J$8, P64&gt;Довідники!$K$8), "!", "")</f>
        <v>!</v>
      </c>
      <c r="R64" s="159"/>
      <c r="S64" s="103"/>
      <c r="T64" s="103"/>
      <c r="U64" s="72">
        <f t="shared" si="57"/>
        <v>0</v>
      </c>
      <c r="V64" s="104"/>
      <c r="W64" s="104"/>
      <c r="X64" s="105"/>
      <c r="Y64" s="102"/>
      <c r="Z64" s="103"/>
      <c r="AA64" s="103"/>
      <c r="AB64" s="72">
        <f t="shared" si="58"/>
        <v>0</v>
      </c>
      <c r="AC64" s="104"/>
      <c r="AD64" s="104"/>
      <c r="AE64" s="152"/>
      <c r="AF64" s="159"/>
      <c r="AG64" s="103"/>
      <c r="AH64" s="103"/>
      <c r="AI64" s="72">
        <f t="shared" si="59"/>
        <v>0</v>
      </c>
      <c r="AJ64" s="104"/>
      <c r="AK64" s="104"/>
      <c r="AL64" s="105"/>
      <c r="AM64" s="102"/>
      <c r="AN64" s="103"/>
      <c r="AO64" s="103"/>
      <c r="AP64" s="72">
        <f t="shared" si="60"/>
        <v>0</v>
      </c>
      <c r="AQ64" s="104"/>
      <c r="AR64" s="104"/>
      <c r="AS64" s="152"/>
      <c r="AT64" s="159"/>
      <c r="AU64" s="103"/>
      <c r="AV64" s="103"/>
      <c r="AW64" s="72">
        <f t="shared" si="61"/>
        <v>0</v>
      </c>
      <c r="AX64" s="104"/>
      <c r="AY64" s="104"/>
      <c r="AZ64" s="105"/>
      <c r="BA64" s="102"/>
      <c r="BB64" s="103"/>
      <c r="BC64" s="103"/>
      <c r="BD64" s="72">
        <f t="shared" si="62"/>
        <v>0</v>
      </c>
      <c r="BE64" s="104"/>
      <c r="BF64" s="104"/>
      <c r="BG64" s="152"/>
      <c r="BH64" s="159"/>
      <c r="BI64" s="103"/>
      <c r="BJ64" s="103"/>
      <c r="BK64" s="72">
        <f t="shared" si="63"/>
        <v>0</v>
      </c>
      <c r="BL64" s="104"/>
      <c r="BM64" s="104"/>
      <c r="BN64" s="105"/>
      <c r="BO64" s="102"/>
      <c r="BP64" s="103"/>
      <c r="BQ64" s="103"/>
      <c r="BR64" s="72">
        <f t="shared" si="64"/>
        <v>0</v>
      </c>
      <c r="BS64" s="104"/>
      <c r="BT64" s="104"/>
      <c r="BU64" s="152"/>
      <c r="BV64" s="159"/>
      <c r="BW64" s="103"/>
      <c r="BX64" s="103"/>
      <c r="BY64" s="72">
        <f t="shared" si="65"/>
        <v>0</v>
      </c>
      <c r="BZ64" s="104"/>
      <c r="CA64" s="104"/>
      <c r="CB64" s="105"/>
      <c r="CC64" s="102"/>
      <c r="CD64" s="103"/>
      <c r="CE64" s="103"/>
      <c r="CF64" s="72">
        <f t="shared" si="66"/>
        <v>0</v>
      </c>
      <c r="CG64" s="104"/>
      <c r="CH64" s="104"/>
      <c r="CI64" s="152"/>
      <c r="CJ64" s="159"/>
      <c r="CK64" s="103"/>
      <c r="CL64" s="103"/>
      <c r="CM64" s="72">
        <f t="shared" si="67"/>
        <v>0</v>
      </c>
      <c r="CN64" s="104"/>
      <c r="CO64" s="104"/>
      <c r="CP64" s="105"/>
      <c r="CQ64" s="102"/>
      <c r="CR64" s="103"/>
      <c r="CS64" s="103"/>
      <c r="CT64" s="72">
        <f t="shared" si="68"/>
        <v>0</v>
      </c>
      <c r="CU64" s="104"/>
      <c r="CV64" s="104"/>
      <c r="CW64" s="152"/>
      <c r="CX64" s="159"/>
      <c r="CY64" s="103"/>
      <c r="CZ64" s="103"/>
      <c r="DA64" s="72">
        <f t="shared" si="69"/>
        <v>0</v>
      </c>
      <c r="DB64" s="104"/>
      <c r="DC64" s="104"/>
      <c r="DD64" s="105"/>
      <c r="DE64" s="102"/>
      <c r="DF64" s="103"/>
      <c r="DG64" s="103"/>
      <c r="DH64" s="72">
        <f t="shared" si="70"/>
        <v>0</v>
      </c>
      <c r="DI64" s="104"/>
      <c r="DJ64" s="104"/>
      <c r="DK64" s="152"/>
      <c r="DL64" s="170">
        <f t="shared" si="71"/>
        <v>0</v>
      </c>
      <c r="DM64" s="51">
        <f>DN64*Довідники!$H$2</f>
        <v>0</v>
      </c>
      <c r="DN64" s="72">
        <f t="shared" si="72"/>
        <v>0</v>
      </c>
      <c r="DO64" s="96" t="str">
        <f t="shared" si="73"/>
        <v xml:space="preserve"> </v>
      </c>
      <c r="DP64" s="68" t="str">
        <f>IF(OR(DO64&lt;Довідники!$J$3, DO64&gt;Довідники!$K$3), "!", "")</f>
        <v>!</v>
      </c>
      <c r="DQ64" s="120"/>
      <c r="DR64" s="45" t="str">
        <f t="shared" si="74"/>
        <v/>
      </c>
      <c r="DS64" s="71"/>
      <c r="DT64" s="119"/>
      <c r="DU64" s="119"/>
      <c r="DV64" s="119"/>
      <c r="DW64" s="179"/>
      <c r="DX64" s="182"/>
      <c r="DY64" s="119"/>
      <c r="DZ64" s="119"/>
      <c r="EA64" s="183"/>
      <c r="ED64" s="10">
        <f t="shared" si="75"/>
        <v>0</v>
      </c>
      <c r="EE64" s="10">
        <f t="shared" si="76"/>
        <v>0</v>
      </c>
      <c r="EF64" s="10">
        <f t="shared" si="77"/>
        <v>0</v>
      </c>
      <c r="EG64" s="10">
        <f t="shared" si="78"/>
        <v>0</v>
      </c>
      <c r="EH64" s="10">
        <f t="shared" si="79"/>
        <v>0</v>
      </c>
      <c r="EI64" s="10">
        <f t="shared" si="80"/>
        <v>0</v>
      </c>
      <c r="EJ64" s="10">
        <f t="shared" si="81"/>
        <v>0</v>
      </c>
      <c r="EL64" s="123">
        <f t="shared" si="82"/>
        <v>0</v>
      </c>
    </row>
    <row r="65" spans="1:142" ht="13.5" hidden="1" thickBot="1" x14ac:dyDescent="0.25">
      <c r="A65" s="49">
        <f t="shared" si="0"/>
        <v>56</v>
      </c>
      <c r="B65" s="101"/>
      <c r="C65" s="50" t="str">
        <f>IF(ISBLANK(D65)=FALSE,VLOOKUP(D65,Довідники!$B$2:$C$45,2,FALSE),"")</f>
        <v/>
      </c>
      <c r="D65" s="145"/>
      <c r="E65" s="112"/>
      <c r="F65" s="48" t="str">
        <f t="shared" si="22"/>
        <v/>
      </c>
      <c r="G65" s="48" t="str">
        <f>CONCATENATE(IF($X65="З", CONCATENATE($R$4, ","), ""), IF($X65=Довідники!$E$5, CONCATENATE($R$4, "*,"), ""), IF($AE65="З", CONCATENATE($Y$4, ","), ""), IF($AE65=Довідники!$E$5, CONCATENATE($Y$4, "*,"), ""), IF($AL65="З", CONCATENATE($AF$4, ","), ""), IF($AL65=Довідники!$E$5, CONCATENATE($AF$4, "*,"), ""), IF($AS65="З", CONCATENATE($AM$4, ","), ""), IF($AS65=Довідники!$E$5, CONCATENATE($AM$4, "*,"), ""), IF($AZ65="З", CONCATENATE($AT$4, ","), ""), IF($AZ65=Довідники!$E$5, CONCATENATE($AT$4, "*,"), ""), IF($BG65="З", CONCATENATE($BA$4, ","), ""), IF($BG65=Довідники!$E$5, CONCATENATE($BA$4, "*,"), ""), IF($BN65="З", CONCATENATE($BH$4, ","), ""), IF($BN65=Довідники!$E$5, CONCATENATE($BH$4, "*,"), ""), IF($BU65="З", CONCATENATE($BO$4, ","), ""), IF($BU65=Довідники!$E$5, CONCATENATE($BO$4, "*,"), ""), IF($CB65="З", CONCATENATE($BV$4, ","), ""), IF($CB65=Довідники!$E$5, CONCATENATE($BV$4, "*,"), ""), IF($CI65="З", CONCATENATE($CC$4, ","), ""), IF($CI65=Довідники!$E$5, CONCATENATE($CC$4, "*,"), ""), IF($CP65="З", CONCATENATE($CJ$4, ","), ""), IF($CP65=Довідники!$E$5, CONCATENATE($CJ$4, "*,"), ""), IF($CW65="З", CONCATENATE($CQ$4, ","), ""), IF($CW65=Довідники!$E$5, CONCATENATE($CQ$4, "*,"), ""), IF($DD65="З", CONCATENATE($CX$4, ","), ""), IF($DD65=Довідники!$E$5, CONCATENATE($CX$4, "*,"), ""), IF($DK65="З", CONCATENATE($DE$4, ","), ""), IF($DK65=Довідники!$E$5, CONCATENATE($DE$4, "*,"), ""))</f>
        <v/>
      </c>
      <c r="H65" s="48" t="str">
        <f t="shared" si="23"/>
        <v/>
      </c>
      <c r="I65" s="48" t="str">
        <f t="shared" si="24"/>
        <v/>
      </c>
      <c r="J65" s="48">
        <f t="shared" si="51"/>
        <v>0</v>
      </c>
      <c r="K65" s="48" t="str">
        <f t="shared" si="26"/>
        <v/>
      </c>
      <c r="L65" s="48">
        <f t="shared" si="52"/>
        <v>0</v>
      </c>
      <c r="M65" s="51">
        <f t="shared" si="53"/>
        <v>0</v>
      </c>
      <c r="N65" s="51">
        <f t="shared" si="54"/>
        <v>0</v>
      </c>
      <c r="O65" s="52">
        <f t="shared" si="55"/>
        <v>0</v>
      </c>
      <c r="P65" s="96" t="str">
        <f t="shared" si="56"/>
        <v xml:space="preserve"> </v>
      </c>
      <c r="Q65" s="166" t="str">
        <f>IF(OR(P65&lt;Довідники!$J$8, P65&gt;Довідники!$K$8), "!", "")</f>
        <v>!</v>
      </c>
      <c r="R65" s="159"/>
      <c r="S65" s="103"/>
      <c r="T65" s="103"/>
      <c r="U65" s="72">
        <f t="shared" si="57"/>
        <v>0</v>
      </c>
      <c r="V65" s="104"/>
      <c r="W65" s="104"/>
      <c r="X65" s="105"/>
      <c r="Y65" s="102"/>
      <c r="Z65" s="103"/>
      <c r="AA65" s="103"/>
      <c r="AB65" s="72">
        <f t="shared" si="58"/>
        <v>0</v>
      </c>
      <c r="AC65" s="104"/>
      <c r="AD65" s="104"/>
      <c r="AE65" s="152"/>
      <c r="AF65" s="159"/>
      <c r="AG65" s="103"/>
      <c r="AH65" s="103"/>
      <c r="AI65" s="72">
        <f t="shared" si="59"/>
        <v>0</v>
      </c>
      <c r="AJ65" s="104"/>
      <c r="AK65" s="104"/>
      <c r="AL65" s="105"/>
      <c r="AM65" s="102"/>
      <c r="AN65" s="103"/>
      <c r="AO65" s="103"/>
      <c r="AP65" s="72">
        <f t="shared" si="60"/>
        <v>0</v>
      </c>
      <c r="AQ65" s="104"/>
      <c r="AR65" s="104"/>
      <c r="AS65" s="152"/>
      <c r="AT65" s="159"/>
      <c r="AU65" s="103"/>
      <c r="AV65" s="103"/>
      <c r="AW65" s="72">
        <f t="shared" si="61"/>
        <v>0</v>
      </c>
      <c r="AX65" s="104"/>
      <c r="AY65" s="104"/>
      <c r="AZ65" s="105"/>
      <c r="BA65" s="102"/>
      <c r="BB65" s="103"/>
      <c r="BC65" s="103"/>
      <c r="BD65" s="72">
        <f t="shared" si="62"/>
        <v>0</v>
      </c>
      <c r="BE65" s="104"/>
      <c r="BF65" s="104"/>
      <c r="BG65" s="152"/>
      <c r="BH65" s="159"/>
      <c r="BI65" s="103"/>
      <c r="BJ65" s="103"/>
      <c r="BK65" s="72">
        <f t="shared" si="63"/>
        <v>0</v>
      </c>
      <c r="BL65" s="104"/>
      <c r="BM65" s="104"/>
      <c r="BN65" s="105"/>
      <c r="BO65" s="102"/>
      <c r="BP65" s="103"/>
      <c r="BQ65" s="103"/>
      <c r="BR65" s="72">
        <f t="shared" si="64"/>
        <v>0</v>
      </c>
      <c r="BS65" s="104"/>
      <c r="BT65" s="104"/>
      <c r="BU65" s="152"/>
      <c r="BV65" s="159"/>
      <c r="BW65" s="103"/>
      <c r="BX65" s="103"/>
      <c r="BY65" s="72">
        <f t="shared" si="65"/>
        <v>0</v>
      </c>
      <c r="BZ65" s="104"/>
      <c r="CA65" s="104"/>
      <c r="CB65" s="105"/>
      <c r="CC65" s="102"/>
      <c r="CD65" s="103"/>
      <c r="CE65" s="103"/>
      <c r="CF65" s="72">
        <f t="shared" si="66"/>
        <v>0</v>
      </c>
      <c r="CG65" s="104"/>
      <c r="CH65" s="104"/>
      <c r="CI65" s="152"/>
      <c r="CJ65" s="159"/>
      <c r="CK65" s="103"/>
      <c r="CL65" s="103"/>
      <c r="CM65" s="72">
        <f t="shared" si="67"/>
        <v>0</v>
      </c>
      <c r="CN65" s="104"/>
      <c r="CO65" s="104"/>
      <c r="CP65" s="105"/>
      <c r="CQ65" s="102"/>
      <c r="CR65" s="103"/>
      <c r="CS65" s="103"/>
      <c r="CT65" s="72">
        <f t="shared" si="68"/>
        <v>0</v>
      </c>
      <c r="CU65" s="104"/>
      <c r="CV65" s="104"/>
      <c r="CW65" s="152"/>
      <c r="CX65" s="159"/>
      <c r="CY65" s="103"/>
      <c r="CZ65" s="103"/>
      <c r="DA65" s="72">
        <f t="shared" si="69"/>
        <v>0</v>
      </c>
      <c r="DB65" s="104"/>
      <c r="DC65" s="104"/>
      <c r="DD65" s="105"/>
      <c r="DE65" s="102"/>
      <c r="DF65" s="103"/>
      <c r="DG65" s="103"/>
      <c r="DH65" s="72">
        <f t="shared" si="70"/>
        <v>0</v>
      </c>
      <c r="DI65" s="104"/>
      <c r="DJ65" s="104"/>
      <c r="DK65" s="152"/>
      <c r="DL65" s="170">
        <f t="shared" si="71"/>
        <v>0</v>
      </c>
      <c r="DM65" s="51">
        <f>DN65*Довідники!$H$2</f>
        <v>0</v>
      </c>
      <c r="DN65" s="72">
        <f t="shared" si="72"/>
        <v>0</v>
      </c>
      <c r="DO65" s="96" t="str">
        <f t="shared" si="73"/>
        <v xml:space="preserve"> </v>
      </c>
      <c r="DP65" s="68" t="str">
        <f>IF(OR(DO65&lt;Довідники!$J$3, DO65&gt;Довідники!$K$3), "!", "")</f>
        <v>!</v>
      </c>
      <c r="DQ65" s="120"/>
      <c r="DR65" s="45" t="str">
        <f t="shared" si="74"/>
        <v/>
      </c>
      <c r="DS65" s="71"/>
      <c r="DT65" s="119"/>
      <c r="DU65" s="119"/>
      <c r="DV65" s="119"/>
      <c r="DW65" s="179"/>
      <c r="DX65" s="182"/>
      <c r="DY65" s="119"/>
      <c r="DZ65" s="119"/>
      <c r="EA65" s="183"/>
      <c r="ED65" s="10">
        <f t="shared" si="75"/>
        <v>0</v>
      </c>
      <c r="EE65" s="10">
        <f t="shared" si="76"/>
        <v>0</v>
      </c>
      <c r="EF65" s="10">
        <f t="shared" si="77"/>
        <v>0</v>
      </c>
      <c r="EG65" s="10">
        <f t="shared" si="78"/>
        <v>0</v>
      </c>
      <c r="EH65" s="10">
        <f t="shared" si="79"/>
        <v>0</v>
      </c>
      <c r="EI65" s="10">
        <f t="shared" si="80"/>
        <v>0</v>
      </c>
      <c r="EJ65" s="10">
        <f t="shared" si="81"/>
        <v>0</v>
      </c>
      <c r="EL65" s="123">
        <f t="shared" si="82"/>
        <v>0</v>
      </c>
    </row>
    <row r="66" spans="1:142" ht="13.5" hidden="1" thickBot="1" x14ac:dyDescent="0.25">
      <c r="A66" s="49">
        <f t="shared" si="0"/>
        <v>57</v>
      </c>
      <c r="B66" s="101"/>
      <c r="C66" s="50" t="str">
        <f>IF(ISBLANK(D66)=FALSE,VLOOKUP(D66,Довідники!$B$2:$C$45,2,FALSE),"")</f>
        <v/>
      </c>
      <c r="D66" s="145"/>
      <c r="E66" s="112"/>
      <c r="F66" s="48" t="str">
        <f t="shared" si="22"/>
        <v/>
      </c>
      <c r="G66" s="48" t="str">
        <f>CONCATENATE(IF($X66="З", CONCATENATE($R$4, ","), ""), IF($X66=Довідники!$E$5, CONCATENATE($R$4, "*,"), ""), IF($AE66="З", CONCATENATE($Y$4, ","), ""), IF($AE66=Довідники!$E$5, CONCATENATE($Y$4, "*,"), ""), IF($AL66="З", CONCATENATE($AF$4, ","), ""), IF($AL66=Довідники!$E$5, CONCATENATE($AF$4, "*,"), ""), IF($AS66="З", CONCATENATE($AM$4, ","), ""), IF($AS66=Довідники!$E$5, CONCATENATE($AM$4, "*,"), ""), IF($AZ66="З", CONCATENATE($AT$4, ","), ""), IF($AZ66=Довідники!$E$5, CONCATENATE($AT$4, "*,"), ""), IF($BG66="З", CONCATENATE($BA$4, ","), ""), IF($BG66=Довідники!$E$5, CONCATENATE($BA$4, "*,"), ""), IF($BN66="З", CONCATENATE($BH$4, ","), ""), IF($BN66=Довідники!$E$5, CONCATENATE($BH$4, "*,"), ""), IF($BU66="З", CONCATENATE($BO$4, ","), ""), IF($BU66=Довідники!$E$5, CONCATENATE($BO$4, "*,"), ""), IF($CB66="З", CONCATENATE($BV$4, ","), ""), IF($CB66=Довідники!$E$5, CONCATENATE($BV$4, "*,"), ""), IF($CI66="З", CONCATENATE($CC$4, ","), ""), IF($CI66=Довідники!$E$5, CONCATENATE($CC$4, "*,"), ""), IF($CP66="З", CONCATENATE($CJ$4, ","), ""), IF($CP66=Довідники!$E$5, CONCATENATE($CJ$4, "*,"), ""), IF($CW66="З", CONCATENATE($CQ$4, ","), ""), IF($CW66=Довідники!$E$5, CONCATENATE($CQ$4, "*,"), ""), IF($DD66="З", CONCATENATE($CX$4, ","), ""), IF($DD66=Довідники!$E$5, CONCATENATE($CX$4, "*,"), ""), IF($DK66="З", CONCATENATE($DE$4, ","), ""), IF($DK66=Довідники!$E$5, CONCATENATE($DE$4, "*,"), ""))</f>
        <v/>
      </c>
      <c r="H66" s="48" t="str">
        <f t="shared" si="23"/>
        <v/>
      </c>
      <c r="I66" s="48" t="str">
        <f t="shared" si="24"/>
        <v/>
      </c>
      <c r="J66" s="48">
        <f t="shared" si="51"/>
        <v>0</v>
      </c>
      <c r="K66" s="48" t="str">
        <f t="shared" si="26"/>
        <v/>
      </c>
      <c r="L66" s="48">
        <f t="shared" si="52"/>
        <v>0</v>
      </c>
      <c r="M66" s="51">
        <f t="shared" si="53"/>
        <v>0</v>
      </c>
      <c r="N66" s="51">
        <f t="shared" si="54"/>
        <v>0</v>
      </c>
      <c r="O66" s="52">
        <f t="shared" si="55"/>
        <v>0</v>
      </c>
      <c r="P66" s="96" t="str">
        <f t="shared" si="56"/>
        <v xml:space="preserve"> </v>
      </c>
      <c r="Q66" s="166" t="str">
        <f>IF(OR(P66&lt;Довідники!$J$8, P66&gt;Довідники!$K$8), "!", "")</f>
        <v>!</v>
      </c>
      <c r="R66" s="159"/>
      <c r="S66" s="103"/>
      <c r="T66" s="103"/>
      <c r="U66" s="72">
        <f t="shared" si="57"/>
        <v>0</v>
      </c>
      <c r="V66" s="104"/>
      <c r="W66" s="104"/>
      <c r="X66" s="105"/>
      <c r="Y66" s="102"/>
      <c r="Z66" s="103"/>
      <c r="AA66" s="103"/>
      <c r="AB66" s="72">
        <f t="shared" si="58"/>
        <v>0</v>
      </c>
      <c r="AC66" s="104"/>
      <c r="AD66" s="104"/>
      <c r="AE66" s="152"/>
      <c r="AF66" s="159"/>
      <c r="AG66" s="103"/>
      <c r="AH66" s="103"/>
      <c r="AI66" s="72">
        <f t="shared" si="59"/>
        <v>0</v>
      </c>
      <c r="AJ66" s="104"/>
      <c r="AK66" s="104"/>
      <c r="AL66" s="105"/>
      <c r="AM66" s="102"/>
      <c r="AN66" s="103"/>
      <c r="AO66" s="103"/>
      <c r="AP66" s="72">
        <f t="shared" si="60"/>
        <v>0</v>
      </c>
      <c r="AQ66" s="104"/>
      <c r="AR66" s="104"/>
      <c r="AS66" s="152"/>
      <c r="AT66" s="159"/>
      <c r="AU66" s="103"/>
      <c r="AV66" s="103"/>
      <c r="AW66" s="72">
        <f t="shared" si="61"/>
        <v>0</v>
      </c>
      <c r="AX66" s="104"/>
      <c r="AY66" s="104"/>
      <c r="AZ66" s="105"/>
      <c r="BA66" s="102"/>
      <c r="BB66" s="103"/>
      <c r="BC66" s="103"/>
      <c r="BD66" s="72">
        <f t="shared" si="62"/>
        <v>0</v>
      </c>
      <c r="BE66" s="104"/>
      <c r="BF66" s="104"/>
      <c r="BG66" s="152"/>
      <c r="BH66" s="159"/>
      <c r="BI66" s="103"/>
      <c r="BJ66" s="103"/>
      <c r="BK66" s="72">
        <f t="shared" si="63"/>
        <v>0</v>
      </c>
      <c r="BL66" s="104"/>
      <c r="BM66" s="104"/>
      <c r="BN66" s="105"/>
      <c r="BO66" s="102"/>
      <c r="BP66" s="103"/>
      <c r="BQ66" s="103"/>
      <c r="BR66" s="72">
        <f t="shared" si="64"/>
        <v>0</v>
      </c>
      <c r="BS66" s="104"/>
      <c r="BT66" s="104"/>
      <c r="BU66" s="152"/>
      <c r="BV66" s="159"/>
      <c r="BW66" s="103"/>
      <c r="BX66" s="103"/>
      <c r="BY66" s="72">
        <f t="shared" si="65"/>
        <v>0</v>
      </c>
      <c r="BZ66" s="104"/>
      <c r="CA66" s="104"/>
      <c r="CB66" s="105"/>
      <c r="CC66" s="102"/>
      <c r="CD66" s="103"/>
      <c r="CE66" s="103"/>
      <c r="CF66" s="72">
        <f t="shared" si="66"/>
        <v>0</v>
      </c>
      <c r="CG66" s="104"/>
      <c r="CH66" s="104"/>
      <c r="CI66" s="152"/>
      <c r="CJ66" s="159"/>
      <c r="CK66" s="103"/>
      <c r="CL66" s="103"/>
      <c r="CM66" s="72">
        <f t="shared" si="67"/>
        <v>0</v>
      </c>
      <c r="CN66" s="104"/>
      <c r="CO66" s="104"/>
      <c r="CP66" s="105"/>
      <c r="CQ66" s="102"/>
      <c r="CR66" s="103"/>
      <c r="CS66" s="103"/>
      <c r="CT66" s="72">
        <f t="shared" si="68"/>
        <v>0</v>
      </c>
      <c r="CU66" s="104"/>
      <c r="CV66" s="104"/>
      <c r="CW66" s="152"/>
      <c r="CX66" s="159"/>
      <c r="CY66" s="103"/>
      <c r="CZ66" s="103"/>
      <c r="DA66" s="72">
        <f t="shared" si="69"/>
        <v>0</v>
      </c>
      <c r="DB66" s="104"/>
      <c r="DC66" s="104"/>
      <c r="DD66" s="105"/>
      <c r="DE66" s="102"/>
      <c r="DF66" s="103"/>
      <c r="DG66" s="103"/>
      <c r="DH66" s="72">
        <f t="shared" si="70"/>
        <v>0</v>
      </c>
      <c r="DI66" s="104"/>
      <c r="DJ66" s="104"/>
      <c r="DK66" s="152"/>
      <c r="DL66" s="170">
        <f t="shared" si="71"/>
        <v>0</v>
      </c>
      <c r="DM66" s="51">
        <f>DN66*Довідники!$H$2</f>
        <v>0</v>
      </c>
      <c r="DN66" s="72">
        <f t="shared" si="72"/>
        <v>0</v>
      </c>
      <c r="DO66" s="96" t="str">
        <f t="shared" si="73"/>
        <v xml:space="preserve"> </v>
      </c>
      <c r="DP66" s="68" t="str">
        <f>IF(OR(DO66&lt;Довідники!$J$3, DO66&gt;Довідники!$K$3), "!", "")</f>
        <v>!</v>
      </c>
      <c r="DQ66" s="120"/>
      <c r="DR66" s="45" t="str">
        <f t="shared" si="74"/>
        <v/>
      </c>
      <c r="DS66" s="71"/>
      <c r="DT66" s="119"/>
      <c r="DU66" s="119"/>
      <c r="DV66" s="119"/>
      <c r="DW66" s="179"/>
      <c r="DX66" s="182"/>
      <c r="DY66" s="119"/>
      <c r="DZ66" s="119"/>
      <c r="EA66" s="183"/>
      <c r="ED66" s="10">
        <f t="shared" si="75"/>
        <v>0</v>
      </c>
      <c r="EE66" s="10">
        <f t="shared" si="76"/>
        <v>0</v>
      </c>
      <c r="EF66" s="10">
        <f t="shared" si="77"/>
        <v>0</v>
      </c>
      <c r="EG66" s="10">
        <f t="shared" si="78"/>
        <v>0</v>
      </c>
      <c r="EH66" s="10">
        <f t="shared" si="79"/>
        <v>0</v>
      </c>
      <c r="EI66" s="10">
        <f t="shared" si="80"/>
        <v>0</v>
      </c>
      <c r="EJ66" s="10">
        <f t="shared" si="81"/>
        <v>0</v>
      </c>
      <c r="EL66" s="123">
        <f t="shared" si="82"/>
        <v>0</v>
      </c>
    </row>
    <row r="67" spans="1:142" ht="13.5" hidden="1" thickBot="1" x14ac:dyDescent="0.25">
      <c r="A67" s="49">
        <f t="shared" si="0"/>
        <v>58</v>
      </c>
      <c r="B67" s="101"/>
      <c r="C67" s="50" t="str">
        <f>IF(ISBLANK(D67)=FALSE,VLOOKUP(D67,Довідники!$B$2:$C$45,2,FALSE),"")</f>
        <v/>
      </c>
      <c r="D67" s="145"/>
      <c r="E67" s="112"/>
      <c r="F67" s="48" t="str">
        <f t="shared" si="22"/>
        <v/>
      </c>
      <c r="G67" s="48" t="str">
        <f>CONCATENATE(IF($X67="З", CONCATENATE($R$4, ","), ""), IF($X67=Довідники!$E$5, CONCATENATE($R$4, "*,"), ""), IF($AE67="З", CONCATENATE($Y$4, ","), ""), IF($AE67=Довідники!$E$5, CONCATENATE($Y$4, "*,"), ""), IF($AL67="З", CONCATENATE($AF$4, ","), ""), IF($AL67=Довідники!$E$5, CONCATENATE($AF$4, "*,"), ""), IF($AS67="З", CONCATENATE($AM$4, ","), ""), IF($AS67=Довідники!$E$5, CONCATENATE($AM$4, "*,"), ""), IF($AZ67="З", CONCATENATE($AT$4, ","), ""), IF($AZ67=Довідники!$E$5, CONCATENATE($AT$4, "*,"), ""), IF($BG67="З", CONCATENATE($BA$4, ","), ""), IF($BG67=Довідники!$E$5, CONCATENATE($BA$4, "*,"), ""), IF($BN67="З", CONCATENATE($BH$4, ","), ""), IF($BN67=Довідники!$E$5, CONCATENATE($BH$4, "*,"), ""), IF($BU67="З", CONCATENATE($BO$4, ","), ""), IF($BU67=Довідники!$E$5, CONCATENATE($BO$4, "*,"), ""), IF($CB67="З", CONCATENATE($BV$4, ","), ""), IF($CB67=Довідники!$E$5, CONCATENATE($BV$4, "*,"), ""), IF($CI67="З", CONCATENATE($CC$4, ","), ""), IF($CI67=Довідники!$E$5, CONCATENATE($CC$4, "*,"), ""), IF($CP67="З", CONCATENATE($CJ$4, ","), ""), IF($CP67=Довідники!$E$5, CONCATENATE($CJ$4, "*,"), ""), IF($CW67="З", CONCATENATE($CQ$4, ","), ""), IF($CW67=Довідники!$E$5, CONCATENATE($CQ$4, "*,"), ""), IF($DD67="З", CONCATENATE($CX$4, ","), ""), IF($DD67=Довідники!$E$5, CONCATENATE($CX$4, "*,"), ""), IF($DK67="З", CONCATENATE($DE$4, ","), ""), IF($DK67=Довідники!$E$5, CONCATENATE($DE$4, "*,"), ""))</f>
        <v/>
      </c>
      <c r="H67" s="48" t="str">
        <f t="shared" si="23"/>
        <v/>
      </c>
      <c r="I67" s="48" t="str">
        <f t="shared" si="24"/>
        <v/>
      </c>
      <c r="J67" s="48">
        <f t="shared" si="51"/>
        <v>0</v>
      </c>
      <c r="K67" s="48" t="str">
        <f t="shared" si="26"/>
        <v/>
      </c>
      <c r="L67" s="48">
        <f t="shared" si="52"/>
        <v>0</v>
      </c>
      <c r="M67" s="51">
        <f t="shared" si="53"/>
        <v>0</v>
      </c>
      <c r="N67" s="51">
        <f t="shared" si="54"/>
        <v>0</v>
      </c>
      <c r="O67" s="52">
        <f t="shared" si="55"/>
        <v>0</v>
      </c>
      <c r="P67" s="96" t="str">
        <f t="shared" si="56"/>
        <v xml:space="preserve"> </v>
      </c>
      <c r="Q67" s="166" t="str">
        <f>IF(OR(P67&lt;Довідники!$J$8, P67&gt;Довідники!$K$8), "!", "")</f>
        <v>!</v>
      </c>
      <c r="R67" s="159"/>
      <c r="S67" s="103"/>
      <c r="T67" s="103"/>
      <c r="U67" s="72">
        <f t="shared" si="57"/>
        <v>0</v>
      </c>
      <c r="V67" s="104"/>
      <c r="W67" s="104"/>
      <c r="X67" s="105"/>
      <c r="Y67" s="102"/>
      <c r="Z67" s="103"/>
      <c r="AA67" s="103"/>
      <c r="AB67" s="72">
        <f t="shared" si="58"/>
        <v>0</v>
      </c>
      <c r="AC67" s="104"/>
      <c r="AD67" s="104"/>
      <c r="AE67" s="152"/>
      <c r="AF67" s="159"/>
      <c r="AG67" s="103"/>
      <c r="AH67" s="103"/>
      <c r="AI67" s="72">
        <f t="shared" si="59"/>
        <v>0</v>
      </c>
      <c r="AJ67" s="104"/>
      <c r="AK67" s="104"/>
      <c r="AL67" s="105"/>
      <c r="AM67" s="102"/>
      <c r="AN67" s="103"/>
      <c r="AO67" s="103"/>
      <c r="AP67" s="72">
        <f t="shared" si="60"/>
        <v>0</v>
      </c>
      <c r="AQ67" s="104"/>
      <c r="AR67" s="104"/>
      <c r="AS67" s="152"/>
      <c r="AT67" s="159"/>
      <c r="AU67" s="103"/>
      <c r="AV67" s="103"/>
      <c r="AW67" s="72">
        <f t="shared" si="61"/>
        <v>0</v>
      </c>
      <c r="AX67" s="104"/>
      <c r="AY67" s="104"/>
      <c r="AZ67" s="105"/>
      <c r="BA67" s="102"/>
      <c r="BB67" s="103"/>
      <c r="BC67" s="103"/>
      <c r="BD67" s="72">
        <f t="shared" si="62"/>
        <v>0</v>
      </c>
      <c r="BE67" s="104"/>
      <c r="BF67" s="104"/>
      <c r="BG67" s="152"/>
      <c r="BH67" s="159"/>
      <c r="BI67" s="103"/>
      <c r="BJ67" s="103"/>
      <c r="BK67" s="72">
        <f t="shared" si="63"/>
        <v>0</v>
      </c>
      <c r="BL67" s="104"/>
      <c r="BM67" s="104"/>
      <c r="BN67" s="105"/>
      <c r="BO67" s="102"/>
      <c r="BP67" s="103"/>
      <c r="BQ67" s="103"/>
      <c r="BR67" s="72">
        <f t="shared" si="64"/>
        <v>0</v>
      </c>
      <c r="BS67" s="104"/>
      <c r="BT67" s="104"/>
      <c r="BU67" s="152"/>
      <c r="BV67" s="159"/>
      <c r="BW67" s="103"/>
      <c r="BX67" s="103"/>
      <c r="BY67" s="72">
        <f t="shared" si="65"/>
        <v>0</v>
      </c>
      <c r="BZ67" s="104"/>
      <c r="CA67" s="104"/>
      <c r="CB67" s="105"/>
      <c r="CC67" s="102"/>
      <c r="CD67" s="103"/>
      <c r="CE67" s="103"/>
      <c r="CF67" s="72">
        <f t="shared" si="66"/>
        <v>0</v>
      </c>
      <c r="CG67" s="104"/>
      <c r="CH67" s="104"/>
      <c r="CI67" s="152"/>
      <c r="CJ67" s="159"/>
      <c r="CK67" s="103"/>
      <c r="CL67" s="103"/>
      <c r="CM67" s="72">
        <f t="shared" si="67"/>
        <v>0</v>
      </c>
      <c r="CN67" s="104"/>
      <c r="CO67" s="104"/>
      <c r="CP67" s="105"/>
      <c r="CQ67" s="102"/>
      <c r="CR67" s="103"/>
      <c r="CS67" s="103"/>
      <c r="CT67" s="72">
        <f t="shared" si="68"/>
        <v>0</v>
      </c>
      <c r="CU67" s="104"/>
      <c r="CV67" s="104"/>
      <c r="CW67" s="152"/>
      <c r="CX67" s="159"/>
      <c r="CY67" s="103"/>
      <c r="CZ67" s="103"/>
      <c r="DA67" s="72">
        <f t="shared" si="69"/>
        <v>0</v>
      </c>
      <c r="DB67" s="104"/>
      <c r="DC67" s="104"/>
      <c r="DD67" s="105"/>
      <c r="DE67" s="102"/>
      <c r="DF67" s="103"/>
      <c r="DG67" s="103"/>
      <c r="DH67" s="72">
        <f t="shared" si="70"/>
        <v>0</v>
      </c>
      <c r="DI67" s="104"/>
      <c r="DJ67" s="104"/>
      <c r="DK67" s="152"/>
      <c r="DL67" s="170">
        <f t="shared" si="71"/>
        <v>0</v>
      </c>
      <c r="DM67" s="51">
        <f>DN67*Довідники!$H$2</f>
        <v>0</v>
      </c>
      <c r="DN67" s="72">
        <f t="shared" si="72"/>
        <v>0</v>
      </c>
      <c r="DO67" s="96" t="str">
        <f t="shared" si="73"/>
        <v xml:space="preserve"> </v>
      </c>
      <c r="DP67" s="68" t="str">
        <f>IF(OR(DO67&lt;Довідники!$J$3, DO67&gt;Довідники!$K$3), "!", "")</f>
        <v>!</v>
      </c>
      <c r="DQ67" s="120"/>
      <c r="DR67" s="45" t="str">
        <f t="shared" si="74"/>
        <v/>
      </c>
      <c r="DS67" s="71"/>
      <c r="DT67" s="119"/>
      <c r="DU67" s="119"/>
      <c r="DV67" s="119"/>
      <c r="DW67" s="179"/>
      <c r="DX67" s="182"/>
      <c r="DY67" s="119"/>
      <c r="DZ67" s="119"/>
      <c r="EA67" s="183"/>
      <c r="ED67" s="10">
        <f t="shared" si="75"/>
        <v>0</v>
      </c>
      <c r="EE67" s="10">
        <f t="shared" si="76"/>
        <v>0</v>
      </c>
      <c r="EF67" s="10">
        <f t="shared" si="77"/>
        <v>0</v>
      </c>
      <c r="EG67" s="10">
        <f t="shared" si="78"/>
        <v>0</v>
      </c>
      <c r="EH67" s="10">
        <f t="shared" si="79"/>
        <v>0</v>
      </c>
      <c r="EI67" s="10">
        <f t="shared" si="80"/>
        <v>0</v>
      </c>
      <c r="EJ67" s="10">
        <f t="shared" si="81"/>
        <v>0</v>
      </c>
      <c r="EL67" s="123">
        <f t="shared" si="82"/>
        <v>0</v>
      </c>
    </row>
    <row r="68" spans="1:142" ht="13.5" hidden="1" thickBot="1" x14ac:dyDescent="0.25">
      <c r="A68" s="49">
        <f t="shared" si="0"/>
        <v>59</v>
      </c>
      <c r="B68" s="101"/>
      <c r="C68" s="50" t="str">
        <f>IF(ISBLANK(D68)=FALSE,VLOOKUP(D68,Довідники!$B$2:$C$45,2,FALSE),"")</f>
        <v/>
      </c>
      <c r="D68" s="145"/>
      <c r="E68" s="112"/>
      <c r="F68" s="48" t="str">
        <f t="shared" si="22"/>
        <v/>
      </c>
      <c r="G68" s="48" t="str">
        <f>CONCATENATE(IF($X68="З", CONCATENATE($R$4, ","), ""), IF($X68=Довідники!$E$5, CONCATENATE($R$4, "*,"), ""), IF($AE68="З", CONCATENATE($Y$4, ","), ""), IF($AE68=Довідники!$E$5, CONCATENATE($Y$4, "*,"), ""), IF($AL68="З", CONCATENATE($AF$4, ","), ""), IF($AL68=Довідники!$E$5, CONCATENATE($AF$4, "*,"), ""), IF($AS68="З", CONCATENATE($AM$4, ","), ""), IF($AS68=Довідники!$E$5, CONCATENATE($AM$4, "*,"), ""), IF($AZ68="З", CONCATENATE($AT$4, ","), ""), IF($AZ68=Довідники!$E$5, CONCATENATE($AT$4, "*,"), ""), IF($BG68="З", CONCATENATE($BA$4, ","), ""), IF($BG68=Довідники!$E$5, CONCATENATE($BA$4, "*,"), ""), IF($BN68="З", CONCATENATE($BH$4, ","), ""), IF($BN68=Довідники!$E$5, CONCATENATE($BH$4, "*,"), ""), IF($BU68="З", CONCATENATE($BO$4, ","), ""), IF($BU68=Довідники!$E$5, CONCATENATE($BO$4, "*,"), ""), IF($CB68="З", CONCATENATE($BV$4, ","), ""), IF($CB68=Довідники!$E$5, CONCATENATE($BV$4, "*,"), ""), IF($CI68="З", CONCATENATE($CC$4, ","), ""), IF($CI68=Довідники!$E$5, CONCATENATE($CC$4, "*,"), ""), IF($CP68="З", CONCATENATE($CJ$4, ","), ""), IF($CP68=Довідники!$E$5, CONCATENATE($CJ$4, "*,"), ""), IF($CW68="З", CONCATENATE($CQ$4, ","), ""), IF($CW68=Довідники!$E$5, CONCATENATE($CQ$4, "*,"), ""), IF($DD68="З", CONCATENATE($CX$4, ","), ""), IF($DD68=Довідники!$E$5, CONCATENATE($CX$4, "*,"), ""), IF($DK68="З", CONCATENATE($DE$4, ","), ""), IF($DK68=Довідники!$E$5, CONCATENATE($DE$4, "*,"), ""))</f>
        <v/>
      </c>
      <c r="H68" s="48" t="str">
        <f t="shared" si="23"/>
        <v/>
      </c>
      <c r="I68" s="48" t="str">
        <f t="shared" si="24"/>
        <v/>
      </c>
      <c r="J68" s="48">
        <f t="shared" si="51"/>
        <v>0</v>
      </c>
      <c r="K68" s="48" t="str">
        <f t="shared" si="26"/>
        <v/>
      </c>
      <c r="L68" s="48">
        <f t="shared" si="52"/>
        <v>0</v>
      </c>
      <c r="M68" s="51">
        <f t="shared" si="53"/>
        <v>0</v>
      </c>
      <c r="N68" s="51">
        <f t="shared" si="54"/>
        <v>0</v>
      </c>
      <c r="O68" s="52">
        <f t="shared" si="55"/>
        <v>0</v>
      </c>
      <c r="P68" s="96" t="str">
        <f t="shared" si="56"/>
        <v xml:space="preserve"> </v>
      </c>
      <c r="Q68" s="166" t="str">
        <f>IF(OR(P68&lt;Довідники!$J$8, P68&gt;Довідники!$K$8), "!", "")</f>
        <v>!</v>
      </c>
      <c r="R68" s="159"/>
      <c r="S68" s="103"/>
      <c r="T68" s="103"/>
      <c r="U68" s="72">
        <f t="shared" si="57"/>
        <v>0</v>
      </c>
      <c r="V68" s="104"/>
      <c r="W68" s="104"/>
      <c r="X68" s="105"/>
      <c r="Y68" s="102"/>
      <c r="Z68" s="103"/>
      <c r="AA68" s="103"/>
      <c r="AB68" s="72">
        <f t="shared" si="58"/>
        <v>0</v>
      </c>
      <c r="AC68" s="104"/>
      <c r="AD68" s="104"/>
      <c r="AE68" s="152"/>
      <c r="AF68" s="159"/>
      <c r="AG68" s="103"/>
      <c r="AH68" s="103"/>
      <c r="AI68" s="72">
        <f t="shared" si="59"/>
        <v>0</v>
      </c>
      <c r="AJ68" s="104"/>
      <c r="AK68" s="104"/>
      <c r="AL68" s="105"/>
      <c r="AM68" s="102"/>
      <c r="AN68" s="103"/>
      <c r="AO68" s="103"/>
      <c r="AP68" s="72">
        <f t="shared" si="60"/>
        <v>0</v>
      </c>
      <c r="AQ68" s="104"/>
      <c r="AR68" s="104"/>
      <c r="AS68" s="152"/>
      <c r="AT68" s="159"/>
      <c r="AU68" s="103"/>
      <c r="AV68" s="103"/>
      <c r="AW68" s="72">
        <f t="shared" si="61"/>
        <v>0</v>
      </c>
      <c r="AX68" s="104"/>
      <c r="AY68" s="104"/>
      <c r="AZ68" s="105"/>
      <c r="BA68" s="102"/>
      <c r="BB68" s="103"/>
      <c r="BC68" s="103"/>
      <c r="BD68" s="72">
        <f t="shared" si="62"/>
        <v>0</v>
      </c>
      <c r="BE68" s="104"/>
      <c r="BF68" s="104"/>
      <c r="BG68" s="152"/>
      <c r="BH68" s="159"/>
      <c r="BI68" s="103"/>
      <c r="BJ68" s="103"/>
      <c r="BK68" s="72">
        <f t="shared" si="63"/>
        <v>0</v>
      </c>
      <c r="BL68" s="104"/>
      <c r="BM68" s="104"/>
      <c r="BN68" s="105"/>
      <c r="BO68" s="102"/>
      <c r="BP68" s="103"/>
      <c r="BQ68" s="103"/>
      <c r="BR68" s="72">
        <f t="shared" si="64"/>
        <v>0</v>
      </c>
      <c r="BS68" s="104"/>
      <c r="BT68" s="104"/>
      <c r="BU68" s="152"/>
      <c r="BV68" s="159"/>
      <c r="BW68" s="103"/>
      <c r="BX68" s="103"/>
      <c r="BY68" s="72">
        <f t="shared" si="65"/>
        <v>0</v>
      </c>
      <c r="BZ68" s="104"/>
      <c r="CA68" s="104"/>
      <c r="CB68" s="105"/>
      <c r="CC68" s="102"/>
      <c r="CD68" s="103"/>
      <c r="CE68" s="103"/>
      <c r="CF68" s="72">
        <f t="shared" si="66"/>
        <v>0</v>
      </c>
      <c r="CG68" s="104"/>
      <c r="CH68" s="104"/>
      <c r="CI68" s="152"/>
      <c r="CJ68" s="159"/>
      <c r="CK68" s="103"/>
      <c r="CL68" s="103"/>
      <c r="CM68" s="72">
        <f t="shared" si="67"/>
        <v>0</v>
      </c>
      <c r="CN68" s="104"/>
      <c r="CO68" s="104"/>
      <c r="CP68" s="105"/>
      <c r="CQ68" s="102"/>
      <c r="CR68" s="103"/>
      <c r="CS68" s="103"/>
      <c r="CT68" s="72">
        <f t="shared" si="68"/>
        <v>0</v>
      </c>
      <c r="CU68" s="104"/>
      <c r="CV68" s="104"/>
      <c r="CW68" s="152"/>
      <c r="CX68" s="159"/>
      <c r="CY68" s="103"/>
      <c r="CZ68" s="103"/>
      <c r="DA68" s="72">
        <f t="shared" si="69"/>
        <v>0</v>
      </c>
      <c r="DB68" s="104"/>
      <c r="DC68" s="104"/>
      <c r="DD68" s="105"/>
      <c r="DE68" s="102"/>
      <c r="DF68" s="103"/>
      <c r="DG68" s="103"/>
      <c r="DH68" s="72">
        <f t="shared" si="70"/>
        <v>0</v>
      </c>
      <c r="DI68" s="104"/>
      <c r="DJ68" s="104"/>
      <c r="DK68" s="152"/>
      <c r="DL68" s="170">
        <f t="shared" si="71"/>
        <v>0</v>
      </c>
      <c r="DM68" s="51">
        <f>DN68*Довідники!$H$2</f>
        <v>0</v>
      </c>
      <c r="DN68" s="72">
        <f t="shared" si="72"/>
        <v>0</v>
      </c>
      <c r="DO68" s="96" t="str">
        <f t="shared" si="73"/>
        <v xml:space="preserve"> </v>
      </c>
      <c r="DP68" s="68" t="str">
        <f>IF(OR(DO68&lt;Довідники!$J$3, DO68&gt;Довідники!$K$3), "!", "")</f>
        <v>!</v>
      </c>
      <c r="DQ68" s="120"/>
      <c r="DR68" s="45" t="str">
        <f t="shared" si="74"/>
        <v/>
      </c>
      <c r="DS68" s="71"/>
      <c r="DT68" s="119"/>
      <c r="DU68" s="119"/>
      <c r="DV68" s="119"/>
      <c r="DW68" s="179"/>
      <c r="DX68" s="182"/>
      <c r="DY68" s="119"/>
      <c r="DZ68" s="119"/>
      <c r="EA68" s="183"/>
      <c r="ED68" s="10">
        <f t="shared" si="75"/>
        <v>0</v>
      </c>
      <c r="EE68" s="10">
        <f t="shared" si="76"/>
        <v>0</v>
      </c>
      <c r="EF68" s="10">
        <f t="shared" si="77"/>
        <v>0</v>
      </c>
      <c r="EG68" s="10">
        <f t="shared" si="78"/>
        <v>0</v>
      </c>
      <c r="EH68" s="10">
        <f t="shared" si="79"/>
        <v>0</v>
      </c>
      <c r="EI68" s="10">
        <f t="shared" si="80"/>
        <v>0</v>
      </c>
      <c r="EJ68" s="10">
        <f t="shared" si="81"/>
        <v>0</v>
      </c>
      <c r="EL68" s="123">
        <f t="shared" si="82"/>
        <v>0</v>
      </c>
    </row>
    <row r="69" spans="1:142" ht="13.5" hidden="1" thickBot="1" x14ac:dyDescent="0.25">
      <c r="A69" s="49">
        <f t="shared" si="0"/>
        <v>60</v>
      </c>
      <c r="B69" s="101"/>
      <c r="C69" s="50" t="str">
        <f>IF(ISBLANK(D69)=FALSE,VLOOKUP(D69,Довідники!$B$2:$C$45,2,FALSE),"")</f>
        <v/>
      </c>
      <c r="D69" s="145"/>
      <c r="E69" s="112"/>
      <c r="F69" s="48" t="str">
        <f t="shared" si="22"/>
        <v/>
      </c>
      <c r="G69" s="48" t="str">
        <f>CONCATENATE(IF($X69="З", CONCATENATE($R$4, ","), ""), IF($X69=Довідники!$E$5, CONCATENATE($R$4, "*,"), ""), IF($AE69="З", CONCATENATE($Y$4, ","), ""), IF($AE69=Довідники!$E$5, CONCATENATE($Y$4, "*,"), ""), IF($AL69="З", CONCATENATE($AF$4, ","), ""), IF($AL69=Довідники!$E$5, CONCATENATE($AF$4, "*,"), ""), IF($AS69="З", CONCATENATE($AM$4, ","), ""), IF($AS69=Довідники!$E$5, CONCATENATE($AM$4, "*,"), ""), IF($AZ69="З", CONCATENATE($AT$4, ","), ""), IF($AZ69=Довідники!$E$5, CONCATENATE($AT$4, "*,"), ""), IF($BG69="З", CONCATENATE($BA$4, ","), ""), IF($BG69=Довідники!$E$5, CONCATENATE($BA$4, "*,"), ""), IF($BN69="З", CONCATENATE($BH$4, ","), ""), IF($BN69=Довідники!$E$5, CONCATENATE($BH$4, "*,"), ""), IF($BU69="З", CONCATENATE($BO$4, ","), ""), IF($BU69=Довідники!$E$5, CONCATENATE($BO$4, "*,"), ""), IF($CB69="З", CONCATENATE($BV$4, ","), ""), IF($CB69=Довідники!$E$5, CONCATENATE($BV$4, "*,"), ""), IF($CI69="З", CONCATENATE($CC$4, ","), ""), IF($CI69=Довідники!$E$5, CONCATENATE($CC$4, "*,"), ""), IF($CP69="З", CONCATENATE($CJ$4, ","), ""), IF($CP69=Довідники!$E$5, CONCATENATE($CJ$4, "*,"), ""), IF($CW69="З", CONCATENATE($CQ$4, ","), ""), IF($CW69=Довідники!$E$5, CONCATENATE($CQ$4, "*,"), ""), IF($DD69="З", CONCATENATE($CX$4, ","), ""), IF($DD69=Довідники!$E$5, CONCATENATE($CX$4, "*,"), ""), IF($DK69="З", CONCATENATE($DE$4, ","), ""), IF($DK69=Довідники!$E$5, CONCATENATE($DE$4, "*,"), ""))</f>
        <v/>
      </c>
      <c r="H69" s="48" t="str">
        <f t="shared" si="23"/>
        <v/>
      </c>
      <c r="I69" s="48" t="str">
        <f t="shared" si="24"/>
        <v/>
      </c>
      <c r="J69" s="48">
        <f t="shared" si="51"/>
        <v>0</v>
      </c>
      <c r="K69" s="48" t="str">
        <f t="shared" si="26"/>
        <v/>
      </c>
      <c r="L69" s="48">
        <f t="shared" si="52"/>
        <v>0</v>
      </c>
      <c r="M69" s="51">
        <f t="shared" si="53"/>
        <v>0</v>
      </c>
      <c r="N69" s="51">
        <f t="shared" si="54"/>
        <v>0</v>
      </c>
      <c r="O69" s="52">
        <f t="shared" si="55"/>
        <v>0</v>
      </c>
      <c r="P69" s="96" t="str">
        <f t="shared" si="56"/>
        <v xml:space="preserve"> </v>
      </c>
      <c r="Q69" s="166" t="str">
        <f>IF(OR(P69&lt;Довідники!$J$8, P69&gt;Довідники!$K$8), "!", "")</f>
        <v>!</v>
      </c>
      <c r="R69" s="159"/>
      <c r="S69" s="103"/>
      <c r="T69" s="103"/>
      <c r="U69" s="72">
        <f t="shared" si="57"/>
        <v>0</v>
      </c>
      <c r="V69" s="104"/>
      <c r="W69" s="104"/>
      <c r="X69" s="105"/>
      <c r="Y69" s="102"/>
      <c r="Z69" s="103"/>
      <c r="AA69" s="103"/>
      <c r="AB69" s="72">
        <f t="shared" si="58"/>
        <v>0</v>
      </c>
      <c r="AC69" s="104"/>
      <c r="AD69" s="104"/>
      <c r="AE69" s="152"/>
      <c r="AF69" s="159"/>
      <c r="AG69" s="103"/>
      <c r="AH69" s="103"/>
      <c r="AI69" s="72">
        <f t="shared" si="59"/>
        <v>0</v>
      </c>
      <c r="AJ69" s="104"/>
      <c r="AK69" s="104"/>
      <c r="AL69" s="105"/>
      <c r="AM69" s="102"/>
      <c r="AN69" s="103"/>
      <c r="AO69" s="103"/>
      <c r="AP69" s="72">
        <f t="shared" si="60"/>
        <v>0</v>
      </c>
      <c r="AQ69" s="104"/>
      <c r="AR69" s="104"/>
      <c r="AS69" s="152"/>
      <c r="AT69" s="159"/>
      <c r="AU69" s="103"/>
      <c r="AV69" s="103"/>
      <c r="AW69" s="72">
        <f t="shared" si="61"/>
        <v>0</v>
      </c>
      <c r="AX69" s="104"/>
      <c r="AY69" s="104"/>
      <c r="AZ69" s="105"/>
      <c r="BA69" s="102"/>
      <c r="BB69" s="103"/>
      <c r="BC69" s="103"/>
      <c r="BD69" s="72">
        <f t="shared" si="62"/>
        <v>0</v>
      </c>
      <c r="BE69" s="104"/>
      <c r="BF69" s="104"/>
      <c r="BG69" s="152"/>
      <c r="BH69" s="159"/>
      <c r="BI69" s="103"/>
      <c r="BJ69" s="103"/>
      <c r="BK69" s="72">
        <f t="shared" si="63"/>
        <v>0</v>
      </c>
      <c r="BL69" s="104"/>
      <c r="BM69" s="104"/>
      <c r="BN69" s="105"/>
      <c r="BO69" s="102"/>
      <c r="BP69" s="103"/>
      <c r="BQ69" s="103"/>
      <c r="BR69" s="72">
        <f t="shared" si="64"/>
        <v>0</v>
      </c>
      <c r="BS69" s="104"/>
      <c r="BT69" s="104"/>
      <c r="BU69" s="152"/>
      <c r="BV69" s="159"/>
      <c r="BW69" s="103"/>
      <c r="BX69" s="103"/>
      <c r="BY69" s="72">
        <f t="shared" si="65"/>
        <v>0</v>
      </c>
      <c r="BZ69" s="104"/>
      <c r="CA69" s="104"/>
      <c r="CB69" s="105"/>
      <c r="CC69" s="102"/>
      <c r="CD69" s="103"/>
      <c r="CE69" s="103"/>
      <c r="CF69" s="72">
        <f t="shared" si="66"/>
        <v>0</v>
      </c>
      <c r="CG69" s="104"/>
      <c r="CH69" s="104"/>
      <c r="CI69" s="152"/>
      <c r="CJ69" s="159"/>
      <c r="CK69" s="103"/>
      <c r="CL69" s="103"/>
      <c r="CM69" s="72">
        <f t="shared" si="67"/>
        <v>0</v>
      </c>
      <c r="CN69" s="104"/>
      <c r="CO69" s="104"/>
      <c r="CP69" s="105"/>
      <c r="CQ69" s="102"/>
      <c r="CR69" s="103"/>
      <c r="CS69" s="103"/>
      <c r="CT69" s="72">
        <f t="shared" si="68"/>
        <v>0</v>
      </c>
      <c r="CU69" s="104"/>
      <c r="CV69" s="104"/>
      <c r="CW69" s="152"/>
      <c r="CX69" s="159"/>
      <c r="CY69" s="103"/>
      <c r="CZ69" s="103"/>
      <c r="DA69" s="72">
        <f t="shared" si="69"/>
        <v>0</v>
      </c>
      <c r="DB69" s="104"/>
      <c r="DC69" s="104"/>
      <c r="DD69" s="105"/>
      <c r="DE69" s="102"/>
      <c r="DF69" s="103"/>
      <c r="DG69" s="103"/>
      <c r="DH69" s="72">
        <f t="shared" si="70"/>
        <v>0</v>
      </c>
      <c r="DI69" s="104"/>
      <c r="DJ69" s="104"/>
      <c r="DK69" s="152"/>
      <c r="DL69" s="170">
        <f t="shared" si="71"/>
        <v>0</v>
      </c>
      <c r="DM69" s="51">
        <f>DN69*Довідники!$H$2</f>
        <v>0</v>
      </c>
      <c r="DN69" s="72">
        <f t="shared" si="72"/>
        <v>0</v>
      </c>
      <c r="DO69" s="96" t="str">
        <f t="shared" si="73"/>
        <v xml:space="preserve"> </v>
      </c>
      <c r="DP69" s="68" t="str">
        <f>IF(OR(DO69&lt;Довідники!$J$3, DO69&gt;Довідники!$K$3), "!", "")</f>
        <v>!</v>
      </c>
      <c r="DQ69" s="120"/>
      <c r="DR69" s="45" t="str">
        <f t="shared" si="74"/>
        <v/>
      </c>
      <c r="DS69" s="71"/>
      <c r="DT69" s="119"/>
      <c r="DU69" s="119"/>
      <c r="DV69" s="119"/>
      <c r="DW69" s="179"/>
      <c r="DX69" s="182"/>
      <c r="DY69" s="119"/>
      <c r="DZ69" s="119"/>
      <c r="EA69" s="183"/>
      <c r="ED69" s="10">
        <f t="shared" si="75"/>
        <v>0</v>
      </c>
      <c r="EE69" s="10">
        <f t="shared" si="76"/>
        <v>0</v>
      </c>
      <c r="EF69" s="10">
        <f t="shared" si="77"/>
        <v>0</v>
      </c>
      <c r="EG69" s="10">
        <f t="shared" si="78"/>
        <v>0</v>
      </c>
      <c r="EH69" s="10">
        <f t="shared" si="79"/>
        <v>0</v>
      </c>
      <c r="EI69" s="10">
        <f t="shared" si="80"/>
        <v>0</v>
      </c>
      <c r="EJ69" s="10">
        <f t="shared" si="81"/>
        <v>0</v>
      </c>
      <c r="EL69" s="123">
        <f t="shared" si="82"/>
        <v>0</v>
      </c>
    </row>
    <row r="70" spans="1:142" ht="13.5" hidden="1" thickBot="1" x14ac:dyDescent="0.25">
      <c r="A70" s="49">
        <f t="shared" si="0"/>
        <v>61</v>
      </c>
      <c r="B70" s="101"/>
      <c r="C70" s="50" t="str">
        <f>IF(ISBLANK(D70)=FALSE,VLOOKUP(D70,Довідники!$B$2:$C$45,2,FALSE),"")</f>
        <v/>
      </c>
      <c r="D70" s="145"/>
      <c r="E70" s="112"/>
      <c r="F70" s="48" t="str">
        <f t="shared" si="22"/>
        <v/>
      </c>
      <c r="G70" s="48" t="str">
        <f>CONCATENATE(IF($X70="З", CONCATENATE($R$4, ","), ""), IF($X70=Довідники!$E$5, CONCATENATE($R$4, "*,"), ""), IF($AE70="З", CONCATENATE($Y$4, ","), ""), IF($AE70=Довідники!$E$5, CONCATENATE($Y$4, "*,"), ""), IF($AL70="З", CONCATENATE($AF$4, ","), ""), IF($AL70=Довідники!$E$5, CONCATENATE($AF$4, "*,"), ""), IF($AS70="З", CONCATENATE($AM$4, ","), ""), IF($AS70=Довідники!$E$5, CONCATENATE($AM$4, "*,"), ""), IF($AZ70="З", CONCATENATE($AT$4, ","), ""), IF($AZ70=Довідники!$E$5, CONCATENATE($AT$4, "*,"), ""), IF($BG70="З", CONCATENATE($BA$4, ","), ""), IF($BG70=Довідники!$E$5, CONCATENATE($BA$4, "*,"), ""), IF($BN70="З", CONCATENATE($BH$4, ","), ""), IF($BN70=Довідники!$E$5, CONCATENATE($BH$4, "*,"), ""), IF($BU70="З", CONCATENATE($BO$4, ","), ""), IF($BU70=Довідники!$E$5, CONCATENATE($BO$4, "*,"), ""), IF($CB70="З", CONCATENATE($BV$4, ","), ""), IF($CB70=Довідники!$E$5, CONCATENATE($BV$4, "*,"), ""), IF($CI70="З", CONCATENATE($CC$4, ","), ""), IF($CI70=Довідники!$E$5, CONCATENATE($CC$4, "*,"), ""), IF($CP70="З", CONCATENATE($CJ$4, ","), ""), IF($CP70=Довідники!$E$5, CONCATENATE($CJ$4, "*,"), ""), IF($CW70="З", CONCATENATE($CQ$4, ","), ""), IF($CW70=Довідники!$E$5, CONCATENATE($CQ$4, "*,"), ""), IF($DD70="З", CONCATENATE($CX$4, ","), ""), IF($DD70=Довідники!$E$5, CONCATENATE($CX$4, "*,"), ""), IF($DK70="З", CONCATENATE($DE$4, ","), ""), IF($DK70=Довідники!$E$5, CONCATENATE($DE$4, "*,"), ""))</f>
        <v/>
      </c>
      <c r="H70" s="48" t="str">
        <f t="shared" si="23"/>
        <v/>
      </c>
      <c r="I70" s="48" t="str">
        <f t="shared" si="24"/>
        <v/>
      </c>
      <c r="J70" s="48">
        <f t="shared" si="51"/>
        <v>0</v>
      </c>
      <c r="K70" s="48" t="str">
        <f t="shared" si="26"/>
        <v/>
      </c>
      <c r="L70" s="48">
        <f t="shared" si="52"/>
        <v>0</v>
      </c>
      <c r="M70" s="51">
        <f t="shared" si="53"/>
        <v>0</v>
      </c>
      <c r="N70" s="51">
        <f t="shared" si="54"/>
        <v>0</v>
      </c>
      <c r="O70" s="52">
        <f t="shared" si="55"/>
        <v>0</v>
      </c>
      <c r="P70" s="96" t="str">
        <f t="shared" si="56"/>
        <v xml:space="preserve"> </v>
      </c>
      <c r="Q70" s="166" t="str">
        <f>IF(OR(P70&lt;Довідники!$J$8, P70&gt;Довідники!$K$8), "!", "")</f>
        <v>!</v>
      </c>
      <c r="R70" s="159"/>
      <c r="S70" s="103"/>
      <c r="T70" s="103"/>
      <c r="U70" s="72">
        <f t="shared" si="57"/>
        <v>0</v>
      </c>
      <c r="V70" s="104"/>
      <c r="W70" s="104"/>
      <c r="X70" s="105"/>
      <c r="Y70" s="102"/>
      <c r="Z70" s="103"/>
      <c r="AA70" s="103"/>
      <c r="AB70" s="72">
        <f t="shared" si="58"/>
        <v>0</v>
      </c>
      <c r="AC70" s="104"/>
      <c r="AD70" s="104"/>
      <c r="AE70" s="152"/>
      <c r="AF70" s="159"/>
      <c r="AG70" s="103"/>
      <c r="AH70" s="103"/>
      <c r="AI70" s="72">
        <f t="shared" si="59"/>
        <v>0</v>
      </c>
      <c r="AJ70" s="104"/>
      <c r="AK70" s="104"/>
      <c r="AL70" s="105"/>
      <c r="AM70" s="102"/>
      <c r="AN70" s="103"/>
      <c r="AO70" s="103"/>
      <c r="AP70" s="72">
        <f t="shared" si="60"/>
        <v>0</v>
      </c>
      <c r="AQ70" s="104"/>
      <c r="AR70" s="104"/>
      <c r="AS70" s="152"/>
      <c r="AT70" s="159"/>
      <c r="AU70" s="103"/>
      <c r="AV70" s="103"/>
      <c r="AW70" s="72">
        <f t="shared" si="61"/>
        <v>0</v>
      </c>
      <c r="AX70" s="104"/>
      <c r="AY70" s="104"/>
      <c r="AZ70" s="105"/>
      <c r="BA70" s="102"/>
      <c r="BB70" s="103"/>
      <c r="BC70" s="103"/>
      <c r="BD70" s="72">
        <f t="shared" si="62"/>
        <v>0</v>
      </c>
      <c r="BE70" s="104"/>
      <c r="BF70" s="104"/>
      <c r="BG70" s="152"/>
      <c r="BH70" s="159"/>
      <c r="BI70" s="103"/>
      <c r="BJ70" s="103"/>
      <c r="BK70" s="72">
        <f t="shared" si="63"/>
        <v>0</v>
      </c>
      <c r="BL70" s="104"/>
      <c r="BM70" s="104"/>
      <c r="BN70" s="105"/>
      <c r="BO70" s="102"/>
      <c r="BP70" s="103"/>
      <c r="BQ70" s="103"/>
      <c r="BR70" s="72">
        <f t="shared" si="64"/>
        <v>0</v>
      </c>
      <c r="BS70" s="104"/>
      <c r="BT70" s="104"/>
      <c r="BU70" s="152"/>
      <c r="BV70" s="159"/>
      <c r="BW70" s="103"/>
      <c r="BX70" s="103"/>
      <c r="BY70" s="72">
        <f t="shared" si="65"/>
        <v>0</v>
      </c>
      <c r="BZ70" s="104"/>
      <c r="CA70" s="104"/>
      <c r="CB70" s="105"/>
      <c r="CC70" s="102"/>
      <c r="CD70" s="103"/>
      <c r="CE70" s="103"/>
      <c r="CF70" s="72">
        <f t="shared" si="66"/>
        <v>0</v>
      </c>
      <c r="CG70" s="104"/>
      <c r="CH70" s="104"/>
      <c r="CI70" s="152"/>
      <c r="CJ70" s="159"/>
      <c r="CK70" s="103"/>
      <c r="CL70" s="103"/>
      <c r="CM70" s="72">
        <f t="shared" si="67"/>
        <v>0</v>
      </c>
      <c r="CN70" s="104"/>
      <c r="CO70" s="104"/>
      <c r="CP70" s="105"/>
      <c r="CQ70" s="102"/>
      <c r="CR70" s="103"/>
      <c r="CS70" s="103"/>
      <c r="CT70" s="72">
        <f t="shared" si="68"/>
        <v>0</v>
      </c>
      <c r="CU70" s="104"/>
      <c r="CV70" s="104"/>
      <c r="CW70" s="152"/>
      <c r="CX70" s="159"/>
      <c r="CY70" s="103"/>
      <c r="CZ70" s="103"/>
      <c r="DA70" s="72">
        <f t="shared" si="69"/>
        <v>0</v>
      </c>
      <c r="DB70" s="104"/>
      <c r="DC70" s="104"/>
      <c r="DD70" s="105"/>
      <c r="DE70" s="102"/>
      <c r="DF70" s="103"/>
      <c r="DG70" s="103"/>
      <c r="DH70" s="72">
        <f t="shared" si="70"/>
        <v>0</v>
      </c>
      <c r="DI70" s="104"/>
      <c r="DJ70" s="104"/>
      <c r="DK70" s="152"/>
      <c r="DL70" s="170">
        <f t="shared" si="71"/>
        <v>0</v>
      </c>
      <c r="DM70" s="51">
        <f>DN70*Довідники!$H$2</f>
        <v>0</v>
      </c>
      <c r="DN70" s="72">
        <f t="shared" si="72"/>
        <v>0</v>
      </c>
      <c r="DO70" s="96" t="str">
        <f t="shared" si="73"/>
        <v xml:space="preserve"> </v>
      </c>
      <c r="DP70" s="68" t="str">
        <f>IF(OR(DO70&lt;Довідники!$J$3, DO70&gt;Довідники!$K$3), "!", "")</f>
        <v>!</v>
      </c>
      <c r="DQ70" s="120"/>
      <c r="DR70" s="45" t="str">
        <f t="shared" si="74"/>
        <v/>
      </c>
      <c r="DS70" s="71"/>
      <c r="DT70" s="119"/>
      <c r="DU70" s="119"/>
      <c r="DV70" s="119"/>
      <c r="DW70" s="179"/>
      <c r="DX70" s="182"/>
      <c r="DY70" s="119"/>
      <c r="DZ70" s="119"/>
      <c r="EA70" s="183"/>
      <c r="ED70" s="10">
        <f t="shared" si="75"/>
        <v>0</v>
      </c>
      <c r="EE70" s="10">
        <f t="shared" si="76"/>
        <v>0</v>
      </c>
      <c r="EF70" s="10">
        <f t="shared" si="77"/>
        <v>0</v>
      </c>
      <c r="EG70" s="10">
        <f t="shared" si="78"/>
        <v>0</v>
      </c>
      <c r="EH70" s="10">
        <f t="shared" si="79"/>
        <v>0</v>
      </c>
      <c r="EI70" s="10">
        <f t="shared" si="80"/>
        <v>0</v>
      </c>
      <c r="EJ70" s="10">
        <f t="shared" si="81"/>
        <v>0</v>
      </c>
      <c r="EL70" s="123">
        <f t="shared" si="82"/>
        <v>0</v>
      </c>
    </row>
    <row r="71" spans="1:142" ht="13.5" hidden="1" thickBot="1" x14ac:dyDescent="0.25">
      <c r="A71" s="49">
        <f t="shared" si="0"/>
        <v>62</v>
      </c>
      <c r="B71" s="101"/>
      <c r="C71" s="50" t="str">
        <f>IF(ISBLANK(D71)=FALSE,VLOOKUP(D71,Довідники!$B$2:$C$45,2,FALSE),"")</f>
        <v/>
      </c>
      <c r="D71" s="145"/>
      <c r="E71" s="112"/>
      <c r="F71" s="48" t="str">
        <f t="shared" si="22"/>
        <v/>
      </c>
      <c r="G71" s="48" t="str">
        <f>CONCATENATE(IF($X71="З", CONCATENATE($R$4, ","), ""), IF($X71=Довідники!$E$5, CONCATENATE($R$4, "*,"), ""), IF($AE71="З", CONCATENATE($Y$4, ","), ""), IF($AE71=Довідники!$E$5, CONCATENATE($Y$4, "*,"), ""), IF($AL71="З", CONCATENATE($AF$4, ","), ""), IF($AL71=Довідники!$E$5, CONCATENATE($AF$4, "*,"), ""), IF($AS71="З", CONCATENATE($AM$4, ","), ""), IF($AS71=Довідники!$E$5, CONCATENATE($AM$4, "*,"), ""), IF($AZ71="З", CONCATENATE($AT$4, ","), ""), IF($AZ71=Довідники!$E$5, CONCATENATE($AT$4, "*,"), ""), IF($BG71="З", CONCATENATE($BA$4, ","), ""), IF($BG71=Довідники!$E$5, CONCATENATE($BA$4, "*,"), ""), IF($BN71="З", CONCATENATE($BH$4, ","), ""), IF($BN71=Довідники!$E$5, CONCATENATE($BH$4, "*,"), ""), IF($BU71="З", CONCATENATE($BO$4, ","), ""), IF($BU71=Довідники!$E$5, CONCATENATE($BO$4, "*,"), ""), IF($CB71="З", CONCATENATE($BV$4, ","), ""), IF($CB71=Довідники!$E$5, CONCATENATE($BV$4, "*,"), ""), IF($CI71="З", CONCATENATE($CC$4, ","), ""), IF($CI71=Довідники!$E$5, CONCATENATE($CC$4, "*,"), ""), IF($CP71="З", CONCATENATE($CJ$4, ","), ""), IF($CP71=Довідники!$E$5, CONCATENATE($CJ$4, "*,"), ""), IF($CW71="З", CONCATENATE($CQ$4, ","), ""), IF($CW71=Довідники!$E$5, CONCATENATE($CQ$4, "*,"), ""), IF($DD71="З", CONCATENATE($CX$4, ","), ""), IF($DD71=Довідники!$E$5, CONCATENATE($CX$4, "*,"), ""), IF($DK71="З", CONCATENATE($DE$4, ","), ""), IF($DK71=Довідники!$E$5, CONCATENATE($DE$4, "*,"), ""))</f>
        <v/>
      </c>
      <c r="H71" s="48" t="str">
        <f t="shared" si="23"/>
        <v/>
      </c>
      <c r="I71" s="48" t="str">
        <f t="shared" si="24"/>
        <v/>
      </c>
      <c r="J71" s="48">
        <f t="shared" si="51"/>
        <v>0</v>
      </c>
      <c r="K71" s="48" t="str">
        <f t="shared" si="26"/>
        <v/>
      </c>
      <c r="L71" s="48">
        <f t="shared" si="52"/>
        <v>0</v>
      </c>
      <c r="M71" s="51">
        <f t="shared" si="53"/>
        <v>0</v>
      </c>
      <c r="N71" s="51">
        <f t="shared" si="54"/>
        <v>0</v>
      </c>
      <c r="O71" s="52">
        <f t="shared" si="55"/>
        <v>0</v>
      </c>
      <c r="P71" s="96" t="str">
        <f t="shared" si="56"/>
        <v xml:space="preserve"> </v>
      </c>
      <c r="Q71" s="166" t="str">
        <f>IF(OR(P71&lt;Довідники!$J$8, P71&gt;Довідники!$K$8), "!", "")</f>
        <v>!</v>
      </c>
      <c r="R71" s="159"/>
      <c r="S71" s="103"/>
      <c r="T71" s="103"/>
      <c r="U71" s="72">
        <f t="shared" si="57"/>
        <v>0</v>
      </c>
      <c r="V71" s="104"/>
      <c r="W71" s="104"/>
      <c r="X71" s="105"/>
      <c r="Y71" s="102"/>
      <c r="Z71" s="103"/>
      <c r="AA71" s="103"/>
      <c r="AB71" s="72">
        <f t="shared" si="58"/>
        <v>0</v>
      </c>
      <c r="AC71" s="104"/>
      <c r="AD71" s="104"/>
      <c r="AE71" s="152"/>
      <c r="AF71" s="159"/>
      <c r="AG71" s="103"/>
      <c r="AH71" s="103"/>
      <c r="AI71" s="72">
        <f t="shared" si="59"/>
        <v>0</v>
      </c>
      <c r="AJ71" s="104"/>
      <c r="AK71" s="104"/>
      <c r="AL71" s="105"/>
      <c r="AM71" s="102"/>
      <c r="AN71" s="103"/>
      <c r="AO71" s="103"/>
      <c r="AP71" s="72">
        <f t="shared" si="60"/>
        <v>0</v>
      </c>
      <c r="AQ71" s="104"/>
      <c r="AR71" s="104"/>
      <c r="AS71" s="152"/>
      <c r="AT71" s="159"/>
      <c r="AU71" s="103"/>
      <c r="AV71" s="103"/>
      <c r="AW71" s="72">
        <f t="shared" si="61"/>
        <v>0</v>
      </c>
      <c r="AX71" s="104"/>
      <c r="AY71" s="104"/>
      <c r="AZ71" s="105"/>
      <c r="BA71" s="102"/>
      <c r="BB71" s="103"/>
      <c r="BC71" s="103"/>
      <c r="BD71" s="72">
        <f t="shared" si="62"/>
        <v>0</v>
      </c>
      <c r="BE71" s="104"/>
      <c r="BF71" s="104"/>
      <c r="BG71" s="152"/>
      <c r="BH71" s="159"/>
      <c r="BI71" s="103"/>
      <c r="BJ71" s="103"/>
      <c r="BK71" s="72">
        <f t="shared" si="63"/>
        <v>0</v>
      </c>
      <c r="BL71" s="104"/>
      <c r="BM71" s="104"/>
      <c r="BN71" s="105"/>
      <c r="BO71" s="102"/>
      <c r="BP71" s="103"/>
      <c r="BQ71" s="103"/>
      <c r="BR71" s="72">
        <f t="shared" si="64"/>
        <v>0</v>
      </c>
      <c r="BS71" s="104"/>
      <c r="BT71" s="104"/>
      <c r="BU71" s="152"/>
      <c r="BV71" s="159"/>
      <c r="BW71" s="103"/>
      <c r="BX71" s="103"/>
      <c r="BY71" s="72">
        <f t="shared" si="65"/>
        <v>0</v>
      </c>
      <c r="BZ71" s="104"/>
      <c r="CA71" s="104"/>
      <c r="CB71" s="105"/>
      <c r="CC71" s="102"/>
      <c r="CD71" s="103"/>
      <c r="CE71" s="103"/>
      <c r="CF71" s="72">
        <f t="shared" si="66"/>
        <v>0</v>
      </c>
      <c r="CG71" s="104"/>
      <c r="CH71" s="104"/>
      <c r="CI71" s="152"/>
      <c r="CJ71" s="159"/>
      <c r="CK71" s="103"/>
      <c r="CL71" s="103"/>
      <c r="CM71" s="72">
        <f t="shared" si="67"/>
        <v>0</v>
      </c>
      <c r="CN71" s="104"/>
      <c r="CO71" s="104"/>
      <c r="CP71" s="105"/>
      <c r="CQ71" s="102"/>
      <c r="CR71" s="103"/>
      <c r="CS71" s="103"/>
      <c r="CT71" s="72">
        <f t="shared" si="68"/>
        <v>0</v>
      </c>
      <c r="CU71" s="104"/>
      <c r="CV71" s="104"/>
      <c r="CW71" s="152"/>
      <c r="CX71" s="159"/>
      <c r="CY71" s="103"/>
      <c r="CZ71" s="103"/>
      <c r="DA71" s="72">
        <f t="shared" si="69"/>
        <v>0</v>
      </c>
      <c r="DB71" s="104"/>
      <c r="DC71" s="104"/>
      <c r="DD71" s="105"/>
      <c r="DE71" s="102"/>
      <c r="DF71" s="103"/>
      <c r="DG71" s="103"/>
      <c r="DH71" s="72">
        <f t="shared" si="70"/>
        <v>0</v>
      </c>
      <c r="DI71" s="104"/>
      <c r="DJ71" s="104"/>
      <c r="DK71" s="152"/>
      <c r="DL71" s="170">
        <f t="shared" si="71"/>
        <v>0</v>
      </c>
      <c r="DM71" s="51">
        <f>DN71*Довідники!$H$2</f>
        <v>0</v>
      </c>
      <c r="DN71" s="72">
        <f t="shared" si="72"/>
        <v>0</v>
      </c>
      <c r="DO71" s="96" t="str">
        <f t="shared" si="73"/>
        <v xml:space="preserve"> </v>
      </c>
      <c r="DP71" s="68" t="str">
        <f>IF(OR(DO71&lt;Довідники!$J$3, DO71&gt;Довідники!$K$3), "!", "")</f>
        <v>!</v>
      </c>
      <c r="DQ71" s="120"/>
      <c r="DR71" s="45" t="str">
        <f t="shared" si="74"/>
        <v/>
      </c>
      <c r="DS71" s="71"/>
      <c r="DT71" s="119"/>
      <c r="DU71" s="119"/>
      <c r="DV71" s="119"/>
      <c r="DW71" s="179"/>
      <c r="DX71" s="182"/>
      <c r="DY71" s="119"/>
      <c r="DZ71" s="119"/>
      <c r="EA71" s="183"/>
      <c r="ED71" s="10">
        <f t="shared" si="75"/>
        <v>0</v>
      </c>
      <c r="EE71" s="10">
        <f t="shared" si="76"/>
        <v>0</v>
      </c>
      <c r="EF71" s="10">
        <f t="shared" si="77"/>
        <v>0</v>
      </c>
      <c r="EG71" s="10">
        <f t="shared" si="78"/>
        <v>0</v>
      </c>
      <c r="EH71" s="10">
        <f t="shared" si="79"/>
        <v>0</v>
      </c>
      <c r="EI71" s="10">
        <f t="shared" si="80"/>
        <v>0</v>
      </c>
      <c r="EJ71" s="10">
        <f t="shared" si="81"/>
        <v>0</v>
      </c>
      <c r="EL71" s="123">
        <f t="shared" si="82"/>
        <v>0</v>
      </c>
    </row>
    <row r="72" spans="1:142" ht="13.5" hidden="1" thickBot="1" x14ac:dyDescent="0.25">
      <c r="A72" s="49">
        <f t="shared" si="0"/>
        <v>63</v>
      </c>
      <c r="B72" s="101"/>
      <c r="C72" s="50" t="str">
        <f>IF(ISBLANK(D72)=FALSE,VLOOKUP(D72,Довідники!$B$2:$C$45,2,FALSE),"")</f>
        <v/>
      </c>
      <c r="D72" s="145"/>
      <c r="E72" s="112"/>
      <c r="F72" s="48" t="str">
        <f t="shared" si="22"/>
        <v/>
      </c>
      <c r="G72" s="48" t="str">
        <f>CONCATENATE(IF($X72="З", CONCATENATE($R$4, ","), ""), IF($X72=Довідники!$E$5, CONCATENATE($R$4, "*,"), ""), IF($AE72="З", CONCATENATE($Y$4, ","), ""), IF($AE72=Довідники!$E$5, CONCATENATE($Y$4, "*,"), ""), IF($AL72="З", CONCATENATE($AF$4, ","), ""), IF($AL72=Довідники!$E$5, CONCATENATE($AF$4, "*,"), ""), IF($AS72="З", CONCATENATE($AM$4, ","), ""), IF($AS72=Довідники!$E$5, CONCATENATE($AM$4, "*,"), ""), IF($AZ72="З", CONCATENATE($AT$4, ","), ""), IF($AZ72=Довідники!$E$5, CONCATENATE($AT$4, "*,"), ""), IF($BG72="З", CONCATENATE($BA$4, ","), ""), IF($BG72=Довідники!$E$5, CONCATENATE($BA$4, "*,"), ""), IF($BN72="З", CONCATENATE($BH$4, ","), ""), IF($BN72=Довідники!$E$5, CONCATENATE($BH$4, "*,"), ""), IF($BU72="З", CONCATENATE($BO$4, ","), ""), IF($BU72=Довідники!$E$5, CONCATENATE($BO$4, "*,"), ""), IF($CB72="З", CONCATENATE($BV$4, ","), ""), IF($CB72=Довідники!$E$5, CONCATENATE($BV$4, "*,"), ""), IF($CI72="З", CONCATENATE($CC$4, ","), ""), IF($CI72=Довідники!$E$5, CONCATENATE($CC$4, "*,"), ""), IF($CP72="З", CONCATENATE($CJ$4, ","), ""), IF($CP72=Довідники!$E$5, CONCATENATE($CJ$4, "*,"), ""), IF($CW72="З", CONCATENATE($CQ$4, ","), ""), IF($CW72=Довідники!$E$5, CONCATENATE($CQ$4, "*,"), ""), IF($DD72="З", CONCATENATE($CX$4, ","), ""), IF($DD72=Довідники!$E$5, CONCATENATE($CX$4, "*,"), ""), IF($DK72="З", CONCATENATE($DE$4, ","), ""), IF($DK72=Довідники!$E$5, CONCATENATE($DE$4, "*,"), ""))</f>
        <v/>
      </c>
      <c r="H72" s="48" t="str">
        <f t="shared" si="23"/>
        <v/>
      </c>
      <c r="I72" s="48" t="str">
        <f t="shared" si="24"/>
        <v/>
      </c>
      <c r="J72" s="48">
        <f t="shared" si="51"/>
        <v>0</v>
      </c>
      <c r="K72" s="48" t="str">
        <f t="shared" si="26"/>
        <v/>
      </c>
      <c r="L72" s="48">
        <f t="shared" si="52"/>
        <v>0</v>
      </c>
      <c r="M72" s="51">
        <f t="shared" si="53"/>
        <v>0</v>
      </c>
      <c r="N72" s="51">
        <f t="shared" si="54"/>
        <v>0</v>
      </c>
      <c r="O72" s="52">
        <f t="shared" si="55"/>
        <v>0</v>
      </c>
      <c r="P72" s="96" t="str">
        <f t="shared" si="56"/>
        <v xml:space="preserve"> </v>
      </c>
      <c r="Q72" s="166" t="str">
        <f>IF(OR(P72&lt;Довідники!$J$8, P72&gt;Довідники!$K$8), "!", "")</f>
        <v>!</v>
      </c>
      <c r="R72" s="159"/>
      <c r="S72" s="103"/>
      <c r="T72" s="103"/>
      <c r="U72" s="72">
        <f t="shared" si="57"/>
        <v>0</v>
      </c>
      <c r="V72" s="104"/>
      <c r="W72" s="104"/>
      <c r="X72" s="105"/>
      <c r="Y72" s="102"/>
      <c r="Z72" s="103"/>
      <c r="AA72" s="103"/>
      <c r="AB72" s="72">
        <f t="shared" si="58"/>
        <v>0</v>
      </c>
      <c r="AC72" s="104"/>
      <c r="AD72" s="104"/>
      <c r="AE72" s="152"/>
      <c r="AF72" s="159"/>
      <c r="AG72" s="103"/>
      <c r="AH72" s="103"/>
      <c r="AI72" s="72">
        <f t="shared" si="59"/>
        <v>0</v>
      </c>
      <c r="AJ72" s="104"/>
      <c r="AK72" s="104"/>
      <c r="AL72" s="105"/>
      <c r="AM72" s="102"/>
      <c r="AN72" s="103"/>
      <c r="AO72" s="103"/>
      <c r="AP72" s="72">
        <f t="shared" si="60"/>
        <v>0</v>
      </c>
      <c r="AQ72" s="104"/>
      <c r="AR72" s="104"/>
      <c r="AS72" s="152"/>
      <c r="AT72" s="159"/>
      <c r="AU72" s="103"/>
      <c r="AV72" s="103"/>
      <c r="AW72" s="72">
        <f t="shared" si="61"/>
        <v>0</v>
      </c>
      <c r="AX72" s="104"/>
      <c r="AY72" s="104"/>
      <c r="AZ72" s="105"/>
      <c r="BA72" s="102"/>
      <c r="BB72" s="103"/>
      <c r="BC72" s="103"/>
      <c r="BD72" s="72">
        <f t="shared" si="62"/>
        <v>0</v>
      </c>
      <c r="BE72" s="104"/>
      <c r="BF72" s="104"/>
      <c r="BG72" s="152"/>
      <c r="BH72" s="159"/>
      <c r="BI72" s="103"/>
      <c r="BJ72" s="103"/>
      <c r="BK72" s="72">
        <f t="shared" si="63"/>
        <v>0</v>
      </c>
      <c r="BL72" s="104"/>
      <c r="BM72" s="104"/>
      <c r="BN72" s="105"/>
      <c r="BO72" s="102"/>
      <c r="BP72" s="103"/>
      <c r="BQ72" s="103"/>
      <c r="BR72" s="72">
        <f t="shared" si="64"/>
        <v>0</v>
      </c>
      <c r="BS72" s="104"/>
      <c r="BT72" s="104"/>
      <c r="BU72" s="152"/>
      <c r="BV72" s="159"/>
      <c r="BW72" s="103"/>
      <c r="BX72" s="103"/>
      <c r="BY72" s="72">
        <f t="shared" si="65"/>
        <v>0</v>
      </c>
      <c r="BZ72" s="104"/>
      <c r="CA72" s="104"/>
      <c r="CB72" s="105"/>
      <c r="CC72" s="102"/>
      <c r="CD72" s="103"/>
      <c r="CE72" s="103"/>
      <c r="CF72" s="72">
        <f t="shared" si="66"/>
        <v>0</v>
      </c>
      <c r="CG72" s="104"/>
      <c r="CH72" s="104"/>
      <c r="CI72" s="152"/>
      <c r="CJ72" s="159"/>
      <c r="CK72" s="103"/>
      <c r="CL72" s="103"/>
      <c r="CM72" s="72">
        <f t="shared" si="67"/>
        <v>0</v>
      </c>
      <c r="CN72" s="104"/>
      <c r="CO72" s="104"/>
      <c r="CP72" s="105"/>
      <c r="CQ72" s="102"/>
      <c r="CR72" s="103"/>
      <c r="CS72" s="103"/>
      <c r="CT72" s="72">
        <f t="shared" si="68"/>
        <v>0</v>
      </c>
      <c r="CU72" s="104"/>
      <c r="CV72" s="104"/>
      <c r="CW72" s="152"/>
      <c r="CX72" s="159"/>
      <c r="CY72" s="103"/>
      <c r="CZ72" s="103"/>
      <c r="DA72" s="72">
        <f t="shared" si="69"/>
        <v>0</v>
      </c>
      <c r="DB72" s="104"/>
      <c r="DC72" s="104"/>
      <c r="DD72" s="105"/>
      <c r="DE72" s="102"/>
      <c r="DF72" s="103"/>
      <c r="DG72" s="103"/>
      <c r="DH72" s="72">
        <f t="shared" si="70"/>
        <v>0</v>
      </c>
      <c r="DI72" s="104"/>
      <c r="DJ72" s="104"/>
      <c r="DK72" s="152"/>
      <c r="DL72" s="170">
        <f t="shared" si="71"/>
        <v>0</v>
      </c>
      <c r="DM72" s="51">
        <f>DN72*Довідники!$H$2</f>
        <v>0</v>
      </c>
      <c r="DN72" s="72">
        <f t="shared" si="72"/>
        <v>0</v>
      </c>
      <c r="DO72" s="96" t="str">
        <f t="shared" si="73"/>
        <v xml:space="preserve"> </v>
      </c>
      <c r="DP72" s="68" t="str">
        <f>IF(OR(DO72&lt;Довідники!$J$3, DO72&gt;Довідники!$K$3), "!", "")</f>
        <v>!</v>
      </c>
      <c r="DQ72" s="120"/>
      <c r="DR72" s="45" t="str">
        <f t="shared" si="74"/>
        <v/>
      </c>
      <c r="DS72" s="71"/>
      <c r="DT72" s="119"/>
      <c r="DU72" s="119"/>
      <c r="DV72" s="119"/>
      <c r="DW72" s="179"/>
      <c r="DX72" s="182"/>
      <c r="DY72" s="119"/>
      <c r="DZ72" s="119"/>
      <c r="EA72" s="183"/>
      <c r="ED72" s="10">
        <f t="shared" si="75"/>
        <v>0</v>
      </c>
      <c r="EE72" s="10">
        <f t="shared" si="76"/>
        <v>0</v>
      </c>
      <c r="EF72" s="10">
        <f t="shared" si="77"/>
        <v>0</v>
      </c>
      <c r="EG72" s="10">
        <f t="shared" si="78"/>
        <v>0</v>
      </c>
      <c r="EH72" s="10">
        <f t="shared" si="79"/>
        <v>0</v>
      </c>
      <c r="EI72" s="10">
        <f t="shared" si="80"/>
        <v>0</v>
      </c>
      <c r="EJ72" s="10">
        <f t="shared" si="81"/>
        <v>0</v>
      </c>
      <c r="EL72" s="123">
        <f t="shared" si="82"/>
        <v>0</v>
      </c>
    </row>
    <row r="73" spans="1:142" ht="13.5" hidden="1" thickBot="1" x14ac:dyDescent="0.25">
      <c r="A73" s="49">
        <f t="shared" si="0"/>
        <v>64</v>
      </c>
      <c r="B73" s="101"/>
      <c r="C73" s="50" t="str">
        <f>IF(ISBLANK(D73)=FALSE,VLOOKUP(D73,Довідники!$B$2:$C$45,2,FALSE),"")</f>
        <v/>
      </c>
      <c r="D73" s="145"/>
      <c r="E73" s="112"/>
      <c r="F73" s="48" t="str">
        <f t="shared" si="22"/>
        <v/>
      </c>
      <c r="G73" s="48" t="str">
        <f>CONCATENATE(IF($X73="З", CONCATENATE($R$4, ","), ""), IF($X73=Довідники!$E$5, CONCATENATE($R$4, "*,"), ""), IF($AE73="З", CONCATENATE($Y$4, ","), ""), IF($AE73=Довідники!$E$5, CONCATENATE($Y$4, "*,"), ""), IF($AL73="З", CONCATENATE($AF$4, ","), ""), IF($AL73=Довідники!$E$5, CONCATENATE($AF$4, "*,"), ""), IF($AS73="З", CONCATENATE($AM$4, ","), ""), IF($AS73=Довідники!$E$5, CONCATENATE($AM$4, "*,"), ""), IF($AZ73="З", CONCATENATE($AT$4, ","), ""), IF($AZ73=Довідники!$E$5, CONCATENATE($AT$4, "*,"), ""), IF($BG73="З", CONCATENATE($BA$4, ","), ""), IF($BG73=Довідники!$E$5, CONCATENATE($BA$4, "*,"), ""), IF($BN73="З", CONCATENATE($BH$4, ","), ""), IF($BN73=Довідники!$E$5, CONCATENATE($BH$4, "*,"), ""), IF($BU73="З", CONCATENATE($BO$4, ","), ""), IF($BU73=Довідники!$E$5, CONCATENATE($BO$4, "*,"), ""), IF($CB73="З", CONCATENATE($BV$4, ","), ""), IF($CB73=Довідники!$E$5, CONCATENATE($BV$4, "*,"), ""), IF($CI73="З", CONCATENATE($CC$4, ","), ""), IF($CI73=Довідники!$E$5, CONCATENATE($CC$4, "*,"), ""), IF($CP73="З", CONCATENATE($CJ$4, ","), ""), IF($CP73=Довідники!$E$5, CONCATENATE($CJ$4, "*,"), ""), IF($CW73="З", CONCATENATE($CQ$4, ","), ""), IF($CW73=Довідники!$E$5, CONCATENATE($CQ$4, "*,"), ""), IF($DD73="З", CONCATENATE($CX$4, ","), ""), IF($DD73=Довідники!$E$5, CONCATENATE($CX$4, "*,"), ""), IF($DK73="З", CONCATENATE($DE$4, ","), ""), IF($DK73=Довідники!$E$5, CONCATENATE($DE$4, "*,"), ""))</f>
        <v/>
      </c>
      <c r="H73" s="48" t="str">
        <f t="shared" si="23"/>
        <v/>
      </c>
      <c r="I73" s="48" t="str">
        <f t="shared" si="24"/>
        <v/>
      </c>
      <c r="J73" s="48">
        <f t="shared" si="51"/>
        <v>0</v>
      </c>
      <c r="K73" s="48" t="str">
        <f t="shared" si="26"/>
        <v/>
      </c>
      <c r="L73" s="48">
        <f t="shared" si="52"/>
        <v>0</v>
      </c>
      <c r="M73" s="51">
        <f t="shared" si="53"/>
        <v>0</v>
      </c>
      <c r="N73" s="51">
        <f t="shared" si="54"/>
        <v>0</v>
      </c>
      <c r="O73" s="52">
        <f t="shared" si="55"/>
        <v>0</v>
      </c>
      <c r="P73" s="96" t="str">
        <f t="shared" si="56"/>
        <v xml:space="preserve"> </v>
      </c>
      <c r="Q73" s="166" t="str">
        <f>IF(OR(P73&lt;Довідники!$J$8, P73&gt;Довідники!$K$8), "!", "")</f>
        <v>!</v>
      </c>
      <c r="R73" s="159"/>
      <c r="S73" s="103"/>
      <c r="T73" s="103"/>
      <c r="U73" s="72">
        <f t="shared" si="57"/>
        <v>0</v>
      </c>
      <c r="V73" s="104"/>
      <c r="W73" s="104"/>
      <c r="X73" s="105"/>
      <c r="Y73" s="102"/>
      <c r="Z73" s="103"/>
      <c r="AA73" s="103"/>
      <c r="AB73" s="72">
        <f t="shared" si="58"/>
        <v>0</v>
      </c>
      <c r="AC73" s="104"/>
      <c r="AD73" s="104"/>
      <c r="AE73" s="152"/>
      <c r="AF73" s="159"/>
      <c r="AG73" s="103"/>
      <c r="AH73" s="103"/>
      <c r="AI73" s="72">
        <f t="shared" si="59"/>
        <v>0</v>
      </c>
      <c r="AJ73" s="104"/>
      <c r="AK73" s="104"/>
      <c r="AL73" s="105"/>
      <c r="AM73" s="102"/>
      <c r="AN73" s="103"/>
      <c r="AO73" s="103"/>
      <c r="AP73" s="72">
        <f t="shared" si="60"/>
        <v>0</v>
      </c>
      <c r="AQ73" s="104"/>
      <c r="AR73" s="104"/>
      <c r="AS73" s="152"/>
      <c r="AT73" s="159"/>
      <c r="AU73" s="103"/>
      <c r="AV73" s="103"/>
      <c r="AW73" s="72">
        <f t="shared" si="61"/>
        <v>0</v>
      </c>
      <c r="AX73" s="104"/>
      <c r="AY73" s="104"/>
      <c r="AZ73" s="105"/>
      <c r="BA73" s="102"/>
      <c r="BB73" s="103"/>
      <c r="BC73" s="103"/>
      <c r="BD73" s="72">
        <f t="shared" si="62"/>
        <v>0</v>
      </c>
      <c r="BE73" s="104"/>
      <c r="BF73" s="104"/>
      <c r="BG73" s="152"/>
      <c r="BH73" s="159"/>
      <c r="BI73" s="103"/>
      <c r="BJ73" s="103"/>
      <c r="BK73" s="72">
        <f t="shared" si="63"/>
        <v>0</v>
      </c>
      <c r="BL73" s="104"/>
      <c r="BM73" s="104"/>
      <c r="BN73" s="105"/>
      <c r="BO73" s="102"/>
      <c r="BP73" s="103"/>
      <c r="BQ73" s="103"/>
      <c r="BR73" s="72">
        <f t="shared" si="64"/>
        <v>0</v>
      </c>
      <c r="BS73" s="104"/>
      <c r="BT73" s="104"/>
      <c r="BU73" s="152"/>
      <c r="BV73" s="159"/>
      <c r="BW73" s="103"/>
      <c r="BX73" s="103"/>
      <c r="BY73" s="72">
        <f t="shared" si="65"/>
        <v>0</v>
      </c>
      <c r="BZ73" s="104"/>
      <c r="CA73" s="104"/>
      <c r="CB73" s="105"/>
      <c r="CC73" s="102"/>
      <c r="CD73" s="103"/>
      <c r="CE73" s="103"/>
      <c r="CF73" s="72">
        <f t="shared" si="66"/>
        <v>0</v>
      </c>
      <c r="CG73" s="104"/>
      <c r="CH73" s="104"/>
      <c r="CI73" s="152"/>
      <c r="CJ73" s="159"/>
      <c r="CK73" s="103"/>
      <c r="CL73" s="103"/>
      <c r="CM73" s="72">
        <f t="shared" si="67"/>
        <v>0</v>
      </c>
      <c r="CN73" s="104"/>
      <c r="CO73" s="104"/>
      <c r="CP73" s="105"/>
      <c r="CQ73" s="102"/>
      <c r="CR73" s="103"/>
      <c r="CS73" s="103"/>
      <c r="CT73" s="72">
        <f t="shared" si="68"/>
        <v>0</v>
      </c>
      <c r="CU73" s="104"/>
      <c r="CV73" s="104"/>
      <c r="CW73" s="152"/>
      <c r="CX73" s="159"/>
      <c r="CY73" s="103"/>
      <c r="CZ73" s="103"/>
      <c r="DA73" s="72">
        <f t="shared" si="69"/>
        <v>0</v>
      </c>
      <c r="DB73" s="104"/>
      <c r="DC73" s="104"/>
      <c r="DD73" s="105"/>
      <c r="DE73" s="102"/>
      <c r="DF73" s="103"/>
      <c r="DG73" s="103"/>
      <c r="DH73" s="72">
        <f t="shared" si="70"/>
        <v>0</v>
      </c>
      <c r="DI73" s="104"/>
      <c r="DJ73" s="104"/>
      <c r="DK73" s="152"/>
      <c r="DL73" s="170">
        <f t="shared" si="71"/>
        <v>0</v>
      </c>
      <c r="DM73" s="51">
        <f>DN73*Довідники!$H$2</f>
        <v>0</v>
      </c>
      <c r="DN73" s="72">
        <f t="shared" si="72"/>
        <v>0</v>
      </c>
      <c r="DO73" s="96" t="str">
        <f t="shared" si="73"/>
        <v xml:space="preserve"> </v>
      </c>
      <c r="DP73" s="68" t="str">
        <f>IF(OR(DO73&lt;Довідники!$J$3, DO73&gt;Довідники!$K$3), "!", "")</f>
        <v>!</v>
      </c>
      <c r="DQ73" s="120"/>
      <c r="DR73" s="45" t="str">
        <f t="shared" si="74"/>
        <v/>
      </c>
      <c r="DS73" s="71"/>
      <c r="DT73" s="119"/>
      <c r="DU73" s="119"/>
      <c r="DV73" s="119"/>
      <c r="DW73" s="179"/>
      <c r="DX73" s="182"/>
      <c r="DY73" s="119"/>
      <c r="DZ73" s="119"/>
      <c r="EA73" s="183"/>
      <c r="ED73" s="10">
        <f t="shared" si="75"/>
        <v>0</v>
      </c>
      <c r="EE73" s="10">
        <f t="shared" si="76"/>
        <v>0</v>
      </c>
      <c r="EF73" s="10">
        <f t="shared" si="77"/>
        <v>0</v>
      </c>
      <c r="EG73" s="10">
        <f t="shared" si="78"/>
        <v>0</v>
      </c>
      <c r="EH73" s="10">
        <f t="shared" si="79"/>
        <v>0</v>
      </c>
      <c r="EI73" s="10">
        <f t="shared" si="80"/>
        <v>0</v>
      </c>
      <c r="EJ73" s="10">
        <f t="shared" si="81"/>
        <v>0</v>
      </c>
      <c r="EL73" s="123">
        <f t="shared" si="82"/>
        <v>0</v>
      </c>
    </row>
    <row r="74" spans="1:142" ht="13.5" hidden="1" thickBot="1" x14ac:dyDescent="0.25">
      <c r="A74" s="49">
        <f t="shared" ref="A74:A109" si="83">A73+1</f>
        <v>65</v>
      </c>
      <c r="B74" s="101"/>
      <c r="C74" s="50" t="str">
        <f>IF(ISBLANK(D74)=FALSE,VLOOKUP(D74,Довідники!$B$2:$C$45,2,FALSE),"")</f>
        <v/>
      </c>
      <c r="D74" s="145"/>
      <c r="E74" s="112"/>
      <c r="F74" s="48" t="str">
        <f t="shared" si="22"/>
        <v/>
      </c>
      <c r="G74" s="48" t="str">
        <f>CONCATENATE(IF($X74="З", CONCATENATE($R$4, ","), ""), IF($X74=Довідники!$E$5, CONCATENATE($R$4, "*,"), ""), IF($AE74="З", CONCATENATE($Y$4, ","), ""), IF($AE74=Довідники!$E$5, CONCATENATE($Y$4, "*,"), ""), IF($AL74="З", CONCATENATE($AF$4, ","), ""), IF($AL74=Довідники!$E$5, CONCATENATE($AF$4, "*,"), ""), IF($AS74="З", CONCATENATE($AM$4, ","), ""), IF($AS74=Довідники!$E$5, CONCATENATE($AM$4, "*,"), ""), IF($AZ74="З", CONCATENATE($AT$4, ","), ""), IF($AZ74=Довідники!$E$5, CONCATENATE($AT$4, "*,"), ""), IF($BG74="З", CONCATENATE($BA$4, ","), ""), IF($BG74=Довідники!$E$5, CONCATENATE($BA$4, "*,"), ""), IF($BN74="З", CONCATENATE($BH$4, ","), ""), IF($BN74=Довідники!$E$5, CONCATENATE($BH$4, "*,"), ""), IF($BU74="З", CONCATENATE($BO$4, ","), ""), IF($BU74=Довідники!$E$5, CONCATENATE($BO$4, "*,"), ""), IF($CB74="З", CONCATENATE($BV$4, ","), ""), IF($CB74=Довідники!$E$5, CONCATENATE($BV$4, "*,"), ""), IF($CI74="З", CONCATENATE($CC$4, ","), ""), IF($CI74=Довідники!$E$5, CONCATENATE($CC$4, "*,"), ""), IF($CP74="З", CONCATENATE($CJ$4, ","), ""), IF($CP74=Довідники!$E$5, CONCATENATE($CJ$4, "*,"), ""), IF($CW74="З", CONCATENATE($CQ$4, ","), ""), IF($CW74=Довідники!$E$5, CONCATENATE($CQ$4, "*,"), ""), IF($DD74="З", CONCATENATE($CX$4, ","), ""), IF($DD74=Довідники!$E$5, CONCATENATE($CX$4, "*,"), ""), IF($DK74="З", CONCATENATE($DE$4, ","), ""), IF($DK74=Довідники!$E$5, CONCATENATE($DE$4, "*,"), ""))</f>
        <v/>
      </c>
      <c r="H74" s="48" t="str">
        <f t="shared" si="23"/>
        <v/>
      </c>
      <c r="I74" s="48" t="str">
        <f t="shared" si="24"/>
        <v/>
      </c>
      <c r="J74" s="48">
        <f t="shared" si="51"/>
        <v>0</v>
      </c>
      <c r="K74" s="48" t="str">
        <f t="shared" si="26"/>
        <v/>
      </c>
      <c r="L74" s="48">
        <f t="shared" si="52"/>
        <v>0</v>
      </c>
      <c r="M74" s="51">
        <f t="shared" si="53"/>
        <v>0</v>
      </c>
      <c r="N74" s="51">
        <f t="shared" si="54"/>
        <v>0</v>
      </c>
      <c r="O74" s="52">
        <f t="shared" si="55"/>
        <v>0</v>
      </c>
      <c r="P74" s="96" t="str">
        <f t="shared" si="56"/>
        <v xml:space="preserve"> </v>
      </c>
      <c r="Q74" s="166" t="str">
        <f>IF(OR(P74&lt;Довідники!$J$8, P74&gt;Довідники!$K$8), "!", "")</f>
        <v>!</v>
      </c>
      <c r="R74" s="159"/>
      <c r="S74" s="103"/>
      <c r="T74" s="103"/>
      <c r="U74" s="72">
        <f t="shared" si="57"/>
        <v>0</v>
      </c>
      <c r="V74" s="104"/>
      <c r="W74" s="104"/>
      <c r="X74" s="105"/>
      <c r="Y74" s="102"/>
      <c r="Z74" s="103"/>
      <c r="AA74" s="103"/>
      <c r="AB74" s="72">
        <f t="shared" si="58"/>
        <v>0</v>
      </c>
      <c r="AC74" s="104"/>
      <c r="AD74" s="104"/>
      <c r="AE74" s="152"/>
      <c r="AF74" s="159"/>
      <c r="AG74" s="103"/>
      <c r="AH74" s="103"/>
      <c r="AI74" s="72">
        <f t="shared" si="59"/>
        <v>0</v>
      </c>
      <c r="AJ74" s="104"/>
      <c r="AK74" s="104"/>
      <c r="AL74" s="105"/>
      <c r="AM74" s="102"/>
      <c r="AN74" s="103"/>
      <c r="AO74" s="103"/>
      <c r="AP74" s="72">
        <f t="shared" si="60"/>
        <v>0</v>
      </c>
      <c r="AQ74" s="104"/>
      <c r="AR74" s="104"/>
      <c r="AS74" s="152"/>
      <c r="AT74" s="159"/>
      <c r="AU74" s="103"/>
      <c r="AV74" s="103"/>
      <c r="AW74" s="72">
        <f t="shared" si="61"/>
        <v>0</v>
      </c>
      <c r="AX74" s="104"/>
      <c r="AY74" s="104"/>
      <c r="AZ74" s="105"/>
      <c r="BA74" s="102"/>
      <c r="BB74" s="103"/>
      <c r="BC74" s="103"/>
      <c r="BD74" s="72">
        <f t="shared" si="62"/>
        <v>0</v>
      </c>
      <c r="BE74" s="104"/>
      <c r="BF74" s="104"/>
      <c r="BG74" s="152"/>
      <c r="BH74" s="159"/>
      <c r="BI74" s="103"/>
      <c r="BJ74" s="103"/>
      <c r="BK74" s="72">
        <f t="shared" si="63"/>
        <v>0</v>
      </c>
      <c r="BL74" s="104"/>
      <c r="BM74" s="104"/>
      <c r="BN74" s="105"/>
      <c r="BO74" s="102"/>
      <c r="BP74" s="103"/>
      <c r="BQ74" s="103"/>
      <c r="BR74" s="72">
        <f t="shared" si="64"/>
        <v>0</v>
      </c>
      <c r="BS74" s="104"/>
      <c r="BT74" s="104"/>
      <c r="BU74" s="152"/>
      <c r="BV74" s="159"/>
      <c r="BW74" s="103"/>
      <c r="BX74" s="103"/>
      <c r="BY74" s="72">
        <f t="shared" si="65"/>
        <v>0</v>
      </c>
      <c r="BZ74" s="104"/>
      <c r="CA74" s="104"/>
      <c r="CB74" s="105"/>
      <c r="CC74" s="102"/>
      <c r="CD74" s="103"/>
      <c r="CE74" s="103"/>
      <c r="CF74" s="72">
        <f t="shared" si="66"/>
        <v>0</v>
      </c>
      <c r="CG74" s="104"/>
      <c r="CH74" s="104"/>
      <c r="CI74" s="152"/>
      <c r="CJ74" s="159"/>
      <c r="CK74" s="103"/>
      <c r="CL74" s="103"/>
      <c r="CM74" s="72">
        <f t="shared" si="67"/>
        <v>0</v>
      </c>
      <c r="CN74" s="104"/>
      <c r="CO74" s="104"/>
      <c r="CP74" s="105"/>
      <c r="CQ74" s="102"/>
      <c r="CR74" s="103"/>
      <c r="CS74" s="103"/>
      <c r="CT74" s="72">
        <f t="shared" si="68"/>
        <v>0</v>
      </c>
      <c r="CU74" s="104"/>
      <c r="CV74" s="104"/>
      <c r="CW74" s="152"/>
      <c r="CX74" s="159"/>
      <c r="CY74" s="103"/>
      <c r="CZ74" s="103"/>
      <c r="DA74" s="72">
        <f t="shared" si="69"/>
        <v>0</v>
      </c>
      <c r="DB74" s="104"/>
      <c r="DC74" s="104"/>
      <c r="DD74" s="105"/>
      <c r="DE74" s="102"/>
      <c r="DF74" s="103"/>
      <c r="DG74" s="103"/>
      <c r="DH74" s="72">
        <f t="shared" si="70"/>
        <v>0</v>
      </c>
      <c r="DI74" s="104"/>
      <c r="DJ74" s="104"/>
      <c r="DK74" s="152"/>
      <c r="DL74" s="170">
        <f t="shared" si="71"/>
        <v>0</v>
      </c>
      <c r="DM74" s="51">
        <f>DN74*Довідники!$H$2</f>
        <v>0</v>
      </c>
      <c r="DN74" s="72">
        <f t="shared" si="72"/>
        <v>0</v>
      </c>
      <c r="DO74" s="96" t="str">
        <f t="shared" si="73"/>
        <v xml:space="preserve"> </v>
      </c>
      <c r="DP74" s="68" t="str">
        <f>IF(OR(DO74&lt;Довідники!$J$3, DO74&gt;Довідники!$K$3), "!", "")</f>
        <v>!</v>
      </c>
      <c r="DQ74" s="120"/>
      <c r="DR74" s="45" t="str">
        <f t="shared" si="74"/>
        <v/>
      </c>
      <c r="DS74" s="71"/>
      <c r="DT74" s="119"/>
      <c r="DU74" s="119"/>
      <c r="DV74" s="119"/>
      <c r="DW74" s="179"/>
      <c r="DX74" s="182"/>
      <c r="DY74" s="119"/>
      <c r="DZ74" s="119"/>
      <c r="EA74" s="183"/>
      <c r="ED74" s="10">
        <f t="shared" si="75"/>
        <v>0</v>
      </c>
      <c r="EE74" s="10">
        <f t="shared" si="76"/>
        <v>0</v>
      </c>
      <c r="EF74" s="10">
        <f t="shared" si="77"/>
        <v>0</v>
      </c>
      <c r="EG74" s="10">
        <f t="shared" si="78"/>
        <v>0</v>
      </c>
      <c r="EH74" s="10">
        <f t="shared" si="79"/>
        <v>0</v>
      </c>
      <c r="EI74" s="10">
        <f t="shared" si="80"/>
        <v>0</v>
      </c>
      <c r="EJ74" s="10">
        <f t="shared" si="81"/>
        <v>0</v>
      </c>
      <c r="EL74" s="123">
        <f t="shared" si="82"/>
        <v>0</v>
      </c>
    </row>
    <row r="75" spans="1:142" ht="13.5" hidden="1" thickBot="1" x14ac:dyDescent="0.25">
      <c r="A75" s="49">
        <f t="shared" si="83"/>
        <v>66</v>
      </c>
      <c r="B75" s="101"/>
      <c r="C75" s="50" t="str">
        <f>IF(ISBLANK(D75)=FALSE,VLOOKUP(D75,Довідники!$B$2:$C$45,2,FALSE),"")</f>
        <v/>
      </c>
      <c r="D75" s="145"/>
      <c r="E75" s="112"/>
      <c r="F75" s="48" t="str">
        <f t="shared" ref="F75:F109" si="84">CONCATENATE(IF($X75="Е", CONCATENATE($R$4, ","), ""), IF($AE75="Е", CONCATENATE($Y$4, ","), ""), IF($AL75="Е", CONCATENATE($AF$4, ","), ""), IF($AS75="Е", CONCATENATE($AM$4, ","), ""), IF($AZ75="Е", CONCATENATE($AT$4, ","), ""), IF($BG75="Е", CONCATENATE($BA$4, ","), ""), IF($BN75="Е", CONCATENATE($BH$4, ","), ""), IF($BU75="Е", CONCATENATE($BO$4, ","), ""), IF($CB75="Е", CONCATENATE($BV$4, ","), ""), IF($CI75="Е", CONCATENATE($CC$4, ","), ""), IF($CP75="Е", CONCATENATE($CJ$4, ","), ""), IF($CW75="Е", CONCATENATE($CQ$4, ","), ""), IF($DD75="Е", CONCATENATE($CX$4, ","), ""), IF($DK75="Е", CONCATENATE($DE$4, ","), ""))</f>
        <v/>
      </c>
      <c r="G75" s="48" t="str">
        <f>CONCATENATE(IF($X75="З", CONCATENATE($R$4, ","), ""), IF($X75=Довідники!$E$5, CONCATENATE($R$4, "*,"), ""), IF($AE75="З", CONCATENATE($Y$4, ","), ""), IF($AE75=Довідники!$E$5, CONCATENATE($Y$4, "*,"), ""), IF($AL75="З", CONCATENATE($AF$4, ","), ""), IF($AL75=Довідники!$E$5, CONCATENATE($AF$4, "*,"), ""), IF($AS75="З", CONCATENATE($AM$4, ","), ""), IF($AS75=Довідники!$E$5, CONCATENATE($AM$4, "*,"), ""), IF($AZ75="З", CONCATENATE($AT$4, ","), ""), IF($AZ75=Довідники!$E$5, CONCATENATE($AT$4, "*,"), ""), IF($BG75="З", CONCATENATE($BA$4, ","), ""), IF($BG75=Довідники!$E$5, CONCATENATE($BA$4, "*,"), ""), IF($BN75="З", CONCATENATE($BH$4, ","), ""), IF($BN75=Довідники!$E$5, CONCATENATE($BH$4, "*,"), ""), IF($BU75="З", CONCATENATE($BO$4, ","), ""), IF($BU75=Довідники!$E$5, CONCATENATE($BO$4, "*,"), ""), IF($CB75="З", CONCATENATE($BV$4, ","), ""), IF($CB75=Довідники!$E$5, CONCATENATE($BV$4, "*,"), ""), IF($CI75="З", CONCATENATE($CC$4, ","), ""), IF($CI75=Довідники!$E$5, CONCATENATE($CC$4, "*,"), ""), IF($CP75="З", CONCATENATE($CJ$4, ","), ""), IF($CP75=Довідники!$E$5, CONCATENATE($CJ$4, "*,"), ""), IF($CW75="З", CONCATENATE($CQ$4, ","), ""), IF($CW75=Довідники!$E$5, CONCATENATE($CQ$4, "*,"), ""), IF($DD75="З", CONCATENATE($CX$4, ","), ""), IF($DD75=Довідники!$E$5, CONCATENATE($CX$4, "*,"), ""), IF($DK75="З", CONCATENATE($DE$4, ","), ""), IF($DK75=Довідники!$E$5, CONCATENATE($DE$4, "*,"), ""))</f>
        <v/>
      </c>
      <c r="H75" s="48" t="str">
        <f t="shared" ref="H75:H109" si="85">CONCATENATE(IF($W75="КП", CONCATENATE($R$4, ","), ""), IF($AD75="КП", CONCATENATE($Y$4, ","), ""), IF($AK75="КП", CONCATENATE($AF$4, ","), ""), IF($AR75="КП", CONCATENATE($AM$4, ","), ""), IF($AY75="КП", CONCATENATE($AT$4, ","), ""), IF($BF75="КП", CONCATENATE($BA$4, ","), ""), IF($BM75="КП", CONCATENATE($BH$4, ","), ""), IF($BT75="КП", CONCATENATE($BO$4, ","), ""), IF($CA75="КП", CONCATENATE($BV$4, ","), ""), IF($CH75="КП", CONCATENATE($CC$4, ","), ""), IF($CO75="КП", CONCATENATE($CJ$4, ","), ""), IF($CV75="КП", CONCATENATE($CQ$4, ","), ""), IF($DC75="КП", CONCATENATE($CX$4, ","), ""), IF($DJ75="КП", CONCATENATE($DE$4, ","), ""))</f>
        <v/>
      </c>
      <c r="I75" s="48" t="str">
        <f t="shared" ref="I75:I109" si="86">CONCATENATE(IF($W75="КР", CONCATENATE($R$4, ","), ""), IF($AD75="КР", CONCATENATE($Y$4, ","), ""), IF($AK75="КР", CONCATENATE($AF$4, ","), ""), IF($AR75="КР", CONCATENATE($AM$4, ","), ""), IF($AY75="КР", CONCATENATE($AT$4, ","), ""), IF($BF75="КР", CONCATENATE($BA$4, ","), ""), IF($BM75="КР", CONCATENATE($BH$4, ","), ""), IF($BT75="КР", CONCATENATE($BO$4, ","), ""), IF($CA75="КР", CONCATENATE($BV$4, ","), ""), IF($CH75="КР", CONCATENATE($CC$4, ","), ""), IF($CO75="КР", CONCATENATE($CJ$4, ","), ""), IF($CV75="КР", CONCATENATE($CQ$4, ","), ""), IF($DC75="КР", CONCATENATE($CX$4, ","), ""), IF($DJ75="КР", CONCATENATE($DE$4, ","), ""))</f>
        <v/>
      </c>
      <c r="J75" s="48">
        <f t="shared" si="51"/>
        <v>0</v>
      </c>
      <c r="K75" s="48" t="str">
        <f t="shared" ref="K75:K109" si="87">CONCATENATE(IF($V75&lt;&gt;"", CONCATENATE($R$4, ","), ""), IF($AC75&lt;&gt;"", CONCATENATE($Y$4, ","), ""), IF($AJ75&lt;&gt;"", CONCATENATE($AF$4, ","), ""), IF($AQ75&lt;&gt;"", CONCATENATE($AM$4, ","), ""), IF($AX75&lt;&gt;"", CONCATENATE($AT$4, ","), ""), IF($BE75&lt;&gt;"", CONCATENATE($BA$4, ","), ""), IF($BL75&lt;&gt;"", CONCATENATE($BH$4, ","), ""), IF($BS75&lt;&gt;"", CONCATENATE($BO$4, ","), ""), IF($BZ75&lt;&gt;"", CONCATENATE($BV$4, ","), ""), IF($CG75&lt;&gt;"", CONCATENATE($CC$4, ","), ""), IF($CN75&lt;&gt;"", CONCATENATE($CJ$4, ","), ""), IF($CU75&lt;&gt;"", CONCATENATE($CQ$4, ","), ""), IF($DB75&lt;&gt;"", CONCATENATE($CX$4, ","), ""), IF($DI75&lt;&gt;"", CONCATENATE($DE$4, ","), ""))</f>
        <v/>
      </c>
      <c r="L75" s="48">
        <f t="shared" si="52"/>
        <v>0</v>
      </c>
      <c r="M75" s="51">
        <f t="shared" si="53"/>
        <v>0</v>
      </c>
      <c r="N75" s="51">
        <f t="shared" si="54"/>
        <v>0</v>
      </c>
      <c r="O75" s="52">
        <f t="shared" si="55"/>
        <v>0</v>
      </c>
      <c r="P75" s="96" t="str">
        <f t="shared" si="56"/>
        <v xml:space="preserve"> </v>
      </c>
      <c r="Q75" s="166" t="str">
        <f>IF(OR(P75&lt;Довідники!$J$8, P75&gt;Довідники!$K$8), "!", "")</f>
        <v>!</v>
      </c>
      <c r="R75" s="159"/>
      <c r="S75" s="103"/>
      <c r="T75" s="103"/>
      <c r="U75" s="72">
        <f t="shared" si="57"/>
        <v>0</v>
      </c>
      <c r="V75" s="104"/>
      <c r="W75" s="104"/>
      <c r="X75" s="105"/>
      <c r="Y75" s="102"/>
      <c r="Z75" s="103"/>
      <c r="AA75" s="103"/>
      <c r="AB75" s="72">
        <f t="shared" si="58"/>
        <v>0</v>
      </c>
      <c r="AC75" s="104"/>
      <c r="AD75" s="104"/>
      <c r="AE75" s="152"/>
      <c r="AF75" s="159"/>
      <c r="AG75" s="103"/>
      <c r="AH75" s="103"/>
      <c r="AI75" s="72">
        <f t="shared" si="59"/>
        <v>0</v>
      </c>
      <c r="AJ75" s="104"/>
      <c r="AK75" s="104"/>
      <c r="AL75" s="105"/>
      <c r="AM75" s="102"/>
      <c r="AN75" s="103"/>
      <c r="AO75" s="103"/>
      <c r="AP75" s="72">
        <f t="shared" si="60"/>
        <v>0</v>
      </c>
      <c r="AQ75" s="104"/>
      <c r="AR75" s="104"/>
      <c r="AS75" s="152"/>
      <c r="AT75" s="159"/>
      <c r="AU75" s="103"/>
      <c r="AV75" s="103"/>
      <c r="AW75" s="72">
        <f t="shared" si="61"/>
        <v>0</v>
      </c>
      <c r="AX75" s="104"/>
      <c r="AY75" s="104"/>
      <c r="AZ75" s="105"/>
      <c r="BA75" s="102"/>
      <c r="BB75" s="103"/>
      <c r="BC75" s="103"/>
      <c r="BD75" s="72">
        <f t="shared" si="62"/>
        <v>0</v>
      </c>
      <c r="BE75" s="104"/>
      <c r="BF75" s="104"/>
      <c r="BG75" s="152"/>
      <c r="BH75" s="159"/>
      <c r="BI75" s="103"/>
      <c r="BJ75" s="103"/>
      <c r="BK75" s="72">
        <f t="shared" si="63"/>
        <v>0</v>
      </c>
      <c r="BL75" s="104"/>
      <c r="BM75" s="104"/>
      <c r="BN75" s="105"/>
      <c r="BO75" s="102"/>
      <c r="BP75" s="103"/>
      <c r="BQ75" s="103"/>
      <c r="BR75" s="72">
        <f t="shared" si="64"/>
        <v>0</v>
      </c>
      <c r="BS75" s="104"/>
      <c r="BT75" s="104"/>
      <c r="BU75" s="152"/>
      <c r="BV75" s="159"/>
      <c r="BW75" s="103"/>
      <c r="BX75" s="103"/>
      <c r="BY75" s="72">
        <f t="shared" si="65"/>
        <v>0</v>
      </c>
      <c r="BZ75" s="104"/>
      <c r="CA75" s="104"/>
      <c r="CB75" s="105"/>
      <c r="CC75" s="102"/>
      <c r="CD75" s="103"/>
      <c r="CE75" s="103"/>
      <c r="CF75" s="72">
        <f t="shared" si="66"/>
        <v>0</v>
      </c>
      <c r="CG75" s="104"/>
      <c r="CH75" s="104"/>
      <c r="CI75" s="152"/>
      <c r="CJ75" s="159"/>
      <c r="CK75" s="103"/>
      <c r="CL75" s="103"/>
      <c r="CM75" s="72">
        <f t="shared" si="67"/>
        <v>0</v>
      </c>
      <c r="CN75" s="104"/>
      <c r="CO75" s="104"/>
      <c r="CP75" s="105"/>
      <c r="CQ75" s="102"/>
      <c r="CR75" s="103"/>
      <c r="CS75" s="103"/>
      <c r="CT75" s="72">
        <f t="shared" si="68"/>
        <v>0</v>
      </c>
      <c r="CU75" s="104"/>
      <c r="CV75" s="104"/>
      <c r="CW75" s="152"/>
      <c r="CX75" s="159"/>
      <c r="CY75" s="103"/>
      <c r="CZ75" s="103"/>
      <c r="DA75" s="72">
        <f t="shared" si="69"/>
        <v>0</v>
      </c>
      <c r="DB75" s="104"/>
      <c r="DC75" s="104"/>
      <c r="DD75" s="105"/>
      <c r="DE75" s="102"/>
      <c r="DF75" s="103"/>
      <c r="DG75" s="103"/>
      <c r="DH75" s="72">
        <f t="shared" si="70"/>
        <v>0</v>
      </c>
      <c r="DI75" s="104"/>
      <c r="DJ75" s="104"/>
      <c r="DK75" s="152"/>
      <c r="DL75" s="170">
        <f t="shared" si="71"/>
        <v>0</v>
      </c>
      <c r="DM75" s="51">
        <f>DN75*Довідники!$H$2</f>
        <v>0</v>
      </c>
      <c r="DN75" s="72">
        <f t="shared" si="72"/>
        <v>0</v>
      </c>
      <c r="DO75" s="96" t="str">
        <f t="shared" si="73"/>
        <v xml:space="preserve"> </v>
      </c>
      <c r="DP75" s="68" t="str">
        <f>IF(OR(DO75&lt;Довідники!$J$3, DO75&gt;Довідники!$K$3), "!", "")</f>
        <v>!</v>
      </c>
      <c r="DQ75" s="120"/>
      <c r="DR75" s="45" t="str">
        <f t="shared" si="74"/>
        <v/>
      </c>
      <c r="DS75" s="71"/>
      <c r="DT75" s="119"/>
      <c r="DU75" s="119"/>
      <c r="DV75" s="119"/>
      <c r="DW75" s="179"/>
      <c r="DX75" s="182"/>
      <c r="DY75" s="119"/>
      <c r="DZ75" s="119"/>
      <c r="EA75" s="183"/>
      <c r="ED75" s="10">
        <f t="shared" si="75"/>
        <v>0</v>
      </c>
      <c r="EE75" s="10">
        <f t="shared" si="76"/>
        <v>0</v>
      </c>
      <c r="EF75" s="10">
        <f t="shared" si="77"/>
        <v>0</v>
      </c>
      <c r="EG75" s="10">
        <f t="shared" si="78"/>
        <v>0</v>
      </c>
      <c r="EH75" s="10">
        <f t="shared" si="79"/>
        <v>0</v>
      </c>
      <c r="EI75" s="10">
        <f t="shared" si="80"/>
        <v>0</v>
      </c>
      <c r="EJ75" s="10">
        <f t="shared" si="81"/>
        <v>0</v>
      </c>
      <c r="EL75" s="123">
        <f t="shared" si="82"/>
        <v>0</v>
      </c>
    </row>
    <row r="76" spans="1:142" ht="13.5" hidden="1" thickBot="1" x14ac:dyDescent="0.25">
      <c r="A76" s="49">
        <f t="shared" si="83"/>
        <v>67</v>
      </c>
      <c r="B76" s="101"/>
      <c r="C76" s="50" t="str">
        <f>IF(ISBLANK(D76)=FALSE,VLOOKUP(D76,Довідники!$B$2:$C$45,2,FALSE),"")</f>
        <v/>
      </c>
      <c r="D76" s="145"/>
      <c r="E76" s="112"/>
      <c r="F76" s="48" t="str">
        <f t="shared" si="84"/>
        <v/>
      </c>
      <c r="G76" s="48" t="str">
        <f>CONCATENATE(IF($X76="З", CONCATENATE($R$4, ","), ""), IF($X76=Довідники!$E$5, CONCATENATE($R$4, "*,"), ""), IF($AE76="З", CONCATENATE($Y$4, ","), ""), IF($AE76=Довідники!$E$5, CONCATENATE($Y$4, "*,"), ""), IF($AL76="З", CONCATENATE($AF$4, ","), ""), IF($AL76=Довідники!$E$5, CONCATENATE($AF$4, "*,"), ""), IF($AS76="З", CONCATENATE($AM$4, ","), ""), IF($AS76=Довідники!$E$5, CONCATENATE($AM$4, "*,"), ""), IF($AZ76="З", CONCATENATE($AT$4, ","), ""), IF($AZ76=Довідники!$E$5, CONCATENATE($AT$4, "*,"), ""), IF($BG76="З", CONCATENATE($BA$4, ","), ""), IF($BG76=Довідники!$E$5, CONCATENATE($BA$4, "*,"), ""), IF($BN76="З", CONCATENATE($BH$4, ","), ""), IF($BN76=Довідники!$E$5, CONCATENATE($BH$4, "*,"), ""), IF($BU76="З", CONCATENATE($BO$4, ","), ""), IF($BU76=Довідники!$E$5, CONCATENATE($BO$4, "*,"), ""), IF($CB76="З", CONCATENATE($BV$4, ","), ""), IF($CB76=Довідники!$E$5, CONCATENATE($BV$4, "*,"), ""), IF($CI76="З", CONCATENATE($CC$4, ","), ""), IF($CI76=Довідники!$E$5, CONCATENATE($CC$4, "*,"), ""), IF($CP76="З", CONCATENATE($CJ$4, ","), ""), IF($CP76=Довідники!$E$5, CONCATENATE($CJ$4, "*,"), ""), IF($CW76="З", CONCATENATE($CQ$4, ","), ""), IF($CW76=Довідники!$E$5, CONCATENATE($CQ$4, "*,"), ""), IF($DD76="З", CONCATENATE($CX$4, ","), ""), IF($DD76=Довідники!$E$5, CONCATENATE($CX$4, "*,"), ""), IF($DK76="З", CONCATENATE($DE$4, ","), ""), IF($DK76=Довідники!$E$5, CONCATENATE($DE$4, "*,"), ""))</f>
        <v/>
      </c>
      <c r="H76" s="48" t="str">
        <f t="shared" si="85"/>
        <v/>
      </c>
      <c r="I76" s="48" t="str">
        <f t="shared" si="86"/>
        <v/>
      </c>
      <c r="J76" s="48">
        <f t="shared" si="51"/>
        <v>0</v>
      </c>
      <c r="K76" s="48" t="str">
        <f t="shared" si="87"/>
        <v/>
      </c>
      <c r="L76" s="48">
        <f t="shared" si="52"/>
        <v>0</v>
      </c>
      <c r="M76" s="51">
        <f t="shared" si="53"/>
        <v>0</v>
      </c>
      <c r="N76" s="51">
        <f t="shared" si="54"/>
        <v>0</v>
      </c>
      <c r="O76" s="52">
        <f t="shared" si="55"/>
        <v>0</v>
      </c>
      <c r="P76" s="96" t="str">
        <f t="shared" si="56"/>
        <v xml:space="preserve"> </v>
      </c>
      <c r="Q76" s="166" t="str">
        <f>IF(OR(P76&lt;Довідники!$J$8, P76&gt;Довідники!$K$8), "!", "")</f>
        <v>!</v>
      </c>
      <c r="R76" s="159"/>
      <c r="S76" s="103"/>
      <c r="T76" s="103"/>
      <c r="U76" s="72">
        <f t="shared" si="57"/>
        <v>0</v>
      </c>
      <c r="V76" s="104"/>
      <c r="W76" s="104"/>
      <c r="X76" s="105"/>
      <c r="Y76" s="102"/>
      <c r="Z76" s="103"/>
      <c r="AA76" s="103"/>
      <c r="AB76" s="72">
        <f t="shared" si="58"/>
        <v>0</v>
      </c>
      <c r="AC76" s="104"/>
      <c r="AD76" s="104"/>
      <c r="AE76" s="152"/>
      <c r="AF76" s="159"/>
      <c r="AG76" s="103"/>
      <c r="AH76" s="103"/>
      <c r="AI76" s="72">
        <f t="shared" si="59"/>
        <v>0</v>
      </c>
      <c r="AJ76" s="104"/>
      <c r="AK76" s="104"/>
      <c r="AL76" s="105"/>
      <c r="AM76" s="102"/>
      <c r="AN76" s="103"/>
      <c r="AO76" s="103"/>
      <c r="AP76" s="72">
        <f t="shared" si="60"/>
        <v>0</v>
      </c>
      <c r="AQ76" s="104"/>
      <c r="AR76" s="104"/>
      <c r="AS76" s="152"/>
      <c r="AT76" s="159"/>
      <c r="AU76" s="103"/>
      <c r="AV76" s="103"/>
      <c r="AW76" s="72">
        <f t="shared" si="61"/>
        <v>0</v>
      </c>
      <c r="AX76" s="104"/>
      <c r="AY76" s="104"/>
      <c r="AZ76" s="105"/>
      <c r="BA76" s="102"/>
      <c r="BB76" s="103"/>
      <c r="BC76" s="103"/>
      <c r="BD76" s="72">
        <f t="shared" si="62"/>
        <v>0</v>
      </c>
      <c r="BE76" s="104"/>
      <c r="BF76" s="104"/>
      <c r="BG76" s="152"/>
      <c r="BH76" s="159"/>
      <c r="BI76" s="103"/>
      <c r="BJ76" s="103"/>
      <c r="BK76" s="72">
        <f t="shared" si="63"/>
        <v>0</v>
      </c>
      <c r="BL76" s="104"/>
      <c r="BM76" s="104"/>
      <c r="BN76" s="105"/>
      <c r="BO76" s="102"/>
      <c r="BP76" s="103"/>
      <c r="BQ76" s="103"/>
      <c r="BR76" s="72">
        <f t="shared" si="64"/>
        <v>0</v>
      </c>
      <c r="BS76" s="104"/>
      <c r="BT76" s="104"/>
      <c r="BU76" s="152"/>
      <c r="BV76" s="159"/>
      <c r="BW76" s="103"/>
      <c r="BX76" s="103"/>
      <c r="BY76" s="72">
        <f t="shared" si="65"/>
        <v>0</v>
      </c>
      <c r="BZ76" s="104"/>
      <c r="CA76" s="104"/>
      <c r="CB76" s="105"/>
      <c r="CC76" s="102"/>
      <c r="CD76" s="103"/>
      <c r="CE76" s="103"/>
      <c r="CF76" s="72">
        <f t="shared" si="66"/>
        <v>0</v>
      </c>
      <c r="CG76" s="104"/>
      <c r="CH76" s="104"/>
      <c r="CI76" s="152"/>
      <c r="CJ76" s="159"/>
      <c r="CK76" s="103"/>
      <c r="CL76" s="103"/>
      <c r="CM76" s="72">
        <f t="shared" si="67"/>
        <v>0</v>
      </c>
      <c r="CN76" s="104"/>
      <c r="CO76" s="104"/>
      <c r="CP76" s="105"/>
      <c r="CQ76" s="102"/>
      <c r="CR76" s="103"/>
      <c r="CS76" s="103"/>
      <c r="CT76" s="72">
        <f t="shared" si="68"/>
        <v>0</v>
      </c>
      <c r="CU76" s="104"/>
      <c r="CV76" s="104"/>
      <c r="CW76" s="152"/>
      <c r="CX76" s="159"/>
      <c r="CY76" s="103"/>
      <c r="CZ76" s="103"/>
      <c r="DA76" s="72">
        <f t="shared" si="69"/>
        <v>0</v>
      </c>
      <c r="DB76" s="104"/>
      <c r="DC76" s="104"/>
      <c r="DD76" s="105"/>
      <c r="DE76" s="102"/>
      <c r="DF76" s="103"/>
      <c r="DG76" s="103"/>
      <c r="DH76" s="72">
        <f t="shared" si="70"/>
        <v>0</v>
      </c>
      <c r="DI76" s="104"/>
      <c r="DJ76" s="104"/>
      <c r="DK76" s="152"/>
      <c r="DL76" s="170">
        <f t="shared" si="71"/>
        <v>0</v>
      </c>
      <c r="DM76" s="51">
        <f>DN76*Довідники!$H$2</f>
        <v>0</v>
      </c>
      <c r="DN76" s="72">
        <f t="shared" si="72"/>
        <v>0</v>
      </c>
      <c r="DO76" s="96" t="str">
        <f t="shared" si="73"/>
        <v xml:space="preserve"> </v>
      </c>
      <c r="DP76" s="68" t="str">
        <f>IF(OR(DO76&lt;Довідники!$J$3, DO76&gt;Довідники!$K$3), "!", "")</f>
        <v>!</v>
      </c>
      <c r="DQ76" s="120"/>
      <c r="DR76" s="45" t="str">
        <f t="shared" si="74"/>
        <v/>
      </c>
      <c r="DS76" s="71"/>
      <c r="DT76" s="119"/>
      <c r="DU76" s="119"/>
      <c r="DV76" s="119"/>
      <c r="DW76" s="179"/>
      <c r="DX76" s="182"/>
      <c r="DY76" s="119"/>
      <c r="DZ76" s="119"/>
      <c r="EA76" s="183"/>
      <c r="ED76" s="10">
        <f t="shared" si="75"/>
        <v>0</v>
      </c>
      <c r="EE76" s="10">
        <f t="shared" si="76"/>
        <v>0</v>
      </c>
      <c r="EF76" s="10">
        <f t="shared" si="77"/>
        <v>0</v>
      </c>
      <c r="EG76" s="10">
        <f t="shared" si="78"/>
        <v>0</v>
      </c>
      <c r="EH76" s="10">
        <f t="shared" si="79"/>
        <v>0</v>
      </c>
      <c r="EI76" s="10">
        <f t="shared" si="80"/>
        <v>0</v>
      </c>
      <c r="EJ76" s="10">
        <f t="shared" si="81"/>
        <v>0</v>
      </c>
      <c r="EL76" s="123">
        <f t="shared" si="82"/>
        <v>0</v>
      </c>
    </row>
    <row r="77" spans="1:142" ht="13.5" hidden="1" thickBot="1" x14ac:dyDescent="0.25">
      <c r="A77" s="49">
        <f t="shared" si="83"/>
        <v>68</v>
      </c>
      <c r="B77" s="101"/>
      <c r="C77" s="50" t="str">
        <f>IF(ISBLANK(D77)=FALSE,VLOOKUP(D77,Довідники!$B$2:$C$45,2,FALSE),"")</f>
        <v/>
      </c>
      <c r="D77" s="145"/>
      <c r="E77" s="112"/>
      <c r="F77" s="48" t="str">
        <f t="shared" si="84"/>
        <v/>
      </c>
      <c r="G77" s="48" t="str">
        <f>CONCATENATE(IF($X77="З", CONCATENATE($R$4, ","), ""), IF($X77=Довідники!$E$5, CONCATENATE($R$4, "*,"), ""), IF($AE77="З", CONCATENATE($Y$4, ","), ""), IF($AE77=Довідники!$E$5, CONCATENATE($Y$4, "*,"), ""), IF($AL77="З", CONCATENATE($AF$4, ","), ""), IF($AL77=Довідники!$E$5, CONCATENATE($AF$4, "*,"), ""), IF($AS77="З", CONCATENATE($AM$4, ","), ""), IF($AS77=Довідники!$E$5, CONCATENATE($AM$4, "*,"), ""), IF($AZ77="З", CONCATENATE($AT$4, ","), ""), IF($AZ77=Довідники!$E$5, CONCATENATE($AT$4, "*,"), ""), IF($BG77="З", CONCATENATE($BA$4, ","), ""), IF($BG77=Довідники!$E$5, CONCATENATE($BA$4, "*,"), ""), IF($BN77="З", CONCATENATE($BH$4, ","), ""), IF($BN77=Довідники!$E$5, CONCATENATE($BH$4, "*,"), ""), IF($BU77="З", CONCATENATE($BO$4, ","), ""), IF($BU77=Довідники!$E$5, CONCATENATE($BO$4, "*,"), ""), IF($CB77="З", CONCATENATE($BV$4, ","), ""), IF($CB77=Довідники!$E$5, CONCATENATE($BV$4, "*,"), ""), IF($CI77="З", CONCATENATE($CC$4, ","), ""), IF($CI77=Довідники!$E$5, CONCATENATE($CC$4, "*,"), ""), IF($CP77="З", CONCATENATE($CJ$4, ","), ""), IF($CP77=Довідники!$E$5, CONCATENATE($CJ$4, "*,"), ""), IF($CW77="З", CONCATENATE($CQ$4, ","), ""), IF($CW77=Довідники!$E$5, CONCATENATE($CQ$4, "*,"), ""), IF($DD77="З", CONCATENATE($CX$4, ","), ""), IF($DD77=Довідники!$E$5, CONCATENATE($CX$4, "*,"), ""), IF($DK77="З", CONCATENATE($DE$4, ","), ""), IF($DK77=Довідники!$E$5, CONCATENATE($DE$4, "*,"), ""))</f>
        <v/>
      </c>
      <c r="H77" s="48" t="str">
        <f t="shared" si="85"/>
        <v/>
      </c>
      <c r="I77" s="48" t="str">
        <f t="shared" si="86"/>
        <v/>
      </c>
      <c r="J77" s="48">
        <f t="shared" si="51"/>
        <v>0</v>
      </c>
      <c r="K77" s="48" t="str">
        <f t="shared" si="87"/>
        <v/>
      </c>
      <c r="L77" s="48">
        <f t="shared" si="52"/>
        <v>0</v>
      </c>
      <c r="M77" s="51">
        <f t="shared" si="53"/>
        <v>0</v>
      </c>
      <c r="N77" s="51">
        <f t="shared" si="54"/>
        <v>0</v>
      </c>
      <c r="O77" s="52">
        <f t="shared" si="55"/>
        <v>0</v>
      </c>
      <c r="P77" s="96" t="str">
        <f t="shared" si="56"/>
        <v xml:space="preserve"> </v>
      </c>
      <c r="Q77" s="166" t="str">
        <f>IF(OR(P77&lt;Довідники!$J$8, P77&gt;Довідники!$K$8), "!", "")</f>
        <v>!</v>
      </c>
      <c r="R77" s="159"/>
      <c r="S77" s="103"/>
      <c r="T77" s="103"/>
      <c r="U77" s="72">
        <f t="shared" si="57"/>
        <v>0</v>
      </c>
      <c r="V77" s="104"/>
      <c r="W77" s="104"/>
      <c r="X77" s="105"/>
      <c r="Y77" s="102"/>
      <c r="Z77" s="103"/>
      <c r="AA77" s="103"/>
      <c r="AB77" s="72">
        <f t="shared" si="58"/>
        <v>0</v>
      </c>
      <c r="AC77" s="104"/>
      <c r="AD77" s="104"/>
      <c r="AE77" s="152"/>
      <c r="AF77" s="159"/>
      <c r="AG77" s="103"/>
      <c r="AH77" s="103"/>
      <c r="AI77" s="72">
        <f t="shared" si="59"/>
        <v>0</v>
      </c>
      <c r="AJ77" s="104"/>
      <c r="AK77" s="104"/>
      <c r="AL77" s="105"/>
      <c r="AM77" s="102"/>
      <c r="AN77" s="103"/>
      <c r="AO77" s="103"/>
      <c r="AP77" s="72">
        <f t="shared" si="60"/>
        <v>0</v>
      </c>
      <c r="AQ77" s="104"/>
      <c r="AR77" s="104"/>
      <c r="AS77" s="152"/>
      <c r="AT77" s="159"/>
      <c r="AU77" s="103"/>
      <c r="AV77" s="103"/>
      <c r="AW77" s="72">
        <f t="shared" si="61"/>
        <v>0</v>
      </c>
      <c r="AX77" s="104"/>
      <c r="AY77" s="104"/>
      <c r="AZ77" s="105"/>
      <c r="BA77" s="102"/>
      <c r="BB77" s="103"/>
      <c r="BC77" s="103"/>
      <c r="BD77" s="72">
        <f t="shared" si="62"/>
        <v>0</v>
      </c>
      <c r="BE77" s="104"/>
      <c r="BF77" s="104"/>
      <c r="BG77" s="152"/>
      <c r="BH77" s="159"/>
      <c r="BI77" s="103"/>
      <c r="BJ77" s="103"/>
      <c r="BK77" s="72">
        <f t="shared" si="63"/>
        <v>0</v>
      </c>
      <c r="BL77" s="104"/>
      <c r="BM77" s="104"/>
      <c r="BN77" s="105"/>
      <c r="BO77" s="102"/>
      <c r="BP77" s="103"/>
      <c r="BQ77" s="103"/>
      <c r="BR77" s="72">
        <f t="shared" si="64"/>
        <v>0</v>
      </c>
      <c r="BS77" s="104"/>
      <c r="BT77" s="104"/>
      <c r="BU77" s="152"/>
      <c r="BV77" s="159"/>
      <c r="BW77" s="103"/>
      <c r="BX77" s="103"/>
      <c r="BY77" s="72">
        <f t="shared" si="65"/>
        <v>0</v>
      </c>
      <c r="BZ77" s="104"/>
      <c r="CA77" s="104"/>
      <c r="CB77" s="105"/>
      <c r="CC77" s="102"/>
      <c r="CD77" s="103"/>
      <c r="CE77" s="103"/>
      <c r="CF77" s="72">
        <f t="shared" si="66"/>
        <v>0</v>
      </c>
      <c r="CG77" s="104"/>
      <c r="CH77" s="104"/>
      <c r="CI77" s="152"/>
      <c r="CJ77" s="159"/>
      <c r="CK77" s="103"/>
      <c r="CL77" s="103"/>
      <c r="CM77" s="72">
        <f t="shared" si="67"/>
        <v>0</v>
      </c>
      <c r="CN77" s="104"/>
      <c r="CO77" s="104"/>
      <c r="CP77" s="105"/>
      <c r="CQ77" s="102"/>
      <c r="CR77" s="103"/>
      <c r="CS77" s="103"/>
      <c r="CT77" s="72">
        <f t="shared" si="68"/>
        <v>0</v>
      </c>
      <c r="CU77" s="104"/>
      <c r="CV77" s="104"/>
      <c r="CW77" s="152"/>
      <c r="CX77" s="159"/>
      <c r="CY77" s="103"/>
      <c r="CZ77" s="103"/>
      <c r="DA77" s="72">
        <f t="shared" si="69"/>
        <v>0</v>
      </c>
      <c r="DB77" s="104"/>
      <c r="DC77" s="104"/>
      <c r="DD77" s="105"/>
      <c r="DE77" s="102"/>
      <c r="DF77" s="103"/>
      <c r="DG77" s="103"/>
      <c r="DH77" s="72">
        <f t="shared" si="70"/>
        <v>0</v>
      </c>
      <c r="DI77" s="104"/>
      <c r="DJ77" s="104"/>
      <c r="DK77" s="152"/>
      <c r="DL77" s="170">
        <f t="shared" si="71"/>
        <v>0</v>
      </c>
      <c r="DM77" s="51">
        <f>DN77*Довідники!$H$2</f>
        <v>0</v>
      </c>
      <c r="DN77" s="72">
        <f t="shared" si="72"/>
        <v>0</v>
      </c>
      <c r="DO77" s="96" t="str">
        <f t="shared" si="73"/>
        <v xml:space="preserve"> </v>
      </c>
      <c r="DP77" s="68" t="str">
        <f>IF(OR(DO77&lt;Довідники!$J$3, DO77&gt;Довідники!$K$3), "!", "")</f>
        <v>!</v>
      </c>
      <c r="DQ77" s="120"/>
      <c r="DR77" s="45" t="str">
        <f t="shared" si="74"/>
        <v/>
      </c>
      <c r="DS77" s="71"/>
      <c r="DT77" s="119"/>
      <c r="DU77" s="119"/>
      <c r="DV77" s="119"/>
      <c r="DW77" s="179"/>
      <c r="DX77" s="182"/>
      <c r="DY77" s="119"/>
      <c r="DZ77" s="119"/>
      <c r="EA77" s="183"/>
      <c r="ED77" s="10">
        <f t="shared" si="75"/>
        <v>0</v>
      </c>
      <c r="EE77" s="10">
        <f t="shared" si="76"/>
        <v>0</v>
      </c>
      <c r="EF77" s="10">
        <f t="shared" si="77"/>
        <v>0</v>
      </c>
      <c r="EG77" s="10">
        <f t="shared" si="78"/>
        <v>0</v>
      </c>
      <c r="EH77" s="10">
        <f t="shared" si="79"/>
        <v>0</v>
      </c>
      <c r="EI77" s="10">
        <f t="shared" si="80"/>
        <v>0</v>
      </c>
      <c r="EJ77" s="10">
        <f t="shared" si="81"/>
        <v>0</v>
      </c>
      <c r="EL77" s="123">
        <f t="shared" si="82"/>
        <v>0</v>
      </c>
    </row>
    <row r="78" spans="1:142" ht="13.5" hidden="1" thickBot="1" x14ac:dyDescent="0.25">
      <c r="A78" s="49">
        <f t="shared" si="83"/>
        <v>69</v>
      </c>
      <c r="B78" s="101"/>
      <c r="C78" s="50" t="str">
        <f>IF(ISBLANK(D78)=FALSE,VLOOKUP(D78,Довідники!$B$2:$C$45,2,FALSE),"")</f>
        <v/>
      </c>
      <c r="D78" s="145"/>
      <c r="E78" s="112"/>
      <c r="F78" s="48" t="str">
        <f t="shared" si="84"/>
        <v/>
      </c>
      <c r="G78" s="48" t="str">
        <f>CONCATENATE(IF($X78="З", CONCATENATE($R$4, ","), ""), IF($X78=Довідники!$E$5, CONCATENATE($R$4, "*,"), ""), IF($AE78="З", CONCATENATE($Y$4, ","), ""), IF($AE78=Довідники!$E$5, CONCATENATE($Y$4, "*,"), ""), IF($AL78="З", CONCATENATE($AF$4, ","), ""), IF($AL78=Довідники!$E$5, CONCATENATE($AF$4, "*,"), ""), IF($AS78="З", CONCATENATE($AM$4, ","), ""), IF($AS78=Довідники!$E$5, CONCATENATE($AM$4, "*,"), ""), IF($AZ78="З", CONCATENATE($AT$4, ","), ""), IF($AZ78=Довідники!$E$5, CONCATENATE($AT$4, "*,"), ""), IF($BG78="З", CONCATENATE($BA$4, ","), ""), IF($BG78=Довідники!$E$5, CONCATENATE($BA$4, "*,"), ""), IF($BN78="З", CONCATENATE($BH$4, ","), ""), IF($BN78=Довідники!$E$5, CONCATENATE($BH$4, "*,"), ""), IF($BU78="З", CONCATENATE($BO$4, ","), ""), IF($BU78=Довідники!$E$5, CONCATENATE($BO$4, "*,"), ""), IF($CB78="З", CONCATENATE($BV$4, ","), ""), IF($CB78=Довідники!$E$5, CONCATENATE($BV$4, "*,"), ""), IF($CI78="З", CONCATENATE($CC$4, ","), ""), IF($CI78=Довідники!$E$5, CONCATENATE($CC$4, "*,"), ""), IF($CP78="З", CONCATENATE($CJ$4, ","), ""), IF($CP78=Довідники!$E$5, CONCATENATE($CJ$4, "*,"), ""), IF($CW78="З", CONCATENATE($CQ$4, ","), ""), IF($CW78=Довідники!$E$5, CONCATENATE($CQ$4, "*,"), ""), IF($DD78="З", CONCATENATE($CX$4, ","), ""), IF($DD78=Довідники!$E$5, CONCATENATE($CX$4, "*,"), ""), IF($DK78="З", CONCATENATE($DE$4, ","), ""), IF($DK78=Довідники!$E$5, CONCATENATE($DE$4, "*,"), ""))</f>
        <v/>
      </c>
      <c r="H78" s="48" t="str">
        <f t="shared" si="85"/>
        <v/>
      </c>
      <c r="I78" s="48" t="str">
        <f t="shared" si="86"/>
        <v/>
      </c>
      <c r="J78" s="48">
        <f t="shared" si="51"/>
        <v>0</v>
      </c>
      <c r="K78" s="48" t="str">
        <f t="shared" si="87"/>
        <v/>
      </c>
      <c r="L78" s="48">
        <f t="shared" si="52"/>
        <v>0</v>
      </c>
      <c r="M78" s="51">
        <f t="shared" si="53"/>
        <v>0</v>
      </c>
      <c r="N78" s="51">
        <f t="shared" si="54"/>
        <v>0</v>
      </c>
      <c r="O78" s="52">
        <f t="shared" si="55"/>
        <v>0</v>
      </c>
      <c r="P78" s="96" t="str">
        <f t="shared" si="56"/>
        <v xml:space="preserve"> </v>
      </c>
      <c r="Q78" s="166" t="str">
        <f>IF(OR(P78&lt;Довідники!$J$8, P78&gt;Довідники!$K$8), "!", "")</f>
        <v>!</v>
      </c>
      <c r="R78" s="159"/>
      <c r="S78" s="103"/>
      <c r="T78" s="103"/>
      <c r="U78" s="72">
        <f t="shared" si="57"/>
        <v>0</v>
      </c>
      <c r="V78" s="104"/>
      <c r="W78" s="104"/>
      <c r="X78" s="105"/>
      <c r="Y78" s="102"/>
      <c r="Z78" s="103"/>
      <c r="AA78" s="103"/>
      <c r="AB78" s="72">
        <f t="shared" si="58"/>
        <v>0</v>
      </c>
      <c r="AC78" s="104"/>
      <c r="AD78" s="104"/>
      <c r="AE78" s="152"/>
      <c r="AF78" s="159"/>
      <c r="AG78" s="103"/>
      <c r="AH78" s="103"/>
      <c r="AI78" s="72">
        <f t="shared" si="59"/>
        <v>0</v>
      </c>
      <c r="AJ78" s="104"/>
      <c r="AK78" s="104"/>
      <c r="AL78" s="105"/>
      <c r="AM78" s="102"/>
      <c r="AN78" s="103"/>
      <c r="AO78" s="103"/>
      <c r="AP78" s="72">
        <f t="shared" si="60"/>
        <v>0</v>
      </c>
      <c r="AQ78" s="104"/>
      <c r="AR78" s="104"/>
      <c r="AS78" s="152"/>
      <c r="AT78" s="159"/>
      <c r="AU78" s="103"/>
      <c r="AV78" s="103"/>
      <c r="AW78" s="72">
        <f t="shared" si="61"/>
        <v>0</v>
      </c>
      <c r="AX78" s="104"/>
      <c r="AY78" s="104"/>
      <c r="AZ78" s="105"/>
      <c r="BA78" s="102"/>
      <c r="BB78" s="103"/>
      <c r="BC78" s="103"/>
      <c r="BD78" s="72">
        <f t="shared" si="62"/>
        <v>0</v>
      </c>
      <c r="BE78" s="104"/>
      <c r="BF78" s="104"/>
      <c r="BG78" s="152"/>
      <c r="BH78" s="159"/>
      <c r="BI78" s="103"/>
      <c r="BJ78" s="103"/>
      <c r="BK78" s="72">
        <f t="shared" si="63"/>
        <v>0</v>
      </c>
      <c r="BL78" s="104"/>
      <c r="BM78" s="104"/>
      <c r="BN78" s="105"/>
      <c r="BO78" s="102"/>
      <c r="BP78" s="103"/>
      <c r="BQ78" s="103"/>
      <c r="BR78" s="72">
        <f t="shared" si="64"/>
        <v>0</v>
      </c>
      <c r="BS78" s="104"/>
      <c r="BT78" s="104"/>
      <c r="BU78" s="152"/>
      <c r="BV78" s="159"/>
      <c r="BW78" s="103"/>
      <c r="BX78" s="103"/>
      <c r="BY78" s="72">
        <f t="shared" si="65"/>
        <v>0</v>
      </c>
      <c r="BZ78" s="104"/>
      <c r="CA78" s="104"/>
      <c r="CB78" s="105"/>
      <c r="CC78" s="102"/>
      <c r="CD78" s="103"/>
      <c r="CE78" s="103"/>
      <c r="CF78" s="72">
        <f t="shared" si="66"/>
        <v>0</v>
      </c>
      <c r="CG78" s="104"/>
      <c r="CH78" s="104"/>
      <c r="CI78" s="152"/>
      <c r="CJ78" s="159"/>
      <c r="CK78" s="103"/>
      <c r="CL78" s="103"/>
      <c r="CM78" s="72">
        <f t="shared" si="67"/>
        <v>0</v>
      </c>
      <c r="CN78" s="104"/>
      <c r="CO78" s="104"/>
      <c r="CP78" s="105"/>
      <c r="CQ78" s="102"/>
      <c r="CR78" s="103"/>
      <c r="CS78" s="103"/>
      <c r="CT78" s="72">
        <f t="shared" si="68"/>
        <v>0</v>
      </c>
      <c r="CU78" s="104"/>
      <c r="CV78" s="104"/>
      <c r="CW78" s="152"/>
      <c r="CX78" s="159"/>
      <c r="CY78" s="103"/>
      <c r="CZ78" s="103"/>
      <c r="DA78" s="72">
        <f t="shared" si="69"/>
        <v>0</v>
      </c>
      <c r="DB78" s="104"/>
      <c r="DC78" s="104"/>
      <c r="DD78" s="105"/>
      <c r="DE78" s="102"/>
      <c r="DF78" s="103"/>
      <c r="DG78" s="103"/>
      <c r="DH78" s="72">
        <f t="shared" si="70"/>
        <v>0</v>
      </c>
      <c r="DI78" s="104"/>
      <c r="DJ78" s="104"/>
      <c r="DK78" s="152"/>
      <c r="DL78" s="170">
        <f t="shared" si="71"/>
        <v>0</v>
      </c>
      <c r="DM78" s="51">
        <f>DN78*Довідники!$H$2</f>
        <v>0</v>
      </c>
      <c r="DN78" s="72">
        <f t="shared" si="72"/>
        <v>0</v>
      </c>
      <c r="DO78" s="96" t="str">
        <f t="shared" si="73"/>
        <v xml:space="preserve"> </v>
      </c>
      <c r="DP78" s="68" t="str">
        <f>IF(OR(DO78&lt;Довідники!$J$3, DO78&gt;Довідники!$K$3), "!", "")</f>
        <v>!</v>
      </c>
      <c r="DQ78" s="120"/>
      <c r="DR78" s="45" t="str">
        <f t="shared" si="74"/>
        <v/>
      </c>
      <c r="DS78" s="71"/>
      <c r="DT78" s="119"/>
      <c r="DU78" s="119"/>
      <c r="DV78" s="119"/>
      <c r="DW78" s="179"/>
      <c r="DX78" s="182"/>
      <c r="DY78" s="119"/>
      <c r="DZ78" s="119"/>
      <c r="EA78" s="183"/>
      <c r="ED78" s="10">
        <f t="shared" si="75"/>
        <v>0</v>
      </c>
      <c r="EE78" s="10">
        <f t="shared" si="76"/>
        <v>0</v>
      </c>
      <c r="EF78" s="10">
        <f t="shared" si="77"/>
        <v>0</v>
      </c>
      <c r="EG78" s="10">
        <f t="shared" si="78"/>
        <v>0</v>
      </c>
      <c r="EH78" s="10">
        <f t="shared" si="79"/>
        <v>0</v>
      </c>
      <c r="EI78" s="10">
        <f t="shared" si="80"/>
        <v>0</v>
      </c>
      <c r="EJ78" s="10">
        <f t="shared" si="81"/>
        <v>0</v>
      </c>
      <c r="EL78" s="123">
        <f t="shared" si="82"/>
        <v>0</v>
      </c>
    </row>
    <row r="79" spans="1:142" ht="13.5" hidden="1" thickBot="1" x14ac:dyDescent="0.25">
      <c r="A79" s="49">
        <f t="shared" si="83"/>
        <v>70</v>
      </c>
      <c r="B79" s="101"/>
      <c r="C79" s="50" t="str">
        <f>IF(ISBLANK(D79)=FALSE,VLOOKUP(D79,Довідники!$B$2:$C$45,2,FALSE),"")</f>
        <v/>
      </c>
      <c r="D79" s="145"/>
      <c r="E79" s="112"/>
      <c r="F79" s="48" t="str">
        <f t="shared" si="84"/>
        <v/>
      </c>
      <c r="G79" s="48" t="str">
        <f>CONCATENATE(IF($X79="З", CONCATENATE($R$4, ","), ""), IF($X79=Довідники!$E$5, CONCATENATE($R$4, "*,"), ""), IF($AE79="З", CONCATENATE($Y$4, ","), ""), IF($AE79=Довідники!$E$5, CONCATENATE($Y$4, "*,"), ""), IF($AL79="З", CONCATENATE($AF$4, ","), ""), IF($AL79=Довідники!$E$5, CONCATENATE($AF$4, "*,"), ""), IF($AS79="З", CONCATENATE($AM$4, ","), ""), IF($AS79=Довідники!$E$5, CONCATENATE($AM$4, "*,"), ""), IF($AZ79="З", CONCATENATE($AT$4, ","), ""), IF($AZ79=Довідники!$E$5, CONCATENATE($AT$4, "*,"), ""), IF($BG79="З", CONCATENATE($BA$4, ","), ""), IF($BG79=Довідники!$E$5, CONCATENATE($BA$4, "*,"), ""), IF($BN79="З", CONCATENATE($BH$4, ","), ""), IF($BN79=Довідники!$E$5, CONCATENATE($BH$4, "*,"), ""), IF($BU79="З", CONCATENATE($BO$4, ","), ""), IF($BU79=Довідники!$E$5, CONCATENATE($BO$4, "*,"), ""), IF($CB79="З", CONCATENATE($BV$4, ","), ""), IF($CB79=Довідники!$E$5, CONCATENATE($BV$4, "*,"), ""), IF($CI79="З", CONCATENATE($CC$4, ","), ""), IF($CI79=Довідники!$E$5, CONCATENATE($CC$4, "*,"), ""), IF($CP79="З", CONCATENATE($CJ$4, ","), ""), IF($CP79=Довідники!$E$5, CONCATENATE($CJ$4, "*,"), ""), IF($CW79="З", CONCATENATE($CQ$4, ","), ""), IF($CW79=Довідники!$E$5, CONCATENATE($CQ$4, "*,"), ""), IF($DD79="З", CONCATENATE($CX$4, ","), ""), IF($DD79=Довідники!$E$5, CONCATENATE($CX$4, "*,"), ""), IF($DK79="З", CONCATENATE($DE$4, ","), ""), IF($DK79=Довідники!$E$5, CONCATENATE($DE$4, "*,"), ""))</f>
        <v/>
      </c>
      <c r="H79" s="48" t="str">
        <f t="shared" si="85"/>
        <v/>
      </c>
      <c r="I79" s="48" t="str">
        <f t="shared" si="86"/>
        <v/>
      </c>
      <c r="J79" s="48">
        <f t="shared" si="51"/>
        <v>0</v>
      </c>
      <c r="K79" s="48" t="str">
        <f t="shared" si="87"/>
        <v/>
      </c>
      <c r="L79" s="48">
        <f t="shared" si="52"/>
        <v>0</v>
      </c>
      <c r="M79" s="51">
        <f t="shared" si="53"/>
        <v>0</v>
      </c>
      <c r="N79" s="51">
        <f t="shared" si="54"/>
        <v>0</v>
      </c>
      <c r="O79" s="52">
        <f t="shared" si="55"/>
        <v>0</v>
      </c>
      <c r="P79" s="96" t="str">
        <f t="shared" si="56"/>
        <v xml:space="preserve"> </v>
      </c>
      <c r="Q79" s="166" t="str">
        <f>IF(OR(P79&lt;Довідники!$J$8, P79&gt;Довідники!$K$8), "!", "")</f>
        <v>!</v>
      </c>
      <c r="R79" s="159"/>
      <c r="S79" s="103"/>
      <c r="T79" s="103"/>
      <c r="U79" s="72">
        <f t="shared" si="57"/>
        <v>0</v>
      </c>
      <c r="V79" s="104"/>
      <c r="W79" s="104"/>
      <c r="X79" s="105"/>
      <c r="Y79" s="102"/>
      <c r="Z79" s="103"/>
      <c r="AA79" s="103"/>
      <c r="AB79" s="72">
        <f t="shared" si="58"/>
        <v>0</v>
      </c>
      <c r="AC79" s="104"/>
      <c r="AD79" s="104"/>
      <c r="AE79" s="152"/>
      <c r="AF79" s="159"/>
      <c r="AG79" s="103"/>
      <c r="AH79" s="103"/>
      <c r="AI79" s="72">
        <f t="shared" si="59"/>
        <v>0</v>
      </c>
      <c r="AJ79" s="104"/>
      <c r="AK79" s="104"/>
      <c r="AL79" s="105"/>
      <c r="AM79" s="102"/>
      <c r="AN79" s="103"/>
      <c r="AO79" s="103"/>
      <c r="AP79" s="72">
        <f t="shared" si="60"/>
        <v>0</v>
      </c>
      <c r="AQ79" s="104"/>
      <c r="AR79" s="104"/>
      <c r="AS79" s="152"/>
      <c r="AT79" s="159"/>
      <c r="AU79" s="103"/>
      <c r="AV79" s="103"/>
      <c r="AW79" s="72">
        <f t="shared" si="61"/>
        <v>0</v>
      </c>
      <c r="AX79" s="104"/>
      <c r="AY79" s="104"/>
      <c r="AZ79" s="105"/>
      <c r="BA79" s="102"/>
      <c r="BB79" s="103"/>
      <c r="BC79" s="103"/>
      <c r="BD79" s="72">
        <f t="shared" si="62"/>
        <v>0</v>
      </c>
      <c r="BE79" s="104"/>
      <c r="BF79" s="104"/>
      <c r="BG79" s="152"/>
      <c r="BH79" s="159"/>
      <c r="BI79" s="103"/>
      <c r="BJ79" s="103"/>
      <c r="BK79" s="72">
        <f t="shared" si="63"/>
        <v>0</v>
      </c>
      <c r="BL79" s="104"/>
      <c r="BM79" s="104"/>
      <c r="BN79" s="105"/>
      <c r="BO79" s="102"/>
      <c r="BP79" s="103"/>
      <c r="BQ79" s="103"/>
      <c r="BR79" s="72">
        <f t="shared" si="64"/>
        <v>0</v>
      </c>
      <c r="BS79" s="104"/>
      <c r="BT79" s="104"/>
      <c r="BU79" s="152"/>
      <c r="BV79" s="159"/>
      <c r="BW79" s="103"/>
      <c r="BX79" s="103"/>
      <c r="BY79" s="72">
        <f t="shared" si="65"/>
        <v>0</v>
      </c>
      <c r="BZ79" s="104"/>
      <c r="CA79" s="104"/>
      <c r="CB79" s="105"/>
      <c r="CC79" s="102"/>
      <c r="CD79" s="103"/>
      <c r="CE79" s="103"/>
      <c r="CF79" s="72">
        <f t="shared" si="66"/>
        <v>0</v>
      </c>
      <c r="CG79" s="104"/>
      <c r="CH79" s="104"/>
      <c r="CI79" s="152"/>
      <c r="CJ79" s="159"/>
      <c r="CK79" s="103"/>
      <c r="CL79" s="103"/>
      <c r="CM79" s="72">
        <f t="shared" si="67"/>
        <v>0</v>
      </c>
      <c r="CN79" s="104"/>
      <c r="CO79" s="104"/>
      <c r="CP79" s="105"/>
      <c r="CQ79" s="102"/>
      <c r="CR79" s="103"/>
      <c r="CS79" s="103"/>
      <c r="CT79" s="72">
        <f t="shared" si="68"/>
        <v>0</v>
      </c>
      <c r="CU79" s="104"/>
      <c r="CV79" s="104"/>
      <c r="CW79" s="152"/>
      <c r="CX79" s="159"/>
      <c r="CY79" s="103"/>
      <c r="CZ79" s="103"/>
      <c r="DA79" s="72">
        <f t="shared" si="69"/>
        <v>0</v>
      </c>
      <c r="DB79" s="104"/>
      <c r="DC79" s="104"/>
      <c r="DD79" s="105"/>
      <c r="DE79" s="102"/>
      <c r="DF79" s="103"/>
      <c r="DG79" s="103"/>
      <c r="DH79" s="72">
        <f t="shared" si="70"/>
        <v>0</v>
      </c>
      <c r="DI79" s="104"/>
      <c r="DJ79" s="104"/>
      <c r="DK79" s="152"/>
      <c r="DL79" s="170">
        <f t="shared" si="71"/>
        <v>0</v>
      </c>
      <c r="DM79" s="51">
        <f>DN79*Довідники!$H$2</f>
        <v>0</v>
      </c>
      <c r="DN79" s="72">
        <f t="shared" si="72"/>
        <v>0</v>
      </c>
      <c r="DO79" s="96" t="str">
        <f t="shared" si="73"/>
        <v xml:space="preserve"> </v>
      </c>
      <c r="DP79" s="68" t="str">
        <f>IF(OR(DO79&lt;Довідники!$J$3, DO79&gt;Довідники!$K$3), "!", "")</f>
        <v>!</v>
      </c>
      <c r="DQ79" s="120"/>
      <c r="DR79" s="45" t="str">
        <f t="shared" si="74"/>
        <v/>
      </c>
      <c r="DS79" s="71"/>
      <c r="DT79" s="119"/>
      <c r="DU79" s="119"/>
      <c r="DV79" s="119"/>
      <c r="DW79" s="179"/>
      <c r="DX79" s="182"/>
      <c r="DY79" s="119"/>
      <c r="DZ79" s="119"/>
      <c r="EA79" s="183"/>
      <c r="ED79" s="10">
        <f t="shared" si="75"/>
        <v>0</v>
      </c>
      <c r="EE79" s="10">
        <f t="shared" si="76"/>
        <v>0</v>
      </c>
      <c r="EF79" s="10">
        <f t="shared" si="77"/>
        <v>0</v>
      </c>
      <c r="EG79" s="10">
        <f t="shared" si="78"/>
        <v>0</v>
      </c>
      <c r="EH79" s="10">
        <f t="shared" si="79"/>
        <v>0</v>
      </c>
      <c r="EI79" s="10">
        <f t="shared" si="80"/>
        <v>0</v>
      </c>
      <c r="EJ79" s="10">
        <f t="shared" si="81"/>
        <v>0</v>
      </c>
      <c r="EL79" s="123">
        <f t="shared" si="82"/>
        <v>0</v>
      </c>
    </row>
    <row r="80" spans="1:142" ht="13.5" hidden="1" thickBot="1" x14ac:dyDescent="0.25">
      <c r="A80" s="49">
        <f t="shared" si="83"/>
        <v>71</v>
      </c>
      <c r="B80" s="101"/>
      <c r="C80" s="50" t="str">
        <f>IF(ISBLANK(D80)=FALSE,VLOOKUP(D80,Довідники!$B$2:$C$45,2,FALSE),"")</f>
        <v/>
      </c>
      <c r="D80" s="145"/>
      <c r="E80" s="112"/>
      <c r="F80" s="48" t="str">
        <f t="shared" si="84"/>
        <v/>
      </c>
      <c r="G80" s="48" t="str">
        <f>CONCATENATE(IF($X80="З", CONCATENATE($R$4, ","), ""), IF($X80=Довідники!$E$5, CONCATENATE($R$4, "*,"), ""), IF($AE80="З", CONCATENATE($Y$4, ","), ""), IF($AE80=Довідники!$E$5, CONCATENATE($Y$4, "*,"), ""), IF($AL80="З", CONCATENATE($AF$4, ","), ""), IF($AL80=Довідники!$E$5, CONCATENATE($AF$4, "*,"), ""), IF($AS80="З", CONCATENATE($AM$4, ","), ""), IF($AS80=Довідники!$E$5, CONCATENATE($AM$4, "*,"), ""), IF($AZ80="З", CONCATENATE($AT$4, ","), ""), IF($AZ80=Довідники!$E$5, CONCATENATE($AT$4, "*,"), ""), IF($BG80="З", CONCATENATE($BA$4, ","), ""), IF($BG80=Довідники!$E$5, CONCATENATE($BA$4, "*,"), ""), IF($BN80="З", CONCATENATE($BH$4, ","), ""), IF($BN80=Довідники!$E$5, CONCATENATE($BH$4, "*,"), ""), IF($BU80="З", CONCATENATE($BO$4, ","), ""), IF($BU80=Довідники!$E$5, CONCATENATE($BO$4, "*,"), ""), IF($CB80="З", CONCATENATE($BV$4, ","), ""), IF($CB80=Довідники!$E$5, CONCATENATE($BV$4, "*,"), ""), IF($CI80="З", CONCATENATE($CC$4, ","), ""), IF($CI80=Довідники!$E$5, CONCATENATE($CC$4, "*,"), ""), IF($CP80="З", CONCATENATE($CJ$4, ","), ""), IF($CP80=Довідники!$E$5, CONCATENATE($CJ$4, "*,"), ""), IF($CW80="З", CONCATENATE($CQ$4, ","), ""), IF($CW80=Довідники!$E$5, CONCATENATE($CQ$4, "*,"), ""), IF($DD80="З", CONCATENATE($CX$4, ","), ""), IF($DD80=Довідники!$E$5, CONCATENATE($CX$4, "*,"), ""), IF($DK80="З", CONCATENATE($DE$4, ","), ""), IF($DK80=Довідники!$E$5, CONCATENATE($DE$4, "*,"), ""))</f>
        <v/>
      </c>
      <c r="H80" s="48" t="str">
        <f t="shared" si="85"/>
        <v/>
      </c>
      <c r="I80" s="48" t="str">
        <f t="shared" si="86"/>
        <v/>
      </c>
      <c r="J80" s="48">
        <f t="shared" si="51"/>
        <v>0</v>
      </c>
      <c r="K80" s="48" t="str">
        <f t="shared" si="87"/>
        <v/>
      </c>
      <c r="L80" s="48">
        <f t="shared" si="52"/>
        <v>0</v>
      </c>
      <c r="M80" s="51">
        <f t="shared" si="53"/>
        <v>0</v>
      </c>
      <c r="N80" s="51">
        <f t="shared" si="54"/>
        <v>0</v>
      </c>
      <c r="O80" s="52">
        <f t="shared" si="55"/>
        <v>0</v>
      </c>
      <c r="P80" s="96" t="str">
        <f t="shared" si="56"/>
        <v xml:space="preserve"> </v>
      </c>
      <c r="Q80" s="166" t="str">
        <f>IF(OR(P80&lt;Довідники!$J$8, P80&gt;Довідники!$K$8), "!", "")</f>
        <v>!</v>
      </c>
      <c r="R80" s="159"/>
      <c r="S80" s="103"/>
      <c r="T80" s="103"/>
      <c r="U80" s="72">
        <f t="shared" si="57"/>
        <v>0</v>
      </c>
      <c r="V80" s="104"/>
      <c r="W80" s="104"/>
      <c r="X80" s="105"/>
      <c r="Y80" s="102"/>
      <c r="Z80" s="103"/>
      <c r="AA80" s="103"/>
      <c r="AB80" s="72">
        <f t="shared" si="58"/>
        <v>0</v>
      </c>
      <c r="AC80" s="104"/>
      <c r="AD80" s="104"/>
      <c r="AE80" s="152"/>
      <c r="AF80" s="159"/>
      <c r="AG80" s="103"/>
      <c r="AH80" s="103"/>
      <c r="AI80" s="72">
        <f t="shared" si="59"/>
        <v>0</v>
      </c>
      <c r="AJ80" s="104"/>
      <c r="AK80" s="104"/>
      <c r="AL80" s="105"/>
      <c r="AM80" s="102"/>
      <c r="AN80" s="103"/>
      <c r="AO80" s="103"/>
      <c r="AP80" s="72">
        <f t="shared" si="60"/>
        <v>0</v>
      </c>
      <c r="AQ80" s="104"/>
      <c r="AR80" s="104"/>
      <c r="AS80" s="152"/>
      <c r="AT80" s="159"/>
      <c r="AU80" s="103"/>
      <c r="AV80" s="103"/>
      <c r="AW80" s="72">
        <f t="shared" si="61"/>
        <v>0</v>
      </c>
      <c r="AX80" s="104"/>
      <c r="AY80" s="104"/>
      <c r="AZ80" s="105"/>
      <c r="BA80" s="102"/>
      <c r="BB80" s="103"/>
      <c r="BC80" s="103"/>
      <c r="BD80" s="72">
        <f t="shared" si="62"/>
        <v>0</v>
      </c>
      <c r="BE80" s="104"/>
      <c r="BF80" s="104"/>
      <c r="BG80" s="152"/>
      <c r="BH80" s="159"/>
      <c r="BI80" s="103"/>
      <c r="BJ80" s="103"/>
      <c r="BK80" s="72">
        <f t="shared" si="63"/>
        <v>0</v>
      </c>
      <c r="BL80" s="104"/>
      <c r="BM80" s="104"/>
      <c r="BN80" s="105"/>
      <c r="BO80" s="102"/>
      <c r="BP80" s="103"/>
      <c r="BQ80" s="103"/>
      <c r="BR80" s="72">
        <f t="shared" si="64"/>
        <v>0</v>
      </c>
      <c r="BS80" s="104"/>
      <c r="BT80" s="104"/>
      <c r="BU80" s="152"/>
      <c r="BV80" s="159"/>
      <c r="BW80" s="103"/>
      <c r="BX80" s="103"/>
      <c r="BY80" s="72">
        <f t="shared" si="65"/>
        <v>0</v>
      </c>
      <c r="BZ80" s="104"/>
      <c r="CA80" s="104"/>
      <c r="CB80" s="105"/>
      <c r="CC80" s="102"/>
      <c r="CD80" s="103"/>
      <c r="CE80" s="103"/>
      <c r="CF80" s="72">
        <f t="shared" si="66"/>
        <v>0</v>
      </c>
      <c r="CG80" s="104"/>
      <c r="CH80" s="104"/>
      <c r="CI80" s="152"/>
      <c r="CJ80" s="159"/>
      <c r="CK80" s="103"/>
      <c r="CL80" s="103"/>
      <c r="CM80" s="72">
        <f t="shared" si="67"/>
        <v>0</v>
      </c>
      <c r="CN80" s="104"/>
      <c r="CO80" s="104"/>
      <c r="CP80" s="105"/>
      <c r="CQ80" s="102"/>
      <c r="CR80" s="103"/>
      <c r="CS80" s="103"/>
      <c r="CT80" s="72">
        <f t="shared" si="68"/>
        <v>0</v>
      </c>
      <c r="CU80" s="104"/>
      <c r="CV80" s="104"/>
      <c r="CW80" s="152"/>
      <c r="CX80" s="159"/>
      <c r="CY80" s="103"/>
      <c r="CZ80" s="103"/>
      <c r="DA80" s="72">
        <f t="shared" si="69"/>
        <v>0</v>
      </c>
      <c r="DB80" s="104"/>
      <c r="DC80" s="104"/>
      <c r="DD80" s="105"/>
      <c r="DE80" s="102"/>
      <c r="DF80" s="103"/>
      <c r="DG80" s="103"/>
      <c r="DH80" s="72">
        <f t="shared" si="70"/>
        <v>0</v>
      </c>
      <c r="DI80" s="104"/>
      <c r="DJ80" s="104"/>
      <c r="DK80" s="152"/>
      <c r="DL80" s="170">
        <f t="shared" si="71"/>
        <v>0</v>
      </c>
      <c r="DM80" s="51">
        <f>DN80*Довідники!$H$2</f>
        <v>0</v>
      </c>
      <c r="DN80" s="72">
        <f t="shared" si="72"/>
        <v>0</v>
      </c>
      <c r="DO80" s="96" t="str">
        <f t="shared" si="73"/>
        <v xml:space="preserve"> </v>
      </c>
      <c r="DP80" s="68" t="str">
        <f>IF(OR(DO80&lt;Довідники!$J$3, DO80&gt;Довідники!$K$3), "!", "")</f>
        <v>!</v>
      </c>
      <c r="DQ80" s="120"/>
      <c r="DR80" s="45" t="str">
        <f t="shared" si="74"/>
        <v/>
      </c>
      <c r="DS80" s="71"/>
      <c r="DT80" s="119"/>
      <c r="DU80" s="119"/>
      <c r="DV80" s="119"/>
      <c r="DW80" s="179"/>
      <c r="DX80" s="182"/>
      <c r="DY80" s="119"/>
      <c r="DZ80" s="119"/>
      <c r="EA80" s="183"/>
      <c r="ED80" s="10">
        <f t="shared" si="75"/>
        <v>0</v>
      </c>
      <c r="EE80" s="10">
        <f t="shared" si="76"/>
        <v>0</v>
      </c>
      <c r="EF80" s="10">
        <f t="shared" si="77"/>
        <v>0</v>
      </c>
      <c r="EG80" s="10">
        <f t="shared" si="78"/>
        <v>0</v>
      </c>
      <c r="EH80" s="10">
        <f t="shared" si="79"/>
        <v>0</v>
      </c>
      <c r="EI80" s="10">
        <f t="shared" si="80"/>
        <v>0</v>
      </c>
      <c r="EJ80" s="10">
        <f t="shared" si="81"/>
        <v>0</v>
      </c>
      <c r="EL80" s="123">
        <f t="shared" si="82"/>
        <v>0</v>
      </c>
    </row>
    <row r="81" spans="1:142" ht="13.5" hidden="1" thickBot="1" x14ac:dyDescent="0.25">
      <c r="A81" s="49">
        <f t="shared" si="83"/>
        <v>72</v>
      </c>
      <c r="B81" s="101"/>
      <c r="C81" s="50" t="str">
        <f>IF(ISBLANK(D81)=FALSE,VLOOKUP(D81,Довідники!$B$2:$C$45,2,FALSE),"")</f>
        <v/>
      </c>
      <c r="D81" s="145"/>
      <c r="E81" s="112"/>
      <c r="F81" s="48" t="str">
        <f t="shared" si="84"/>
        <v/>
      </c>
      <c r="G81" s="48" t="str">
        <f>CONCATENATE(IF($X81="З", CONCATENATE($R$4, ","), ""), IF($X81=Довідники!$E$5, CONCATENATE($R$4, "*,"), ""), IF($AE81="З", CONCATENATE($Y$4, ","), ""), IF($AE81=Довідники!$E$5, CONCATENATE($Y$4, "*,"), ""), IF($AL81="З", CONCATENATE($AF$4, ","), ""), IF($AL81=Довідники!$E$5, CONCATENATE($AF$4, "*,"), ""), IF($AS81="З", CONCATENATE($AM$4, ","), ""), IF($AS81=Довідники!$E$5, CONCATENATE($AM$4, "*,"), ""), IF($AZ81="З", CONCATENATE($AT$4, ","), ""), IF($AZ81=Довідники!$E$5, CONCATENATE($AT$4, "*,"), ""), IF($BG81="З", CONCATENATE($BA$4, ","), ""), IF($BG81=Довідники!$E$5, CONCATENATE($BA$4, "*,"), ""), IF($BN81="З", CONCATENATE($BH$4, ","), ""), IF($BN81=Довідники!$E$5, CONCATENATE($BH$4, "*,"), ""), IF($BU81="З", CONCATENATE($BO$4, ","), ""), IF($BU81=Довідники!$E$5, CONCATENATE($BO$4, "*,"), ""), IF($CB81="З", CONCATENATE($BV$4, ","), ""), IF($CB81=Довідники!$E$5, CONCATENATE($BV$4, "*,"), ""), IF($CI81="З", CONCATENATE($CC$4, ","), ""), IF($CI81=Довідники!$E$5, CONCATENATE($CC$4, "*,"), ""), IF($CP81="З", CONCATENATE($CJ$4, ","), ""), IF($CP81=Довідники!$E$5, CONCATENATE($CJ$4, "*,"), ""), IF($CW81="З", CONCATENATE($CQ$4, ","), ""), IF($CW81=Довідники!$E$5, CONCATENATE($CQ$4, "*,"), ""), IF($DD81="З", CONCATENATE($CX$4, ","), ""), IF($DD81=Довідники!$E$5, CONCATENATE($CX$4, "*,"), ""), IF($DK81="З", CONCATENATE($DE$4, ","), ""), IF($DK81=Довідники!$E$5, CONCATENATE($DE$4, "*,"), ""))</f>
        <v/>
      </c>
      <c r="H81" s="48" t="str">
        <f t="shared" si="85"/>
        <v/>
      </c>
      <c r="I81" s="48" t="str">
        <f t="shared" si="86"/>
        <v/>
      </c>
      <c r="J81" s="48">
        <f t="shared" si="51"/>
        <v>0</v>
      </c>
      <c r="K81" s="48" t="str">
        <f t="shared" si="87"/>
        <v/>
      </c>
      <c r="L81" s="48">
        <f t="shared" si="52"/>
        <v>0</v>
      </c>
      <c r="M81" s="51">
        <f t="shared" si="53"/>
        <v>0</v>
      </c>
      <c r="N81" s="51">
        <f t="shared" si="54"/>
        <v>0</v>
      </c>
      <c r="O81" s="52">
        <f t="shared" si="55"/>
        <v>0</v>
      </c>
      <c r="P81" s="96" t="str">
        <f t="shared" si="56"/>
        <v xml:space="preserve"> </v>
      </c>
      <c r="Q81" s="166" t="str">
        <f>IF(OR(P81&lt;Довідники!$J$8, P81&gt;Довідники!$K$8), "!", "")</f>
        <v>!</v>
      </c>
      <c r="R81" s="159"/>
      <c r="S81" s="103"/>
      <c r="T81" s="103"/>
      <c r="U81" s="72">
        <f t="shared" si="57"/>
        <v>0</v>
      </c>
      <c r="V81" s="104"/>
      <c r="W81" s="104"/>
      <c r="X81" s="105"/>
      <c r="Y81" s="102"/>
      <c r="Z81" s="103"/>
      <c r="AA81" s="103"/>
      <c r="AB81" s="72">
        <f t="shared" si="58"/>
        <v>0</v>
      </c>
      <c r="AC81" s="104"/>
      <c r="AD81" s="104"/>
      <c r="AE81" s="152"/>
      <c r="AF81" s="159"/>
      <c r="AG81" s="103"/>
      <c r="AH81" s="103"/>
      <c r="AI81" s="72">
        <f t="shared" si="59"/>
        <v>0</v>
      </c>
      <c r="AJ81" s="104"/>
      <c r="AK81" s="104"/>
      <c r="AL81" s="105"/>
      <c r="AM81" s="102"/>
      <c r="AN81" s="103"/>
      <c r="AO81" s="103"/>
      <c r="AP81" s="72">
        <f t="shared" si="60"/>
        <v>0</v>
      </c>
      <c r="AQ81" s="104"/>
      <c r="AR81" s="104"/>
      <c r="AS81" s="152"/>
      <c r="AT81" s="159"/>
      <c r="AU81" s="103"/>
      <c r="AV81" s="103"/>
      <c r="AW81" s="72">
        <f t="shared" si="61"/>
        <v>0</v>
      </c>
      <c r="AX81" s="104"/>
      <c r="AY81" s="104"/>
      <c r="AZ81" s="105"/>
      <c r="BA81" s="102"/>
      <c r="BB81" s="103"/>
      <c r="BC81" s="103"/>
      <c r="BD81" s="72">
        <f t="shared" si="62"/>
        <v>0</v>
      </c>
      <c r="BE81" s="104"/>
      <c r="BF81" s="104"/>
      <c r="BG81" s="152"/>
      <c r="BH81" s="159"/>
      <c r="BI81" s="103"/>
      <c r="BJ81" s="103"/>
      <c r="BK81" s="72">
        <f t="shared" si="63"/>
        <v>0</v>
      </c>
      <c r="BL81" s="104"/>
      <c r="BM81" s="104"/>
      <c r="BN81" s="105"/>
      <c r="BO81" s="102"/>
      <c r="BP81" s="103"/>
      <c r="BQ81" s="103"/>
      <c r="BR81" s="72">
        <f t="shared" si="64"/>
        <v>0</v>
      </c>
      <c r="BS81" s="104"/>
      <c r="BT81" s="104"/>
      <c r="BU81" s="152"/>
      <c r="BV81" s="159"/>
      <c r="BW81" s="103"/>
      <c r="BX81" s="103"/>
      <c r="BY81" s="72">
        <f t="shared" si="65"/>
        <v>0</v>
      </c>
      <c r="BZ81" s="104"/>
      <c r="CA81" s="104"/>
      <c r="CB81" s="105"/>
      <c r="CC81" s="102"/>
      <c r="CD81" s="103"/>
      <c r="CE81" s="103"/>
      <c r="CF81" s="72">
        <f t="shared" si="66"/>
        <v>0</v>
      </c>
      <c r="CG81" s="104"/>
      <c r="CH81" s="104"/>
      <c r="CI81" s="152"/>
      <c r="CJ81" s="159"/>
      <c r="CK81" s="103"/>
      <c r="CL81" s="103"/>
      <c r="CM81" s="72">
        <f t="shared" si="67"/>
        <v>0</v>
      </c>
      <c r="CN81" s="104"/>
      <c r="CO81" s="104"/>
      <c r="CP81" s="105"/>
      <c r="CQ81" s="102"/>
      <c r="CR81" s="103"/>
      <c r="CS81" s="103"/>
      <c r="CT81" s="72">
        <f t="shared" si="68"/>
        <v>0</v>
      </c>
      <c r="CU81" s="104"/>
      <c r="CV81" s="104"/>
      <c r="CW81" s="152"/>
      <c r="CX81" s="159"/>
      <c r="CY81" s="103"/>
      <c r="CZ81" s="103"/>
      <c r="DA81" s="72">
        <f t="shared" si="69"/>
        <v>0</v>
      </c>
      <c r="DB81" s="104"/>
      <c r="DC81" s="104"/>
      <c r="DD81" s="105"/>
      <c r="DE81" s="102"/>
      <c r="DF81" s="103"/>
      <c r="DG81" s="103"/>
      <c r="DH81" s="72">
        <f t="shared" si="70"/>
        <v>0</v>
      </c>
      <c r="DI81" s="104"/>
      <c r="DJ81" s="104"/>
      <c r="DK81" s="152"/>
      <c r="DL81" s="170">
        <f t="shared" si="71"/>
        <v>0</v>
      </c>
      <c r="DM81" s="51">
        <f>DN81*Довідники!$H$2</f>
        <v>0</v>
      </c>
      <c r="DN81" s="72">
        <f t="shared" si="72"/>
        <v>0</v>
      </c>
      <c r="DO81" s="96" t="str">
        <f t="shared" si="73"/>
        <v xml:space="preserve"> </v>
      </c>
      <c r="DP81" s="68" t="str">
        <f>IF(OR(DO81&lt;Довідники!$J$3, DO81&gt;Довідники!$K$3), "!", "")</f>
        <v>!</v>
      </c>
      <c r="DQ81" s="120"/>
      <c r="DR81" s="45" t="str">
        <f t="shared" si="74"/>
        <v/>
      </c>
      <c r="DS81" s="71"/>
      <c r="DT81" s="119"/>
      <c r="DU81" s="119"/>
      <c r="DV81" s="119"/>
      <c r="DW81" s="179"/>
      <c r="DX81" s="182"/>
      <c r="DY81" s="119"/>
      <c r="DZ81" s="119"/>
      <c r="EA81" s="183"/>
      <c r="ED81" s="10">
        <f t="shared" si="75"/>
        <v>0</v>
      </c>
      <c r="EE81" s="10">
        <f t="shared" si="76"/>
        <v>0</v>
      </c>
      <c r="EF81" s="10">
        <f t="shared" si="77"/>
        <v>0</v>
      </c>
      <c r="EG81" s="10">
        <f t="shared" si="78"/>
        <v>0</v>
      </c>
      <c r="EH81" s="10">
        <f t="shared" si="79"/>
        <v>0</v>
      </c>
      <c r="EI81" s="10">
        <f t="shared" si="80"/>
        <v>0</v>
      </c>
      <c r="EJ81" s="10">
        <f t="shared" si="81"/>
        <v>0</v>
      </c>
      <c r="EL81" s="123">
        <f t="shared" si="82"/>
        <v>0</v>
      </c>
    </row>
    <row r="82" spans="1:142" ht="12.75" hidden="1" customHeight="1" thickBot="1" x14ac:dyDescent="0.25">
      <c r="A82" s="49">
        <f t="shared" si="83"/>
        <v>73</v>
      </c>
      <c r="B82" s="101"/>
      <c r="C82" s="50" t="str">
        <f>IF(ISBLANK(D82)=FALSE,VLOOKUP(D82,Довідники!$B$2:$C$45,2,FALSE),"")</f>
        <v/>
      </c>
      <c r="D82" s="145"/>
      <c r="E82" s="112"/>
      <c r="F82" s="48" t="str">
        <f t="shared" si="84"/>
        <v/>
      </c>
      <c r="G82" s="48" t="str">
        <f>CONCATENATE(IF($X82="З", CONCATENATE($R$4, ","), ""), IF($X82=Довідники!$E$5, CONCATENATE($R$4, "*,"), ""), IF($AE82="З", CONCATENATE($Y$4, ","), ""), IF($AE82=Довідники!$E$5, CONCATENATE($Y$4, "*,"), ""), IF($AL82="З", CONCATENATE($AF$4, ","), ""), IF($AL82=Довідники!$E$5, CONCATENATE($AF$4, "*,"), ""), IF($AS82="З", CONCATENATE($AM$4, ","), ""), IF($AS82=Довідники!$E$5, CONCATENATE($AM$4, "*,"), ""), IF($AZ82="З", CONCATENATE($AT$4, ","), ""), IF($AZ82=Довідники!$E$5, CONCATENATE($AT$4, "*,"), ""), IF($BG82="З", CONCATENATE($BA$4, ","), ""), IF($BG82=Довідники!$E$5, CONCATENATE($BA$4, "*,"), ""), IF($BN82="З", CONCATENATE($BH$4, ","), ""), IF($BN82=Довідники!$E$5, CONCATENATE($BH$4, "*,"), ""), IF($BU82="З", CONCATENATE($BO$4, ","), ""), IF($BU82=Довідники!$E$5, CONCATENATE($BO$4, "*,"), ""), IF($CB82="З", CONCATENATE($BV$4, ","), ""), IF($CB82=Довідники!$E$5, CONCATENATE($BV$4, "*,"), ""), IF($CI82="З", CONCATENATE($CC$4, ","), ""), IF($CI82=Довідники!$E$5, CONCATENATE($CC$4, "*,"), ""), IF($CP82="З", CONCATENATE($CJ$4, ","), ""), IF($CP82=Довідники!$E$5, CONCATENATE($CJ$4, "*,"), ""), IF($CW82="З", CONCATENATE($CQ$4, ","), ""), IF($CW82=Довідники!$E$5, CONCATENATE($CQ$4, "*,"), ""), IF($DD82="З", CONCATENATE($CX$4, ","), ""), IF($DD82=Довідники!$E$5, CONCATENATE($CX$4, "*,"), ""), IF($DK82="З", CONCATENATE($DE$4, ","), ""), IF($DK82=Довідники!$E$5, CONCATENATE($DE$4, "*,"), ""))</f>
        <v/>
      </c>
      <c r="H82" s="48" t="str">
        <f t="shared" si="85"/>
        <v/>
      </c>
      <c r="I82" s="48" t="str">
        <f t="shared" si="86"/>
        <v/>
      </c>
      <c r="J82" s="48">
        <f t="shared" si="51"/>
        <v>0</v>
      </c>
      <c r="K82" s="48" t="str">
        <f t="shared" si="87"/>
        <v/>
      </c>
      <c r="L82" s="48">
        <f t="shared" si="52"/>
        <v>0</v>
      </c>
      <c r="M82" s="51">
        <f t="shared" si="53"/>
        <v>0</v>
      </c>
      <c r="N82" s="51">
        <f t="shared" si="54"/>
        <v>0</v>
      </c>
      <c r="O82" s="52">
        <f t="shared" si="55"/>
        <v>0</v>
      </c>
      <c r="P82" s="96" t="str">
        <f t="shared" si="56"/>
        <v xml:space="preserve"> </v>
      </c>
      <c r="Q82" s="166" t="str">
        <f>IF(OR(P82&lt;Довідники!$J$8, P82&gt;Довідники!$K$8), "!", "")</f>
        <v>!</v>
      </c>
      <c r="R82" s="159"/>
      <c r="S82" s="103"/>
      <c r="T82" s="103"/>
      <c r="U82" s="72">
        <f t="shared" si="57"/>
        <v>0</v>
      </c>
      <c r="V82" s="104"/>
      <c r="W82" s="104"/>
      <c r="X82" s="105"/>
      <c r="Y82" s="102"/>
      <c r="Z82" s="103"/>
      <c r="AA82" s="103"/>
      <c r="AB82" s="72">
        <f t="shared" si="58"/>
        <v>0</v>
      </c>
      <c r="AC82" s="104"/>
      <c r="AD82" s="104"/>
      <c r="AE82" s="152"/>
      <c r="AF82" s="159"/>
      <c r="AG82" s="103"/>
      <c r="AH82" s="103"/>
      <c r="AI82" s="72">
        <f t="shared" si="59"/>
        <v>0</v>
      </c>
      <c r="AJ82" s="104"/>
      <c r="AK82" s="104"/>
      <c r="AL82" s="105"/>
      <c r="AM82" s="102"/>
      <c r="AN82" s="103"/>
      <c r="AO82" s="103"/>
      <c r="AP82" s="72">
        <f t="shared" si="60"/>
        <v>0</v>
      </c>
      <c r="AQ82" s="104"/>
      <c r="AR82" s="104"/>
      <c r="AS82" s="152"/>
      <c r="AT82" s="159"/>
      <c r="AU82" s="103"/>
      <c r="AV82" s="103"/>
      <c r="AW82" s="72">
        <f t="shared" si="61"/>
        <v>0</v>
      </c>
      <c r="AX82" s="104"/>
      <c r="AY82" s="104"/>
      <c r="AZ82" s="105"/>
      <c r="BA82" s="102"/>
      <c r="BB82" s="103"/>
      <c r="BC82" s="103"/>
      <c r="BD82" s="72">
        <f t="shared" si="62"/>
        <v>0</v>
      </c>
      <c r="BE82" s="104"/>
      <c r="BF82" s="104"/>
      <c r="BG82" s="152"/>
      <c r="BH82" s="159"/>
      <c r="BI82" s="103"/>
      <c r="BJ82" s="103"/>
      <c r="BK82" s="72">
        <f t="shared" si="63"/>
        <v>0</v>
      </c>
      <c r="BL82" s="104"/>
      <c r="BM82" s="104"/>
      <c r="BN82" s="105"/>
      <c r="BO82" s="102"/>
      <c r="BP82" s="103"/>
      <c r="BQ82" s="103"/>
      <c r="BR82" s="72">
        <f t="shared" si="64"/>
        <v>0</v>
      </c>
      <c r="BS82" s="104"/>
      <c r="BT82" s="104"/>
      <c r="BU82" s="152"/>
      <c r="BV82" s="159"/>
      <c r="BW82" s="103"/>
      <c r="BX82" s="103"/>
      <c r="BY82" s="72">
        <f t="shared" si="65"/>
        <v>0</v>
      </c>
      <c r="BZ82" s="104"/>
      <c r="CA82" s="104"/>
      <c r="CB82" s="105"/>
      <c r="CC82" s="102"/>
      <c r="CD82" s="103"/>
      <c r="CE82" s="103"/>
      <c r="CF82" s="72">
        <f t="shared" si="66"/>
        <v>0</v>
      </c>
      <c r="CG82" s="104"/>
      <c r="CH82" s="104"/>
      <c r="CI82" s="152"/>
      <c r="CJ82" s="159"/>
      <c r="CK82" s="103"/>
      <c r="CL82" s="103"/>
      <c r="CM82" s="72">
        <f t="shared" si="67"/>
        <v>0</v>
      </c>
      <c r="CN82" s="104"/>
      <c r="CO82" s="104"/>
      <c r="CP82" s="105"/>
      <c r="CQ82" s="102"/>
      <c r="CR82" s="103"/>
      <c r="CS82" s="103"/>
      <c r="CT82" s="72">
        <f t="shared" si="68"/>
        <v>0</v>
      </c>
      <c r="CU82" s="104"/>
      <c r="CV82" s="104"/>
      <c r="CW82" s="152"/>
      <c r="CX82" s="159"/>
      <c r="CY82" s="103"/>
      <c r="CZ82" s="103"/>
      <c r="DA82" s="72">
        <f t="shared" si="69"/>
        <v>0</v>
      </c>
      <c r="DB82" s="104"/>
      <c r="DC82" s="104"/>
      <c r="DD82" s="105"/>
      <c r="DE82" s="102"/>
      <c r="DF82" s="103"/>
      <c r="DG82" s="103"/>
      <c r="DH82" s="72">
        <f t="shared" si="70"/>
        <v>0</v>
      </c>
      <c r="DI82" s="104"/>
      <c r="DJ82" s="104"/>
      <c r="DK82" s="152"/>
      <c r="DL82" s="170">
        <f t="shared" si="71"/>
        <v>0</v>
      </c>
      <c r="DM82" s="51">
        <f>DN82*Довідники!$H$2</f>
        <v>0</v>
      </c>
      <c r="DN82" s="72">
        <f t="shared" si="72"/>
        <v>0</v>
      </c>
      <c r="DO82" s="96" t="str">
        <f t="shared" si="73"/>
        <v xml:space="preserve"> </v>
      </c>
      <c r="DP82" s="68" t="str">
        <f>IF(OR(DO82&lt;Довідники!$J$3, DO82&gt;Довідники!$K$3), "!", "")</f>
        <v>!</v>
      </c>
      <c r="DQ82" s="120"/>
      <c r="DR82" s="45" t="str">
        <f t="shared" si="74"/>
        <v/>
      </c>
      <c r="DS82" s="71"/>
      <c r="DT82" s="119"/>
      <c r="DU82" s="119"/>
      <c r="DV82" s="119"/>
      <c r="DW82" s="179"/>
      <c r="DX82" s="182"/>
      <c r="DY82" s="119"/>
      <c r="DZ82" s="119"/>
      <c r="EA82" s="183"/>
      <c r="ED82" s="10">
        <f t="shared" si="75"/>
        <v>0</v>
      </c>
      <c r="EE82" s="10">
        <f t="shared" si="76"/>
        <v>0</v>
      </c>
      <c r="EF82" s="10">
        <f t="shared" si="77"/>
        <v>0</v>
      </c>
      <c r="EG82" s="10">
        <f t="shared" si="78"/>
        <v>0</v>
      </c>
      <c r="EH82" s="10">
        <f t="shared" si="79"/>
        <v>0</v>
      </c>
      <c r="EI82" s="10">
        <f t="shared" si="80"/>
        <v>0</v>
      </c>
      <c r="EJ82" s="10">
        <f t="shared" si="81"/>
        <v>0</v>
      </c>
      <c r="EL82" s="123">
        <f t="shared" si="82"/>
        <v>0</v>
      </c>
    </row>
    <row r="83" spans="1:142" ht="13.5" hidden="1" thickBot="1" x14ac:dyDescent="0.25">
      <c r="A83" s="49">
        <f t="shared" si="83"/>
        <v>74</v>
      </c>
      <c r="B83" s="101"/>
      <c r="C83" s="50" t="str">
        <f>IF(ISBLANK(D83)=FALSE,VLOOKUP(D83,Довідники!$B$2:$C$45,2,FALSE),"")</f>
        <v/>
      </c>
      <c r="D83" s="145"/>
      <c r="E83" s="112"/>
      <c r="F83" s="48" t="str">
        <f t="shared" si="84"/>
        <v/>
      </c>
      <c r="G83" s="48" t="str">
        <f>CONCATENATE(IF($X83="З", CONCATENATE($R$4, ","), ""), IF($X83=Довідники!$E$5, CONCATENATE($R$4, "*,"), ""), IF($AE83="З", CONCATENATE($Y$4, ","), ""), IF($AE83=Довідники!$E$5, CONCATENATE($Y$4, "*,"), ""), IF($AL83="З", CONCATENATE($AF$4, ","), ""), IF($AL83=Довідники!$E$5, CONCATENATE($AF$4, "*,"), ""), IF($AS83="З", CONCATENATE($AM$4, ","), ""), IF($AS83=Довідники!$E$5, CONCATENATE($AM$4, "*,"), ""), IF($AZ83="З", CONCATENATE($AT$4, ","), ""), IF($AZ83=Довідники!$E$5, CONCATENATE($AT$4, "*,"), ""), IF($BG83="З", CONCATENATE($BA$4, ","), ""), IF($BG83=Довідники!$E$5, CONCATENATE($BA$4, "*,"), ""), IF($BN83="З", CONCATENATE($BH$4, ","), ""), IF($BN83=Довідники!$E$5, CONCATENATE($BH$4, "*,"), ""), IF($BU83="З", CONCATENATE($BO$4, ","), ""), IF($BU83=Довідники!$E$5, CONCATENATE($BO$4, "*,"), ""), IF($CB83="З", CONCATENATE($BV$4, ","), ""), IF($CB83=Довідники!$E$5, CONCATENATE($BV$4, "*,"), ""), IF($CI83="З", CONCATENATE($CC$4, ","), ""), IF($CI83=Довідники!$E$5, CONCATENATE($CC$4, "*,"), ""), IF($CP83="З", CONCATENATE($CJ$4, ","), ""), IF($CP83=Довідники!$E$5, CONCATENATE($CJ$4, "*,"), ""), IF($CW83="З", CONCATENATE($CQ$4, ","), ""), IF($CW83=Довідники!$E$5, CONCATENATE($CQ$4, "*,"), ""), IF($DD83="З", CONCATENATE($CX$4, ","), ""), IF($DD83=Довідники!$E$5, CONCATENATE($CX$4, "*,"), ""), IF($DK83="З", CONCATENATE($DE$4, ","), ""), IF($DK83=Довідники!$E$5, CONCATENATE($DE$4, "*,"), ""))</f>
        <v/>
      </c>
      <c r="H83" s="48" t="str">
        <f t="shared" si="85"/>
        <v/>
      </c>
      <c r="I83" s="48" t="str">
        <f t="shared" si="86"/>
        <v/>
      </c>
      <c r="J83" s="48">
        <f t="shared" si="51"/>
        <v>0</v>
      </c>
      <c r="K83" s="48" t="str">
        <f t="shared" si="87"/>
        <v/>
      </c>
      <c r="L83" s="48">
        <f t="shared" si="52"/>
        <v>0</v>
      </c>
      <c r="M83" s="51">
        <f t="shared" si="53"/>
        <v>0</v>
      </c>
      <c r="N83" s="51">
        <f t="shared" si="54"/>
        <v>0</v>
      </c>
      <c r="O83" s="52">
        <f t="shared" si="55"/>
        <v>0</v>
      </c>
      <c r="P83" s="96" t="str">
        <f t="shared" si="56"/>
        <v xml:space="preserve"> </v>
      </c>
      <c r="Q83" s="166" t="str">
        <f>IF(OR(P83&lt;Довідники!$J$8, P83&gt;Довідники!$K$8), "!", "")</f>
        <v>!</v>
      </c>
      <c r="R83" s="159"/>
      <c r="S83" s="103"/>
      <c r="T83" s="103"/>
      <c r="U83" s="72">
        <f t="shared" si="57"/>
        <v>0</v>
      </c>
      <c r="V83" s="104"/>
      <c r="W83" s="104"/>
      <c r="X83" s="105"/>
      <c r="Y83" s="102"/>
      <c r="Z83" s="103"/>
      <c r="AA83" s="103"/>
      <c r="AB83" s="72">
        <f t="shared" si="58"/>
        <v>0</v>
      </c>
      <c r="AC83" s="104"/>
      <c r="AD83" s="104"/>
      <c r="AE83" s="152"/>
      <c r="AF83" s="159"/>
      <c r="AG83" s="103"/>
      <c r="AH83" s="103"/>
      <c r="AI83" s="72">
        <f t="shared" si="59"/>
        <v>0</v>
      </c>
      <c r="AJ83" s="104"/>
      <c r="AK83" s="104"/>
      <c r="AL83" s="105"/>
      <c r="AM83" s="102"/>
      <c r="AN83" s="103"/>
      <c r="AO83" s="103"/>
      <c r="AP83" s="72">
        <f t="shared" si="60"/>
        <v>0</v>
      </c>
      <c r="AQ83" s="104"/>
      <c r="AR83" s="104"/>
      <c r="AS83" s="152"/>
      <c r="AT83" s="159"/>
      <c r="AU83" s="103"/>
      <c r="AV83" s="103"/>
      <c r="AW83" s="72">
        <f t="shared" si="61"/>
        <v>0</v>
      </c>
      <c r="AX83" s="104"/>
      <c r="AY83" s="104"/>
      <c r="AZ83" s="105"/>
      <c r="BA83" s="102"/>
      <c r="BB83" s="103"/>
      <c r="BC83" s="103"/>
      <c r="BD83" s="72">
        <f t="shared" si="62"/>
        <v>0</v>
      </c>
      <c r="BE83" s="104"/>
      <c r="BF83" s="104"/>
      <c r="BG83" s="152"/>
      <c r="BH83" s="159"/>
      <c r="BI83" s="103"/>
      <c r="BJ83" s="103"/>
      <c r="BK83" s="72">
        <f t="shared" si="63"/>
        <v>0</v>
      </c>
      <c r="BL83" s="104"/>
      <c r="BM83" s="104"/>
      <c r="BN83" s="105"/>
      <c r="BO83" s="102"/>
      <c r="BP83" s="103"/>
      <c r="BQ83" s="103"/>
      <c r="BR83" s="72">
        <f t="shared" si="64"/>
        <v>0</v>
      </c>
      <c r="BS83" s="104"/>
      <c r="BT83" s="104"/>
      <c r="BU83" s="152"/>
      <c r="BV83" s="159"/>
      <c r="BW83" s="103"/>
      <c r="BX83" s="103"/>
      <c r="BY83" s="72">
        <f t="shared" si="65"/>
        <v>0</v>
      </c>
      <c r="BZ83" s="104"/>
      <c r="CA83" s="104"/>
      <c r="CB83" s="105"/>
      <c r="CC83" s="102"/>
      <c r="CD83" s="103"/>
      <c r="CE83" s="103"/>
      <c r="CF83" s="72">
        <f t="shared" si="66"/>
        <v>0</v>
      </c>
      <c r="CG83" s="104"/>
      <c r="CH83" s="104"/>
      <c r="CI83" s="152"/>
      <c r="CJ83" s="159"/>
      <c r="CK83" s="103"/>
      <c r="CL83" s="103"/>
      <c r="CM83" s="72">
        <f t="shared" si="67"/>
        <v>0</v>
      </c>
      <c r="CN83" s="104"/>
      <c r="CO83" s="104"/>
      <c r="CP83" s="105"/>
      <c r="CQ83" s="102"/>
      <c r="CR83" s="103"/>
      <c r="CS83" s="103"/>
      <c r="CT83" s="72">
        <f t="shared" si="68"/>
        <v>0</v>
      </c>
      <c r="CU83" s="104"/>
      <c r="CV83" s="104"/>
      <c r="CW83" s="152"/>
      <c r="CX83" s="159"/>
      <c r="CY83" s="103"/>
      <c r="CZ83" s="103"/>
      <c r="DA83" s="72">
        <f t="shared" si="69"/>
        <v>0</v>
      </c>
      <c r="DB83" s="104"/>
      <c r="DC83" s="104"/>
      <c r="DD83" s="105"/>
      <c r="DE83" s="102"/>
      <c r="DF83" s="103"/>
      <c r="DG83" s="103"/>
      <c r="DH83" s="72">
        <f t="shared" si="70"/>
        <v>0</v>
      </c>
      <c r="DI83" s="104"/>
      <c r="DJ83" s="104"/>
      <c r="DK83" s="152"/>
      <c r="DL83" s="170">
        <f t="shared" si="71"/>
        <v>0</v>
      </c>
      <c r="DM83" s="51">
        <f>DN83*Довідники!$H$2</f>
        <v>0</v>
      </c>
      <c r="DN83" s="72">
        <f t="shared" si="72"/>
        <v>0</v>
      </c>
      <c r="DO83" s="96" t="str">
        <f t="shared" si="73"/>
        <v xml:space="preserve"> </v>
      </c>
      <c r="DP83" s="68" t="str">
        <f>IF(OR(DO83&lt;Довідники!$J$3, DO83&gt;Довідники!$K$3), "!", "")</f>
        <v>!</v>
      </c>
      <c r="DQ83" s="120"/>
      <c r="DR83" s="45" t="str">
        <f t="shared" si="74"/>
        <v/>
      </c>
      <c r="DS83" s="71"/>
      <c r="DT83" s="119"/>
      <c r="DU83" s="119"/>
      <c r="DV83" s="119"/>
      <c r="DW83" s="179"/>
      <c r="DX83" s="182"/>
      <c r="DY83" s="119"/>
      <c r="DZ83" s="119"/>
      <c r="EA83" s="183"/>
      <c r="ED83" s="10">
        <f t="shared" si="75"/>
        <v>0</v>
      </c>
      <c r="EE83" s="10">
        <f t="shared" si="76"/>
        <v>0</v>
      </c>
      <c r="EF83" s="10">
        <f t="shared" si="77"/>
        <v>0</v>
      </c>
      <c r="EG83" s="10">
        <f t="shared" si="78"/>
        <v>0</v>
      </c>
      <c r="EH83" s="10">
        <f t="shared" si="79"/>
        <v>0</v>
      </c>
      <c r="EI83" s="10">
        <f t="shared" si="80"/>
        <v>0</v>
      </c>
      <c r="EJ83" s="10">
        <f t="shared" si="81"/>
        <v>0</v>
      </c>
      <c r="EL83" s="123">
        <f t="shared" si="82"/>
        <v>0</v>
      </c>
    </row>
    <row r="84" spans="1:142" ht="13.5" hidden="1" thickBot="1" x14ac:dyDescent="0.25">
      <c r="A84" s="49">
        <f t="shared" si="83"/>
        <v>75</v>
      </c>
      <c r="B84" s="101"/>
      <c r="C84" s="50" t="str">
        <f>IF(ISBLANK(D84)=FALSE,VLOOKUP(D84,Довідники!$B$2:$C$45,2,FALSE),"")</f>
        <v/>
      </c>
      <c r="D84" s="145"/>
      <c r="E84" s="112"/>
      <c r="F84" s="48" t="str">
        <f t="shared" si="84"/>
        <v/>
      </c>
      <c r="G84" s="48" t="str">
        <f>CONCATENATE(IF($X84="З", CONCATENATE($R$4, ","), ""), IF($X84=Довідники!$E$5, CONCATENATE($R$4, "*,"), ""), IF($AE84="З", CONCATENATE($Y$4, ","), ""), IF($AE84=Довідники!$E$5, CONCATENATE($Y$4, "*,"), ""), IF($AL84="З", CONCATENATE($AF$4, ","), ""), IF($AL84=Довідники!$E$5, CONCATENATE($AF$4, "*,"), ""), IF($AS84="З", CONCATENATE($AM$4, ","), ""), IF($AS84=Довідники!$E$5, CONCATENATE($AM$4, "*,"), ""), IF($AZ84="З", CONCATENATE($AT$4, ","), ""), IF($AZ84=Довідники!$E$5, CONCATENATE($AT$4, "*,"), ""), IF($BG84="З", CONCATENATE($BA$4, ","), ""), IF($BG84=Довідники!$E$5, CONCATENATE($BA$4, "*,"), ""), IF($BN84="З", CONCATENATE($BH$4, ","), ""), IF($BN84=Довідники!$E$5, CONCATENATE($BH$4, "*,"), ""), IF($BU84="З", CONCATENATE($BO$4, ","), ""), IF($BU84=Довідники!$E$5, CONCATENATE($BO$4, "*,"), ""), IF($CB84="З", CONCATENATE($BV$4, ","), ""), IF($CB84=Довідники!$E$5, CONCATENATE($BV$4, "*,"), ""), IF($CI84="З", CONCATENATE($CC$4, ","), ""), IF($CI84=Довідники!$E$5, CONCATENATE($CC$4, "*,"), ""), IF($CP84="З", CONCATENATE($CJ$4, ","), ""), IF($CP84=Довідники!$E$5, CONCATENATE($CJ$4, "*,"), ""), IF($CW84="З", CONCATENATE($CQ$4, ","), ""), IF($CW84=Довідники!$E$5, CONCATENATE($CQ$4, "*,"), ""), IF($DD84="З", CONCATENATE($CX$4, ","), ""), IF($DD84=Довідники!$E$5, CONCATENATE($CX$4, "*,"), ""), IF($DK84="З", CONCATENATE($DE$4, ","), ""), IF($DK84=Довідники!$E$5, CONCATENATE($DE$4, "*,"), ""))</f>
        <v/>
      </c>
      <c r="H84" s="48" t="str">
        <f t="shared" si="85"/>
        <v/>
      </c>
      <c r="I84" s="48" t="str">
        <f t="shared" si="86"/>
        <v/>
      </c>
      <c r="J84" s="48">
        <f t="shared" si="51"/>
        <v>0</v>
      </c>
      <c r="K84" s="48" t="str">
        <f t="shared" si="87"/>
        <v/>
      </c>
      <c r="L84" s="48">
        <f t="shared" si="52"/>
        <v>0</v>
      </c>
      <c r="M84" s="51">
        <f t="shared" si="53"/>
        <v>0</v>
      </c>
      <c r="N84" s="51">
        <f t="shared" si="54"/>
        <v>0</v>
      </c>
      <c r="O84" s="52">
        <f t="shared" si="55"/>
        <v>0</v>
      </c>
      <c r="P84" s="96" t="str">
        <f t="shared" si="56"/>
        <v xml:space="preserve"> </v>
      </c>
      <c r="Q84" s="166" t="str">
        <f>IF(OR(P84&lt;Довідники!$J$8, P84&gt;Довідники!$K$8), "!", "")</f>
        <v>!</v>
      </c>
      <c r="R84" s="159"/>
      <c r="S84" s="103"/>
      <c r="T84" s="103"/>
      <c r="U84" s="72">
        <f t="shared" si="57"/>
        <v>0</v>
      </c>
      <c r="V84" s="104"/>
      <c r="W84" s="104"/>
      <c r="X84" s="105"/>
      <c r="Y84" s="102"/>
      <c r="Z84" s="103"/>
      <c r="AA84" s="103"/>
      <c r="AB84" s="72">
        <f t="shared" si="58"/>
        <v>0</v>
      </c>
      <c r="AC84" s="104"/>
      <c r="AD84" s="104"/>
      <c r="AE84" s="152"/>
      <c r="AF84" s="159"/>
      <c r="AG84" s="103"/>
      <c r="AH84" s="103"/>
      <c r="AI84" s="72">
        <f t="shared" si="59"/>
        <v>0</v>
      </c>
      <c r="AJ84" s="104"/>
      <c r="AK84" s="104"/>
      <c r="AL84" s="105"/>
      <c r="AM84" s="102"/>
      <c r="AN84" s="103"/>
      <c r="AO84" s="103"/>
      <c r="AP84" s="72">
        <f t="shared" si="60"/>
        <v>0</v>
      </c>
      <c r="AQ84" s="104"/>
      <c r="AR84" s="104"/>
      <c r="AS84" s="152"/>
      <c r="AT84" s="159"/>
      <c r="AU84" s="103"/>
      <c r="AV84" s="103"/>
      <c r="AW84" s="72">
        <f t="shared" si="61"/>
        <v>0</v>
      </c>
      <c r="AX84" s="104"/>
      <c r="AY84" s="104"/>
      <c r="AZ84" s="105"/>
      <c r="BA84" s="102"/>
      <c r="BB84" s="103"/>
      <c r="BC84" s="103"/>
      <c r="BD84" s="72">
        <f t="shared" si="62"/>
        <v>0</v>
      </c>
      <c r="BE84" s="104"/>
      <c r="BF84" s="104"/>
      <c r="BG84" s="152"/>
      <c r="BH84" s="159"/>
      <c r="BI84" s="103"/>
      <c r="BJ84" s="103"/>
      <c r="BK84" s="72">
        <f t="shared" si="63"/>
        <v>0</v>
      </c>
      <c r="BL84" s="104"/>
      <c r="BM84" s="104"/>
      <c r="BN84" s="105"/>
      <c r="BO84" s="102"/>
      <c r="BP84" s="103"/>
      <c r="BQ84" s="103"/>
      <c r="BR84" s="72">
        <f t="shared" si="64"/>
        <v>0</v>
      </c>
      <c r="BS84" s="104"/>
      <c r="BT84" s="104"/>
      <c r="BU84" s="152"/>
      <c r="BV84" s="159"/>
      <c r="BW84" s="103"/>
      <c r="BX84" s="103"/>
      <c r="BY84" s="72">
        <f t="shared" si="65"/>
        <v>0</v>
      </c>
      <c r="BZ84" s="104"/>
      <c r="CA84" s="104"/>
      <c r="CB84" s="105"/>
      <c r="CC84" s="102"/>
      <c r="CD84" s="103"/>
      <c r="CE84" s="103"/>
      <c r="CF84" s="72">
        <f t="shared" si="66"/>
        <v>0</v>
      </c>
      <c r="CG84" s="104"/>
      <c r="CH84" s="104"/>
      <c r="CI84" s="152"/>
      <c r="CJ84" s="159"/>
      <c r="CK84" s="103"/>
      <c r="CL84" s="103"/>
      <c r="CM84" s="72">
        <f t="shared" si="67"/>
        <v>0</v>
      </c>
      <c r="CN84" s="104"/>
      <c r="CO84" s="104"/>
      <c r="CP84" s="105"/>
      <c r="CQ84" s="102"/>
      <c r="CR84" s="103"/>
      <c r="CS84" s="103"/>
      <c r="CT84" s="72">
        <f t="shared" si="68"/>
        <v>0</v>
      </c>
      <c r="CU84" s="104"/>
      <c r="CV84" s="104"/>
      <c r="CW84" s="152"/>
      <c r="CX84" s="159"/>
      <c r="CY84" s="103"/>
      <c r="CZ84" s="103"/>
      <c r="DA84" s="72">
        <f t="shared" si="69"/>
        <v>0</v>
      </c>
      <c r="DB84" s="104"/>
      <c r="DC84" s="104"/>
      <c r="DD84" s="105"/>
      <c r="DE84" s="102"/>
      <c r="DF84" s="103"/>
      <c r="DG84" s="103"/>
      <c r="DH84" s="72">
        <f t="shared" si="70"/>
        <v>0</v>
      </c>
      <c r="DI84" s="104"/>
      <c r="DJ84" s="104"/>
      <c r="DK84" s="152"/>
      <c r="DL84" s="170">
        <f t="shared" si="71"/>
        <v>0</v>
      </c>
      <c r="DM84" s="51">
        <f>DN84*Довідники!$H$2</f>
        <v>0</v>
      </c>
      <c r="DN84" s="72">
        <f t="shared" si="72"/>
        <v>0</v>
      </c>
      <c r="DO84" s="96" t="str">
        <f t="shared" si="73"/>
        <v xml:space="preserve"> </v>
      </c>
      <c r="DP84" s="68" t="str">
        <f>IF(OR(DO84&lt;Довідники!$J$3, DO84&gt;Довідники!$K$3), "!", "")</f>
        <v>!</v>
      </c>
      <c r="DQ84" s="120"/>
      <c r="DR84" s="45" t="str">
        <f t="shared" si="74"/>
        <v/>
      </c>
      <c r="DS84" s="71"/>
      <c r="DT84" s="119"/>
      <c r="DU84" s="119"/>
      <c r="DV84" s="119"/>
      <c r="DW84" s="179"/>
      <c r="DX84" s="182"/>
      <c r="DY84" s="119"/>
      <c r="DZ84" s="119"/>
      <c r="EA84" s="183"/>
      <c r="ED84" s="10">
        <f t="shared" si="75"/>
        <v>0</v>
      </c>
      <c r="EE84" s="10">
        <f t="shared" si="76"/>
        <v>0</v>
      </c>
      <c r="EF84" s="10">
        <f t="shared" si="77"/>
        <v>0</v>
      </c>
      <c r="EG84" s="10">
        <f t="shared" si="78"/>
        <v>0</v>
      </c>
      <c r="EH84" s="10">
        <f t="shared" si="79"/>
        <v>0</v>
      </c>
      <c r="EI84" s="10">
        <f t="shared" si="80"/>
        <v>0</v>
      </c>
      <c r="EJ84" s="10">
        <f t="shared" si="81"/>
        <v>0</v>
      </c>
      <c r="EL84" s="123">
        <f t="shared" si="82"/>
        <v>0</v>
      </c>
    </row>
    <row r="85" spans="1:142" ht="13.5" hidden="1" thickBot="1" x14ac:dyDescent="0.25">
      <c r="A85" s="49">
        <f t="shared" si="83"/>
        <v>76</v>
      </c>
      <c r="B85" s="101"/>
      <c r="C85" s="50" t="str">
        <f>IF(ISBLANK(D85)=FALSE,VLOOKUP(D85,Довідники!$B$2:$C$45,2,FALSE),"")</f>
        <v/>
      </c>
      <c r="D85" s="145"/>
      <c r="E85" s="112"/>
      <c r="F85" s="48" t="str">
        <f t="shared" si="84"/>
        <v/>
      </c>
      <c r="G85" s="48" t="str">
        <f>CONCATENATE(IF($X85="З", CONCATENATE($R$4, ","), ""), IF($X85=Довідники!$E$5, CONCATENATE($R$4, "*,"), ""), IF($AE85="З", CONCATENATE($Y$4, ","), ""), IF($AE85=Довідники!$E$5, CONCATENATE($Y$4, "*,"), ""), IF($AL85="З", CONCATENATE($AF$4, ","), ""), IF($AL85=Довідники!$E$5, CONCATENATE($AF$4, "*,"), ""), IF($AS85="З", CONCATENATE($AM$4, ","), ""), IF($AS85=Довідники!$E$5, CONCATENATE($AM$4, "*,"), ""), IF($AZ85="З", CONCATENATE($AT$4, ","), ""), IF($AZ85=Довідники!$E$5, CONCATENATE($AT$4, "*,"), ""), IF($BG85="З", CONCATENATE($BA$4, ","), ""), IF($BG85=Довідники!$E$5, CONCATENATE($BA$4, "*,"), ""), IF($BN85="З", CONCATENATE($BH$4, ","), ""), IF($BN85=Довідники!$E$5, CONCATENATE($BH$4, "*,"), ""), IF($BU85="З", CONCATENATE($BO$4, ","), ""), IF($BU85=Довідники!$E$5, CONCATENATE($BO$4, "*,"), ""), IF($CB85="З", CONCATENATE($BV$4, ","), ""), IF($CB85=Довідники!$E$5, CONCATENATE($BV$4, "*,"), ""), IF($CI85="З", CONCATENATE($CC$4, ","), ""), IF($CI85=Довідники!$E$5, CONCATENATE($CC$4, "*,"), ""), IF($CP85="З", CONCATENATE($CJ$4, ","), ""), IF($CP85=Довідники!$E$5, CONCATENATE($CJ$4, "*,"), ""), IF($CW85="З", CONCATENATE($CQ$4, ","), ""), IF($CW85=Довідники!$E$5, CONCATENATE($CQ$4, "*,"), ""), IF($DD85="З", CONCATENATE($CX$4, ","), ""), IF($DD85=Довідники!$E$5, CONCATENATE($CX$4, "*,"), ""), IF($DK85="З", CONCATENATE($DE$4, ","), ""), IF($DK85=Довідники!$E$5, CONCATENATE($DE$4, "*,"), ""))</f>
        <v/>
      </c>
      <c r="H85" s="48" t="str">
        <f t="shared" si="85"/>
        <v/>
      </c>
      <c r="I85" s="48" t="str">
        <f t="shared" si="86"/>
        <v/>
      </c>
      <c r="J85" s="48">
        <f t="shared" si="51"/>
        <v>0</v>
      </c>
      <c r="K85" s="48" t="str">
        <f t="shared" si="87"/>
        <v/>
      </c>
      <c r="L85" s="48">
        <f t="shared" si="52"/>
        <v>0</v>
      </c>
      <c r="M85" s="51">
        <f t="shared" si="53"/>
        <v>0</v>
      </c>
      <c r="N85" s="51">
        <f t="shared" si="54"/>
        <v>0</v>
      </c>
      <c r="O85" s="52">
        <f t="shared" si="55"/>
        <v>0</v>
      </c>
      <c r="P85" s="96" t="str">
        <f t="shared" si="56"/>
        <v xml:space="preserve"> </v>
      </c>
      <c r="Q85" s="166" t="str">
        <f>IF(OR(P85&lt;Довідники!$J$8, P85&gt;Довідники!$K$8), "!", "")</f>
        <v>!</v>
      </c>
      <c r="R85" s="159"/>
      <c r="S85" s="103"/>
      <c r="T85" s="103"/>
      <c r="U85" s="72">
        <f t="shared" si="57"/>
        <v>0</v>
      </c>
      <c r="V85" s="104"/>
      <c r="W85" s="104"/>
      <c r="X85" s="105"/>
      <c r="Y85" s="102"/>
      <c r="Z85" s="103"/>
      <c r="AA85" s="103"/>
      <c r="AB85" s="72">
        <f t="shared" si="58"/>
        <v>0</v>
      </c>
      <c r="AC85" s="104"/>
      <c r="AD85" s="104"/>
      <c r="AE85" s="152"/>
      <c r="AF85" s="159"/>
      <c r="AG85" s="103"/>
      <c r="AH85" s="103"/>
      <c r="AI85" s="72">
        <f t="shared" si="59"/>
        <v>0</v>
      </c>
      <c r="AJ85" s="104"/>
      <c r="AK85" s="104"/>
      <c r="AL85" s="105"/>
      <c r="AM85" s="102"/>
      <c r="AN85" s="103"/>
      <c r="AO85" s="103"/>
      <c r="AP85" s="72">
        <f t="shared" si="60"/>
        <v>0</v>
      </c>
      <c r="AQ85" s="104"/>
      <c r="AR85" s="104"/>
      <c r="AS85" s="152"/>
      <c r="AT85" s="159"/>
      <c r="AU85" s="103"/>
      <c r="AV85" s="103"/>
      <c r="AW85" s="72">
        <f t="shared" si="61"/>
        <v>0</v>
      </c>
      <c r="AX85" s="104"/>
      <c r="AY85" s="104"/>
      <c r="AZ85" s="105"/>
      <c r="BA85" s="102"/>
      <c r="BB85" s="103"/>
      <c r="BC85" s="103"/>
      <c r="BD85" s="72">
        <f t="shared" si="62"/>
        <v>0</v>
      </c>
      <c r="BE85" s="104"/>
      <c r="BF85" s="104"/>
      <c r="BG85" s="152"/>
      <c r="BH85" s="159"/>
      <c r="BI85" s="103"/>
      <c r="BJ85" s="103"/>
      <c r="BK85" s="72">
        <f t="shared" si="63"/>
        <v>0</v>
      </c>
      <c r="BL85" s="104"/>
      <c r="BM85" s="104"/>
      <c r="BN85" s="105"/>
      <c r="BO85" s="102"/>
      <c r="BP85" s="103"/>
      <c r="BQ85" s="103"/>
      <c r="BR85" s="72">
        <f t="shared" si="64"/>
        <v>0</v>
      </c>
      <c r="BS85" s="104"/>
      <c r="BT85" s="104"/>
      <c r="BU85" s="152"/>
      <c r="BV85" s="159"/>
      <c r="BW85" s="103"/>
      <c r="BX85" s="103"/>
      <c r="BY85" s="72">
        <f t="shared" si="65"/>
        <v>0</v>
      </c>
      <c r="BZ85" s="104"/>
      <c r="CA85" s="104"/>
      <c r="CB85" s="105"/>
      <c r="CC85" s="102"/>
      <c r="CD85" s="103"/>
      <c r="CE85" s="103"/>
      <c r="CF85" s="72">
        <f t="shared" si="66"/>
        <v>0</v>
      </c>
      <c r="CG85" s="104"/>
      <c r="CH85" s="104"/>
      <c r="CI85" s="152"/>
      <c r="CJ85" s="159"/>
      <c r="CK85" s="103"/>
      <c r="CL85" s="103"/>
      <c r="CM85" s="72">
        <f t="shared" si="67"/>
        <v>0</v>
      </c>
      <c r="CN85" s="104"/>
      <c r="CO85" s="104"/>
      <c r="CP85" s="105"/>
      <c r="CQ85" s="102"/>
      <c r="CR85" s="103"/>
      <c r="CS85" s="103"/>
      <c r="CT85" s="72">
        <f t="shared" si="68"/>
        <v>0</v>
      </c>
      <c r="CU85" s="104"/>
      <c r="CV85" s="104"/>
      <c r="CW85" s="152"/>
      <c r="CX85" s="159"/>
      <c r="CY85" s="103"/>
      <c r="CZ85" s="103"/>
      <c r="DA85" s="72">
        <f t="shared" si="69"/>
        <v>0</v>
      </c>
      <c r="DB85" s="104"/>
      <c r="DC85" s="104"/>
      <c r="DD85" s="105"/>
      <c r="DE85" s="102"/>
      <c r="DF85" s="103"/>
      <c r="DG85" s="103"/>
      <c r="DH85" s="72">
        <f t="shared" si="70"/>
        <v>0</v>
      </c>
      <c r="DI85" s="104"/>
      <c r="DJ85" s="104"/>
      <c r="DK85" s="152"/>
      <c r="DL85" s="170">
        <f t="shared" si="71"/>
        <v>0</v>
      </c>
      <c r="DM85" s="51">
        <f>DN85*Довідники!$H$2</f>
        <v>0</v>
      </c>
      <c r="DN85" s="72">
        <f t="shared" si="72"/>
        <v>0</v>
      </c>
      <c r="DO85" s="96" t="str">
        <f t="shared" si="73"/>
        <v xml:space="preserve"> </v>
      </c>
      <c r="DP85" s="68" t="str">
        <f>IF(OR(DO85&lt;Довідники!$J$3, DO85&gt;Довідники!$K$3), "!", "")</f>
        <v>!</v>
      </c>
      <c r="DQ85" s="120"/>
      <c r="DR85" s="45" t="str">
        <f t="shared" si="74"/>
        <v/>
      </c>
      <c r="DS85" s="71"/>
      <c r="DT85" s="119"/>
      <c r="DU85" s="119"/>
      <c r="DV85" s="119"/>
      <c r="DW85" s="179"/>
      <c r="DX85" s="182"/>
      <c r="DY85" s="119"/>
      <c r="DZ85" s="119"/>
      <c r="EA85" s="183"/>
      <c r="ED85" s="10">
        <f t="shared" si="75"/>
        <v>0</v>
      </c>
      <c r="EE85" s="10">
        <f t="shared" si="76"/>
        <v>0</v>
      </c>
      <c r="EF85" s="10">
        <f t="shared" si="77"/>
        <v>0</v>
      </c>
      <c r="EG85" s="10">
        <f t="shared" si="78"/>
        <v>0</v>
      </c>
      <c r="EH85" s="10">
        <f t="shared" si="79"/>
        <v>0</v>
      </c>
      <c r="EI85" s="10">
        <f t="shared" si="80"/>
        <v>0</v>
      </c>
      <c r="EJ85" s="10">
        <f t="shared" si="81"/>
        <v>0</v>
      </c>
      <c r="EL85" s="123">
        <f t="shared" si="82"/>
        <v>0</v>
      </c>
    </row>
    <row r="86" spans="1:142" ht="13.5" hidden="1" thickBot="1" x14ac:dyDescent="0.25">
      <c r="A86" s="49">
        <f t="shared" si="83"/>
        <v>77</v>
      </c>
      <c r="B86" s="101"/>
      <c r="C86" s="50" t="str">
        <f>IF(ISBLANK(D86)=FALSE,VLOOKUP(D86,Довідники!$B$2:$C$45,2,FALSE),"")</f>
        <v/>
      </c>
      <c r="D86" s="145"/>
      <c r="E86" s="112"/>
      <c r="F86" s="48" t="str">
        <f t="shared" si="84"/>
        <v/>
      </c>
      <c r="G86" s="48" t="str">
        <f>CONCATENATE(IF($X86="З", CONCATENATE($R$4, ","), ""), IF($X86=Довідники!$E$5, CONCATENATE($R$4, "*,"), ""), IF($AE86="З", CONCATENATE($Y$4, ","), ""), IF($AE86=Довідники!$E$5, CONCATENATE($Y$4, "*,"), ""), IF($AL86="З", CONCATENATE($AF$4, ","), ""), IF($AL86=Довідники!$E$5, CONCATENATE($AF$4, "*,"), ""), IF($AS86="З", CONCATENATE($AM$4, ","), ""), IF($AS86=Довідники!$E$5, CONCATENATE($AM$4, "*,"), ""), IF($AZ86="З", CONCATENATE($AT$4, ","), ""), IF($AZ86=Довідники!$E$5, CONCATENATE($AT$4, "*,"), ""), IF($BG86="З", CONCATENATE($BA$4, ","), ""), IF($BG86=Довідники!$E$5, CONCATENATE($BA$4, "*,"), ""), IF($BN86="З", CONCATENATE($BH$4, ","), ""), IF($BN86=Довідники!$E$5, CONCATENATE($BH$4, "*,"), ""), IF($BU86="З", CONCATENATE($BO$4, ","), ""), IF($BU86=Довідники!$E$5, CONCATENATE($BO$4, "*,"), ""), IF($CB86="З", CONCATENATE($BV$4, ","), ""), IF($CB86=Довідники!$E$5, CONCATENATE($BV$4, "*,"), ""), IF($CI86="З", CONCATENATE($CC$4, ","), ""), IF($CI86=Довідники!$E$5, CONCATENATE($CC$4, "*,"), ""), IF($CP86="З", CONCATENATE($CJ$4, ","), ""), IF($CP86=Довідники!$E$5, CONCATENATE($CJ$4, "*,"), ""), IF($CW86="З", CONCATENATE($CQ$4, ","), ""), IF($CW86=Довідники!$E$5, CONCATENATE($CQ$4, "*,"), ""), IF($DD86="З", CONCATENATE($CX$4, ","), ""), IF($DD86=Довідники!$E$5, CONCATENATE($CX$4, "*,"), ""), IF($DK86="З", CONCATENATE($DE$4, ","), ""), IF($DK86=Довідники!$E$5, CONCATENATE($DE$4, "*,"), ""))</f>
        <v/>
      </c>
      <c r="H86" s="48" t="str">
        <f t="shared" si="85"/>
        <v/>
      </c>
      <c r="I86" s="48" t="str">
        <f t="shared" si="86"/>
        <v/>
      </c>
      <c r="J86" s="48">
        <f t="shared" si="51"/>
        <v>0</v>
      </c>
      <c r="K86" s="48" t="str">
        <f t="shared" si="87"/>
        <v/>
      </c>
      <c r="L86" s="48">
        <f t="shared" si="52"/>
        <v>0</v>
      </c>
      <c r="M86" s="51">
        <f t="shared" si="53"/>
        <v>0</v>
      </c>
      <c r="N86" s="51">
        <f t="shared" si="54"/>
        <v>0</v>
      </c>
      <c r="O86" s="52">
        <f t="shared" si="55"/>
        <v>0</v>
      </c>
      <c r="P86" s="96" t="str">
        <f t="shared" si="56"/>
        <v xml:space="preserve"> </v>
      </c>
      <c r="Q86" s="166" t="str">
        <f>IF(OR(P86&lt;Довідники!$J$8, P86&gt;Довідники!$K$8), "!", "")</f>
        <v>!</v>
      </c>
      <c r="R86" s="159"/>
      <c r="S86" s="103"/>
      <c r="T86" s="103"/>
      <c r="U86" s="72">
        <f t="shared" si="57"/>
        <v>0</v>
      </c>
      <c r="V86" s="104"/>
      <c r="W86" s="104"/>
      <c r="X86" s="105"/>
      <c r="Y86" s="102"/>
      <c r="Z86" s="103"/>
      <c r="AA86" s="103"/>
      <c r="AB86" s="72">
        <f t="shared" si="58"/>
        <v>0</v>
      </c>
      <c r="AC86" s="104"/>
      <c r="AD86" s="104"/>
      <c r="AE86" s="152"/>
      <c r="AF86" s="159"/>
      <c r="AG86" s="103"/>
      <c r="AH86" s="103"/>
      <c r="AI86" s="72">
        <f t="shared" si="59"/>
        <v>0</v>
      </c>
      <c r="AJ86" s="104"/>
      <c r="AK86" s="104"/>
      <c r="AL86" s="105"/>
      <c r="AM86" s="102"/>
      <c r="AN86" s="103"/>
      <c r="AO86" s="103"/>
      <c r="AP86" s="72">
        <f t="shared" si="60"/>
        <v>0</v>
      </c>
      <c r="AQ86" s="104"/>
      <c r="AR86" s="104"/>
      <c r="AS86" s="152"/>
      <c r="AT86" s="159"/>
      <c r="AU86" s="103"/>
      <c r="AV86" s="103"/>
      <c r="AW86" s="72">
        <f t="shared" si="61"/>
        <v>0</v>
      </c>
      <c r="AX86" s="104"/>
      <c r="AY86" s="104"/>
      <c r="AZ86" s="105"/>
      <c r="BA86" s="102"/>
      <c r="BB86" s="103"/>
      <c r="BC86" s="103"/>
      <c r="BD86" s="72">
        <f t="shared" si="62"/>
        <v>0</v>
      </c>
      <c r="BE86" s="104"/>
      <c r="BF86" s="104"/>
      <c r="BG86" s="152"/>
      <c r="BH86" s="159"/>
      <c r="BI86" s="103"/>
      <c r="BJ86" s="103"/>
      <c r="BK86" s="72">
        <f t="shared" si="63"/>
        <v>0</v>
      </c>
      <c r="BL86" s="104"/>
      <c r="BM86" s="104"/>
      <c r="BN86" s="105"/>
      <c r="BO86" s="102"/>
      <c r="BP86" s="103"/>
      <c r="BQ86" s="103"/>
      <c r="BR86" s="72">
        <f t="shared" si="64"/>
        <v>0</v>
      </c>
      <c r="BS86" s="104"/>
      <c r="BT86" s="104"/>
      <c r="BU86" s="152"/>
      <c r="BV86" s="159"/>
      <c r="BW86" s="103"/>
      <c r="BX86" s="103"/>
      <c r="BY86" s="72">
        <f t="shared" si="65"/>
        <v>0</v>
      </c>
      <c r="BZ86" s="104"/>
      <c r="CA86" s="104"/>
      <c r="CB86" s="105"/>
      <c r="CC86" s="102"/>
      <c r="CD86" s="103"/>
      <c r="CE86" s="103"/>
      <c r="CF86" s="72">
        <f t="shared" si="66"/>
        <v>0</v>
      </c>
      <c r="CG86" s="104"/>
      <c r="CH86" s="104"/>
      <c r="CI86" s="152"/>
      <c r="CJ86" s="159"/>
      <c r="CK86" s="103"/>
      <c r="CL86" s="103"/>
      <c r="CM86" s="72">
        <f t="shared" si="67"/>
        <v>0</v>
      </c>
      <c r="CN86" s="104"/>
      <c r="CO86" s="104"/>
      <c r="CP86" s="105"/>
      <c r="CQ86" s="102"/>
      <c r="CR86" s="103"/>
      <c r="CS86" s="103"/>
      <c r="CT86" s="72">
        <f t="shared" si="68"/>
        <v>0</v>
      </c>
      <c r="CU86" s="104"/>
      <c r="CV86" s="104"/>
      <c r="CW86" s="152"/>
      <c r="CX86" s="159"/>
      <c r="CY86" s="103"/>
      <c r="CZ86" s="103"/>
      <c r="DA86" s="72">
        <f t="shared" si="69"/>
        <v>0</v>
      </c>
      <c r="DB86" s="104"/>
      <c r="DC86" s="104"/>
      <c r="DD86" s="105"/>
      <c r="DE86" s="102"/>
      <c r="DF86" s="103"/>
      <c r="DG86" s="103"/>
      <c r="DH86" s="72">
        <f t="shared" si="70"/>
        <v>0</v>
      </c>
      <c r="DI86" s="104"/>
      <c r="DJ86" s="104"/>
      <c r="DK86" s="152"/>
      <c r="DL86" s="170">
        <f t="shared" si="71"/>
        <v>0</v>
      </c>
      <c r="DM86" s="51">
        <f>DN86*Довідники!$H$2</f>
        <v>0</v>
      </c>
      <c r="DN86" s="72">
        <f t="shared" si="72"/>
        <v>0</v>
      </c>
      <c r="DO86" s="96" t="str">
        <f t="shared" si="73"/>
        <v xml:space="preserve"> </v>
      </c>
      <c r="DP86" s="68" t="str">
        <f>IF(OR(DO86&lt;Довідники!$J$3, DO86&gt;Довідники!$K$3), "!", "")</f>
        <v>!</v>
      </c>
      <c r="DQ86" s="120"/>
      <c r="DR86" s="45" t="str">
        <f t="shared" si="74"/>
        <v/>
      </c>
      <c r="DS86" s="71"/>
      <c r="DT86" s="119"/>
      <c r="DU86" s="119"/>
      <c r="DV86" s="119"/>
      <c r="DW86" s="179"/>
      <c r="DX86" s="182"/>
      <c r="DY86" s="119"/>
      <c r="DZ86" s="119"/>
      <c r="EA86" s="183"/>
      <c r="ED86" s="10">
        <f t="shared" si="75"/>
        <v>0</v>
      </c>
      <c r="EE86" s="10">
        <f t="shared" si="76"/>
        <v>0</v>
      </c>
      <c r="EF86" s="10">
        <f t="shared" si="77"/>
        <v>0</v>
      </c>
      <c r="EG86" s="10">
        <f t="shared" si="78"/>
        <v>0</v>
      </c>
      <c r="EH86" s="10">
        <f t="shared" si="79"/>
        <v>0</v>
      </c>
      <c r="EI86" s="10">
        <f t="shared" si="80"/>
        <v>0</v>
      </c>
      <c r="EJ86" s="10">
        <f t="shared" si="81"/>
        <v>0</v>
      </c>
      <c r="EL86" s="123">
        <f t="shared" si="82"/>
        <v>0</v>
      </c>
    </row>
    <row r="87" spans="1:142" ht="13.5" hidden="1" thickBot="1" x14ac:dyDescent="0.25">
      <c r="A87" s="49">
        <f t="shared" si="83"/>
        <v>78</v>
      </c>
      <c r="B87" s="101"/>
      <c r="C87" s="50" t="str">
        <f>IF(ISBLANK(D87)=FALSE,VLOOKUP(D87,Довідники!$B$2:$C$45,2,FALSE),"")</f>
        <v/>
      </c>
      <c r="D87" s="145"/>
      <c r="E87" s="112"/>
      <c r="F87" s="48" t="str">
        <f t="shared" si="84"/>
        <v/>
      </c>
      <c r="G87" s="48" t="str">
        <f>CONCATENATE(IF($X87="З", CONCATENATE($R$4, ","), ""), IF($X87=Довідники!$E$5, CONCATENATE($R$4, "*,"), ""), IF($AE87="З", CONCATENATE($Y$4, ","), ""), IF($AE87=Довідники!$E$5, CONCATENATE($Y$4, "*,"), ""), IF($AL87="З", CONCATENATE($AF$4, ","), ""), IF($AL87=Довідники!$E$5, CONCATENATE($AF$4, "*,"), ""), IF($AS87="З", CONCATENATE($AM$4, ","), ""), IF($AS87=Довідники!$E$5, CONCATENATE($AM$4, "*,"), ""), IF($AZ87="З", CONCATENATE($AT$4, ","), ""), IF($AZ87=Довідники!$E$5, CONCATENATE($AT$4, "*,"), ""), IF($BG87="З", CONCATENATE($BA$4, ","), ""), IF($BG87=Довідники!$E$5, CONCATENATE($BA$4, "*,"), ""), IF($BN87="З", CONCATENATE($BH$4, ","), ""), IF($BN87=Довідники!$E$5, CONCATENATE($BH$4, "*,"), ""), IF($BU87="З", CONCATENATE($BO$4, ","), ""), IF($BU87=Довідники!$E$5, CONCATENATE($BO$4, "*,"), ""), IF($CB87="З", CONCATENATE($BV$4, ","), ""), IF($CB87=Довідники!$E$5, CONCATENATE($BV$4, "*,"), ""), IF($CI87="З", CONCATENATE($CC$4, ","), ""), IF($CI87=Довідники!$E$5, CONCATENATE($CC$4, "*,"), ""), IF($CP87="З", CONCATENATE($CJ$4, ","), ""), IF($CP87=Довідники!$E$5, CONCATENATE($CJ$4, "*,"), ""), IF($CW87="З", CONCATENATE($CQ$4, ","), ""), IF($CW87=Довідники!$E$5, CONCATENATE($CQ$4, "*,"), ""), IF($DD87="З", CONCATENATE($CX$4, ","), ""), IF($DD87=Довідники!$E$5, CONCATENATE($CX$4, "*,"), ""), IF($DK87="З", CONCATENATE($DE$4, ","), ""), IF($DK87=Довідники!$E$5, CONCATENATE($DE$4, "*,"), ""))</f>
        <v/>
      </c>
      <c r="H87" s="48" t="str">
        <f t="shared" si="85"/>
        <v/>
      </c>
      <c r="I87" s="48" t="str">
        <f t="shared" si="86"/>
        <v/>
      </c>
      <c r="J87" s="48">
        <f t="shared" si="51"/>
        <v>0</v>
      </c>
      <c r="K87" s="48" t="str">
        <f t="shared" si="87"/>
        <v/>
      </c>
      <c r="L87" s="48">
        <f t="shared" si="52"/>
        <v>0</v>
      </c>
      <c r="M87" s="51">
        <f t="shared" si="53"/>
        <v>0</v>
      </c>
      <c r="N87" s="51">
        <f t="shared" si="54"/>
        <v>0</v>
      </c>
      <c r="O87" s="52">
        <f t="shared" si="55"/>
        <v>0</v>
      </c>
      <c r="P87" s="96" t="str">
        <f t="shared" si="56"/>
        <v xml:space="preserve"> </v>
      </c>
      <c r="Q87" s="166" t="str">
        <f>IF(OR(P87&lt;Довідники!$J$8, P87&gt;Довідники!$K$8), "!", "")</f>
        <v>!</v>
      </c>
      <c r="R87" s="159"/>
      <c r="S87" s="103"/>
      <c r="T87" s="103"/>
      <c r="U87" s="72">
        <f t="shared" si="57"/>
        <v>0</v>
      </c>
      <c r="V87" s="104"/>
      <c r="W87" s="104"/>
      <c r="X87" s="105"/>
      <c r="Y87" s="102"/>
      <c r="Z87" s="103"/>
      <c r="AA87" s="103"/>
      <c r="AB87" s="72">
        <f t="shared" si="58"/>
        <v>0</v>
      </c>
      <c r="AC87" s="104"/>
      <c r="AD87" s="104"/>
      <c r="AE87" s="152"/>
      <c r="AF87" s="159"/>
      <c r="AG87" s="103"/>
      <c r="AH87" s="103"/>
      <c r="AI87" s="72">
        <f t="shared" si="59"/>
        <v>0</v>
      </c>
      <c r="AJ87" s="104"/>
      <c r="AK87" s="104"/>
      <c r="AL87" s="105"/>
      <c r="AM87" s="102"/>
      <c r="AN87" s="103"/>
      <c r="AO87" s="103"/>
      <c r="AP87" s="72">
        <f t="shared" si="60"/>
        <v>0</v>
      </c>
      <c r="AQ87" s="104"/>
      <c r="AR87" s="104"/>
      <c r="AS87" s="152"/>
      <c r="AT87" s="159"/>
      <c r="AU87" s="103"/>
      <c r="AV87" s="103"/>
      <c r="AW87" s="72">
        <f t="shared" si="61"/>
        <v>0</v>
      </c>
      <c r="AX87" s="104"/>
      <c r="AY87" s="104"/>
      <c r="AZ87" s="105"/>
      <c r="BA87" s="102"/>
      <c r="BB87" s="103"/>
      <c r="BC87" s="103"/>
      <c r="BD87" s="72">
        <f t="shared" si="62"/>
        <v>0</v>
      </c>
      <c r="BE87" s="104"/>
      <c r="BF87" s="104"/>
      <c r="BG87" s="152"/>
      <c r="BH87" s="159"/>
      <c r="BI87" s="103"/>
      <c r="BJ87" s="103"/>
      <c r="BK87" s="72">
        <f t="shared" si="63"/>
        <v>0</v>
      </c>
      <c r="BL87" s="104"/>
      <c r="BM87" s="104"/>
      <c r="BN87" s="105"/>
      <c r="BO87" s="102"/>
      <c r="BP87" s="103"/>
      <c r="BQ87" s="103"/>
      <c r="BR87" s="72">
        <f t="shared" si="64"/>
        <v>0</v>
      </c>
      <c r="BS87" s="104"/>
      <c r="BT87" s="104"/>
      <c r="BU87" s="152"/>
      <c r="BV87" s="159"/>
      <c r="BW87" s="103"/>
      <c r="BX87" s="103"/>
      <c r="BY87" s="72">
        <f t="shared" si="65"/>
        <v>0</v>
      </c>
      <c r="BZ87" s="104"/>
      <c r="CA87" s="104"/>
      <c r="CB87" s="105"/>
      <c r="CC87" s="102"/>
      <c r="CD87" s="103"/>
      <c r="CE87" s="103"/>
      <c r="CF87" s="72">
        <f t="shared" si="66"/>
        <v>0</v>
      </c>
      <c r="CG87" s="104"/>
      <c r="CH87" s="104"/>
      <c r="CI87" s="152"/>
      <c r="CJ87" s="159"/>
      <c r="CK87" s="103"/>
      <c r="CL87" s="103"/>
      <c r="CM87" s="72">
        <f t="shared" si="67"/>
        <v>0</v>
      </c>
      <c r="CN87" s="104"/>
      <c r="CO87" s="104"/>
      <c r="CP87" s="105"/>
      <c r="CQ87" s="102"/>
      <c r="CR87" s="103"/>
      <c r="CS87" s="103"/>
      <c r="CT87" s="72">
        <f t="shared" si="68"/>
        <v>0</v>
      </c>
      <c r="CU87" s="104"/>
      <c r="CV87" s="104"/>
      <c r="CW87" s="152"/>
      <c r="CX87" s="159"/>
      <c r="CY87" s="103"/>
      <c r="CZ87" s="103"/>
      <c r="DA87" s="72">
        <f t="shared" si="69"/>
        <v>0</v>
      </c>
      <c r="DB87" s="104"/>
      <c r="DC87" s="104"/>
      <c r="DD87" s="105"/>
      <c r="DE87" s="102"/>
      <c r="DF87" s="103"/>
      <c r="DG87" s="103"/>
      <c r="DH87" s="72">
        <f t="shared" si="70"/>
        <v>0</v>
      </c>
      <c r="DI87" s="104"/>
      <c r="DJ87" s="104"/>
      <c r="DK87" s="152"/>
      <c r="DL87" s="170">
        <f t="shared" si="71"/>
        <v>0</v>
      </c>
      <c r="DM87" s="51">
        <f>DN87*Довідники!$H$2</f>
        <v>0</v>
      </c>
      <c r="DN87" s="72">
        <f t="shared" si="72"/>
        <v>0</v>
      </c>
      <c r="DO87" s="96" t="str">
        <f t="shared" si="73"/>
        <v xml:space="preserve"> </v>
      </c>
      <c r="DP87" s="68" t="str">
        <f>IF(OR(DO87&lt;Довідники!$J$3, DO87&gt;Довідники!$K$3), "!", "")</f>
        <v>!</v>
      </c>
      <c r="DQ87" s="120"/>
      <c r="DR87" s="45" t="str">
        <f t="shared" si="74"/>
        <v/>
      </c>
      <c r="DS87" s="71"/>
      <c r="DT87" s="119"/>
      <c r="DU87" s="119"/>
      <c r="DV87" s="119"/>
      <c r="DW87" s="179"/>
      <c r="DX87" s="182"/>
      <c r="DY87" s="119"/>
      <c r="DZ87" s="119"/>
      <c r="EA87" s="183"/>
      <c r="ED87" s="10">
        <f t="shared" si="75"/>
        <v>0</v>
      </c>
      <c r="EE87" s="10">
        <f t="shared" si="76"/>
        <v>0</v>
      </c>
      <c r="EF87" s="10">
        <f t="shared" si="77"/>
        <v>0</v>
      </c>
      <c r="EG87" s="10">
        <f t="shared" si="78"/>
        <v>0</v>
      </c>
      <c r="EH87" s="10">
        <f t="shared" si="79"/>
        <v>0</v>
      </c>
      <c r="EI87" s="10">
        <f t="shared" si="80"/>
        <v>0</v>
      </c>
      <c r="EJ87" s="10">
        <f t="shared" si="81"/>
        <v>0</v>
      </c>
      <c r="EL87" s="123">
        <f t="shared" si="82"/>
        <v>0</v>
      </c>
    </row>
    <row r="88" spans="1:142" ht="13.5" hidden="1" thickBot="1" x14ac:dyDescent="0.25">
      <c r="A88" s="49">
        <f t="shared" si="83"/>
        <v>79</v>
      </c>
      <c r="B88" s="101"/>
      <c r="C88" s="50" t="str">
        <f>IF(ISBLANK(D88)=FALSE,VLOOKUP(D88,Довідники!$B$2:$C$45,2,FALSE),"")</f>
        <v/>
      </c>
      <c r="D88" s="145"/>
      <c r="E88" s="112"/>
      <c r="F88" s="48" t="str">
        <f t="shared" si="84"/>
        <v/>
      </c>
      <c r="G88" s="48" t="str">
        <f>CONCATENATE(IF($X88="З", CONCATENATE($R$4, ","), ""), IF($X88=Довідники!$E$5, CONCATENATE($R$4, "*,"), ""), IF($AE88="З", CONCATENATE($Y$4, ","), ""), IF($AE88=Довідники!$E$5, CONCATENATE($Y$4, "*,"), ""), IF($AL88="З", CONCATENATE($AF$4, ","), ""), IF($AL88=Довідники!$E$5, CONCATENATE($AF$4, "*,"), ""), IF($AS88="З", CONCATENATE($AM$4, ","), ""), IF($AS88=Довідники!$E$5, CONCATENATE($AM$4, "*,"), ""), IF($AZ88="З", CONCATENATE($AT$4, ","), ""), IF($AZ88=Довідники!$E$5, CONCATENATE($AT$4, "*,"), ""), IF($BG88="З", CONCATENATE($BA$4, ","), ""), IF($BG88=Довідники!$E$5, CONCATENATE($BA$4, "*,"), ""), IF($BN88="З", CONCATENATE($BH$4, ","), ""), IF($BN88=Довідники!$E$5, CONCATENATE($BH$4, "*,"), ""), IF($BU88="З", CONCATENATE($BO$4, ","), ""), IF($BU88=Довідники!$E$5, CONCATENATE($BO$4, "*,"), ""), IF($CB88="З", CONCATENATE($BV$4, ","), ""), IF($CB88=Довідники!$E$5, CONCATENATE($BV$4, "*,"), ""), IF($CI88="З", CONCATENATE($CC$4, ","), ""), IF($CI88=Довідники!$E$5, CONCATENATE($CC$4, "*,"), ""), IF($CP88="З", CONCATENATE($CJ$4, ","), ""), IF($CP88=Довідники!$E$5, CONCATENATE($CJ$4, "*,"), ""), IF($CW88="З", CONCATENATE($CQ$4, ","), ""), IF($CW88=Довідники!$E$5, CONCATENATE($CQ$4, "*,"), ""), IF($DD88="З", CONCATENATE($CX$4, ","), ""), IF($DD88=Довідники!$E$5, CONCATENATE($CX$4, "*,"), ""), IF($DK88="З", CONCATENATE($DE$4, ","), ""), IF($DK88=Довідники!$E$5, CONCATENATE($DE$4, "*,"), ""))</f>
        <v/>
      </c>
      <c r="H88" s="48" t="str">
        <f t="shared" si="85"/>
        <v/>
      </c>
      <c r="I88" s="48" t="str">
        <f t="shared" si="86"/>
        <v/>
      </c>
      <c r="J88" s="48">
        <f t="shared" si="51"/>
        <v>0</v>
      </c>
      <c r="K88" s="48" t="str">
        <f t="shared" si="87"/>
        <v/>
      </c>
      <c r="L88" s="48">
        <f t="shared" si="52"/>
        <v>0</v>
      </c>
      <c r="M88" s="51">
        <f t="shared" si="53"/>
        <v>0</v>
      </c>
      <c r="N88" s="51">
        <f t="shared" si="54"/>
        <v>0</v>
      </c>
      <c r="O88" s="52">
        <f t="shared" si="55"/>
        <v>0</v>
      </c>
      <c r="P88" s="96" t="str">
        <f t="shared" si="56"/>
        <v xml:space="preserve"> </v>
      </c>
      <c r="Q88" s="166" t="str">
        <f>IF(OR(P88&lt;Довідники!$J$8, P88&gt;Довідники!$K$8), "!", "")</f>
        <v>!</v>
      </c>
      <c r="R88" s="159"/>
      <c r="S88" s="103"/>
      <c r="T88" s="103"/>
      <c r="U88" s="72">
        <f t="shared" si="57"/>
        <v>0</v>
      </c>
      <c r="V88" s="104"/>
      <c r="W88" s="104"/>
      <c r="X88" s="105"/>
      <c r="Y88" s="102"/>
      <c r="Z88" s="103"/>
      <c r="AA88" s="103"/>
      <c r="AB88" s="72">
        <f t="shared" si="58"/>
        <v>0</v>
      </c>
      <c r="AC88" s="104"/>
      <c r="AD88" s="104"/>
      <c r="AE88" s="152"/>
      <c r="AF88" s="159"/>
      <c r="AG88" s="103"/>
      <c r="AH88" s="103"/>
      <c r="AI88" s="72">
        <f t="shared" si="59"/>
        <v>0</v>
      </c>
      <c r="AJ88" s="104"/>
      <c r="AK88" s="104"/>
      <c r="AL88" s="105"/>
      <c r="AM88" s="102"/>
      <c r="AN88" s="103"/>
      <c r="AO88" s="103"/>
      <c r="AP88" s="72">
        <f t="shared" si="60"/>
        <v>0</v>
      </c>
      <c r="AQ88" s="104"/>
      <c r="AR88" s="104"/>
      <c r="AS88" s="152"/>
      <c r="AT88" s="159"/>
      <c r="AU88" s="103"/>
      <c r="AV88" s="103"/>
      <c r="AW88" s="72">
        <f t="shared" si="61"/>
        <v>0</v>
      </c>
      <c r="AX88" s="104"/>
      <c r="AY88" s="104"/>
      <c r="AZ88" s="105"/>
      <c r="BA88" s="102"/>
      <c r="BB88" s="103"/>
      <c r="BC88" s="103"/>
      <c r="BD88" s="72">
        <f t="shared" si="62"/>
        <v>0</v>
      </c>
      <c r="BE88" s="104"/>
      <c r="BF88" s="104"/>
      <c r="BG88" s="152"/>
      <c r="BH88" s="159"/>
      <c r="BI88" s="103"/>
      <c r="BJ88" s="103"/>
      <c r="BK88" s="72">
        <f t="shared" si="63"/>
        <v>0</v>
      </c>
      <c r="BL88" s="104"/>
      <c r="BM88" s="104"/>
      <c r="BN88" s="105"/>
      <c r="BO88" s="102"/>
      <c r="BP88" s="103"/>
      <c r="BQ88" s="103"/>
      <c r="BR88" s="72">
        <f t="shared" si="64"/>
        <v>0</v>
      </c>
      <c r="BS88" s="104"/>
      <c r="BT88" s="104"/>
      <c r="BU88" s="152"/>
      <c r="BV88" s="159"/>
      <c r="BW88" s="103"/>
      <c r="BX88" s="103"/>
      <c r="BY88" s="72">
        <f t="shared" si="65"/>
        <v>0</v>
      </c>
      <c r="BZ88" s="104"/>
      <c r="CA88" s="104"/>
      <c r="CB88" s="105"/>
      <c r="CC88" s="102"/>
      <c r="CD88" s="103"/>
      <c r="CE88" s="103"/>
      <c r="CF88" s="72">
        <f t="shared" si="66"/>
        <v>0</v>
      </c>
      <c r="CG88" s="104"/>
      <c r="CH88" s="104"/>
      <c r="CI88" s="152"/>
      <c r="CJ88" s="159"/>
      <c r="CK88" s="103"/>
      <c r="CL88" s="103"/>
      <c r="CM88" s="72">
        <f t="shared" si="67"/>
        <v>0</v>
      </c>
      <c r="CN88" s="104"/>
      <c r="CO88" s="104"/>
      <c r="CP88" s="105"/>
      <c r="CQ88" s="102"/>
      <c r="CR88" s="103"/>
      <c r="CS88" s="103"/>
      <c r="CT88" s="72">
        <f t="shared" si="68"/>
        <v>0</v>
      </c>
      <c r="CU88" s="104"/>
      <c r="CV88" s="104"/>
      <c r="CW88" s="152"/>
      <c r="CX88" s="159"/>
      <c r="CY88" s="103"/>
      <c r="CZ88" s="103"/>
      <c r="DA88" s="72">
        <f t="shared" si="69"/>
        <v>0</v>
      </c>
      <c r="DB88" s="104"/>
      <c r="DC88" s="104"/>
      <c r="DD88" s="105"/>
      <c r="DE88" s="102"/>
      <c r="DF88" s="103"/>
      <c r="DG88" s="103"/>
      <c r="DH88" s="72">
        <f t="shared" si="70"/>
        <v>0</v>
      </c>
      <c r="DI88" s="104"/>
      <c r="DJ88" s="104"/>
      <c r="DK88" s="152"/>
      <c r="DL88" s="170">
        <f t="shared" si="71"/>
        <v>0</v>
      </c>
      <c r="DM88" s="51">
        <f>DN88*Довідники!$H$2</f>
        <v>0</v>
      </c>
      <c r="DN88" s="72">
        <f t="shared" si="72"/>
        <v>0</v>
      </c>
      <c r="DO88" s="96" t="str">
        <f t="shared" si="73"/>
        <v xml:space="preserve"> </v>
      </c>
      <c r="DP88" s="68" t="str">
        <f>IF(OR(DO88&lt;Довідники!$J$3, DO88&gt;Довідники!$K$3), "!", "")</f>
        <v>!</v>
      </c>
      <c r="DQ88" s="120"/>
      <c r="DR88" s="45" t="str">
        <f t="shared" si="74"/>
        <v/>
      </c>
      <c r="DS88" s="71"/>
      <c r="DT88" s="119"/>
      <c r="DU88" s="119"/>
      <c r="DV88" s="119"/>
      <c r="DW88" s="179"/>
      <c r="DX88" s="182"/>
      <c r="DY88" s="119"/>
      <c r="DZ88" s="119"/>
      <c r="EA88" s="183"/>
      <c r="ED88" s="10">
        <f t="shared" si="75"/>
        <v>0</v>
      </c>
      <c r="EE88" s="10">
        <f t="shared" si="76"/>
        <v>0</v>
      </c>
      <c r="EF88" s="10">
        <f t="shared" si="77"/>
        <v>0</v>
      </c>
      <c r="EG88" s="10">
        <f t="shared" si="78"/>
        <v>0</v>
      </c>
      <c r="EH88" s="10">
        <f t="shared" si="79"/>
        <v>0</v>
      </c>
      <c r="EI88" s="10">
        <f t="shared" si="80"/>
        <v>0</v>
      </c>
      <c r="EJ88" s="10">
        <f t="shared" si="81"/>
        <v>0</v>
      </c>
      <c r="EL88" s="123">
        <f t="shared" si="82"/>
        <v>0</v>
      </c>
    </row>
    <row r="89" spans="1:142" ht="13.5" hidden="1" thickBot="1" x14ac:dyDescent="0.25">
      <c r="A89" s="49">
        <f t="shared" si="83"/>
        <v>80</v>
      </c>
      <c r="B89" s="101"/>
      <c r="C89" s="50" t="str">
        <f>IF(ISBLANK(D89)=FALSE,VLOOKUP(D89,Довідники!$B$2:$C$45,2,FALSE),"")</f>
        <v/>
      </c>
      <c r="D89" s="145"/>
      <c r="E89" s="112"/>
      <c r="F89" s="48" t="str">
        <f t="shared" si="84"/>
        <v/>
      </c>
      <c r="G89" s="48" t="str">
        <f>CONCATENATE(IF($X89="З", CONCATENATE($R$4, ","), ""), IF($X89=Довідники!$E$5, CONCATENATE($R$4, "*,"), ""), IF($AE89="З", CONCATENATE($Y$4, ","), ""), IF($AE89=Довідники!$E$5, CONCATENATE($Y$4, "*,"), ""), IF($AL89="З", CONCATENATE($AF$4, ","), ""), IF($AL89=Довідники!$E$5, CONCATENATE($AF$4, "*,"), ""), IF($AS89="З", CONCATENATE($AM$4, ","), ""), IF($AS89=Довідники!$E$5, CONCATENATE($AM$4, "*,"), ""), IF($AZ89="З", CONCATENATE($AT$4, ","), ""), IF($AZ89=Довідники!$E$5, CONCATENATE($AT$4, "*,"), ""), IF($BG89="З", CONCATENATE($BA$4, ","), ""), IF($BG89=Довідники!$E$5, CONCATENATE($BA$4, "*,"), ""), IF($BN89="З", CONCATENATE($BH$4, ","), ""), IF($BN89=Довідники!$E$5, CONCATENATE($BH$4, "*,"), ""), IF($BU89="З", CONCATENATE($BO$4, ","), ""), IF($BU89=Довідники!$E$5, CONCATENATE($BO$4, "*,"), ""), IF($CB89="З", CONCATENATE($BV$4, ","), ""), IF($CB89=Довідники!$E$5, CONCATENATE($BV$4, "*,"), ""), IF($CI89="З", CONCATENATE($CC$4, ","), ""), IF($CI89=Довідники!$E$5, CONCATENATE($CC$4, "*,"), ""), IF($CP89="З", CONCATENATE($CJ$4, ","), ""), IF($CP89=Довідники!$E$5, CONCATENATE($CJ$4, "*,"), ""), IF($CW89="З", CONCATENATE($CQ$4, ","), ""), IF($CW89=Довідники!$E$5, CONCATENATE($CQ$4, "*,"), ""), IF($DD89="З", CONCATENATE($CX$4, ","), ""), IF($DD89=Довідники!$E$5, CONCATENATE($CX$4, "*,"), ""), IF($DK89="З", CONCATENATE($DE$4, ","), ""), IF($DK89=Довідники!$E$5, CONCATENATE($DE$4, "*,"), ""))</f>
        <v/>
      </c>
      <c r="H89" s="48" t="str">
        <f t="shared" si="85"/>
        <v/>
      </c>
      <c r="I89" s="48" t="str">
        <f t="shared" si="86"/>
        <v/>
      </c>
      <c r="J89" s="48">
        <f t="shared" si="51"/>
        <v>0</v>
      </c>
      <c r="K89" s="48" t="str">
        <f t="shared" si="87"/>
        <v/>
      </c>
      <c r="L89" s="48">
        <f t="shared" si="52"/>
        <v>0</v>
      </c>
      <c r="M89" s="51">
        <f t="shared" si="53"/>
        <v>0</v>
      </c>
      <c r="N89" s="51">
        <f t="shared" si="54"/>
        <v>0</v>
      </c>
      <c r="O89" s="52">
        <f t="shared" si="55"/>
        <v>0</v>
      </c>
      <c r="P89" s="96" t="str">
        <f t="shared" si="56"/>
        <v xml:space="preserve"> </v>
      </c>
      <c r="Q89" s="166" t="str">
        <f>IF(OR(P89&lt;Довідники!$J$8, P89&gt;Довідники!$K$8), "!", "")</f>
        <v>!</v>
      </c>
      <c r="R89" s="159"/>
      <c r="S89" s="103"/>
      <c r="T89" s="103"/>
      <c r="U89" s="72">
        <f t="shared" si="57"/>
        <v>0</v>
      </c>
      <c r="V89" s="104"/>
      <c r="W89" s="104"/>
      <c r="X89" s="105"/>
      <c r="Y89" s="102"/>
      <c r="Z89" s="103"/>
      <c r="AA89" s="103"/>
      <c r="AB89" s="72">
        <f t="shared" si="58"/>
        <v>0</v>
      </c>
      <c r="AC89" s="104"/>
      <c r="AD89" s="104"/>
      <c r="AE89" s="152"/>
      <c r="AF89" s="159"/>
      <c r="AG89" s="103"/>
      <c r="AH89" s="103"/>
      <c r="AI89" s="72">
        <f t="shared" si="59"/>
        <v>0</v>
      </c>
      <c r="AJ89" s="104"/>
      <c r="AK89" s="104"/>
      <c r="AL89" s="105"/>
      <c r="AM89" s="102"/>
      <c r="AN89" s="103"/>
      <c r="AO89" s="103"/>
      <c r="AP89" s="72">
        <f t="shared" si="60"/>
        <v>0</v>
      </c>
      <c r="AQ89" s="104"/>
      <c r="AR89" s="104"/>
      <c r="AS89" s="152"/>
      <c r="AT89" s="159"/>
      <c r="AU89" s="103"/>
      <c r="AV89" s="103"/>
      <c r="AW89" s="72">
        <f t="shared" si="61"/>
        <v>0</v>
      </c>
      <c r="AX89" s="104"/>
      <c r="AY89" s="104"/>
      <c r="AZ89" s="105"/>
      <c r="BA89" s="102"/>
      <c r="BB89" s="103"/>
      <c r="BC89" s="103"/>
      <c r="BD89" s="72">
        <f t="shared" si="62"/>
        <v>0</v>
      </c>
      <c r="BE89" s="104"/>
      <c r="BF89" s="104"/>
      <c r="BG89" s="152"/>
      <c r="BH89" s="159"/>
      <c r="BI89" s="103"/>
      <c r="BJ89" s="103"/>
      <c r="BK89" s="72">
        <f t="shared" si="63"/>
        <v>0</v>
      </c>
      <c r="BL89" s="104"/>
      <c r="BM89" s="104"/>
      <c r="BN89" s="105"/>
      <c r="BO89" s="102"/>
      <c r="BP89" s="103"/>
      <c r="BQ89" s="103"/>
      <c r="BR89" s="72">
        <f t="shared" si="64"/>
        <v>0</v>
      </c>
      <c r="BS89" s="104"/>
      <c r="BT89" s="104"/>
      <c r="BU89" s="152"/>
      <c r="BV89" s="159"/>
      <c r="BW89" s="103"/>
      <c r="BX89" s="103"/>
      <c r="BY89" s="72">
        <f t="shared" si="65"/>
        <v>0</v>
      </c>
      <c r="BZ89" s="104"/>
      <c r="CA89" s="104"/>
      <c r="CB89" s="105"/>
      <c r="CC89" s="102"/>
      <c r="CD89" s="103"/>
      <c r="CE89" s="103"/>
      <c r="CF89" s="72">
        <f t="shared" si="66"/>
        <v>0</v>
      </c>
      <c r="CG89" s="104"/>
      <c r="CH89" s="104"/>
      <c r="CI89" s="152"/>
      <c r="CJ89" s="159"/>
      <c r="CK89" s="103"/>
      <c r="CL89" s="103"/>
      <c r="CM89" s="72">
        <f t="shared" si="67"/>
        <v>0</v>
      </c>
      <c r="CN89" s="104"/>
      <c r="CO89" s="104"/>
      <c r="CP89" s="105"/>
      <c r="CQ89" s="102"/>
      <c r="CR89" s="103"/>
      <c r="CS89" s="103"/>
      <c r="CT89" s="72">
        <f t="shared" si="68"/>
        <v>0</v>
      </c>
      <c r="CU89" s="104"/>
      <c r="CV89" s="104"/>
      <c r="CW89" s="152"/>
      <c r="CX89" s="159"/>
      <c r="CY89" s="103"/>
      <c r="CZ89" s="103"/>
      <c r="DA89" s="72">
        <f t="shared" si="69"/>
        <v>0</v>
      </c>
      <c r="DB89" s="104"/>
      <c r="DC89" s="104"/>
      <c r="DD89" s="105"/>
      <c r="DE89" s="102"/>
      <c r="DF89" s="103"/>
      <c r="DG89" s="103"/>
      <c r="DH89" s="72">
        <f t="shared" si="70"/>
        <v>0</v>
      </c>
      <c r="DI89" s="104"/>
      <c r="DJ89" s="104"/>
      <c r="DK89" s="152"/>
      <c r="DL89" s="170">
        <f t="shared" si="71"/>
        <v>0</v>
      </c>
      <c r="DM89" s="51">
        <f>DN89*Довідники!$H$2</f>
        <v>0</v>
      </c>
      <c r="DN89" s="72">
        <f t="shared" si="72"/>
        <v>0</v>
      </c>
      <c r="DO89" s="96" t="str">
        <f t="shared" si="73"/>
        <v xml:space="preserve"> </v>
      </c>
      <c r="DP89" s="68" t="str">
        <f>IF(OR(DO89&lt;Довідники!$J$3, DO89&gt;Довідники!$K$3), "!", "")</f>
        <v>!</v>
      </c>
      <c r="DQ89" s="120"/>
      <c r="DR89" s="45" t="str">
        <f t="shared" si="74"/>
        <v/>
      </c>
      <c r="DS89" s="71"/>
      <c r="DT89" s="119"/>
      <c r="DU89" s="119"/>
      <c r="DV89" s="119"/>
      <c r="DW89" s="179"/>
      <c r="DX89" s="182"/>
      <c r="DY89" s="119"/>
      <c r="DZ89" s="119"/>
      <c r="EA89" s="183"/>
      <c r="ED89" s="10">
        <f t="shared" si="75"/>
        <v>0</v>
      </c>
      <c r="EE89" s="10">
        <f t="shared" si="76"/>
        <v>0</v>
      </c>
      <c r="EF89" s="10">
        <f t="shared" si="77"/>
        <v>0</v>
      </c>
      <c r="EG89" s="10">
        <f t="shared" si="78"/>
        <v>0</v>
      </c>
      <c r="EH89" s="10">
        <f t="shared" si="79"/>
        <v>0</v>
      </c>
      <c r="EI89" s="10">
        <f t="shared" si="80"/>
        <v>0</v>
      </c>
      <c r="EJ89" s="10">
        <f t="shared" si="81"/>
        <v>0</v>
      </c>
      <c r="EL89" s="123">
        <f t="shared" si="82"/>
        <v>0</v>
      </c>
    </row>
    <row r="90" spans="1:142" ht="13.5" hidden="1" thickBot="1" x14ac:dyDescent="0.25">
      <c r="A90" s="49">
        <f t="shared" si="83"/>
        <v>81</v>
      </c>
      <c r="B90" s="101"/>
      <c r="C90" s="50" t="str">
        <f>IF(ISBLANK(D90)=FALSE,VLOOKUP(D90,Довідники!$B$2:$C$45,2,FALSE),"")</f>
        <v/>
      </c>
      <c r="D90" s="145"/>
      <c r="E90" s="112"/>
      <c r="F90" s="48" t="str">
        <f t="shared" si="84"/>
        <v/>
      </c>
      <c r="G90" s="48" t="str">
        <f>CONCATENATE(IF($X90="З", CONCATENATE($R$4, ","), ""), IF($X90=Довідники!$E$5, CONCATENATE($R$4, "*,"), ""), IF($AE90="З", CONCATENATE($Y$4, ","), ""), IF($AE90=Довідники!$E$5, CONCATENATE($Y$4, "*,"), ""), IF($AL90="З", CONCATENATE($AF$4, ","), ""), IF($AL90=Довідники!$E$5, CONCATENATE($AF$4, "*,"), ""), IF($AS90="З", CONCATENATE($AM$4, ","), ""), IF($AS90=Довідники!$E$5, CONCATENATE($AM$4, "*,"), ""), IF($AZ90="З", CONCATENATE($AT$4, ","), ""), IF($AZ90=Довідники!$E$5, CONCATENATE($AT$4, "*,"), ""), IF($BG90="З", CONCATENATE($BA$4, ","), ""), IF($BG90=Довідники!$E$5, CONCATENATE($BA$4, "*,"), ""), IF($BN90="З", CONCATENATE($BH$4, ","), ""), IF($BN90=Довідники!$E$5, CONCATENATE($BH$4, "*,"), ""), IF($BU90="З", CONCATENATE($BO$4, ","), ""), IF($BU90=Довідники!$E$5, CONCATENATE($BO$4, "*,"), ""), IF($CB90="З", CONCATENATE($BV$4, ","), ""), IF($CB90=Довідники!$E$5, CONCATENATE($BV$4, "*,"), ""), IF($CI90="З", CONCATENATE($CC$4, ","), ""), IF($CI90=Довідники!$E$5, CONCATENATE($CC$4, "*,"), ""), IF($CP90="З", CONCATENATE($CJ$4, ","), ""), IF($CP90=Довідники!$E$5, CONCATENATE($CJ$4, "*,"), ""), IF($CW90="З", CONCATENATE($CQ$4, ","), ""), IF($CW90=Довідники!$E$5, CONCATENATE($CQ$4, "*,"), ""), IF($DD90="З", CONCATENATE($CX$4, ","), ""), IF($DD90=Довідники!$E$5, CONCATENATE($CX$4, "*,"), ""), IF($DK90="З", CONCATENATE($DE$4, ","), ""), IF($DK90=Довідники!$E$5, CONCATENATE($DE$4, "*,"), ""))</f>
        <v/>
      </c>
      <c r="H90" s="48" t="str">
        <f t="shared" si="85"/>
        <v/>
      </c>
      <c r="I90" s="48" t="str">
        <f t="shared" si="86"/>
        <v/>
      </c>
      <c r="J90" s="48">
        <f t="shared" si="51"/>
        <v>0</v>
      </c>
      <c r="K90" s="48" t="str">
        <f t="shared" si="87"/>
        <v/>
      </c>
      <c r="L90" s="48">
        <f t="shared" si="52"/>
        <v>0</v>
      </c>
      <c r="M90" s="51">
        <f t="shared" si="53"/>
        <v>0</v>
      </c>
      <c r="N90" s="51">
        <f t="shared" si="54"/>
        <v>0</v>
      </c>
      <c r="O90" s="52">
        <f t="shared" si="55"/>
        <v>0</v>
      </c>
      <c r="P90" s="96" t="str">
        <f t="shared" si="56"/>
        <v xml:space="preserve"> </v>
      </c>
      <c r="Q90" s="166" t="str">
        <f>IF(OR(P90&lt;Довідники!$J$8, P90&gt;Довідники!$K$8), "!", "")</f>
        <v>!</v>
      </c>
      <c r="R90" s="159"/>
      <c r="S90" s="103"/>
      <c r="T90" s="103"/>
      <c r="U90" s="72">
        <f t="shared" si="57"/>
        <v>0</v>
      </c>
      <c r="V90" s="104"/>
      <c r="W90" s="104"/>
      <c r="X90" s="105"/>
      <c r="Y90" s="102"/>
      <c r="Z90" s="103"/>
      <c r="AA90" s="103"/>
      <c r="AB90" s="72">
        <f t="shared" si="58"/>
        <v>0</v>
      </c>
      <c r="AC90" s="104"/>
      <c r="AD90" s="104"/>
      <c r="AE90" s="152"/>
      <c r="AF90" s="159"/>
      <c r="AG90" s="103"/>
      <c r="AH90" s="103"/>
      <c r="AI90" s="72">
        <f t="shared" si="59"/>
        <v>0</v>
      </c>
      <c r="AJ90" s="104"/>
      <c r="AK90" s="104"/>
      <c r="AL90" s="105"/>
      <c r="AM90" s="102"/>
      <c r="AN90" s="103"/>
      <c r="AO90" s="103"/>
      <c r="AP90" s="72">
        <f t="shared" si="60"/>
        <v>0</v>
      </c>
      <c r="AQ90" s="104"/>
      <c r="AR90" s="104"/>
      <c r="AS90" s="152"/>
      <c r="AT90" s="159"/>
      <c r="AU90" s="103"/>
      <c r="AV90" s="103"/>
      <c r="AW90" s="72">
        <f t="shared" si="61"/>
        <v>0</v>
      </c>
      <c r="AX90" s="104"/>
      <c r="AY90" s="104"/>
      <c r="AZ90" s="105"/>
      <c r="BA90" s="102"/>
      <c r="BB90" s="103"/>
      <c r="BC90" s="103"/>
      <c r="BD90" s="72">
        <f t="shared" si="62"/>
        <v>0</v>
      </c>
      <c r="BE90" s="104"/>
      <c r="BF90" s="104"/>
      <c r="BG90" s="152"/>
      <c r="BH90" s="159"/>
      <c r="BI90" s="103"/>
      <c r="BJ90" s="103"/>
      <c r="BK90" s="72">
        <f t="shared" si="63"/>
        <v>0</v>
      </c>
      <c r="BL90" s="104"/>
      <c r="BM90" s="104"/>
      <c r="BN90" s="105"/>
      <c r="BO90" s="102"/>
      <c r="BP90" s="103"/>
      <c r="BQ90" s="103"/>
      <c r="BR90" s="72">
        <f t="shared" si="64"/>
        <v>0</v>
      </c>
      <c r="BS90" s="104"/>
      <c r="BT90" s="104"/>
      <c r="BU90" s="152"/>
      <c r="BV90" s="159"/>
      <c r="BW90" s="103"/>
      <c r="BX90" s="103"/>
      <c r="BY90" s="72">
        <f t="shared" si="65"/>
        <v>0</v>
      </c>
      <c r="BZ90" s="104"/>
      <c r="CA90" s="104"/>
      <c r="CB90" s="105"/>
      <c r="CC90" s="102"/>
      <c r="CD90" s="103"/>
      <c r="CE90" s="103"/>
      <c r="CF90" s="72">
        <f t="shared" si="66"/>
        <v>0</v>
      </c>
      <c r="CG90" s="104"/>
      <c r="CH90" s="104"/>
      <c r="CI90" s="152"/>
      <c r="CJ90" s="159"/>
      <c r="CK90" s="103"/>
      <c r="CL90" s="103"/>
      <c r="CM90" s="72">
        <f t="shared" si="67"/>
        <v>0</v>
      </c>
      <c r="CN90" s="104"/>
      <c r="CO90" s="104"/>
      <c r="CP90" s="105"/>
      <c r="CQ90" s="102"/>
      <c r="CR90" s="103"/>
      <c r="CS90" s="103"/>
      <c r="CT90" s="72">
        <f t="shared" si="68"/>
        <v>0</v>
      </c>
      <c r="CU90" s="104"/>
      <c r="CV90" s="104"/>
      <c r="CW90" s="152"/>
      <c r="CX90" s="159"/>
      <c r="CY90" s="103"/>
      <c r="CZ90" s="103"/>
      <c r="DA90" s="72">
        <f t="shared" si="69"/>
        <v>0</v>
      </c>
      <c r="DB90" s="104"/>
      <c r="DC90" s="104"/>
      <c r="DD90" s="105"/>
      <c r="DE90" s="102"/>
      <c r="DF90" s="103"/>
      <c r="DG90" s="103"/>
      <c r="DH90" s="72">
        <f t="shared" si="70"/>
        <v>0</v>
      </c>
      <c r="DI90" s="104"/>
      <c r="DJ90" s="104"/>
      <c r="DK90" s="152"/>
      <c r="DL90" s="170">
        <f t="shared" si="71"/>
        <v>0</v>
      </c>
      <c r="DM90" s="51">
        <f>DN90*Довідники!$H$2</f>
        <v>0</v>
      </c>
      <c r="DN90" s="72">
        <f t="shared" si="72"/>
        <v>0</v>
      </c>
      <c r="DO90" s="96" t="str">
        <f t="shared" si="73"/>
        <v xml:space="preserve"> </v>
      </c>
      <c r="DP90" s="68" t="str">
        <f>IF(OR(DO90&lt;Довідники!$J$3, DO90&gt;Довідники!$K$3), "!", "")</f>
        <v>!</v>
      </c>
      <c r="DQ90" s="120"/>
      <c r="DR90" s="45" t="str">
        <f t="shared" si="74"/>
        <v/>
      </c>
      <c r="DS90" s="71"/>
      <c r="DT90" s="119"/>
      <c r="DU90" s="119"/>
      <c r="DV90" s="119"/>
      <c r="DW90" s="179"/>
      <c r="DX90" s="182"/>
      <c r="DY90" s="119"/>
      <c r="DZ90" s="119"/>
      <c r="EA90" s="183"/>
      <c r="ED90" s="10">
        <f t="shared" si="75"/>
        <v>0</v>
      </c>
      <c r="EE90" s="10">
        <f t="shared" si="76"/>
        <v>0</v>
      </c>
      <c r="EF90" s="10">
        <f t="shared" si="77"/>
        <v>0</v>
      </c>
      <c r="EG90" s="10">
        <f t="shared" si="78"/>
        <v>0</v>
      </c>
      <c r="EH90" s="10">
        <f t="shared" si="79"/>
        <v>0</v>
      </c>
      <c r="EI90" s="10">
        <f t="shared" si="80"/>
        <v>0</v>
      </c>
      <c r="EJ90" s="10">
        <f t="shared" si="81"/>
        <v>0</v>
      </c>
      <c r="EL90" s="123">
        <f t="shared" si="82"/>
        <v>0</v>
      </c>
    </row>
    <row r="91" spans="1:142" ht="13.5" hidden="1" thickBot="1" x14ac:dyDescent="0.25">
      <c r="A91" s="49">
        <f t="shared" si="83"/>
        <v>82</v>
      </c>
      <c r="B91" s="101"/>
      <c r="C91" s="50" t="str">
        <f>IF(ISBLANK(D91)=FALSE,VLOOKUP(D91,Довідники!$B$2:$C$45,2,FALSE),"")</f>
        <v/>
      </c>
      <c r="D91" s="145"/>
      <c r="E91" s="112"/>
      <c r="F91" s="48" t="str">
        <f t="shared" si="84"/>
        <v/>
      </c>
      <c r="G91" s="48" t="str">
        <f>CONCATENATE(IF($X91="З", CONCATENATE($R$4, ","), ""), IF($X91=Довідники!$E$5, CONCATENATE($R$4, "*,"), ""), IF($AE91="З", CONCATENATE($Y$4, ","), ""), IF($AE91=Довідники!$E$5, CONCATENATE($Y$4, "*,"), ""), IF($AL91="З", CONCATENATE($AF$4, ","), ""), IF($AL91=Довідники!$E$5, CONCATENATE($AF$4, "*,"), ""), IF($AS91="З", CONCATENATE($AM$4, ","), ""), IF($AS91=Довідники!$E$5, CONCATENATE($AM$4, "*,"), ""), IF($AZ91="З", CONCATENATE($AT$4, ","), ""), IF($AZ91=Довідники!$E$5, CONCATENATE($AT$4, "*,"), ""), IF($BG91="З", CONCATENATE($BA$4, ","), ""), IF($BG91=Довідники!$E$5, CONCATENATE($BA$4, "*,"), ""), IF($BN91="З", CONCATENATE($BH$4, ","), ""), IF($BN91=Довідники!$E$5, CONCATENATE($BH$4, "*,"), ""), IF($BU91="З", CONCATENATE($BO$4, ","), ""), IF($BU91=Довідники!$E$5, CONCATENATE($BO$4, "*,"), ""), IF($CB91="З", CONCATENATE($BV$4, ","), ""), IF($CB91=Довідники!$E$5, CONCATENATE($BV$4, "*,"), ""), IF($CI91="З", CONCATENATE($CC$4, ","), ""), IF($CI91=Довідники!$E$5, CONCATENATE($CC$4, "*,"), ""), IF($CP91="З", CONCATENATE($CJ$4, ","), ""), IF($CP91=Довідники!$E$5, CONCATENATE($CJ$4, "*,"), ""), IF($CW91="З", CONCATENATE($CQ$4, ","), ""), IF($CW91=Довідники!$E$5, CONCATENATE($CQ$4, "*,"), ""), IF($DD91="З", CONCATENATE($CX$4, ","), ""), IF($DD91=Довідники!$E$5, CONCATENATE($CX$4, "*,"), ""), IF($DK91="З", CONCATENATE($DE$4, ","), ""), IF($DK91=Довідники!$E$5, CONCATENATE($DE$4, "*,"), ""))</f>
        <v/>
      </c>
      <c r="H91" s="48" t="str">
        <f t="shared" si="85"/>
        <v/>
      </c>
      <c r="I91" s="48" t="str">
        <f t="shared" si="86"/>
        <v/>
      </c>
      <c r="J91" s="48">
        <f t="shared" si="51"/>
        <v>0</v>
      </c>
      <c r="K91" s="48" t="str">
        <f t="shared" si="87"/>
        <v/>
      </c>
      <c r="L91" s="48">
        <f t="shared" si="52"/>
        <v>0</v>
      </c>
      <c r="M91" s="51">
        <f t="shared" si="53"/>
        <v>0</v>
      </c>
      <c r="N91" s="51">
        <f t="shared" si="54"/>
        <v>0</v>
      </c>
      <c r="O91" s="52">
        <f t="shared" si="55"/>
        <v>0</v>
      </c>
      <c r="P91" s="96" t="str">
        <f t="shared" si="56"/>
        <v xml:space="preserve"> </v>
      </c>
      <c r="Q91" s="166" t="str">
        <f>IF(OR(P91&lt;Довідники!$J$8, P91&gt;Довідники!$K$8), "!", "")</f>
        <v>!</v>
      </c>
      <c r="R91" s="159"/>
      <c r="S91" s="103"/>
      <c r="T91" s="103"/>
      <c r="U91" s="72">
        <f t="shared" si="57"/>
        <v>0</v>
      </c>
      <c r="V91" s="104"/>
      <c r="W91" s="104"/>
      <c r="X91" s="105"/>
      <c r="Y91" s="102"/>
      <c r="Z91" s="103"/>
      <c r="AA91" s="103"/>
      <c r="AB91" s="72">
        <f t="shared" si="58"/>
        <v>0</v>
      </c>
      <c r="AC91" s="104"/>
      <c r="AD91" s="104"/>
      <c r="AE91" s="152"/>
      <c r="AF91" s="159"/>
      <c r="AG91" s="103"/>
      <c r="AH91" s="103"/>
      <c r="AI91" s="72">
        <f t="shared" si="59"/>
        <v>0</v>
      </c>
      <c r="AJ91" s="104"/>
      <c r="AK91" s="104"/>
      <c r="AL91" s="105"/>
      <c r="AM91" s="102"/>
      <c r="AN91" s="103"/>
      <c r="AO91" s="103"/>
      <c r="AP91" s="72">
        <f t="shared" si="60"/>
        <v>0</v>
      </c>
      <c r="AQ91" s="104"/>
      <c r="AR91" s="104"/>
      <c r="AS91" s="152"/>
      <c r="AT91" s="159"/>
      <c r="AU91" s="103"/>
      <c r="AV91" s="103"/>
      <c r="AW91" s="72">
        <f t="shared" si="61"/>
        <v>0</v>
      </c>
      <c r="AX91" s="104"/>
      <c r="AY91" s="104"/>
      <c r="AZ91" s="105"/>
      <c r="BA91" s="102"/>
      <c r="BB91" s="103"/>
      <c r="BC91" s="103"/>
      <c r="BD91" s="72">
        <f t="shared" si="62"/>
        <v>0</v>
      </c>
      <c r="BE91" s="104"/>
      <c r="BF91" s="104"/>
      <c r="BG91" s="152"/>
      <c r="BH91" s="159"/>
      <c r="BI91" s="103"/>
      <c r="BJ91" s="103"/>
      <c r="BK91" s="72">
        <f t="shared" si="63"/>
        <v>0</v>
      </c>
      <c r="BL91" s="104"/>
      <c r="BM91" s="104"/>
      <c r="BN91" s="105"/>
      <c r="BO91" s="102"/>
      <c r="BP91" s="103"/>
      <c r="BQ91" s="103"/>
      <c r="BR91" s="72">
        <f t="shared" si="64"/>
        <v>0</v>
      </c>
      <c r="BS91" s="104"/>
      <c r="BT91" s="104"/>
      <c r="BU91" s="152"/>
      <c r="BV91" s="159"/>
      <c r="BW91" s="103"/>
      <c r="BX91" s="103"/>
      <c r="BY91" s="72">
        <f t="shared" si="65"/>
        <v>0</v>
      </c>
      <c r="BZ91" s="104"/>
      <c r="CA91" s="104"/>
      <c r="CB91" s="105"/>
      <c r="CC91" s="102"/>
      <c r="CD91" s="103"/>
      <c r="CE91" s="103"/>
      <c r="CF91" s="72">
        <f t="shared" si="66"/>
        <v>0</v>
      </c>
      <c r="CG91" s="104"/>
      <c r="CH91" s="104"/>
      <c r="CI91" s="152"/>
      <c r="CJ91" s="159"/>
      <c r="CK91" s="103"/>
      <c r="CL91" s="103"/>
      <c r="CM91" s="72">
        <f t="shared" si="67"/>
        <v>0</v>
      </c>
      <c r="CN91" s="104"/>
      <c r="CO91" s="104"/>
      <c r="CP91" s="105"/>
      <c r="CQ91" s="102"/>
      <c r="CR91" s="103"/>
      <c r="CS91" s="103"/>
      <c r="CT91" s="72">
        <f t="shared" si="68"/>
        <v>0</v>
      </c>
      <c r="CU91" s="104"/>
      <c r="CV91" s="104"/>
      <c r="CW91" s="152"/>
      <c r="CX91" s="159"/>
      <c r="CY91" s="103"/>
      <c r="CZ91" s="103"/>
      <c r="DA91" s="72">
        <f t="shared" si="69"/>
        <v>0</v>
      </c>
      <c r="DB91" s="104"/>
      <c r="DC91" s="104"/>
      <c r="DD91" s="105"/>
      <c r="DE91" s="102"/>
      <c r="DF91" s="103"/>
      <c r="DG91" s="103"/>
      <c r="DH91" s="72">
        <f t="shared" si="70"/>
        <v>0</v>
      </c>
      <c r="DI91" s="104"/>
      <c r="DJ91" s="104"/>
      <c r="DK91" s="152"/>
      <c r="DL91" s="170">
        <f t="shared" si="71"/>
        <v>0</v>
      </c>
      <c r="DM91" s="51">
        <f>DN91*Довідники!$H$2</f>
        <v>0</v>
      </c>
      <c r="DN91" s="72">
        <f t="shared" si="72"/>
        <v>0</v>
      </c>
      <c r="DO91" s="96" t="str">
        <f t="shared" si="73"/>
        <v xml:space="preserve"> </v>
      </c>
      <c r="DP91" s="68" t="str">
        <f>IF(OR(DO91&lt;Довідники!$J$3, DO91&gt;Довідники!$K$3), "!", "")</f>
        <v>!</v>
      </c>
      <c r="DQ91" s="120"/>
      <c r="DR91" s="45" t="str">
        <f t="shared" si="74"/>
        <v/>
      </c>
      <c r="DS91" s="71"/>
      <c r="DT91" s="119"/>
      <c r="DU91" s="119"/>
      <c r="DV91" s="119"/>
      <c r="DW91" s="179"/>
      <c r="DX91" s="182"/>
      <c r="DY91" s="119"/>
      <c r="DZ91" s="119"/>
      <c r="EA91" s="183"/>
      <c r="ED91" s="10">
        <f t="shared" si="75"/>
        <v>0</v>
      </c>
      <c r="EE91" s="10">
        <f t="shared" si="76"/>
        <v>0</v>
      </c>
      <c r="EF91" s="10">
        <f t="shared" si="77"/>
        <v>0</v>
      </c>
      <c r="EG91" s="10">
        <f t="shared" si="78"/>
        <v>0</v>
      </c>
      <c r="EH91" s="10">
        <f t="shared" si="79"/>
        <v>0</v>
      </c>
      <c r="EI91" s="10">
        <f t="shared" si="80"/>
        <v>0</v>
      </c>
      <c r="EJ91" s="10">
        <f t="shared" si="81"/>
        <v>0</v>
      </c>
      <c r="EL91" s="123">
        <f t="shared" si="82"/>
        <v>0</v>
      </c>
    </row>
    <row r="92" spans="1:142" ht="13.5" hidden="1" thickBot="1" x14ac:dyDescent="0.25">
      <c r="A92" s="49">
        <f t="shared" si="83"/>
        <v>83</v>
      </c>
      <c r="B92" s="101"/>
      <c r="C92" s="50" t="str">
        <f>IF(ISBLANK(D92)=FALSE,VLOOKUP(D92,Довідники!$B$2:$C$45,2,FALSE),"")</f>
        <v/>
      </c>
      <c r="D92" s="145"/>
      <c r="E92" s="112"/>
      <c r="F92" s="48" t="str">
        <f t="shared" si="84"/>
        <v/>
      </c>
      <c r="G92" s="48" t="str">
        <f>CONCATENATE(IF($X92="З", CONCATENATE($R$4, ","), ""), IF($X92=Довідники!$E$5, CONCATENATE($R$4, "*,"), ""), IF($AE92="З", CONCATENATE($Y$4, ","), ""), IF($AE92=Довідники!$E$5, CONCATENATE($Y$4, "*,"), ""), IF($AL92="З", CONCATENATE($AF$4, ","), ""), IF($AL92=Довідники!$E$5, CONCATENATE($AF$4, "*,"), ""), IF($AS92="З", CONCATENATE($AM$4, ","), ""), IF($AS92=Довідники!$E$5, CONCATENATE($AM$4, "*,"), ""), IF($AZ92="З", CONCATENATE($AT$4, ","), ""), IF($AZ92=Довідники!$E$5, CONCATENATE($AT$4, "*,"), ""), IF($BG92="З", CONCATENATE($BA$4, ","), ""), IF($BG92=Довідники!$E$5, CONCATENATE($BA$4, "*,"), ""), IF($BN92="З", CONCATENATE($BH$4, ","), ""), IF($BN92=Довідники!$E$5, CONCATENATE($BH$4, "*,"), ""), IF($BU92="З", CONCATENATE($BO$4, ","), ""), IF($BU92=Довідники!$E$5, CONCATENATE($BO$4, "*,"), ""), IF($CB92="З", CONCATENATE($BV$4, ","), ""), IF($CB92=Довідники!$E$5, CONCATENATE($BV$4, "*,"), ""), IF($CI92="З", CONCATENATE($CC$4, ","), ""), IF($CI92=Довідники!$E$5, CONCATENATE($CC$4, "*,"), ""), IF($CP92="З", CONCATENATE($CJ$4, ","), ""), IF($CP92=Довідники!$E$5, CONCATENATE($CJ$4, "*,"), ""), IF($CW92="З", CONCATENATE($CQ$4, ","), ""), IF($CW92=Довідники!$E$5, CONCATENATE($CQ$4, "*,"), ""), IF($DD92="З", CONCATENATE($CX$4, ","), ""), IF($DD92=Довідники!$E$5, CONCATENATE($CX$4, "*,"), ""), IF($DK92="З", CONCATENATE($DE$4, ","), ""), IF($DK92=Довідники!$E$5, CONCATENATE($DE$4, "*,"), ""))</f>
        <v/>
      </c>
      <c r="H92" s="48" t="str">
        <f t="shared" si="85"/>
        <v/>
      </c>
      <c r="I92" s="48" t="str">
        <f t="shared" si="86"/>
        <v/>
      </c>
      <c r="J92" s="48">
        <f t="shared" si="51"/>
        <v>0</v>
      </c>
      <c r="K92" s="48" t="str">
        <f t="shared" si="87"/>
        <v/>
      </c>
      <c r="L92" s="48">
        <f t="shared" si="52"/>
        <v>0</v>
      </c>
      <c r="M92" s="51">
        <f t="shared" si="53"/>
        <v>0</v>
      </c>
      <c r="N92" s="51">
        <f t="shared" si="54"/>
        <v>0</v>
      </c>
      <c r="O92" s="52">
        <f t="shared" si="55"/>
        <v>0</v>
      </c>
      <c r="P92" s="96" t="str">
        <f t="shared" si="56"/>
        <v xml:space="preserve"> </v>
      </c>
      <c r="Q92" s="166" t="str">
        <f>IF(OR(P92&lt;Довідники!$J$8, P92&gt;Довідники!$K$8), "!", "")</f>
        <v>!</v>
      </c>
      <c r="R92" s="159"/>
      <c r="S92" s="103"/>
      <c r="T92" s="103"/>
      <c r="U92" s="72">
        <f t="shared" si="57"/>
        <v>0</v>
      </c>
      <c r="V92" s="104"/>
      <c r="W92" s="104"/>
      <c r="X92" s="105"/>
      <c r="Y92" s="102"/>
      <c r="Z92" s="103"/>
      <c r="AA92" s="103"/>
      <c r="AB92" s="72">
        <f t="shared" si="58"/>
        <v>0</v>
      </c>
      <c r="AC92" s="104"/>
      <c r="AD92" s="104"/>
      <c r="AE92" s="152"/>
      <c r="AF92" s="159"/>
      <c r="AG92" s="103"/>
      <c r="AH92" s="103"/>
      <c r="AI92" s="72">
        <f t="shared" si="59"/>
        <v>0</v>
      </c>
      <c r="AJ92" s="104"/>
      <c r="AK92" s="104"/>
      <c r="AL92" s="105"/>
      <c r="AM92" s="102"/>
      <c r="AN92" s="103"/>
      <c r="AO92" s="103"/>
      <c r="AP92" s="72">
        <f t="shared" si="60"/>
        <v>0</v>
      </c>
      <c r="AQ92" s="104"/>
      <c r="AR92" s="104"/>
      <c r="AS92" s="152"/>
      <c r="AT92" s="159"/>
      <c r="AU92" s="103"/>
      <c r="AV92" s="103"/>
      <c r="AW92" s="72">
        <f t="shared" si="61"/>
        <v>0</v>
      </c>
      <c r="AX92" s="104"/>
      <c r="AY92" s="104"/>
      <c r="AZ92" s="105"/>
      <c r="BA92" s="102"/>
      <c r="BB92" s="103"/>
      <c r="BC92" s="103"/>
      <c r="BD92" s="72">
        <f t="shared" si="62"/>
        <v>0</v>
      </c>
      <c r="BE92" s="104"/>
      <c r="BF92" s="104"/>
      <c r="BG92" s="152"/>
      <c r="BH92" s="159"/>
      <c r="BI92" s="103"/>
      <c r="BJ92" s="103"/>
      <c r="BK92" s="72">
        <f t="shared" si="63"/>
        <v>0</v>
      </c>
      <c r="BL92" s="104"/>
      <c r="BM92" s="104"/>
      <c r="BN92" s="105"/>
      <c r="BO92" s="102"/>
      <c r="BP92" s="103"/>
      <c r="BQ92" s="103"/>
      <c r="BR92" s="72">
        <f t="shared" si="64"/>
        <v>0</v>
      </c>
      <c r="BS92" s="104"/>
      <c r="BT92" s="104"/>
      <c r="BU92" s="152"/>
      <c r="BV92" s="159"/>
      <c r="BW92" s="103"/>
      <c r="BX92" s="103"/>
      <c r="BY92" s="72">
        <f t="shared" si="65"/>
        <v>0</v>
      </c>
      <c r="BZ92" s="104"/>
      <c r="CA92" s="104"/>
      <c r="CB92" s="105"/>
      <c r="CC92" s="102"/>
      <c r="CD92" s="103"/>
      <c r="CE92" s="103"/>
      <c r="CF92" s="72">
        <f t="shared" si="66"/>
        <v>0</v>
      </c>
      <c r="CG92" s="104"/>
      <c r="CH92" s="104"/>
      <c r="CI92" s="152"/>
      <c r="CJ92" s="159"/>
      <c r="CK92" s="103"/>
      <c r="CL92" s="103"/>
      <c r="CM92" s="72">
        <f t="shared" si="67"/>
        <v>0</v>
      </c>
      <c r="CN92" s="104"/>
      <c r="CO92" s="104"/>
      <c r="CP92" s="105"/>
      <c r="CQ92" s="102"/>
      <c r="CR92" s="103"/>
      <c r="CS92" s="103"/>
      <c r="CT92" s="72">
        <f t="shared" si="68"/>
        <v>0</v>
      </c>
      <c r="CU92" s="104"/>
      <c r="CV92" s="104"/>
      <c r="CW92" s="152"/>
      <c r="CX92" s="159"/>
      <c r="CY92" s="103"/>
      <c r="CZ92" s="103"/>
      <c r="DA92" s="72">
        <f t="shared" si="69"/>
        <v>0</v>
      </c>
      <c r="DB92" s="104"/>
      <c r="DC92" s="104"/>
      <c r="DD92" s="105"/>
      <c r="DE92" s="102"/>
      <c r="DF92" s="103"/>
      <c r="DG92" s="103"/>
      <c r="DH92" s="72">
        <f t="shared" si="70"/>
        <v>0</v>
      </c>
      <c r="DI92" s="104"/>
      <c r="DJ92" s="104"/>
      <c r="DK92" s="152"/>
      <c r="DL92" s="170">
        <f t="shared" si="71"/>
        <v>0</v>
      </c>
      <c r="DM92" s="51">
        <f>DN92*Довідники!$H$2</f>
        <v>0</v>
      </c>
      <c r="DN92" s="72">
        <f t="shared" si="72"/>
        <v>0</v>
      </c>
      <c r="DO92" s="96" t="str">
        <f t="shared" si="73"/>
        <v xml:space="preserve"> </v>
      </c>
      <c r="DP92" s="68" t="str">
        <f>IF(OR(DO92&lt;Довідники!$J$3, DO92&gt;Довідники!$K$3), "!", "")</f>
        <v>!</v>
      </c>
      <c r="DQ92" s="120"/>
      <c r="DR92" s="45" t="str">
        <f t="shared" si="74"/>
        <v/>
      </c>
      <c r="DS92" s="71"/>
      <c r="DT92" s="119"/>
      <c r="DU92" s="119"/>
      <c r="DV92" s="119"/>
      <c r="DW92" s="179"/>
      <c r="DX92" s="182"/>
      <c r="DY92" s="119"/>
      <c r="DZ92" s="119"/>
      <c r="EA92" s="183"/>
      <c r="ED92" s="10">
        <f t="shared" si="75"/>
        <v>0</v>
      </c>
      <c r="EE92" s="10">
        <f t="shared" si="76"/>
        <v>0</v>
      </c>
      <c r="EF92" s="10">
        <f t="shared" si="77"/>
        <v>0</v>
      </c>
      <c r="EG92" s="10">
        <f t="shared" si="78"/>
        <v>0</v>
      </c>
      <c r="EH92" s="10">
        <f t="shared" si="79"/>
        <v>0</v>
      </c>
      <c r="EI92" s="10">
        <f t="shared" si="80"/>
        <v>0</v>
      </c>
      <c r="EJ92" s="10">
        <f t="shared" si="81"/>
        <v>0</v>
      </c>
      <c r="EL92" s="123">
        <f t="shared" si="82"/>
        <v>0</v>
      </c>
    </row>
    <row r="93" spans="1:142" ht="13.5" hidden="1" thickBot="1" x14ac:dyDescent="0.25">
      <c r="A93" s="49">
        <f t="shared" si="83"/>
        <v>84</v>
      </c>
      <c r="B93" s="101"/>
      <c r="C93" s="50" t="str">
        <f>IF(ISBLANK(D93)=FALSE,VLOOKUP(D93,Довідники!$B$2:$C$45,2,FALSE),"")</f>
        <v/>
      </c>
      <c r="D93" s="145"/>
      <c r="E93" s="112"/>
      <c r="F93" s="48" t="str">
        <f t="shared" si="84"/>
        <v/>
      </c>
      <c r="G93" s="48" t="str">
        <f>CONCATENATE(IF($X93="З", CONCATENATE($R$4, ","), ""), IF($X93=Довідники!$E$5, CONCATENATE($R$4, "*,"), ""), IF($AE93="З", CONCATENATE($Y$4, ","), ""), IF($AE93=Довідники!$E$5, CONCATENATE($Y$4, "*,"), ""), IF($AL93="З", CONCATENATE($AF$4, ","), ""), IF($AL93=Довідники!$E$5, CONCATENATE($AF$4, "*,"), ""), IF($AS93="З", CONCATENATE($AM$4, ","), ""), IF($AS93=Довідники!$E$5, CONCATENATE($AM$4, "*,"), ""), IF($AZ93="З", CONCATENATE($AT$4, ","), ""), IF($AZ93=Довідники!$E$5, CONCATENATE($AT$4, "*,"), ""), IF($BG93="З", CONCATENATE($BA$4, ","), ""), IF($BG93=Довідники!$E$5, CONCATENATE($BA$4, "*,"), ""), IF($BN93="З", CONCATENATE($BH$4, ","), ""), IF($BN93=Довідники!$E$5, CONCATENATE($BH$4, "*,"), ""), IF($BU93="З", CONCATENATE($BO$4, ","), ""), IF($BU93=Довідники!$E$5, CONCATENATE($BO$4, "*,"), ""), IF($CB93="З", CONCATENATE($BV$4, ","), ""), IF($CB93=Довідники!$E$5, CONCATENATE($BV$4, "*,"), ""), IF($CI93="З", CONCATENATE($CC$4, ","), ""), IF($CI93=Довідники!$E$5, CONCATENATE($CC$4, "*,"), ""), IF($CP93="З", CONCATENATE($CJ$4, ","), ""), IF($CP93=Довідники!$E$5, CONCATENATE($CJ$4, "*,"), ""), IF($CW93="З", CONCATENATE($CQ$4, ","), ""), IF($CW93=Довідники!$E$5, CONCATENATE($CQ$4, "*,"), ""), IF($DD93="З", CONCATENATE($CX$4, ","), ""), IF($DD93=Довідники!$E$5, CONCATENATE($CX$4, "*,"), ""), IF($DK93="З", CONCATENATE($DE$4, ","), ""), IF($DK93=Довідники!$E$5, CONCATENATE($DE$4, "*,"), ""))</f>
        <v/>
      </c>
      <c r="H93" s="48" t="str">
        <f t="shared" si="85"/>
        <v/>
      </c>
      <c r="I93" s="48" t="str">
        <f t="shared" si="86"/>
        <v/>
      </c>
      <c r="J93" s="48">
        <f t="shared" si="51"/>
        <v>0</v>
      </c>
      <c r="K93" s="48" t="str">
        <f t="shared" si="87"/>
        <v/>
      </c>
      <c r="L93" s="48">
        <f t="shared" si="52"/>
        <v>0</v>
      </c>
      <c r="M93" s="51">
        <f t="shared" si="53"/>
        <v>0</v>
      </c>
      <c r="N93" s="51">
        <f t="shared" si="54"/>
        <v>0</v>
      </c>
      <c r="O93" s="52">
        <f t="shared" si="55"/>
        <v>0</v>
      </c>
      <c r="P93" s="96" t="str">
        <f t="shared" si="56"/>
        <v xml:space="preserve"> </v>
      </c>
      <c r="Q93" s="166" t="str">
        <f>IF(OR(P93&lt;Довідники!$J$8, P93&gt;Довідники!$K$8), "!", "")</f>
        <v>!</v>
      </c>
      <c r="R93" s="159"/>
      <c r="S93" s="103"/>
      <c r="T93" s="103"/>
      <c r="U93" s="72">
        <f t="shared" si="57"/>
        <v>0</v>
      </c>
      <c r="V93" s="104"/>
      <c r="W93" s="104"/>
      <c r="X93" s="105"/>
      <c r="Y93" s="102"/>
      <c r="Z93" s="103"/>
      <c r="AA93" s="103"/>
      <c r="AB93" s="72">
        <f t="shared" si="58"/>
        <v>0</v>
      </c>
      <c r="AC93" s="104"/>
      <c r="AD93" s="104"/>
      <c r="AE93" s="152"/>
      <c r="AF93" s="159"/>
      <c r="AG93" s="103"/>
      <c r="AH93" s="103"/>
      <c r="AI93" s="72">
        <f t="shared" si="59"/>
        <v>0</v>
      </c>
      <c r="AJ93" s="104"/>
      <c r="AK93" s="104"/>
      <c r="AL93" s="105"/>
      <c r="AM93" s="102"/>
      <c r="AN93" s="103"/>
      <c r="AO93" s="103"/>
      <c r="AP93" s="72">
        <f t="shared" si="60"/>
        <v>0</v>
      </c>
      <c r="AQ93" s="104"/>
      <c r="AR93" s="104"/>
      <c r="AS93" s="152"/>
      <c r="AT93" s="159"/>
      <c r="AU93" s="103"/>
      <c r="AV93" s="103"/>
      <c r="AW93" s="72">
        <f t="shared" si="61"/>
        <v>0</v>
      </c>
      <c r="AX93" s="104"/>
      <c r="AY93" s="104"/>
      <c r="AZ93" s="105"/>
      <c r="BA93" s="102"/>
      <c r="BB93" s="103"/>
      <c r="BC93" s="103"/>
      <c r="BD93" s="72">
        <f t="shared" si="62"/>
        <v>0</v>
      </c>
      <c r="BE93" s="104"/>
      <c r="BF93" s="104"/>
      <c r="BG93" s="152"/>
      <c r="BH93" s="159"/>
      <c r="BI93" s="103"/>
      <c r="BJ93" s="103"/>
      <c r="BK93" s="72">
        <f t="shared" si="63"/>
        <v>0</v>
      </c>
      <c r="BL93" s="104"/>
      <c r="BM93" s="104"/>
      <c r="BN93" s="105"/>
      <c r="BO93" s="102"/>
      <c r="BP93" s="103"/>
      <c r="BQ93" s="103"/>
      <c r="BR93" s="72">
        <f t="shared" si="64"/>
        <v>0</v>
      </c>
      <c r="BS93" s="104"/>
      <c r="BT93" s="104"/>
      <c r="BU93" s="152"/>
      <c r="BV93" s="159"/>
      <c r="BW93" s="103"/>
      <c r="BX93" s="103"/>
      <c r="BY93" s="72">
        <f t="shared" si="65"/>
        <v>0</v>
      </c>
      <c r="BZ93" s="104"/>
      <c r="CA93" s="104"/>
      <c r="CB93" s="105"/>
      <c r="CC93" s="102"/>
      <c r="CD93" s="103"/>
      <c r="CE93" s="103"/>
      <c r="CF93" s="72">
        <f t="shared" si="66"/>
        <v>0</v>
      </c>
      <c r="CG93" s="104"/>
      <c r="CH93" s="104"/>
      <c r="CI93" s="152"/>
      <c r="CJ93" s="159"/>
      <c r="CK93" s="103"/>
      <c r="CL93" s="103"/>
      <c r="CM93" s="72">
        <f t="shared" si="67"/>
        <v>0</v>
      </c>
      <c r="CN93" s="104"/>
      <c r="CO93" s="104"/>
      <c r="CP93" s="105"/>
      <c r="CQ93" s="102"/>
      <c r="CR93" s="103"/>
      <c r="CS93" s="103"/>
      <c r="CT93" s="72">
        <f t="shared" si="68"/>
        <v>0</v>
      </c>
      <c r="CU93" s="104"/>
      <c r="CV93" s="104"/>
      <c r="CW93" s="152"/>
      <c r="CX93" s="159"/>
      <c r="CY93" s="103"/>
      <c r="CZ93" s="103"/>
      <c r="DA93" s="72">
        <f t="shared" si="69"/>
        <v>0</v>
      </c>
      <c r="DB93" s="104"/>
      <c r="DC93" s="104"/>
      <c r="DD93" s="105"/>
      <c r="DE93" s="102"/>
      <c r="DF93" s="103"/>
      <c r="DG93" s="103"/>
      <c r="DH93" s="72">
        <f t="shared" si="70"/>
        <v>0</v>
      </c>
      <c r="DI93" s="104"/>
      <c r="DJ93" s="104"/>
      <c r="DK93" s="152"/>
      <c r="DL93" s="170">
        <f t="shared" si="71"/>
        <v>0</v>
      </c>
      <c r="DM93" s="51">
        <f>DN93*Довідники!$H$2</f>
        <v>0</v>
      </c>
      <c r="DN93" s="72">
        <f t="shared" si="72"/>
        <v>0</v>
      </c>
      <c r="DO93" s="96" t="str">
        <f t="shared" si="73"/>
        <v xml:space="preserve"> </v>
      </c>
      <c r="DP93" s="68" t="str">
        <f>IF(OR(DO93&lt;Довідники!$J$3, DO93&gt;Довідники!$K$3), "!", "")</f>
        <v>!</v>
      </c>
      <c r="DQ93" s="120"/>
      <c r="DR93" s="45" t="str">
        <f t="shared" si="74"/>
        <v/>
      </c>
      <c r="DS93" s="71"/>
      <c r="DT93" s="119"/>
      <c r="DU93" s="119"/>
      <c r="DV93" s="119"/>
      <c r="DW93" s="179"/>
      <c r="DX93" s="182"/>
      <c r="DY93" s="119"/>
      <c r="DZ93" s="119"/>
      <c r="EA93" s="183"/>
      <c r="ED93" s="10">
        <f t="shared" si="75"/>
        <v>0</v>
      </c>
      <c r="EE93" s="10">
        <f t="shared" si="76"/>
        <v>0</v>
      </c>
      <c r="EF93" s="10">
        <f t="shared" si="77"/>
        <v>0</v>
      </c>
      <c r="EG93" s="10">
        <f t="shared" si="78"/>
        <v>0</v>
      </c>
      <c r="EH93" s="10">
        <f t="shared" si="79"/>
        <v>0</v>
      </c>
      <c r="EI93" s="10">
        <f t="shared" si="80"/>
        <v>0</v>
      </c>
      <c r="EJ93" s="10">
        <f t="shared" si="81"/>
        <v>0</v>
      </c>
      <c r="EL93" s="123">
        <f t="shared" si="82"/>
        <v>0</v>
      </c>
    </row>
    <row r="94" spans="1:142" ht="13.5" hidden="1" thickBot="1" x14ac:dyDescent="0.25">
      <c r="A94" s="49">
        <f t="shared" si="83"/>
        <v>85</v>
      </c>
      <c r="B94" s="101"/>
      <c r="C94" s="50" t="str">
        <f>IF(ISBLANK(D94)=FALSE,VLOOKUP(D94,Довідники!$B$2:$C$45,2,FALSE),"")</f>
        <v/>
      </c>
      <c r="D94" s="145"/>
      <c r="E94" s="112"/>
      <c r="F94" s="48" t="str">
        <f t="shared" si="84"/>
        <v/>
      </c>
      <c r="G94" s="48" t="str">
        <f>CONCATENATE(IF($X94="З", CONCATENATE($R$4, ","), ""), IF($X94=Довідники!$E$5, CONCATENATE($R$4, "*,"), ""), IF($AE94="З", CONCATENATE($Y$4, ","), ""), IF($AE94=Довідники!$E$5, CONCATENATE($Y$4, "*,"), ""), IF($AL94="З", CONCATENATE($AF$4, ","), ""), IF($AL94=Довідники!$E$5, CONCATENATE($AF$4, "*,"), ""), IF($AS94="З", CONCATENATE($AM$4, ","), ""), IF($AS94=Довідники!$E$5, CONCATENATE($AM$4, "*,"), ""), IF($AZ94="З", CONCATENATE($AT$4, ","), ""), IF($AZ94=Довідники!$E$5, CONCATENATE($AT$4, "*,"), ""), IF($BG94="З", CONCATENATE($BA$4, ","), ""), IF($BG94=Довідники!$E$5, CONCATENATE($BA$4, "*,"), ""), IF($BN94="З", CONCATENATE($BH$4, ","), ""), IF($BN94=Довідники!$E$5, CONCATENATE($BH$4, "*,"), ""), IF($BU94="З", CONCATENATE($BO$4, ","), ""), IF($BU94=Довідники!$E$5, CONCATENATE($BO$4, "*,"), ""), IF($CB94="З", CONCATENATE($BV$4, ","), ""), IF($CB94=Довідники!$E$5, CONCATENATE($BV$4, "*,"), ""), IF($CI94="З", CONCATENATE($CC$4, ","), ""), IF($CI94=Довідники!$E$5, CONCATENATE($CC$4, "*,"), ""), IF($CP94="З", CONCATENATE($CJ$4, ","), ""), IF($CP94=Довідники!$E$5, CONCATENATE($CJ$4, "*,"), ""), IF($CW94="З", CONCATENATE($CQ$4, ","), ""), IF($CW94=Довідники!$E$5, CONCATENATE($CQ$4, "*,"), ""), IF($DD94="З", CONCATENATE($CX$4, ","), ""), IF($DD94=Довідники!$E$5, CONCATENATE($CX$4, "*,"), ""), IF($DK94="З", CONCATENATE($DE$4, ","), ""), IF($DK94=Довідники!$E$5, CONCATENATE($DE$4, "*,"), ""))</f>
        <v/>
      </c>
      <c r="H94" s="48" t="str">
        <f t="shared" si="85"/>
        <v/>
      </c>
      <c r="I94" s="48" t="str">
        <f t="shared" si="86"/>
        <v/>
      </c>
      <c r="J94" s="48">
        <f t="shared" si="51"/>
        <v>0</v>
      </c>
      <c r="K94" s="48" t="str">
        <f t="shared" si="87"/>
        <v/>
      </c>
      <c r="L94" s="48">
        <f t="shared" si="52"/>
        <v>0</v>
      </c>
      <c r="M94" s="51">
        <f t="shared" si="53"/>
        <v>0</v>
      </c>
      <c r="N94" s="51">
        <f t="shared" si="54"/>
        <v>0</v>
      </c>
      <c r="O94" s="52">
        <f t="shared" si="55"/>
        <v>0</v>
      </c>
      <c r="P94" s="96" t="str">
        <f t="shared" si="56"/>
        <v xml:space="preserve"> </v>
      </c>
      <c r="Q94" s="166" t="str">
        <f>IF(OR(P94&lt;Довідники!$J$8, P94&gt;Довідники!$K$8), "!", "")</f>
        <v>!</v>
      </c>
      <c r="R94" s="159"/>
      <c r="S94" s="103"/>
      <c r="T94" s="103"/>
      <c r="U94" s="72">
        <f t="shared" si="57"/>
        <v>0</v>
      </c>
      <c r="V94" s="104"/>
      <c r="W94" s="104"/>
      <c r="X94" s="105"/>
      <c r="Y94" s="102"/>
      <c r="Z94" s="103"/>
      <c r="AA94" s="103"/>
      <c r="AB94" s="72">
        <f t="shared" si="58"/>
        <v>0</v>
      </c>
      <c r="AC94" s="104"/>
      <c r="AD94" s="104"/>
      <c r="AE94" s="152"/>
      <c r="AF94" s="159"/>
      <c r="AG94" s="103"/>
      <c r="AH94" s="103"/>
      <c r="AI94" s="72">
        <f t="shared" si="59"/>
        <v>0</v>
      </c>
      <c r="AJ94" s="104"/>
      <c r="AK94" s="104"/>
      <c r="AL94" s="105"/>
      <c r="AM94" s="102"/>
      <c r="AN94" s="103"/>
      <c r="AO94" s="103"/>
      <c r="AP94" s="72">
        <f t="shared" si="60"/>
        <v>0</v>
      </c>
      <c r="AQ94" s="104"/>
      <c r="AR94" s="104"/>
      <c r="AS94" s="152"/>
      <c r="AT94" s="159"/>
      <c r="AU94" s="103"/>
      <c r="AV94" s="103"/>
      <c r="AW94" s="72">
        <f t="shared" si="61"/>
        <v>0</v>
      </c>
      <c r="AX94" s="104"/>
      <c r="AY94" s="104"/>
      <c r="AZ94" s="105"/>
      <c r="BA94" s="102"/>
      <c r="BB94" s="103"/>
      <c r="BC94" s="103"/>
      <c r="BD94" s="72">
        <f t="shared" si="62"/>
        <v>0</v>
      </c>
      <c r="BE94" s="104"/>
      <c r="BF94" s="104"/>
      <c r="BG94" s="152"/>
      <c r="BH94" s="159"/>
      <c r="BI94" s="103"/>
      <c r="BJ94" s="103"/>
      <c r="BK94" s="72">
        <f t="shared" si="63"/>
        <v>0</v>
      </c>
      <c r="BL94" s="104"/>
      <c r="BM94" s="104"/>
      <c r="BN94" s="105"/>
      <c r="BO94" s="102"/>
      <c r="BP94" s="103"/>
      <c r="BQ94" s="103"/>
      <c r="BR94" s="72">
        <f t="shared" si="64"/>
        <v>0</v>
      </c>
      <c r="BS94" s="104"/>
      <c r="BT94" s="104"/>
      <c r="BU94" s="152"/>
      <c r="BV94" s="159"/>
      <c r="BW94" s="103"/>
      <c r="BX94" s="103"/>
      <c r="BY94" s="72">
        <f t="shared" si="65"/>
        <v>0</v>
      </c>
      <c r="BZ94" s="104"/>
      <c r="CA94" s="104"/>
      <c r="CB94" s="105"/>
      <c r="CC94" s="102"/>
      <c r="CD94" s="103"/>
      <c r="CE94" s="103"/>
      <c r="CF94" s="72">
        <f t="shared" si="66"/>
        <v>0</v>
      </c>
      <c r="CG94" s="104"/>
      <c r="CH94" s="104"/>
      <c r="CI94" s="152"/>
      <c r="CJ94" s="159"/>
      <c r="CK94" s="103"/>
      <c r="CL94" s="103"/>
      <c r="CM94" s="72">
        <f t="shared" si="67"/>
        <v>0</v>
      </c>
      <c r="CN94" s="104"/>
      <c r="CO94" s="104"/>
      <c r="CP94" s="105"/>
      <c r="CQ94" s="102"/>
      <c r="CR94" s="103"/>
      <c r="CS94" s="103"/>
      <c r="CT94" s="72">
        <f t="shared" si="68"/>
        <v>0</v>
      </c>
      <c r="CU94" s="104"/>
      <c r="CV94" s="104"/>
      <c r="CW94" s="152"/>
      <c r="CX94" s="159"/>
      <c r="CY94" s="103"/>
      <c r="CZ94" s="103"/>
      <c r="DA94" s="72">
        <f t="shared" si="69"/>
        <v>0</v>
      </c>
      <c r="DB94" s="104"/>
      <c r="DC94" s="104"/>
      <c r="DD94" s="105"/>
      <c r="DE94" s="102"/>
      <c r="DF94" s="103"/>
      <c r="DG94" s="103"/>
      <c r="DH94" s="72">
        <f t="shared" si="70"/>
        <v>0</v>
      </c>
      <c r="DI94" s="104"/>
      <c r="DJ94" s="104"/>
      <c r="DK94" s="152"/>
      <c r="DL94" s="170">
        <f t="shared" si="71"/>
        <v>0</v>
      </c>
      <c r="DM94" s="51">
        <f>DN94*Довідники!$H$2</f>
        <v>0</v>
      </c>
      <c r="DN94" s="72">
        <f t="shared" si="72"/>
        <v>0</v>
      </c>
      <c r="DO94" s="96" t="str">
        <f t="shared" si="73"/>
        <v xml:space="preserve"> </v>
      </c>
      <c r="DP94" s="68" t="str">
        <f>IF(OR(DO94&lt;Довідники!$J$3, DO94&gt;Довідники!$K$3), "!", "")</f>
        <v>!</v>
      </c>
      <c r="DQ94" s="120"/>
      <c r="DR94" s="45" t="str">
        <f t="shared" si="74"/>
        <v/>
      </c>
      <c r="DS94" s="71"/>
      <c r="DT94" s="119"/>
      <c r="DU94" s="119"/>
      <c r="DV94" s="119"/>
      <c r="DW94" s="179"/>
      <c r="DX94" s="182"/>
      <c r="DY94" s="119"/>
      <c r="DZ94" s="119"/>
      <c r="EA94" s="183"/>
      <c r="ED94" s="10">
        <f t="shared" si="75"/>
        <v>0</v>
      </c>
      <c r="EE94" s="10">
        <f t="shared" si="76"/>
        <v>0</v>
      </c>
      <c r="EF94" s="10">
        <f t="shared" si="77"/>
        <v>0</v>
      </c>
      <c r="EG94" s="10">
        <f t="shared" si="78"/>
        <v>0</v>
      </c>
      <c r="EH94" s="10">
        <f t="shared" si="79"/>
        <v>0</v>
      </c>
      <c r="EI94" s="10">
        <f t="shared" si="80"/>
        <v>0</v>
      </c>
      <c r="EJ94" s="10">
        <f t="shared" si="81"/>
        <v>0</v>
      </c>
      <c r="EL94" s="123">
        <f t="shared" si="82"/>
        <v>0</v>
      </c>
    </row>
    <row r="95" spans="1:142" ht="13.5" hidden="1" thickBot="1" x14ac:dyDescent="0.25">
      <c r="A95" s="49">
        <f t="shared" si="83"/>
        <v>86</v>
      </c>
      <c r="B95" s="101"/>
      <c r="C95" s="50" t="str">
        <f>IF(ISBLANK(D95)=FALSE,VLOOKUP(D95,Довідники!$B$2:$C$45,2,FALSE),"")</f>
        <v/>
      </c>
      <c r="D95" s="145"/>
      <c r="E95" s="112"/>
      <c r="F95" s="48" t="str">
        <f t="shared" si="84"/>
        <v/>
      </c>
      <c r="G95" s="48" t="str">
        <f>CONCATENATE(IF($X95="З", CONCATENATE($R$4, ","), ""), IF($X95=Довідники!$E$5, CONCATENATE($R$4, "*,"), ""), IF($AE95="З", CONCATENATE($Y$4, ","), ""), IF($AE95=Довідники!$E$5, CONCATENATE($Y$4, "*,"), ""), IF($AL95="З", CONCATENATE($AF$4, ","), ""), IF($AL95=Довідники!$E$5, CONCATENATE($AF$4, "*,"), ""), IF($AS95="З", CONCATENATE($AM$4, ","), ""), IF($AS95=Довідники!$E$5, CONCATENATE($AM$4, "*,"), ""), IF($AZ95="З", CONCATENATE($AT$4, ","), ""), IF($AZ95=Довідники!$E$5, CONCATENATE($AT$4, "*,"), ""), IF($BG95="З", CONCATENATE($BA$4, ","), ""), IF($BG95=Довідники!$E$5, CONCATENATE($BA$4, "*,"), ""), IF($BN95="З", CONCATENATE($BH$4, ","), ""), IF($BN95=Довідники!$E$5, CONCATENATE($BH$4, "*,"), ""), IF($BU95="З", CONCATENATE($BO$4, ","), ""), IF($BU95=Довідники!$E$5, CONCATENATE($BO$4, "*,"), ""), IF($CB95="З", CONCATENATE($BV$4, ","), ""), IF($CB95=Довідники!$E$5, CONCATENATE($BV$4, "*,"), ""), IF($CI95="З", CONCATENATE($CC$4, ","), ""), IF($CI95=Довідники!$E$5, CONCATENATE($CC$4, "*,"), ""), IF($CP95="З", CONCATENATE($CJ$4, ","), ""), IF($CP95=Довідники!$E$5, CONCATENATE($CJ$4, "*,"), ""), IF($CW95="З", CONCATENATE($CQ$4, ","), ""), IF($CW95=Довідники!$E$5, CONCATENATE($CQ$4, "*,"), ""), IF($DD95="З", CONCATENATE($CX$4, ","), ""), IF($DD95=Довідники!$E$5, CONCATENATE($CX$4, "*,"), ""), IF($DK95="З", CONCATENATE($DE$4, ","), ""), IF($DK95=Довідники!$E$5, CONCATENATE($DE$4, "*,"), ""))</f>
        <v/>
      </c>
      <c r="H95" s="48" t="str">
        <f t="shared" si="85"/>
        <v/>
      </c>
      <c r="I95" s="48" t="str">
        <f t="shared" si="86"/>
        <v/>
      </c>
      <c r="J95" s="48">
        <f t="shared" si="51"/>
        <v>0</v>
      </c>
      <c r="K95" s="48" t="str">
        <f t="shared" si="87"/>
        <v/>
      </c>
      <c r="L95" s="48">
        <f t="shared" si="52"/>
        <v>0</v>
      </c>
      <c r="M95" s="51">
        <f t="shared" si="53"/>
        <v>0</v>
      </c>
      <c r="N95" s="51">
        <f t="shared" si="54"/>
        <v>0</v>
      </c>
      <c r="O95" s="52">
        <f t="shared" si="55"/>
        <v>0</v>
      </c>
      <c r="P95" s="96" t="str">
        <f t="shared" si="56"/>
        <v xml:space="preserve"> </v>
      </c>
      <c r="Q95" s="166" t="str">
        <f>IF(OR(P95&lt;Довідники!$J$8, P95&gt;Довідники!$K$8), "!", "")</f>
        <v>!</v>
      </c>
      <c r="R95" s="159"/>
      <c r="S95" s="103"/>
      <c r="T95" s="103"/>
      <c r="U95" s="72">
        <f t="shared" si="57"/>
        <v>0</v>
      </c>
      <c r="V95" s="104"/>
      <c r="W95" s="104"/>
      <c r="X95" s="105"/>
      <c r="Y95" s="102"/>
      <c r="Z95" s="103"/>
      <c r="AA95" s="103"/>
      <c r="AB95" s="72">
        <f t="shared" si="58"/>
        <v>0</v>
      </c>
      <c r="AC95" s="104"/>
      <c r="AD95" s="104"/>
      <c r="AE95" s="152"/>
      <c r="AF95" s="159"/>
      <c r="AG95" s="103"/>
      <c r="AH95" s="103"/>
      <c r="AI95" s="72">
        <f t="shared" si="59"/>
        <v>0</v>
      </c>
      <c r="AJ95" s="104"/>
      <c r="AK95" s="104"/>
      <c r="AL95" s="105"/>
      <c r="AM95" s="102"/>
      <c r="AN95" s="103"/>
      <c r="AO95" s="103"/>
      <c r="AP95" s="72">
        <f t="shared" si="60"/>
        <v>0</v>
      </c>
      <c r="AQ95" s="104"/>
      <c r="AR95" s="104"/>
      <c r="AS95" s="152"/>
      <c r="AT95" s="159"/>
      <c r="AU95" s="103"/>
      <c r="AV95" s="103"/>
      <c r="AW95" s="72">
        <f t="shared" si="61"/>
        <v>0</v>
      </c>
      <c r="AX95" s="104"/>
      <c r="AY95" s="104"/>
      <c r="AZ95" s="105"/>
      <c r="BA95" s="102"/>
      <c r="BB95" s="103"/>
      <c r="BC95" s="103"/>
      <c r="BD95" s="72">
        <f t="shared" si="62"/>
        <v>0</v>
      </c>
      <c r="BE95" s="104"/>
      <c r="BF95" s="104"/>
      <c r="BG95" s="152"/>
      <c r="BH95" s="159"/>
      <c r="BI95" s="103"/>
      <c r="BJ95" s="103"/>
      <c r="BK95" s="72">
        <f t="shared" si="63"/>
        <v>0</v>
      </c>
      <c r="BL95" s="104"/>
      <c r="BM95" s="104"/>
      <c r="BN95" s="105"/>
      <c r="BO95" s="102"/>
      <c r="BP95" s="103"/>
      <c r="BQ95" s="103"/>
      <c r="BR95" s="72">
        <f t="shared" si="64"/>
        <v>0</v>
      </c>
      <c r="BS95" s="104"/>
      <c r="BT95" s="104"/>
      <c r="BU95" s="152"/>
      <c r="BV95" s="159"/>
      <c r="BW95" s="103"/>
      <c r="BX95" s="103"/>
      <c r="BY95" s="72">
        <f t="shared" si="65"/>
        <v>0</v>
      </c>
      <c r="BZ95" s="104"/>
      <c r="CA95" s="104"/>
      <c r="CB95" s="105"/>
      <c r="CC95" s="102"/>
      <c r="CD95" s="103"/>
      <c r="CE95" s="103"/>
      <c r="CF95" s="72">
        <f t="shared" si="66"/>
        <v>0</v>
      </c>
      <c r="CG95" s="104"/>
      <c r="CH95" s="104"/>
      <c r="CI95" s="152"/>
      <c r="CJ95" s="159"/>
      <c r="CK95" s="103"/>
      <c r="CL95" s="103"/>
      <c r="CM95" s="72">
        <f t="shared" si="67"/>
        <v>0</v>
      </c>
      <c r="CN95" s="104"/>
      <c r="CO95" s="104"/>
      <c r="CP95" s="105"/>
      <c r="CQ95" s="102"/>
      <c r="CR95" s="103"/>
      <c r="CS95" s="103"/>
      <c r="CT95" s="72">
        <f t="shared" si="68"/>
        <v>0</v>
      </c>
      <c r="CU95" s="104"/>
      <c r="CV95" s="104"/>
      <c r="CW95" s="152"/>
      <c r="CX95" s="159"/>
      <c r="CY95" s="103"/>
      <c r="CZ95" s="103"/>
      <c r="DA95" s="72">
        <f t="shared" si="69"/>
        <v>0</v>
      </c>
      <c r="DB95" s="104"/>
      <c r="DC95" s="104"/>
      <c r="DD95" s="105"/>
      <c r="DE95" s="102"/>
      <c r="DF95" s="103"/>
      <c r="DG95" s="103"/>
      <c r="DH95" s="72">
        <f t="shared" si="70"/>
        <v>0</v>
      </c>
      <c r="DI95" s="104"/>
      <c r="DJ95" s="104"/>
      <c r="DK95" s="152"/>
      <c r="DL95" s="170">
        <f t="shared" si="71"/>
        <v>0</v>
      </c>
      <c r="DM95" s="51">
        <f>DN95*Довідники!$H$2</f>
        <v>0</v>
      </c>
      <c r="DN95" s="72">
        <f t="shared" si="72"/>
        <v>0</v>
      </c>
      <c r="DO95" s="96" t="str">
        <f t="shared" si="73"/>
        <v xml:space="preserve"> </v>
      </c>
      <c r="DP95" s="68" t="str">
        <f>IF(OR(DO95&lt;Довідники!$J$3, DO95&gt;Довідники!$K$3), "!", "")</f>
        <v>!</v>
      </c>
      <c r="DQ95" s="120"/>
      <c r="DR95" s="45" t="str">
        <f t="shared" si="74"/>
        <v/>
      </c>
      <c r="DS95" s="71"/>
      <c r="DT95" s="119"/>
      <c r="DU95" s="119"/>
      <c r="DV95" s="119"/>
      <c r="DW95" s="179"/>
      <c r="DX95" s="182"/>
      <c r="DY95" s="119"/>
      <c r="DZ95" s="119"/>
      <c r="EA95" s="183"/>
      <c r="ED95" s="10">
        <f t="shared" si="75"/>
        <v>0</v>
      </c>
      <c r="EE95" s="10">
        <f t="shared" si="76"/>
        <v>0</v>
      </c>
      <c r="EF95" s="10">
        <f t="shared" si="77"/>
        <v>0</v>
      </c>
      <c r="EG95" s="10">
        <f t="shared" si="78"/>
        <v>0</v>
      </c>
      <c r="EH95" s="10">
        <f t="shared" si="79"/>
        <v>0</v>
      </c>
      <c r="EI95" s="10">
        <f t="shared" si="80"/>
        <v>0</v>
      </c>
      <c r="EJ95" s="10">
        <f t="shared" si="81"/>
        <v>0</v>
      </c>
      <c r="EL95" s="123">
        <f t="shared" si="82"/>
        <v>0</v>
      </c>
    </row>
    <row r="96" spans="1:142" ht="13.5" hidden="1" thickBot="1" x14ac:dyDescent="0.25">
      <c r="A96" s="49">
        <f t="shared" si="83"/>
        <v>87</v>
      </c>
      <c r="B96" s="101"/>
      <c r="C96" s="50" t="str">
        <f>IF(ISBLANK(D96)=FALSE,VLOOKUP(D96,Довідники!$B$2:$C$45,2,FALSE),"")</f>
        <v/>
      </c>
      <c r="D96" s="145"/>
      <c r="E96" s="112"/>
      <c r="F96" s="48" t="str">
        <f t="shared" si="84"/>
        <v/>
      </c>
      <c r="G96" s="48" t="str">
        <f>CONCATENATE(IF($X96="З", CONCATENATE($R$4, ","), ""), IF($X96=Довідники!$E$5, CONCATENATE($R$4, "*,"), ""), IF($AE96="З", CONCATENATE($Y$4, ","), ""), IF($AE96=Довідники!$E$5, CONCATENATE($Y$4, "*,"), ""), IF($AL96="З", CONCATENATE($AF$4, ","), ""), IF($AL96=Довідники!$E$5, CONCATENATE($AF$4, "*,"), ""), IF($AS96="З", CONCATENATE($AM$4, ","), ""), IF($AS96=Довідники!$E$5, CONCATENATE($AM$4, "*,"), ""), IF($AZ96="З", CONCATENATE($AT$4, ","), ""), IF($AZ96=Довідники!$E$5, CONCATENATE($AT$4, "*,"), ""), IF($BG96="З", CONCATENATE($BA$4, ","), ""), IF($BG96=Довідники!$E$5, CONCATENATE($BA$4, "*,"), ""), IF($BN96="З", CONCATENATE($BH$4, ","), ""), IF($BN96=Довідники!$E$5, CONCATENATE($BH$4, "*,"), ""), IF($BU96="З", CONCATENATE($BO$4, ","), ""), IF($BU96=Довідники!$E$5, CONCATENATE($BO$4, "*,"), ""), IF($CB96="З", CONCATENATE($BV$4, ","), ""), IF($CB96=Довідники!$E$5, CONCATENATE($BV$4, "*,"), ""), IF($CI96="З", CONCATENATE($CC$4, ","), ""), IF($CI96=Довідники!$E$5, CONCATENATE($CC$4, "*,"), ""), IF($CP96="З", CONCATENATE($CJ$4, ","), ""), IF($CP96=Довідники!$E$5, CONCATENATE($CJ$4, "*,"), ""), IF($CW96="З", CONCATENATE($CQ$4, ","), ""), IF($CW96=Довідники!$E$5, CONCATENATE($CQ$4, "*,"), ""), IF($DD96="З", CONCATENATE($CX$4, ","), ""), IF($DD96=Довідники!$E$5, CONCATENATE($CX$4, "*,"), ""), IF($DK96="З", CONCATENATE($DE$4, ","), ""), IF($DK96=Довідники!$E$5, CONCATENATE($DE$4, "*,"), ""))</f>
        <v/>
      </c>
      <c r="H96" s="48" t="str">
        <f t="shared" si="85"/>
        <v/>
      </c>
      <c r="I96" s="48" t="str">
        <f t="shared" si="86"/>
        <v/>
      </c>
      <c r="J96" s="48">
        <f t="shared" si="51"/>
        <v>0</v>
      </c>
      <c r="K96" s="48" t="str">
        <f t="shared" si="87"/>
        <v/>
      </c>
      <c r="L96" s="48">
        <f t="shared" si="52"/>
        <v>0</v>
      </c>
      <c r="M96" s="51">
        <f t="shared" si="53"/>
        <v>0</v>
      </c>
      <c r="N96" s="51">
        <f t="shared" si="54"/>
        <v>0</v>
      </c>
      <c r="O96" s="52">
        <f t="shared" si="55"/>
        <v>0</v>
      </c>
      <c r="P96" s="96" t="str">
        <f t="shared" si="56"/>
        <v xml:space="preserve"> </v>
      </c>
      <c r="Q96" s="166" t="str">
        <f>IF(OR(P96&lt;Довідники!$J$8, P96&gt;Довідники!$K$8), "!", "")</f>
        <v>!</v>
      </c>
      <c r="R96" s="159"/>
      <c r="S96" s="103"/>
      <c r="T96" s="103"/>
      <c r="U96" s="72">
        <f t="shared" si="57"/>
        <v>0</v>
      </c>
      <c r="V96" s="104"/>
      <c r="W96" s="104"/>
      <c r="X96" s="105"/>
      <c r="Y96" s="102"/>
      <c r="Z96" s="103"/>
      <c r="AA96" s="103"/>
      <c r="AB96" s="72">
        <f t="shared" si="58"/>
        <v>0</v>
      </c>
      <c r="AC96" s="104"/>
      <c r="AD96" s="104"/>
      <c r="AE96" s="152"/>
      <c r="AF96" s="159"/>
      <c r="AG96" s="103"/>
      <c r="AH96" s="103"/>
      <c r="AI96" s="72">
        <f t="shared" si="59"/>
        <v>0</v>
      </c>
      <c r="AJ96" s="104"/>
      <c r="AK96" s="104"/>
      <c r="AL96" s="105"/>
      <c r="AM96" s="102"/>
      <c r="AN96" s="103"/>
      <c r="AO96" s="103"/>
      <c r="AP96" s="72">
        <f t="shared" si="60"/>
        <v>0</v>
      </c>
      <c r="AQ96" s="104"/>
      <c r="AR96" s="104"/>
      <c r="AS96" s="152"/>
      <c r="AT96" s="159"/>
      <c r="AU96" s="103"/>
      <c r="AV96" s="103"/>
      <c r="AW96" s="72">
        <f t="shared" si="61"/>
        <v>0</v>
      </c>
      <c r="AX96" s="104"/>
      <c r="AY96" s="104"/>
      <c r="AZ96" s="105"/>
      <c r="BA96" s="102"/>
      <c r="BB96" s="103"/>
      <c r="BC96" s="103"/>
      <c r="BD96" s="72">
        <f t="shared" si="62"/>
        <v>0</v>
      </c>
      <c r="BE96" s="104"/>
      <c r="BF96" s="104"/>
      <c r="BG96" s="152"/>
      <c r="BH96" s="159"/>
      <c r="BI96" s="103"/>
      <c r="BJ96" s="103"/>
      <c r="BK96" s="72">
        <f t="shared" si="63"/>
        <v>0</v>
      </c>
      <c r="BL96" s="104"/>
      <c r="BM96" s="104"/>
      <c r="BN96" s="105"/>
      <c r="BO96" s="102"/>
      <c r="BP96" s="103"/>
      <c r="BQ96" s="103"/>
      <c r="BR96" s="72">
        <f t="shared" si="64"/>
        <v>0</v>
      </c>
      <c r="BS96" s="104"/>
      <c r="BT96" s="104"/>
      <c r="BU96" s="152"/>
      <c r="BV96" s="159"/>
      <c r="BW96" s="103"/>
      <c r="BX96" s="103"/>
      <c r="BY96" s="72">
        <f t="shared" si="65"/>
        <v>0</v>
      </c>
      <c r="BZ96" s="104"/>
      <c r="CA96" s="104"/>
      <c r="CB96" s="105"/>
      <c r="CC96" s="102"/>
      <c r="CD96" s="103"/>
      <c r="CE96" s="103"/>
      <c r="CF96" s="72">
        <f t="shared" si="66"/>
        <v>0</v>
      </c>
      <c r="CG96" s="104"/>
      <c r="CH96" s="104"/>
      <c r="CI96" s="152"/>
      <c r="CJ96" s="159"/>
      <c r="CK96" s="103"/>
      <c r="CL96" s="103"/>
      <c r="CM96" s="72">
        <f t="shared" si="67"/>
        <v>0</v>
      </c>
      <c r="CN96" s="104"/>
      <c r="CO96" s="104"/>
      <c r="CP96" s="105"/>
      <c r="CQ96" s="102"/>
      <c r="CR96" s="103"/>
      <c r="CS96" s="103"/>
      <c r="CT96" s="72">
        <f t="shared" si="68"/>
        <v>0</v>
      </c>
      <c r="CU96" s="104"/>
      <c r="CV96" s="104"/>
      <c r="CW96" s="152"/>
      <c r="CX96" s="159"/>
      <c r="CY96" s="103"/>
      <c r="CZ96" s="103"/>
      <c r="DA96" s="72">
        <f t="shared" si="69"/>
        <v>0</v>
      </c>
      <c r="DB96" s="104"/>
      <c r="DC96" s="104"/>
      <c r="DD96" s="105"/>
      <c r="DE96" s="102"/>
      <c r="DF96" s="103"/>
      <c r="DG96" s="103"/>
      <c r="DH96" s="72">
        <f t="shared" si="70"/>
        <v>0</v>
      </c>
      <c r="DI96" s="104"/>
      <c r="DJ96" s="104"/>
      <c r="DK96" s="152"/>
      <c r="DL96" s="170">
        <f t="shared" si="71"/>
        <v>0</v>
      </c>
      <c r="DM96" s="51">
        <f>DN96*Довідники!$H$2</f>
        <v>0</v>
      </c>
      <c r="DN96" s="72">
        <f t="shared" si="72"/>
        <v>0</v>
      </c>
      <c r="DO96" s="96" t="str">
        <f t="shared" si="73"/>
        <v xml:space="preserve"> </v>
      </c>
      <c r="DP96" s="68" t="str">
        <f>IF(OR(DO96&lt;Довідники!$J$3, DO96&gt;Довідники!$K$3), "!", "")</f>
        <v>!</v>
      </c>
      <c r="DQ96" s="120"/>
      <c r="DR96" s="45" t="str">
        <f t="shared" si="74"/>
        <v/>
      </c>
      <c r="DS96" s="71"/>
      <c r="DT96" s="119"/>
      <c r="DU96" s="119"/>
      <c r="DV96" s="119"/>
      <c r="DW96" s="179"/>
      <c r="DX96" s="182"/>
      <c r="DY96" s="119"/>
      <c r="DZ96" s="119"/>
      <c r="EA96" s="183"/>
      <c r="ED96" s="10">
        <f t="shared" si="75"/>
        <v>0</v>
      </c>
      <c r="EE96" s="10">
        <f t="shared" si="76"/>
        <v>0</v>
      </c>
      <c r="EF96" s="10">
        <f t="shared" si="77"/>
        <v>0</v>
      </c>
      <c r="EG96" s="10">
        <f t="shared" si="78"/>
        <v>0</v>
      </c>
      <c r="EH96" s="10">
        <f t="shared" si="79"/>
        <v>0</v>
      </c>
      <c r="EI96" s="10">
        <f t="shared" si="80"/>
        <v>0</v>
      </c>
      <c r="EJ96" s="10">
        <f t="shared" si="81"/>
        <v>0</v>
      </c>
      <c r="EL96" s="123">
        <f t="shared" si="82"/>
        <v>0</v>
      </c>
    </row>
    <row r="97" spans="1:142" ht="13.5" hidden="1" thickBot="1" x14ac:dyDescent="0.25">
      <c r="A97" s="49">
        <f t="shared" si="83"/>
        <v>88</v>
      </c>
      <c r="B97" s="101"/>
      <c r="C97" s="50" t="str">
        <f>IF(ISBLANK(D97)=FALSE,VLOOKUP(D97,Довідники!$B$2:$C$45,2,FALSE),"")</f>
        <v/>
      </c>
      <c r="D97" s="145"/>
      <c r="E97" s="112"/>
      <c r="F97" s="48" t="str">
        <f t="shared" si="84"/>
        <v/>
      </c>
      <c r="G97" s="48" t="str">
        <f>CONCATENATE(IF($X97="З", CONCATENATE($R$4, ","), ""), IF($X97=Довідники!$E$5, CONCATENATE($R$4, "*,"), ""), IF($AE97="З", CONCATENATE($Y$4, ","), ""), IF($AE97=Довідники!$E$5, CONCATENATE($Y$4, "*,"), ""), IF($AL97="З", CONCATENATE($AF$4, ","), ""), IF($AL97=Довідники!$E$5, CONCATENATE($AF$4, "*,"), ""), IF($AS97="З", CONCATENATE($AM$4, ","), ""), IF($AS97=Довідники!$E$5, CONCATENATE($AM$4, "*,"), ""), IF($AZ97="З", CONCATENATE($AT$4, ","), ""), IF($AZ97=Довідники!$E$5, CONCATENATE($AT$4, "*,"), ""), IF($BG97="З", CONCATENATE($BA$4, ","), ""), IF($BG97=Довідники!$E$5, CONCATENATE($BA$4, "*,"), ""), IF($BN97="З", CONCATENATE($BH$4, ","), ""), IF($BN97=Довідники!$E$5, CONCATENATE($BH$4, "*,"), ""), IF($BU97="З", CONCATENATE($BO$4, ","), ""), IF($BU97=Довідники!$E$5, CONCATENATE($BO$4, "*,"), ""), IF($CB97="З", CONCATENATE($BV$4, ","), ""), IF($CB97=Довідники!$E$5, CONCATENATE($BV$4, "*,"), ""), IF($CI97="З", CONCATENATE($CC$4, ","), ""), IF($CI97=Довідники!$E$5, CONCATENATE($CC$4, "*,"), ""), IF($CP97="З", CONCATENATE($CJ$4, ","), ""), IF($CP97=Довідники!$E$5, CONCATENATE($CJ$4, "*,"), ""), IF($CW97="З", CONCATENATE($CQ$4, ","), ""), IF($CW97=Довідники!$E$5, CONCATENATE($CQ$4, "*,"), ""), IF($DD97="З", CONCATENATE($CX$4, ","), ""), IF($DD97=Довідники!$E$5, CONCATENATE($CX$4, "*,"), ""), IF($DK97="З", CONCATENATE($DE$4, ","), ""), IF($DK97=Довідники!$E$5, CONCATENATE($DE$4, "*,"), ""))</f>
        <v/>
      </c>
      <c r="H97" s="48" t="str">
        <f t="shared" si="85"/>
        <v/>
      </c>
      <c r="I97" s="48" t="str">
        <f t="shared" si="86"/>
        <v/>
      </c>
      <c r="J97" s="48">
        <f t="shared" si="51"/>
        <v>0</v>
      </c>
      <c r="K97" s="48" t="str">
        <f t="shared" si="87"/>
        <v/>
      </c>
      <c r="L97" s="48">
        <f t="shared" si="52"/>
        <v>0</v>
      </c>
      <c r="M97" s="51">
        <f t="shared" si="53"/>
        <v>0</v>
      </c>
      <c r="N97" s="51">
        <f t="shared" si="54"/>
        <v>0</v>
      </c>
      <c r="O97" s="52">
        <f t="shared" si="55"/>
        <v>0</v>
      </c>
      <c r="P97" s="96" t="str">
        <f t="shared" si="56"/>
        <v xml:space="preserve"> </v>
      </c>
      <c r="Q97" s="166" t="str">
        <f>IF(OR(P97&lt;Довідники!$J$8, P97&gt;Довідники!$K$8), "!", "")</f>
        <v>!</v>
      </c>
      <c r="R97" s="159"/>
      <c r="S97" s="103"/>
      <c r="T97" s="103"/>
      <c r="U97" s="72">
        <f t="shared" si="57"/>
        <v>0</v>
      </c>
      <c r="V97" s="104"/>
      <c r="W97" s="104"/>
      <c r="X97" s="105"/>
      <c r="Y97" s="102"/>
      <c r="Z97" s="103"/>
      <c r="AA97" s="103"/>
      <c r="AB97" s="72">
        <f t="shared" si="58"/>
        <v>0</v>
      </c>
      <c r="AC97" s="104"/>
      <c r="AD97" s="104"/>
      <c r="AE97" s="152"/>
      <c r="AF97" s="159"/>
      <c r="AG97" s="103"/>
      <c r="AH97" s="103"/>
      <c r="AI97" s="72">
        <f t="shared" si="59"/>
        <v>0</v>
      </c>
      <c r="AJ97" s="104"/>
      <c r="AK97" s="104"/>
      <c r="AL97" s="105"/>
      <c r="AM97" s="102"/>
      <c r="AN97" s="103"/>
      <c r="AO97" s="103"/>
      <c r="AP97" s="72">
        <f t="shared" si="60"/>
        <v>0</v>
      </c>
      <c r="AQ97" s="104"/>
      <c r="AR97" s="104"/>
      <c r="AS97" s="152"/>
      <c r="AT97" s="159"/>
      <c r="AU97" s="103"/>
      <c r="AV97" s="103"/>
      <c r="AW97" s="72">
        <f t="shared" si="61"/>
        <v>0</v>
      </c>
      <c r="AX97" s="104"/>
      <c r="AY97" s="104"/>
      <c r="AZ97" s="105"/>
      <c r="BA97" s="102"/>
      <c r="BB97" s="103"/>
      <c r="BC97" s="103"/>
      <c r="BD97" s="72">
        <f t="shared" si="62"/>
        <v>0</v>
      </c>
      <c r="BE97" s="104"/>
      <c r="BF97" s="104"/>
      <c r="BG97" s="152"/>
      <c r="BH97" s="159"/>
      <c r="BI97" s="103"/>
      <c r="BJ97" s="103"/>
      <c r="BK97" s="72">
        <f t="shared" si="63"/>
        <v>0</v>
      </c>
      <c r="BL97" s="104"/>
      <c r="BM97" s="104"/>
      <c r="BN97" s="105"/>
      <c r="BO97" s="102"/>
      <c r="BP97" s="103"/>
      <c r="BQ97" s="103"/>
      <c r="BR97" s="72">
        <f t="shared" si="64"/>
        <v>0</v>
      </c>
      <c r="BS97" s="104"/>
      <c r="BT97" s="104"/>
      <c r="BU97" s="152"/>
      <c r="BV97" s="159"/>
      <c r="BW97" s="103"/>
      <c r="BX97" s="103"/>
      <c r="BY97" s="72">
        <f t="shared" si="65"/>
        <v>0</v>
      </c>
      <c r="BZ97" s="104"/>
      <c r="CA97" s="104"/>
      <c r="CB97" s="105"/>
      <c r="CC97" s="102"/>
      <c r="CD97" s="103"/>
      <c r="CE97" s="103"/>
      <c r="CF97" s="72">
        <f t="shared" si="66"/>
        <v>0</v>
      </c>
      <c r="CG97" s="104"/>
      <c r="CH97" s="104"/>
      <c r="CI97" s="152"/>
      <c r="CJ97" s="159"/>
      <c r="CK97" s="103"/>
      <c r="CL97" s="103"/>
      <c r="CM97" s="72">
        <f t="shared" si="67"/>
        <v>0</v>
      </c>
      <c r="CN97" s="104"/>
      <c r="CO97" s="104"/>
      <c r="CP97" s="105"/>
      <c r="CQ97" s="102"/>
      <c r="CR97" s="103"/>
      <c r="CS97" s="103"/>
      <c r="CT97" s="72">
        <f t="shared" si="68"/>
        <v>0</v>
      </c>
      <c r="CU97" s="104"/>
      <c r="CV97" s="104"/>
      <c r="CW97" s="152"/>
      <c r="CX97" s="159"/>
      <c r="CY97" s="103"/>
      <c r="CZ97" s="103"/>
      <c r="DA97" s="72">
        <f t="shared" si="69"/>
        <v>0</v>
      </c>
      <c r="DB97" s="104"/>
      <c r="DC97" s="104"/>
      <c r="DD97" s="105"/>
      <c r="DE97" s="102"/>
      <c r="DF97" s="103"/>
      <c r="DG97" s="103"/>
      <c r="DH97" s="72">
        <f t="shared" si="70"/>
        <v>0</v>
      </c>
      <c r="DI97" s="104"/>
      <c r="DJ97" s="104"/>
      <c r="DK97" s="152"/>
      <c r="DL97" s="170">
        <f t="shared" si="71"/>
        <v>0</v>
      </c>
      <c r="DM97" s="51">
        <f>DN97*Довідники!$H$2</f>
        <v>0</v>
      </c>
      <c r="DN97" s="72">
        <f t="shared" si="72"/>
        <v>0</v>
      </c>
      <c r="DO97" s="96" t="str">
        <f t="shared" si="73"/>
        <v xml:space="preserve"> </v>
      </c>
      <c r="DP97" s="68" t="str">
        <f>IF(OR(DO97&lt;Довідники!$J$3, DO97&gt;Довідники!$K$3), "!", "")</f>
        <v>!</v>
      </c>
      <c r="DQ97" s="120"/>
      <c r="DR97" s="45" t="str">
        <f t="shared" si="74"/>
        <v/>
      </c>
      <c r="DS97" s="71"/>
      <c r="DT97" s="119"/>
      <c r="DU97" s="119"/>
      <c r="DV97" s="119"/>
      <c r="DW97" s="179"/>
      <c r="DX97" s="182"/>
      <c r="DY97" s="119"/>
      <c r="DZ97" s="119"/>
      <c r="EA97" s="183"/>
      <c r="ED97" s="10">
        <f t="shared" si="75"/>
        <v>0</v>
      </c>
      <c r="EE97" s="10">
        <f t="shared" si="76"/>
        <v>0</v>
      </c>
      <c r="EF97" s="10">
        <f t="shared" si="77"/>
        <v>0</v>
      </c>
      <c r="EG97" s="10">
        <f t="shared" si="78"/>
        <v>0</v>
      </c>
      <c r="EH97" s="10">
        <f t="shared" si="79"/>
        <v>0</v>
      </c>
      <c r="EI97" s="10">
        <f t="shared" si="80"/>
        <v>0</v>
      </c>
      <c r="EJ97" s="10">
        <f t="shared" si="81"/>
        <v>0</v>
      </c>
      <c r="EL97" s="123">
        <f t="shared" si="82"/>
        <v>0</v>
      </c>
    </row>
    <row r="98" spans="1:142" ht="13.5" hidden="1" thickBot="1" x14ac:dyDescent="0.25">
      <c r="A98" s="49">
        <f t="shared" si="83"/>
        <v>89</v>
      </c>
      <c r="B98" s="101"/>
      <c r="C98" s="50" t="str">
        <f>IF(ISBLANK(D98)=FALSE,VLOOKUP(D98,Довідники!$B$2:$C$45,2,FALSE),"")</f>
        <v/>
      </c>
      <c r="D98" s="145"/>
      <c r="E98" s="112"/>
      <c r="F98" s="48" t="str">
        <f t="shared" si="84"/>
        <v/>
      </c>
      <c r="G98" s="48" t="str">
        <f>CONCATENATE(IF($X98="З", CONCATENATE($R$4, ","), ""), IF($X98=Довідники!$E$5, CONCATENATE($R$4, "*,"), ""), IF($AE98="З", CONCATENATE($Y$4, ","), ""), IF($AE98=Довідники!$E$5, CONCATENATE($Y$4, "*,"), ""), IF($AL98="З", CONCATENATE($AF$4, ","), ""), IF($AL98=Довідники!$E$5, CONCATENATE($AF$4, "*,"), ""), IF($AS98="З", CONCATENATE($AM$4, ","), ""), IF($AS98=Довідники!$E$5, CONCATENATE($AM$4, "*,"), ""), IF($AZ98="З", CONCATENATE($AT$4, ","), ""), IF($AZ98=Довідники!$E$5, CONCATENATE($AT$4, "*,"), ""), IF($BG98="З", CONCATENATE($BA$4, ","), ""), IF($BG98=Довідники!$E$5, CONCATENATE($BA$4, "*,"), ""), IF($BN98="З", CONCATENATE($BH$4, ","), ""), IF($BN98=Довідники!$E$5, CONCATENATE($BH$4, "*,"), ""), IF($BU98="З", CONCATENATE($BO$4, ","), ""), IF($BU98=Довідники!$E$5, CONCATENATE($BO$4, "*,"), ""), IF($CB98="З", CONCATENATE($BV$4, ","), ""), IF($CB98=Довідники!$E$5, CONCATENATE($BV$4, "*,"), ""), IF($CI98="З", CONCATENATE($CC$4, ","), ""), IF($CI98=Довідники!$E$5, CONCATENATE($CC$4, "*,"), ""), IF($CP98="З", CONCATENATE($CJ$4, ","), ""), IF($CP98=Довідники!$E$5, CONCATENATE($CJ$4, "*,"), ""), IF($CW98="З", CONCATENATE($CQ$4, ","), ""), IF($CW98=Довідники!$E$5, CONCATENATE($CQ$4, "*,"), ""), IF($DD98="З", CONCATENATE($CX$4, ","), ""), IF($DD98=Довідники!$E$5, CONCATENATE($CX$4, "*,"), ""), IF($DK98="З", CONCATENATE($DE$4, ","), ""), IF($DK98=Довідники!$E$5, CONCATENATE($DE$4, "*,"), ""))</f>
        <v/>
      </c>
      <c r="H98" s="48" t="str">
        <f t="shared" si="85"/>
        <v/>
      </c>
      <c r="I98" s="48" t="str">
        <f t="shared" si="86"/>
        <v/>
      </c>
      <c r="J98" s="48">
        <f t="shared" si="51"/>
        <v>0</v>
      </c>
      <c r="K98" s="48" t="str">
        <f t="shared" si="87"/>
        <v/>
      </c>
      <c r="L98" s="48">
        <f t="shared" si="52"/>
        <v>0</v>
      </c>
      <c r="M98" s="51">
        <f t="shared" si="53"/>
        <v>0</v>
      </c>
      <c r="N98" s="51">
        <f t="shared" si="54"/>
        <v>0</v>
      </c>
      <c r="O98" s="52">
        <f t="shared" si="55"/>
        <v>0</v>
      </c>
      <c r="P98" s="96" t="str">
        <f t="shared" si="56"/>
        <v xml:space="preserve"> </v>
      </c>
      <c r="Q98" s="166" t="str">
        <f>IF(OR(P98&lt;Довідники!$J$8, P98&gt;Довідники!$K$8), "!", "")</f>
        <v>!</v>
      </c>
      <c r="R98" s="159"/>
      <c r="S98" s="103"/>
      <c r="T98" s="103"/>
      <c r="U98" s="72">
        <f t="shared" si="57"/>
        <v>0</v>
      </c>
      <c r="V98" s="104"/>
      <c r="W98" s="104"/>
      <c r="X98" s="105"/>
      <c r="Y98" s="102"/>
      <c r="Z98" s="103"/>
      <c r="AA98" s="103"/>
      <c r="AB98" s="72">
        <f t="shared" si="58"/>
        <v>0</v>
      </c>
      <c r="AC98" s="104"/>
      <c r="AD98" s="104"/>
      <c r="AE98" s="152"/>
      <c r="AF98" s="159"/>
      <c r="AG98" s="103"/>
      <c r="AH98" s="103"/>
      <c r="AI98" s="72">
        <f t="shared" si="59"/>
        <v>0</v>
      </c>
      <c r="AJ98" s="104"/>
      <c r="AK98" s="104"/>
      <c r="AL98" s="105"/>
      <c r="AM98" s="102"/>
      <c r="AN98" s="103"/>
      <c r="AO98" s="103"/>
      <c r="AP98" s="72">
        <f t="shared" si="60"/>
        <v>0</v>
      </c>
      <c r="AQ98" s="104"/>
      <c r="AR98" s="104"/>
      <c r="AS98" s="152"/>
      <c r="AT98" s="159"/>
      <c r="AU98" s="103"/>
      <c r="AV98" s="103"/>
      <c r="AW98" s="72">
        <f t="shared" si="61"/>
        <v>0</v>
      </c>
      <c r="AX98" s="104"/>
      <c r="AY98" s="104"/>
      <c r="AZ98" s="105"/>
      <c r="BA98" s="102"/>
      <c r="BB98" s="103"/>
      <c r="BC98" s="103"/>
      <c r="BD98" s="72">
        <f t="shared" si="62"/>
        <v>0</v>
      </c>
      <c r="BE98" s="104"/>
      <c r="BF98" s="104"/>
      <c r="BG98" s="152"/>
      <c r="BH98" s="159"/>
      <c r="BI98" s="103"/>
      <c r="BJ98" s="103"/>
      <c r="BK98" s="72">
        <f t="shared" si="63"/>
        <v>0</v>
      </c>
      <c r="BL98" s="104"/>
      <c r="BM98" s="104"/>
      <c r="BN98" s="105"/>
      <c r="BO98" s="102"/>
      <c r="BP98" s="103"/>
      <c r="BQ98" s="103"/>
      <c r="BR98" s="72">
        <f t="shared" si="64"/>
        <v>0</v>
      </c>
      <c r="BS98" s="104"/>
      <c r="BT98" s="104"/>
      <c r="BU98" s="152"/>
      <c r="BV98" s="159"/>
      <c r="BW98" s="103"/>
      <c r="BX98" s="103"/>
      <c r="BY98" s="72">
        <f t="shared" si="65"/>
        <v>0</v>
      </c>
      <c r="BZ98" s="104"/>
      <c r="CA98" s="104"/>
      <c r="CB98" s="105"/>
      <c r="CC98" s="102"/>
      <c r="CD98" s="103"/>
      <c r="CE98" s="103"/>
      <c r="CF98" s="72">
        <f t="shared" si="66"/>
        <v>0</v>
      </c>
      <c r="CG98" s="104"/>
      <c r="CH98" s="104"/>
      <c r="CI98" s="152"/>
      <c r="CJ98" s="159"/>
      <c r="CK98" s="103"/>
      <c r="CL98" s="103"/>
      <c r="CM98" s="72">
        <f t="shared" si="67"/>
        <v>0</v>
      </c>
      <c r="CN98" s="104"/>
      <c r="CO98" s="104"/>
      <c r="CP98" s="105"/>
      <c r="CQ98" s="102"/>
      <c r="CR98" s="103"/>
      <c r="CS98" s="103"/>
      <c r="CT98" s="72">
        <f t="shared" si="68"/>
        <v>0</v>
      </c>
      <c r="CU98" s="104"/>
      <c r="CV98" s="104"/>
      <c r="CW98" s="152"/>
      <c r="CX98" s="159"/>
      <c r="CY98" s="103"/>
      <c r="CZ98" s="103"/>
      <c r="DA98" s="72">
        <f t="shared" si="69"/>
        <v>0</v>
      </c>
      <c r="DB98" s="104"/>
      <c r="DC98" s="104"/>
      <c r="DD98" s="105"/>
      <c r="DE98" s="102"/>
      <c r="DF98" s="103"/>
      <c r="DG98" s="103"/>
      <c r="DH98" s="72">
        <f t="shared" si="70"/>
        <v>0</v>
      </c>
      <c r="DI98" s="104"/>
      <c r="DJ98" s="104"/>
      <c r="DK98" s="152"/>
      <c r="DL98" s="170">
        <f t="shared" si="71"/>
        <v>0</v>
      </c>
      <c r="DM98" s="51">
        <f>DN98*Довідники!$H$2</f>
        <v>0</v>
      </c>
      <c r="DN98" s="72">
        <f t="shared" si="72"/>
        <v>0</v>
      </c>
      <c r="DO98" s="96" t="str">
        <f t="shared" si="73"/>
        <v xml:space="preserve"> </v>
      </c>
      <c r="DP98" s="68" t="str">
        <f>IF(OR(DO98&lt;Довідники!$J$3, DO98&gt;Довідники!$K$3), "!", "")</f>
        <v>!</v>
      </c>
      <c r="DQ98" s="120"/>
      <c r="DR98" s="45" t="str">
        <f t="shared" si="74"/>
        <v/>
      </c>
      <c r="DS98" s="71"/>
      <c r="DT98" s="119"/>
      <c r="DU98" s="119"/>
      <c r="DV98" s="119"/>
      <c r="DW98" s="179"/>
      <c r="DX98" s="182"/>
      <c r="DY98" s="119"/>
      <c r="DZ98" s="119"/>
      <c r="EA98" s="183"/>
      <c r="ED98" s="10">
        <f t="shared" si="75"/>
        <v>0</v>
      </c>
      <c r="EE98" s="10">
        <f t="shared" si="76"/>
        <v>0</v>
      </c>
      <c r="EF98" s="10">
        <f t="shared" si="77"/>
        <v>0</v>
      </c>
      <c r="EG98" s="10">
        <f t="shared" si="78"/>
        <v>0</v>
      </c>
      <c r="EH98" s="10">
        <f t="shared" si="79"/>
        <v>0</v>
      </c>
      <c r="EI98" s="10">
        <f t="shared" si="80"/>
        <v>0</v>
      </c>
      <c r="EJ98" s="10">
        <f t="shared" si="81"/>
        <v>0</v>
      </c>
      <c r="EL98" s="123">
        <f t="shared" si="82"/>
        <v>0</v>
      </c>
    </row>
    <row r="99" spans="1:142" ht="13.5" hidden="1" thickBot="1" x14ac:dyDescent="0.25">
      <c r="A99" s="49">
        <f t="shared" si="83"/>
        <v>90</v>
      </c>
      <c r="B99" s="101"/>
      <c r="C99" s="50" t="str">
        <f>IF(ISBLANK(D99)=FALSE,VLOOKUP(D99,Довідники!$B$2:$C$45,2,FALSE),"")</f>
        <v/>
      </c>
      <c r="D99" s="145"/>
      <c r="E99" s="112"/>
      <c r="F99" s="48" t="str">
        <f t="shared" si="84"/>
        <v/>
      </c>
      <c r="G99" s="48" t="str">
        <f>CONCATENATE(IF($X99="З", CONCATENATE($R$4, ","), ""), IF($X99=Довідники!$E$5, CONCATENATE($R$4, "*,"), ""), IF($AE99="З", CONCATENATE($Y$4, ","), ""), IF($AE99=Довідники!$E$5, CONCATENATE($Y$4, "*,"), ""), IF($AL99="З", CONCATENATE($AF$4, ","), ""), IF($AL99=Довідники!$E$5, CONCATENATE($AF$4, "*,"), ""), IF($AS99="З", CONCATENATE($AM$4, ","), ""), IF($AS99=Довідники!$E$5, CONCATENATE($AM$4, "*,"), ""), IF($AZ99="З", CONCATENATE($AT$4, ","), ""), IF($AZ99=Довідники!$E$5, CONCATENATE($AT$4, "*,"), ""), IF($BG99="З", CONCATENATE($BA$4, ","), ""), IF($BG99=Довідники!$E$5, CONCATENATE($BA$4, "*,"), ""), IF($BN99="З", CONCATENATE($BH$4, ","), ""), IF($BN99=Довідники!$E$5, CONCATENATE($BH$4, "*,"), ""), IF($BU99="З", CONCATENATE($BO$4, ","), ""), IF($BU99=Довідники!$E$5, CONCATENATE($BO$4, "*,"), ""), IF($CB99="З", CONCATENATE($BV$4, ","), ""), IF($CB99=Довідники!$E$5, CONCATENATE($BV$4, "*,"), ""), IF($CI99="З", CONCATENATE($CC$4, ","), ""), IF($CI99=Довідники!$E$5, CONCATENATE($CC$4, "*,"), ""), IF($CP99="З", CONCATENATE($CJ$4, ","), ""), IF($CP99=Довідники!$E$5, CONCATENATE($CJ$4, "*,"), ""), IF($CW99="З", CONCATENATE($CQ$4, ","), ""), IF($CW99=Довідники!$E$5, CONCATENATE($CQ$4, "*,"), ""), IF($DD99="З", CONCATENATE($CX$4, ","), ""), IF($DD99=Довідники!$E$5, CONCATENATE($CX$4, "*,"), ""), IF($DK99="З", CONCATENATE($DE$4, ","), ""), IF($DK99=Довідники!$E$5, CONCATENATE($DE$4, "*,"), ""))</f>
        <v/>
      </c>
      <c r="H99" s="48" t="str">
        <f t="shared" si="85"/>
        <v/>
      </c>
      <c r="I99" s="48" t="str">
        <f t="shared" si="86"/>
        <v/>
      </c>
      <c r="J99" s="48">
        <f t="shared" si="51"/>
        <v>0</v>
      </c>
      <c r="K99" s="48" t="str">
        <f t="shared" si="87"/>
        <v/>
      </c>
      <c r="L99" s="48">
        <f t="shared" si="52"/>
        <v>0</v>
      </c>
      <c r="M99" s="51">
        <f t="shared" si="53"/>
        <v>0</v>
      </c>
      <c r="N99" s="51">
        <f t="shared" si="54"/>
        <v>0</v>
      </c>
      <c r="O99" s="52">
        <f t="shared" si="55"/>
        <v>0</v>
      </c>
      <c r="P99" s="96" t="str">
        <f t="shared" si="56"/>
        <v xml:space="preserve"> </v>
      </c>
      <c r="Q99" s="166" t="str">
        <f>IF(OR(P99&lt;Довідники!$J$8, P99&gt;Довідники!$K$8), "!", "")</f>
        <v>!</v>
      </c>
      <c r="R99" s="159"/>
      <c r="S99" s="103"/>
      <c r="T99" s="103"/>
      <c r="U99" s="72">
        <f t="shared" si="57"/>
        <v>0</v>
      </c>
      <c r="V99" s="104"/>
      <c r="W99" s="104"/>
      <c r="X99" s="105"/>
      <c r="Y99" s="102"/>
      <c r="Z99" s="103"/>
      <c r="AA99" s="103"/>
      <c r="AB99" s="72">
        <f t="shared" si="58"/>
        <v>0</v>
      </c>
      <c r="AC99" s="104"/>
      <c r="AD99" s="104"/>
      <c r="AE99" s="152"/>
      <c r="AF99" s="159"/>
      <c r="AG99" s="103"/>
      <c r="AH99" s="103"/>
      <c r="AI99" s="72">
        <f t="shared" si="59"/>
        <v>0</v>
      </c>
      <c r="AJ99" s="104"/>
      <c r="AK99" s="104"/>
      <c r="AL99" s="105"/>
      <c r="AM99" s="102"/>
      <c r="AN99" s="103"/>
      <c r="AO99" s="103"/>
      <c r="AP99" s="72">
        <f t="shared" si="60"/>
        <v>0</v>
      </c>
      <c r="AQ99" s="104"/>
      <c r="AR99" s="104"/>
      <c r="AS99" s="152"/>
      <c r="AT99" s="159"/>
      <c r="AU99" s="103"/>
      <c r="AV99" s="103"/>
      <c r="AW99" s="72">
        <f t="shared" si="61"/>
        <v>0</v>
      </c>
      <c r="AX99" s="104"/>
      <c r="AY99" s="104"/>
      <c r="AZ99" s="105"/>
      <c r="BA99" s="102"/>
      <c r="BB99" s="103"/>
      <c r="BC99" s="103"/>
      <c r="BD99" s="72">
        <f t="shared" si="62"/>
        <v>0</v>
      </c>
      <c r="BE99" s="104"/>
      <c r="BF99" s="104"/>
      <c r="BG99" s="152"/>
      <c r="BH99" s="159"/>
      <c r="BI99" s="103"/>
      <c r="BJ99" s="103"/>
      <c r="BK99" s="72">
        <f t="shared" si="63"/>
        <v>0</v>
      </c>
      <c r="BL99" s="104"/>
      <c r="BM99" s="104"/>
      <c r="BN99" s="105"/>
      <c r="BO99" s="102"/>
      <c r="BP99" s="103"/>
      <c r="BQ99" s="103"/>
      <c r="BR99" s="72">
        <f t="shared" si="64"/>
        <v>0</v>
      </c>
      <c r="BS99" s="104"/>
      <c r="BT99" s="104"/>
      <c r="BU99" s="152"/>
      <c r="BV99" s="159"/>
      <c r="BW99" s="103"/>
      <c r="BX99" s="103"/>
      <c r="BY99" s="72">
        <f t="shared" si="65"/>
        <v>0</v>
      </c>
      <c r="BZ99" s="104"/>
      <c r="CA99" s="104"/>
      <c r="CB99" s="105"/>
      <c r="CC99" s="102"/>
      <c r="CD99" s="103"/>
      <c r="CE99" s="103"/>
      <c r="CF99" s="72">
        <f t="shared" si="66"/>
        <v>0</v>
      </c>
      <c r="CG99" s="104"/>
      <c r="CH99" s="104"/>
      <c r="CI99" s="152"/>
      <c r="CJ99" s="159"/>
      <c r="CK99" s="103"/>
      <c r="CL99" s="103"/>
      <c r="CM99" s="72">
        <f t="shared" si="67"/>
        <v>0</v>
      </c>
      <c r="CN99" s="104"/>
      <c r="CO99" s="104"/>
      <c r="CP99" s="105"/>
      <c r="CQ99" s="102"/>
      <c r="CR99" s="103"/>
      <c r="CS99" s="103"/>
      <c r="CT99" s="72">
        <f t="shared" si="68"/>
        <v>0</v>
      </c>
      <c r="CU99" s="104"/>
      <c r="CV99" s="104"/>
      <c r="CW99" s="152"/>
      <c r="CX99" s="159"/>
      <c r="CY99" s="103"/>
      <c r="CZ99" s="103"/>
      <c r="DA99" s="72">
        <f t="shared" si="69"/>
        <v>0</v>
      </c>
      <c r="DB99" s="104"/>
      <c r="DC99" s="104"/>
      <c r="DD99" s="105"/>
      <c r="DE99" s="102"/>
      <c r="DF99" s="103"/>
      <c r="DG99" s="103"/>
      <c r="DH99" s="72">
        <f t="shared" si="70"/>
        <v>0</v>
      </c>
      <c r="DI99" s="104"/>
      <c r="DJ99" s="104"/>
      <c r="DK99" s="152"/>
      <c r="DL99" s="170">
        <f t="shared" si="71"/>
        <v>0</v>
      </c>
      <c r="DM99" s="51">
        <f>DN99*Довідники!$H$2</f>
        <v>0</v>
      </c>
      <c r="DN99" s="72">
        <f t="shared" si="72"/>
        <v>0</v>
      </c>
      <c r="DO99" s="96" t="str">
        <f t="shared" si="73"/>
        <v xml:space="preserve"> </v>
      </c>
      <c r="DP99" s="68" t="str">
        <f>IF(OR(DO99&lt;Довідники!$J$3, DO99&gt;Довідники!$K$3), "!", "")</f>
        <v>!</v>
      </c>
      <c r="DQ99" s="120"/>
      <c r="DR99" s="45" t="str">
        <f t="shared" si="74"/>
        <v/>
      </c>
      <c r="DS99" s="71"/>
      <c r="DT99" s="119"/>
      <c r="DU99" s="119"/>
      <c r="DV99" s="119"/>
      <c r="DW99" s="179"/>
      <c r="DX99" s="182"/>
      <c r="DY99" s="119"/>
      <c r="DZ99" s="119"/>
      <c r="EA99" s="183"/>
      <c r="ED99" s="10">
        <f t="shared" si="75"/>
        <v>0</v>
      </c>
      <c r="EE99" s="10">
        <f t="shared" si="76"/>
        <v>0</v>
      </c>
      <c r="EF99" s="10">
        <f t="shared" si="77"/>
        <v>0</v>
      </c>
      <c r="EG99" s="10">
        <f t="shared" si="78"/>
        <v>0</v>
      </c>
      <c r="EH99" s="10">
        <f t="shared" si="79"/>
        <v>0</v>
      </c>
      <c r="EI99" s="10">
        <f t="shared" si="80"/>
        <v>0</v>
      </c>
      <c r="EJ99" s="10">
        <f t="shared" si="81"/>
        <v>0</v>
      </c>
      <c r="EL99" s="123">
        <f t="shared" si="82"/>
        <v>0</v>
      </c>
    </row>
    <row r="100" spans="1:142" ht="13.5" hidden="1" thickBot="1" x14ac:dyDescent="0.25">
      <c r="A100" s="49">
        <f t="shared" si="83"/>
        <v>91</v>
      </c>
      <c r="B100" s="101"/>
      <c r="C100" s="50" t="str">
        <f>IF(ISBLANK(D100)=FALSE,VLOOKUP(D100,Довідники!$B$2:$C$45,2,FALSE),"")</f>
        <v/>
      </c>
      <c r="D100" s="145"/>
      <c r="E100" s="112"/>
      <c r="F100" s="48" t="str">
        <f t="shared" si="84"/>
        <v/>
      </c>
      <c r="G100" s="48" t="str">
        <f>CONCATENATE(IF($X100="З", CONCATENATE($R$4, ","), ""), IF($X100=Довідники!$E$5, CONCATENATE($R$4, "*,"), ""), IF($AE100="З", CONCATENATE($Y$4, ","), ""), IF($AE100=Довідники!$E$5, CONCATENATE($Y$4, "*,"), ""), IF($AL100="З", CONCATENATE($AF$4, ","), ""), IF($AL100=Довідники!$E$5, CONCATENATE($AF$4, "*,"), ""), IF($AS100="З", CONCATENATE($AM$4, ","), ""), IF($AS100=Довідники!$E$5, CONCATENATE($AM$4, "*,"), ""), IF($AZ100="З", CONCATENATE($AT$4, ","), ""), IF($AZ100=Довідники!$E$5, CONCATENATE($AT$4, "*,"), ""), IF($BG100="З", CONCATENATE($BA$4, ","), ""), IF($BG100=Довідники!$E$5, CONCATENATE($BA$4, "*,"), ""), IF($BN100="З", CONCATENATE($BH$4, ","), ""), IF($BN100=Довідники!$E$5, CONCATENATE($BH$4, "*,"), ""), IF($BU100="З", CONCATENATE($BO$4, ","), ""), IF($BU100=Довідники!$E$5, CONCATENATE($BO$4, "*,"), ""), IF($CB100="З", CONCATENATE($BV$4, ","), ""), IF($CB100=Довідники!$E$5, CONCATENATE($BV$4, "*,"), ""), IF($CI100="З", CONCATENATE($CC$4, ","), ""), IF($CI100=Довідники!$E$5, CONCATENATE($CC$4, "*,"), ""), IF($CP100="З", CONCATENATE($CJ$4, ","), ""), IF($CP100=Довідники!$E$5, CONCATENATE($CJ$4, "*,"), ""), IF($CW100="З", CONCATENATE($CQ$4, ","), ""), IF($CW100=Довідники!$E$5, CONCATENATE($CQ$4, "*,"), ""), IF($DD100="З", CONCATENATE($CX$4, ","), ""), IF($DD100=Довідники!$E$5, CONCATENATE($CX$4, "*,"), ""), IF($DK100="З", CONCATENATE($DE$4, ","), ""), IF($DK100=Довідники!$E$5, CONCATENATE($DE$4, "*,"), ""))</f>
        <v/>
      </c>
      <c r="H100" s="48" t="str">
        <f t="shared" si="85"/>
        <v/>
      </c>
      <c r="I100" s="48" t="str">
        <f t="shared" si="86"/>
        <v/>
      </c>
      <c r="J100" s="48">
        <f t="shared" si="51"/>
        <v>0</v>
      </c>
      <c r="K100" s="48" t="str">
        <f t="shared" si="87"/>
        <v/>
      </c>
      <c r="L100" s="48">
        <f t="shared" si="52"/>
        <v>0</v>
      </c>
      <c r="M100" s="51">
        <f t="shared" si="53"/>
        <v>0</v>
      </c>
      <c r="N100" s="51">
        <f t="shared" si="54"/>
        <v>0</v>
      </c>
      <c r="O100" s="52">
        <f t="shared" si="55"/>
        <v>0</v>
      </c>
      <c r="P100" s="96" t="str">
        <f t="shared" si="56"/>
        <v xml:space="preserve"> </v>
      </c>
      <c r="Q100" s="166" t="str">
        <f>IF(OR(P100&lt;Довідники!$J$8, P100&gt;Довідники!$K$8), "!", "")</f>
        <v>!</v>
      </c>
      <c r="R100" s="159"/>
      <c r="S100" s="103"/>
      <c r="T100" s="103"/>
      <c r="U100" s="72">
        <f t="shared" si="57"/>
        <v>0</v>
      </c>
      <c r="V100" s="104"/>
      <c r="W100" s="104"/>
      <c r="X100" s="105"/>
      <c r="Y100" s="102"/>
      <c r="Z100" s="103"/>
      <c r="AA100" s="103"/>
      <c r="AB100" s="72">
        <f t="shared" si="58"/>
        <v>0</v>
      </c>
      <c r="AC100" s="104"/>
      <c r="AD100" s="104"/>
      <c r="AE100" s="152"/>
      <c r="AF100" s="159"/>
      <c r="AG100" s="103"/>
      <c r="AH100" s="103"/>
      <c r="AI100" s="72">
        <f t="shared" si="59"/>
        <v>0</v>
      </c>
      <c r="AJ100" s="104"/>
      <c r="AK100" s="104"/>
      <c r="AL100" s="105"/>
      <c r="AM100" s="102"/>
      <c r="AN100" s="103"/>
      <c r="AO100" s="103"/>
      <c r="AP100" s="72">
        <f t="shared" si="60"/>
        <v>0</v>
      </c>
      <c r="AQ100" s="104"/>
      <c r="AR100" s="104"/>
      <c r="AS100" s="152"/>
      <c r="AT100" s="159"/>
      <c r="AU100" s="103"/>
      <c r="AV100" s="103"/>
      <c r="AW100" s="72">
        <f t="shared" si="61"/>
        <v>0</v>
      </c>
      <c r="AX100" s="104"/>
      <c r="AY100" s="104"/>
      <c r="AZ100" s="105"/>
      <c r="BA100" s="102"/>
      <c r="BB100" s="103"/>
      <c r="BC100" s="103"/>
      <c r="BD100" s="72">
        <f t="shared" si="62"/>
        <v>0</v>
      </c>
      <c r="BE100" s="104"/>
      <c r="BF100" s="104"/>
      <c r="BG100" s="152"/>
      <c r="BH100" s="159"/>
      <c r="BI100" s="103"/>
      <c r="BJ100" s="103"/>
      <c r="BK100" s="72">
        <f t="shared" si="63"/>
        <v>0</v>
      </c>
      <c r="BL100" s="104"/>
      <c r="BM100" s="104"/>
      <c r="BN100" s="105"/>
      <c r="BO100" s="102"/>
      <c r="BP100" s="103"/>
      <c r="BQ100" s="103"/>
      <c r="BR100" s="72">
        <f t="shared" si="64"/>
        <v>0</v>
      </c>
      <c r="BS100" s="104"/>
      <c r="BT100" s="104"/>
      <c r="BU100" s="152"/>
      <c r="BV100" s="159"/>
      <c r="BW100" s="103"/>
      <c r="BX100" s="103"/>
      <c r="BY100" s="72">
        <f t="shared" si="65"/>
        <v>0</v>
      </c>
      <c r="BZ100" s="104"/>
      <c r="CA100" s="104"/>
      <c r="CB100" s="105"/>
      <c r="CC100" s="102"/>
      <c r="CD100" s="103"/>
      <c r="CE100" s="103"/>
      <c r="CF100" s="72">
        <f t="shared" si="66"/>
        <v>0</v>
      </c>
      <c r="CG100" s="104"/>
      <c r="CH100" s="104"/>
      <c r="CI100" s="152"/>
      <c r="CJ100" s="159"/>
      <c r="CK100" s="103"/>
      <c r="CL100" s="103"/>
      <c r="CM100" s="72">
        <f t="shared" si="67"/>
        <v>0</v>
      </c>
      <c r="CN100" s="104"/>
      <c r="CO100" s="104"/>
      <c r="CP100" s="105"/>
      <c r="CQ100" s="102"/>
      <c r="CR100" s="103"/>
      <c r="CS100" s="103"/>
      <c r="CT100" s="72">
        <f t="shared" si="68"/>
        <v>0</v>
      </c>
      <c r="CU100" s="104"/>
      <c r="CV100" s="104"/>
      <c r="CW100" s="152"/>
      <c r="CX100" s="159"/>
      <c r="CY100" s="103"/>
      <c r="CZ100" s="103"/>
      <c r="DA100" s="72">
        <f t="shared" si="69"/>
        <v>0</v>
      </c>
      <c r="DB100" s="104"/>
      <c r="DC100" s="104"/>
      <c r="DD100" s="105"/>
      <c r="DE100" s="102"/>
      <c r="DF100" s="103"/>
      <c r="DG100" s="103"/>
      <c r="DH100" s="72">
        <f t="shared" si="70"/>
        <v>0</v>
      </c>
      <c r="DI100" s="104"/>
      <c r="DJ100" s="104"/>
      <c r="DK100" s="152"/>
      <c r="DL100" s="170">
        <f t="shared" si="71"/>
        <v>0</v>
      </c>
      <c r="DM100" s="51">
        <f>DN100*Довідники!$H$2</f>
        <v>0</v>
      </c>
      <c r="DN100" s="72">
        <f t="shared" si="72"/>
        <v>0</v>
      </c>
      <c r="DO100" s="96" t="str">
        <f t="shared" si="73"/>
        <v xml:space="preserve"> </v>
      </c>
      <c r="DP100" s="68" t="str">
        <f>IF(OR(DO100&lt;Довідники!$J$3, DO100&gt;Довідники!$K$3), "!", "")</f>
        <v>!</v>
      </c>
      <c r="DQ100" s="120"/>
      <c r="DR100" s="45" t="str">
        <f t="shared" si="74"/>
        <v/>
      </c>
      <c r="DS100" s="71"/>
      <c r="DT100" s="119"/>
      <c r="DU100" s="119"/>
      <c r="DV100" s="119"/>
      <c r="DW100" s="179"/>
      <c r="DX100" s="182"/>
      <c r="DY100" s="119"/>
      <c r="DZ100" s="119"/>
      <c r="EA100" s="183"/>
      <c r="ED100" s="10">
        <f t="shared" si="75"/>
        <v>0</v>
      </c>
      <c r="EE100" s="10">
        <f t="shared" si="76"/>
        <v>0</v>
      </c>
      <c r="EF100" s="10">
        <f t="shared" si="77"/>
        <v>0</v>
      </c>
      <c r="EG100" s="10">
        <f t="shared" si="78"/>
        <v>0</v>
      </c>
      <c r="EH100" s="10">
        <f t="shared" si="79"/>
        <v>0</v>
      </c>
      <c r="EI100" s="10">
        <f t="shared" si="80"/>
        <v>0</v>
      </c>
      <c r="EJ100" s="10">
        <f t="shared" si="81"/>
        <v>0</v>
      </c>
      <c r="EL100" s="123">
        <f t="shared" si="82"/>
        <v>0</v>
      </c>
    </row>
    <row r="101" spans="1:142" ht="13.5" hidden="1" thickBot="1" x14ac:dyDescent="0.25">
      <c r="A101" s="49">
        <f t="shared" si="83"/>
        <v>92</v>
      </c>
      <c r="B101" s="101"/>
      <c r="C101" s="50" t="str">
        <f>IF(ISBLANK(D101)=FALSE,VLOOKUP(D101,Довідники!$B$2:$C$45,2,FALSE),"")</f>
        <v/>
      </c>
      <c r="D101" s="145"/>
      <c r="E101" s="112"/>
      <c r="F101" s="48" t="str">
        <f t="shared" si="84"/>
        <v/>
      </c>
      <c r="G101" s="48" t="str">
        <f>CONCATENATE(IF($X101="З", CONCATENATE($R$4, ","), ""), IF($X101=Довідники!$E$5, CONCATENATE($R$4, "*,"), ""), IF($AE101="З", CONCATENATE($Y$4, ","), ""), IF($AE101=Довідники!$E$5, CONCATENATE($Y$4, "*,"), ""), IF($AL101="З", CONCATENATE($AF$4, ","), ""), IF($AL101=Довідники!$E$5, CONCATENATE($AF$4, "*,"), ""), IF($AS101="З", CONCATENATE($AM$4, ","), ""), IF($AS101=Довідники!$E$5, CONCATENATE($AM$4, "*,"), ""), IF($AZ101="З", CONCATENATE($AT$4, ","), ""), IF($AZ101=Довідники!$E$5, CONCATENATE($AT$4, "*,"), ""), IF($BG101="З", CONCATENATE($BA$4, ","), ""), IF($BG101=Довідники!$E$5, CONCATENATE($BA$4, "*,"), ""), IF($BN101="З", CONCATENATE($BH$4, ","), ""), IF($BN101=Довідники!$E$5, CONCATENATE($BH$4, "*,"), ""), IF($BU101="З", CONCATENATE($BO$4, ","), ""), IF($BU101=Довідники!$E$5, CONCATENATE($BO$4, "*,"), ""), IF($CB101="З", CONCATENATE($BV$4, ","), ""), IF($CB101=Довідники!$E$5, CONCATENATE($BV$4, "*,"), ""), IF($CI101="З", CONCATENATE($CC$4, ","), ""), IF($CI101=Довідники!$E$5, CONCATENATE($CC$4, "*,"), ""), IF($CP101="З", CONCATENATE($CJ$4, ","), ""), IF($CP101=Довідники!$E$5, CONCATENATE($CJ$4, "*,"), ""), IF($CW101="З", CONCATENATE($CQ$4, ","), ""), IF($CW101=Довідники!$E$5, CONCATENATE($CQ$4, "*,"), ""), IF($DD101="З", CONCATENATE($CX$4, ","), ""), IF($DD101=Довідники!$E$5, CONCATENATE($CX$4, "*,"), ""), IF($DK101="З", CONCATENATE($DE$4, ","), ""), IF($DK101=Довідники!$E$5, CONCATENATE($DE$4, "*,"), ""))</f>
        <v/>
      </c>
      <c r="H101" s="48" t="str">
        <f t="shared" si="85"/>
        <v/>
      </c>
      <c r="I101" s="48" t="str">
        <f t="shared" si="86"/>
        <v/>
      </c>
      <c r="J101" s="48">
        <f t="shared" si="51"/>
        <v>0</v>
      </c>
      <c r="K101" s="48" t="str">
        <f t="shared" si="87"/>
        <v/>
      </c>
      <c r="L101" s="48">
        <f t="shared" si="52"/>
        <v>0</v>
      </c>
      <c r="M101" s="51">
        <f t="shared" si="53"/>
        <v>0</v>
      </c>
      <c r="N101" s="51">
        <f t="shared" si="54"/>
        <v>0</v>
      </c>
      <c r="O101" s="52">
        <f t="shared" si="55"/>
        <v>0</v>
      </c>
      <c r="P101" s="96" t="str">
        <f t="shared" si="56"/>
        <v xml:space="preserve"> </v>
      </c>
      <c r="Q101" s="166" t="str">
        <f>IF(OR(P101&lt;Довідники!$J$8, P101&gt;Довідники!$K$8), "!", "")</f>
        <v>!</v>
      </c>
      <c r="R101" s="159"/>
      <c r="S101" s="103"/>
      <c r="T101" s="103"/>
      <c r="U101" s="72">
        <f t="shared" si="57"/>
        <v>0</v>
      </c>
      <c r="V101" s="104"/>
      <c r="W101" s="104"/>
      <c r="X101" s="105"/>
      <c r="Y101" s="102"/>
      <c r="Z101" s="103"/>
      <c r="AA101" s="103"/>
      <c r="AB101" s="72">
        <f t="shared" si="58"/>
        <v>0</v>
      </c>
      <c r="AC101" s="104"/>
      <c r="AD101" s="104"/>
      <c r="AE101" s="152"/>
      <c r="AF101" s="159"/>
      <c r="AG101" s="103"/>
      <c r="AH101" s="103"/>
      <c r="AI101" s="72">
        <f t="shared" si="59"/>
        <v>0</v>
      </c>
      <c r="AJ101" s="104"/>
      <c r="AK101" s="104"/>
      <c r="AL101" s="105"/>
      <c r="AM101" s="102"/>
      <c r="AN101" s="103"/>
      <c r="AO101" s="103"/>
      <c r="AP101" s="72">
        <f t="shared" si="60"/>
        <v>0</v>
      </c>
      <c r="AQ101" s="104"/>
      <c r="AR101" s="104"/>
      <c r="AS101" s="152"/>
      <c r="AT101" s="159"/>
      <c r="AU101" s="103"/>
      <c r="AV101" s="103"/>
      <c r="AW101" s="72">
        <f t="shared" si="61"/>
        <v>0</v>
      </c>
      <c r="AX101" s="104"/>
      <c r="AY101" s="104"/>
      <c r="AZ101" s="105"/>
      <c r="BA101" s="102"/>
      <c r="BB101" s="103"/>
      <c r="BC101" s="103"/>
      <c r="BD101" s="72">
        <f t="shared" si="62"/>
        <v>0</v>
      </c>
      <c r="BE101" s="104"/>
      <c r="BF101" s="104"/>
      <c r="BG101" s="152"/>
      <c r="BH101" s="159"/>
      <c r="BI101" s="103"/>
      <c r="BJ101" s="103"/>
      <c r="BK101" s="72">
        <f t="shared" si="63"/>
        <v>0</v>
      </c>
      <c r="BL101" s="104"/>
      <c r="BM101" s="104"/>
      <c r="BN101" s="105"/>
      <c r="BO101" s="102"/>
      <c r="BP101" s="103"/>
      <c r="BQ101" s="103"/>
      <c r="BR101" s="72">
        <f t="shared" si="64"/>
        <v>0</v>
      </c>
      <c r="BS101" s="104"/>
      <c r="BT101" s="104"/>
      <c r="BU101" s="152"/>
      <c r="BV101" s="159"/>
      <c r="BW101" s="103"/>
      <c r="BX101" s="103"/>
      <c r="BY101" s="72">
        <f t="shared" si="65"/>
        <v>0</v>
      </c>
      <c r="BZ101" s="104"/>
      <c r="CA101" s="104"/>
      <c r="CB101" s="105"/>
      <c r="CC101" s="102"/>
      <c r="CD101" s="103"/>
      <c r="CE101" s="103"/>
      <c r="CF101" s="72">
        <f t="shared" si="66"/>
        <v>0</v>
      </c>
      <c r="CG101" s="104"/>
      <c r="CH101" s="104"/>
      <c r="CI101" s="152"/>
      <c r="CJ101" s="159"/>
      <c r="CK101" s="103"/>
      <c r="CL101" s="103"/>
      <c r="CM101" s="72">
        <f t="shared" si="67"/>
        <v>0</v>
      </c>
      <c r="CN101" s="104"/>
      <c r="CO101" s="104"/>
      <c r="CP101" s="105"/>
      <c r="CQ101" s="102"/>
      <c r="CR101" s="103"/>
      <c r="CS101" s="103"/>
      <c r="CT101" s="72">
        <f t="shared" si="68"/>
        <v>0</v>
      </c>
      <c r="CU101" s="104"/>
      <c r="CV101" s="104"/>
      <c r="CW101" s="152"/>
      <c r="CX101" s="159"/>
      <c r="CY101" s="103"/>
      <c r="CZ101" s="103"/>
      <c r="DA101" s="72">
        <f t="shared" si="69"/>
        <v>0</v>
      </c>
      <c r="DB101" s="104"/>
      <c r="DC101" s="104"/>
      <c r="DD101" s="105"/>
      <c r="DE101" s="102"/>
      <c r="DF101" s="103"/>
      <c r="DG101" s="103"/>
      <c r="DH101" s="72">
        <f t="shared" si="70"/>
        <v>0</v>
      </c>
      <c r="DI101" s="104"/>
      <c r="DJ101" s="104"/>
      <c r="DK101" s="152"/>
      <c r="DL101" s="170">
        <f t="shared" si="71"/>
        <v>0</v>
      </c>
      <c r="DM101" s="51">
        <f>DN101*Довідники!$H$2</f>
        <v>0</v>
      </c>
      <c r="DN101" s="72">
        <f t="shared" si="72"/>
        <v>0</v>
      </c>
      <c r="DO101" s="96" t="str">
        <f t="shared" si="73"/>
        <v xml:space="preserve"> </v>
      </c>
      <c r="DP101" s="68" t="str">
        <f>IF(OR(DO101&lt;Довідники!$J$3, DO101&gt;Довідники!$K$3), "!", "")</f>
        <v>!</v>
      </c>
      <c r="DQ101" s="120"/>
      <c r="DR101" s="45" t="str">
        <f t="shared" si="74"/>
        <v/>
      </c>
      <c r="DS101" s="71"/>
      <c r="DT101" s="119"/>
      <c r="DU101" s="119"/>
      <c r="DV101" s="119"/>
      <c r="DW101" s="179"/>
      <c r="DX101" s="182"/>
      <c r="DY101" s="119"/>
      <c r="DZ101" s="119"/>
      <c r="EA101" s="183"/>
      <c r="ED101" s="10">
        <f t="shared" si="75"/>
        <v>0</v>
      </c>
      <c r="EE101" s="10">
        <f t="shared" si="76"/>
        <v>0</v>
      </c>
      <c r="EF101" s="10">
        <f t="shared" si="77"/>
        <v>0</v>
      </c>
      <c r="EG101" s="10">
        <f t="shared" si="78"/>
        <v>0</v>
      </c>
      <c r="EH101" s="10">
        <f t="shared" si="79"/>
        <v>0</v>
      </c>
      <c r="EI101" s="10">
        <f t="shared" si="80"/>
        <v>0</v>
      </c>
      <c r="EJ101" s="10">
        <f t="shared" si="81"/>
        <v>0</v>
      </c>
      <c r="EL101" s="123">
        <f t="shared" si="82"/>
        <v>0</v>
      </c>
    </row>
    <row r="102" spans="1:142" ht="13.5" hidden="1" thickBot="1" x14ac:dyDescent="0.25">
      <c r="A102" s="49">
        <f t="shared" si="83"/>
        <v>93</v>
      </c>
      <c r="B102" s="101"/>
      <c r="C102" s="50" t="str">
        <f>IF(ISBLANK(D102)=FALSE,VLOOKUP(D102,Довідники!$B$2:$C$45,2,FALSE),"")</f>
        <v/>
      </c>
      <c r="D102" s="145"/>
      <c r="E102" s="112"/>
      <c r="F102" s="48" t="str">
        <f t="shared" si="84"/>
        <v/>
      </c>
      <c r="G102" s="48" t="str">
        <f>CONCATENATE(IF($X102="З", CONCATENATE($R$4, ","), ""), IF($X102=Довідники!$E$5, CONCATENATE($R$4, "*,"), ""), IF($AE102="З", CONCATENATE($Y$4, ","), ""), IF($AE102=Довідники!$E$5, CONCATENATE($Y$4, "*,"), ""), IF($AL102="З", CONCATENATE($AF$4, ","), ""), IF($AL102=Довідники!$E$5, CONCATENATE($AF$4, "*,"), ""), IF($AS102="З", CONCATENATE($AM$4, ","), ""), IF($AS102=Довідники!$E$5, CONCATENATE($AM$4, "*,"), ""), IF($AZ102="З", CONCATENATE($AT$4, ","), ""), IF($AZ102=Довідники!$E$5, CONCATENATE($AT$4, "*,"), ""), IF($BG102="З", CONCATENATE($BA$4, ","), ""), IF($BG102=Довідники!$E$5, CONCATENATE($BA$4, "*,"), ""), IF($BN102="З", CONCATENATE($BH$4, ","), ""), IF($BN102=Довідники!$E$5, CONCATENATE($BH$4, "*,"), ""), IF($BU102="З", CONCATENATE($BO$4, ","), ""), IF($BU102=Довідники!$E$5, CONCATENATE($BO$4, "*,"), ""), IF($CB102="З", CONCATENATE($BV$4, ","), ""), IF($CB102=Довідники!$E$5, CONCATENATE($BV$4, "*,"), ""), IF($CI102="З", CONCATENATE($CC$4, ","), ""), IF($CI102=Довідники!$E$5, CONCATENATE($CC$4, "*,"), ""), IF($CP102="З", CONCATENATE($CJ$4, ","), ""), IF($CP102=Довідники!$E$5, CONCATENATE($CJ$4, "*,"), ""), IF($CW102="З", CONCATENATE($CQ$4, ","), ""), IF($CW102=Довідники!$E$5, CONCATENATE($CQ$4, "*,"), ""), IF($DD102="З", CONCATENATE($CX$4, ","), ""), IF($DD102=Довідники!$E$5, CONCATENATE($CX$4, "*,"), ""), IF($DK102="З", CONCATENATE($DE$4, ","), ""), IF($DK102=Довідники!$E$5, CONCATENATE($DE$4, "*,"), ""))</f>
        <v/>
      </c>
      <c r="H102" s="48" t="str">
        <f t="shared" si="85"/>
        <v/>
      </c>
      <c r="I102" s="48" t="str">
        <f t="shared" si="86"/>
        <v/>
      </c>
      <c r="J102" s="48">
        <f t="shared" si="51"/>
        <v>0</v>
      </c>
      <c r="K102" s="48" t="str">
        <f t="shared" si="87"/>
        <v/>
      </c>
      <c r="L102" s="48">
        <f t="shared" si="52"/>
        <v>0</v>
      </c>
      <c r="M102" s="51">
        <f t="shared" si="53"/>
        <v>0</v>
      </c>
      <c r="N102" s="51">
        <f t="shared" si="54"/>
        <v>0</v>
      </c>
      <c r="O102" s="52">
        <f t="shared" si="55"/>
        <v>0</v>
      </c>
      <c r="P102" s="96" t="str">
        <f t="shared" si="56"/>
        <v xml:space="preserve"> </v>
      </c>
      <c r="Q102" s="166" t="str">
        <f>IF(OR(P102&lt;Довідники!$J$8, P102&gt;Довідники!$K$8), "!", "")</f>
        <v>!</v>
      </c>
      <c r="R102" s="159"/>
      <c r="S102" s="103"/>
      <c r="T102" s="103"/>
      <c r="U102" s="72">
        <f t="shared" si="57"/>
        <v>0</v>
      </c>
      <c r="V102" s="104"/>
      <c r="W102" s="104"/>
      <c r="X102" s="105"/>
      <c r="Y102" s="102"/>
      <c r="Z102" s="103"/>
      <c r="AA102" s="103"/>
      <c r="AB102" s="72">
        <f t="shared" si="58"/>
        <v>0</v>
      </c>
      <c r="AC102" s="104"/>
      <c r="AD102" s="104"/>
      <c r="AE102" s="152"/>
      <c r="AF102" s="159"/>
      <c r="AG102" s="103"/>
      <c r="AH102" s="103"/>
      <c r="AI102" s="72">
        <f t="shared" si="59"/>
        <v>0</v>
      </c>
      <c r="AJ102" s="104"/>
      <c r="AK102" s="104"/>
      <c r="AL102" s="105"/>
      <c r="AM102" s="102"/>
      <c r="AN102" s="103"/>
      <c r="AO102" s="103"/>
      <c r="AP102" s="72">
        <f t="shared" si="60"/>
        <v>0</v>
      </c>
      <c r="AQ102" s="104"/>
      <c r="AR102" s="104"/>
      <c r="AS102" s="152"/>
      <c r="AT102" s="159"/>
      <c r="AU102" s="103"/>
      <c r="AV102" s="103"/>
      <c r="AW102" s="72">
        <f t="shared" si="61"/>
        <v>0</v>
      </c>
      <c r="AX102" s="104"/>
      <c r="AY102" s="104"/>
      <c r="AZ102" s="105"/>
      <c r="BA102" s="102"/>
      <c r="BB102" s="103"/>
      <c r="BC102" s="103"/>
      <c r="BD102" s="72">
        <f t="shared" si="62"/>
        <v>0</v>
      </c>
      <c r="BE102" s="104"/>
      <c r="BF102" s="104"/>
      <c r="BG102" s="152"/>
      <c r="BH102" s="159"/>
      <c r="BI102" s="103"/>
      <c r="BJ102" s="103"/>
      <c r="BK102" s="72">
        <f t="shared" si="63"/>
        <v>0</v>
      </c>
      <c r="BL102" s="104"/>
      <c r="BM102" s="104"/>
      <c r="BN102" s="105"/>
      <c r="BO102" s="102"/>
      <c r="BP102" s="103"/>
      <c r="BQ102" s="103"/>
      <c r="BR102" s="72">
        <f t="shared" si="64"/>
        <v>0</v>
      </c>
      <c r="BS102" s="104"/>
      <c r="BT102" s="104"/>
      <c r="BU102" s="152"/>
      <c r="BV102" s="159"/>
      <c r="BW102" s="103"/>
      <c r="BX102" s="103"/>
      <c r="BY102" s="72">
        <f t="shared" si="65"/>
        <v>0</v>
      </c>
      <c r="BZ102" s="104"/>
      <c r="CA102" s="104"/>
      <c r="CB102" s="105"/>
      <c r="CC102" s="102"/>
      <c r="CD102" s="103"/>
      <c r="CE102" s="103"/>
      <c r="CF102" s="72">
        <f t="shared" si="66"/>
        <v>0</v>
      </c>
      <c r="CG102" s="104"/>
      <c r="CH102" s="104"/>
      <c r="CI102" s="152"/>
      <c r="CJ102" s="159"/>
      <c r="CK102" s="103"/>
      <c r="CL102" s="103"/>
      <c r="CM102" s="72">
        <f t="shared" si="67"/>
        <v>0</v>
      </c>
      <c r="CN102" s="104"/>
      <c r="CO102" s="104"/>
      <c r="CP102" s="105"/>
      <c r="CQ102" s="102"/>
      <c r="CR102" s="103"/>
      <c r="CS102" s="103"/>
      <c r="CT102" s="72">
        <f t="shared" si="68"/>
        <v>0</v>
      </c>
      <c r="CU102" s="104"/>
      <c r="CV102" s="104"/>
      <c r="CW102" s="152"/>
      <c r="CX102" s="159"/>
      <c r="CY102" s="103"/>
      <c r="CZ102" s="103"/>
      <c r="DA102" s="72">
        <f t="shared" si="69"/>
        <v>0</v>
      </c>
      <c r="DB102" s="104"/>
      <c r="DC102" s="104"/>
      <c r="DD102" s="105"/>
      <c r="DE102" s="102"/>
      <c r="DF102" s="103"/>
      <c r="DG102" s="103"/>
      <c r="DH102" s="72">
        <f t="shared" si="70"/>
        <v>0</v>
      </c>
      <c r="DI102" s="104"/>
      <c r="DJ102" s="104"/>
      <c r="DK102" s="152"/>
      <c r="DL102" s="170">
        <f t="shared" si="71"/>
        <v>0</v>
      </c>
      <c r="DM102" s="51">
        <f>DN102*Довідники!$H$2</f>
        <v>0</v>
      </c>
      <c r="DN102" s="72">
        <f t="shared" si="72"/>
        <v>0</v>
      </c>
      <c r="DO102" s="96" t="str">
        <f t="shared" si="73"/>
        <v xml:space="preserve"> </v>
      </c>
      <c r="DP102" s="68" t="str">
        <f>IF(OR(DO102&lt;Довідники!$J$3, DO102&gt;Довідники!$K$3), "!", "")</f>
        <v>!</v>
      </c>
      <c r="DQ102" s="120"/>
      <c r="DR102" s="45" t="str">
        <f t="shared" si="74"/>
        <v/>
      </c>
      <c r="DS102" s="71"/>
      <c r="DT102" s="119"/>
      <c r="DU102" s="119"/>
      <c r="DV102" s="119"/>
      <c r="DW102" s="179"/>
      <c r="DX102" s="182"/>
      <c r="DY102" s="119"/>
      <c r="DZ102" s="119"/>
      <c r="EA102" s="183"/>
      <c r="ED102" s="10">
        <f t="shared" si="75"/>
        <v>0</v>
      </c>
      <c r="EE102" s="10">
        <f t="shared" si="76"/>
        <v>0</v>
      </c>
      <c r="EF102" s="10">
        <f t="shared" si="77"/>
        <v>0</v>
      </c>
      <c r="EG102" s="10">
        <f t="shared" si="78"/>
        <v>0</v>
      </c>
      <c r="EH102" s="10">
        <f t="shared" si="79"/>
        <v>0</v>
      </c>
      <c r="EI102" s="10">
        <f t="shared" si="80"/>
        <v>0</v>
      </c>
      <c r="EJ102" s="10">
        <f t="shared" si="81"/>
        <v>0</v>
      </c>
      <c r="EL102" s="123">
        <f t="shared" si="82"/>
        <v>0</v>
      </c>
    </row>
    <row r="103" spans="1:142" ht="8.25" hidden="1" customHeight="1" thickBot="1" x14ac:dyDescent="0.25">
      <c r="A103" s="49">
        <f t="shared" si="83"/>
        <v>94</v>
      </c>
      <c r="B103" s="101"/>
      <c r="C103" s="50" t="str">
        <f>IF(ISBLANK(D103)=FALSE,VLOOKUP(D103,Довідники!$B$2:$C$45,2,FALSE),"")</f>
        <v/>
      </c>
      <c r="D103" s="145"/>
      <c r="E103" s="112"/>
      <c r="F103" s="48" t="str">
        <f t="shared" si="84"/>
        <v/>
      </c>
      <c r="G103" s="48" t="str">
        <f>CONCATENATE(IF($X103="З", CONCATENATE($R$4, ","), ""), IF($X103=Довідники!$E$5, CONCATENATE($R$4, "*,"), ""), IF($AE103="З", CONCATENATE($Y$4, ","), ""), IF($AE103=Довідники!$E$5, CONCATENATE($Y$4, "*,"), ""), IF($AL103="З", CONCATENATE($AF$4, ","), ""), IF($AL103=Довідники!$E$5, CONCATENATE($AF$4, "*,"), ""), IF($AS103="З", CONCATENATE($AM$4, ","), ""), IF($AS103=Довідники!$E$5, CONCATENATE($AM$4, "*,"), ""), IF($AZ103="З", CONCATENATE($AT$4, ","), ""), IF($AZ103=Довідники!$E$5, CONCATENATE($AT$4, "*,"), ""), IF($BG103="З", CONCATENATE($BA$4, ","), ""), IF($BG103=Довідники!$E$5, CONCATENATE($BA$4, "*,"), ""), IF($BN103="З", CONCATENATE($BH$4, ","), ""), IF($BN103=Довідники!$E$5, CONCATENATE($BH$4, "*,"), ""), IF($BU103="З", CONCATENATE($BO$4, ","), ""), IF($BU103=Довідники!$E$5, CONCATENATE($BO$4, "*,"), ""), IF($CB103="З", CONCATENATE($BV$4, ","), ""), IF($CB103=Довідники!$E$5, CONCATENATE($BV$4, "*,"), ""), IF($CI103="З", CONCATENATE($CC$4, ","), ""), IF($CI103=Довідники!$E$5, CONCATENATE($CC$4, "*,"), ""), IF($CP103="З", CONCATENATE($CJ$4, ","), ""), IF($CP103=Довідники!$E$5, CONCATENATE($CJ$4, "*,"), ""), IF($CW103="З", CONCATENATE($CQ$4, ","), ""), IF($CW103=Довідники!$E$5, CONCATENATE($CQ$4, "*,"), ""), IF($DD103="З", CONCATENATE($CX$4, ","), ""), IF($DD103=Довідники!$E$5, CONCATENATE($CX$4, "*,"), ""), IF($DK103="З", CONCATENATE($DE$4, ","), ""), IF($DK103=Довідники!$E$5, CONCATENATE($DE$4, "*,"), ""))</f>
        <v/>
      </c>
      <c r="H103" s="48" t="str">
        <f t="shared" si="85"/>
        <v/>
      </c>
      <c r="I103" s="48" t="str">
        <f t="shared" si="86"/>
        <v/>
      </c>
      <c r="J103" s="48">
        <f t="shared" si="51"/>
        <v>0</v>
      </c>
      <c r="K103" s="48" t="str">
        <f t="shared" si="87"/>
        <v/>
      </c>
      <c r="L103" s="48">
        <f t="shared" si="52"/>
        <v>0</v>
      </c>
      <c r="M103" s="51">
        <f t="shared" si="53"/>
        <v>0</v>
      </c>
      <c r="N103" s="51">
        <f t="shared" si="54"/>
        <v>0</v>
      </c>
      <c r="O103" s="52">
        <f t="shared" si="55"/>
        <v>0</v>
      </c>
      <c r="P103" s="96" t="str">
        <f t="shared" si="56"/>
        <v xml:space="preserve"> </v>
      </c>
      <c r="Q103" s="166" t="str">
        <f>IF(OR(P103&lt;Довідники!$J$8, P103&gt;Довідники!$K$8), "!", "")</f>
        <v>!</v>
      </c>
      <c r="R103" s="159"/>
      <c r="S103" s="103"/>
      <c r="T103" s="103"/>
      <c r="U103" s="72">
        <f t="shared" si="57"/>
        <v>0</v>
      </c>
      <c r="V103" s="104"/>
      <c r="W103" s="104"/>
      <c r="X103" s="105"/>
      <c r="Y103" s="102"/>
      <c r="Z103" s="103"/>
      <c r="AA103" s="103"/>
      <c r="AB103" s="72">
        <f t="shared" si="58"/>
        <v>0</v>
      </c>
      <c r="AC103" s="104"/>
      <c r="AD103" s="104"/>
      <c r="AE103" s="152"/>
      <c r="AF103" s="159"/>
      <c r="AG103" s="103"/>
      <c r="AH103" s="103"/>
      <c r="AI103" s="72">
        <f t="shared" si="59"/>
        <v>0</v>
      </c>
      <c r="AJ103" s="104"/>
      <c r="AK103" s="104"/>
      <c r="AL103" s="105"/>
      <c r="AM103" s="102"/>
      <c r="AN103" s="103"/>
      <c r="AO103" s="103"/>
      <c r="AP103" s="72">
        <f t="shared" si="60"/>
        <v>0</v>
      </c>
      <c r="AQ103" s="104"/>
      <c r="AR103" s="104"/>
      <c r="AS103" s="152"/>
      <c r="AT103" s="159"/>
      <c r="AU103" s="103"/>
      <c r="AV103" s="103"/>
      <c r="AW103" s="72">
        <f t="shared" si="61"/>
        <v>0</v>
      </c>
      <c r="AX103" s="104"/>
      <c r="AY103" s="104"/>
      <c r="AZ103" s="105"/>
      <c r="BA103" s="102"/>
      <c r="BB103" s="103"/>
      <c r="BC103" s="103"/>
      <c r="BD103" s="72">
        <f t="shared" si="62"/>
        <v>0</v>
      </c>
      <c r="BE103" s="104"/>
      <c r="BF103" s="104"/>
      <c r="BG103" s="152"/>
      <c r="BH103" s="159"/>
      <c r="BI103" s="103"/>
      <c r="BJ103" s="103"/>
      <c r="BK103" s="72">
        <f t="shared" si="63"/>
        <v>0</v>
      </c>
      <c r="BL103" s="104"/>
      <c r="BM103" s="104"/>
      <c r="BN103" s="105"/>
      <c r="BO103" s="102"/>
      <c r="BP103" s="103"/>
      <c r="BQ103" s="103"/>
      <c r="BR103" s="72">
        <f t="shared" si="64"/>
        <v>0</v>
      </c>
      <c r="BS103" s="104"/>
      <c r="BT103" s="104"/>
      <c r="BU103" s="152"/>
      <c r="BV103" s="159"/>
      <c r="BW103" s="103"/>
      <c r="BX103" s="103"/>
      <c r="BY103" s="72">
        <f t="shared" si="65"/>
        <v>0</v>
      </c>
      <c r="BZ103" s="104"/>
      <c r="CA103" s="104"/>
      <c r="CB103" s="105"/>
      <c r="CC103" s="102"/>
      <c r="CD103" s="103"/>
      <c r="CE103" s="103"/>
      <c r="CF103" s="72">
        <f t="shared" si="66"/>
        <v>0</v>
      </c>
      <c r="CG103" s="104"/>
      <c r="CH103" s="104"/>
      <c r="CI103" s="152"/>
      <c r="CJ103" s="159"/>
      <c r="CK103" s="103"/>
      <c r="CL103" s="103"/>
      <c r="CM103" s="72">
        <f t="shared" si="67"/>
        <v>0</v>
      </c>
      <c r="CN103" s="104"/>
      <c r="CO103" s="104"/>
      <c r="CP103" s="105"/>
      <c r="CQ103" s="102"/>
      <c r="CR103" s="103"/>
      <c r="CS103" s="103"/>
      <c r="CT103" s="72">
        <f t="shared" si="68"/>
        <v>0</v>
      </c>
      <c r="CU103" s="104"/>
      <c r="CV103" s="104"/>
      <c r="CW103" s="152"/>
      <c r="CX103" s="159"/>
      <c r="CY103" s="103"/>
      <c r="CZ103" s="103"/>
      <c r="DA103" s="72">
        <f t="shared" si="69"/>
        <v>0</v>
      </c>
      <c r="DB103" s="104"/>
      <c r="DC103" s="104"/>
      <c r="DD103" s="105"/>
      <c r="DE103" s="102"/>
      <c r="DF103" s="103"/>
      <c r="DG103" s="103"/>
      <c r="DH103" s="72">
        <f t="shared" si="70"/>
        <v>0</v>
      </c>
      <c r="DI103" s="104"/>
      <c r="DJ103" s="104"/>
      <c r="DK103" s="152"/>
      <c r="DL103" s="170">
        <f t="shared" si="71"/>
        <v>0</v>
      </c>
      <c r="DM103" s="51">
        <f>DN103*Довідники!$H$2</f>
        <v>0</v>
      </c>
      <c r="DN103" s="72">
        <f t="shared" si="72"/>
        <v>0</v>
      </c>
      <c r="DO103" s="96" t="str">
        <f t="shared" si="73"/>
        <v xml:space="preserve"> </v>
      </c>
      <c r="DP103" s="68" t="str">
        <f>IF(OR(DO103&lt;Довідники!$J$3, DO103&gt;Довідники!$K$3), "!", "")</f>
        <v>!</v>
      </c>
      <c r="DQ103" s="120"/>
      <c r="DR103" s="45" t="str">
        <f t="shared" si="74"/>
        <v/>
      </c>
      <c r="DS103" s="71"/>
      <c r="DT103" s="119"/>
      <c r="DU103" s="119"/>
      <c r="DV103" s="119"/>
      <c r="DW103" s="179"/>
      <c r="DX103" s="182"/>
      <c r="DY103" s="119"/>
      <c r="DZ103" s="119"/>
      <c r="EA103" s="183"/>
      <c r="ED103" s="10">
        <f t="shared" si="75"/>
        <v>0</v>
      </c>
      <c r="EE103" s="10">
        <f t="shared" si="76"/>
        <v>0</v>
      </c>
      <c r="EF103" s="10">
        <f t="shared" si="77"/>
        <v>0</v>
      </c>
      <c r="EG103" s="10">
        <f t="shared" si="78"/>
        <v>0</v>
      </c>
      <c r="EH103" s="10">
        <f t="shared" si="79"/>
        <v>0</v>
      </c>
      <c r="EI103" s="10">
        <f t="shared" si="80"/>
        <v>0</v>
      </c>
      <c r="EJ103" s="10">
        <f t="shared" si="81"/>
        <v>0</v>
      </c>
      <c r="EL103" s="123">
        <f t="shared" si="82"/>
        <v>0</v>
      </c>
    </row>
    <row r="104" spans="1:142" ht="13.5" hidden="1" thickBot="1" x14ac:dyDescent="0.25">
      <c r="A104" s="49">
        <f t="shared" si="83"/>
        <v>95</v>
      </c>
      <c r="B104" s="101"/>
      <c r="C104" s="50" t="str">
        <f>IF(ISBLANK(D104)=FALSE,VLOOKUP(D104,Довідники!$B$2:$C$45,2,FALSE),"")</f>
        <v/>
      </c>
      <c r="D104" s="145"/>
      <c r="E104" s="112"/>
      <c r="F104" s="48" t="str">
        <f t="shared" si="84"/>
        <v/>
      </c>
      <c r="G104" s="48" t="str">
        <f>CONCATENATE(IF($X104="З", CONCATENATE($R$4, ","), ""), IF($X104=Довідники!$E$5, CONCATENATE($R$4, "*,"), ""), IF($AE104="З", CONCATENATE($Y$4, ","), ""), IF($AE104=Довідники!$E$5, CONCATENATE($Y$4, "*,"), ""), IF($AL104="З", CONCATENATE($AF$4, ","), ""), IF($AL104=Довідники!$E$5, CONCATENATE($AF$4, "*,"), ""), IF($AS104="З", CONCATENATE($AM$4, ","), ""), IF($AS104=Довідники!$E$5, CONCATENATE($AM$4, "*,"), ""), IF($AZ104="З", CONCATENATE($AT$4, ","), ""), IF($AZ104=Довідники!$E$5, CONCATENATE($AT$4, "*,"), ""), IF($BG104="З", CONCATENATE($BA$4, ","), ""), IF($BG104=Довідники!$E$5, CONCATENATE($BA$4, "*,"), ""), IF($BN104="З", CONCATENATE($BH$4, ","), ""), IF($BN104=Довідники!$E$5, CONCATENATE($BH$4, "*,"), ""), IF($BU104="З", CONCATENATE($BO$4, ","), ""), IF($BU104=Довідники!$E$5, CONCATENATE($BO$4, "*,"), ""), IF($CB104="З", CONCATENATE($BV$4, ","), ""), IF($CB104=Довідники!$E$5, CONCATENATE($BV$4, "*,"), ""), IF($CI104="З", CONCATENATE($CC$4, ","), ""), IF($CI104=Довідники!$E$5, CONCATENATE($CC$4, "*,"), ""), IF($CP104="З", CONCATENATE($CJ$4, ","), ""), IF($CP104=Довідники!$E$5, CONCATENATE($CJ$4, "*,"), ""), IF($CW104="З", CONCATENATE($CQ$4, ","), ""), IF($CW104=Довідники!$E$5, CONCATENATE($CQ$4, "*,"), ""), IF($DD104="З", CONCATENATE($CX$4, ","), ""), IF($DD104=Довідники!$E$5, CONCATENATE($CX$4, "*,"), ""), IF($DK104="З", CONCATENATE($DE$4, ","), ""), IF($DK104=Довідники!$E$5, CONCATENATE($DE$4, "*,"), ""))</f>
        <v/>
      </c>
      <c r="H104" s="48" t="str">
        <f t="shared" si="85"/>
        <v/>
      </c>
      <c r="I104" s="48" t="str">
        <f t="shared" si="86"/>
        <v/>
      </c>
      <c r="J104" s="48">
        <f t="shared" si="51"/>
        <v>0</v>
      </c>
      <c r="K104" s="48" t="str">
        <f t="shared" si="87"/>
        <v/>
      </c>
      <c r="L104" s="48">
        <f t="shared" si="52"/>
        <v>0</v>
      </c>
      <c r="M104" s="51">
        <f t="shared" si="53"/>
        <v>0</v>
      </c>
      <c r="N104" s="51">
        <f t="shared" si="54"/>
        <v>0</v>
      </c>
      <c r="O104" s="52">
        <f t="shared" si="55"/>
        <v>0</v>
      </c>
      <c r="P104" s="96" t="str">
        <f t="shared" si="56"/>
        <v xml:space="preserve"> </v>
      </c>
      <c r="Q104" s="166" t="str">
        <f>IF(OR(P104&lt;Довідники!$J$8, P104&gt;Довідники!$K$8), "!", "")</f>
        <v>!</v>
      </c>
      <c r="R104" s="159"/>
      <c r="S104" s="103"/>
      <c r="T104" s="103"/>
      <c r="U104" s="72">
        <f t="shared" si="57"/>
        <v>0</v>
      </c>
      <c r="V104" s="104"/>
      <c r="W104" s="104"/>
      <c r="X104" s="105"/>
      <c r="Y104" s="102"/>
      <c r="Z104" s="103"/>
      <c r="AA104" s="103"/>
      <c r="AB104" s="72">
        <f t="shared" si="58"/>
        <v>0</v>
      </c>
      <c r="AC104" s="104"/>
      <c r="AD104" s="104"/>
      <c r="AE104" s="152"/>
      <c r="AF104" s="159"/>
      <c r="AG104" s="103"/>
      <c r="AH104" s="103"/>
      <c r="AI104" s="72">
        <f t="shared" si="59"/>
        <v>0</v>
      </c>
      <c r="AJ104" s="104"/>
      <c r="AK104" s="104"/>
      <c r="AL104" s="105"/>
      <c r="AM104" s="102"/>
      <c r="AN104" s="103"/>
      <c r="AO104" s="103"/>
      <c r="AP104" s="72">
        <f t="shared" si="60"/>
        <v>0</v>
      </c>
      <c r="AQ104" s="104"/>
      <c r="AR104" s="104"/>
      <c r="AS104" s="152"/>
      <c r="AT104" s="159"/>
      <c r="AU104" s="103"/>
      <c r="AV104" s="103"/>
      <c r="AW104" s="72">
        <f t="shared" si="61"/>
        <v>0</v>
      </c>
      <c r="AX104" s="104"/>
      <c r="AY104" s="104"/>
      <c r="AZ104" s="105"/>
      <c r="BA104" s="102"/>
      <c r="BB104" s="103"/>
      <c r="BC104" s="103"/>
      <c r="BD104" s="72">
        <f t="shared" si="62"/>
        <v>0</v>
      </c>
      <c r="BE104" s="104"/>
      <c r="BF104" s="104"/>
      <c r="BG104" s="152"/>
      <c r="BH104" s="159"/>
      <c r="BI104" s="103"/>
      <c r="BJ104" s="103"/>
      <c r="BK104" s="72">
        <f t="shared" si="63"/>
        <v>0</v>
      </c>
      <c r="BL104" s="104"/>
      <c r="BM104" s="104"/>
      <c r="BN104" s="105"/>
      <c r="BO104" s="102"/>
      <c r="BP104" s="103"/>
      <c r="BQ104" s="103"/>
      <c r="BR104" s="72">
        <f t="shared" si="64"/>
        <v>0</v>
      </c>
      <c r="BS104" s="104"/>
      <c r="BT104" s="104"/>
      <c r="BU104" s="152"/>
      <c r="BV104" s="159"/>
      <c r="BW104" s="103"/>
      <c r="BX104" s="103"/>
      <c r="BY104" s="72">
        <f t="shared" si="65"/>
        <v>0</v>
      </c>
      <c r="BZ104" s="104"/>
      <c r="CA104" s="104"/>
      <c r="CB104" s="105"/>
      <c r="CC104" s="102"/>
      <c r="CD104" s="103"/>
      <c r="CE104" s="103"/>
      <c r="CF104" s="72">
        <f t="shared" si="66"/>
        <v>0</v>
      </c>
      <c r="CG104" s="104"/>
      <c r="CH104" s="104"/>
      <c r="CI104" s="152"/>
      <c r="CJ104" s="159"/>
      <c r="CK104" s="103"/>
      <c r="CL104" s="103"/>
      <c r="CM104" s="72">
        <f t="shared" si="67"/>
        <v>0</v>
      </c>
      <c r="CN104" s="104"/>
      <c r="CO104" s="104"/>
      <c r="CP104" s="105"/>
      <c r="CQ104" s="102"/>
      <c r="CR104" s="103"/>
      <c r="CS104" s="103"/>
      <c r="CT104" s="72">
        <f t="shared" si="68"/>
        <v>0</v>
      </c>
      <c r="CU104" s="104"/>
      <c r="CV104" s="104"/>
      <c r="CW104" s="152"/>
      <c r="CX104" s="159"/>
      <c r="CY104" s="103"/>
      <c r="CZ104" s="103"/>
      <c r="DA104" s="72">
        <f t="shared" si="69"/>
        <v>0</v>
      </c>
      <c r="DB104" s="104"/>
      <c r="DC104" s="104"/>
      <c r="DD104" s="105"/>
      <c r="DE104" s="102"/>
      <c r="DF104" s="103"/>
      <c r="DG104" s="103"/>
      <c r="DH104" s="72">
        <f t="shared" si="70"/>
        <v>0</v>
      </c>
      <c r="DI104" s="104"/>
      <c r="DJ104" s="104"/>
      <c r="DK104" s="152"/>
      <c r="DL104" s="170">
        <f t="shared" si="71"/>
        <v>0</v>
      </c>
      <c r="DM104" s="51">
        <f>DN104*Довідники!$H$2</f>
        <v>0</v>
      </c>
      <c r="DN104" s="72">
        <f t="shared" si="72"/>
        <v>0</v>
      </c>
      <c r="DO104" s="96" t="str">
        <f t="shared" si="73"/>
        <v xml:space="preserve"> </v>
      </c>
      <c r="DP104" s="68" t="str">
        <f>IF(OR(DO104&lt;Довідники!$J$3, DO104&gt;Довідники!$K$3), "!", "")</f>
        <v>!</v>
      </c>
      <c r="DQ104" s="120"/>
      <c r="DR104" s="45" t="str">
        <f t="shared" si="74"/>
        <v/>
      </c>
      <c r="DS104" s="71"/>
      <c r="DT104" s="119"/>
      <c r="DU104" s="119"/>
      <c r="DV104" s="119"/>
      <c r="DW104" s="179"/>
      <c r="DX104" s="182"/>
      <c r="DY104" s="119"/>
      <c r="DZ104" s="119"/>
      <c r="EA104" s="183"/>
      <c r="ED104" s="10">
        <f t="shared" si="75"/>
        <v>0</v>
      </c>
      <c r="EE104" s="10">
        <f t="shared" si="76"/>
        <v>0</v>
      </c>
      <c r="EF104" s="10">
        <f t="shared" si="77"/>
        <v>0</v>
      </c>
      <c r="EG104" s="10">
        <f t="shared" si="78"/>
        <v>0</v>
      </c>
      <c r="EH104" s="10">
        <f t="shared" si="79"/>
        <v>0</v>
      </c>
      <c r="EI104" s="10">
        <f t="shared" si="80"/>
        <v>0</v>
      </c>
      <c r="EJ104" s="10">
        <f t="shared" si="81"/>
        <v>0</v>
      </c>
      <c r="EL104" s="123">
        <f t="shared" si="82"/>
        <v>0</v>
      </c>
    </row>
    <row r="105" spans="1:142" ht="13.5" hidden="1" thickBot="1" x14ac:dyDescent="0.25">
      <c r="A105" s="49">
        <f t="shared" si="83"/>
        <v>96</v>
      </c>
      <c r="B105" s="101"/>
      <c r="C105" s="50" t="str">
        <f>IF(ISBLANK(D105)=FALSE,VLOOKUP(D105,Довідники!$B$2:$C$45,2,FALSE),"")</f>
        <v/>
      </c>
      <c r="D105" s="145"/>
      <c r="E105" s="112"/>
      <c r="F105" s="48" t="str">
        <f t="shared" si="84"/>
        <v/>
      </c>
      <c r="G105" s="48" t="str">
        <f>CONCATENATE(IF($X105="З", CONCATENATE($R$4, ","), ""), IF($X105=Довідники!$E$5, CONCATENATE($R$4, "*,"), ""), IF($AE105="З", CONCATENATE($Y$4, ","), ""), IF($AE105=Довідники!$E$5, CONCATENATE($Y$4, "*,"), ""), IF($AL105="З", CONCATENATE($AF$4, ","), ""), IF($AL105=Довідники!$E$5, CONCATENATE($AF$4, "*,"), ""), IF($AS105="З", CONCATENATE($AM$4, ","), ""), IF($AS105=Довідники!$E$5, CONCATENATE($AM$4, "*,"), ""), IF($AZ105="З", CONCATENATE($AT$4, ","), ""), IF($AZ105=Довідники!$E$5, CONCATENATE($AT$4, "*,"), ""), IF($BG105="З", CONCATENATE($BA$4, ","), ""), IF($BG105=Довідники!$E$5, CONCATENATE($BA$4, "*,"), ""), IF($BN105="З", CONCATENATE($BH$4, ","), ""), IF($BN105=Довідники!$E$5, CONCATENATE($BH$4, "*,"), ""), IF($BU105="З", CONCATENATE($BO$4, ","), ""), IF($BU105=Довідники!$E$5, CONCATENATE($BO$4, "*,"), ""), IF($CB105="З", CONCATENATE($BV$4, ","), ""), IF($CB105=Довідники!$E$5, CONCATENATE($BV$4, "*,"), ""), IF($CI105="З", CONCATENATE($CC$4, ","), ""), IF($CI105=Довідники!$E$5, CONCATENATE($CC$4, "*,"), ""), IF($CP105="З", CONCATENATE($CJ$4, ","), ""), IF($CP105=Довідники!$E$5, CONCATENATE($CJ$4, "*,"), ""), IF($CW105="З", CONCATENATE($CQ$4, ","), ""), IF($CW105=Довідники!$E$5, CONCATENATE($CQ$4, "*,"), ""), IF($DD105="З", CONCATENATE($CX$4, ","), ""), IF($DD105=Довідники!$E$5, CONCATENATE($CX$4, "*,"), ""), IF($DK105="З", CONCATENATE($DE$4, ","), ""), IF($DK105=Довідники!$E$5, CONCATENATE($DE$4, "*,"), ""))</f>
        <v/>
      </c>
      <c r="H105" s="48" t="str">
        <f t="shared" si="85"/>
        <v/>
      </c>
      <c r="I105" s="48" t="str">
        <f t="shared" si="86"/>
        <v/>
      </c>
      <c r="J105" s="48">
        <f t="shared" si="51"/>
        <v>0</v>
      </c>
      <c r="K105" s="48" t="str">
        <f t="shared" si="87"/>
        <v/>
      </c>
      <c r="L105" s="48">
        <f t="shared" si="52"/>
        <v>0</v>
      </c>
      <c r="M105" s="51">
        <f t="shared" si="53"/>
        <v>0</v>
      </c>
      <c r="N105" s="51">
        <f t="shared" si="54"/>
        <v>0</v>
      </c>
      <c r="O105" s="52">
        <f t="shared" si="55"/>
        <v>0</v>
      </c>
      <c r="P105" s="96" t="str">
        <f t="shared" si="56"/>
        <v xml:space="preserve"> </v>
      </c>
      <c r="Q105" s="166" t="str">
        <f>IF(OR(P105&lt;Довідники!$J$8, P105&gt;Довідники!$K$8), "!", "")</f>
        <v>!</v>
      </c>
      <c r="R105" s="159"/>
      <c r="S105" s="103"/>
      <c r="T105" s="103"/>
      <c r="U105" s="72">
        <f t="shared" si="57"/>
        <v>0</v>
      </c>
      <c r="V105" s="104"/>
      <c r="W105" s="104"/>
      <c r="X105" s="105"/>
      <c r="Y105" s="102"/>
      <c r="Z105" s="103"/>
      <c r="AA105" s="103"/>
      <c r="AB105" s="72">
        <f t="shared" si="58"/>
        <v>0</v>
      </c>
      <c r="AC105" s="104"/>
      <c r="AD105" s="104"/>
      <c r="AE105" s="152"/>
      <c r="AF105" s="159"/>
      <c r="AG105" s="103"/>
      <c r="AH105" s="103"/>
      <c r="AI105" s="72">
        <f t="shared" si="59"/>
        <v>0</v>
      </c>
      <c r="AJ105" s="104"/>
      <c r="AK105" s="104"/>
      <c r="AL105" s="105"/>
      <c r="AM105" s="102"/>
      <c r="AN105" s="103"/>
      <c r="AO105" s="103"/>
      <c r="AP105" s="72">
        <f t="shared" si="60"/>
        <v>0</v>
      </c>
      <c r="AQ105" s="104"/>
      <c r="AR105" s="104"/>
      <c r="AS105" s="152"/>
      <c r="AT105" s="159"/>
      <c r="AU105" s="103"/>
      <c r="AV105" s="103"/>
      <c r="AW105" s="72">
        <f t="shared" si="61"/>
        <v>0</v>
      </c>
      <c r="AX105" s="104"/>
      <c r="AY105" s="104"/>
      <c r="AZ105" s="105"/>
      <c r="BA105" s="102"/>
      <c r="BB105" s="103"/>
      <c r="BC105" s="103"/>
      <c r="BD105" s="72">
        <f t="shared" si="62"/>
        <v>0</v>
      </c>
      <c r="BE105" s="104"/>
      <c r="BF105" s="104"/>
      <c r="BG105" s="152"/>
      <c r="BH105" s="159"/>
      <c r="BI105" s="103"/>
      <c r="BJ105" s="103"/>
      <c r="BK105" s="72">
        <f t="shared" si="63"/>
        <v>0</v>
      </c>
      <c r="BL105" s="104"/>
      <c r="BM105" s="104"/>
      <c r="BN105" s="105"/>
      <c r="BO105" s="102"/>
      <c r="BP105" s="103"/>
      <c r="BQ105" s="103"/>
      <c r="BR105" s="72">
        <f t="shared" si="64"/>
        <v>0</v>
      </c>
      <c r="BS105" s="104"/>
      <c r="BT105" s="104"/>
      <c r="BU105" s="152"/>
      <c r="BV105" s="159"/>
      <c r="BW105" s="103"/>
      <c r="BX105" s="103"/>
      <c r="BY105" s="72">
        <f t="shared" si="65"/>
        <v>0</v>
      </c>
      <c r="BZ105" s="104"/>
      <c r="CA105" s="104"/>
      <c r="CB105" s="105"/>
      <c r="CC105" s="102"/>
      <c r="CD105" s="103"/>
      <c r="CE105" s="103"/>
      <c r="CF105" s="72">
        <f t="shared" si="66"/>
        <v>0</v>
      </c>
      <c r="CG105" s="104"/>
      <c r="CH105" s="104"/>
      <c r="CI105" s="152"/>
      <c r="CJ105" s="159"/>
      <c r="CK105" s="103"/>
      <c r="CL105" s="103"/>
      <c r="CM105" s="72">
        <f t="shared" si="67"/>
        <v>0</v>
      </c>
      <c r="CN105" s="104"/>
      <c r="CO105" s="104"/>
      <c r="CP105" s="105"/>
      <c r="CQ105" s="102"/>
      <c r="CR105" s="103"/>
      <c r="CS105" s="103"/>
      <c r="CT105" s="72">
        <f t="shared" si="68"/>
        <v>0</v>
      </c>
      <c r="CU105" s="104"/>
      <c r="CV105" s="104"/>
      <c r="CW105" s="152"/>
      <c r="CX105" s="159"/>
      <c r="CY105" s="103"/>
      <c r="CZ105" s="103"/>
      <c r="DA105" s="72">
        <f t="shared" si="69"/>
        <v>0</v>
      </c>
      <c r="DB105" s="104"/>
      <c r="DC105" s="104"/>
      <c r="DD105" s="105"/>
      <c r="DE105" s="102"/>
      <c r="DF105" s="103"/>
      <c r="DG105" s="103"/>
      <c r="DH105" s="72">
        <f t="shared" si="70"/>
        <v>0</v>
      </c>
      <c r="DI105" s="104"/>
      <c r="DJ105" s="104"/>
      <c r="DK105" s="152"/>
      <c r="DL105" s="170">
        <f t="shared" si="71"/>
        <v>0</v>
      </c>
      <c r="DM105" s="51">
        <f>DN105*Довідники!$H$2</f>
        <v>0</v>
      </c>
      <c r="DN105" s="72">
        <f t="shared" si="72"/>
        <v>0</v>
      </c>
      <c r="DO105" s="96" t="str">
        <f t="shared" si="73"/>
        <v xml:space="preserve"> </v>
      </c>
      <c r="DP105" s="68" t="str">
        <f>IF(OR(DO105&lt;Довідники!$J$3, DO105&gt;Довідники!$K$3), "!", "")</f>
        <v>!</v>
      </c>
      <c r="DQ105" s="120"/>
      <c r="DR105" s="45" t="str">
        <f t="shared" si="74"/>
        <v/>
      </c>
      <c r="DS105" s="71"/>
      <c r="DT105" s="119"/>
      <c r="DU105" s="119"/>
      <c r="DV105" s="119"/>
      <c r="DW105" s="179"/>
      <c r="DX105" s="182"/>
      <c r="DY105" s="119"/>
      <c r="DZ105" s="119"/>
      <c r="EA105" s="183"/>
      <c r="ED105" s="10">
        <f t="shared" si="75"/>
        <v>0</v>
      </c>
      <c r="EE105" s="10">
        <f t="shared" si="76"/>
        <v>0</v>
      </c>
      <c r="EF105" s="10">
        <f t="shared" si="77"/>
        <v>0</v>
      </c>
      <c r="EG105" s="10">
        <f t="shared" si="78"/>
        <v>0</v>
      </c>
      <c r="EH105" s="10">
        <f t="shared" si="79"/>
        <v>0</v>
      </c>
      <c r="EI105" s="10">
        <f t="shared" si="80"/>
        <v>0</v>
      </c>
      <c r="EJ105" s="10">
        <f t="shared" si="81"/>
        <v>0</v>
      </c>
      <c r="EL105" s="123">
        <f t="shared" si="82"/>
        <v>0</v>
      </c>
    </row>
    <row r="106" spans="1:142" ht="13.5" hidden="1" thickBot="1" x14ac:dyDescent="0.25">
      <c r="A106" s="49">
        <f t="shared" si="83"/>
        <v>97</v>
      </c>
      <c r="B106" s="101"/>
      <c r="C106" s="50" t="str">
        <f>IF(ISBLANK(D106)=FALSE,VLOOKUP(D106,Довідники!$B$2:$C$45,2,FALSE),"")</f>
        <v/>
      </c>
      <c r="D106" s="145"/>
      <c r="E106" s="112"/>
      <c r="F106" s="48" t="str">
        <f t="shared" si="84"/>
        <v/>
      </c>
      <c r="G106" s="48" t="str">
        <f>CONCATENATE(IF($X106="З", CONCATENATE($R$4, ","), ""), IF($X106=Довідники!$E$5, CONCATENATE($R$4, "*,"), ""), IF($AE106="З", CONCATENATE($Y$4, ","), ""), IF($AE106=Довідники!$E$5, CONCATENATE($Y$4, "*,"), ""), IF($AL106="З", CONCATENATE($AF$4, ","), ""), IF($AL106=Довідники!$E$5, CONCATENATE($AF$4, "*,"), ""), IF($AS106="З", CONCATENATE($AM$4, ","), ""), IF($AS106=Довідники!$E$5, CONCATENATE($AM$4, "*,"), ""), IF($AZ106="З", CONCATENATE($AT$4, ","), ""), IF($AZ106=Довідники!$E$5, CONCATENATE($AT$4, "*,"), ""), IF($BG106="З", CONCATENATE($BA$4, ","), ""), IF($BG106=Довідники!$E$5, CONCATENATE($BA$4, "*,"), ""), IF($BN106="З", CONCATENATE($BH$4, ","), ""), IF($BN106=Довідники!$E$5, CONCATENATE($BH$4, "*,"), ""), IF($BU106="З", CONCATENATE($BO$4, ","), ""), IF($BU106=Довідники!$E$5, CONCATENATE($BO$4, "*,"), ""), IF($CB106="З", CONCATENATE($BV$4, ","), ""), IF($CB106=Довідники!$E$5, CONCATENATE($BV$4, "*,"), ""), IF($CI106="З", CONCATENATE($CC$4, ","), ""), IF($CI106=Довідники!$E$5, CONCATENATE($CC$4, "*,"), ""), IF($CP106="З", CONCATENATE($CJ$4, ","), ""), IF($CP106=Довідники!$E$5, CONCATENATE($CJ$4, "*,"), ""), IF($CW106="З", CONCATENATE($CQ$4, ","), ""), IF($CW106=Довідники!$E$5, CONCATENATE($CQ$4, "*,"), ""), IF($DD106="З", CONCATENATE($CX$4, ","), ""), IF($DD106=Довідники!$E$5, CONCATENATE($CX$4, "*,"), ""), IF($DK106="З", CONCATENATE($DE$4, ","), ""), IF($DK106=Довідники!$E$5, CONCATENATE($DE$4, "*,"), ""))</f>
        <v/>
      </c>
      <c r="H106" s="48" t="str">
        <f t="shared" si="85"/>
        <v/>
      </c>
      <c r="I106" s="48" t="str">
        <f t="shared" si="86"/>
        <v/>
      </c>
      <c r="J106" s="48">
        <f t="shared" si="51"/>
        <v>0</v>
      </c>
      <c r="K106" s="48" t="str">
        <f t="shared" si="87"/>
        <v/>
      </c>
      <c r="L106" s="48">
        <f t="shared" si="52"/>
        <v>0</v>
      </c>
      <c r="M106" s="51">
        <f t="shared" si="53"/>
        <v>0</v>
      </c>
      <c r="N106" s="51">
        <f t="shared" si="54"/>
        <v>0</v>
      </c>
      <c r="O106" s="52">
        <f t="shared" si="55"/>
        <v>0</v>
      </c>
      <c r="P106" s="96" t="str">
        <f t="shared" si="56"/>
        <v xml:space="preserve"> </v>
      </c>
      <c r="Q106" s="166" t="str">
        <f>IF(OR(P106&lt;Довідники!$J$8, P106&gt;Довідники!$K$8), "!", "")</f>
        <v>!</v>
      </c>
      <c r="R106" s="159"/>
      <c r="S106" s="103"/>
      <c r="T106" s="103"/>
      <c r="U106" s="72">
        <f t="shared" si="57"/>
        <v>0</v>
      </c>
      <c r="V106" s="104"/>
      <c r="W106" s="104"/>
      <c r="X106" s="105"/>
      <c r="Y106" s="102"/>
      <c r="Z106" s="103"/>
      <c r="AA106" s="103"/>
      <c r="AB106" s="72">
        <f t="shared" si="58"/>
        <v>0</v>
      </c>
      <c r="AC106" s="104"/>
      <c r="AD106" s="104"/>
      <c r="AE106" s="152"/>
      <c r="AF106" s="159"/>
      <c r="AG106" s="103"/>
      <c r="AH106" s="103"/>
      <c r="AI106" s="72">
        <f t="shared" si="59"/>
        <v>0</v>
      </c>
      <c r="AJ106" s="104"/>
      <c r="AK106" s="104"/>
      <c r="AL106" s="105"/>
      <c r="AM106" s="102"/>
      <c r="AN106" s="103"/>
      <c r="AO106" s="103"/>
      <c r="AP106" s="72">
        <f t="shared" si="60"/>
        <v>0</v>
      </c>
      <c r="AQ106" s="104"/>
      <c r="AR106" s="104"/>
      <c r="AS106" s="152"/>
      <c r="AT106" s="159"/>
      <c r="AU106" s="103"/>
      <c r="AV106" s="103"/>
      <c r="AW106" s="72">
        <f t="shared" si="61"/>
        <v>0</v>
      </c>
      <c r="AX106" s="104"/>
      <c r="AY106" s="104"/>
      <c r="AZ106" s="105"/>
      <c r="BA106" s="102"/>
      <c r="BB106" s="103"/>
      <c r="BC106" s="103"/>
      <c r="BD106" s="72">
        <f t="shared" si="62"/>
        <v>0</v>
      </c>
      <c r="BE106" s="104"/>
      <c r="BF106" s="104"/>
      <c r="BG106" s="152"/>
      <c r="BH106" s="159"/>
      <c r="BI106" s="103"/>
      <c r="BJ106" s="103"/>
      <c r="BK106" s="72">
        <f t="shared" si="63"/>
        <v>0</v>
      </c>
      <c r="BL106" s="104"/>
      <c r="BM106" s="104"/>
      <c r="BN106" s="105"/>
      <c r="BO106" s="102"/>
      <c r="BP106" s="103"/>
      <c r="BQ106" s="103"/>
      <c r="BR106" s="72">
        <f t="shared" si="64"/>
        <v>0</v>
      </c>
      <c r="BS106" s="104"/>
      <c r="BT106" s="104"/>
      <c r="BU106" s="152"/>
      <c r="BV106" s="159"/>
      <c r="BW106" s="103"/>
      <c r="BX106" s="103"/>
      <c r="BY106" s="72">
        <f t="shared" si="65"/>
        <v>0</v>
      </c>
      <c r="BZ106" s="104"/>
      <c r="CA106" s="104"/>
      <c r="CB106" s="105"/>
      <c r="CC106" s="102"/>
      <c r="CD106" s="103"/>
      <c r="CE106" s="103"/>
      <c r="CF106" s="72">
        <f t="shared" si="66"/>
        <v>0</v>
      </c>
      <c r="CG106" s="104"/>
      <c r="CH106" s="104"/>
      <c r="CI106" s="152"/>
      <c r="CJ106" s="159"/>
      <c r="CK106" s="103"/>
      <c r="CL106" s="103"/>
      <c r="CM106" s="72">
        <f t="shared" si="67"/>
        <v>0</v>
      </c>
      <c r="CN106" s="104"/>
      <c r="CO106" s="104"/>
      <c r="CP106" s="105"/>
      <c r="CQ106" s="102"/>
      <c r="CR106" s="103"/>
      <c r="CS106" s="103"/>
      <c r="CT106" s="72">
        <f t="shared" si="68"/>
        <v>0</v>
      </c>
      <c r="CU106" s="104"/>
      <c r="CV106" s="104"/>
      <c r="CW106" s="152"/>
      <c r="CX106" s="159"/>
      <c r="CY106" s="103"/>
      <c r="CZ106" s="103"/>
      <c r="DA106" s="72">
        <f t="shared" si="69"/>
        <v>0</v>
      </c>
      <c r="DB106" s="104"/>
      <c r="DC106" s="104"/>
      <c r="DD106" s="105"/>
      <c r="DE106" s="102"/>
      <c r="DF106" s="103"/>
      <c r="DG106" s="103"/>
      <c r="DH106" s="72">
        <f t="shared" si="70"/>
        <v>0</v>
      </c>
      <c r="DI106" s="104"/>
      <c r="DJ106" s="104"/>
      <c r="DK106" s="152"/>
      <c r="DL106" s="170">
        <f t="shared" si="71"/>
        <v>0</v>
      </c>
      <c r="DM106" s="51">
        <f>DN106*Довідники!$H$2</f>
        <v>0</v>
      </c>
      <c r="DN106" s="72">
        <f t="shared" si="72"/>
        <v>0</v>
      </c>
      <c r="DO106" s="96" t="str">
        <f t="shared" si="73"/>
        <v xml:space="preserve"> </v>
      </c>
      <c r="DP106" s="68" t="str">
        <f>IF(OR(DO106&lt;Довідники!$J$3, DO106&gt;Довідники!$K$3), "!", "")</f>
        <v>!</v>
      </c>
      <c r="DQ106" s="120"/>
      <c r="DR106" s="45" t="str">
        <f t="shared" si="74"/>
        <v/>
      </c>
      <c r="DS106" s="71"/>
      <c r="DT106" s="119"/>
      <c r="DU106" s="119"/>
      <c r="DV106" s="119"/>
      <c r="DW106" s="179"/>
      <c r="DX106" s="182"/>
      <c r="DY106" s="119"/>
      <c r="DZ106" s="119"/>
      <c r="EA106" s="183"/>
      <c r="ED106" s="10">
        <f t="shared" si="75"/>
        <v>0</v>
      </c>
      <c r="EE106" s="10">
        <f t="shared" si="76"/>
        <v>0</v>
      </c>
      <c r="EF106" s="10">
        <f t="shared" si="77"/>
        <v>0</v>
      </c>
      <c r="EG106" s="10">
        <f t="shared" si="78"/>
        <v>0</v>
      </c>
      <c r="EH106" s="10">
        <f t="shared" si="79"/>
        <v>0</v>
      </c>
      <c r="EI106" s="10">
        <f t="shared" si="80"/>
        <v>0</v>
      </c>
      <c r="EJ106" s="10">
        <f t="shared" si="81"/>
        <v>0</v>
      </c>
      <c r="EL106" s="123">
        <f t="shared" si="82"/>
        <v>0</v>
      </c>
    </row>
    <row r="107" spans="1:142" ht="13.5" hidden="1" thickBot="1" x14ac:dyDescent="0.25">
      <c r="A107" s="49">
        <f t="shared" si="83"/>
        <v>98</v>
      </c>
      <c r="B107" s="101"/>
      <c r="C107" s="50" t="str">
        <f>IF(ISBLANK(D107)=FALSE,VLOOKUP(D107,Довідники!$B$2:$C$45,2,FALSE),"")</f>
        <v/>
      </c>
      <c r="D107" s="145"/>
      <c r="E107" s="112"/>
      <c r="F107" s="48" t="str">
        <f t="shared" si="84"/>
        <v/>
      </c>
      <c r="G107" s="48" t="str">
        <f>CONCATENATE(IF($X107="З", CONCATENATE($R$4, ","), ""), IF($X107=Довідники!$E$5, CONCATENATE($R$4, "*,"), ""), IF($AE107="З", CONCATENATE($Y$4, ","), ""), IF($AE107=Довідники!$E$5, CONCATENATE($Y$4, "*,"), ""), IF($AL107="З", CONCATENATE($AF$4, ","), ""), IF($AL107=Довідники!$E$5, CONCATENATE($AF$4, "*,"), ""), IF($AS107="З", CONCATENATE($AM$4, ","), ""), IF($AS107=Довідники!$E$5, CONCATENATE($AM$4, "*,"), ""), IF($AZ107="З", CONCATENATE($AT$4, ","), ""), IF($AZ107=Довідники!$E$5, CONCATENATE($AT$4, "*,"), ""), IF($BG107="З", CONCATENATE($BA$4, ","), ""), IF($BG107=Довідники!$E$5, CONCATENATE($BA$4, "*,"), ""), IF($BN107="З", CONCATENATE($BH$4, ","), ""), IF($BN107=Довідники!$E$5, CONCATENATE($BH$4, "*,"), ""), IF($BU107="З", CONCATENATE($BO$4, ","), ""), IF($BU107=Довідники!$E$5, CONCATENATE($BO$4, "*,"), ""), IF($CB107="З", CONCATENATE($BV$4, ","), ""), IF($CB107=Довідники!$E$5, CONCATENATE($BV$4, "*,"), ""), IF($CI107="З", CONCATENATE($CC$4, ","), ""), IF($CI107=Довідники!$E$5, CONCATENATE($CC$4, "*,"), ""), IF($CP107="З", CONCATENATE($CJ$4, ","), ""), IF($CP107=Довідники!$E$5, CONCATENATE($CJ$4, "*,"), ""), IF($CW107="З", CONCATENATE($CQ$4, ","), ""), IF($CW107=Довідники!$E$5, CONCATENATE($CQ$4, "*,"), ""), IF($DD107="З", CONCATENATE($CX$4, ","), ""), IF($DD107=Довідники!$E$5, CONCATENATE($CX$4, "*,"), ""), IF($DK107="З", CONCATENATE($DE$4, ","), ""), IF($DK107=Довідники!$E$5, CONCATENATE($DE$4, "*,"), ""))</f>
        <v/>
      </c>
      <c r="H107" s="48" t="str">
        <f t="shared" si="85"/>
        <v/>
      </c>
      <c r="I107" s="48" t="str">
        <f t="shared" si="86"/>
        <v/>
      </c>
      <c r="J107" s="48">
        <f t="shared" si="51"/>
        <v>0</v>
      </c>
      <c r="K107" s="48" t="str">
        <f t="shared" si="87"/>
        <v/>
      </c>
      <c r="L107" s="48">
        <f t="shared" si="52"/>
        <v>0</v>
      </c>
      <c r="M107" s="51">
        <f t="shared" si="53"/>
        <v>0</v>
      </c>
      <c r="N107" s="51">
        <f t="shared" si="54"/>
        <v>0</v>
      </c>
      <c r="O107" s="52">
        <f t="shared" si="55"/>
        <v>0</v>
      </c>
      <c r="P107" s="96" t="str">
        <f t="shared" si="56"/>
        <v xml:space="preserve"> </v>
      </c>
      <c r="Q107" s="166" t="str">
        <f>IF(OR(P107&lt;Довідники!$J$8, P107&gt;Довідники!$K$8), "!", "")</f>
        <v>!</v>
      </c>
      <c r="R107" s="159"/>
      <c r="S107" s="103"/>
      <c r="T107" s="103"/>
      <c r="U107" s="72">
        <f t="shared" si="57"/>
        <v>0</v>
      </c>
      <c r="V107" s="104"/>
      <c r="W107" s="104"/>
      <c r="X107" s="105"/>
      <c r="Y107" s="102"/>
      <c r="Z107" s="103"/>
      <c r="AA107" s="103"/>
      <c r="AB107" s="72">
        <f t="shared" si="58"/>
        <v>0</v>
      </c>
      <c r="AC107" s="104"/>
      <c r="AD107" s="104"/>
      <c r="AE107" s="152"/>
      <c r="AF107" s="159"/>
      <c r="AG107" s="103"/>
      <c r="AH107" s="103"/>
      <c r="AI107" s="72">
        <f t="shared" si="59"/>
        <v>0</v>
      </c>
      <c r="AJ107" s="104"/>
      <c r="AK107" s="104"/>
      <c r="AL107" s="105"/>
      <c r="AM107" s="102"/>
      <c r="AN107" s="103"/>
      <c r="AO107" s="103"/>
      <c r="AP107" s="72">
        <f t="shared" si="60"/>
        <v>0</v>
      </c>
      <c r="AQ107" s="104"/>
      <c r="AR107" s="104"/>
      <c r="AS107" s="152"/>
      <c r="AT107" s="159"/>
      <c r="AU107" s="103"/>
      <c r="AV107" s="103"/>
      <c r="AW107" s="72">
        <f t="shared" si="61"/>
        <v>0</v>
      </c>
      <c r="AX107" s="104"/>
      <c r="AY107" s="104"/>
      <c r="AZ107" s="105"/>
      <c r="BA107" s="102"/>
      <c r="BB107" s="103"/>
      <c r="BC107" s="103"/>
      <c r="BD107" s="72">
        <f t="shared" si="62"/>
        <v>0</v>
      </c>
      <c r="BE107" s="104"/>
      <c r="BF107" s="104"/>
      <c r="BG107" s="152"/>
      <c r="BH107" s="159"/>
      <c r="BI107" s="103"/>
      <c r="BJ107" s="103"/>
      <c r="BK107" s="72">
        <f t="shared" si="63"/>
        <v>0</v>
      </c>
      <c r="BL107" s="104"/>
      <c r="BM107" s="104"/>
      <c r="BN107" s="105"/>
      <c r="BO107" s="102"/>
      <c r="BP107" s="103"/>
      <c r="BQ107" s="103"/>
      <c r="BR107" s="72">
        <f t="shared" si="64"/>
        <v>0</v>
      </c>
      <c r="BS107" s="104"/>
      <c r="BT107" s="104"/>
      <c r="BU107" s="152"/>
      <c r="BV107" s="159"/>
      <c r="BW107" s="103"/>
      <c r="BX107" s="103"/>
      <c r="BY107" s="72">
        <f t="shared" si="65"/>
        <v>0</v>
      </c>
      <c r="BZ107" s="104"/>
      <c r="CA107" s="104"/>
      <c r="CB107" s="105"/>
      <c r="CC107" s="102"/>
      <c r="CD107" s="103"/>
      <c r="CE107" s="103"/>
      <c r="CF107" s="72">
        <f t="shared" si="66"/>
        <v>0</v>
      </c>
      <c r="CG107" s="104"/>
      <c r="CH107" s="104"/>
      <c r="CI107" s="152"/>
      <c r="CJ107" s="159"/>
      <c r="CK107" s="103"/>
      <c r="CL107" s="103"/>
      <c r="CM107" s="72">
        <f t="shared" si="67"/>
        <v>0</v>
      </c>
      <c r="CN107" s="104"/>
      <c r="CO107" s="104"/>
      <c r="CP107" s="105"/>
      <c r="CQ107" s="102"/>
      <c r="CR107" s="103"/>
      <c r="CS107" s="103"/>
      <c r="CT107" s="72">
        <f t="shared" si="68"/>
        <v>0</v>
      </c>
      <c r="CU107" s="104"/>
      <c r="CV107" s="104"/>
      <c r="CW107" s="152"/>
      <c r="CX107" s="159"/>
      <c r="CY107" s="103"/>
      <c r="CZ107" s="103"/>
      <c r="DA107" s="72">
        <f t="shared" si="69"/>
        <v>0</v>
      </c>
      <c r="DB107" s="104"/>
      <c r="DC107" s="104"/>
      <c r="DD107" s="105"/>
      <c r="DE107" s="102"/>
      <c r="DF107" s="103"/>
      <c r="DG107" s="103"/>
      <c r="DH107" s="72">
        <f t="shared" si="70"/>
        <v>0</v>
      </c>
      <c r="DI107" s="104"/>
      <c r="DJ107" s="104"/>
      <c r="DK107" s="152"/>
      <c r="DL107" s="170">
        <f t="shared" si="71"/>
        <v>0</v>
      </c>
      <c r="DM107" s="51">
        <f>DN107*Довідники!$H$2</f>
        <v>0</v>
      </c>
      <c r="DN107" s="72">
        <f t="shared" si="72"/>
        <v>0</v>
      </c>
      <c r="DO107" s="96" t="str">
        <f t="shared" si="73"/>
        <v xml:space="preserve"> </v>
      </c>
      <c r="DP107" s="68" t="str">
        <f>IF(OR(DO107&lt;Довідники!$J$3, DO107&gt;Довідники!$K$3), "!", "")</f>
        <v>!</v>
      </c>
      <c r="DQ107" s="120"/>
      <c r="DR107" s="45" t="str">
        <f t="shared" si="74"/>
        <v/>
      </c>
      <c r="DS107" s="71"/>
      <c r="DT107" s="119"/>
      <c r="DU107" s="119"/>
      <c r="DV107" s="119"/>
      <c r="DW107" s="179"/>
      <c r="DX107" s="182"/>
      <c r="DY107" s="119"/>
      <c r="DZ107" s="119"/>
      <c r="EA107" s="183"/>
      <c r="ED107" s="10">
        <f t="shared" si="75"/>
        <v>0</v>
      </c>
      <c r="EE107" s="10">
        <f t="shared" si="76"/>
        <v>0</v>
      </c>
      <c r="EF107" s="10">
        <f t="shared" si="77"/>
        <v>0</v>
      </c>
      <c r="EG107" s="10">
        <f t="shared" si="78"/>
        <v>0</v>
      </c>
      <c r="EH107" s="10">
        <f t="shared" si="79"/>
        <v>0</v>
      </c>
      <c r="EI107" s="10">
        <f t="shared" si="80"/>
        <v>0</v>
      </c>
      <c r="EJ107" s="10">
        <f t="shared" si="81"/>
        <v>0</v>
      </c>
      <c r="EL107" s="123">
        <f t="shared" si="82"/>
        <v>0</v>
      </c>
    </row>
    <row r="108" spans="1:142" ht="13.5" hidden="1" thickBot="1" x14ac:dyDescent="0.25">
      <c r="A108" s="49">
        <f t="shared" si="83"/>
        <v>99</v>
      </c>
      <c r="B108" s="101"/>
      <c r="C108" s="50" t="str">
        <f>IF(ISBLANK(D108)=FALSE,VLOOKUP(D108,Довідники!$B$2:$C$45,2,FALSE),"")</f>
        <v/>
      </c>
      <c r="D108" s="145"/>
      <c r="E108" s="112"/>
      <c r="F108" s="48" t="str">
        <f t="shared" si="84"/>
        <v/>
      </c>
      <c r="G108" s="48" t="str">
        <f>CONCATENATE(IF($X108="З", CONCATENATE($R$4, ","), ""), IF($X108=Довідники!$E$5, CONCATENATE($R$4, "*,"), ""), IF($AE108="З", CONCATENATE($Y$4, ","), ""), IF($AE108=Довідники!$E$5, CONCATENATE($Y$4, "*,"), ""), IF($AL108="З", CONCATENATE($AF$4, ","), ""), IF($AL108=Довідники!$E$5, CONCATENATE($AF$4, "*,"), ""), IF($AS108="З", CONCATENATE($AM$4, ","), ""), IF($AS108=Довідники!$E$5, CONCATENATE($AM$4, "*,"), ""), IF($AZ108="З", CONCATENATE($AT$4, ","), ""), IF($AZ108=Довідники!$E$5, CONCATENATE($AT$4, "*,"), ""), IF($BG108="З", CONCATENATE($BA$4, ","), ""), IF($BG108=Довідники!$E$5, CONCATENATE($BA$4, "*,"), ""), IF($BN108="З", CONCATENATE($BH$4, ","), ""), IF($BN108=Довідники!$E$5, CONCATENATE($BH$4, "*,"), ""), IF($BU108="З", CONCATENATE($BO$4, ","), ""), IF($BU108=Довідники!$E$5, CONCATENATE($BO$4, "*,"), ""), IF($CB108="З", CONCATENATE($BV$4, ","), ""), IF($CB108=Довідники!$E$5, CONCATENATE($BV$4, "*,"), ""), IF($CI108="З", CONCATENATE($CC$4, ","), ""), IF($CI108=Довідники!$E$5, CONCATENATE($CC$4, "*,"), ""), IF($CP108="З", CONCATENATE($CJ$4, ","), ""), IF($CP108=Довідники!$E$5, CONCATENATE($CJ$4, "*,"), ""), IF($CW108="З", CONCATENATE($CQ$4, ","), ""), IF($CW108=Довідники!$E$5, CONCATENATE($CQ$4, "*,"), ""), IF($DD108="З", CONCATENATE($CX$4, ","), ""), IF($DD108=Довідники!$E$5, CONCATENATE($CX$4, "*,"), ""), IF($DK108="З", CONCATENATE($DE$4, ","), ""), IF($DK108=Довідники!$E$5, CONCATENATE($DE$4, "*,"), ""))</f>
        <v/>
      </c>
      <c r="H108" s="48" t="str">
        <f t="shared" si="85"/>
        <v/>
      </c>
      <c r="I108" s="48" t="str">
        <f t="shared" si="86"/>
        <v/>
      </c>
      <c r="J108" s="48">
        <f t="shared" si="51"/>
        <v>0</v>
      </c>
      <c r="K108" s="48" t="str">
        <f t="shared" si="87"/>
        <v/>
      </c>
      <c r="L108" s="48">
        <f t="shared" si="52"/>
        <v>0</v>
      </c>
      <c r="M108" s="51">
        <f t="shared" si="53"/>
        <v>0</v>
      </c>
      <c r="N108" s="51">
        <f t="shared" si="54"/>
        <v>0</v>
      </c>
      <c r="O108" s="52">
        <f t="shared" si="55"/>
        <v>0</v>
      </c>
      <c r="P108" s="96" t="str">
        <f t="shared" si="56"/>
        <v xml:space="preserve"> </v>
      </c>
      <c r="Q108" s="166" t="str">
        <f>IF(OR(P108&lt;Довідники!$J$8, P108&gt;Довідники!$K$8), "!", "")</f>
        <v>!</v>
      </c>
      <c r="R108" s="159"/>
      <c r="S108" s="103"/>
      <c r="T108" s="103"/>
      <c r="U108" s="72">
        <f t="shared" si="57"/>
        <v>0</v>
      </c>
      <c r="V108" s="104"/>
      <c r="W108" s="104"/>
      <c r="X108" s="105"/>
      <c r="Y108" s="102"/>
      <c r="Z108" s="103"/>
      <c r="AA108" s="103"/>
      <c r="AB108" s="72">
        <f t="shared" si="58"/>
        <v>0</v>
      </c>
      <c r="AC108" s="104"/>
      <c r="AD108" s="104"/>
      <c r="AE108" s="152"/>
      <c r="AF108" s="159"/>
      <c r="AG108" s="103"/>
      <c r="AH108" s="103"/>
      <c r="AI108" s="72">
        <f t="shared" si="59"/>
        <v>0</v>
      </c>
      <c r="AJ108" s="104"/>
      <c r="AK108" s="104"/>
      <c r="AL108" s="105"/>
      <c r="AM108" s="102"/>
      <c r="AN108" s="103"/>
      <c r="AO108" s="103"/>
      <c r="AP108" s="72">
        <f t="shared" si="60"/>
        <v>0</v>
      </c>
      <c r="AQ108" s="104"/>
      <c r="AR108" s="104"/>
      <c r="AS108" s="152"/>
      <c r="AT108" s="159"/>
      <c r="AU108" s="103"/>
      <c r="AV108" s="103"/>
      <c r="AW108" s="72">
        <f t="shared" si="61"/>
        <v>0</v>
      </c>
      <c r="AX108" s="104"/>
      <c r="AY108" s="104"/>
      <c r="AZ108" s="105"/>
      <c r="BA108" s="102"/>
      <c r="BB108" s="103"/>
      <c r="BC108" s="103"/>
      <c r="BD108" s="72">
        <f t="shared" si="62"/>
        <v>0</v>
      </c>
      <c r="BE108" s="104"/>
      <c r="BF108" s="104"/>
      <c r="BG108" s="152"/>
      <c r="BH108" s="159"/>
      <c r="BI108" s="103"/>
      <c r="BJ108" s="103"/>
      <c r="BK108" s="72">
        <f t="shared" si="63"/>
        <v>0</v>
      </c>
      <c r="BL108" s="104"/>
      <c r="BM108" s="104"/>
      <c r="BN108" s="105"/>
      <c r="BO108" s="102"/>
      <c r="BP108" s="103"/>
      <c r="BQ108" s="103"/>
      <c r="BR108" s="72">
        <f t="shared" si="64"/>
        <v>0</v>
      </c>
      <c r="BS108" s="104"/>
      <c r="BT108" s="104"/>
      <c r="BU108" s="152"/>
      <c r="BV108" s="159"/>
      <c r="BW108" s="103"/>
      <c r="BX108" s="103"/>
      <c r="BY108" s="72">
        <f t="shared" si="65"/>
        <v>0</v>
      </c>
      <c r="BZ108" s="104"/>
      <c r="CA108" s="104"/>
      <c r="CB108" s="105"/>
      <c r="CC108" s="102"/>
      <c r="CD108" s="103"/>
      <c r="CE108" s="103"/>
      <c r="CF108" s="72">
        <f t="shared" si="66"/>
        <v>0</v>
      </c>
      <c r="CG108" s="104"/>
      <c r="CH108" s="104"/>
      <c r="CI108" s="152"/>
      <c r="CJ108" s="159"/>
      <c r="CK108" s="103"/>
      <c r="CL108" s="103"/>
      <c r="CM108" s="72">
        <f t="shared" si="67"/>
        <v>0</v>
      </c>
      <c r="CN108" s="104"/>
      <c r="CO108" s="104"/>
      <c r="CP108" s="105"/>
      <c r="CQ108" s="102"/>
      <c r="CR108" s="103"/>
      <c r="CS108" s="103"/>
      <c r="CT108" s="72">
        <f t="shared" si="68"/>
        <v>0</v>
      </c>
      <c r="CU108" s="104"/>
      <c r="CV108" s="104"/>
      <c r="CW108" s="152"/>
      <c r="CX108" s="159"/>
      <c r="CY108" s="103"/>
      <c r="CZ108" s="103"/>
      <c r="DA108" s="72">
        <f t="shared" si="69"/>
        <v>0</v>
      </c>
      <c r="DB108" s="104"/>
      <c r="DC108" s="104"/>
      <c r="DD108" s="105"/>
      <c r="DE108" s="102"/>
      <c r="DF108" s="103"/>
      <c r="DG108" s="103"/>
      <c r="DH108" s="72">
        <f t="shared" si="70"/>
        <v>0</v>
      </c>
      <c r="DI108" s="104"/>
      <c r="DJ108" s="104"/>
      <c r="DK108" s="152"/>
      <c r="DL108" s="170">
        <f t="shared" si="71"/>
        <v>0</v>
      </c>
      <c r="DM108" s="51">
        <f>DN108*Довідники!$H$2</f>
        <v>0</v>
      </c>
      <c r="DN108" s="72">
        <f t="shared" si="72"/>
        <v>0</v>
      </c>
      <c r="DO108" s="96" t="str">
        <f t="shared" si="73"/>
        <v xml:space="preserve"> </v>
      </c>
      <c r="DP108" s="68" t="str">
        <f>IF(OR(DO108&lt;Довідники!$J$3, DO108&gt;Довідники!$K$3), "!", "")</f>
        <v>!</v>
      </c>
      <c r="DQ108" s="120"/>
      <c r="DR108" s="45" t="str">
        <f t="shared" si="74"/>
        <v/>
      </c>
      <c r="DS108" s="71"/>
      <c r="DT108" s="119"/>
      <c r="DU108" s="119"/>
      <c r="DV108" s="119"/>
      <c r="DW108" s="179"/>
      <c r="DX108" s="182"/>
      <c r="DY108" s="119"/>
      <c r="DZ108" s="119"/>
      <c r="EA108" s="183"/>
      <c r="ED108" s="10">
        <f t="shared" si="75"/>
        <v>0</v>
      </c>
      <c r="EE108" s="10">
        <f t="shared" si="76"/>
        <v>0</v>
      </c>
      <c r="EF108" s="10">
        <f t="shared" si="77"/>
        <v>0</v>
      </c>
      <c r="EG108" s="10">
        <f t="shared" si="78"/>
        <v>0</v>
      </c>
      <c r="EH108" s="10">
        <f t="shared" si="79"/>
        <v>0</v>
      </c>
      <c r="EI108" s="10">
        <f t="shared" si="80"/>
        <v>0</v>
      </c>
      <c r="EJ108" s="10">
        <f t="shared" si="81"/>
        <v>0</v>
      </c>
      <c r="EL108" s="123">
        <f t="shared" si="82"/>
        <v>0</v>
      </c>
    </row>
    <row r="109" spans="1:142" ht="13.5" hidden="1" thickBot="1" x14ac:dyDescent="0.25">
      <c r="A109" s="49">
        <f t="shared" si="83"/>
        <v>100</v>
      </c>
      <c r="B109" s="101"/>
      <c r="C109" s="50" t="str">
        <f>IF(ISBLANK(D109)=FALSE,VLOOKUP(D109,Довідники!$B$2:$C$45,2,FALSE),"")</f>
        <v/>
      </c>
      <c r="D109" s="145"/>
      <c r="E109" s="112"/>
      <c r="F109" s="48" t="str">
        <f t="shared" si="84"/>
        <v/>
      </c>
      <c r="G109" s="48" t="str">
        <f>CONCATENATE(IF($X109="З", CONCATENATE($R$4, ","), ""), IF($X109=Довідники!$E$5, CONCATENATE($R$4, "*,"), ""), IF($AE109="З", CONCATENATE($Y$4, ","), ""), IF($AE109=Довідники!$E$5, CONCATENATE($Y$4, "*,"), ""), IF($AL109="З", CONCATENATE($AF$4, ","), ""), IF($AL109=Довідники!$E$5, CONCATENATE($AF$4, "*,"), ""), IF($AS109="З", CONCATENATE($AM$4, ","), ""), IF($AS109=Довідники!$E$5, CONCATENATE($AM$4, "*,"), ""), IF($AZ109="З", CONCATENATE($AT$4, ","), ""), IF($AZ109=Довідники!$E$5, CONCATENATE($AT$4, "*,"), ""), IF($BG109="З", CONCATENATE($BA$4, ","), ""), IF($BG109=Довідники!$E$5, CONCATENATE($BA$4, "*,"), ""), IF($BN109="З", CONCATENATE($BH$4, ","), ""), IF($BN109=Довідники!$E$5, CONCATENATE($BH$4, "*,"), ""), IF($BU109="З", CONCATENATE($BO$4, ","), ""), IF($BU109=Довідники!$E$5, CONCATENATE($BO$4, "*,"), ""), IF($CB109="З", CONCATENATE($BV$4, ","), ""), IF($CB109=Довідники!$E$5, CONCATENATE($BV$4, "*,"), ""), IF($CI109="З", CONCATENATE($CC$4, ","), ""), IF($CI109=Довідники!$E$5, CONCATENATE($CC$4, "*,"), ""), IF($CP109="З", CONCATENATE($CJ$4, ","), ""), IF($CP109=Довідники!$E$5, CONCATENATE($CJ$4, "*,"), ""), IF($CW109="З", CONCATENATE($CQ$4, ","), ""), IF($CW109=Довідники!$E$5, CONCATENATE($CQ$4, "*,"), ""), IF($DD109="З", CONCATENATE($CX$4, ","), ""), IF($DD109=Довідники!$E$5, CONCATENATE($CX$4, "*,"), ""), IF($DK109="З", CONCATENATE($DE$4, ","), ""), IF($DK109=Довідники!$E$5, CONCATENATE($DE$4, "*,"), ""))</f>
        <v/>
      </c>
      <c r="H109" s="48" t="str">
        <f t="shared" si="85"/>
        <v/>
      </c>
      <c r="I109" s="48" t="str">
        <f t="shared" si="86"/>
        <v/>
      </c>
      <c r="J109" s="48">
        <f t="shared" si="51"/>
        <v>0</v>
      </c>
      <c r="K109" s="48" t="str">
        <f t="shared" si="87"/>
        <v/>
      </c>
      <c r="L109" s="48">
        <f t="shared" si="52"/>
        <v>0</v>
      </c>
      <c r="M109" s="51">
        <f t="shared" si="53"/>
        <v>0</v>
      </c>
      <c r="N109" s="51">
        <f t="shared" si="54"/>
        <v>0</v>
      </c>
      <c r="O109" s="52">
        <f t="shared" si="55"/>
        <v>0</v>
      </c>
      <c r="P109" s="96" t="str">
        <f t="shared" si="56"/>
        <v xml:space="preserve"> </v>
      </c>
      <c r="Q109" s="166" t="str">
        <f>IF(OR(P109&lt;Довідники!$J$8, P109&gt;Довідники!$K$8), "!", "")</f>
        <v>!</v>
      </c>
      <c r="R109" s="159"/>
      <c r="S109" s="103"/>
      <c r="T109" s="103"/>
      <c r="U109" s="72">
        <f t="shared" si="57"/>
        <v>0</v>
      </c>
      <c r="V109" s="104"/>
      <c r="W109" s="104"/>
      <c r="X109" s="105"/>
      <c r="Y109" s="102"/>
      <c r="Z109" s="103"/>
      <c r="AA109" s="103"/>
      <c r="AB109" s="72">
        <f t="shared" si="58"/>
        <v>0</v>
      </c>
      <c r="AC109" s="104"/>
      <c r="AD109" s="104"/>
      <c r="AE109" s="152"/>
      <c r="AF109" s="159"/>
      <c r="AG109" s="103"/>
      <c r="AH109" s="103"/>
      <c r="AI109" s="72">
        <f t="shared" si="59"/>
        <v>0</v>
      </c>
      <c r="AJ109" s="104"/>
      <c r="AK109" s="104"/>
      <c r="AL109" s="105"/>
      <c r="AM109" s="102"/>
      <c r="AN109" s="103"/>
      <c r="AO109" s="103"/>
      <c r="AP109" s="72">
        <f t="shared" si="60"/>
        <v>0</v>
      </c>
      <c r="AQ109" s="104"/>
      <c r="AR109" s="104"/>
      <c r="AS109" s="152"/>
      <c r="AT109" s="159"/>
      <c r="AU109" s="103"/>
      <c r="AV109" s="103"/>
      <c r="AW109" s="72">
        <f t="shared" si="61"/>
        <v>0</v>
      </c>
      <c r="AX109" s="104"/>
      <c r="AY109" s="104"/>
      <c r="AZ109" s="105"/>
      <c r="BA109" s="102"/>
      <c r="BB109" s="103"/>
      <c r="BC109" s="103"/>
      <c r="BD109" s="72">
        <f t="shared" si="62"/>
        <v>0</v>
      </c>
      <c r="BE109" s="104"/>
      <c r="BF109" s="104"/>
      <c r="BG109" s="152"/>
      <c r="BH109" s="159"/>
      <c r="BI109" s="103"/>
      <c r="BJ109" s="103"/>
      <c r="BK109" s="72">
        <f t="shared" si="63"/>
        <v>0</v>
      </c>
      <c r="BL109" s="104"/>
      <c r="BM109" s="104"/>
      <c r="BN109" s="105"/>
      <c r="BO109" s="102"/>
      <c r="BP109" s="103"/>
      <c r="BQ109" s="103"/>
      <c r="BR109" s="72">
        <f t="shared" si="64"/>
        <v>0</v>
      </c>
      <c r="BS109" s="104"/>
      <c r="BT109" s="104"/>
      <c r="BU109" s="152"/>
      <c r="BV109" s="159"/>
      <c r="BW109" s="103"/>
      <c r="BX109" s="103"/>
      <c r="BY109" s="72">
        <f t="shared" si="65"/>
        <v>0</v>
      </c>
      <c r="BZ109" s="104"/>
      <c r="CA109" s="104"/>
      <c r="CB109" s="105"/>
      <c r="CC109" s="102"/>
      <c r="CD109" s="103"/>
      <c r="CE109" s="103"/>
      <c r="CF109" s="72">
        <f t="shared" si="66"/>
        <v>0</v>
      </c>
      <c r="CG109" s="104"/>
      <c r="CH109" s="104"/>
      <c r="CI109" s="152"/>
      <c r="CJ109" s="159"/>
      <c r="CK109" s="103"/>
      <c r="CL109" s="103"/>
      <c r="CM109" s="72">
        <f t="shared" si="67"/>
        <v>0</v>
      </c>
      <c r="CN109" s="104"/>
      <c r="CO109" s="104"/>
      <c r="CP109" s="105"/>
      <c r="CQ109" s="102"/>
      <c r="CR109" s="103"/>
      <c r="CS109" s="103"/>
      <c r="CT109" s="72">
        <f t="shared" si="68"/>
        <v>0</v>
      </c>
      <c r="CU109" s="104"/>
      <c r="CV109" s="104"/>
      <c r="CW109" s="152"/>
      <c r="CX109" s="159"/>
      <c r="CY109" s="103"/>
      <c r="CZ109" s="103"/>
      <c r="DA109" s="72">
        <f t="shared" si="69"/>
        <v>0</v>
      </c>
      <c r="DB109" s="104"/>
      <c r="DC109" s="104"/>
      <c r="DD109" s="105"/>
      <c r="DE109" s="102"/>
      <c r="DF109" s="103"/>
      <c r="DG109" s="103"/>
      <c r="DH109" s="72">
        <f t="shared" si="70"/>
        <v>0</v>
      </c>
      <c r="DI109" s="104"/>
      <c r="DJ109" s="104"/>
      <c r="DK109" s="152"/>
      <c r="DL109" s="170">
        <f t="shared" si="71"/>
        <v>0</v>
      </c>
      <c r="DM109" s="51">
        <f>DN109*Довідники!$H$2</f>
        <v>0</v>
      </c>
      <c r="DN109" s="72">
        <f t="shared" si="72"/>
        <v>0</v>
      </c>
      <c r="DO109" s="96" t="str">
        <f t="shared" si="73"/>
        <v xml:space="preserve"> </v>
      </c>
      <c r="DP109" s="68" t="str">
        <f>IF(OR(DO109&lt;Довідники!$J$3, DO109&gt;Довідники!$K$3), "!", "")</f>
        <v>!</v>
      </c>
      <c r="DQ109" s="120"/>
      <c r="DR109" s="45" t="str">
        <f t="shared" si="74"/>
        <v/>
      </c>
      <c r="DS109" s="71"/>
      <c r="DT109" s="119"/>
      <c r="DU109" s="119"/>
      <c r="DV109" s="119"/>
      <c r="DW109" s="179"/>
      <c r="DX109" s="182"/>
      <c r="DY109" s="119"/>
      <c r="DZ109" s="119"/>
      <c r="EA109" s="183"/>
      <c r="ED109" s="10">
        <f t="shared" si="75"/>
        <v>0</v>
      </c>
      <c r="EE109" s="10">
        <f t="shared" si="76"/>
        <v>0</v>
      </c>
      <c r="EF109" s="10">
        <f t="shared" si="77"/>
        <v>0</v>
      </c>
      <c r="EG109" s="10">
        <f t="shared" si="78"/>
        <v>0</v>
      </c>
      <c r="EH109" s="10">
        <f t="shared" si="79"/>
        <v>0</v>
      </c>
      <c r="EI109" s="10">
        <f t="shared" si="80"/>
        <v>0</v>
      </c>
      <c r="EJ109" s="10">
        <f t="shared" si="81"/>
        <v>0</v>
      </c>
      <c r="EL109" s="123">
        <f t="shared" si="82"/>
        <v>0</v>
      </c>
    </row>
    <row r="110" spans="1:142" s="60" customFormat="1" ht="13.5" thickBot="1" x14ac:dyDescent="0.25">
      <c r="A110" s="53"/>
      <c r="B110" s="54" t="s">
        <v>173</v>
      </c>
      <c r="C110" s="55"/>
      <c r="D110" s="146"/>
      <c r="E110" s="113">
        <f>SUM(E10:E109)</f>
        <v>22.5</v>
      </c>
      <c r="F110" s="57"/>
      <c r="G110" s="57"/>
      <c r="H110" s="57"/>
      <c r="I110" s="57"/>
      <c r="J110" s="57"/>
      <c r="K110" s="57"/>
      <c r="L110" s="57">
        <f>SUM(L10:L109)</f>
        <v>298</v>
      </c>
      <c r="M110" s="58">
        <f>SUM(M10:M109)</f>
        <v>80</v>
      </c>
      <c r="N110" s="58">
        <f>SUM(N10:N109)</f>
        <v>116</v>
      </c>
      <c r="O110" s="59">
        <f>SUM(O10:O109)</f>
        <v>102</v>
      </c>
      <c r="P110" s="59"/>
      <c r="Q110" s="59"/>
      <c r="R110" s="160"/>
      <c r="S110" s="74"/>
      <c r="T110" s="74"/>
      <c r="U110" s="75"/>
      <c r="V110" s="58"/>
      <c r="W110" s="58"/>
      <c r="X110" s="52"/>
      <c r="Y110" s="73"/>
      <c r="Z110" s="74"/>
      <c r="AA110" s="74"/>
      <c r="AB110" s="75"/>
      <c r="AC110" s="58"/>
      <c r="AD110" s="58"/>
      <c r="AE110" s="153"/>
      <c r="AF110" s="160"/>
      <c r="AG110" s="74"/>
      <c r="AH110" s="74"/>
      <c r="AI110" s="75"/>
      <c r="AJ110" s="58"/>
      <c r="AK110" s="58"/>
      <c r="AL110" s="59"/>
      <c r="AM110" s="73"/>
      <c r="AN110" s="74"/>
      <c r="AO110" s="74"/>
      <c r="AP110" s="75"/>
      <c r="AQ110" s="58"/>
      <c r="AR110" s="58"/>
      <c r="AS110" s="153"/>
      <c r="AT110" s="160"/>
      <c r="AU110" s="74"/>
      <c r="AV110" s="74"/>
      <c r="AW110" s="75"/>
      <c r="AX110" s="58"/>
      <c r="AY110" s="58"/>
      <c r="AZ110" s="59"/>
      <c r="BA110" s="73"/>
      <c r="BB110" s="74"/>
      <c r="BC110" s="74"/>
      <c r="BD110" s="75"/>
      <c r="BE110" s="58"/>
      <c r="BF110" s="58"/>
      <c r="BG110" s="153"/>
      <c r="BH110" s="160"/>
      <c r="BI110" s="74"/>
      <c r="BJ110" s="74"/>
      <c r="BK110" s="75"/>
      <c r="BL110" s="58"/>
      <c r="BM110" s="58"/>
      <c r="BN110" s="59"/>
      <c r="BO110" s="73"/>
      <c r="BP110" s="74"/>
      <c r="BQ110" s="74"/>
      <c r="BR110" s="75"/>
      <c r="BS110" s="58"/>
      <c r="BT110" s="58"/>
      <c r="BU110" s="153"/>
      <c r="BV110" s="160"/>
      <c r="BW110" s="74"/>
      <c r="BX110" s="74"/>
      <c r="BY110" s="75"/>
      <c r="BZ110" s="58"/>
      <c r="CA110" s="58"/>
      <c r="CB110" s="59"/>
      <c r="CC110" s="73"/>
      <c r="CD110" s="74"/>
      <c r="CE110" s="74"/>
      <c r="CF110" s="75"/>
      <c r="CG110" s="58"/>
      <c r="CH110" s="58"/>
      <c r="CI110" s="153"/>
      <c r="CJ110" s="160"/>
      <c r="CK110" s="74"/>
      <c r="CL110" s="74"/>
      <c r="CM110" s="75"/>
      <c r="CN110" s="58"/>
      <c r="CO110" s="58"/>
      <c r="CP110" s="59"/>
      <c r="CQ110" s="73"/>
      <c r="CR110" s="74"/>
      <c r="CS110" s="74"/>
      <c r="CT110" s="75"/>
      <c r="CU110" s="58"/>
      <c r="CV110" s="58"/>
      <c r="CW110" s="153"/>
      <c r="CX110" s="160"/>
      <c r="CY110" s="74"/>
      <c r="CZ110" s="74"/>
      <c r="DA110" s="75"/>
      <c r="DB110" s="58"/>
      <c r="DC110" s="58"/>
      <c r="DD110" s="59"/>
      <c r="DE110" s="73"/>
      <c r="DF110" s="74"/>
      <c r="DG110" s="74"/>
      <c r="DH110" s="75"/>
      <c r="DI110" s="58"/>
      <c r="DJ110" s="58"/>
      <c r="DK110" s="153"/>
      <c r="DL110" s="171">
        <f>SUM(DL10:DL109)</f>
        <v>377</v>
      </c>
      <c r="DM110" s="58">
        <f>SUM(DM10:DM109)</f>
        <v>675</v>
      </c>
      <c r="DN110" s="58"/>
      <c r="DO110" s="97">
        <f>IF(DM110&lt;&gt;0,DL110/DM110," ")</f>
        <v>0.55851851851851853</v>
      </c>
      <c r="DP110" s="69" t="str">
        <f>IF(OR(DO110&lt;Довідники!$J$3, DO110&gt;Довідники!$K$3), "!", "")</f>
        <v/>
      </c>
      <c r="DQ110" s="48"/>
      <c r="DR110" s="45"/>
      <c r="DS110" s="407"/>
      <c r="DT110" s="117"/>
      <c r="DU110" s="117"/>
      <c r="DV110" s="119"/>
      <c r="DW110" s="179"/>
      <c r="DX110" s="182"/>
      <c r="DY110" s="119"/>
      <c r="DZ110" s="119"/>
      <c r="EA110" s="183"/>
      <c r="ED110" s="10">
        <f t="shared" ref="ED110:ED114" si="88">IF(OR(U110&gt;0,V110&gt;0,W110&lt;&gt;"",X110&lt;&gt;"",AB110&gt;0,AC110&gt;0,AD110&lt;&gt;"",AE110&lt;&gt;""),1,0)</f>
        <v>0</v>
      </c>
      <c r="EE110" s="10">
        <f t="shared" ref="EE110:EE114" si="89">IF(OR(AI110&gt;0,AJ110&gt;0,AK110&lt;&gt;"",AL110&lt;&gt;"",AP110&gt;0,AQ110&gt;0,AR110&lt;&gt;"",AS110&lt;&gt;""),1,0)</f>
        <v>0</v>
      </c>
      <c r="EF110" s="10">
        <f t="shared" ref="EF110:EF114" si="90">IF(OR(AW110&gt;0,AX110&gt;0,AY110&lt;&gt;"",AZ110&lt;&gt;"",BD110&gt;0,BE110&gt;0,BF110&lt;&gt;"",BG110&lt;&gt;""),1,0)</f>
        <v>0</v>
      </c>
      <c r="EG110" s="10">
        <f t="shared" ref="EG110:EG114" si="91">IF(OR(BK110&gt;0,BL110&gt;0,BM110&lt;&gt;"",BN110&lt;&gt;"",BR110&gt;0,BS110&gt;0,BT110&lt;&gt;"",BU110&lt;&gt;""),1,0)</f>
        <v>0</v>
      </c>
      <c r="EH110" s="10">
        <f t="shared" ref="EH110:EH114" si="92">IF(OR(BY110&gt;0,BZ110&gt;0,CA110&lt;&gt;"",CB110&lt;&gt;"",CF110&gt;0,CG110&gt;0,CH110&lt;&gt;"",CI110&lt;&gt;""),1,0)</f>
        <v>0</v>
      </c>
      <c r="EI110" s="10">
        <f t="shared" ref="EI110:EI114" si="93">IF(OR(CM110&gt;0,CN110&gt;0,CO110&lt;&gt;"",CP110&lt;&gt;"",CT110&gt;0,CU110&gt;0,CV110&lt;&gt;"",CW110&lt;&gt;""),1,0)</f>
        <v>0</v>
      </c>
      <c r="EJ110" s="10">
        <f t="shared" ref="EJ110:EJ114" si="94">IF(OR(DA110&gt;0,DB110&gt;0,DC110&lt;&gt;"",DD110&lt;&gt;"",DH110&gt;0,DI110&gt;0,DJ110&lt;&gt;"",DK110&lt;&gt;""),1,0)</f>
        <v>0</v>
      </c>
      <c r="EL110" s="123">
        <f t="shared" ref="EL110:EL114" si="95">IF(AND(B110="", OR(E110&lt;&gt;0, F110&lt;&gt;"", G110&lt;&gt;"", H110&lt;&gt;"", I110&lt;&gt;"", J110&lt;&gt;0, L110&lt;&gt;0)), 1, 0)</f>
        <v>0</v>
      </c>
    </row>
    <row r="111" spans="1:142" ht="13.5" thickBot="1" x14ac:dyDescent="0.25">
      <c r="A111" s="40"/>
      <c r="B111" s="589" t="s">
        <v>174</v>
      </c>
      <c r="C111" s="41"/>
      <c r="D111" s="147"/>
      <c r="E111" s="111"/>
      <c r="F111" s="43"/>
      <c r="G111" s="43"/>
      <c r="H111" s="43"/>
      <c r="I111" s="43"/>
      <c r="J111" s="43"/>
      <c r="K111" s="43"/>
      <c r="L111" s="43"/>
      <c r="M111" s="44"/>
      <c r="N111" s="44"/>
      <c r="O111" s="45"/>
      <c r="P111" s="45"/>
      <c r="Q111" s="165"/>
      <c r="R111" s="161"/>
      <c r="S111" s="78"/>
      <c r="T111" s="78"/>
      <c r="U111" s="76"/>
      <c r="V111" s="44"/>
      <c r="W111" s="44"/>
      <c r="X111" s="178"/>
      <c r="Y111" s="77"/>
      <c r="Z111" s="78"/>
      <c r="AA111" s="78"/>
      <c r="AB111" s="76"/>
      <c r="AC111" s="44"/>
      <c r="AD111" s="44"/>
      <c r="AE111" s="151"/>
      <c r="AF111" s="161"/>
      <c r="AG111" s="78"/>
      <c r="AH111" s="78"/>
      <c r="AI111" s="76"/>
      <c r="AJ111" s="44"/>
      <c r="AK111" s="44"/>
      <c r="AL111" s="45"/>
      <c r="AM111" s="77"/>
      <c r="AN111" s="78"/>
      <c r="AO111" s="78"/>
      <c r="AP111" s="76"/>
      <c r="AQ111" s="44"/>
      <c r="AR111" s="44"/>
      <c r="AS111" s="151"/>
      <c r="AT111" s="161"/>
      <c r="AU111" s="78"/>
      <c r="AV111" s="78"/>
      <c r="AW111" s="76"/>
      <c r="AX111" s="44"/>
      <c r="AY111" s="44"/>
      <c r="AZ111" s="45"/>
      <c r="BA111" s="77"/>
      <c r="BB111" s="78"/>
      <c r="BC111" s="78"/>
      <c r="BD111" s="76"/>
      <c r="BE111" s="44"/>
      <c r="BF111" s="44"/>
      <c r="BG111" s="151"/>
      <c r="BH111" s="161"/>
      <c r="BI111" s="78"/>
      <c r="BJ111" s="78"/>
      <c r="BK111" s="76"/>
      <c r="BL111" s="44"/>
      <c r="BM111" s="44"/>
      <c r="BN111" s="45"/>
      <c r="BO111" s="77"/>
      <c r="BP111" s="78"/>
      <c r="BQ111" s="78"/>
      <c r="BR111" s="76"/>
      <c r="BS111" s="44"/>
      <c r="BT111" s="44"/>
      <c r="BU111" s="151"/>
      <c r="BV111" s="161"/>
      <c r="BW111" s="78"/>
      <c r="BX111" s="78"/>
      <c r="BY111" s="76"/>
      <c r="BZ111" s="44"/>
      <c r="CA111" s="44"/>
      <c r="CB111" s="45"/>
      <c r="CC111" s="77"/>
      <c r="CD111" s="78"/>
      <c r="CE111" s="78"/>
      <c r="CF111" s="76"/>
      <c r="CG111" s="44"/>
      <c r="CH111" s="44"/>
      <c r="CI111" s="151"/>
      <c r="CJ111" s="161"/>
      <c r="CK111" s="78"/>
      <c r="CL111" s="78"/>
      <c r="CM111" s="76"/>
      <c r="CN111" s="44"/>
      <c r="CO111" s="44"/>
      <c r="CP111" s="45"/>
      <c r="CQ111" s="77"/>
      <c r="CR111" s="78"/>
      <c r="CS111" s="78"/>
      <c r="CT111" s="76"/>
      <c r="CU111" s="44"/>
      <c r="CV111" s="44"/>
      <c r="CW111" s="151"/>
      <c r="CX111" s="161"/>
      <c r="CY111" s="78"/>
      <c r="CZ111" s="78"/>
      <c r="DA111" s="76"/>
      <c r="DB111" s="44"/>
      <c r="DC111" s="44"/>
      <c r="DD111" s="45"/>
      <c r="DE111" s="77"/>
      <c r="DF111" s="78"/>
      <c r="DG111" s="78"/>
      <c r="DH111" s="76"/>
      <c r="DI111" s="44"/>
      <c r="DJ111" s="44"/>
      <c r="DK111" s="151"/>
      <c r="DL111" s="108"/>
      <c r="DM111" s="44"/>
      <c r="DN111" s="44"/>
      <c r="DO111" s="95"/>
      <c r="DP111" s="67"/>
      <c r="DQ111" s="43"/>
      <c r="DR111" s="45"/>
      <c r="DS111" s="71"/>
      <c r="DT111" s="47"/>
      <c r="DU111" s="47"/>
      <c r="DV111" s="119"/>
      <c r="DW111" s="179"/>
      <c r="DX111" s="182"/>
      <c r="DY111" s="119"/>
      <c r="DZ111" s="119"/>
      <c r="EA111" s="183"/>
      <c r="ED111" s="10">
        <f t="shared" si="88"/>
        <v>0</v>
      </c>
      <c r="EE111" s="10">
        <f t="shared" si="89"/>
        <v>0</v>
      </c>
      <c r="EF111" s="10">
        <f t="shared" si="90"/>
        <v>0</v>
      </c>
      <c r="EG111" s="10">
        <f t="shared" si="91"/>
        <v>0</v>
      </c>
      <c r="EH111" s="10">
        <f t="shared" si="92"/>
        <v>0</v>
      </c>
      <c r="EI111" s="10">
        <f t="shared" si="93"/>
        <v>0</v>
      </c>
      <c r="EJ111" s="10">
        <f t="shared" si="94"/>
        <v>0</v>
      </c>
      <c r="EL111" s="123">
        <f t="shared" si="95"/>
        <v>0</v>
      </c>
    </row>
    <row r="112" spans="1:142" ht="13.5" thickBot="1" x14ac:dyDescent="0.25">
      <c r="A112" s="49">
        <f t="shared" ref="A112:A175" si="96">A111+1</f>
        <v>1</v>
      </c>
      <c r="B112" s="585" t="s">
        <v>175</v>
      </c>
      <c r="C112" s="50">
        <f>IF(ISBLANK(D112)=FALSE,VLOOKUP(D112,Довідники!$B$2:$C$45,2,FALSE),"")</f>
        <v>34</v>
      </c>
      <c r="D112" s="145" t="s">
        <v>172</v>
      </c>
      <c r="E112" s="112">
        <v>7</v>
      </c>
      <c r="F112" s="48" t="str">
        <f>CONCATENATE(IF($X112="Е", CONCATENATE($R$4, ","), ""), IF($AE112="Е", CONCATENATE($Y$4, ","), ""), IF($AL112="Е", CONCATENATE($AF$4, ","), ""), IF($AS112="Е", CONCATENATE($AM$4, ","), ""), IF($AZ112="Е", CONCATENATE($AT$4, ","), ""), IF($BG112="Е", CONCATENATE($BA$4, ","), ""), IF($BN112="Е", CONCATENATE($BH$4, ","), ""), IF($BU112="Е", CONCATENATE($BO$4, ","), ""), IF($CB112="Е", CONCATENATE($BV$4, ","), ""), IF($CI112="Е", CONCATENATE($CC$4, ","), ""), IF($CP112="Е", CONCATENATE($CJ$4, ","), ""), IF($CW112="Е", CONCATENATE($CQ$4, ","), ""), IF($DD112="Е", CONCATENATE($CX$4, ","), ""), IF($DK112="Е", CONCATENATE($DE$4, ","), ""))</f>
        <v>2,</v>
      </c>
      <c r="G112" s="48" t="str">
        <f>CONCATENATE(IF($X112="З", CONCATENATE($R$4, ","), ""), IF($X112=Довідники!$E$5, CONCATENATE($R$4, "*,"), ""), IF($AE112="З", CONCATENATE($Y$4, ","), ""), IF($AE112=Довідники!$E$5, CONCATENATE($Y$4, "*,"), ""), IF($AL112="З", CONCATENATE($AF$4, ","), ""), IF($AL112=Довідники!$E$5, CONCATENATE($AF$4, "*,"), ""), IF($AS112="З", CONCATENATE($AM$4, ","), ""), IF($AS112=Довідники!$E$5, CONCATENATE($AM$4, "*,"), ""), IF($AZ112="З", CONCATENATE($AT$4, ","), ""), IF($AZ112=Довідники!$E$5, CONCATENATE($AT$4, "*,"), ""), IF($BG112="З", CONCATENATE($BA$4, ","), ""), IF($BG112=Довідники!$E$5, CONCATENATE($BA$4, "*,"), ""), IF($BN112="З", CONCATENATE($BH$4, ","), ""), IF($BN112=Довідники!$E$5, CONCATENATE($BH$4, "*,"), ""), IF($BU112="З", CONCATENATE($BO$4, ","), ""), IF($BU112=Довідники!$E$5, CONCATENATE($BO$4, "*,"), ""), IF($CB112="З", CONCATENATE($BV$4, ","), ""), IF($CB112=Довідники!$E$5, CONCATENATE($BV$4, "*,"), ""), IF($CI112="З", CONCATENATE($CC$4, ","), ""), IF($CI112=Довідники!$E$5, CONCATENATE($CC$4, "*,"), ""), IF($CP112="З", CONCATENATE($CJ$4, ","), ""), IF($CP112=Довідники!$E$5, CONCATENATE($CJ$4, "*,"), ""), IF($CW112="З", CONCATENATE($CQ$4, ","), ""), IF($CW112=Довідники!$E$5, CONCATENATE($CQ$4, "*,"), ""), IF($DD112="З", CONCATENATE($CX$4, ","), ""), IF($DD112=Довідники!$E$5, CONCATENATE($CX$4, "*,"), ""), IF($DK112="З", CONCATENATE($DE$4, ","), ""), IF($DK112=Довідники!$E$5, CONCATENATE($DE$4, "*,"), ""))</f>
        <v>1,</v>
      </c>
      <c r="H112" s="48" t="str">
        <f>CONCATENATE(IF($W112="КП", CONCATENATE($R$4, ","), ""), IF($AD112="КП", CONCATENATE($Y$4, ","), ""), IF($AK112="КП", CONCATENATE($AF$4, ","), ""), IF($AR112="КП", CONCATENATE($AM$4, ","), ""), IF($AY112="КП", CONCATENATE($AT$4, ","), ""), IF($BF112="КП", CONCATENATE($BA$4, ","), ""), IF($BM112="КП", CONCATENATE($BH$4, ","), ""), IF($BT112="КП", CONCATENATE($BO$4, ","), ""), IF($CA112="КП", CONCATENATE($BV$4, ","), ""), IF($CH112="КП", CONCATENATE($CC$4, ","), ""), IF($CO112="КП", CONCATENATE($CJ$4, ","), ""), IF($CV112="КП", CONCATENATE($CQ$4, ","), ""), IF($DC112="КП", CONCATENATE($CX$4, ","), ""), IF($DJ112="КП", CONCATENATE($DE$4, ","), ""))</f>
        <v/>
      </c>
      <c r="I112" s="48" t="str">
        <f>CONCATENATE(IF($W112="КР", CONCATENATE($R$4, ","), ""), IF($AD112="КР", CONCATENATE($Y$4, ","), ""), IF($AK112="КР", CONCATENATE($AF$4, ","), ""), IF($AR112="КР", CONCATENATE($AM$4, ","), ""), IF($AY112="КР", CONCATENATE($AT$4, ","), ""), IF($BF112="КР", CONCATENATE($BA$4, ","), ""), IF($BM112="КР", CONCATENATE($BH$4, ","), ""), IF($BT112="КР", CONCATENATE($BO$4, ","), ""), IF($CA112="КР", CONCATENATE($BV$4, ","), ""), IF($CH112="КР", CONCATENATE($CC$4, ","), ""), IF($CO112="КР", CONCATENATE($CJ$4, ","), ""), IF($CV112="КР", CONCATENATE($CQ$4, ","), ""), IF($DC112="КР", CONCATENATE($CX$4, ","), ""), IF($DJ112="КР", CONCATENATE($DE$4, ","), ""))</f>
        <v/>
      </c>
      <c r="J112" s="48">
        <f>V112+AC112+AJ112+AQ112+AX112+BE112+BL112+BS112+BZ112+CG112+CN112+CU112+DB112+DI112</f>
        <v>0</v>
      </c>
      <c r="K112" s="48" t="str">
        <f>CONCATENATE(IF($V112&lt;&gt;"", CONCATENATE($R$4, ","), ""), IF($AC112&lt;&gt;"", CONCATENATE($Y$4, ","), ""), IF($AJ112&lt;&gt;"", CONCATENATE($AF$4, ","), ""), IF($AQ112&lt;&gt;"", CONCATENATE($AM$4, ","), ""), IF($AX112&lt;&gt;"", CONCATENATE($AT$4, ","), ""), IF($BE112&lt;&gt;"", CONCATENATE($BA$4, ","), ""), IF($BL112&lt;&gt;"", CONCATENATE($BH$4, ","), ""), IF($BS112&lt;&gt;"", CONCATENATE($BO$4, ","), ""), IF($BZ112&lt;&gt;"", CONCATENATE($BV$4, ","), ""), IF($CG112&lt;&gt;"", CONCATENATE($CC$4, ","), ""), IF($CN112&lt;&gt;"", CONCATENATE($CJ$4, ","), ""), IF($CU112&lt;&gt;"", CONCATENATE($CQ$4, ","), ""), IF($DB112&lt;&gt;"", CONCATENATE($CX$4, ","), ""), IF($DI112&lt;&gt;"", CONCATENATE($DE$4, ","), ""))</f>
        <v/>
      </c>
      <c r="L112" s="48">
        <f t="shared" ref="L112:L114" si="97">SUM(M112:O112)</f>
        <v>105</v>
      </c>
      <c r="M112" s="51">
        <f>$R$6*R112+$Y$6*Y112+$AF$6*AF112+$AM$6*AM112+$AT$6*AT112+$BA$6*BA112+$BH$6*BH112+$BO$6*BO112+$BV$6*BV112+$CC$6*CC112+$CJ$6*CJ112+$CQ$6*CQ112+$CX$6*CX112+$DE$6*DE112</f>
        <v>47</v>
      </c>
      <c r="N112" s="51">
        <f>$R$6*S112+$Y$6*Z112+$AF$6*AG112+$AM$6*AN112+$AT$6*AU112+$BA$6*BB112+$BH$6*BI112+$BO$6*BP112+$BV$6*BW112+$CC$6*CD112+$CJ$6*CK112+$CQ$6*CR112+$CX$6*CY112+$DE$6*DF112</f>
        <v>58</v>
      </c>
      <c r="O112" s="52">
        <f>$R$6*T112+$Y$6*AA112+$AF$6*AH112+$AM$6*AO112+$AT$6*AV112+$BA$6*BC112+$BH$6*BJ112+$BO$6*BQ112+$BV$6*BX112+$CC$6*CE112+$CJ$6*CL112+$CQ$6*CS112+$CX$6*CZ112+$DE$6*DG112</f>
        <v>0</v>
      </c>
      <c r="P112" s="96">
        <f>IF(DM112&lt;&gt;0, L112/DM112, " ")</f>
        <v>0.5</v>
      </c>
      <c r="Q112" s="166" t="str">
        <f>IF(OR(P112&lt;Довідники!$J$8, P112&gt;Довідники!$K$8), "!", "")</f>
        <v/>
      </c>
      <c r="R112" s="159">
        <v>1</v>
      </c>
      <c r="S112" s="103">
        <v>2</v>
      </c>
      <c r="T112" s="103"/>
      <c r="U112" s="72">
        <f t="shared" ref="U112:U114" si="98">SUM(R112:T112)</f>
        <v>3</v>
      </c>
      <c r="V112" s="104"/>
      <c r="W112" s="104"/>
      <c r="X112" s="105" t="s">
        <v>31</v>
      </c>
      <c r="Y112" s="102">
        <v>2</v>
      </c>
      <c r="Z112" s="103">
        <v>2</v>
      </c>
      <c r="AA112" s="103"/>
      <c r="AB112" s="72">
        <f t="shared" ref="AB112:AB114" si="99">SUM(Y112:AA112)</f>
        <v>4</v>
      </c>
      <c r="AC112" s="104"/>
      <c r="AD112" s="104"/>
      <c r="AE112" s="152" t="s">
        <v>170</v>
      </c>
      <c r="AF112" s="159"/>
      <c r="AG112" s="103"/>
      <c r="AH112" s="103"/>
      <c r="AI112" s="72">
        <f t="shared" ref="AI112:AI114" si="100">SUM(AF112:AH112)</f>
        <v>0</v>
      </c>
      <c r="AJ112" s="104"/>
      <c r="AK112" s="104"/>
      <c r="AL112" s="105"/>
      <c r="AM112" s="102"/>
      <c r="AN112" s="103"/>
      <c r="AO112" s="103"/>
      <c r="AP112" s="72">
        <f t="shared" ref="AP112:AP114" si="101">SUM(AM112:AO112)</f>
        <v>0</v>
      </c>
      <c r="AQ112" s="104"/>
      <c r="AR112" s="104"/>
      <c r="AS112" s="152"/>
      <c r="AT112" s="159"/>
      <c r="AU112" s="103"/>
      <c r="AV112" s="103"/>
      <c r="AW112" s="72">
        <f t="shared" ref="AW112:AW114" si="102">SUM(AT112:AV112)</f>
        <v>0</v>
      </c>
      <c r="AX112" s="104"/>
      <c r="AY112" s="104"/>
      <c r="AZ112" s="105"/>
      <c r="BA112" s="102"/>
      <c r="BB112" s="103"/>
      <c r="BC112" s="103"/>
      <c r="BD112" s="72">
        <f t="shared" ref="BD112:BD114" si="103">SUM(BA112:BC112)</f>
        <v>0</v>
      </c>
      <c r="BE112" s="104"/>
      <c r="BF112" s="104"/>
      <c r="BG112" s="152"/>
      <c r="BH112" s="159"/>
      <c r="BI112" s="103"/>
      <c r="BJ112" s="103"/>
      <c r="BK112" s="72">
        <f t="shared" ref="BK112:BK114" si="104">SUM(BH112:BJ112)</f>
        <v>0</v>
      </c>
      <c r="BL112" s="104"/>
      <c r="BM112" s="104"/>
      <c r="BN112" s="105"/>
      <c r="BO112" s="102"/>
      <c r="BP112" s="103"/>
      <c r="BQ112" s="103"/>
      <c r="BR112" s="72">
        <f t="shared" ref="BR112:BR114" si="105">SUM(BO112:BQ112)</f>
        <v>0</v>
      </c>
      <c r="BS112" s="104"/>
      <c r="BT112" s="104"/>
      <c r="BU112" s="152"/>
      <c r="BV112" s="159"/>
      <c r="BW112" s="103"/>
      <c r="BX112" s="103"/>
      <c r="BY112" s="72">
        <f t="shared" ref="BY112:BY114" si="106">SUM(BV112:BX112)</f>
        <v>0</v>
      </c>
      <c r="BZ112" s="104"/>
      <c r="CA112" s="104"/>
      <c r="CB112" s="105"/>
      <c r="CC112" s="102"/>
      <c r="CD112" s="103"/>
      <c r="CE112" s="103"/>
      <c r="CF112" s="72">
        <f t="shared" ref="CF112:CF114" si="107">SUM(CC112:CE112)</f>
        <v>0</v>
      </c>
      <c r="CG112" s="104"/>
      <c r="CH112" s="104"/>
      <c r="CI112" s="152"/>
      <c r="CJ112" s="159"/>
      <c r="CK112" s="103"/>
      <c r="CL112" s="103"/>
      <c r="CM112" s="72">
        <f t="shared" ref="CM112:CM114" si="108">SUM(CJ112:CL112)</f>
        <v>0</v>
      </c>
      <c r="CN112" s="104"/>
      <c r="CO112" s="104"/>
      <c r="CP112" s="105"/>
      <c r="CQ112" s="102"/>
      <c r="CR112" s="103"/>
      <c r="CS112" s="103"/>
      <c r="CT112" s="72">
        <f t="shared" ref="CT112:CT114" si="109">SUM(CQ112:CS112)</f>
        <v>0</v>
      </c>
      <c r="CU112" s="104"/>
      <c r="CV112" s="104"/>
      <c r="CW112" s="152"/>
      <c r="CX112" s="159"/>
      <c r="CY112" s="103"/>
      <c r="CZ112" s="103"/>
      <c r="DA112" s="72">
        <f t="shared" ref="DA112:DA114" si="110">SUM(CX112:CZ112)</f>
        <v>0</v>
      </c>
      <c r="DB112" s="104"/>
      <c r="DC112" s="104"/>
      <c r="DD112" s="105"/>
      <c r="DE112" s="102"/>
      <c r="DF112" s="103"/>
      <c r="DG112" s="103"/>
      <c r="DH112" s="72">
        <f t="shared" ref="DH112:DH114" si="111">SUM(DE112:DG112)</f>
        <v>0</v>
      </c>
      <c r="DI112" s="104"/>
      <c r="DJ112" s="104"/>
      <c r="DK112" s="152"/>
      <c r="DL112" s="170">
        <f>DM112-L112</f>
        <v>105</v>
      </c>
      <c r="DM112" s="51">
        <f>DN112*Довідники!$H$2</f>
        <v>210</v>
      </c>
      <c r="DN112" s="72">
        <f>E112-DQ112</f>
        <v>7</v>
      </c>
      <c r="DO112" s="96">
        <f t="shared" ref="DO112:DO114" si="112">IF(DM112&lt;&gt;0,DL112/DM112," ")</f>
        <v>0.5</v>
      </c>
      <c r="DP112" s="68" t="str">
        <f>IF(OR(DO112&lt;Довідники!$J$3, DO112&gt;Довідники!$K$3), "!", "")</f>
        <v/>
      </c>
      <c r="DQ112" s="120"/>
      <c r="DR112" s="45" t="str">
        <f>IF(AND(E112&lt;&gt;0,DQ112=E112), "+", "")</f>
        <v/>
      </c>
      <c r="DS112" s="71"/>
      <c r="DT112" s="119"/>
      <c r="DU112" s="119"/>
      <c r="DV112" s="119"/>
      <c r="DW112" s="179"/>
      <c r="DX112" s="182"/>
      <c r="DY112" s="119"/>
      <c r="DZ112" s="119"/>
      <c r="EA112" s="183"/>
      <c r="ED112" s="10">
        <f t="shared" si="88"/>
        <v>1</v>
      </c>
      <c r="EE112" s="10">
        <f t="shared" si="89"/>
        <v>0</v>
      </c>
      <c r="EF112" s="10">
        <f t="shared" si="90"/>
        <v>0</v>
      </c>
      <c r="EG112" s="10">
        <f t="shared" si="91"/>
        <v>0</v>
      </c>
      <c r="EH112" s="10">
        <f t="shared" si="92"/>
        <v>0</v>
      </c>
      <c r="EI112" s="10">
        <f t="shared" si="93"/>
        <v>0</v>
      </c>
      <c r="EJ112" s="10">
        <f t="shared" si="94"/>
        <v>0</v>
      </c>
      <c r="EL112" s="123">
        <f t="shared" si="95"/>
        <v>0</v>
      </c>
    </row>
    <row r="113" spans="1:142" ht="13.5" thickBot="1" x14ac:dyDescent="0.25">
      <c r="A113" s="49">
        <f t="shared" si="96"/>
        <v>2</v>
      </c>
      <c r="B113" s="585" t="s">
        <v>176</v>
      </c>
      <c r="C113" s="50">
        <f>IF(ISBLANK(D113)=FALSE,VLOOKUP(D113,Довідники!$B$2:$C$45,2,FALSE),"")</f>
        <v>34</v>
      </c>
      <c r="D113" s="145" t="s">
        <v>172</v>
      </c>
      <c r="E113" s="112">
        <v>5</v>
      </c>
      <c r="F113" s="48" t="str">
        <f t="shared" ref="F113:F176" si="113">CONCATENATE(IF($X113="Е", CONCATENATE($R$4, ","), ""), IF($AE113="Е", CONCATENATE($Y$4, ","), ""), IF($AL113="Е", CONCATENATE($AF$4, ","), ""), IF($AS113="Е", CONCATENATE($AM$4, ","), ""), IF($AZ113="Е", CONCATENATE($AT$4, ","), ""), IF($BG113="Е", CONCATENATE($BA$4, ","), ""), IF($BN113="Е", CONCATENATE($BH$4, ","), ""), IF($BU113="Е", CONCATENATE($BO$4, ","), ""), IF($CB113="Е", CONCATENATE($BV$4, ","), ""), IF($CI113="Е", CONCATENATE($CC$4, ","), ""), IF($CP113="Е", CONCATENATE($CJ$4, ","), ""), IF($CW113="Е", CONCATENATE($CQ$4, ","), ""), IF($DD113="Е", CONCATENATE($CX$4, ","), ""), IF($DK113="Е", CONCATENATE($DE$4, ","), ""))</f>
        <v>2,</v>
      </c>
      <c r="G113" s="48" t="str">
        <f>CONCATENATE(IF($X113="З", CONCATENATE($R$4, ","), ""), IF($X113=Довідники!$E$5, CONCATENATE($R$4, "*,"), ""), IF($AE113="З", CONCATENATE($Y$4, ","), ""), IF($AE113=Довідники!$E$5, CONCATENATE($Y$4, "*,"), ""), IF($AL113="З", CONCATENATE($AF$4, ","), ""), IF($AL113=Довідники!$E$5, CONCATENATE($AF$4, "*,"), ""), IF($AS113="З", CONCATENATE($AM$4, ","), ""), IF($AS113=Довідники!$E$5, CONCATENATE($AM$4, "*,"), ""), IF($AZ113="З", CONCATENATE($AT$4, ","), ""), IF($AZ113=Довідники!$E$5, CONCATENATE($AT$4, "*,"), ""), IF($BG113="З", CONCATENATE($BA$4, ","), ""), IF($BG113=Довідники!$E$5, CONCATENATE($BA$4, "*,"), ""), IF($BN113="З", CONCATENATE($BH$4, ","), ""), IF($BN113=Довідники!$E$5, CONCATENATE($BH$4, "*,"), ""), IF($BU113="З", CONCATENATE($BO$4, ","), ""), IF($BU113=Довідники!$E$5, CONCATENATE($BO$4, "*,"), ""), IF($CB113="З", CONCATENATE($BV$4, ","), ""), IF($CB113=Довідники!$E$5, CONCATENATE($BV$4, "*,"), ""), IF($CI113="З", CONCATENATE($CC$4, ","), ""), IF($CI113=Довідники!$E$5, CONCATENATE($CC$4, "*,"), ""), IF($CP113="З", CONCATENATE($CJ$4, ","), ""), IF($CP113=Довідники!$E$5, CONCATENATE($CJ$4, "*,"), ""), IF($CW113="З", CONCATENATE($CQ$4, ","), ""), IF($CW113=Довідники!$E$5, CONCATENATE($CQ$4, "*,"), ""), IF($DD113="З", CONCATENATE($CX$4, ","), ""), IF($DD113=Довідники!$E$5, CONCATENATE($CX$4, "*,"), ""), IF($DK113="З", CONCATENATE($DE$4, ","), ""), IF($DK113=Довідники!$E$5, CONCATENATE($DE$4, "*,"), ""))</f>
        <v/>
      </c>
      <c r="H113" s="48" t="str">
        <f t="shared" ref="H113:H176" si="114">CONCATENATE(IF($W113="КП", CONCATENATE($R$4, ","), ""), IF($AD113="КП", CONCATENATE($Y$4, ","), ""), IF($AK113="КП", CONCATENATE($AF$4, ","), ""), IF($AR113="КП", CONCATENATE($AM$4, ","), ""), IF($AY113="КП", CONCATENATE($AT$4, ","), ""), IF($BF113="КП", CONCATENATE($BA$4, ","), ""), IF($BM113="КП", CONCATENATE($BH$4, ","), ""), IF($BT113="КП", CONCATENATE($BO$4, ","), ""), IF($CA113="КП", CONCATENATE($BV$4, ","), ""), IF($CH113="КП", CONCATENATE($CC$4, ","), ""), IF($CO113="КП", CONCATENATE($CJ$4, ","), ""), IF($CV113="КП", CONCATENATE($CQ$4, ","), ""), IF($DC113="КП", CONCATENATE($CX$4, ","), ""), IF($DJ113="КП", CONCATENATE($DE$4, ","), ""))</f>
        <v/>
      </c>
      <c r="I113" s="48" t="str">
        <f t="shared" ref="I113:I176" si="115">CONCATENATE(IF($W113="КР", CONCATENATE($R$4, ","), ""), IF($AD113="КР", CONCATENATE($Y$4, ","), ""), IF($AK113="КР", CONCATENATE($AF$4, ","), ""), IF($AR113="КР", CONCATENATE($AM$4, ","), ""), IF($AY113="КР", CONCATENATE($AT$4, ","), ""), IF($BF113="КР", CONCATENATE($BA$4, ","), ""), IF($BM113="КР", CONCATENATE($BH$4, ","), ""), IF($BT113="КР", CONCATENATE($BO$4, ","), ""), IF($CA113="КР", CONCATENATE($BV$4, ","), ""), IF($CH113="КР", CONCATENATE($CC$4, ","), ""), IF($CO113="КР", CONCATENATE($CJ$4, ","), ""), IF($CV113="КР", CONCATENATE($CQ$4, ","), ""), IF($DC113="КР", CONCATENATE($CX$4, ","), ""), IF($DJ113="КР", CONCATENATE($DE$4, ","), ""))</f>
        <v/>
      </c>
      <c r="J113" s="48">
        <f t="shared" ref="J113:J114" si="116">V113+AC113+AJ113+AQ113+AX113+BE113+BL113+BS113+BZ113+CG113+CN113+CU113+DB113+DI113</f>
        <v>0</v>
      </c>
      <c r="K113" s="48" t="str">
        <f t="shared" ref="K113:K176" si="117">CONCATENATE(IF($V113&lt;&gt;"", CONCATENATE($R$4, ","), ""), IF($AC113&lt;&gt;"", CONCATENATE($Y$4, ","), ""), IF($AJ113&lt;&gt;"", CONCATENATE($AF$4, ","), ""), IF($AQ113&lt;&gt;"", CONCATENATE($AM$4, ","), ""), IF($AX113&lt;&gt;"", CONCATENATE($AT$4, ","), ""), IF($BE113&lt;&gt;"", CONCATENATE($BA$4, ","), ""), IF($BL113&lt;&gt;"", CONCATENATE($BH$4, ","), ""), IF($BS113&lt;&gt;"", CONCATENATE($BO$4, ","), ""), IF($BZ113&lt;&gt;"", CONCATENATE($BV$4, ","), ""), IF($CG113&lt;&gt;"", CONCATENATE($CC$4, ","), ""), IF($CN113&lt;&gt;"", CONCATENATE($CJ$4, ","), ""), IF($CU113&lt;&gt;"", CONCATENATE($CQ$4, ","), ""), IF($DB113&lt;&gt;"", CONCATENATE($CX$4, ","), ""), IF($DI113&lt;&gt;"", CONCATENATE($DE$4, ","), ""))</f>
        <v/>
      </c>
      <c r="L113" s="48">
        <f t="shared" si="97"/>
        <v>72</v>
      </c>
      <c r="M113" s="51">
        <f t="shared" ref="M113:M114" si="118">$R$6*R113+$Y$6*Y113+$AF$6*AF113+$AM$6*AM113+$AT$6*AT113+$BA$6*BA113+$BH$6*BH113+$BO$6*BO113+$BV$6*BV113+$CC$6*CC113+$CJ$6*CJ113+$CQ$6*CQ113+$CX$6*CX113+$DE$6*DE113</f>
        <v>36</v>
      </c>
      <c r="N113" s="51">
        <f t="shared" ref="N113:N114" si="119">$R$6*S113+$Y$6*Z113+$AF$6*AG113+$AM$6*AN113+$AT$6*AU113+$BA$6*BB113+$BH$6*BI113+$BO$6*BP113+$BV$6*BW113+$CC$6*CD113+$CJ$6*CK113+$CQ$6*CR113+$CX$6*CY113+$DE$6*DF113</f>
        <v>36</v>
      </c>
      <c r="O113" s="52">
        <f t="shared" ref="O113:O114" si="120">$R$6*T113+$Y$6*AA113+$AF$6*AH113+$AM$6*AO113+$AT$6*AV113+$BA$6*BC113+$BH$6*BJ113+$BO$6*BQ113+$BV$6*BX113+$CC$6*CE113+$CJ$6*CL113+$CQ$6*CS113+$CX$6*CZ113+$DE$6*DG113</f>
        <v>0</v>
      </c>
      <c r="P113" s="96">
        <f t="shared" ref="P113:P114" si="121">IF(DM113&lt;&gt;0, L113/DM113, " ")</f>
        <v>0.48</v>
      </c>
      <c r="Q113" s="166" t="str">
        <f>IF(OR(P113&lt;Довідники!$J$8, P113&gt;Довідники!$K$8), "!", "")</f>
        <v/>
      </c>
      <c r="R113" s="159"/>
      <c r="S113" s="103"/>
      <c r="T113" s="103"/>
      <c r="U113" s="72">
        <f t="shared" si="98"/>
        <v>0</v>
      </c>
      <c r="V113" s="104"/>
      <c r="W113" s="104"/>
      <c r="X113" s="105"/>
      <c r="Y113" s="102">
        <v>2</v>
      </c>
      <c r="Z113" s="103">
        <v>2</v>
      </c>
      <c r="AA113" s="103"/>
      <c r="AB113" s="72">
        <f t="shared" si="99"/>
        <v>4</v>
      </c>
      <c r="AC113" s="104"/>
      <c r="AD113" s="104"/>
      <c r="AE113" s="152" t="s">
        <v>170</v>
      </c>
      <c r="AF113" s="159"/>
      <c r="AG113" s="103"/>
      <c r="AH113" s="103"/>
      <c r="AI113" s="72">
        <f t="shared" si="100"/>
        <v>0</v>
      </c>
      <c r="AJ113" s="104"/>
      <c r="AK113" s="104"/>
      <c r="AL113" s="105"/>
      <c r="AM113" s="102"/>
      <c r="AN113" s="103"/>
      <c r="AO113" s="103"/>
      <c r="AP113" s="72">
        <f t="shared" si="101"/>
        <v>0</v>
      </c>
      <c r="AQ113" s="104"/>
      <c r="AR113" s="104"/>
      <c r="AS113" s="152"/>
      <c r="AT113" s="159"/>
      <c r="AU113" s="103"/>
      <c r="AV113" s="103"/>
      <c r="AW113" s="72">
        <f t="shared" si="102"/>
        <v>0</v>
      </c>
      <c r="AX113" s="104"/>
      <c r="AY113" s="104"/>
      <c r="AZ113" s="105"/>
      <c r="BA113" s="102"/>
      <c r="BB113" s="103"/>
      <c r="BC113" s="103"/>
      <c r="BD113" s="72">
        <f t="shared" si="103"/>
        <v>0</v>
      </c>
      <c r="BE113" s="104"/>
      <c r="BF113" s="104"/>
      <c r="BG113" s="152"/>
      <c r="BH113" s="159"/>
      <c r="BI113" s="103"/>
      <c r="BJ113" s="103"/>
      <c r="BK113" s="72">
        <f t="shared" si="104"/>
        <v>0</v>
      </c>
      <c r="BL113" s="104"/>
      <c r="BM113" s="104"/>
      <c r="BN113" s="105"/>
      <c r="BO113" s="102"/>
      <c r="BP113" s="103"/>
      <c r="BQ113" s="103"/>
      <c r="BR113" s="72">
        <f t="shared" si="105"/>
        <v>0</v>
      </c>
      <c r="BS113" s="104"/>
      <c r="BT113" s="104"/>
      <c r="BU113" s="152"/>
      <c r="BV113" s="159"/>
      <c r="BW113" s="103"/>
      <c r="BX113" s="103"/>
      <c r="BY113" s="72">
        <f t="shared" si="106"/>
        <v>0</v>
      </c>
      <c r="BZ113" s="104"/>
      <c r="CA113" s="104"/>
      <c r="CB113" s="105"/>
      <c r="CC113" s="102"/>
      <c r="CD113" s="103"/>
      <c r="CE113" s="103"/>
      <c r="CF113" s="72">
        <f t="shared" si="107"/>
        <v>0</v>
      </c>
      <c r="CG113" s="104"/>
      <c r="CH113" s="104"/>
      <c r="CI113" s="152"/>
      <c r="CJ113" s="159"/>
      <c r="CK113" s="103"/>
      <c r="CL113" s="103"/>
      <c r="CM113" s="72">
        <f t="shared" si="108"/>
        <v>0</v>
      </c>
      <c r="CN113" s="104"/>
      <c r="CO113" s="104"/>
      <c r="CP113" s="105"/>
      <c r="CQ113" s="102"/>
      <c r="CR113" s="103"/>
      <c r="CS113" s="103"/>
      <c r="CT113" s="72">
        <f t="shared" si="109"/>
        <v>0</v>
      </c>
      <c r="CU113" s="104"/>
      <c r="CV113" s="104"/>
      <c r="CW113" s="152"/>
      <c r="CX113" s="159"/>
      <c r="CY113" s="103"/>
      <c r="CZ113" s="103"/>
      <c r="DA113" s="72">
        <f t="shared" si="110"/>
        <v>0</v>
      </c>
      <c r="DB113" s="104"/>
      <c r="DC113" s="104"/>
      <c r="DD113" s="105"/>
      <c r="DE113" s="102"/>
      <c r="DF113" s="103"/>
      <c r="DG113" s="103"/>
      <c r="DH113" s="72">
        <f t="shared" si="111"/>
        <v>0</v>
      </c>
      <c r="DI113" s="104"/>
      <c r="DJ113" s="104"/>
      <c r="DK113" s="152"/>
      <c r="DL113" s="170">
        <f t="shared" ref="DL113:DL114" si="122">DM113-L113</f>
        <v>78</v>
      </c>
      <c r="DM113" s="51">
        <f>DN113*Довідники!$H$2</f>
        <v>150</v>
      </c>
      <c r="DN113" s="72">
        <f t="shared" ref="DN113:DN114" si="123">E113-DQ113</f>
        <v>5</v>
      </c>
      <c r="DO113" s="96">
        <f t="shared" si="112"/>
        <v>0.52</v>
      </c>
      <c r="DP113" s="68" t="str">
        <f>IF(OR(DO113&lt;Довідники!$J$3, DO113&gt;Довідники!$K$3), "!", "")</f>
        <v/>
      </c>
      <c r="DQ113" s="120"/>
      <c r="DR113" s="45" t="str">
        <f t="shared" ref="DR113:DR114" si="124">IF(AND(E113&lt;&gt;0,DQ113=E113), "+", "")</f>
        <v/>
      </c>
      <c r="DS113" s="71"/>
      <c r="DT113" s="119"/>
      <c r="DU113" s="119"/>
      <c r="DV113" s="119"/>
      <c r="DW113" s="179"/>
      <c r="DX113" s="182"/>
      <c r="DY113" s="119"/>
      <c r="DZ113" s="119"/>
      <c r="EA113" s="183"/>
      <c r="ED113" s="10">
        <f t="shared" si="88"/>
        <v>1</v>
      </c>
      <c r="EE113" s="10">
        <f t="shared" si="89"/>
        <v>0</v>
      </c>
      <c r="EF113" s="10">
        <f t="shared" si="90"/>
        <v>0</v>
      </c>
      <c r="EG113" s="10">
        <f t="shared" si="91"/>
        <v>0</v>
      </c>
      <c r="EH113" s="10">
        <f t="shared" si="92"/>
        <v>0</v>
      </c>
      <c r="EI113" s="10">
        <f t="shared" si="93"/>
        <v>0</v>
      </c>
      <c r="EJ113" s="10">
        <f t="shared" si="94"/>
        <v>0</v>
      </c>
      <c r="EL113" s="123">
        <f t="shared" si="95"/>
        <v>0</v>
      </c>
    </row>
    <row r="114" spans="1:142" ht="13.5" thickBot="1" x14ac:dyDescent="0.25">
      <c r="A114" s="49">
        <f t="shared" si="96"/>
        <v>3</v>
      </c>
      <c r="B114" s="585" t="s">
        <v>177</v>
      </c>
      <c r="C114" s="50">
        <f>IF(ISBLANK(D114)=FALSE,VLOOKUP(D114,Довідники!$B$2:$C$45,2,FALSE),"")</f>
        <v>34</v>
      </c>
      <c r="D114" s="145" t="s">
        <v>172</v>
      </c>
      <c r="E114" s="112">
        <v>3</v>
      </c>
      <c r="F114" s="48" t="str">
        <f t="shared" si="113"/>
        <v>1,</v>
      </c>
      <c r="G114" s="48" t="str">
        <f>CONCATENATE(IF($X114="З", CONCATENATE($R$4, ","), ""), IF($X114=Довідники!$E$5, CONCATENATE($R$4, "*,"), ""), IF($AE114="З", CONCATENATE($Y$4, ","), ""), IF($AE114=Довідники!$E$5, CONCATENATE($Y$4, "*,"), ""), IF($AL114="З", CONCATENATE($AF$4, ","), ""), IF($AL114=Довідники!$E$5, CONCATENATE($AF$4, "*,"), ""), IF($AS114="З", CONCATENATE($AM$4, ","), ""), IF($AS114=Довідники!$E$5, CONCATENATE($AM$4, "*,"), ""), IF($AZ114="З", CONCATENATE($AT$4, ","), ""), IF($AZ114=Довідники!$E$5, CONCATENATE($AT$4, "*,"), ""), IF($BG114="З", CONCATENATE($BA$4, ","), ""), IF($BG114=Довідники!$E$5, CONCATENATE($BA$4, "*,"), ""), IF($BN114="З", CONCATENATE($BH$4, ","), ""), IF($BN114=Довідники!$E$5, CONCATENATE($BH$4, "*,"), ""), IF($BU114="З", CONCATENATE($BO$4, ","), ""), IF($BU114=Довідники!$E$5, CONCATENATE($BO$4, "*,"), ""), IF($CB114="З", CONCATENATE($BV$4, ","), ""), IF($CB114=Довідники!$E$5, CONCATENATE($BV$4, "*,"), ""), IF($CI114="З", CONCATENATE($CC$4, ","), ""), IF($CI114=Довідники!$E$5, CONCATENATE($CC$4, "*,"), ""), IF($CP114="З", CONCATENATE($CJ$4, ","), ""), IF($CP114=Довідники!$E$5, CONCATENATE($CJ$4, "*,"), ""), IF($CW114="З", CONCATENATE($CQ$4, ","), ""), IF($CW114=Довідники!$E$5, CONCATENATE($CQ$4, "*,"), ""), IF($DD114="З", CONCATENATE($CX$4, ","), ""), IF($DD114=Довідники!$E$5, CONCATENATE($CX$4, "*,"), ""), IF($DK114="З", CONCATENATE($DE$4, ","), ""), IF($DK114=Довідники!$E$5, CONCATENATE($DE$4, "*,"), ""))</f>
        <v/>
      </c>
      <c r="H114" s="48" t="str">
        <f t="shared" si="114"/>
        <v/>
      </c>
      <c r="I114" s="48" t="str">
        <f t="shared" si="115"/>
        <v/>
      </c>
      <c r="J114" s="48">
        <f t="shared" si="116"/>
        <v>0</v>
      </c>
      <c r="K114" s="48" t="str">
        <f t="shared" si="117"/>
        <v/>
      </c>
      <c r="L114" s="48">
        <f t="shared" si="97"/>
        <v>44</v>
      </c>
      <c r="M114" s="51">
        <f t="shared" si="118"/>
        <v>22</v>
      </c>
      <c r="N114" s="51">
        <f t="shared" si="119"/>
        <v>22</v>
      </c>
      <c r="O114" s="52">
        <f t="shared" si="120"/>
        <v>0</v>
      </c>
      <c r="P114" s="96">
        <f t="shared" si="121"/>
        <v>0.48888888888888887</v>
      </c>
      <c r="Q114" s="166" t="str">
        <f>IF(OR(P114&lt;Довідники!$J$8, P114&gt;Довідники!$K$8), "!", "")</f>
        <v/>
      </c>
      <c r="R114" s="159">
        <v>2</v>
      </c>
      <c r="S114" s="103">
        <v>2</v>
      </c>
      <c r="T114" s="103"/>
      <c r="U114" s="72">
        <f t="shared" si="98"/>
        <v>4</v>
      </c>
      <c r="V114" s="104"/>
      <c r="W114" s="104"/>
      <c r="X114" s="105" t="s">
        <v>170</v>
      </c>
      <c r="Y114" s="102"/>
      <c r="Z114" s="103"/>
      <c r="AA114" s="103"/>
      <c r="AB114" s="72">
        <f t="shared" si="99"/>
        <v>0</v>
      </c>
      <c r="AC114" s="104"/>
      <c r="AD114" s="104"/>
      <c r="AE114" s="152"/>
      <c r="AF114" s="159"/>
      <c r="AG114" s="103"/>
      <c r="AH114" s="103"/>
      <c r="AI114" s="72">
        <f t="shared" si="100"/>
        <v>0</v>
      </c>
      <c r="AJ114" s="104"/>
      <c r="AK114" s="104"/>
      <c r="AL114" s="105"/>
      <c r="AM114" s="102"/>
      <c r="AN114" s="103"/>
      <c r="AO114" s="103"/>
      <c r="AP114" s="72">
        <f t="shared" si="101"/>
        <v>0</v>
      </c>
      <c r="AQ114" s="104"/>
      <c r="AR114" s="104"/>
      <c r="AS114" s="152"/>
      <c r="AT114" s="159"/>
      <c r="AU114" s="103"/>
      <c r="AV114" s="103"/>
      <c r="AW114" s="72">
        <f t="shared" si="102"/>
        <v>0</v>
      </c>
      <c r="AX114" s="104"/>
      <c r="AY114" s="104"/>
      <c r="AZ114" s="105"/>
      <c r="BA114" s="102"/>
      <c r="BB114" s="103"/>
      <c r="BC114" s="103"/>
      <c r="BD114" s="72">
        <f t="shared" si="103"/>
        <v>0</v>
      </c>
      <c r="BE114" s="104"/>
      <c r="BF114" s="104"/>
      <c r="BG114" s="152"/>
      <c r="BH114" s="159"/>
      <c r="BI114" s="103"/>
      <c r="BJ114" s="103"/>
      <c r="BK114" s="72">
        <f t="shared" si="104"/>
        <v>0</v>
      </c>
      <c r="BL114" s="104"/>
      <c r="BM114" s="104"/>
      <c r="BN114" s="105"/>
      <c r="BO114" s="102"/>
      <c r="BP114" s="103"/>
      <c r="BQ114" s="103"/>
      <c r="BR114" s="72">
        <f t="shared" si="105"/>
        <v>0</v>
      </c>
      <c r="BS114" s="104"/>
      <c r="BT114" s="104"/>
      <c r="BU114" s="152"/>
      <c r="BV114" s="159"/>
      <c r="BW114" s="103"/>
      <c r="BX114" s="103"/>
      <c r="BY114" s="72">
        <f t="shared" si="106"/>
        <v>0</v>
      </c>
      <c r="BZ114" s="104"/>
      <c r="CA114" s="104"/>
      <c r="CB114" s="105"/>
      <c r="CC114" s="102"/>
      <c r="CD114" s="103"/>
      <c r="CE114" s="103"/>
      <c r="CF114" s="72">
        <f t="shared" si="107"/>
        <v>0</v>
      </c>
      <c r="CG114" s="104"/>
      <c r="CH114" s="104"/>
      <c r="CI114" s="152"/>
      <c r="CJ114" s="159"/>
      <c r="CK114" s="103"/>
      <c r="CL114" s="103"/>
      <c r="CM114" s="72">
        <f t="shared" si="108"/>
        <v>0</v>
      </c>
      <c r="CN114" s="104"/>
      <c r="CO114" s="104"/>
      <c r="CP114" s="105"/>
      <c r="CQ114" s="102"/>
      <c r="CR114" s="103"/>
      <c r="CS114" s="103"/>
      <c r="CT114" s="72">
        <f t="shared" si="109"/>
        <v>0</v>
      </c>
      <c r="CU114" s="104"/>
      <c r="CV114" s="104"/>
      <c r="CW114" s="152"/>
      <c r="CX114" s="159"/>
      <c r="CY114" s="103"/>
      <c r="CZ114" s="103"/>
      <c r="DA114" s="72">
        <f t="shared" si="110"/>
        <v>0</v>
      </c>
      <c r="DB114" s="104"/>
      <c r="DC114" s="104"/>
      <c r="DD114" s="105"/>
      <c r="DE114" s="102"/>
      <c r="DF114" s="103"/>
      <c r="DG114" s="103"/>
      <c r="DH114" s="72">
        <f t="shared" si="111"/>
        <v>0</v>
      </c>
      <c r="DI114" s="104"/>
      <c r="DJ114" s="104"/>
      <c r="DK114" s="152"/>
      <c r="DL114" s="170">
        <f t="shared" si="122"/>
        <v>46</v>
      </c>
      <c r="DM114" s="51">
        <f>DN114*Довідники!$H$2</f>
        <v>90</v>
      </c>
      <c r="DN114" s="72">
        <f t="shared" si="123"/>
        <v>3</v>
      </c>
      <c r="DO114" s="96">
        <f t="shared" si="112"/>
        <v>0.51111111111111107</v>
      </c>
      <c r="DP114" s="68" t="str">
        <f>IF(OR(DO114&lt;Довідники!$J$3, DO114&gt;Довідники!$K$3), "!", "")</f>
        <v/>
      </c>
      <c r="DQ114" s="120"/>
      <c r="DR114" s="45" t="str">
        <f t="shared" si="124"/>
        <v/>
      </c>
      <c r="DS114" s="71"/>
      <c r="DT114" s="119"/>
      <c r="DU114" s="119"/>
      <c r="DV114" s="119"/>
      <c r="DW114" s="179"/>
      <c r="DX114" s="182"/>
      <c r="DY114" s="119"/>
      <c r="DZ114" s="119"/>
      <c r="EA114" s="183"/>
      <c r="ED114" s="10">
        <f t="shared" si="88"/>
        <v>1</v>
      </c>
      <c r="EE114" s="10">
        <f t="shared" si="89"/>
        <v>0</v>
      </c>
      <c r="EF114" s="10">
        <f t="shared" si="90"/>
        <v>0</v>
      </c>
      <c r="EG114" s="10">
        <f t="shared" si="91"/>
        <v>0</v>
      </c>
      <c r="EH114" s="10">
        <f t="shared" si="92"/>
        <v>0</v>
      </c>
      <c r="EI114" s="10">
        <f t="shared" si="93"/>
        <v>0</v>
      </c>
      <c r="EJ114" s="10">
        <f t="shared" si="94"/>
        <v>0</v>
      </c>
      <c r="EL114" s="123">
        <f t="shared" si="95"/>
        <v>0</v>
      </c>
    </row>
    <row r="115" spans="1:142" ht="13.5" thickBot="1" x14ac:dyDescent="0.25">
      <c r="A115" s="49">
        <f t="shared" si="96"/>
        <v>4</v>
      </c>
      <c r="B115" s="585" t="s">
        <v>178</v>
      </c>
      <c r="C115" s="50">
        <f>IF(ISBLANK(D115)=FALSE,VLOOKUP(D115,Довідники!$B$2:$C$45,2,FALSE),"")</f>
        <v>34</v>
      </c>
      <c r="D115" s="145" t="s">
        <v>172</v>
      </c>
      <c r="E115" s="112">
        <v>15</v>
      </c>
      <c r="F115" s="48" t="str">
        <f t="shared" si="113"/>
        <v>3,4,</v>
      </c>
      <c r="G115" s="48" t="str">
        <f>CONCATENATE(IF($X115="З", CONCATENATE($R$4, ","), ""), IF($X115=Довідники!$E$5, CONCATENATE($R$4, "*,"), ""), IF($AE115="З", CONCATENATE($Y$4, ","), ""), IF($AE115=Довідники!$E$5, CONCATENATE($Y$4, "*,"), ""), IF($AL115="З", CONCATENATE($AF$4, ","), ""), IF($AL115=Довідники!$E$5, CONCATENATE($AF$4, "*,"), ""), IF($AS115="З", CONCATENATE($AM$4, ","), ""), IF($AS115=Довідники!$E$5, CONCATENATE($AM$4, "*,"), ""), IF($AZ115="З", CONCATENATE($AT$4, ","), ""), IF($AZ115=Довідники!$E$5, CONCATENATE($AT$4, "*,"), ""), IF($BG115="З", CONCATENATE($BA$4, ","), ""), IF($BG115=Довідники!$E$5, CONCATENATE($BA$4, "*,"), ""), IF($BN115="З", CONCATENATE($BH$4, ","), ""), IF($BN115=Довідники!$E$5, CONCATENATE($BH$4, "*,"), ""), IF($BU115="З", CONCATENATE($BO$4, ","), ""), IF($BU115=Довідники!$E$5, CONCATENATE($BO$4, "*,"), ""), IF($CB115="З", CONCATENATE($BV$4, ","), ""), IF($CB115=Довідники!$E$5, CONCATENATE($BV$4, "*,"), ""), IF($CI115="З", CONCATENATE($CC$4, ","), ""), IF($CI115=Довідники!$E$5, CONCATENATE($CC$4, "*,"), ""), IF($CP115="З", CONCATENATE($CJ$4, ","), ""), IF($CP115=Довідники!$E$5, CONCATENATE($CJ$4, "*,"), ""), IF($CW115="З", CONCATENATE($CQ$4, ","), ""), IF($CW115=Довідники!$E$5, CONCATENATE($CQ$4, "*,"), ""), IF($DD115="З", CONCATENATE($CX$4, ","), ""), IF($DD115=Довідники!$E$5, CONCATENATE($CX$4, "*,"), ""), IF($DK115="З", CONCATENATE($DE$4, ","), ""), IF($DK115=Довідники!$E$5, CONCATENATE($DE$4, "*,"), ""))</f>
        <v>1,2,</v>
      </c>
      <c r="H115" s="48" t="str">
        <f t="shared" si="114"/>
        <v/>
      </c>
      <c r="I115" s="48" t="str">
        <f t="shared" si="115"/>
        <v>4,</v>
      </c>
      <c r="J115" s="48">
        <f t="shared" ref="J115:J178" si="125">V115+AC115+AJ115+AQ115+AX115+BE115+BL115+BS115+BZ115+CG115+CN115+CU115+DB115+DI115</f>
        <v>0</v>
      </c>
      <c r="K115" s="48" t="str">
        <f t="shared" si="117"/>
        <v/>
      </c>
      <c r="L115" s="48">
        <f t="shared" ref="L115:L178" si="126">SUM(M115:O115)</f>
        <v>215</v>
      </c>
      <c r="M115" s="51">
        <f t="shared" ref="M115:M178" si="127">$R$6*R115+$Y$6*Y115+$AF$6*AF115+$AM$6*AM115+$AT$6*AT115+$BA$6*BA115+$BH$6*BH115+$BO$6*BO115+$BV$6*BV115+$CC$6*CC115+$CJ$6*CJ115+$CQ$6*CQ115+$CX$6*CX115+$DE$6*DE115</f>
        <v>91</v>
      </c>
      <c r="N115" s="51">
        <f t="shared" ref="N115:N178" si="128">$R$6*S115+$Y$6*Z115+$AF$6*AG115+$AM$6*AN115+$AT$6*AU115+$BA$6*BB115+$BH$6*BI115+$BO$6*BP115+$BV$6*BW115+$CC$6*CD115+$CJ$6*CK115+$CQ$6*CR115+$CX$6*CY115+$DE$6*DF115</f>
        <v>0</v>
      </c>
      <c r="O115" s="52">
        <f t="shared" ref="O115:O178" si="129">$R$6*T115+$Y$6*AA115+$AF$6*AH115+$AM$6*AO115+$AT$6*AV115+$BA$6*BC115+$BH$6*BJ115+$BO$6*BQ115+$BV$6*BX115+$CC$6*CE115+$CJ$6*CL115+$CQ$6*CS115+$CX$6*CZ115+$DE$6*DG115</f>
        <v>124</v>
      </c>
      <c r="P115" s="96">
        <f t="shared" ref="P115:P178" si="130">IF(DM115&lt;&gt;0, L115/DM115, " ")</f>
        <v>0.4777777777777778</v>
      </c>
      <c r="Q115" s="166" t="str">
        <f>IF(OR(P115&lt;Довідники!$J$8, P115&gt;Довідники!$K$8), "!", "")</f>
        <v/>
      </c>
      <c r="R115" s="159">
        <v>2</v>
      </c>
      <c r="S115" s="103"/>
      <c r="T115" s="103">
        <v>2</v>
      </c>
      <c r="U115" s="72">
        <f t="shared" ref="U115:U178" si="131">SUM(R115:T115)</f>
        <v>4</v>
      </c>
      <c r="V115" s="104"/>
      <c r="W115" s="104"/>
      <c r="X115" s="105" t="s">
        <v>31</v>
      </c>
      <c r="Y115" s="102">
        <v>2</v>
      </c>
      <c r="Z115" s="103"/>
      <c r="AA115" s="103">
        <v>2</v>
      </c>
      <c r="AB115" s="72">
        <f t="shared" ref="AB115:AB178" si="132">SUM(Y115:AA115)</f>
        <v>4</v>
      </c>
      <c r="AC115" s="104"/>
      <c r="AD115" s="104"/>
      <c r="AE115" s="152" t="s">
        <v>31</v>
      </c>
      <c r="AF115" s="159">
        <v>1</v>
      </c>
      <c r="AG115" s="103"/>
      <c r="AH115" s="103">
        <v>2</v>
      </c>
      <c r="AI115" s="72">
        <f t="shared" ref="AI115:AI178" si="133">SUM(AF115:AH115)</f>
        <v>3</v>
      </c>
      <c r="AJ115" s="104"/>
      <c r="AK115" s="104"/>
      <c r="AL115" s="105" t="s">
        <v>170</v>
      </c>
      <c r="AM115" s="102">
        <v>1</v>
      </c>
      <c r="AN115" s="103"/>
      <c r="AO115" s="103">
        <v>2</v>
      </c>
      <c r="AP115" s="72">
        <f t="shared" ref="AP115:AP178" si="134">SUM(AM115:AO115)</f>
        <v>3</v>
      </c>
      <c r="AQ115" s="104"/>
      <c r="AR115" s="104" t="s">
        <v>133</v>
      </c>
      <c r="AS115" s="152" t="s">
        <v>170</v>
      </c>
      <c r="AT115" s="159"/>
      <c r="AU115" s="103"/>
      <c r="AV115" s="103"/>
      <c r="AW115" s="72">
        <f t="shared" ref="AW115:AW178" si="135">SUM(AT115:AV115)</f>
        <v>0</v>
      </c>
      <c r="AX115" s="104"/>
      <c r="AY115" s="104"/>
      <c r="AZ115" s="105"/>
      <c r="BA115" s="102"/>
      <c r="BB115" s="103"/>
      <c r="BC115" s="103"/>
      <c r="BD115" s="72">
        <f t="shared" ref="BD115:BD178" si="136">SUM(BA115:BC115)</f>
        <v>0</v>
      </c>
      <c r="BE115" s="104"/>
      <c r="BF115" s="104"/>
      <c r="BG115" s="152"/>
      <c r="BH115" s="159"/>
      <c r="BI115" s="103"/>
      <c r="BJ115" s="103"/>
      <c r="BK115" s="72">
        <f t="shared" ref="BK115:BK178" si="137">SUM(BH115:BJ115)</f>
        <v>0</v>
      </c>
      <c r="BL115" s="104"/>
      <c r="BM115" s="104"/>
      <c r="BN115" s="105"/>
      <c r="BO115" s="102"/>
      <c r="BP115" s="103"/>
      <c r="BQ115" s="103"/>
      <c r="BR115" s="72">
        <f t="shared" ref="BR115:BR178" si="138">SUM(BO115:BQ115)</f>
        <v>0</v>
      </c>
      <c r="BS115" s="104"/>
      <c r="BT115" s="104"/>
      <c r="BU115" s="152"/>
      <c r="BV115" s="159"/>
      <c r="BW115" s="103"/>
      <c r="BX115" s="103"/>
      <c r="BY115" s="72">
        <f t="shared" ref="BY115:BY178" si="139">SUM(BV115:BX115)</f>
        <v>0</v>
      </c>
      <c r="BZ115" s="104"/>
      <c r="CA115" s="104"/>
      <c r="CB115" s="105"/>
      <c r="CC115" s="102"/>
      <c r="CD115" s="103"/>
      <c r="CE115" s="103"/>
      <c r="CF115" s="72">
        <f t="shared" ref="CF115:CF178" si="140">SUM(CC115:CE115)</f>
        <v>0</v>
      </c>
      <c r="CG115" s="104"/>
      <c r="CH115" s="104"/>
      <c r="CI115" s="152"/>
      <c r="CJ115" s="159"/>
      <c r="CK115" s="103"/>
      <c r="CL115" s="103"/>
      <c r="CM115" s="72">
        <f t="shared" ref="CM115:CM178" si="141">SUM(CJ115:CL115)</f>
        <v>0</v>
      </c>
      <c r="CN115" s="104"/>
      <c r="CO115" s="104"/>
      <c r="CP115" s="105"/>
      <c r="CQ115" s="102"/>
      <c r="CR115" s="103"/>
      <c r="CS115" s="103"/>
      <c r="CT115" s="72">
        <f t="shared" ref="CT115:CT178" si="142">SUM(CQ115:CS115)</f>
        <v>0</v>
      </c>
      <c r="CU115" s="104"/>
      <c r="CV115" s="104"/>
      <c r="CW115" s="152"/>
      <c r="CX115" s="159"/>
      <c r="CY115" s="103"/>
      <c r="CZ115" s="103"/>
      <c r="DA115" s="72">
        <f t="shared" ref="DA115:DA178" si="143">SUM(CX115:CZ115)</f>
        <v>0</v>
      </c>
      <c r="DB115" s="104"/>
      <c r="DC115" s="104"/>
      <c r="DD115" s="105"/>
      <c r="DE115" s="102"/>
      <c r="DF115" s="103"/>
      <c r="DG115" s="103"/>
      <c r="DH115" s="72">
        <f t="shared" ref="DH115:DH178" si="144">SUM(DE115:DG115)</f>
        <v>0</v>
      </c>
      <c r="DI115" s="104"/>
      <c r="DJ115" s="104"/>
      <c r="DK115" s="152"/>
      <c r="DL115" s="170">
        <f t="shared" ref="DL115:DL178" si="145">DM115-L115</f>
        <v>235</v>
      </c>
      <c r="DM115" s="51">
        <f>DN115*Довідники!$H$2</f>
        <v>450</v>
      </c>
      <c r="DN115" s="72">
        <f t="shared" ref="DN115:DN178" si="146">E115-DQ115</f>
        <v>15</v>
      </c>
      <c r="DO115" s="96">
        <f t="shared" ref="DO115:DO178" si="147">IF(DM115&lt;&gt;0,DL115/DM115," ")</f>
        <v>0.52222222222222225</v>
      </c>
      <c r="DP115" s="68" t="str">
        <f>IF(OR(DO115&lt;Довідники!$J$3, DO115&gt;Довідники!$K$3), "!", "")</f>
        <v/>
      </c>
      <c r="DQ115" s="120"/>
      <c r="DR115" s="45" t="str">
        <f t="shared" ref="DR115:DR178" si="148">IF(AND(E115&lt;&gt;0,DQ115=E115), "+", "")</f>
        <v/>
      </c>
      <c r="DS115" s="71"/>
      <c r="DT115" s="119"/>
      <c r="DU115" s="119"/>
      <c r="DV115" s="119"/>
      <c r="DW115" s="179"/>
      <c r="DX115" s="182"/>
      <c r="DY115" s="119"/>
      <c r="DZ115" s="119"/>
      <c r="EA115" s="183"/>
      <c r="ED115" s="10">
        <f t="shared" ref="ED115:ED178" si="149">IF(OR(U115&gt;0,V115&gt;0,W115&lt;&gt;"",X115&lt;&gt;"",AB115&gt;0,AC115&gt;0,AD115&lt;&gt;"",AE115&lt;&gt;""),1,0)</f>
        <v>1</v>
      </c>
      <c r="EE115" s="10">
        <f t="shared" ref="EE115:EE178" si="150">IF(OR(AI115&gt;0,AJ115&gt;0,AK115&lt;&gt;"",AL115&lt;&gt;"",AP115&gt;0,AQ115&gt;0,AR115&lt;&gt;"",AS115&lt;&gt;""),1,0)</f>
        <v>1</v>
      </c>
      <c r="EF115" s="10">
        <f t="shared" ref="EF115:EF178" si="151">IF(OR(AW115&gt;0,AX115&gt;0,AY115&lt;&gt;"",AZ115&lt;&gt;"",BD115&gt;0,BE115&gt;0,BF115&lt;&gt;"",BG115&lt;&gt;""),1,0)</f>
        <v>0</v>
      </c>
      <c r="EG115" s="10">
        <f t="shared" ref="EG115:EG178" si="152">IF(OR(BK115&gt;0,BL115&gt;0,BM115&lt;&gt;"",BN115&lt;&gt;"",BR115&gt;0,BS115&gt;0,BT115&lt;&gt;"",BU115&lt;&gt;""),1,0)</f>
        <v>0</v>
      </c>
      <c r="EH115" s="10">
        <f t="shared" ref="EH115:EH178" si="153">IF(OR(BY115&gt;0,BZ115&gt;0,CA115&lt;&gt;"",CB115&lt;&gt;"",CF115&gt;0,CG115&gt;0,CH115&lt;&gt;"",CI115&lt;&gt;""),1,0)</f>
        <v>0</v>
      </c>
      <c r="EI115" s="10">
        <f t="shared" ref="EI115:EI178" si="154">IF(OR(CM115&gt;0,CN115&gt;0,CO115&lt;&gt;"",CP115&lt;&gt;"",CT115&gt;0,CU115&gt;0,CV115&lt;&gt;"",CW115&lt;&gt;""),1,0)</f>
        <v>0</v>
      </c>
      <c r="EJ115" s="10">
        <f t="shared" ref="EJ115:EJ178" si="155">IF(OR(DA115&gt;0,DB115&gt;0,DC115&lt;&gt;"",DD115&lt;&gt;"",DH115&gt;0,DI115&gt;0,DJ115&lt;&gt;"",DK115&lt;&gt;""),1,0)</f>
        <v>0</v>
      </c>
      <c r="EL115" s="123">
        <f t="shared" ref="EL115:EL178" si="156">IF(AND(B115="", OR(E115&lt;&gt;0, F115&lt;&gt;"", G115&lt;&gt;"", H115&lt;&gt;"", I115&lt;&gt;"", J115&lt;&gt;0, L115&lt;&gt;0)), 1, 0)</f>
        <v>0</v>
      </c>
    </row>
    <row r="116" spans="1:142" ht="13.5" thickBot="1" x14ac:dyDescent="0.25">
      <c r="A116" s="49">
        <f t="shared" si="96"/>
        <v>5</v>
      </c>
      <c r="B116" s="585" t="s">
        <v>179</v>
      </c>
      <c r="C116" s="50">
        <f>IF(ISBLANK(D116)=FALSE,VLOOKUP(D116,Довідники!$B$2:$C$45,2,FALSE),"")</f>
        <v>34</v>
      </c>
      <c r="D116" s="145" t="s">
        <v>172</v>
      </c>
      <c r="E116" s="112">
        <v>6.5</v>
      </c>
      <c r="F116" s="48" t="str">
        <f t="shared" si="113"/>
        <v>2,</v>
      </c>
      <c r="G116" s="48" t="str">
        <f>CONCATENATE(IF($X116="З", CONCATENATE($R$4, ","), ""), IF($X116=Довідники!$E$5, CONCATENATE($R$4, "*,"), ""), IF($AE116="З", CONCATENATE($Y$4, ","), ""), IF($AE116=Довідники!$E$5, CONCATENATE($Y$4, "*,"), ""), IF($AL116="З", CONCATENATE($AF$4, ","), ""), IF($AL116=Довідники!$E$5, CONCATENATE($AF$4, "*,"), ""), IF($AS116="З", CONCATENATE($AM$4, ","), ""), IF($AS116=Довідники!$E$5, CONCATENATE($AM$4, "*,"), ""), IF($AZ116="З", CONCATENATE($AT$4, ","), ""), IF($AZ116=Довідники!$E$5, CONCATENATE($AT$4, "*,"), ""), IF($BG116="З", CONCATENATE($BA$4, ","), ""), IF($BG116=Довідники!$E$5, CONCATENATE($BA$4, "*,"), ""), IF($BN116="З", CONCATENATE($BH$4, ","), ""), IF($BN116=Довідники!$E$5, CONCATENATE($BH$4, "*,"), ""), IF($BU116="З", CONCATENATE($BO$4, ","), ""), IF($BU116=Довідники!$E$5, CONCATENATE($BO$4, "*,"), ""), IF($CB116="З", CONCATENATE($BV$4, ","), ""), IF($CB116=Довідники!$E$5, CONCATENATE($BV$4, "*,"), ""), IF($CI116="З", CONCATENATE($CC$4, ","), ""), IF($CI116=Довідники!$E$5, CONCATENATE($CC$4, "*,"), ""), IF($CP116="З", CONCATENATE($CJ$4, ","), ""), IF($CP116=Довідники!$E$5, CONCATENATE($CJ$4, "*,"), ""), IF($CW116="З", CONCATENATE($CQ$4, ","), ""), IF($CW116=Довідники!$E$5, CONCATENATE($CQ$4, "*,"), ""), IF($DD116="З", CONCATENATE($CX$4, ","), ""), IF($DD116=Довідники!$E$5, CONCATENATE($CX$4, "*,"), ""), IF($DK116="З", CONCATENATE($DE$4, ","), ""), IF($DK116=Довідники!$E$5, CONCATENATE($DE$4, "*,"), ""))</f>
        <v/>
      </c>
      <c r="H116" s="48" t="str">
        <f t="shared" si="114"/>
        <v/>
      </c>
      <c r="I116" s="48" t="str">
        <f t="shared" si="115"/>
        <v/>
      </c>
      <c r="J116" s="48">
        <f t="shared" si="125"/>
        <v>0</v>
      </c>
      <c r="K116" s="48" t="str">
        <f t="shared" si="117"/>
        <v/>
      </c>
      <c r="L116" s="48">
        <f t="shared" si="126"/>
        <v>94</v>
      </c>
      <c r="M116" s="51">
        <f t="shared" si="127"/>
        <v>0</v>
      </c>
      <c r="N116" s="51">
        <f t="shared" si="128"/>
        <v>0</v>
      </c>
      <c r="O116" s="52">
        <f t="shared" si="129"/>
        <v>94</v>
      </c>
      <c r="P116" s="96">
        <f t="shared" si="130"/>
        <v>0.48205128205128206</v>
      </c>
      <c r="Q116" s="166" t="str">
        <f>IF(OR(P116&lt;Довідники!$J$8, P116&gt;Довідники!$K$8), "!", "")</f>
        <v/>
      </c>
      <c r="R116" s="159"/>
      <c r="S116" s="103"/>
      <c r="T116" s="103">
        <v>2</v>
      </c>
      <c r="U116" s="72">
        <f t="shared" si="131"/>
        <v>2</v>
      </c>
      <c r="V116" s="104"/>
      <c r="W116" s="104"/>
      <c r="X116" s="105"/>
      <c r="Y116" s="102"/>
      <c r="Z116" s="103"/>
      <c r="AA116" s="103">
        <v>4</v>
      </c>
      <c r="AB116" s="72">
        <f t="shared" si="132"/>
        <v>4</v>
      </c>
      <c r="AC116" s="104"/>
      <c r="AD116" s="104"/>
      <c r="AE116" s="152" t="s">
        <v>170</v>
      </c>
      <c r="AF116" s="159"/>
      <c r="AG116" s="103"/>
      <c r="AH116" s="103"/>
      <c r="AI116" s="72">
        <f t="shared" si="133"/>
        <v>0</v>
      </c>
      <c r="AJ116" s="104"/>
      <c r="AK116" s="104"/>
      <c r="AL116" s="105"/>
      <c r="AM116" s="102"/>
      <c r="AN116" s="103"/>
      <c r="AO116" s="103"/>
      <c r="AP116" s="72">
        <f t="shared" si="134"/>
        <v>0</v>
      </c>
      <c r="AQ116" s="104"/>
      <c r="AR116" s="104"/>
      <c r="AS116" s="152"/>
      <c r="AT116" s="159"/>
      <c r="AU116" s="103"/>
      <c r="AV116" s="103"/>
      <c r="AW116" s="72">
        <f t="shared" si="135"/>
        <v>0</v>
      </c>
      <c r="AX116" s="104"/>
      <c r="AY116" s="104"/>
      <c r="AZ116" s="105"/>
      <c r="BA116" s="102"/>
      <c r="BB116" s="103"/>
      <c r="BC116" s="103"/>
      <c r="BD116" s="72">
        <f t="shared" si="136"/>
        <v>0</v>
      </c>
      <c r="BE116" s="104"/>
      <c r="BF116" s="104"/>
      <c r="BG116" s="152"/>
      <c r="BH116" s="159"/>
      <c r="BI116" s="103"/>
      <c r="BJ116" s="103"/>
      <c r="BK116" s="72">
        <f t="shared" si="137"/>
        <v>0</v>
      </c>
      <c r="BL116" s="104"/>
      <c r="BM116" s="104"/>
      <c r="BN116" s="105"/>
      <c r="BO116" s="102"/>
      <c r="BP116" s="103"/>
      <c r="BQ116" s="103"/>
      <c r="BR116" s="72">
        <f t="shared" si="138"/>
        <v>0</v>
      </c>
      <c r="BS116" s="104"/>
      <c r="BT116" s="104"/>
      <c r="BU116" s="152"/>
      <c r="BV116" s="159"/>
      <c r="BW116" s="103"/>
      <c r="BX116" s="103"/>
      <c r="BY116" s="72">
        <f t="shared" si="139"/>
        <v>0</v>
      </c>
      <c r="BZ116" s="104"/>
      <c r="CA116" s="104"/>
      <c r="CB116" s="105"/>
      <c r="CC116" s="102"/>
      <c r="CD116" s="103"/>
      <c r="CE116" s="103"/>
      <c r="CF116" s="72">
        <f t="shared" si="140"/>
        <v>0</v>
      </c>
      <c r="CG116" s="104"/>
      <c r="CH116" s="104"/>
      <c r="CI116" s="152"/>
      <c r="CJ116" s="159"/>
      <c r="CK116" s="103"/>
      <c r="CL116" s="103"/>
      <c r="CM116" s="72">
        <f t="shared" si="141"/>
        <v>0</v>
      </c>
      <c r="CN116" s="104"/>
      <c r="CO116" s="104"/>
      <c r="CP116" s="105"/>
      <c r="CQ116" s="102"/>
      <c r="CR116" s="103"/>
      <c r="CS116" s="103"/>
      <c r="CT116" s="72">
        <f t="shared" si="142"/>
        <v>0</v>
      </c>
      <c r="CU116" s="104"/>
      <c r="CV116" s="104"/>
      <c r="CW116" s="152"/>
      <c r="CX116" s="159"/>
      <c r="CY116" s="103"/>
      <c r="CZ116" s="103"/>
      <c r="DA116" s="72">
        <f t="shared" si="143"/>
        <v>0</v>
      </c>
      <c r="DB116" s="104"/>
      <c r="DC116" s="104"/>
      <c r="DD116" s="105"/>
      <c r="DE116" s="102"/>
      <c r="DF116" s="103"/>
      <c r="DG116" s="103"/>
      <c r="DH116" s="72">
        <f t="shared" si="144"/>
        <v>0</v>
      </c>
      <c r="DI116" s="104"/>
      <c r="DJ116" s="104"/>
      <c r="DK116" s="152"/>
      <c r="DL116" s="170">
        <f t="shared" si="145"/>
        <v>101</v>
      </c>
      <c r="DM116" s="51">
        <f>DN116*Довідники!$H$2</f>
        <v>195</v>
      </c>
      <c r="DN116" s="72">
        <f t="shared" si="146"/>
        <v>6.5</v>
      </c>
      <c r="DO116" s="96">
        <f t="shared" si="147"/>
        <v>0.517948717948718</v>
      </c>
      <c r="DP116" s="68" t="str">
        <f>IF(OR(DO116&lt;Довідники!$J$3, DO116&gt;Довідники!$K$3), "!", "")</f>
        <v/>
      </c>
      <c r="DQ116" s="120"/>
      <c r="DR116" s="45" t="str">
        <f t="shared" si="148"/>
        <v/>
      </c>
      <c r="DS116" s="71"/>
      <c r="DT116" s="119"/>
      <c r="DU116" s="119"/>
      <c r="DV116" s="119"/>
      <c r="DW116" s="179"/>
      <c r="DX116" s="182"/>
      <c r="DY116" s="119"/>
      <c r="DZ116" s="119"/>
      <c r="EA116" s="183"/>
      <c r="ED116" s="10">
        <f t="shared" si="149"/>
        <v>1</v>
      </c>
      <c r="EE116" s="10">
        <f t="shared" si="150"/>
        <v>0</v>
      </c>
      <c r="EF116" s="10">
        <f t="shared" si="151"/>
        <v>0</v>
      </c>
      <c r="EG116" s="10">
        <f t="shared" si="152"/>
        <v>0</v>
      </c>
      <c r="EH116" s="10">
        <f t="shared" si="153"/>
        <v>0</v>
      </c>
      <c r="EI116" s="10">
        <f t="shared" si="154"/>
        <v>0</v>
      </c>
      <c r="EJ116" s="10">
        <f t="shared" si="155"/>
        <v>0</v>
      </c>
      <c r="EL116" s="123">
        <f t="shared" si="156"/>
        <v>0</v>
      </c>
    </row>
    <row r="117" spans="1:142" ht="26.25" thickBot="1" x14ac:dyDescent="0.25">
      <c r="A117" s="49">
        <f t="shared" si="96"/>
        <v>6</v>
      </c>
      <c r="B117" s="585" t="s">
        <v>180</v>
      </c>
      <c r="C117" s="50">
        <f>IF(ISBLANK(D117)=FALSE,VLOOKUP(D117,Довідники!$B$2:$C$45,2,FALSE),"")</f>
        <v>34</v>
      </c>
      <c r="D117" s="145" t="s">
        <v>172</v>
      </c>
      <c r="E117" s="112">
        <v>14.5</v>
      </c>
      <c r="F117" s="48" t="str">
        <f t="shared" si="113"/>
        <v>3,4,</v>
      </c>
      <c r="G117" s="48" t="str">
        <f>CONCATENATE(IF($X117="З", CONCATENATE($R$4, ","), ""), IF($X117=Довідники!$E$5, CONCATENATE($R$4, "*,"), ""), IF($AE117="З", CONCATENATE($Y$4, ","), ""), IF($AE117=Довідники!$E$5, CONCATENATE($Y$4, "*,"), ""), IF($AL117="З", CONCATENATE($AF$4, ","), ""), IF($AL117=Довідники!$E$5, CONCATENATE($AF$4, "*,"), ""), IF($AS117="З", CONCATENATE($AM$4, ","), ""), IF($AS117=Довідники!$E$5, CONCATENATE($AM$4, "*,"), ""), IF($AZ117="З", CONCATENATE($AT$4, ","), ""), IF($AZ117=Довідники!$E$5, CONCATENATE($AT$4, "*,"), ""), IF($BG117="З", CONCATENATE($BA$4, ","), ""), IF($BG117=Довідники!$E$5, CONCATENATE($BA$4, "*,"), ""), IF($BN117="З", CONCATENATE($BH$4, ","), ""), IF($BN117=Довідники!$E$5, CONCATENATE($BH$4, "*,"), ""), IF($BU117="З", CONCATENATE($BO$4, ","), ""), IF($BU117=Довідники!$E$5, CONCATENATE($BO$4, "*,"), ""), IF($CB117="З", CONCATENATE($BV$4, ","), ""), IF($CB117=Довідники!$E$5, CONCATENATE($BV$4, "*,"), ""), IF($CI117="З", CONCATENATE($CC$4, ","), ""), IF($CI117=Довідники!$E$5, CONCATENATE($CC$4, "*,"), ""), IF($CP117="З", CONCATENATE($CJ$4, ","), ""), IF($CP117=Довідники!$E$5, CONCATENATE($CJ$4, "*,"), ""), IF($CW117="З", CONCATENATE($CQ$4, ","), ""), IF($CW117=Довідники!$E$5, CONCATENATE($CQ$4, "*,"), ""), IF($DD117="З", CONCATENATE($CX$4, ","), ""), IF($DD117=Довідники!$E$5, CONCATENATE($CX$4, "*,"), ""), IF($DK117="З", CONCATENATE($DE$4, ","), ""), IF($DK117=Довідники!$E$5, CONCATENATE($DE$4, "*,"), ""))</f>
        <v>1,2,</v>
      </c>
      <c r="H117" s="48" t="str">
        <f t="shared" si="114"/>
        <v/>
      </c>
      <c r="I117" s="48" t="str">
        <f t="shared" si="115"/>
        <v/>
      </c>
      <c r="J117" s="48">
        <f t="shared" si="125"/>
        <v>0</v>
      </c>
      <c r="K117" s="48" t="str">
        <f t="shared" si="117"/>
        <v/>
      </c>
      <c r="L117" s="48">
        <f t="shared" si="126"/>
        <v>215</v>
      </c>
      <c r="M117" s="51">
        <f t="shared" si="127"/>
        <v>91</v>
      </c>
      <c r="N117" s="51">
        <f t="shared" si="128"/>
        <v>0</v>
      </c>
      <c r="O117" s="52">
        <f t="shared" si="129"/>
        <v>124</v>
      </c>
      <c r="P117" s="96">
        <f t="shared" si="130"/>
        <v>0.4942528735632184</v>
      </c>
      <c r="Q117" s="166" t="str">
        <f>IF(OR(P117&lt;Довідники!$J$8, P117&gt;Довідники!$K$8), "!", "")</f>
        <v/>
      </c>
      <c r="R117" s="159">
        <v>2</v>
      </c>
      <c r="S117" s="103"/>
      <c r="T117" s="103">
        <v>2</v>
      </c>
      <c r="U117" s="72">
        <f t="shared" si="131"/>
        <v>4</v>
      </c>
      <c r="V117" s="104"/>
      <c r="W117" s="104"/>
      <c r="X117" s="105" t="s">
        <v>31</v>
      </c>
      <c r="Y117" s="102">
        <v>2</v>
      </c>
      <c r="Z117" s="103"/>
      <c r="AA117" s="103">
        <v>2</v>
      </c>
      <c r="AB117" s="72">
        <f t="shared" si="132"/>
        <v>4</v>
      </c>
      <c r="AC117" s="104"/>
      <c r="AD117" s="104"/>
      <c r="AE117" s="152" t="s">
        <v>31</v>
      </c>
      <c r="AF117" s="159">
        <v>1</v>
      </c>
      <c r="AG117" s="103"/>
      <c r="AH117" s="103">
        <v>2</v>
      </c>
      <c r="AI117" s="72">
        <f t="shared" si="133"/>
        <v>3</v>
      </c>
      <c r="AJ117" s="104"/>
      <c r="AK117" s="104"/>
      <c r="AL117" s="105" t="s">
        <v>170</v>
      </c>
      <c r="AM117" s="102">
        <v>1</v>
      </c>
      <c r="AN117" s="103"/>
      <c r="AO117" s="103">
        <v>2</v>
      </c>
      <c r="AP117" s="72">
        <f t="shared" si="134"/>
        <v>3</v>
      </c>
      <c r="AQ117" s="104"/>
      <c r="AR117" s="104"/>
      <c r="AS117" s="152" t="s">
        <v>170</v>
      </c>
      <c r="AT117" s="159"/>
      <c r="AU117" s="103"/>
      <c r="AV117" s="103"/>
      <c r="AW117" s="72">
        <f t="shared" si="135"/>
        <v>0</v>
      </c>
      <c r="AX117" s="104"/>
      <c r="AY117" s="104"/>
      <c r="AZ117" s="105"/>
      <c r="BA117" s="102"/>
      <c r="BB117" s="103"/>
      <c r="BC117" s="103"/>
      <c r="BD117" s="72">
        <f t="shared" si="136"/>
        <v>0</v>
      </c>
      <c r="BE117" s="104"/>
      <c r="BF117" s="104"/>
      <c r="BG117" s="152"/>
      <c r="BH117" s="159"/>
      <c r="BI117" s="103"/>
      <c r="BJ117" s="103"/>
      <c r="BK117" s="72">
        <f t="shared" si="137"/>
        <v>0</v>
      </c>
      <c r="BL117" s="104"/>
      <c r="BM117" s="104"/>
      <c r="BN117" s="105"/>
      <c r="BO117" s="102"/>
      <c r="BP117" s="103"/>
      <c r="BQ117" s="103"/>
      <c r="BR117" s="72">
        <f t="shared" si="138"/>
        <v>0</v>
      </c>
      <c r="BS117" s="104"/>
      <c r="BT117" s="104"/>
      <c r="BU117" s="152"/>
      <c r="BV117" s="159"/>
      <c r="BW117" s="103"/>
      <c r="BX117" s="103"/>
      <c r="BY117" s="72">
        <f t="shared" si="139"/>
        <v>0</v>
      </c>
      <c r="BZ117" s="104"/>
      <c r="CA117" s="104"/>
      <c r="CB117" s="105"/>
      <c r="CC117" s="102"/>
      <c r="CD117" s="103"/>
      <c r="CE117" s="103"/>
      <c r="CF117" s="72">
        <f t="shared" si="140"/>
        <v>0</v>
      </c>
      <c r="CG117" s="104"/>
      <c r="CH117" s="104"/>
      <c r="CI117" s="152"/>
      <c r="CJ117" s="159"/>
      <c r="CK117" s="103"/>
      <c r="CL117" s="103"/>
      <c r="CM117" s="72">
        <f t="shared" si="141"/>
        <v>0</v>
      </c>
      <c r="CN117" s="104"/>
      <c r="CO117" s="104"/>
      <c r="CP117" s="105"/>
      <c r="CQ117" s="102"/>
      <c r="CR117" s="103"/>
      <c r="CS117" s="103"/>
      <c r="CT117" s="72">
        <f t="shared" si="142"/>
        <v>0</v>
      </c>
      <c r="CU117" s="104"/>
      <c r="CV117" s="104"/>
      <c r="CW117" s="152"/>
      <c r="CX117" s="159"/>
      <c r="CY117" s="103"/>
      <c r="CZ117" s="103"/>
      <c r="DA117" s="72">
        <f t="shared" si="143"/>
        <v>0</v>
      </c>
      <c r="DB117" s="104"/>
      <c r="DC117" s="104"/>
      <c r="DD117" s="105"/>
      <c r="DE117" s="102"/>
      <c r="DF117" s="103"/>
      <c r="DG117" s="103"/>
      <c r="DH117" s="72">
        <f t="shared" si="144"/>
        <v>0</v>
      </c>
      <c r="DI117" s="104"/>
      <c r="DJ117" s="104"/>
      <c r="DK117" s="152"/>
      <c r="DL117" s="170">
        <f t="shared" si="145"/>
        <v>220</v>
      </c>
      <c r="DM117" s="51">
        <f>DN117*Довідники!$H$2</f>
        <v>435</v>
      </c>
      <c r="DN117" s="72">
        <f t="shared" si="146"/>
        <v>14.5</v>
      </c>
      <c r="DO117" s="96">
        <f t="shared" si="147"/>
        <v>0.50574712643678166</v>
      </c>
      <c r="DP117" s="68" t="str">
        <f>IF(OR(DO117&lt;Довідники!$J$3, DO117&gt;Довідники!$K$3), "!", "")</f>
        <v/>
      </c>
      <c r="DQ117" s="120"/>
      <c r="DR117" s="45" t="str">
        <f t="shared" si="148"/>
        <v/>
      </c>
      <c r="DS117" s="71"/>
      <c r="DT117" s="119"/>
      <c r="DU117" s="119"/>
      <c r="DV117" s="119"/>
      <c r="DW117" s="179"/>
      <c r="DX117" s="182"/>
      <c r="DY117" s="119"/>
      <c r="DZ117" s="119"/>
      <c r="EA117" s="183"/>
      <c r="ED117" s="10">
        <f t="shared" si="149"/>
        <v>1</v>
      </c>
      <c r="EE117" s="10">
        <f t="shared" si="150"/>
        <v>1</v>
      </c>
      <c r="EF117" s="10">
        <f t="shared" si="151"/>
        <v>0</v>
      </c>
      <c r="EG117" s="10">
        <f t="shared" si="152"/>
        <v>0</v>
      </c>
      <c r="EH117" s="10">
        <f t="shared" si="153"/>
        <v>0</v>
      </c>
      <c r="EI117" s="10">
        <f t="shared" si="154"/>
        <v>0</v>
      </c>
      <c r="EJ117" s="10">
        <f t="shared" si="155"/>
        <v>0</v>
      </c>
      <c r="EL117" s="123">
        <f t="shared" si="156"/>
        <v>0</v>
      </c>
    </row>
    <row r="118" spans="1:142" ht="13.5" thickBot="1" x14ac:dyDescent="0.25">
      <c r="A118" s="49">
        <f t="shared" si="96"/>
        <v>7</v>
      </c>
      <c r="B118" s="585" t="s">
        <v>181</v>
      </c>
      <c r="C118" s="50">
        <f>IF(ISBLANK(D118)=FALSE,VLOOKUP(D118,Довідники!$B$2:$C$45,2,FALSE),"")</f>
        <v>34</v>
      </c>
      <c r="D118" s="145" t="s">
        <v>172</v>
      </c>
      <c r="E118" s="112">
        <v>9</v>
      </c>
      <c r="F118" s="48" t="str">
        <f t="shared" si="113"/>
        <v>4,</v>
      </c>
      <c r="G118" s="48" t="str">
        <f>CONCATENATE(IF($X118="З", CONCATENATE($R$4, ","), ""), IF($X118=Довідники!$E$5, CONCATENATE($R$4, "*,"), ""), IF($AE118="З", CONCATENATE($Y$4, ","), ""), IF($AE118=Довідники!$E$5, CONCATENATE($Y$4, "*,"), ""), IF($AL118="З", CONCATENATE($AF$4, ","), ""), IF($AL118=Довідники!$E$5, CONCATENATE($AF$4, "*,"), ""), IF($AS118="З", CONCATENATE($AM$4, ","), ""), IF($AS118=Довідники!$E$5, CONCATENATE($AM$4, "*,"), ""), IF($AZ118="З", CONCATENATE($AT$4, ","), ""), IF($AZ118=Довідники!$E$5, CONCATENATE($AT$4, "*,"), ""), IF($BG118="З", CONCATENATE($BA$4, ","), ""), IF($BG118=Довідники!$E$5, CONCATENATE($BA$4, "*,"), ""), IF($BN118="З", CONCATENATE($BH$4, ","), ""), IF($BN118=Довідники!$E$5, CONCATENATE($BH$4, "*,"), ""), IF($BU118="З", CONCATENATE($BO$4, ","), ""), IF($BU118=Довідники!$E$5, CONCATENATE($BO$4, "*,"), ""), IF($CB118="З", CONCATENATE($BV$4, ","), ""), IF($CB118=Довідники!$E$5, CONCATENATE($BV$4, "*,"), ""), IF($CI118="З", CONCATENATE($CC$4, ","), ""), IF($CI118=Довідники!$E$5, CONCATENATE($CC$4, "*,"), ""), IF($CP118="З", CONCATENATE($CJ$4, ","), ""), IF($CP118=Довідники!$E$5, CONCATENATE($CJ$4, "*,"), ""), IF($CW118="З", CONCATENATE($CQ$4, ","), ""), IF($CW118=Довідники!$E$5, CONCATENATE($CQ$4, "*,"), ""), IF($DD118="З", CONCATENATE($CX$4, ","), ""), IF($DD118=Довідники!$E$5, CONCATENATE($CX$4, "*,"), ""), IF($DK118="З", CONCATENATE($DE$4, ","), ""), IF($DK118=Довідники!$E$5, CONCATENATE($DE$4, "*,"), ""))</f>
        <v/>
      </c>
      <c r="H118" s="48" t="str">
        <f t="shared" si="114"/>
        <v/>
      </c>
      <c r="I118" s="48" t="str">
        <f t="shared" si="115"/>
        <v/>
      </c>
      <c r="J118" s="48">
        <f t="shared" si="125"/>
        <v>0</v>
      </c>
      <c r="K118" s="48" t="str">
        <f t="shared" si="117"/>
        <v/>
      </c>
      <c r="L118" s="48">
        <f t="shared" si="126"/>
        <v>126</v>
      </c>
      <c r="M118" s="51">
        <f t="shared" si="127"/>
        <v>54</v>
      </c>
      <c r="N118" s="51">
        <f t="shared" si="128"/>
        <v>72</v>
      </c>
      <c r="O118" s="52">
        <f t="shared" si="129"/>
        <v>0</v>
      </c>
      <c r="P118" s="96">
        <f t="shared" si="130"/>
        <v>0.46666666666666667</v>
      </c>
      <c r="Q118" s="166" t="str">
        <f>IF(OR(P118&lt;Довідники!$J$8, P118&gt;Довідники!$K$8), "!", "")</f>
        <v/>
      </c>
      <c r="R118" s="159"/>
      <c r="S118" s="103"/>
      <c r="T118" s="103"/>
      <c r="U118" s="72">
        <f t="shared" si="131"/>
        <v>0</v>
      </c>
      <c r="V118" s="104"/>
      <c r="W118" s="104"/>
      <c r="X118" s="105"/>
      <c r="Y118" s="102"/>
      <c r="Z118" s="103"/>
      <c r="AA118" s="103"/>
      <c r="AB118" s="72">
        <f t="shared" si="132"/>
        <v>0</v>
      </c>
      <c r="AC118" s="104"/>
      <c r="AD118" s="104"/>
      <c r="AE118" s="152"/>
      <c r="AF118" s="159"/>
      <c r="AG118" s="103"/>
      <c r="AH118" s="103"/>
      <c r="AI118" s="72">
        <f t="shared" si="133"/>
        <v>0</v>
      </c>
      <c r="AJ118" s="104"/>
      <c r="AK118" s="104"/>
      <c r="AL118" s="105"/>
      <c r="AM118" s="102">
        <v>3</v>
      </c>
      <c r="AN118" s="103">
        <v>4</v>
      </c>
      <c r="AO118" s="103"/>
      <c r="AP118" s="72">
        <f t="shared" si="134"/>
        <v>7</v>
      </c>
      <c r="AQ118" s="104"/>
      <c r="AR118" s="104"/>
      <c r="AS118" s="152" t="s">
        <v>170</v>
      </c>
      <c r="AT118" s="159"/>
      <c r="AU118" s="103"/>
      <c r="AV118" s="103"/>
      <c r="AW118" s="72">
        <f t="shared" si="135"/>
        <v>0</v>
      </c>
      <c r="AX118" s="104"/>
      <c r="AY118" s="104"/>
      <c r="AZ118" s="105"/>
      <c r="BA118" s="102"/>
      <c r="BB118" s="103"/>
      <c r="BC118" s="103"/>
      <c r="BD118" s="72">
        <f t="shared" si="136"/>
        <v>0</v>
      </c>
      <c r="BE118" s="104"/>
      <c r="BF118" s="104"/>
      <c r="BG118" s="152"/>
      <c r="BH118" s="159"/>
      <c r="BI118" s="103"/>
      <c r="BJ118" s="103"/>
      <c r="BK118" s="72">
        <f t="shared" si="137"/>
        <v>0</v>
      </c>
      <c r="BL118" s="104"/>
      <c r="BM118" s="104"/>
      <c r="BN118" s="105"/>
      <c r="BO118" s="102"/>
      <c r="BP118" s="103"/>
      <c r="BQ118" s="103"/>
      <c r="BR118" s="72">
        <f t="shared" si="138"/>
        <v>0</v>
      </c>
      <c r="BS118" s="104"/>
      <c r="BT118" s="104"/>
      <c r="BU118" s="152"/>
      <c r="BV118" s="159"/>
      <c r="BW118" s="103"/>
      <c r="BX118" s="103"/>
      <c r="BY118" s="72">
        <f t="shared" si="139"/>
        <v>0</v>
      </c>
      <c r="BZ118" s="104"/>
      <c r="CA118" s="104"/>
      <c r="CB118" s="105"/>
      <c r="CC118" s="102"/>
      <c r="CD118" s="103"/>
      <c r="CE118" s="103"/>
      <c r="CF118" s="72">
        <f t="shared" si="140"/>
        <v>0</v>
      </c>
      <c r="CG118" s="104"/>
      <c r="CH118" s="104"/>
      <c r="CI118" s="152"/>
      <c r="CJ118" s="159"/>
      <c r="CK118" s="103"/>
      <c r="CL118" s="103"/>
      <c r="CM118" s="72">
        <f t="shared" si="141"/>
        <v>0</v>
      </c>
      <c r="CN118" s="104"/>
      <c r="CO118" s="104"/>
      <c r="CP118" s="105"/>
      <c r="CQ118" s="102"/>
      <c r="CR118" s="103"/>
      <c r="CS118" s="103"/>
      <c r="CT118" s="72">
        <f t="shared" si="142"/>
        <v>0</v>
      </c>
      <c r="CU118" s="104"/>
      <c r="CV118" s="104"/>
      <c r="CW118" s="152"/>
      <c r="CX118" s="159"/>
      <c r="CY118" s="103"/>
      <c r="CZ118" s="103"/>
      <c r="DA118" s="72">
        <f t="shared" si="143"/>
        <v>0</v>
      </c>
      <c r="DB118" s="104"/>
      <c r="DC118" s="104"/>
      <c r="DD118" s="105"/>
      <c r="DE118" s="102"/>
      <c r="DF118" s="103"/>
      <c r="DG118" s="103"/>
      <c r="DH118" s="72">
        <f t="shared" si="144"/>
        <v>0</v>
      </c>
      <c r="DI118" s="104"/>
      <c r="DJ118" s="104"/>
      <c r="DK118" s="152"/>
      <c r="DL118" s="170">
        <f t="shared" si="145"/>
        <v>144</v>
      </c>
      <c r="DM118" s="51">
        <f>DN118*Довідники!$H$2</f>
        <v>270</v>
      </c>
      <c r="DN118" s="72">
        <f t="shared" si="146"/>
        <v>9</v>
      </c>
      <c r="DO118" s="96">
        <f t="shared" si="147"/>
        <v>0.53333333333333333</v>
      </c>
      <c r="DP118" s="68" t="str">
        <f>IF(OR(DO118&lt;Довідники!$J$3, DO118&gt;Довідники!$K$3), "!", "")</f>
        <v/>
      </c>
      <c r="DQ118" s="120"/>
      <c r="DR118" s="45" t="str">
        <f t="shared" si="148"/>
        <v/>
      </c>
      <c r="DS118" s="71"/>
      <c r="DT118" s="119"/>
      <c r="DU118" s="119"/>
      <c r="DV118" s="119"/>
      <c r="DW118" s="179"/>
      <c r="DX118" s="182"/>
      <c r="DY118" s="119"/>
      <c r="DZ118" s="119"/>
      <c r="EA118" s="183"/>
      <c r="ED118" s="10">
        <f t="shared" si="149"/>
        <v>0</v>
      </c>
      <c r="EE118" s="10">
        <f t="shared" si="150"/>
        <v>1</v>
      </c>
      <c r="EF118" s="10">
        <f t="shared" si="151"/>
        <v>0</v>
      </c>
      <c r="EG118" s="10">
        <f t="shared" si="152"/>
        <v>0</v>
      </c>
      <c r="EH118" s="10">
        <f t="shared" si="153"/>
        <v>0</v>
      </c>
      <c r="EI118" s="10">
        <f t="shared" si="154"/>
        <v>0</v>
      </c>
      <c r="EJ118" s="10">
        <f t="shared" si="155"/>
        <v>0</v>
      </c>
      <c r="EL118" s="123">
        <f t="shared" si="156"/>
        <v>0</v>
      </c>
    </row>
    <row r="119" spans="1:142" ht="26.25" thickBot="1" x14ac:dyDescent="0.25">
      <c r="A119" s="49">
        <f t="shared" si="96"/>
        <v>8</v>
      </c>
      <c r="B119" s="585" t="s">
        <v>182</v>
      </c>
      <c r="C119" s="50">
        <f>IF(ISBLANK(D119)=FALSE,VLOOKUP(D119,Довідники!$B$2:$C$45,2,FALSE),"")</f>
        <v>34</v>
      </c>
      <c r="D119" s="145" t="s">
        <v>172</v>
      </c>
      <c r="E119" s="112">
        <v>5</v>
      </c>
      <c r="F119" s="48" t="str">
        <f t="shared" si="113"/>
        <v/>
      </c>
      <c r="G119" s="48" t="str">
        <f>CONCATENATE(IF($X119="З", CONCATENATE($R$4, ","), ""), IF($X119=Довідники!$E$5, CONCATENATE($R$4, "*,"), ""), IF($AE119="З", CONCATENATE($Y$4, ","), ""), IF($AE119=Довідники!$E$5, CONCATENATE($Y$4, "*,"), ""), IF($AL119="З", CONCATENATE($AF$4, ","), ""), IF($AL119=Довідники!$E$5, CONCATENATE($AF$4, "*,"), ""), IF($AS119="З", CONCATENATE($AM$4, ","), ""), IF($AS119=Довідники!$E$5, CONCATENATE($AM$4, "*,"), ""), IF($AZ119="З", CONCATENATE($AT$4, ","), ""), IF($AZ119=Довідники!$E$5, CONCATENATE($AT$4, "*,"), ""), IF($BG119="З", CONCATENATE($BA$4, ","), ""), IF($BG119=Довідники!$E$5, CONCATENATE($BA$4, "*,"), ""), IF($BN119="З", CONCATENATE($BH$4, ","), ""), IF($BN119=Довідники!$E$5, CONCATENATE($BH$4, "*,"), ""), IF($BU119="З", CONCATENATE($BO$4, ","), ""), IF($BU119=Довідники!$E$5, CONCATENATE($BO$4, "*,"), ""), IF($CB119="З", CONCATENATE($BV$4, ","), ""), IF($CB119=Довідники!$E$5, CONCATENATE($BV$4, "*,"), ""), IF($CI119="З", CONCATENATE($CC$4, ","), ""), IF($CI119=Довідники!$E$5, CONCATENATE($CC$4, "*,"), ""), IF($CP119="З", CONCATENATE($CJ$4, ","), ""), IF($CP119=Довідники!$E$5, CONCATENATE($CJ$4, "*,"), ""), IF($CW119="З", CONCATENATE($CQ$4, ","), ""), IF($CW119=Довідники!$E$5, CONCATENATE($CQ$4, "*,"), ""), IF($DD119="З", CONCATENATE($CX$4, ","), ""), IF($DD119=Довідники!$E$5, CONCATENATE($CX$4, "*,"), ""), IF($DK119="З", CONCATENATE($DE$4, ","), ""), IF($DK119=Довідники!$E$5, CONCATENATE($DE$4, "*,"), ""))</f>
        <v>4,</v>
      </c>
      <c r="H119" s="48" t="str">
        <f t="shared" si="114"/>
        <v/>
      </c>
      <c r="I119" s="48" t="str">
        <f t="shared" si="115"/>
        <v/>
      </c>
      <c r="J119" s="48">
        <f t="shared" si="125"/>
        <v>0</v>
      </c>
      <c r="K119" s="48" t="str">
        <f t="shared" si="117"/>
        <v/>
      </c>
      <c r="L119" s="48">
        <f t="shared" si="126"/>
        <v>72</v>
      </c>
      <c r="M119" s="51">
        <f t="shared" si="127"/>
        <v>36</v>
      </c>
      <c r="N119" s="51">
        <f t="shared" si="128"/>
        <v>0</v>
      </c>
      <c r="O119" s="52">
        <f t="shared" si="129"/>
        <v>36</v>
      </c>
      <c r="P119" s="96">
        <f t="shared" si="130"/>
        <v>0.48</v>
      </c>
      <c r="Q119" s="166" t="str">
        <f>IF(OR(P119&lt;Довідники!$J$8, P119&gt;Довідники!$K$8), "!", "")</f>
        <v/>
      </c>
      <c r="R119" s="159"/>
      <c r="S119" s="103"/>
      <c r="T119" s="103"/>
      <c r="U119" s="72">
        <f t="shared" si="131"/>
        <v>0</v>
      </c>
      <c r="V119" s="104"/>
      <c r="W119" s="104"/>
      <c r="X119" s="105"/>
      <c r="Y119" s="102"/>
      <c r="Z119" s="103"/>
      <c r="AA119" s="103"/>
      <c r="AB119" s="72">
        <f t="shared" si="132"/>
        <v>0</v>
      </c>
      <c r="AC119" s="104"/>
      <c r="AD119" s="104"/>
      <c r="AE119" s="152"/>
      <c r="AF119" s="159"/>
      <c r="AG119" s="103"/>
      <c r="AH119" s="103"/>
      <c r="AI119" s="72">
        <f t="shared" si="133"/>
        <v>0</v>
      </c>
      <c r="AJ119" s="104"/>
      <c r="AK119" s="104"/>
      <c r="AL119" s="105"/>
      <c r="AM119" s="102">
        <v>2</v>
      </c>
      <c r="AN119" s="103"/>
      <c r="AO119" s="103">
        <v>2</v>
      </c>
      <c r="AP119" s="72">
        <f t="shared" si="134"/>
        <v>4</v>
      </c>
      <c r="AQ119" s="104"/>
      <c r="AR119" s="104"/>
      <c r="AS119" s="152" t="s">
        <v>31</v>
      </c>
      <c r="AT119" s="159"/>
      <c r="AU119" s="103"/>
      <c r="AV119" s="103"/>
      <c r="AW119" s="72">
        <f t="shared" si="135"/>
        <v>0</v>
      </c>
      <c r="AX119" s="104"/>
      <c r="AY119" s="104"/>
      <c r="AZ119" s="105"/>
      <c r="BA119" s="102"/>
      <c r="BB119" s="103"/>
      <c r="BC119" s="103"/>
      <c r="BD119" s="72">
        <f t="shared" si="136"/>
        <v>0</v>
      </c>
      <c r="BE119" s="104"/>
      <c r="BF119" s="104"/>
      <c r="BG119" s="152"/>
      <c r="BH119" s="159"/>
      <c r="BI119" s="103"/>
      <c r="BJ119" s="103"/>
      <c r="BK119" s="72">
        <f t="shared" si="137"/>
        <v>0</v>
      </c>
      <c r="BL119" s="104"/>
      <c r="BM119" s="104"/>
      <c r="BN119" s="105"/>
      <c r="BO119" s="102"/>
      <c r="BP119" s="103"/>
      <c r="BQ119" s="103"/>
      <c r="BR119" s="72">
        <f t="shared" si="138"/>
        <v>0</v>
      </c>
      <c r="BS119" s="104"/>
      <c r="BT119" s="104"/>
      <c r="BU119" s="152"/>
      <c r="BV119" s="159"/>
      <c r="BW119" s="103"/>
      <c r="BX119" s="103"/>
      <c r="BY119" s="72">
        <f t="shared" si="139"/>
        <v>0</v>
      </c>
      <c r="BZ119" s="104"/>
      <c r="CA119" s="104"/>
      <c r="CB119" s="105"/>
      <c r="CC119" s="102"/>
      <c r="CD119" s="103"/>
      <c r="CE119" s="103"/>
      <c r="CF119" s="72">
        <f t="shared" si="140"/>
        <v>0</v>
      </c>
      <c r="CG119" s="104"/>
      <c r="CH119" s="104"/>
      <c r="CI119" s="152"/>
      <c r="CJ119" s="159"/>
      <c r="CK119" s="103"/>
      <c r="CL119" s="103"/>
      <c r="CM119" s="72">
        <f t="shared" si="141"/>
        <v>0</v>
      </c>
      <c r="CN119" s="104"/>
      <c r="CO119" s="104"/>
      <c r="CP119" s="105"/>
      <c r="CQ119" s="102"/>
      <c r="CR119" s="103"/>
      <c r="CS119" s="103"/>
      <c r="CT119" s="72">
        <f t="shared" si="142"/>
        <v>0</v>
      </c>
      <c r="CU119" s="104"/>
      <c r="CV119" s="104"/>
      <c r="CW119" s="152"/>
      <c r="CX119" s="159"/>
      <c r="CY119" s="103"/>
      <c r="CZ119" s="103"/>
      <c r="DA119" s="72">
        <f t="shared" si="143"/>
        <v>0</v>
      </c>
      <c r="DB119" s="104"/>
      <c r="DC119" s="104"/>
      <c r="DD119" s="105"/>
      <c r="DE119" s="102"/>
      <c r="DF119" s="103"/>
      <c r="DG119" s="103"/>
      <c r="DH119" s="72">
        <f t="shared" si="144"/>
        <v>0</v>
      </c>
      <c r="DI119" s="104"/>
      <c r="DJ119" s="104"/>
      <c r="DK119" s="152"/>
      <c r="DL119" s="170">
        <f t="shared" si="145"/>
        <v>78</v>
      </c>
      <c r="DM119" s="51">
        <f>DN119*Довідники!$H$2</f>
        <v>150</v>
      </c>
      <c r="DN119" s="72">
        <f t="shared" si="146"/>
        <v>5</v>
      </c>
      <c r="DO119" s="96">
        <f t="shared" si="147"/>
        <v>0.52</v>
      </c>
      <c r="DP119" s="68" t="str">
        <f>IF(OR(DO119&lt;Довідники!$J$3, DO119&gt;Довідники!$K$3), "!", "")</f>
        <v/>
      </c>
      <c r="DQ119" s="120"/>
      <c r="DR119" s="45" t="str">
        <f t="shared" si="148"/>
        <v/>
      </c>
      <c r="DS119" s="71"/>
      <c r="DT119" s="119"/>
      <c r="DU119" s="119"/>
      <c r="DV119" s="119"/>
      <c r="DW119" s="179"/>
      <c r="DX119" s="182"/>
      <c r="DY119" s="119"/>
      <c r="DZ119" s="119"/>
      <c r="EA119" s="183"/>
      <c r="ED119" s="10">
        <f t="shared" si="149"/>
        <v>0</v>
      </c>
      <c r="EE119" s="10">
        <f t="shared" si="150"/>
        <v>1</v>
      </c>
      <c r="EF119" s="10">
        <f t="shared" si="151"/>
        <v>0</v>
      </c>
      <c r="EG119" s="10">
        <f t="shared" si="152"/>
        <v>0</v>
      </c>
      <c r="EH119" s="10">
        <f t="shared" si="153"/>
        <v>0</v>
      </c>
      <c r="EI119" s="10">
        <f t="shared" si="154"/>
        <v>0</v>
      </c>
      <c r="EJ119" s="10">
        <f t="shared" si="155"/>
        <v>0</v>
      </c>
      <c r="EL119" s="123">
        <f t="shared" si="156"/>
        <v>0</v>
      </c>
    </row>
    <row r="120" spans="1:142" ht="13.5" thickBot="1" x14ac:dyDescent="0.25">
      <c r="A120" s="49">
        <f t="shared" si="96"/>
        <v>9</v>
      </c>
      <c r="B120" s="585" t="s">
        <v>183</v>
      </c>
      <c r="C120" s="50">
        <f>IF(ISBLANK(D120)=FALSE,VLOOKUP(D120,Довідники!$B$2:$C$45,2,FALSE),"")</f>
        <v>34</v>
      </c>
      <c r="D120" s="145" t="s">
        <v>172</v>
      </c>
      <c r="E120" s="112">
        <v>3.5</v>
      </c>
      <c r="F120" s="48" t="str">
        <f t="shared" si="113"/>
        <v/>
      </c>
      <c r="G120" s="48" t="str">
        <f>CONCATENATE(IF($X120="З", CONCATENATE($R$4, ","), ""), IF($X120=Довідники!$E$5, CONCATENATE($R$4, "*,"), ""), IF($AE120="З", CONCATENATE($Y$4, ","), ""), IF($AE120=Довідники!$E$5, CONCATENATE($Y$4, "*,"), ""), IF($AL120="З", CONCATENATE($AF$4, ","), ""), IF($AL120=Довідники!$E$5, CONCATENATE($AF$4, "*,"), ""), IF($AS120="З", CONCATENATE($AM$4, ","), ""), IF($AS120=Довідники!$E$5, CONCATENATE($AM$4, "*,"), ""), IF($AZ120="З", CONCATENATE($AT$4, ","), ""), IF($AZ120=Довідники!$E$5, CONCATENATE($AT$4, "*,"), ""), IF($BG120="З", CONCATENATE($BA$4, ","), ""), IF($BG120=Довідники!$E$5, CONCATENATE($BA$4, "*,"), ""), IF($BN120="З", CONCATENATE($BH$4, ","), ""), IF($BN120=Довідники!$E$5, CONCATENATE($BH$4, "*,"), ""), IF($BU120="З", CONCATENATE($BO$4, ","), ""), IF($BU120=Довідники!$E$5, CONCATENATE($BO$4, "*,"), ""), IF($CB120="З", CONCATENATE($BV$4, ","), ""), IF($CB120=Довідники!$E$5, CONCATENATE($BV$4, "*,"), ""), IF($CI120="З", CONCATENATE($CC$4, ","), ""), IF($CI120=Довідники!$E$5, CONCATENATE($CC$4, "*,"), ""), IF($CP120="З", CONCATENATE($CJ$4, ","), ""), IF($CP120=Довідники!$E$5, CONCATENATE($CJ$4, "*,"), ""), IF($CW120="З", CONCATENATE($CQ$4, ","), ""), IF($CW120=Довідники!$E$5, CONCATENATE($CQ$4, "*,"), ""), IF($DD120="З", CONCATENATE($CX$4, ","), ""), IF($DD120=Довідники!$E$5, CONCATENATE($CX$4, "*,"), ""), IF($DK120="З", CONCATENATE($DE$4, ","), ""), IF($DK120=Довідники!$E$5, CONCATENATE($DE$4, "*,"), ""))</f>
        <v>3,</v>
      </c>
      <c r="H120" s="48" t="str">
        <f t="shared" si="114"/>
        <v/>
      </c>
      <c r="I120" s="48" t="str">
        <f t="shared" si="115"/>
        <v/>
      </c>
      <c r="J120" s="48">
        <f t="shared" si="125"/>
        <v>0</v>
      </c>
      <c r="K120" s="48" t="str">
        <f t="shared" si="117"/>
        <v/>
      </c>
      <c r="L120" s="48">
        <f t="shared" si="126"/>
        <v>45</v>
      </c>
      <c r="M120" s="51">
        <f t="shared" si="127"/>
        <v>15</v>
      </c>
      <c r="N120" s="51">
        <f t="shared" si="128"/>
        <v>30</v>
      </c>
      <c r="O120" s="52">
        <f t="shared" si="129"/>
        <v>0</v>
      </c>
      <c r="P120" s="96">
        <f t="shared" si="130"/>
        <v>0.42857142857142855</v>
      </c>
      <c r="Q120" s="166" t="str">
        <f>IF(OR(P120&lt;Довідники!$J$8, P120&gt;Довідники!$K$8), "!", "")</f>
        <v/>
      </c>
      <c r="R120" s="159"/>
      <c r="S120" s="103"/>
      <c r="T120" s="103"/>
      <c r="U120" s="72">
        <f t="shared" si="131"/>
        <v>0</v>
      </c>
      <c r="V120" s="104"/>
      <c r="W120" s="104"/>
      <c r="X120" s="105"/>
      <c r="Y120" s="102"/>
      <c r="Z120" s="103"/>
      <c r="AA120" s="103"/>
      <c r="AB120" s="72">
        <f t="shared" si="132"/>
        <v>0</v>
      </c>
      <c r="AC120" s="104"/>
      <c r="AD120" s="104"/>
      <c r="AE120" s="152"/>
      <c r="AF120" s="159">
        <v>1</v>
      </c>
      <c r="AG120" s="103">
        <v>2</v>
      </c>
      <c r="AH120" s="103"/>
      <c r="AI120" s="72">
        <f t="shared" si="133"/>
        <v>3</v>
      </c>
      <c r="AJ120" s="104"/>
      <c r="AK120" s="104"/>
      <c r="AL120" s="105" t="s">
        <v>31</v>
      </c>
      <c r="AM120" s="102"/>
      <c r="AN120" s="103"/>
      <c r="AO120" s="103"/>
      <c r="AP120" s="72">
        <f t="shared" si="134"/>
        <v>0</v>
      </c>
      <c r="AQ120" s="104"/>
      <c r="AR120" s="104"/>
      <c r="AS120" s="152"/>
      <c r="AT120" s="159"/>
      <c r="AU120" s="103"/>
      <c r="AV120" s="103"/>
      <c r="AW120" s="72">
        <f t="shared" si="135"/>
        <v>0</v>
      </c>
      <c r="AX120" s="104"/>
      <c r="AY120" s="104"/>
      <c r="AZ120" s="105"/>
      <c r="BA120" s="102"/>
      <c r="BB120" s="103"/>
      <c r="BC120" s="103"/>
      <c r="BD120" s="72">
        <f t="shared" si="136"/>
        <v>0</v>
      </c>
      <c r="BE120" s="104"/>
      <c r="BF120" s="104"/>
      <c r="BG120" s="152"/>
      <c r="BH120" s="159"/>
      <c r="BI120" s="103"/>
      <c r="BJ120" s="103"/>
      <c r="BK120" s="72">
        <f t="shared" si="137"/>
        <v>0</v>
      </c>
      <c r="BL120" s="104"/>
      <c r="BM120" s="104"/>
      <c r="BN120" s="105"/>
      <c r="BO120" s="102"/>
      <c r="BP120" s="103"/>
      <c r="BQ120" s="103"/>
      <c r="BR120" s="72">
        <f t="shared" si="138"/>
        <v>0</v>
      </c>
      <c r="BS120" s="104"/>
      <c r="BT120" s="104"/>
      <c r="BU120" s="152"/>
      <c r="BV120" s="159"/>
      <c r="BW120" s="103"/>
      <c r="BX120" s="103"/>
      <c r="BY120" s="72">
        <f t="shared" si="139"/>
        <v>0</v>
      </c>
      <c r="BZ120" s="104"/>
      <c r="CA120" s="104"/>
      <c r="CB120" s="105"/>
      <c r="CC120" s="102"/>
      <c r="CD120" s="103"/>
      <c r="CE120" s="103"/>
      <c r="CF120" s="72">
        <f t="shared" si="140"/>
        <v>0</v>
      </c>
      <c r="CG120" s="104"/>
      <c r="CH120" s="104"/>
      <c r="CI120" s="152"/>
      <c r="CJ120" s="159"/>
      <c r="CK120" s="103"/>
      <c r="CL120" s="103"/>
      <c r="CM120" s="72">
        <f t="shared" si="141"/>
        <v>0</v>
      </c>
      <c r="CN120" s="104"/>
      <c r="CO120" s="104"/>
      <c r="CP120" s="105"/>
      <c r="CQ120" s="102"/>
      <c r="CR120" s="103"/>
      <c r="CS120" s="103"/>
      <c r="CT120" s="72">
        <f t="shared" si="142"/>
        <v>0</v>
      </c>
      <c r="CU120" s="104"/>
      <c r="CV120" s="104"/>
      <c r="CW120" s="152"/>
      <c r="CX120" s="159"/>
      <c r="CY120" s="103"/>
      <c r="CZ120" s="103"/>
      <c r="DA120" s="72">
        <f t="shared" si="143"/>
        <v>0</v>
      </c>
      <c r="DB120" s="104"/>
      <c r="DC120" s="104"/>
      <c r="DD120" s="105"/>
      <c r="DE120" s="102"/>
      <c r="DF120" s="103"/>
      <c r="DG120" s="103"/>
      <c r="DH120" s="72">
        <f t="shared" si="144"/>
        <v>0</v>
      </c>
      <c r="DI120" s="104"/>
      <c r="DJ120" s="104"/>
      <c r="DK120" s="152"/>
      <c r="DL120" s="170">
        <f t="shared" si="145"/>
        <v>60</v>
      </c>
      <c r="DM120" s="51">
        <f>DN120*Довідники!$H$2</f>
        <v>105</v>
      </c>
      <c r="DN120" s="72">
        <f t="shared" si="146"/>
        <v>3.5</v>
      </c>
      <c r="DO120" s="96">
        <f t="shared" si="147"/>
        <v>0.5714285714285714</v>
      </c>
      <c r="DP120" s="68" t="str">
        <f>IF(OR(DO120&lt;Довідники!$J$3, DO120&gt;Довідники!$K$3), "!", "")</f>
        <v/>
      </c>
      <c r="DQ120" s="120"/>
      <c r="DR120" s="45" t="str">
        <f t="shared" si="148"/>
        <v/>
      </c>
      <c r="DS120" s="71"/>
      <c r="DT120" s="119"/>
      <c r="DU120" s="119"/>
      <c r="DV120" s="119"/>
      <c r="DW120" s="179"/>
      <c r="DX120" s="182"/>
      <c r="DY120" s="119"/>
      <c r="DZ120" s="119"/>
      <c r="EA120" s="183"/>
      <c r="ED120" s="10">
        <f t="shared" si="149"/>
        <v>0</v>
      </c>
      <c r="EE120" s="10">
        <f t="shared" si="150"/>
        <v>1</v>
      </c>
      <c r="EF120" s="10">
        <f t="shared" si="151"/>
        <v>0</v>
      </c>
      <c r="EG120" s="10">
        <f t="shared" si="152"/>
        <v>0</v>
      </c>
      <c r="EH120" s="10">
        <f t="shared" si="153"/>
        <v>0</v>
      </c>
      <c r="EI120" s="10">
        <f t="shared" si="154"/>
        <v>0</v>
      </c>
      <c r="EJ120" s="10">
        <f t="shared" si="155"/>
        <v>0</v>
      </c>
      <c r="EL120" s="123">
        <f t="shared" si="156"/>
        <v>0</v>
      </c>
    </row>
    <row r="121" spans="1:142" ht="26.25" thickBot="1" x14ac:dyDescent="0.25">
      <c r="A121" s="49">
        <f t="shared" si="96"/>
        <v>10</v>
      </c>
      <c r="B121" s="585" t="s">
        <v>184</v>
      </c>
      <c r="C121" s="50">
        <f>IF(ISBLANK(D121)=FALSE,VLOOKUP(D121,Довідники!$B$2:$C$45,2,FALSE),"")</f>
        <v>34</v>
      </c>
      <c r="D121" s="145" t="s">
        <v>172</v>
      </c>
      <c r="E121" s="112">
        <v>8</v>
      </c>
      <c r="F121" s="48" t="str">
        <f t="shared" si="113"/>
        <v>6,</v>
      </c>
      <c r="G121" s="48" t="str">
        <f>CONCATENATE(IF($X121="З", CONCATENATE($R$4, ","), ""), IF($X121=Довідники!$E$5, CONCATENATE($R$4, "*,"), ""), IF($AE121="З", CONCATENATE($Y$4, ","), ""), IF($AE121=Довідники!$E$5, CONCATENATE($Y$4, "*,"), ""), IF($AL121="З", CONCATENATE($AF$4, ","), ""), IF($AL121=Довідники!$E$5, CONCATENATE($AF$4, "*,"), ""), IF($AS121="З", CONCATENATE($AM$4, ","), ""), IF($AS121=Довідники!$E$5, CONCATENATE($AM$4, "*,"), ""), IF($AZ121="З", CONCATENATE($AT$4, ","), ""), IF($AZ121=Довідники!$E$5, CONCATENATE($AT$4, "*,"), ""), IF($BG121="З", CONCATENATE($BA$4, ","), ""), IF($BG121=Довідники!$E$5, CONCATENATE($BA$4, "*,"), ""), IF($BN121="З", CONCATENATE($BH$4, ","), ""), IF($BN121=Довідники!$E$5, CONCATENATE($BH$4, "*,"), ""), IF($BU121="З", CONCATENATE($BO$4, ","), ""), IF($BU121=Довідники!$E$5, CONCATENATE($BO$4, "*,"), ""), IF($CB121="З", CONCATENATE($BV$4, ","), ""), IF($CB121=Довідники!$E$5, CONCATENATE($BV$4, "*,"), ""), IF($CI121="З", CONCATENATE($CC$4, ","), ""), IF($CI121=Довідники!$E$5, CONCATENATE($CC$4, "*,"), ""), IF($CP121="З", CONCATENATE($CJ$4, ","), ""), IF($CP121=Довідники!$E$5, CONCATENATE($CJ$4, "*,"), ""), IF($CW121="З", CONCATENATE($CQ$4, ","), ""), IF($CW121=Довідники!$E$5, CONCATENATE($CQ$4, "*,"), ""), IF($DD121="З", CONCATENATE($CX$4, ","), ""), IF($DD121=Довідники!$E$5, CONCATENATE($CX$4, "*,"), ""), IF($DK121="З", CONCATENATE($DE$4, ","), ""), IF($DK121=Довідники!$E$5, CONCATENATE($DE$4, "*,"), ""))</f>
        <v>5,</v>
      </c>
      <c r="H121" s="48" t="str">
        <f t="shared" si="114"/>
        <v/>
      </c>
      <c r="I121" s="48" t="str">
        <f t="shared" si="115"/>
        <v/>
      </c>
      <c r="J121" s="48">
        <f t="shared" si="125"/>
        <v>0</v>
      </c>
      <c r="K121" s="48" t="str">
        <f t="shared" si="117"/>
        <v/>
      </c>
      <c r="L121" s="48">
        <f t="shared" si="126"/>
        <v>117</v>
      </c>
      <c r="M121" s="51">
        <f t="shared" si="127"/>
        <v>51</v>
      </c>
      <c r="N121" s="51">
        <f t="shared" si="128"/>
        <v>66</v>
      </c>
      <c r="O121" s="52">
        <f t="shared" si="129"/>
        <v>0</v>
      </c>
      <c r="P121" s="96">
        <f t="shared" si="130"/>
        <v>0.48749999999999999</v>
      </c>
      <c r="Q121" s="166" t="str">
        <f>IF(OR(P121&lt;Довідники!$J$8, P121&gt;Довідники!$K$8), "!", "")</f>
        <v/>
      </c>
      <c r="R121" s="159"/>
      <c r="S121" s="103"/>
      <c r="T121" s="103"/>
      <c r="U121" s="72">
        <f t="shared" si="131"/>
        <v>0</v>
      </c>
      <c r="V121" s="104"/>
      <c r="W121" s="104"/>
      <c r="X121" s="105"/>
      <c r="Y121" s="102"/>
      <c r="Z121" s="103"/>
      <c r="AA121" s="103"/>
      <c r="AB121" s="72">
        <f t="shared" si="132"/>
        <v>0</v>
      </c>
      <c r="AC121" s="104"/>
      <c r="AD121" s="104"/>
      <c r="AE121" s="152"/>
      <c r="AF121" s="159"/>
      <c r="AG121" s="103"/>
      <c r="AH121" s="103"/>
      <c r="AI121" s="72">
        <f t="shared" si="133"/>
        <v>0</v>
      </c>
      <c r="AJ121" s="104"/>
      <c r="AK121" s="104"/>
      <c r="AL121" s="105"/>
      <c r="AM121" s="102"/>
      <c r="AN121" s="103"/>
      <c r="AO121" s="103"/>
      <c r="AP121" s="72">
        <f t="shared" si="134"/>
        <v>0</v>
      </c>
      <c r="AQ121" s="104"/>
      <c r="AR121" s="104"/>
      <c r="AS121" s="152"/>
      <c r="AT121" s="159">
        <v>1</v>
      </c>
      <c r="AU121" s="103">
        <v>2</v>
      </c>
      <c r="AV121" s="103"/>
      <c r="AW121" s="72">
        <f t="shared" si="135"/>
        <v>3</v>
      </c>
      <c r="AX121" s="104"/>
      <c r="AY121" s="104"/>
      <c r="AZ121" s="105" t="s">
        <v>31</v>
      </c>
      <c r="BA121" s="102">
        <v>2</v>
      </c>
      <c r="BB121" s="103">
        <v>2</v>
      </c>
      <c r="BC121" s="103"/>
      <c r="BD121" s="72">
        <f t="shared" si="136"/>
        <v>4</v>
      </c>
      <c r="BE121" s="104"/>
      <c r="BF121" s="104"/>
      <c r="BG121" s="152" t="s">
        <v>170</v>
      </c>
      <c r="BH121" s="159"/>
      <c r="BI121" s="103"/>
      <c r="BJ121" s="103"/>
      <c r="BK121" s="72">
        <f t="shared" si="137"/>
        <v>0</v>
      </c>
      <c r="BL121" s="104"/>
      <c r="BM121" s="104"/>
      <c r="BN121" s="105"/>
      <c r="BO121" s="102"/>
      <c r="BP121" s="103"/>
      <c r="BQ121" s="103"/>
      <c r="BR121" s="72">
        <f t="shared" si="138"/>
        <v>0</v>
      </c>
      <c r="BS121" s="104"/>
      <c r="BT121" s="104"/>
      <c r="BU121" s="152"/>
      <c r="BV121" s="159"/>
      <c r="BW121" s="103"/>
      <c r="BX121" s="103"/>
      <c r="BY121" s="72">
        <f t="shared" si="139"/>
        <v>0</v>
      </c>
      <c r="BZ121" s="104"/>
      <c r="CA121" s="104"/>
      <c r="CB121" s="105"/>
      <c r="CC121" s="102"/>
      <c r="CD121" s="103"/>
      <c r="CE121" s="103"/>
      <c r="CF121" s="72">
        <f t="shared" si="140"/>
        <v>0</v>
      </c>
      <c r="CG121" s="104"/>
      <c r="CH121" s="104"/>
      <c r="CI121" s="152"/>
      <c r="CJ121" s="159"/>
      <c r="CK121" s="103"/>
      <c r="CL121" s="103"/>
      <c r="CM121" s="72">
        <f t="shared" si="141"/>
        <v>0</v>
      </c>
      <c r="CN121" s="104"/>
      <c r="CO121" s="104"/>
      <c r="CP121" s="105"/>
      <c r="CQ121" s="102"/>
      <c r="CR121" s="103"/>
      <c r="CS121" s="103"/>
      <c r="CT121" s="72">
        <f t="shared" si="142"/>
        <v>0</v>
      </c>
      <c r="CU121" s="104"/>
      <c r="CV121" s="104"/>
      <c r="CW121" s="152"/>
      <c r="CX121" s="159"/>
      <c r="CY121" s="103"/>
      <c r="CZ121" s="103"/>
      <c r="DA121" s="72">
        <f t="shared" si="143"/>
        <v>0</v>
      </c>
      <c r="DB121" s="104"/>
      <c r="DC121" s="104"/>
      <c r="DD121" s="105"/>
      <c r="DE121" s="102"/>
      <c r="DF121" s="103"/>
      <c r="DG121" s="103"/>
      <c r="DH121" s="72">
        <f t="shared" si="144"/>
        <v>0</v>
      </c>
      <c r="DI121" s="104"/>
      <c r="DJ121" s="104"/>
      <c r="DK121" s="152"/>
      <c r="DL121" s="170">
        <f t="shared" si="145"/>
        <v>123</v>
      </c>
      <c r="DM121" s="51">
        <f>DN121*Довідники!$H$2</f>
        <v>240</v>
      </c>
      <c r="DN121" s="72">
        <f t="shared" si="146"/>
        <v>8</v>
      </c>
      <c r="DO121" s="96">
        <f t="shared" si="147"/>
        <v>0.51249999999999996</v>
      </c>
      <c r="DP121" s="68" t="str">
        <f>IF(OR(DO121&lt;Довідники!$J$3, DO121&gt;Довідники!$K$3), "!", "")</f>
        <v/>
      </c>
      <c r="DQ121" s="120"/>
      <c r="DR121" s="45" t="str">
        <f t="shared" si="148"/>
        <v/>
      </c>
      <c r="DS121" s="71"/>
      <c r="DT121" s="119"/>
      <c r="DU121" s="119"/>
      <c r="DV121" s="119"/>
      <c r="DW121" s="179"/>
      <c r="DX121" s="182"/>
      <c r="DY121" s="119"/>
      <c r="DZ121" s="119"/>
      <c r="EA121" s="183"/>
      <c r="ED121" s="10">
        <f t="shared" si="149"/>
        <v>0</v>
      </c>
      <c r="EE121" s="10">
        <f t="shared" si="150"/>
        <v>0</v>
      </c>
      <c r="EF121" s="10">
        <f t="shared" si="151"/>
        <v>1</v>
      </c>
      <c r="EG121" s="10">
        <f t="shared" si="152"/>
        <v>0</v>
      </c>
      <c r="EH121" s="10">
        <f t="shared" si="153"/>
        <v>0</v>
      </c>
      <c r="EI121" s="10">
        <f t="shared" si="154"/>
        <v>0</v>
      </c>
      <c r="EJ121" s="10">
        <f t="shared" si="155"/>
        <v>0</v>
      </c>
      <c r="EL121" s="123">
        <f t="shared" si="156"/>
        <v>0</v>
      </c>
    </row>
    <row r="122" spans="1:142" ht="26.25" thickBot="1" x14ac:dyDescent="0.25">
      <c r="A122" s="49">
        <f t="shared" si="96"/>
        <v>11</v>
      </c>
      <c r="B122" s="585" t="s">
        <v>185</v>
      </c>
      <c r="C122" s="50">
        <f>IF(ISBLANK(D122)=FALSE,VLOOKUP(D122,Довідники!$B$2:$C$45,2,FALSE),"")</f>
        <v>34</v>
      </c>
      <c r="D122" s="145" t="s">
        <v>172</v>
      </c>
      <c r="E122" s="112">
        <v>9</v>
      </c>
      <c r="F122" s="48" t="str">
        <f t="shared" si="113"/>
        <v>6,</v>
      </c>
      <c r="G122" s="48" t="str">
        <f>CONCATENATE(IF($X122="З", CONCATENATE($R$4, ","), ""), IF($X122=Довідники!$E$5, CONCATENATE($R$4, "*,"), ""), IF($AE122="З", CONCATENATE($Y$4, ","), ""), IF($AE122=Довідники!$E$5, CONCATENATE($Y$4, "*,"), ""), IF($AL122="З", CONCATENATE($AF$4, ","), ""), IF($AL122=Довідники!$E$5, CONCATENATE($AF$4, "*,"), ""), IF($AS122="З", CONCATENATE($AM$4, ","), ""), IF($AS122=Довідники!$E$5, CONCATENATE($AM$4, "*,"), ""), IF($AZ122="З", CONCATENATE($AT$4, ","), ""), IF($AZ122=Довідники!$E$5, CONCATENATE($AT$4, "*,"), ""), IF($BG122="З", CONCATENATE($BA$4, ","), ""), IF($BG122=Довідники!$E$5, CONCATENATE($BA$4, "*,"), ""), IF($BN122="З", CONCATENATE($BH$4, ","), ""), IF($BN122=Довідники!$E$5, CONCATENATE($BH$4, "*,"), ""), IF($BU122="З", CONCATENATE($BO$4, ","), ""), IF($BU122=Довідники!$E$5, CONCATENATE($BO$4, "*,"), ""), IF($CB122="З", CONCATENATE($BV$4, ","), ""), IF($CB122=Довідники!$E$5, CONCATENATE($BV$4, "*,"), ""), IF($CI122="З", CONCATENATE($CC$4, ","), ""), IF($CI122=Довідники!$E$5, CONCATENATE($CC$4, "*,"), ""), IF($CP122="З", CONCATENATE($CJ$4, ","), ""), IF($CP122=Довідники!$E$5, CONCATENATE($CJ$4, "*,"), ""), IF($CW122="З", CONCATENATE($CQ$4, ","), ""), IF($CW122=Довідники!$E$5, CONCATENATE($CQ$4, "*,"), ""), IF($DD122="З", CONCATENATE($CX$4, ","), ""), IF($DD122=Довідники!$E$5, CONCATENATE($CX$4, "*,"), ""), IF($DK122="З", CONCATENATE($DE$4, ","), ""), IF($DK122=Довідники!$E$5, CONCATENATE($DE$4, "*,"), ""))</f>
        <v/>
      </c>
      <c r="H122" s="48" t="str">
        <f t="shared" si="114"/>
        <v/>
      </c>
      <c r="I122" s="48" t="str">
        <f t="shared" si="115"/>
        <v>6,</v>
      </c>
      <c r="J122" s="48">
        <f t="shared" si="125"/>
        <v>0</v>
      </c>
      <c r="K122" s="48" t="str">
        <f t="shared" si="117"/>
        <v/>
      </c>
      <c r="L122" s="48">
        <f t="shared" si="126"/>
        <v>135</v>
      </c>
      <c r="M122" s="51">
        <f t="shared" si="127"/>
        <v>51</v>
      </c>
      <c r="N122" s="51">
        <f t="shared" si="128"/>
        <v>84</v>
      </c>
      <c r="O122" s="52">
        <f t="shared" si="129"/>
        <v>0</v>
      </c>
      <c r="P122" s="96">
        <f t="shared" si="130"/>
        <v>0.5</v>
      </c>
      <c r="Q122" s="166" t="str">
        <f>IF(OR(P122&lt;Довідники!$J$8, P122&gt;Довідники!$K$8), "!", "")</f>
        <v/>
      </c>
      <c r="R122" s="159"/>
      <c r="S122" s="103"/>
      <c r="T122" s="103"/>
      <c r="U122" s="72">
        <f t="shared" si="131"/>
        <v>0</v>
      </c>
      <c r="V122" s="104"/>
      <c r="W122" s="104"/>
      <c r="X122" s="105"/>
      <c r="Y122" s="102"/>
      <c r="Z122" s="103"/>
      <c r="AA122" s="103"/>
      <c r="AB122" s="72">
        <f t="shared" si="132"/>
        <v>0</v>
      </c>
      <c r="AC122" s="104"/>
      <c r="AD122" s="104"/>
      <c r="AE122" s="152"/>
      <c r="AF122" s="159"/>
      <c r="AG122" s="103"/>
      <c r="AH122" s="103"/>
      <c r="AI122" s="72">
        <f t="shared" si="133"/>
        <v>0</v>
      </c>
      <c r="AJ122" s="104"/>
      <c r="AK122" s="104"/>
      <c r="AL122" s="105"/>
      <c r="AM122" s="102"/>
      <c r="AN122" s="103"/>
      <c r="AO122" s="103"/>
      <c r="AP122" s="72">
        <f t="shared" si="134"/>
        <v>0</v>
      </c>
      <c r="AQ122" s="104"/>
      <c r="AR122" s="104"/>
      <c r="AS122" s="152"/>
      <c r="AT122" s="159">
        <v>1</v>
      </c>
      <c r="AU122" s="103">
        <v>2</v>
      </c>
      <c r="AV122" s="103"/>
      <c r="AW122" s="72">
        <f t="shared" si="135"/>
        <v>3</v>
      </c>
      <c r="AX122" s="104"/>
      <c r="AY122" s="104"/>
      <c r="AZ122" s="105"/>
      <c r="BA122" s="102">
        <v>2</v>
      </c>
      <c r="BB122" s="103">
        <v>3</v>
      </c>
      <c r="BC122" s="103"/>
      <c r="BD122" s="72">
        <f t="shared" si="136"/>
        <v>5</v>
      </c>
      <c r="BE122" s="104"/>
      <c r="BF122" s="104" t="s">
        <v>133</v>
      </c>
      <c r="BG122" s="152" t="s">
        <v>170</v>
      </c>
      <c r="BH122" s="159"/>
      <c r="BI122" s="103"/>
      <c r="BJ122" s="103"/>
      <c r="BK122" s="72">
        <f t="shared" si="137"/>
        <v>0</v>
      </c>
      <c r="BL122" s="104"/>
      <c r="BM122" s="104"/>
      <c r="BN122" s="105"/>
      <c r="BO122" s="102"/>
      <c r="BP122" s="103"/>
      <c r="BQ122" s="103"/>
      <c r="BR122" s="72">
        <f t="shared" si="138"/>
        <v>0</v>
      </c>
      <c r="BS122" s="104"/>
      <c r="BT122" s="104"/>
      <c r="BU122" s="152"/>
      <c r="BV122" s="159"/>
      <c r="BW122" s="103"/>
      <c r="BX122" s="103"/>
      <c r="BY122" s="72">
        <f t="shared" si="139"/>
        <v>0</v>
      </c>
      <c r="BZ122" s="104"/>
      <c r="CA122" s="104"/>
      <c r="CB122" s="105"/>
      <c r="CC122" s="102"/>
      <c r="CD122" s="103"/>
      <c r="CE122" s="103"/>
      <c r="CF122" s="72">
        <f t="shared" si="140"/>
        <v>0</v>
      </c>
      <c r="CG122" s="104"/>
      <c r="CH122" s="104"/>
      <c r="CI122" s="152"/>
      <c r="CJ122" s="159"/>
      <c r="CK122" s="103"/>
      <c r="CL122" s="103"/>
      <c r="CM122" s="72">
        <f t="shared" si="141"/>
        <v>0</v>
      </c>
      <c r="CN122" s="104"/>
      <c r="CO122" s="104"/>
      <c r="CP122" s="105"/>
      <c r="CQ122" s="102"/>
      <c r="CR122" s="103"/>
      <c r="CS122" s="103"/>
      <c r="CT122" s="72">
        <f t="shared" si="142"/>
        <v>0</v>
      </c>
      <c r="CU122" s="104"/>
      <c r="CV122" s="104"/>
      <c r="CW122" s="152"/>
      <c r="CX122" s="159"/>
      <c r="CY122" s="103"/>
      <c r="CZ122" s="103"/>
      <c r="DA122" s="72">
        <f t="shared" si="143"/>
        <v>0</v>
      </c>
      <c r="DB122" s="104"/>
      <c r="DC122" s="104"/>
      <c r="DD122" s="105"/>
      <c r="DE122" s="102"/>
      <c r="DF122" s="103"/>
      <c r="DG122" s="103"/>
      <c r="DH122" s="72">
        <f t="shared" si="144"/>
        <v>0</v>
      </c>
      <c r="DI122" s="104"/>
      <c r="DJ122" s="104"/>
      <c r="DK122" s="152"/>
      <c r="DL122" s="170">
        <f t="shared" si="145"/>
        <v>135</v>
      </c>
      <c r="DM122" s="51">
        <f>DN122*Довідники!$H$2</f>
        <v>270</v>
      </c>
      <c r="DN122" s="72">
        <f t="shared" si="146"/>
        <v>9</v>
      </c>
      <c r="DO122" s="96">
        <f t="shared" si="147"/>
        <v>0.5</v>
      </c>
      <c r="DP122" s="68" t="str">
        <f>IF(OR(DO122&lt;Довідники!$J$3, DO122&gt;Довідники!$K$3), "!", "")</f>
        <v/>
      </c>
      <c r="DQ122" s="120"/>
      <c r="DR122" s="45" t="str">
        <f t="shared" si="148"/>
        <v/>
      </c>
      <c r="DS122" s="71"/>
      <c r="DT122" s="119"/>
      <c r="DU122" s="119"/>
      <c r="DV122" s="119"/>
      <c r="DW122" s="179"/>
      <c r="DX122" s="182"/>
      <c r="DY122" s="119"/>
      <c r="DZ122" s="119"/>
      <c r="EA122" s="183"/>
      <c r="ED122" s="10">
        <f t="shared" si="149"/>
        <v>0</v>
      </c>
      <c r="EE122" s="10">
        <f t="shared" si="150"/>
        <v>0</v>
      </c>
      <c r="EF122" s="10">
        <f t="shared" si="151"/>
        <v>1</v>
      </c>
      <c r="EG122" s="10">
        <f t="shared" si="152"/>
        <v>0</v>
      </c>
      <c r="EH122" s="10">
        <f t="shared" si="153"/>
        <v>0</v>
      </c>
      <c r="EI122" s="10">
        <f t="shared" si="154"/>
        <v>0</v>
      </c>
      <c r="EJ122" s="10">
        <f t="shared" si="155"/>
        <v>0</v>
      </c>
      <c r="EL122" s="123">
        <f t="shared" si="156"/>
        <v>0</v>
      </c>
    </row>
    <row r="123" spans="1:142" ht="13.5" thickBot="1" x14ac:dyDescent="0.25">
      <c r="A123" s="49">
        <f t="shared" si="96"/>
        <v>12</v>
      </c>
      <c r="B123" s="585" t="s">
        <v>186</v>
      </c>
      <c r="C123" s="50">
        <f>IF(ISBLANK(D123)=FALSE,VLOOKUP(D123,Довідники!$B$2:$C$45,2,FALSE),"")</f>
        <v>34</v>
      </c>
      <c r="D123" s="145" t="s">
        <v>172</v>
      </c>
      <c r="E123" s="112">
        <v>5</v>
      </c>
      <c r="F123" s="48" t="str">
        <f t="shared" si="113"/>
        <v>6,</v>
      </c>
      <c r="G123" s="48" t="str">
        <f>CONCATENATE(IF($X123="З", CONCATENATE($R$4, ","), ""), IF($X123=Довідники!$E$5, CONCATENATE($R$4, "*,"), ""), IF($AE123="З", CONCATENATE($Y$4, ","), ""), IF($AE123=Довідники!$E$5, CONCATENATE($Y$4, "*,"), ""), IF($AL123="З", CONCATENATE($AF$4, ","), ""), IF($AL123=Довідники!$E$5, CONCATENATE($AF$4, "*,"), ""), IF($AS123="З", CONCATENATE($AM$4, ","), ""), IF($AS123=Довідники!$E$5, CONCATENATE($AM$4, "*,"), ""), IF($AZ123="З", CONCATENATE($AT$4, ","), ""), IF($AZ123=Довідники!$E$5, CONCATENATE($AT$4, "*,"), ""), IF($BG123="З", CONCATENATE($BA$4, ","), ""), IF($BG123=Довідники!$E$5, CONCATENATE($BA$4, "*,"), ""), IF($BN123="З", CONCATENATE($BH$4, ","), ""), IF($BN123=Довідники!$E$5, CONCATENATE($BH$4, "*,"), ""), IF($BU123="З", CONCATENATE($BO$4, ","), ""), IF($BU123=Довідники!$E$5, CONCATENATE($BO$4, "*,"), ""), IF($CB123="З", CONCATENATE($BV$4, ","), ""), IF($CB123=Довідники!$E$5, CONCATENATE($BV$4, "*,"), ""), IF($CI123="З", CONCATENATE($CC$4, ","), ""), IF($CI123=Довідники!$E$5, CONCATENATE($CC$4, "*,"), ""), IF($CP123="З", CONCATENATE($CJ$4, ","), ""), IF($CP123=Довідники!$E$5, CONCATENATE($CJ$4, "*,"), ""), IF($CW123="З", CONCATENATE($CQ$4, ","), ""), IF($CW123=Довідники!$E$5, CONCATENATE($CQ$4, "*,"), ""), IF($DD123="З", CONCATENATE($CX$4, ","), ""), IF($DD123=Довідники!$E$5, CONCATENATE($CX$4, "*,"), ""), IF($DK123="З", CONCATENATE($DE$4, ","), ""), IF($DK123=Довідники!$E$5, CONCATENATE($DE$4, "*,"), ""))</f>
        <v/>
      </c>
      <c r="H123" s="48" t="str">
        <f t="shared" si="114"/>
        <v/>
      </c>
      <c r="I123" s="48" t="str">
        <f t="shared" si="115"/>
        <v/>
      </c>
      <c r="J123" s="48">
        <f t="shared" si="125"/>
        <v>0</v>
      </c>
      <c r="K123" s="48" t="str">
        <f t="shared" si="117"/>
        <v/>
      </c>
      <c r="L123" s="48">
        <f t="shared" si="126"/>
        <v>72</v>
      </c>
      <c r="M123" s="51">
        <f t="shared" si="127"/>
        <v>36</v>
      </c>
      <c r="N123" s="51">
        <f t="shared" si="128"/>
        <v>36</v>
      </c>
      <c r="O123" s="52">
        <f t="shared" si="129"/>
        <v>0</v>
      </c>
      <c r="P123" s="96">
        <f t="shared" si="130"/>
        <v>0.48</v>
      </c>
      <c r="Q123" s="166" t="str">
        <f>IF(OR(P123&lt;Довідники!$J$8, P123&gt;Довідники!$K$8), "!", "")</f>
        <v/>
      </c>
      <c r="R123" s="159"/>
      <c r="S123" s="103"/>
      <c r="T123" s="103"/>
      <c r="U123" s="72">
        <f t="shared" si="131"/>
        <v>0</v>
      </c>
      <c r="V123" s="104"/>
      <c r="W123" s="104"/>
      <c r="X123" s="105"/>
      <c r="Y123" s="102"/>
      <c r="Z123" s="103"/>
      <c r="AA123" s="103"/>
      <c r="AB123" s="72">
        <f t="shared" si="132"/>
        <v>0</v>
      </c>
      <c r="AC123" s="104"/>
      <c r="AD123" s="104"/>
      <c r="AE123" s="152"/>
      <c r="AF123" s="159"/>
      <c r="AG123" s="103"/>
      <c r="AH123" s="103"/>
      <c r="AI123" s="72">
        <f t="shared" si="133"/>
        <v>0</v>
      </c>
      <c r="AJ123" s="104"/>
      <c r="AK123" s="104"/>
      <c r="AL123" s="105"/>
      <c r="AM123" s="102"/>
      <c r="AN123" s="103"/>
      <c r="AO123" s="103"/>
      <c r="AP123" s="72">
        <f t="shared" si="134"/>
        <v>0</v>
      </c>
      <c r="AQ123" s="104"/>
      <c r="AR123" s="104"/>
      <c r="AS123" s="152"/>
      <c r="AT123" s="159"/>
      <c r="AU123" s="103"/>
      <c r="AV123" s="103"/>
      <c r="AW123" s="72">
        <f t="shared" si="135"/>
        <v>0</v>
      </c>
      <c r="AX123" s="104"/>
      <c r="AY123" s="104"/>
      <c r="AZ123" s="105"/>
      <c r="BA123" s="102">
        <v>2</v>
      </c>
      <c r="BB123" s="103">
        <v>2</v>
      </c>
      <c r="BC123" s="103"/>
      <c r="BD123" s="72">
        <f t="shared" si="136"/>
        <v>4</v>
      </c>
      <c r="BE123" s="104"/>
      <c r="BF123" s="104"/>
      <c r="BG123" s="152" t="s">
        <v>170</v>
      </c>
      <c r="BH123" s="159"/>
      <c r="BI123" s="103"/>
      <c r="BJ123" s="103"/>
      <c r="BK123" s="72">
        <f t="shared" si="137"/>
        <v>0</v>
      </c>
      <c r="BL123" s="104"/>
      <c r="BM123" s="104"/>
      <c r="BN123" s="105"/>
      <c r="BO123" s="102"/>
      <c r="BP123" s="103"/>
      <c r="BQ123" s="103"/>
      <c r="BR123" s="72">
        <f t="shared" si="138"/>
        <v>0</v>
      </c>
      <c r="BS123" s="104"/>
      <c r="BT123" s="104"/>
      <c r="BU123" s="152"/>
      <c r="BV123" s="159"/>
      <c r="BW123" s="103"/>
      <c r="BX123" s="103"/>
      <c r="BY123" s="72">
        <f t="shared" si="139"/>
        <v>0</v>
      </c>
      <c r="BZ123" s="104"/>
      <c r="CA123" s="104"/>
      <c r="CB123" s="105"/>
      <c r="CC123" s="102"/>
      <c r="CD123" s="103"/>
      <c r="CE123" s="103"/>
      <c r="CF123" s="72">
        <f t="shared" si="140"/>
        <v>0</v>
      </c>
      <c r="CG123" s="104"/>
      <c r="CH123" s="104"/>
      <c r="CI123" s="152"/>
      <c r="CJ123" s="159"/>
      <c r="CK123" s="103"/>
      <c r="CL123" s="103"/>
      <c r="CM123" s="72">
        <f t="shared" si="141"/>
        <v>0</v>
      </c>
      <c r="CN123" s="104"/>
      <c r="CO123" s="104"/>
      <c r="CP123" s="105"/>
      <c r="CQ123" s="102"/>
      <c r="CR123" s="103"/>
      <c r="CS123" s="103"/>
      <c r="CT123" s="72">
        <f t="shared" si="142"/>
        <v>0</v>
      </c>
      <c r="CU123" s="104"/>
      <c r="CV123" s="104"/>
      <c r="CW123" s="152"/>
      <c r="CX123" s="159"/>
      <c r="CY123" s="103"/>
      <c r="CZ123" s="103"/>
      <c r="DA123" s="72">
        <f t="shared" si="143"/>
        <v>0</v>
      </c>
      <c r="DB123" s="104"/>
      <c r="DC123" s="104"/>
      <c r="DD123" s="105"/>
      <c r="DE123" s="102"/>
      <c r="DF123" s="103"/>
      <c r="DG123" s="103"/>
      <c r="DH123" s="72">
        <f t="shared" si="144"/>
        <v>0</v>
      </c>
      <c r="DI123" s="104"/>
      <c r="DJ123" s="104"/>
      <c r="DK123" s="152"/>
      <c r="DL123" s="170">
        <f t="shared" si="145"/>
        <v>78</v>
      </c>
      <c r="DM123" s="51">
        <f>DN123*Довідники!$H$2</f>
        <v>150</v>
      </c>
      <c r="DN123" s="72">
        <f t="shared" si="146"/>
        <v>5</v>
      </c>
      <c r="DO123" s="96">
        <f t="shared" si="147"/>
        <v>0.52</v>
      </c>
      <c r="DP123" s="68" t="str">
        <f>IF(OR(DO123&lt;Довідники!$J$3, DO123&gt;Довідники!$K$3), "!", "")</f>
        <v/>
      </c>
      <c r="DQ123" s="120"/>
      <c r="DR123" s="45" t="str">
        <f t="shared" si="148"/>
        <v/>
      </c>
      <c r="DS123" s="71"/>
      <c r="DT123" s="119"/>
      <c r="DU123" s="119"/>
      <c r="DV123" s="119"/>
      <c r="DW123" s="179"/>
      <c r="DX123" s="182"/>
      <c r="DY123" s="119"/>
      <c r="DZ123" s="119"/>
      <c r="EA123" s="183"/>
      <c r="ED123" s="10">
        <f t="shared" si="149"/>
        <v>0</v>
      </c>
      <c r="EE123" s="10">
        <f t="shared" si="150"/>
        <v>0</v>
      </c>
      <c r="EF123" s="10">
        <f t="shared" si="151"/>
        <v>1</v>
      </c>
      <c r="EG123" s="10">
        <f t="shared" si="152"/>
        <v>0</v>
      </c>
      <c r="EH123" s="10">
        <f t="shared" si="153"/>
        <v>0</v>
      </c>
      <c r="EI123" s="10">
        <f t="shared" si="154"/>
        <v>0</v>
      </c>
      <c r="EJ123" s="10">
        <f t="shared" si="155"/>
        <v>0</v>
      </c>
      <c r="EL123" s="123">
        <f t="shared" si="156"/>
        <v>0</v>
      </c>
    </row>
    <row r="124" spans="1:142" ht="13.5" thickBot="1" x14ac:dyDescent="0.25">
      <c r="A124" s="49">
        <f t="shared" si="96"/>
        <v>13</v>
      </c>
      <c r="B124" s="585" t="s">
        <v>187</v>
      </c>
      <c r="C124" s="50">
        <f>IF(ISBLANK(D124)=FALSE,VLOOKUP(D124,Довідники!$B$2:$C$45,2,FALSE),"")</f>
        <v>34</v>
      </c>
      <c r="D124" s="145" t="s">
        <v>172</v>
      </c>
      <c r="E124" s="112">
        <v>6</v>
      </c>
      <c r="F124" s="48" t="str">
        <f t="shared" si="113"/>
        <v/>
      </c>
      <c r="G124" s="48" t="str">
        <f>CONCATENATE(IF($X124="З", CONCATENATE($R$4, ","), ""), IF($X124=Довідники!$E$5, CONCATENATE($R$4, "*,"), ""), IF($AE124="З", CONCATENATE($Y$4, ","), ""), IF($AE124=Довідники!$E$5, CONCATENATE($Y$4, "*,"), ""), IF($AL124="З", CONCATENATE($AF$4, ","), ""), IF($AL124=Довідники!$E$5, CONCATENATE($AF$4, "*,"), ""), IF($AS124="З", CONCATENATE($AM$4, ","), ""), IF($AS124=Довідники!$E$5, CONCATENATE($AM$4, "*,"), ""), IF($AZ124="З", CONCATENATE($AT$4, ","), ""), IF($AZ124=Довідники!$E$5, CONCATENATE($AT$4, "*,"), ""), IF($BG124="З", CONCATENATE($BA$4, ","), ""), IF($BG124=Довідники!$E$5, CONCATENATE($BA$4, "*,"), ""), IF($BN124="З", CONCATENATE($BH$4, ","), ""), IF($BN124=Довідники!$E$5, CONCATENATE($BH$4, "*,"), ""), IF($BU124="З", CONCATENATE($BO$4, ","), ""), IF($BU124=Довідники!$E$5, CONCATENATE($BO$4, "*,"), ""), IF($CB124="З", CONCATENATE($BV$4, ","), ""), IF($CB124=Довідники!$E$5, CONCATENATE($BV$4, "*,"), ""), IF($CI124="З", CONCATENATE($CC$4, ","), ""), IF($CI124=Довідники!$E$5, CONCATENATE($CC$4, "*,"), ""), IF($CP124="З", CONCATENATE($CJ$4, ","), ""), IF($CP124=Довідники!$E$5, CONCATENATE($CJ$4, "*,"), ""), IF($CW124="З", CONCATENATE($CQ$4, ","), ""), IF($CW124=Довідники!$E$5, CONCATENATE($CQ$4, "*,"), ""), IF($DD124="З", CONCATENATE($CX$4, ","), ""), IF($DD124=Довідники!$E$5, CONCATENATE($CX$4, "*,"), ""), IF($DK124="З", CONCATENATE($DE$4, ","), ""), IF($DK124=Довідники!$E$5, CONCATENATE($DE$4, "*,"), ""))</f>
        <v>6,</v>
      </c>
      <c r="H124" s="48" t="str">
        <f t="shared" si="114"/>
        <v/>
      </c>
      <c r="I124" s="48" t="str">
        <f t="shared" si="115"/>
        <v/>
      </c>
      <c r="J124" s="48">
        <f t="shared" si="125"/>
        <v>0</v>
      </c>
      <c r="K124" s="48" t="str">
        <f t="shared" si="117"/>
        <v/>
      </c>
      <c r="L124" s="48">
        <f t="shared" si="126"/>
        <v>90</v>
      </c>
      <c r="M124" s="51">
        <f t="shared" si="127"/>
        <v>36</v>
      </c>
      <c r="N124" s="51">
        <f t="shared" si="128"/>
        <v>54</v>
      </c>
      <c r="O124" s="52">
        <f t="shared" si="129"/>
        <v>0</v>
      </c>
      <c r="P124" s="96">
        <f t="shared" si="130"/>
        <v>0.5</v>
      </c>
      <c r="Q124" s="166" t="str">
        <f>IF(OR(P124&lt;Довідники!$J$8, P124&gt;Довідники!$K$8), "!", "")</f>
        <v/>
      </c>
      <c r="R124" s="159"/>
      <c r="S124" s="103"/>
      <c r="T124" s="103"/>
      <c r="U124" s="72">
        <f t="shared" si="131"/>
        <v>0</v>
      </c>
      <c r="V124" s="104"/>
      <c r="W124" s="104"/>
      <c r="X124" s="105"/>
      <c r="Y124" s="102"/>
      <c r="Z124" s="103"/>
      <c r="AA124" s="103"/>
      <c r="AB124" s="72">
        <f t="shared" si="132"/>
        <v>0</v>
      </c>
      <c r="AC124" s="104"/>
      <c r="AD124" s="104"/>
      <c r="AE124" s="152"/>
      <c r="AF124" s="159"/>
      <c r="AG124" s="103"/>
      <c r="AH124" s="103"/>
      <c r="AI124" s="72">
        <f t="shared" si="133"/>
        <v>0</v>
      </c>
      <c r="AJ124" s="104"/>
      <c r="AK124" s="104"/>
      <c r="AL124" s="105"/>
      <c r="AM124" s="102"/>
      <c r="AN124" s="103"/>
      <c r="AO124" s="103"/>
      <c r="AP124" s="72">
        <f t="shared" si="134"/>
        <v>0</v>
      </c>
      <c r="AQ124" s="104"/>
      <c r="AR124" s="104"/>
      <c r="AS124" s="152"/>
      <c r="AT124" s="159"/>
      <c r="AU124" s="103"/>
      <c r="AV124" s="103"/>
      <c r="AW124" s="72">
        <f t="shared" si="135"/>
        <v>0</v>
      </c>
      <c r="AX124" s="104"/>
      <c r="AY124" s="104"/>
      <c r="AZ124" s="105"/>
      <c r="BA124" s="102">
        <v>2</v>
      </c>
      <c r="BB124" s="103">
        <v>3</v>
      </c>
      <c r="BC124" s="103"/>
      <c r="BD124" s="72">
        <f t="shared" si="136"/>
        <v>5</v>
      </c>
      <c r="BE124" s="104"/>
      <c r="BF124" s="104"/>
      <c r="BG124" s="152" t="s">
        <v>31</v>
      </c>
      <c r="BH124" s="159"/>
      <c r="BI124" s="103"/>
      <c r="BJ124" s="103"/>
      <c r="BK124" s="72">
        <f t="shared" si="137"/>
        <v>0</v>
      </c>
      <c r="BL124" s="104"/>
      <c r="BM124" s="104"/>
      <c r="BN124" s="105"/>
      <c r="BO124" s="102"/>
      <c r="BP124" s="103"/>
      <c r="BQ124" s="103"/>
      <c r="BR124" s="72">
        <f t="shared" si="138"/>
        <v>0</v>
      </c>
      <c r="BS124" s="104"/>
      <c r="BT124" s="104"/>
      <c r="BU124" s="152"/>
      <c r="BV124" s="159"/>
      <c r="BW124" s="103"/>
      <c r="BX124" s="103"/>
      <c r="BY124" s="72">
        <f t="shared" si="139"/>
        <v>0</v>
      </c>
      <c r="BZ124" s="104"/>
      <c r="CA124" s="104"/>
      <c r="CB124" s="105"/>
      <c r="CC124" s="102"/>
      <c r="CD124" s="103"/>
      <c r="CE124" s="103"/>
      <c r="CF124" s="72">
        <f t="shared" si="140"/>
        <v>0</v>
      </c>
      <c r="CG124" s="104"/>
      <c r="CH124" s="104"/>
      <c r="CI124" s="152"/>
      <c r="CJ124" s="159"/>
      <c r="CK124" s="103"/>
      <c r="CL124" s="103"/>
      <c r="CM124" s="72">
        <f t="shared" si="141"/>
        <v>0</v>
      </c>
      <c r="CN124" s="104"/>
      <c r="CO124" s="104"/>
      <c r="CP124" s="105"/>
      <c r="CQ124" s="102"/>
      <c r="CR124" s="103"/>
      <c r="CS124" s="103"/>
      <c r="CT124" s="72">
        <f t="shared" si="142"/>
        <v>0</v>
      </c>
      <c r="CU124" s="104"/>
      <c r="CV124" s="104"/>
      <c r="CW124" s="152"/>
      <c r="CX124" s="159"/>
      <c r="CY124" s="103"/>
      <c r="CZ124" s="103"/>
      <c r="DA124" s="72">
        <f t="shared" si="143"/>
        <v>0</v>
      </c>
      <c r="DB124" s="104"/>
      <c r="DC124" s="104"/>
      <c r="DD124" s="105"/>
      <c r="DE124" s="102"/>
      <c r="DF124" s="103"/>
      <c r="DG124" s="103"/>
      <c r="DH124" s="72">
        <f t="shared" si="144"/>
        <v>0</v>
      </c>
      <c r="DI124" s="104"/>
      <c r="DJ124" s="104"/>
      <c r="DK124" s="152"/>
      <c r="DL124" s="170">
        <f t="shared" si="145"/>
        <v>90</v>
      </c>
      <c r="DM124" s="51">
        <f>DN124*Довідники!$H$2</f>
        <v>180</v>
      </c>
      <c r="DN124" s="72">
        <f t="shared" si="146"/>
        <v>6</v>
      </c>
      <c r="DO124" s="96">
        <f t="shared" si="147"/>
        <v>0.5</v>
      </c>
      <c r="DP124" s="68" t="str">
        <f>IF(OR(DO124&lt;Довідники!$J$3, DO124&gt;Довідники!$K$3), "!", "")</f>
        <v/>
      </c>
      <c r="DQ124" s="120"/>
      <c r="DR124" s="45" t="str">
        <f t="shared" si="148"/>
        <v/>
      </c>
      <c r="DS124" s="71"/>
      <c r="DT124" s="119"/>
      <c r="DU124" s="119"/>
      <c r="DV124" s="119"/>
      <c r="DW124" s="179"/>
      <c r="DX124" s="182"/>
      <c r="DY124" s="119"/>
      <c r="DZ124" s="119"/>
      <c r="EA124" s="183"/>
      <c r="ED124" s="10">
        <f t="shared" si="149"/>
        <v>0</v>
      </c>
      <c r="EE124" s="10">
        <f t="shared" si="150"/>
        <v>0</v>
      </c>
      <c r="EF124" s="10">
        <f t="shared" si="151"/>
        <v>1</v>
      </c>
      <c r="EG124" s="10">
        <f t="shared" si="152"/>
        <v>0</v>
      </c>
      <c r="EH124" s="10">
        <f t="shared" si="153"/>
        <v>0</v>
      </c>
      <c r="EI124" s="10">
        <f t="shared" si="154"/>
        <v>0</v>
      </c>
      <c r="EJ124" s="10">
        <f t="shared" si="155"/>
        <v>0</v>
      </c>
      <c r="EL124" s="123">
        <f t="shared" si="156"/>
        <v>0</v>
      </c>
    </row>
    <row r="125" spans="1:142" ht="13.5" thickBot="1" x14ac:dyDescent="0.25">
      <c r="A125" s="49">
        <f t="shared" si="96"/>
        <v>14</v>
      </c>
      <c r="B125" s="585" t="s">
        <v>188</v>
      </c>
      <c r="C125" s="50">
        <f>IF(ISBLANK(D125)=FALSE,VLOOKUP(D125,Довідники!$B$2:$C$45,2,FALSE),"")</f>
        <v>34</v>
      </c>
      <c r="D125" s="145" t="s">
        <v>172</v>
      </c>
      <c r="E125" s="112">
        <v>7.5</v>
      </c>
      <c r="F125" s="48" t="str">
        <f t="shared" si="113"/>
        <v>8,</v>
      </c>
      <c r="G125" s="48" t="str">
        <f>CONCATENATE(IF($X125="З", CONCATENATE($R$4, ","), ""), IF($X125=Довідники!$E$5, CONCATENATE($R$4, "*,"), ""), IF($AE125="З", CONCATENATE($Y$4, ","), ""), IF($AE125=Довідники!$E$5, CONCATENATE($Y$4, "*,"), ""), IF($AL125="З", CONCATENATE($AF$4, ","), ""), IF($AL125=Довідники!$E$5, CONCATENATE($AF$4, "*,"), ""), IF($AS125="З", CONCATENATE($AM$4, ","), ""), IF($AS125=Довідники!$E$5, CONCATENATE($AM$4, "*,"), ""), IF($AZ125="З", CONCATENATE($AT$4, ","), ""), IF($AZ125=Довідники!$E$5, CONCATENATE($AT$4, "*,"), ""), IF($BG125="З", CONCATENATE($BA$4, ","), ""), IF($BG125=Довідники!$E$5, CONCATENATE($BA$4, "*,"), ""), IF($BN125="З", CONCATENATE($BH$4, ","), ""), IF($BN125=Довідники!$E$5, CONCATENATE($BH$4, "*,"), ""), IF($BU125="З", CONCATENATE($BO$4, ","), ""), IF($BU125=Довідники!$E$5, CONCATENATE($BO$4, "*,"), ""), IF($CB125="З", CONCATENATE($BV$4, ","), ""), IF($CB125=Довідники!$E$5, CONCATENATE($BV$4, "*,"), ""), IF($CI125="З", CONCATENATE($CC$4, ","), ""), IF($CI125=Довідники!$E$5, CONCATENATE($CC$4, "*,"), ""), IF($CP125="З", CONCATENATE($CJ$4, ","), ""), IF($CP125=Довідники!$E$5, CONCATENATE($CJ$4, "*,"), ""), IF($CW125="З", CONCATENATE($CQ$4, ","), ""), IF($CW125=Довідники!$E$5, CONCATENATE($CQ$4, "*,"), ""), IF($DD125="З", CONCATENATE($CX$4, ","), ""), IF($DD125=Довідники!$E$5, CONCATENATE($CX$4, "*,"), ""), IF($DK125="З", CONCATENATE($DE$4, ","), ""), IF($DK125=Довідники!$E$5, CONCATENATE($DE$4, "*,"), ""))</f>
        <v>7,</v>
      </c>
      <c r="H125" s="48" t="str">
        <f t="shared" si="114"/>
        <v/>
      </c>
      <c r="I125" s="48" t="str">
        <f t="shared" si="115"/>
        <v/>
      </c>
      <c r="J125" s="48">
        <f t="shared" si="125"/>
        <v>0</v>
      </c>
      <c r="K125" s="48" t="str">
        <f t="shared" si="117"/>
        <v/>
      </c>
      <c r="L125" s="48">
        <f t="shared" si="126"/>
        <v>108</v>
      </c>
      <c r="M125" s="51">
        <f t="shared" si="127"/>
        <v>54</v>
      </c>
      <c r="N125" s="51">
        <f t="shared" si="128"/>
        <v>54</v>
      </c>
      <c r="O125" s="52">
        <f t="shared" si="129"/>
        <v>0</v>
      </c>
      <c r="P125" s="96">
        <f t="shared" si="130"/>
        <v>0.48</v>
      </c>
      <c r="Q125" s="166" t="str">
        <f>IF(OR(P125&lt;Довідники!$J$8, P125&gt;Довідники!$K$8), "!", "")</f>
        <v/>
      </c>
      <c r="R125" s="159"/>
      <c r="S125" s="103"/>
      <c r="T125" s="103"/>
      <c r="U125" s="72">
        <f t="shared" si="131"/>
        <v>0</v>
      </c>
      <c r="V125" s="104"/>
      <c r="W125" s="104"/>
      <c r="X125" s="105"/>
      <c r="Y125" s="102"/>
      <c r="Z125" s="103"/>
      <c r="AA125" s="103"/>
      <c r="AB125" s="72">
        <f t="shared" si="132"/>
        <v>0</v>
      </c>
      <c r="AC125" s="104"/>
      <c r="AD125" s="104"/>
      <c r="AE125" s="152"/>
      <c r="AF125" s="159"/>
      <c r="AG125" s="103"/>
      <c r="AH125" s="103"/>
      <c r="AI125" s="72">
        <f t="shared" si="133"/>
        <v>0</v>
      </c>
      <c r="AJ125" s="104"/>
      <c r="AK125" s="104"/>
      <c r="AL125" s="105"/>
      <c r="AM125" s="102"/>
      <c r="AN125" s="103"/>
      <c r="AO125" s="103"/>
      <c r="AP125" s="72">
        <f t="shared" si="134"/>
        <v>0</v>
      </c>
      <c r="AQ125" s="104"/>
      <c r="AR125" s="104"/>
      <c r="AS125" s="152"/>
      <c r="AT125" s="159"/>
      <c r="AU125" s="103"/>
      <c r="AV125" s="103"/>
      <c r="AW125" s="72">
        <f t="shared" si="135"/>
        <v>0</v>
      </c>
      <c r="AX125" s="104"/>
      <c r="AY125" s="104"/>
      <c r="AZ125" s="105"/>
      <c r="BA125" s="102"/>
      <c r="BB125" s="103"/>
      <c r="BC125" s="103"/>
      <c r="BD125" s="72">
        <f t="shared" si="136"/>
        <v>0</v>
      </c>
      <c r="BE125" s="104"/>
      <c r="BF125" s="104"/>
      <c r="BG125" s="152"/>
      <c r="BH125" s="159">
        <v>2</v>
      </c>
      <c r="BI125" s="103">
        <v>2</v>
      </c>
      <c r="BJ125" s="103"/>
      <c r="BK125" s="72">
        <f t="shared" si="137"/>
        <v>4</v>
      </c>
      <c r="BL125" s="104"/>
      <c r="BM125" s="104"/>
      <c r="BN125" s="105" t="s">
        <v>31</v>
      </c>
      <c r="BO125" s="102">
        <v>2</v>
      </c>
      <c r="BP125" s="103">
        <v>2</v>
      </c>
      <c r="BQ125" s="103"/>
      <c r="BR125" s="72">
        <f t="shared" si="138"/>
        <v>4</v>
      </c>
      <c r="BS125" s="104"/>
      <c r="BT125" s="104"/>
      <c r="BU125" s="152" t="s">
        <v>170</v>
      </c>
      <c r="BV125" s="159"/>
      <c r="BW125" s="103"/>
      <c r="BX125" s="103"/>
      <c r="BY125" s="72">
        <f t="shared" si="139"/>
        <v>0</v>
      </c>
      <c r="BZ125" s="104"/>
      <c r="CA125" s="104"/>
      <c r="CB125" s="105"/>
      <c r="CC125" s="102"/>
      <c r="CD125" s="103"/>
      <c r="CE125" s="103"/>
      <c r="CF125" s="72">
        <f t="shared" si="140"/>
        <v>0</v>
      </c>
      <c r="CG125" s="104"/>
      <c r="CH125" s="104"/>
      <c r="CI125" s="152"/>
      <c r="CJ125" s="159"/>
      <c r="CK125" s="103"/>
      <c r="CL125" s="103"/>
      <c r="CM125" s="72">
        <f t="shared" si="141"/>
        <v>0</v>
      </c>
      <c r="CN125" s="104"/>
      <c r="CO125" s="104"/>
      <c r="CP125" s="105"/>
      <c r="CQ125" s="102"/>
      <c r="CR125" s="103"/>
      <c r="CS125" s="103"/>
      <c r="CT125" s="72">
        <f t="shared" si="142"/>
        <v>0</v>
      </c>
      <c r="CU125" s="104"/>
      <c r="CV125" s="104"/>
      <c r="CW125" s="152"/>
      <c r="CX125" s="159"/>
      <c r="CY125" s="103"/>
      <c r="CZ125" s="103"/>
      <c r="DA125" s="72">
        <f t="shared" si="143"/>
        <v>0</v>
      </c>
      <c r="DB125" s="104"/>
      <c r="DC125" s="104"/>
      <c r="DD125" s="105"/>
      <c r="DE125" s="102"/>
      <c r="DF125" s="103"/>
      <c r="DG125" s="103"/>
      <c r="DH125" s="72">
        <f t="shared" si="144"/>
        <v>0</v>
      </c>
      <c r="DI125" s="104"/>
      <c r="DJ125" s="104"/>
      <c r="DK125" s="152"/>
      <c r="DL125" s="170">
        <f t="shared" si="145"/>
        <v>117</v>
      </c>
      <c r="DM125" s="51">
        <f>DN125*Довідники!$H$2</f>
        <v>225</v>
      </c>
      <c r="DN125" s="72">
        <f t="shared" si="146"/>
        <v>7.5</v>
      </c>
      <c r="DO125" s="96">
        <f t="shared" si="147"/>
        <v>0.52</v>
      </c>
      <c r="DP125" s="68" t="str">
        <f>IF(OR(DO125&lt;Довідники!$J$3, DO125&gt;Довідники!$K$3), "!", "")</f>
        <v/>
      </c>
      <c r="DQ125" s="120"/>
      <c r="DR125" s="45" t="str">
        <f t="shared" si="148"/>
        <v/>
      </c>
      <c r="DS125" s="71"/>
      <c r="DT125" s="119"/>
      <c r="DU125" s="119"/>
      <c r="DV125" s="119"/>
      <c r="DW125" s="179"/>
      <c r="DX125" s="182"/>
      <c r="DY125" s="119"/>
      <c r="DZ125" s="119"/>
      <c r="EA125" s="183"/>
      <c r="ED125" s="10">
        <f t="shared" si="149"/>
        <v>0</v>
      </c>
      <c r="EE125" s="10">
        <f t="shared" si="150"/>
        <v>0</v>
      </c>
      <c r="EF125" s="10">
        <f t="shared" si="151"/>
        <v>0</v>
      </c>
      <c r="EG125" s="10">
        <f t="shared" si="152"/>
        <v>1</v>
      </c>
      <c r="EH125" s="10">
        <f t="shared" si="153"/>
        <v>0</v>
      </c>
      <c r="EI125" s="10">
        <f t="shared" si="154"/>
        <v>0</v>
      </c>
      <c r="EJ125" s="10">
        <f t="shared" si="155"/>
        <v>0</v>
      </c>
      <c r="EL125" s="123">
        <f t="shared" si="156"/>
        <v>0</v>
      </c>
    </row>
    <row r="126" spans="1:142" ht="26.25" thickBot="1" x14ac:dyDescent="0.25">
      <c r="A126" s="49">
        <f t="shared" si="96"/>
        <v>15</v>
      </c>
      <c r="B126" s="585" t="s">
        <v>509</v>
      </c>
      <c r="C126" s="50">
        <f>IF(ISBLANK(D126)=FALSE,VLOOKUP(D126,Довідники!$B$2:$C$45,2,FALSE),"")</f>
        <v>34</v>
      </c>
      <c r="D126" s="145" t="s">
        <v>172</v>
      </c>
      <c r="E126" s="112">
        <v>5.5</v>
      </c>
      <c r="F126" s="48" t="str">
        <f t="shared" si="113"/>
        <v>7,8,</v>
      </c>
      <c r="G126" s="48" t="str">
        <f>CONCATENATE(IF($X126="З", CONCATENATE($R$4, ","), ""), IF($X126=Довідники!$E$5, CONCATENATE($R$4, "*,"), ""), IF($AE126="З", CONCATENATE($Y$4, ","), ""), IF($AE126=Довідники!$E$5, CONCATENATE($Y$4, "*,"), ""), IF($AL126="З", CONCATENATE($AF$4, ","), ""), IF($AL126=Довідники!$E$5, CONCATENATE($AF$4, "*,"), ""), IF($AS126="З", CONCATENATE($AM$4, ","), ""), IF($AS126=Довідники!$E$5, CONCATENATE($AM$4, "*,"), ""), IF($AZ126="З", CONCATENATE($AT$4, ","), ""), IF($AZ126=Довідники!$E$5, CONCATENATE($AT$4, "*,"), ""), IF($BG126="З", CONCATENATE($BA$4, ","), ""), IF($BG126=Довідники!$E$5, CONCATENATE($BA$4, "*,"), ""), IF($BN126="З", CONCATENATE($BH$4, ","), ""), IF($BN126=Довідники!$E$5, CONCATENATE($BH$4, "*,"), ""), IF($BU126="З", CONCATENATE($BO$4, ","), ""), IF($BU126=Довідники!$E$5, CONCATENATE($BO$4, "*,"), ""), IF($CB126="З", CONCATENATE($BV$4, ","), ""), IF($CB126=Довідники!$E$5, CONCATENATE($BV$4, "*,"), ""), IF($CI126="З", CONCATENATE($CC$4, ","), ""), IF($CI126=Довідники!$E$5, CONCATENATE($CC$4, "*,"), ""), IF($CP126="З", CONCATENATE($CJ$4, ","), ""), IF($CP126=Довідники!$E$5, CONCATENATE($CJ$4, "*,"), ""), IF($CW126="З", CONCATENATE($CQ$4, ","), ""), IF($CW126=Довідники!$E$5, CONCATENATE($CQ$4, "*,"), ""), IF($DD126="З", CONCATENATE($CX$4, ","), ""), IF($DD126=Довідники!$E$5, CONCATENATE($CX$4, "*,"), ""), IF($DK126="З", CONCATENATE($DE$4, ","), ""), IF($DK126=Довідники!$E$5, CONCATENATE($DE$4, "*,"), ""))</f>
        <v/>
      </c>
      <c r="H126" s="48" t="str">
        <f t="shared" si="114"/>
        <v/>
      </c>
      <c r="I126" s="48" t="str">
        <f t="shared" si="115"/>
        <v/>
      </c>
      <c r="J126" s="48">
        <f t="shared" si="125"/>
        <v>0</v>
      </c>
      <c r="K126" s="48" t="str">
        <f t="shared" si="117"/>
        <v/>
      </c>
      <c r="L126" s="48">
        <f t="shared" si="126"/>
        <v>78</v>
      </c>
      <c r="M126" s="51">
        <f t="shared" si="127"/>
        <v>39</v>
      </c>
      <c r="N126" s="51">
        <f t="shared" si="128"/>
        <v>39</v>
      </c>
      <c r="O126" s="52">
        <f t="shared" si="129"/>
        <v>0</v>
      </c>
      <c r="P126" s="96">
        <f t="shared" si="130"/>
        <v>0.47272727272727272</v>
      </c>
      <c r="Q126" s="166" t="str">
        <f>IF(OR(P126&lt;Довідники!$J$8, P126&gt;Довідники!$K$8), "!", "")</f>
        <v/>
      </c>
      <c r="R126" s="159"/>
      <c r="S126" s="103"/>
      <c r="T126" s="103"/>
      <c r="U126" s="72">
        <f t="shared" si="131"/>
        <v>0</v>
      </c>
      <c r="V126" s="104"/>
      <c r="W126" s="104"/>
      <c r="X126" s="105"/>
      <c r="Y126" s="102"/>
      <c r="Z126" s="103"/>
      <c r="AA126" s="103"/>
      <c r="AB126" s="72">
        <f t="shared" si="132"/>
        <v>0</v>
      </c>
      <c r="AC126" s="104"/>
      <c r="AD126" s="104"/>
      <c r="AE126" s="152"/>
      <c r="AF126" s="159"/>
      <c r="AG126" s="103"/>
      <c r="AH126" s="103"/>
      <c r="AI126" s="72">
        <f t="shared" si="133"/>
        <v>0</v>
      </c>
      <c r="AJ126" s="104"/>
      <c r="AK126" s="104"/>
      <c r="AL126" s="105"/>
      <c r="AM126" s="102"/>
      <c r="AN126" s="103"/>
      <c r="AO126" s="103"/>
      <c r="AP126" s="72">
        <f t="shared" si="134"/>
        <v>0</v>
      </c>
      <c r="AQ126" s="104"/>
      <c r="AR126" s="104"/>
      <c r="AS126" s="152"/>
      <c r="AT126" s="159"/>
      <c r="AU126" s="103"/>
      <c r="AV126" s="103"/>
      <c r="AW126" s="72">
        <f t="shared" si="135"/>
        <v>0</v>
      </c>
      <c r="AX126" s="104"/>
      <c r="AY126" s="104"/>
      <c r="AZ126" s="105"/>
      <c r="BA126" s="102"/>
      <c r="BB126" s="103"/>
      <c r="BC126" s="103"/>
      <c r="BD126" s="72">
        <f t="shared" si="136"/>
        <v>0</v>
      </c>
      <c r="BE126" s="104"/>
      <c r="BF126" s="104"/>
      <c r="BG126" s="152"/>
      <c r="BH126" s="159">
        <v>1</v>
      </c>
      <c r="BI126" s="103">
        <v>1</v>
      </c>
      <c r="BJ126" s="103"/>
      <c r="BK126" s="72">
        <f t="shared" si="137"/>
        <v>2</v>
      </c>
      <c r="BL126" s="104"/>
      <c r="BM126" s="104"/>
      <c r="BN126" s="105" t="s">
        <v>170</v>
      </c>
      <c r="BO126" s="102">
        <v>2</v>
      </c>
      <c r="BP126" s="103">
        <v>2</v>
      </c>
      <c r="BQ126" s="103"/>
      <c r="BR126" s="72">
        <f t="shared" si="138"/>
        <v>4</v>
      </c>
      <c r="BS126" s="104"/>
      <c r="BT126" s="104"/>
      <c r="BU126" s="152" t="s">
        <v>170</v>
      </c>
      <c r="BV126" s="159"/>
      <c r="BW126" s="103"/>
      <c r="BX126" s="103"/>
      <c r="BY126" s="72">
        <f t="shared" si="139"/>
        <v>0</v>
      </c>
      <c r="BZ126" s="104"/>
      <c r="CA126" s="104"/>
      <c r="CB126" s="105"/>
      <c r="CC126" s="102"/>
      <c r="CD126" s="103"/>
      <c r="CE126" s="103"/>
      <c r="CF126" s="72">
        <f t="shared" si="140"/>
        <v>0</v>
      </c>
      <c r="CG126" s="104"/>
      <c r="CH126" s="104"/>
      <c r="CI126" s="152"/>
      <c r="CJ126" s="159"/>
      <c r="CK126" s="103"/>
      <c r="CL126" s="103"/>
      <c r="CM126" s="72">
        <f t="shared" si="141"/>
        <v>0</v>
      </c>
      <c r="CN126" s="104"/>
      <c r="CO126" s="104"/>
      <c r="CP126" s="105"/>
      <c r="CQ126" s="102"/>
      <c r="CR126" s="103"/>
      <c r="CS126" s="103"/>
      <c r="CT126" s="72">
        <f t="shared" si="142"/>
        <v>0</v>
      </c>
      <c r="CU126" s="104"/>
      <c r="CV126" s="104"/>
      <c r="CW126" s="152"/>
      <c r="CX126" s="159"/>
      <c r="CY126" s="103"/>
      <c r="CZ126" s="103"/>
      <c r="DA126" s="72">
        <f t="shared" si="143"/>
        <v>0</v>
      </c>
      <c r="DB126" s="104"/>
      <c r="DC126" s="104"/>
      <c r="DD126" s="105"/>
      <c r="DE126" s="102"/>
      <c r="DF126" s="103"/>
      <c r="DG126" s="103"/>
      <c r="DH126" s="72">
        <f t="shared" si="144"/>
        <v>0</v>
      </c>
      <c r="DI126" s="104"/>
      <c r="DJ126" s="104"/>
      <c r="DK126" s="152"/>
      <c r="DL126" s="170">
        <f t="shared" si="145"/>
        <v>87</v>
      </c>
      <c r="DM126" s="51">
        <f>DN126*Довідники!$H$2</f>
        <v>165</v>
      </c>
      <c r="DN126" s="72">
        <f t="shared" si="146"/>
        <v>5.5</v>
      </c>
      <c r="DO126" s="96">
        <f t="shared" si="147"/>
        <v>0.52727272727272723</v>
      </c>
      <c r="DP126" s="68" t="str">
        <f>IF(OR(DO126&lt;Довідники!$J$3, DO126&gt;Довідники!$K$3), "!", "")</f>
        <v/>
      </c>
      <c r="DQ126" s="120"/>
      <c r="DR126" s="45" t="str">
        <f t="shared" si="148"/>
        <v/>
      </c>
      <c r="DS126" s="71"/>
      <c r="DT126" s="119"/>
      <c r="DU126" s="119"/>
      <c r="DV126" s="119"/>
      <c r="DW126" s="179"/>
      <c r="DX126" s="182"/>
      <c r="DY126" s="119"/>
      <c r="DZ126" s="119"/>
      <c r="EA126" s="183"/>
      <c r="ED126" s="10">
        <f t="shared" si="149"/>
        <v>0</v>
      </c>
      <c r="EE126" s="10">
        <f t="shared" si="150"/>
        <v>0</v>
      </c>
      <c r="EF126" s="10">
        <f t="shared" si="151"/>
        <v>0</v>
      </c>
      <c r="EG126" s="10">
        <f t="shared" si="152"/>
        <v>1</v>
      </c>
      <c r="EH126" s="10">
        <f t="shared" si="153"/>
        <v>0</v>
      </c>
      <c r="EI126" s="10">
        <f t="shared" si="154"/>
        <v>0</v>
      </c>
      <c r="EJ126" s="10">
        <f t="shared" si="155"/>
        <v>0</v>
      </c>
      <c r="EL126" s="123">
        <f t="shared" si="156"/>
        <v>0</v>
      </c>
    </row>
    <row r="127" spans="1:142" ht="13.5" thickBot="1" x14ac:dyDescent="0.25">
      <c r="A127" s="49">
        <f t="shared" si="96"/>
        <v>16</v>
      </c>
      <c r="B127" s="585" t="s">
        <v>189</v>
      </c>
      <c r="C127" s="50">
        <f>IF(ISBLANK(D127)=FALSE,VLOOKUP(D127,Довідники!$B$2:$C$45,2,FALSE),"")</f>
        <v>34</v>
      </c>
      <c r="D127" s="145" t="s">
        <v>172</v>
      </c>
      <c r="E127" s="112">
        <v>3.5</v>
      </c>
      <c r="F127" s="48" t="str">
        <f t="shared" si="113"/>
        <v/>
      </c>
      <c r="G127" s="48" t="str">
        <f>CONCATENATE(IF($X127="З", CONCATENATE($R$4, ","), ""), IF($X127=Довідники!$E$5, CONCATENATE($R$4, "*,"), ""), IF($AE127="З", CONCATENATE($Y$4, ","), ""), IF($AE127=Довідники!$E$5, CONCATENATE($Y$4, "*,"), ""), IF($AL127="З", CONCATENATE($AF$4, ","), ""), IF($AL127=Довідники!$E$5, CONCATENATE($AF$4, "*,"), ""), IF($AS127="З", CONCATENATE($AM$4, ","), ""), IF($AS127=Довідники!$E$5, CONCATENATE($AM$4, "*,"), ""), IF($AZ127="З", CONCATENATE($AT$4, ","), ""), IF($AZ127=Довідники!$E$5, CONCATENATE($AT$4, "*,"), ""), IF($BG127="З", CONCATENATE($BA$4, ","), ""), IF($BG127=Довідники!$E$5, CONCATENATE($BA$4, "*,"), ""), IF($BN127="З", CONCATENATE($BH$4, ","), ""), IF($BN127=Довідники!$E$5, CONCATENATE($BH$4, "*,"), ""), IF($BU127="З", CONCATENATE($BO$4, ","), ""), IF($BU127=Довідники!$E$5, CONCATENATE($BO$4, "*,"), ""), IF($CB127="З", CONCATENATE($BV$4, ","), ""), IF($CB127=Довідники!$E$5, CONCATENATE($BV$4, "*,"), ""), IF($CI127="З", CONCATENATE($CC$4, ","), ""), IF($CI127=Довідники!$E$5, CONCATENATE($CC$4, "*,"), ""), IF($CP127="З", CONCATENATE($CJ$4, ","), ""), IF($CP127=Довідники!$E$5, CONCATENATE($CJ$4, "*,"), ""), IF($CW127="З", CONCATENATE($CQ$4, ","), ""), IF($CW127=Довідники!$E$5, CONCATENATE($CQ$4, "*,"), ""), IF($DD127="З", CONCATENATE($CX$4, ","), ""), IF($DD127=Довідники!$E$5, CONCATENATE($CX$4, "*,"), ""), IF($DK127="З", CONCATENATE($DE$4, ","), ""), IF($DK127=Довідники!$E$5, CONCATENATE($DE$4, "*,"), ""))</f>
        <v>8,</v>
      </c>
      <c r="H127" s="48" t="str">
        <f t="shared" si="114"/>
        <v/>
      </c>
      <c r="I127" s="48" t="str">
        <f t="shared" si="115"/>
        <v/>
      </c>
      <c r="J127" s="48">
        <f t="shared" si="125"/>
        <v>0</v>
      </c>
      <c r="K127" s="48" t="str">
        <f t="shared" si="117"/>
        <v/>
      </c>
      <c r="L127" s="48">
        <f t="shared" si="126"/>
        <v>48</v>
      </c>
      <c r="M127" s="51">
        <f t="shared" si="127"/>
        <v>24</v>
      </c>
      <c r="N127" s="51">
        <f t="shared" si="128"/>
        <v>24</v>
      </c>
      <c r="O127" s="52">
        <f t="shared" si="129"/>
        <v>0</v>
      </c>
      <c r="P127" s="96">
        <f t="shared" si="130"/>
        <v>0.45714285714285713</v>
      </c>
      <c r="Q127" s="166" t="str">
        <f>IF(OR(P127&lt;Довідники!$J$8, P127&gt;Довідники!$K$8), "!", "")</f>
        <v/>
      </c>
      <c r="R127" s="159"/>
      <c r="S127" s="103"/>
      <c r="T127" s="103"/>
      <c r="U127" s="72">
        <f t="shared" si="131"/>
        <v>0</v>
      </c>
      <c r="V127" s="104"/>
      <c r="W127" s="104"/>
      <c r="X127" s="105"/>
      <c r="Y127" s="102"/>
      <c r="Z127" s="103"/>
      <c r="AA127" s="103"/>
      <c r="AB127" s="72">
        <f t="shared" si="132"/>
        <v>0</v>
      </c>
      <c r="AC127" s="104"/>
      <c r="AD127" s="104"/>
      <c r="AE127" s="152"/>
      <c r="AF127" s="159"/>
      <c r="AG127" s="103"/>
      <c r="AH127" s="103"/>
      <c r="AI127" s="72">
        <f t="shared" si="133"/>
        <v>0</v>
      </c>
      <c r="AJ127" s="104"/>
      <c r="AK127" s="104"/>
      <c r="AL127" s="105"/>
      <c r="AM127" s="102"/>
      <c r="AN127" s="103"/>
      <c r="AO127" s="103"/>
      <c r="AP127" s="72">
        <f t="shared" si="134"/>
        <v>0</v>
      </c>
      <c r="AQ127" s="104"/>
      <c r="AR127" s="104"/>
      <c r="AS127" s="152"/>
      <c r="AT127" s="159"/>
      <c r="AU127" s="103"/>
      <c r="AV127" s="103"/>
      <c r="AW127" s="72">
        <f t="shared" si="135"/>
        <v>0</v>
      </c>
      <c r="AX127" s="104"/>
      <c r="AY127" s="104"/>
      <c r="AZ127" s="105"/>
      <c r="BA127" s="102"/>
      <c r="BB127" s="103"/>
      <c r="BC127" s="103"/>
      <c r="BD127" s="72">
        <f t="shared" si="136"/>
        <v>0</v>
      </c>
      <c r="BE127" s="104"/>
      <c r="BF127" s="104"/>
      <c r="BG127" s="152"/>
      <c r="BH127" s="159"/>
      <c r="BI127" s="103"/>
      <c r="BJ127" s="103"/>
      <c r="BK127" s="72">
        <f t="shared" si="137"/>
        <v>0</v>
      </c>
      <c r="BL127" s="104"/>
      <c r="BM127" s="104"/>
      <c r="BN127" s="105"/>
      <c r="BO127" s="102">
        <v>2</v>
      </c>
      <c r="BP127" s="103">
        <v>2</v>
      </c>
      <c r="BQ127" s="103"/>
      <c r="BR127" s="72">
        <f t="shared" si="138"/>
        <v>4</v>
      </c>
      <c r="BS127" s="104"/>
      <c r="BT127" s="104"/>
      <c r="BU127" s="152" t="s">
        <v>31</v>
      </c>
      <c r="BV127" s="159"/>
      <c r="BW127" s="103"/>
      <c r="BX127" s="103"/>
      <c r="BY127" s="72">
        <f t="shared" si="139"/>
        <v>0</v>
      </c>
      <c r="BZ127" s="104"/>
      <c r="CA127" s="104"/>
      <c r="CB127" s="105"/>
      <c r="CC127" s="102"/>
      <c r="CD127" s="103"/>
      <c r="CE127" s="103"/>
      <c r="CF127" s="72">
        <f t="shared" si="140"/>
        <v>0</v>
      </c>
      <c r="CG127" s="104"/>
      <c r="CH127" s="104"/>
      <c r="CI127" s="152"/>
      <c r="CJ127" s="159"/>
      <c r="CK127" s="103"/>
      <c r="CL127" s="103"/>
      <c r="CM127" s="72">
        <f t="shared" si="141"/>
        <v>0</v>
      </c>
      <c r="CN127" s="104"/>
      <c r="CO127" s="104"/>
      <c r="CP127" s="105"/>
      <c r="CQ127" s="102"/>
      <c r="CR127" s="103"/>
      <c r="CS127" s="103"/>
      <c r="CT127" s="72">
        <f t="shared" si="142"/>
        <v>0</v>
      </c>
      <c r="CU127" s="104"/>
      <c r="CV127" s="104"/>
      <c r="CW127" s="152"/>
      <c r="CX127" s="159"/>
      <c r="CY127" s="103"/>
      <c r="CZ127" s="103"/>
      <c r="DA127" s="72">
        <f t="shared" si="143"/>
        <v>0</v>
      </c>
      <c r="DB127" s="104"/>
      <c r="DC127" s="104"/>
      <c r="DD127" s="105"/>
      <c r="DE127" s="102"/>
      <c r="DF127" s="103"/>
      <c r="DG127" s="103"/>
      <c r="DH127" s="72">
        <f t="shared" si="144"/>
        <v>0</v>
      </c>
      <c r="DI127" s="104"/>
      <c r="DJ127" s="104"/>
      <c r="DK127" s="152"/>
      <c r="DL127" s="170">
        <f t="shared" si="145"/>
        <v>57</v>
      </c>
      <c r="DM127" s="51">
        <f>DN127*Довідники!$H$2</f>
        <v>105</v>
      </c>
      <c r="DN127" s="72">
        <f t="shared" si="146"/>
        <v>3.5</v>
      </c>
      <c r="DO127" s="96">
        <f t="shared" si="147"/>
        <v>0.54285714285714282</v>
      </c>
      <c r="DP127" s="68" t="str">
        <f>IF(OR(DO127&lt;Довідники!$J$3, DO127&gt;Довідники!$K$3), "!", "")</f>
        <v/>
      </c>
      <c r="DQ127" s="120"/>
      <c r="DR127" s="45" t="str">
        <f t="shared" si="148"/>
        <v/>
      </c>
      <c r="DS127" s="71"/>
      <c r="DT127" s="119"/>
      <c r="DU127" s="119"/>
      <c r="DV127" s="119"/>
      <c r="DW127" s="179"/>
      <c r="DX127" s="182"/>
      <c r="DY127" s="119"/>
      <c r="DZ127" s="119"/>
      <c r="EA127" s="183"/>
      <c r="ED127" s="10">
        <f t="shared" si="149"/>
        <v>0</v>
      </c>
      <c r="EE127" s="10">
        <f t="shared" si="150"/>
        <v>0</v>
      </c>
      <c r="EF127" s="10">
        <f t="shared" si="151"/>
        <v>0</v>
      </c>
      <c r="EG127" s="10">
        <f t="shared" si="152"/>
        <v>1</v>
      </c>
      <c r="EH127" s="10">
        <f t="shared" si="153"/>
        <v>0</v>
      </c>
      <c r="EI127" s="10">
        <f t="shared" si="154"/>
        <v>0</v>
      </c>
      <c r="EJ127" s="10">
        <f t="shared" si="155"/>
        <v>0</v>
      </c>
      <c r="EL127" s="123">
        <f t="shared" si="156"/>
        <v>0</v>
      </c>
    </row>
    <row r="128" spans="1:142" ht="26.25" thickBot="1" x14ac:dyDescent="0.25">
      <c r="A128" s="49">
        <f t="shared" si="96"/>
        <v>17</v>
      </c>
      <c r="B128" s="585" t="s">
        <v>190</v>
      </c>
      <c r="C128" s="50">
        <f>IF(ISBLANK(D128)=FALSE,VLOOKUP(D128,Довідники!$B$2:$C$45,2,FALSE),"")</f>
        <v>34</v>
      </c>
      <c r="D128" s="145" t="s">
        <v>172</v>
      </c>
      <c r="E128" s="112">
        <v>6.5</v>
      </c>
      <c r="F128" s="48" t="str">
        <f t="shared" si="113"/>
        <v>8,</v>
      </c>
      <c r="G128" s="48" t="str">
        <f>CONCATENATE(IF($X128="З", CONCATENATE($R$4, ","), ""), IF($X128=Довідники!$E$5, CONCATENATE($R$4, "*,"), ""), IF($AE128="З", CONCATENATE($Y$4, ","), ""), IF($AE128=Довідники!$E$5, CONCATENATE($Y$4, "*,"), ""), IF($AL128="З", CONCATENATE($AF$4, ","), ""), IF($AL128=Довідники!$E$5, CONCATENATE($AF$4, "*,"), ""), IF($AS128="З", CONCATENATE($AM$4, ","), ""), IF($AS128=Довідники!$E$5, CONCATENATE($AM$4, "*,"), ""), IF($AZ128="З", CONCATENATE($AT$4, ","), ""), IF($AZ128=Довідники!$E$5, CONCATENATE($AT$4, "*,"), ""), IF($BG128="З", CONCATENATE($BA$4, ","), ""), IF($BG128=Довідники!$E$5, CONCATENATE($BA$4, "*,"), ""), IF($BN128="З", CONCATENATE($BH$4, ","), ""), IF($BN128=Довідники!$E$5, CONCATENATE($BH$4, "*,"), ""), IF($BU128="З", CONCATENATE($BO$4, ","), ""), IF($BU128=Довідники!$E$5, CONCATENATE($BO$4, "*,"), ""), IF($CB128="З", CONCATENATE($BV$4, ","), ""), IF($CB128=Довідники!$E$5, CONCATENATE($BV$4, "*,"), ""), IF($CI128="З", CONCATENATE($CC$4, ","), ""), IF($CI128=Довідники!$E$5, CONCATENATE($CC$4, "*,"), ""), IF($CP128="З", CONCATENATE($CJ$4, ","), ""), IF($CP128=Довідники!$E$5, CONCATENATE($CJ$4, "*,"), ""), IF($CW128="З", CONCATENATE($CQ$4, ","), ""), IF($CW128=Довідники!$E$5, CONCATENATE($CQ$4, "*,"), ""), IF($DD128="З", CONCATENATE($CX$4, ","), ""), IF($DD128=Довідники!$E$5, CONCATENATE($CX$4, "*,"), ""), IF($DK128="З", CONCATENATE($DE$4, ","), ""), IF($DK128=Довідники!$E$5, CONCATENATE($DE$4, "*,"), ""))</f>
        <v/>
      </c>
      <c r="H128" s="48" t="str">
        <f t="shared" si="114"/>
        <v/>
      </c>
      <c r="I128" s="48" t="str">
        <f t="shared" si="115"/>
        <v/>
      </c>
      <c r="J128" s="48">
        <f t="shared" si="125"/>
        <v>0</v>
      </c>
      <c r="K128" s="48" t="str">
        <f t="shared" si="117"/>
        <v/>
      </c>
      <c r="L128" s="48">
        <f t="shared" si="126"/>
        <v>96</v>
      </c>
      <c r="M128" s="51">
        <f t="shared" si="127"/>
        <v>48</v>
      </c>
      <c r="N128" s="51">
        <f t="shared" si="128"/>
        <v>48</v>
      </c>
      <c r="O128" s="52">
        <f t="shared" si="129"/>
        <v>0</v>
      </c>
      <c r="P128" s="96">
        <f t="shared" si="130"/>
        <v>0.49230769230769234</v>
      </c>
      <c r="Q128" s="166" t="str">
        <f>IF(OR(P128&lt;Довідники!$J$8, P128&gt;Довідники!$K$8), "!", "")</f>
        <v/>
      </c>
      <c r="R128" s="159"/>
      <c r="S128" s="103"/>
      <c r="T128" s="103"/>
      <c r="U128" s="72">
        <f t="shared" si="131"/>
        <v>0</v>
      </c>
      <c r="V128" s="104"/>
      <c r="W128" s="104"/>
      <c r="X128" s="105"/>
      <c r="Y128" s="102"/>
      <c r="Z128" s="103"/>
      <c r="AA128" s="103"/>
      <c r="AB128" s="72">
        <f t="shared" si="132"/>
        <v>0</v>
      </c>
      <c r="AC128" s="104"/>
      <c r="AD128" s="104"/>
      <c r="AE128" s="152"/>
      <c r="AF128" s="159"/>
      <c r="AG128" s="103"/>
      <c r="AH128" s="103"/>
      <c r="AI128" s="72">
        <f t="shared" si="133"/>
        <v>0</v>
      </c>
      <c r="AJ128" s="104"/>
      <c r="AK128" s="104"/>
      <c r="AL128" s="105"/>
      <c r="AM128" s="102"/>
      <c r="AN128" s="103"/>
      <c r="AO128" s="103"/>
      <c r="AP128" s="72">
        <f t="shared" si="134"/>
        <v>0</v>
      </c>
      <c r="AQ128" s="104"/>
      <c r="AR128" s="104"/>
      <c r="AS128" s="152"/>
      <c r="AT128" s="159"/>
      <c r="AU128" s="103"/>
      <c r="AV128" s="103"/>
      <c r="AW128" s="72">
        <f t="shared" si="135"/>
        <v>0</v>
      </c>
      <c r="AX128" s="104"/>
      <c r="AY128" s="104"/>
      <c r="AZ128" s="105"/>
      <c r="BA128" s="102"/>
      <c r="BB128" s="103"/>
      <c r="BC128" s="103"/>
      <c r="BD128" s="72">
        <f t="shared" si="136"/>
        <v>0</v>
      </c>
      <c r="BE128" s="104"/>
      <c r="BF128" s="104"/>
      <c r="BG128" s="152"/>
      <c r="BH128" s="159"/>
      <c r="BI128" s="103"/>
      <c r="BJ128" s="103"/>
      <c r="BK128" s="72">
        <f t="shared" si="137"/>
        <v>0</v>
      </c>
      <c r="BL128" s="104"/>
      <c r="BM128" s="104"/>
      <c r="BN128" s="105"/>
      <c r="BO128" s="102">
        <v>4</v>
      </c>
      <c r="BP128" s="103">
        <v>4</v>
      </c>
      <c r="BQ128" s="103"/>
      <c r="BR128" s="72">
        <f t="shared" si="138"/>
        <v>8</v>
      </c>
      <c r="BS128" s="104"/>
      <c r="BT128" s="104"/>
      <c r="BU128" s="152" t="s">
        <v>170</v>
      </c>
      <c r="BV128" s="159"/>
      <c r="BW128" s="103"/>
      <c r="BX128" s="103"/>
      <c r="BY128" s="72">
        <f t="shared" si="139"/>
        <v>0</v>
      </c>
      <c r="BZ128" s="104"/>
      <c r="CA128" s="104"/>
      <c r="CB128" s="105"/>
      <c r="CC128" s="102"/>
      <c r="CD128" s="103"/>
      <c r="CE128" s="103"/>
      <c r="CF128" s="72">
        <f t="shared" si="140"/>
        <v>0</v>
      </c>
      <c r="CG128" s="104"/>
      <c r="CH128" s="104"/>
      <c r="CI128" s="152"/>
      <c r="CJ128" s="159"/>
      <c r="CK128" s="103"/>
      <c r="CL128" s="103"/>
      <c r="CM128" s="72">
        <f t="shared" si="141"/>
        <v>0</v>
      </c>
      <c r="CN128" s="104"/>
      <c r="CO128" s="104"/>
      <c r="CP128" s="105"/>
      <c r="CQ128" s="102"/>
      <c r="CR128" s="103"/>
      <c r="CS128" s="103"/>
      <c r="CT128" s="72">
        <f t="shared" si="142"/>
        <v>0</v>
      </c>
      <c r="CU128" s="104"/>
      <c r="CV128" s="104"/>
      <c r="CW128" s="152"/>
      <c r="CX128" s="159"/>
      <c r="CY128" s="103"/>
      <c r="CZ128" s="103"/>
      <c r="DA128" s="72">
        <f t="shared" si="143"/>
        <v>0</v>
      </c>
      <c r="DB128" s="104"/>
      <c r="DC128" s="104"/>
      <c r="DD128" s="105"/>
      <c r="DE128" s="102"/>
      <c r="DF128" s="103"/>
      <c r="DG128" s="103"/>
      <c r="DH128" s="72">
        <f t="shared" si="144"/>
        <v>0</v>
      </c>
      <c r="DI128" s="104"/>
      <c r="DJ128" s="104"/>
      <c r="DK128" s="152"/>
      <c r="DL128" s="170">
        <f t="shared" si="145"/>
        <v>99</v>
      </c>
      <c r="DM128" s="51">
        <f>DN128*Довідники!$H$2</f>
        <v>195</v>
      </c>
      <c r="DN128" s="72">
        <f t="shared" si="146"/>
        <v>6.5</v>
      </c>
      <c r="DO128" s="96">
        <f t="shared" si="147"/>
        <v>0.50769230769230766</v>
      </c>
      <c r="DP128" s="68" t="str">
        <f>IF(OR(DO128&lt;Довідники!$J$3, DO128&gt;Довідники!$K$3), "!", "")</f>
        <v/>
      </c>
      <c r="DQ128" s="120"/>
      <c r="DR128" s="45" t="str">
        <f t="shared" si="148"/>
        <v/>
      </c>
      <c r="DS128" s="71"/>
      <c r="DT128" s="119"/>
      <c r="DU128" s="119"/>
      <c r="DV128" s="119"/>
      <c r="DW128" s="179"/>
      <c r="DX128" s="182"/>
      <c r="DY128" s="119"/>
      <c r="DZ128" s="119"/>
      <c r="EA128" s="183"/>
      <c r="ED128" s="10">
        <f t="shared" si="149"/>
        <v>0</v>
      </c>
      <c r="EE128" s="10">
        <f t="shared" si="150"/>
        <v>0</v>
      </c>
      <c r="EF128" s="10">
        <f t="shared" si="151"/>
        <v>0</v>
      </c>
      <c r="EG128" s="10">
        <f t="shared" si="152"/>
        <v>1</v>
      </c>
      <c r="EH128" s="10">
        <f t="shared" si="153"/>
        <v>0</v>
      </c>
      <c r="EI128" s="10">
        <f t="shared" si="154"/>
        <v>0</v>
      </c>
      <c r="EJ128" s="10">
        <f t="shared" si="155"/>
        <v>0</v>
      </c>
      <c r="EL128" s="123">
        <f t="shared" si="156"/>
        <v>0</v>
      </c>
    </row>
    <row r="129" spans="1:142" ht="13.5" thickBot="1" x14ac:dyDescent="0.25">
      <c r="A129" s="49">
        <f t="shared" si="96"/>
        <v>18</v>
      </c>
      <c r="B129" s="585"/>
      <c r="C129" s="50" t="str">
        <f>IF(ISBLANK(D129)=FALSE,VLOOKUP(D129,Довідники!$B$2:$C$45,2,FALSE),"")</f>
        <v/>
      </c>
      <c r="D129" s="145"/>
      <c r="E129" s="112"/>
      <c r="F129" s="48" t="str">
        <f t="shared" si="113"/>
        <v/>
      </c>
      <c r="G129" s="48" t="str">
        <f>CONCATENATE(IF($X129="З", CONCATENATE($R$4, ","), ""), IF($X129=Довідники!$E$5, CONCATENATE($R$4, "*,"), ""), IF($AE129="З", CONCATENATE($Y$4, ","), ""), IF($AE129=Довідники!$E$5, CONCATENATE($Y$4, "*,"), ""), IF($AL129="З", CONCATENATE($AF$4, ","), ""), IF($AL129=Довідники!$E$5, CONCATENATE($AF$4, "*,"), ""), IF($AS129="З", CONCATENATE($AM$4, ","), ""), IF($AS129=Довідники!$E$5, CONCATENATE($AM$4, "*,"), ""), IF($AZ129="З", CONCATENATE($AT$4, ","), ""), IF($AZ129=Довідники!$E$5, CONCATENATE($AT$4, "*,"), ""), IF($BG129="З", CONCATENATE($BA$4, ","), ""), IF($BG129=Довідники!$E$5, CONCATENATE($BA$4, "*,"), ""), IF($BN129="З", CONCATENATE($BH$4, ","), ""), IF($BN129=Довідники!$E$5, CONCATENATE($BH$4, "*,"), ""), IF($BU129="З", CONCATENATE($BO$4, ","), ""), IF($BU129=Довідники!$E$5, CONCATENATE($BO$4, "*,"), ""), IF($CB129="З", CONCATENATE($BV$4, ","), ""), IF($CB129=Довідники!$E$5, CONCATENATE($BV$4, "*,"), ""), IF($CI129="З", CONCATENATE($CC$4, ","), ""), IF($CI129=Довідники!$E$5, CONCATENATE($CC$4, "*,"), ""), IF($CP129="З", CONCATENATE($CJ$4, ","), ""), IF($CP129=Довідники!$E$5, CONCATENATE($CJ$4, "*,"), ""), IF($CW129="З", CONCATENATE($CQ$4, ","), ""), IF($CW129=Довідники!$E$5, CONCATENATE($CQ$4, "*,"), ""), IF($DD129="З", CONCATENATE($CX$4, ","), ""), IF($DD129=Довідники!$E$5, CONCATENATE($CX$4, "*,"), ""), IF($DK129="З", CONCATENATE($DE$4, ","), ""), IF($DK129=Довідники!$E$5, CONCATENATE($DE$4, "*,"), ""))</f>
        <v/>
      </c>
      <c r="H129" s="48" t="str">
        <f t="shared" si="114"/>
        <v/>
      </c>
      <c r="I129" s="48" t="str">
        <f t="shared" si="115"/>
        <v/>
      </c>
      <c r="J129" s="48">
        <f t="shared" si="125"/>
        <v>0</v>
      </c>
      <c r="K129" s="48" t="str">
        <f t="shared" si="117"/>
        <v/>
      </c>
      <c r="L129" s="48">
        <f t="shared" si="126"/>
        <v>0</v>
      </c>
      <c r="M129" s="51">
        <f t="shared" si="127"/>
        <v>0</v>
      </c>
      <c r="N129" s="51">
        <f t="shared" si="128"/>
        <v>0</v>
      </c>
      <c r="O129" s="52">
        <f t="shared" si="129"/>
        <v>0</v>
      </c>
      <c r="P129" s="96" t="str">
        <f t="shared" si="130"/>
        <v xml:space="preserve"> </v>
      </c>
      <c r="Q129" s="166" t="str">
        <f>IF(OR(P129&lt;Довідники!$J$8, P129&gt;Довідники!$K$8), "!", "")</f>
        <v>!</v>
      </c>
      <c r="R129" s="159"/>
      <c r="S129" s="103"/>
      <c r="T129" s="103"/>
      <c r="U129" s="72">
        <f t="shared" si="131"/>
        <v>0</v>
      </c>
      <c r="V129" s="104"/>
      <c r="W129" s="104"/>
      <c r="X129" s="105"/>
      <c r="Y129" s="102"/>
      <c r="Z129" s="103"/>
      <c r="AA129" s="103"/>
      <c r="AB129" s="72">
        <f t="shared" si="132"/>
        <v>0</v>
      </c>
      <c r="AC129" s="104"/>
      <c r="AD129" s="104"/>
      <c r="AE129" s="152"/>
      <c r="AF129" s="159"/>
      <c r="AG129" s="103"/>
      <c r="AH129" s="103"/>
      <c r="AI129" s="72">
        <f t="shared" si="133"/>
        <v>0</v>
      </c>
      <c r="AJ129" s="104"/>
      <c r="AK129" s="104"/>
      <c r="AL129" s="105"/>
      <c r="AM129" s="102"/>
      <c r="AN129" s="103"/>
      <c r="AO129" s="103"/>
      <c r="AP129" s="72">
        <f t="shared" si="134"/>
        <v>0</v>
      </c>
      <c r="AQ129" s="104"/>
      <c r="AR129" s="104"/>
      <c r="AS129" s="152"/>
      <c r="AT129" s="159"/>
      <c r="AU129" s="103"/>
      <c r="AV129" s="103"/>
      <c r="AW129" s="72">
        <f t="shared" si="135"/>
        <v>0</v>
      </c>
      <c r="AX129" s="104"/>
      <c r="AY129" s="104"/>
      <c r="AZ129" s="105"/>
      <c r="BA129" s="102"/>
      <c r="BB129" s="103"/>
      <c r="BC129" s="103"/>
      <c r="BD129" s="72">
        <f t="shared" si="136"/>
        <v>0</v>
      </c>
      <c r="BE129" s="104"/>
      <c r="BF129" s="104"/>
      <c r="BG129" s="152"/>
      <c r="BH129" s="159"/>
      <c r="BI129" s="103"/>
      <c r="BJ129" s="103"/>
      <c r="BK129" s="72">
        <f t="shared" si="137"/>
        <v>0</v>
      </c>
      <c r="BL129" s="104"/>
      <c r="BM129" s="104"/>
      <c r="BN129" s="105"/>
      <c r="BO129" s="102"/>
      <c r="BP129" s="103"/>
      <c r="BQ129" s="103"/>
      <c r="BR129" s="72">
        <f t="shared" si="138"/>
        <v>0</v>
      </c>
      <c r="BS129" s="104"/>
      <c r="BT129" s="104"/>
      <c r="BU129" s="152"/>
      <c r="BV129" s="159"/>
      <c r="BW129" s="103"/>
      <c r="BX129" s="103"/>
      <c r="BY129" s="72">
        <f t="shared" si="139"/>
        <v>0</v>
      </c>
      <c r="BZ129" s="104"/>
      <c r="CA129" s="104"/>
      <c r="CB129" s="105"/>
      <c r="CC129" s="102"/>
      <c r="CD129" s="103"/>
      <c r="CE129" s="103"/>
      <c r="CF129" s="72">
        <f t="shared" si="140"/>
        <v>0</v>
      </c>
      <c r="CG129" s="104"/>
      <c r="CH129" s="104"/>
      <c r="CI129" s="152"/>
      <c r="CJ129" s="159"/>
      <c r="CK129" s="103"/>
      <c r="CL129" s="103"/>
      <c r="CM129" s="72">
        <f t="shared" si="141"/>
        <v>0</v>
      </c>
      <c r="CN129" s="104"/>
      <c r="CO129" s="104"/>
      <c r="CP129" s="105"/>
      <c r="CQ129" s="102"/>
      <c r="CR129" s="103"/>
      <c r="CS129" s="103"/>
      <c r="CT129" s="72">
        <f t="shared" si="142"/>
        <v>0</v>
      </c>
      <c r="CU129" s="104"/>
      <c r="CV129" s="104"/>
      <c r="CW129" s="152"/>
      <c r="CX129" s="159"/>
      <c r="CY129" s="103"/>
      <c r="CZ129" s="103"/>
      <c r="DA129" s="72">
        <f t="shared" si="143"/>
        <v>0</v>
      </c>
      <c r="DB129" s="104"/>
      <c r="DC129" s="104"/>
      <c r="DD129" s="105"/>
      <c r="DE129" s="102"/>
      <c r="DF129" s="103"/>
      <c r="DG129" s="103"/>
      <c r="DH129" s="72">
        <f t="shared" si="144"/>
        <v>0</v>
      </c>
      <c r="DI129" s="104"/>
      <c r="DJ129" s="104"/>
      <c r="DK129" s="152"/>
      <c r="DL129" s="170">
        <f t="shared" si="145"/>
        <v>0</v>
      </c>
      <c r="DM129" s="51">
        <f>DN129*Довідники!$H$2</f>
        <v>0</v>
      </c>
      <c r="DN129" s="72">
        <f t="shared" si="146"/>
        <v>0</v>
      </c>
      <c r="DO129" s="96" t="str">
        <f t="shared" si="147"/>
        <v xml:space="preserve"> </v>
      </c>
      <c r="DP129" s="68" t="str">
        <f>IF(OR(DO129&lt;Довідники!$J$3, DO129&gt;Довідники!$K$3), "!", "")</f>
        <v>!</v>
      </c>
      <c r="DQ129" s="120"/>
      <c r="DR129" s="45" t="str">
        <f t="shared" si="148"/>
        <v/>
      </c>
      <c r="DS129" s="71"/>
      <c r="DT129" s="119"/>
      <c r="DU129" s="119"/>
      <c r="DV129" s="119"/>
      <c r="DW129" s="179"/>
      <c r="DX129" s="182"/>
      <c r="DY129" s="119"/>
      <c r="DZ129" s="119"/>
      <c r="EA129" s="183"/>
      <c r="ED129" s="10">
        <f t="shared" si="149"/>
        <v>0</v>
      </c>
      <c r="EE129" s="10">
        <f t="shared" si="150"/>
        <v>0</v>
      </c>
      <c r="EF129" s="10">
        <f t="shared" si="151"/>
        <v>0</v>
      </c>
      <c r="EG129" s="10">
        <f t="shared" si="152"/>
        <v>0</v>
      </c>
      <c r="EH129" s="10">
        <f t="shared" si="153"/>
        <v>0</v>
      </c>
      <c r="EI129" s="10">
        <f t="shared" si="154"/>
        <v>0</v>
      </c>
      <c r="EJ129" s="10">
        <f t="shared" si="155"/>
        <v>0</v>
      </c>
      <c r="EL129" s="123">
        <f t="shared" si="156"/>
        <v>0</v>
      </c>
    </row>
    <row r="130" spans="1:142" ht="26.25" thickBot="1" x14ac:dyDescent="0.25">
      <c r="A130" s="49">
        <f t="shared" si="96"/>
        <v>19</v>
      </c>
      <c r="B130" s="101" t="s">
        <v>191</v>
      </c>
      <c r="C130" s="50">
        <f>IF(ISBLANK(D130)=FALSE,VLOOKUP(D130,Довідники!$B$2:$C$45,2,FALSE),"")</f>
        <v>5</v>
      </c>
      <c r="D130" s="145" t="s">
        <v>169</v>
      </c>
      <c r="E130" s="112">
        <v>4</v>
      </c>
      <c r="F130" s="48" t="str">
        <f t="shared" si="113"/>
        <v>4,</v>
      </c>
      <c r="G130" s="48" t="str">
        <f>CONCATENATE(IF($X130="З", CONCATENATE($R$4, ","), ""), IF($X130=Довідники!$E$5, CONCATENATE($R$4, "*,"), ""), IF($AE130="З", CONCATENATE($Y$4, ","), ""), IF($AE130=Довідники!$E$5, CONCATENATE($Y$4, "*,"), ""), IF($AL130="З", CONCATENATE($AF$4, ","), ""), IF($AL130=Довідники!$E$5, CONCATENATE($AF$4, "*,"), ""), IF($AS130="З", CONCATENATE($AM$4, ","), ""), IF($AS130=Довідники!$E$5, CONCATENATE($AM$4, "*,"), ""), IF($AZ130="З", CONCATENATE($AT$4, ","), ""), IF($AZ130=Довідники!$E$5, CONCATENATE($AT$4, "*,"), ""), IF($BG130="З", CONCATENATE($BA$4, ","), ""), IF($BG130=Довідники!$E$5, CONCATENATE($BA$4, "*,"), ""), IF($BN130="З", CONCATENATE($BH$4, ","), ""), IF($BN130=Довідники!$E$5, CONCATENATE($BH$4, "*,"), ""), IF($BU130="З", CONCATENATE($BO$4, ","), ""), IF($BU130=Довідники!$E$5, CONCATENATE($BO$4, "*,"), ""), IF($CB130="З", CONCATENATE($BV$4, ","), ""), IF($CB130=Довідники!$E$5, CONCATENATE($BV$4, "*,"), ""), IF($CI130="З", CONCATENATE($CC$4, ","), ""), IF($CI130=Довідники!$E$5, CONCATENATE($CC$4, "*,"), ""), IF($CP130="З", CONCATENATE($CJ$4, ","), ""), IF($CP130=Довідники!$E$5, CONCATENATE($CJ$4, "*,"), ""), IF($CW130="З", CONCATENATE($CQ$4, ","), ""), IF($CW130=Довідники!$E$5, CONCATENATE($CQ$4, "*,"), ""), IF($DD130="З", CONCATENATE($CX$4, ","), ""), IF($DD130=Довідники!$E$5, CONCATENATE($CX$4, "*,"), ""), IF($DK130="З", CONCATENATE($DE$4, ","), ""), IF($DK130=Довідники!$E$5, CONCATENATE($DE$4, "*,"), ""))</f>
        <v/>
      </c>
      <c r="H130" s="48" t="str">
        <f t="shared" si="114"/>
        <v/>
      </c>
      <c r="I130" s="48" t="str">
        <f t="shared" si="115"/>
        <v/>
      </c>
      <c r="J130" s="48">
        <f t="shared" si="125"/>
        <v>0</v>
      </c>
      <c r="K130" s="48" t="str">
        <f t="shared" si="117"/>
        <v/>
      </c>
      <c r="L130" s="48">
        <f t="shared" si="126"/>
        <v>54</v>
      </c>
      <c r="M130" s="51">
        <f t="shared" si="127"/>
        <v>18</v>
      </c>
      <c r="N130" s="51">
        <f t="shared" si="128"/>
        <v>0</v>
      </c>
      <c r="O130" s="52">
        <f t="shared" si="129"/>
        <v>36</v>
      </c>
      <c r="P130" s="96">
        <f t="shared" si="130"/>
        <v>0.45</v>
      </c>
      <c r="Q130" s="166" t="str">
        <f>IF(OR(P130&lt;Довідники!$J$8, P130&gt;Довідники!$K$8), "!", "")</f>
        <v/>
      </c>
      <c r="R130" s="159"/>
      <c r="S130" s="103"/>
      <c r="T130" s="103"/>
      <c r="U130" s="72">
        <f t="shared" si="131"/>
        <v>0</v>
      </c>
      <c r="V130" s="104"/>
      <c r="W130" s="104"/>
      <c r="X130" s="105"/>
      <c r="Y130" s="102"/>
      <c r="Z130" s="103"/>
      <c r="AA130" s="103"/>
      <c r="AB130" s="72">
        <f t="shared" si="132"/>
        <v>0</v>
      </c>
      <c r="AC130" s="104"/>
      <c r="AD130" s="104"/>
      <c r="AE130" s="152"/>
      <c r="AF130" s="159"/>
      <c r="AG130" s="103"/>
      <c r="AH130" s="103"/>
      <c r="AI130" s="72">
        <f t="shared" si="133"/>
        <v>0</v>
      </c>
      <c r="AJ130" s="104"/>
      <c r="AK130" s="104"/>
      <c r="AL130" s="105"/>
      <c r="AM130" s="102">
        <v>1</v>
      </c>
      <c r="AN130" s="103"/>
      <c r="AO130" s="103">
        <v>2</v>
      </c>
      <c r="AP130" s="72">
        <f t="shared" si="134"/>
        <v>3</v>
      </c>
      <c r="AQ130" s="104"/>
      <c r="AR130" s="104"/>
      <c r="AS130" s="152" t="s">
        <v>170</v>
      </c>
      <c r="AT130" s="159"/>
      <c r="AU130" s="103"/>
      <c r="AV130" s="103"/>
      <c r="AW130" s="72">
        <f t="shared" si="135"/>
        <v>0</v>
      </c>
      <c r="AX130" s="104"/>
      <c r="AY130" s="104"/>
      <c r="AZ130" s="105"/>
      <c r="BA130" s="102"/>
      <c r="BB130" s="103"/>
      <c r="BC130" s="103"/>
      <c r="BD130" s="72">
        <f t="shared" si="136"/>
        <v>0</v>
      </c>
      <c r="BE130" s="104"/>
      <c r="BF130" s="104"/>
      <c r="BG130" s="152"/>
      <c r="BH130" s="159"/>
      <c r="BI130" s="103"/>
      <c r="BJ130" s="103"/>
      <c r="BK130" s="72">
        <f t="shared" si="137"/>
        <v>0</v>
      </c>
      <c r="BL130" s="104"/>
      <c r="BM130" s="104"/>
      <c r="BN130" s="105"/>
      <c r="BO130" s="102"/>
      <c r="BP130" s="103"/>
      <c r="BQ130" s="103"/>
      <c r="BR130" s="72">
        <f t="shared" si="138"/>
        <v>0</v>
      </c>
      <c r="BS130" s="104"/>
      <c r="BT130" s="104"/>
      <c r="BU130" s="152"/>
      <c r="BV130" s="159"/>
      <c r="BW130" s="103"/>
      <c r="BX130" s="103"/>
      <c r="BY130" s="72">
        <f t="shared" si="139"/>
        <v>0</v>
      </c>
      <c r="BZ130" s="104"/>
      <c r="CA130" s="104"/>
      <c r="CB130" s="105"/>
      <c r="CC130" s="102"/>
      <c r="CD130" s="103"/>
      <c r="CE130" s="103"/>
      <c r="CF130" s="72">
        <f t="shared" si="140"/>
        <v>0</v>
      </c>
      <c r="CG130" s="104"/>
      <c r="CH130" s="104"/>
      <c r="CI130" s="152"/>
      <c r="CJ130" s="159"/>
      <c r="CK130" s="103"/>
      <c r="CL130" s="103"/>
      <c r="CM130" s="72">
        <f t="shared" si="141"/>
        <v>0</v>
      </c>
      <c r="CN130" s="104"/>
      <c r="CO130" s="104"/>
      <c r="CP130" s="105"/>
      <c r="CQ130" s="102"/>
      <c r="CR130" s="103"/>
      <c r="CS130" s="103"/>
      <c r="CT130" s="72">
        <f t="shared" si="142"/>
        <v>0</v>
      </c>
      <c r="CU130" s="104"/>
      <c r="CV130" s="104"/>
      <c r="CW130" s="152"/>
      <c r="CX130" s="159"/>
      <c r="CY130" s="103"/>
      <c r="CZ130" s="103"/>
      <c r="DA130" s="72">
        <f t="shared" si="143"/>
        <v>0</v>
      </c>
      <c r="DB130" s="104"/>
      <c r="DC130" s="104"/>
      <c r="DD130" s="105"/>
      <c r="DE130" s="102"/>
      <c r="DF130" s="103"/>
      <c r="DG130" s="103"/>
      <c r="DH130" s="72">
        <f t="shared" si="144"/>
        <v>0</v>
      </c>
      <c r="DI130" s="104"/>
      <c r="DJ130" s="104"/>
      <c r="DK130" s="152"/>
      <c r="DL130" s="170">
        <f t="shared" si="145"/>
        <v>66</v>
      </c>
      <c r="DM130" s="51">
        <f>DN130*Довідники!$H$2</f>
        <v>120</v>
      </c>
      <c r="DN130" s="72">
        <f t="shared" si="146"/>
        <v>4</v>
      </c>
      <c r="DO130" s="96">
        <f t="shared" si="147"/>
        <v>0.55000000000000004</v>
      </c>
      <c r="DP130" s="68" t="str">
        <f>IF(OR(DO130&lt;Довідники!$J$3, DO130&gt;Довідники!$K$3), "!", "")</f>
        <v/>
      </c>
      <c r="DQ130" s="120"/>
      <c r="DR130" s="45" t="str">
        <f t="shared" si="148"/>
        <v/>
      </c>
      <c r="DS130" s="71"/>
      <c r="DT130" s="119"/>
      <c r="DU130" s="119"/>
      <c r="DV130" s="119"/>
      <c r="DW130" s="179"/>
      <c r="DX130" s="182"/>
      <c r="DY130" s="119"/>
      <c r="DZ130" s="119"/>
      <c r="EA130" s="183"/>
      <c r="ED130" s="10">
        <f t="shared" si="149"/>
        <v>0</v>
      </c>
      <c r="EE130" s="10">
        <f t="shared" si="150"/>
        <v>1</v>
      </c>
      <c r="EF130" s="10">
        <f t="shared" si="151"/>
        <v>0</v>
      </c>
      <c r="EG130" s="10">
        <f t="shared" si="152"/>
        <v>0</v>
      </c>
      <c r="EH130" s="10">
        <f t="shared" si="153"/>
        <v>0</v>
      </c>
      <c r="EI130" s="10">
        <f t="shared" si="154"/>
        <v>0</v>
      </c>
      <c r="EJ130" s="10">
        <f t="shared" si="155"/>
        <v>0</v>
      </c>
      <c r="EL130" s="123">
        <f t="shared" si="156"/>
        <v>0</v>
      </c>
    </row>
    <row r="131" spans="1:142" ht="26.25" thickBot="1" x14ac:dyDescent="0.25">
      <c r="A131" s="49">
        <f t="shared" si="96"/>
        <v>20</v>
      </c>
      <c r="B131" s="585" t="s">
        <v>192</v>
      </c>
      <c r="C131" s="50">
        <f>IF(ISBLANK(D131)=FALSE,VLOOKUP(D131,Довідники!$B$2:$C$45,2,FALSE),"")</f>
        <v>8</v>
      </c>
      <c r="D131" s="145" t="s">
        <v>193</v>
      </c>
      <c r="E131" s="112">
        <v>3</v>
      </c>
      <c r="F131" s="48" t="str">
        <f t="shared" si="113"/>
        <v/>
      </c>
      <c r="G131" s="48" t="str">
        <f>CONCATENATE(IF($X131="З", CONCATENATE($R$4, ","), ""), IF($X131=Довідники!$E$5, CONCATENATE($R$4, "*,"), ""), IF($AE131="З", CONCATENATE($Y$4, ","), ""), IF($AE131=Довідники!$E$5, CONCATENATE($Y$4, "*,"), ""), IF($AL131="З", CONCATENATE($AF$4, ","), ""), IF($AL131=Довідники!$E$5, CONCATENATE($AF$4, "*,"), ""), IF($AS131="З", CONCATENATE($AM$4, ","), ""), IF($AS131=Довідники!$E$5, CONCATENATE($AM$4, "*,"), ""), IF($AZ131="З", CONCATENATE($AT$4, ","), ""), IF($AZ131=Довідники!$E$5, CONCATENATE($AT$4, "*,"), ""), IF($BG131="З", CONCATENATE($BA$4, ","), ""), IF($BG131=Довідники!$E$5, CONCATENATE($BA$4, "*,"), ""), IF($BN131="З", CONCATENATE($BH$4, ","), ""), IF($BN131=Довідники!$E$5, CONCATENATE($BH$4, "*,"), ""), IF($BU131="З", CONCATENATE($BO$4, ","), ""), IF($BU131=Довідники!$E$5, CONCATENATE($BO$4, "*,"), ""), IF($CB131="З", CONCATENATE($BV$4, ","), ""), IF($CB131=Довідники!$E$5, CONCATENATE($BV$4, "*,"), ""), IF($CI131="З", CONCATENATE($CC$4, ","), ""), IF($CI131=Довідники!$E$5, CONCATENATE($CC$4, "*,"), ""), IF($CP131="З", CONCATENATE($CJ$4, ","), ""), IF($CP131=Довідники!$E$5, CONCATENATE($CJ$4, "*,"), ""), IF($CW131="З", CONCATENATE($CQ$4, ","), ""), IF($CW131=Довідники!$E$5, CONCATENATE($CQ$4, "*,"), ""), IF($DD131="З", CONCATENATE($CX$4, ","), ""), IF($DD131=Довідники!$E$5, CONCATENATE($CX$4, "*,"), ""), IF($DK131="З", CONCATENATE($DE$4, ","), ""), IF($DK131=Довідники!$E$5, CONCATENATE($DE$4, "*,"), ""))</f>
        <v>5*,</v>
      </c>
      <c r="H131" s="48" t="str">
        <f t="shared" si="114"/>
        <v/>
      </c>
      <c r="I131" s="48" t="str">
        <f t="shared" si="115"/>
        <v/>
      </c>
      <c r="J131" s="48">
        <f t="shared" si="125"/>
        <v>0</v>
      </c>
      <c r="K131" s="48" t="str">
        <f t="shared" si="117"/>
        <v/>
      </c>
      <c r="L131" s="48">
        <f t="shared" si="126"/>
        <v>30</v>
      </c>
      <c r="M131" s="51">
        <f t="shared" si="127"/>
        <v>15</v>
      </c>
      <c r="N131" s="51">
        <f t="shared" si="128"/>
        <v>15</v>
      </c>
      <c r="O131" s="52">
        <f t="shared" si="129"/>
        <v>0</v>
      </c>
      <c r="P131" s="96">
        <f t="shared" si="130"/>
        <v>0.33333333333333331</v>
      </c>
      <c r="Q131" s="166" t="str">
        <f>IF(OR(P131&lt;Довідники!$J$8, P131&gt;Довідники!$K$8), "!", "")</f>
        <v/>
      </c>
      <c r="R131" s="159"/>
      <c r="S131" s="103"/>
      <c r="T131" s="103"/>
      <c r="U131" s="72">
        <f t="shared" si="131"/>
        <v>0</v>
      </c>
      <c r="V131" s="104"/>
      <c r="W131" s="104"/>
      <c r="X131" s="105"/>
      <c r="Y131" s="102"/>
      <c r="Z131" s="103"/>
      <c r="AA131" s="103"/>
      <c r="AB131" s="72">
        <f t="shared" si="132"/>
        <v>0</v>
      </c>
      <c r="AC131" s="104"/>
      <c r="AD131" s="104"/>
      <c r="AE131" s="152"/>
      <c r="AF131" s="159"/>
      <c r="AG131" s="103"/>
      <c r="AH131" s="103"/>
      <c r="AI131" s="72">
        <f t="shared" si="133"/>
        <v>0</v>
      </c>
      <c r="AJ131" s="104"/>
      <c r="AK131" s="104"/>
      <c r="AL131" s="105"/>
      <c r="AM131" s="102"/>
      <c r="AN131" s="103"/>
      <c r="AO131" s="103"/>
      <c r="AP131" s="72">
        <f t="shared" si="134"/>
        <v>0</v>
      </c>
      <c r="AQ131" s="104"/>
      <c r="AR131" s="104"/>
      <c r="AS131" s="152"/>
      <c r="AT131" s="159">
        <v>1</v>
      </c>
      <c r="AU131" s="103">
        <v>1</v>
      </c>
      <c r="AV131" s="103"/>
      <c r="AW131" s="72">
        <f t="shared" si="135"/>
        <v>2</v>
      </c>
      <c r="AX131" s="104"/>
      <c r="AY131" s="104"/>
      <c r="AZ131" s="105" t="s">
        <v>194</v>
      </c>
      <c r="BA131" s="102"/>
      <c r="BB131" s="103"/>
      <c r="BC131" s="103"/>
      <c r="BD131" s="72">
        <f t="shared" si="136"/>
        <v>0</v>
      </c>
      <c r="BE131" s="104"/>
      <c r="BF131" s="104"/>
      <c r="BG131" s="152"/>
      <c r="BH131" s="159"/>
      <c r="BI131" s="103"/>
      <c r="BJ131" s="103"/>
      <c r="BK131" s="72">
        <f t="shared" si="137"/>
        <v>0</v>
      </c>
      <c r="BL131" s="104"/>
      <c r="BM131" s="104"/>
      <c r="BN131" s="105"/>
      <c r="BO131" s="102"/>
      <c r="BP131" s="103"/>
      <c r="BQ131" s="103"/>
      <c r="BR131" s="72">
        <f t="shared" si="138"/>
        <v>0</v>
      </c>
      <c r="BS131" s="104"/>
      <c r="BT131" s="104"/>
      <c r="BU131" s="152"/>
      <c r="BV131" s="159"/>
      <c r="BW131" s="103"/>
      <c r="BX131" s="103"/>
      <c r="BY131" s="72">
        <f t="shared" si="139"/>
        <v>0</v>
      </c>
      <c r="BZ131" s="104"/>
      <c r="CA131" s="104"/>
      <c r="CB131" s="105"/>
      <c r="CC131" s="102"/>
      <c r="CD131" s="103"/>
      <c r="CE131" s="103"/>
      <c r="CF131" s="72">
        <f t="shared" si="140"/>
        <v>0</v>
      </c>
      <c r="CG131" s="104"/>
      <c r="CH131" s="104"/>
      <c r="CI131" s="152"/>
      <c r="CJ131" s="159"/>
      <c r="CK131" s="103"/>
      <c r="CL131" s="103"/>
      <c r="CM131" s="72">
        <f t="shared" si="141"/>
        <v>0</v>
      </c>
      <c r="CN131" s="104"/>
      <c r="CO131" s="104"/>
      <c r="CP131" s="105"/>
      <c r="CQ131" s="102"/>
      <c r="CR131" s="103"/>
      <c r="CS131" s="103"/>
      <c r="CT131" s="72">
        <f t="shared" si="142"/>
        <v>0</v>
      </c>
      <c r="CU131" s="104"/>
      <c r="CV131" s="104"/>
      <c r="CW131" s="152"/>
      <c r="CX131" s="159"/>
      <c r="CY131" s="103"/>
      <c r="CZ131" s="103"/>
      <c r="DA131" s="72">
        <f t="shared" si="143"/>
        <v>0</v>
      </c>
      <c r="DB131" s="104"/>
      <c r="DC131" s="104"/>
      <c r="DD131" s="105"/>
      <c r="DE131" s="102"/>
      <c r="DF131" s="103"/>
      <c r="DG131" s="103"/>
      <c r="DH131" s="72">
        <f t="shared" si="144"/>
        <v>0</v>
      </c>
      <c r="DI131" s="104"/>
      <c r="DJ131" s="104"/>
      <c r="DK131" s="152"/>
      <c r="DL131" s="170">
        <f t="shared" si="145"/>
        <v>60</v>
      </c>
      <c r="DM131" s="51">
        <f>DN131*Довідники!$H$2</f>
        <v>90</v>
      </c>
      <c r="DN131" s="72">
        <f t="shared" si="146"/>
        <v>3</v>
      </c>
      <c r="DO131" s="96">
        <f t="shared" si="147"/>
        <v>0.66666666666666663</v>
      </c>
      <c r="DP131" s="68" t="str">
        <f>IF(OR(DO131&lt;Довідники!$J$3, DO131&gt;Довідники!$K$3), "!", "")</f>
        <v>!</v>
      </c>
      <c r="DQ131" s="120"/>
      <c r="DR131" s="45" t="str">
        <f t="shared" si="148"/>
        <v/>
      </c>
      <c r="DS131" s="71"/>
      <c r="DT131" s="119"/>
      <c r="DU131" s="119"/>
      <c r="DV131" s="119"/>
      <c r="DW131" s="179"/>
      <c r="DX131" s="182"/>
      <c r="DY131" s="119"/>
      <c r="DZ131" s="119"/>
      <c r="EA131" s="183"/>
      <c r="ED131" s="10">
        <f t="shared" si="149"/>
        <v>0</v>
      </c>
      <c r="EE131" s="10">
        <f t="shared" si="150"/>
        <v>0</v>
      </c>
      <c r="EF131" s="10">
        <f t="shared" si="151"/>
        <v>1</v>
      </c>
      <c r="EG131" s="10">
        <f t="shared" si="152"/>
        <v>0</v>
      </c>
      <c r="EH131" s="10">
        <f t="shared" si="153"/>
        <v>0</v>
      </c>
      <c r="EI131" s="10">
        <f t="shared" si="154"/>
        <v>0</v>
      </c>
      <c r="EJ131" s="10">
        <f t="shared" si="155"/>
        <v>0</v>
      </c>
      <c r="EL131" s="123">
        <f t="shared" si="156"/>
        <v>0</v>
      </c>
    </row>
    <row r="132" spans="1:142" ht="13.5" thickBot="1" x14ac:dyDescent="0.25">
      <c r="A132" s="49">
        <f t="shared" si="96"/>
        <v>21</v>
      </c>
      <c r="B132" s="585" t="s">
        <v>56</v>
      </c>
      <c r="C132" s="50">
        <f>IF(ISBLANK(D132)=FALSE,VLOOKUP(D132,Довідники!$B$2:$C$45,2,FALSE),"")</f>
        <v>34</v>
      </c>
      <c r="D132" s="145" t="s">
        <v>172</v>
      </c>
      <c r="E132" s="112">
        <v>3</v>
      </c>
      <c r="F132" s="48" t="str">
        <f t="shared" si="113"/>
        <v/>
      </c>
      <c r="G132" s="48" t="str">
        <f>CONCATENATE(IF($X132="З", CONCATENATE($R$4, ","), ""), IF($X132=Довідники!$E$5, CONCATENATE($R$4, "*,"), ""), IF($AE132="З", CONCATENATE($Y$4, ","), ""), IF($AE132=Довідники!$E$5, CONCATENATE($Y$4, "*,"), ""), IF($AL132="З", CONCATENATE($AF$4, ","), ""), IF($AL132=Довідники!$E$5, CONCATENATE($AF$4, "*,"), ""), IF($AS132="З", CONCATENATE($AM$4, ","), ""), IF($AS132=Довідники!$E$5, CONCATENATE($AM$4, "*,"), ""), IF($AZ132="З", CONCATENATE($AT$4, ","), ""), IF($AZ132=Довідники!$E$5, CONCATENATE($AT$4, "*,"), ""), IF($BG132="З", CONCATENATE($BA$4, ","), ""), IF($BG132=Довідники!$E$5, CONCATENATE($BA$4, "*,"), ""), IF($BN132="З", CONCATENATE($BH$4, ","), ""), IF($BN132=Довідники!$E$5, CONCATENATE($BH$4, "*,"), ""), IF($BU132="З", CONCATENATE($BO$4, ","), ""), IF($BU132=Довідники!$E$5, CONCATENATE($BO$4, "*,"), ""), IF($CB132="З", CONCATENATE($BV$4, ","), ""), IF($CB132=Довідники!$E$5, CONCATENATE($BV$4, "*,"), ""), IF($CI132="З", CONCATENATE($CC$4, ","), ""), IF($CI132=Довідники!$E$5, CONCATENATE($CC$4, "*,"), ""), IF($CP132="З", CONCATENATE($CJ$4, ","), ""), IF($CP132=Довідники!$E$5, CONCATENATE($CJ$4, "*,"), ""), IF($CW132="З", CONCATENATE($CQ$4, ","), ""), IF($CW132=Довідники!$E$5, CONCATENATE($CQ$4, "*,"), ""), IF($DD132="З", CONCATENATE($CX$4, ","), ""), IF($DD132=Довідники!$E$5, CONCATENATE($CX$4, "*,"), ""), IF($DK132="З", CONCATENATE($DE$4, ","), ""), IF($DK132=Довідники!$E$5, CONCATENATE($DE$4, "*,"), ""))</f>
        <v>2*,</v>
      </c>
      <c r="H132" s="48" t="str">
        <f t="shared" si="114"/>
        <v/>
      </c>
      <c r="I132" s="48" t="str">
        <f t="shared" si="115"/>
        <v/>
      </c>
      <c r="J132" s="48">
        <f t="shared" si="125"/>
        <v>0</v>
      </c>
      <c r="K132" s="48" t="str">
        <f t="shared" si="117"/>
        <v/>
      </c>
      <c r="L132" s="48">
        <f t="shared" si="126"/>
        <v>0</v>
      </c>
      <c r="M132" s="51">
        <f t="shared" si="127"/>
        <v>0</v>
      </c>
      <c r="N132" s="51">
        <f t="shared" si="128"/>
        <v>0</v>
      </c>
      <c r="O132" s="52">
        <f t="shared" si="129"/>
        <v>0</v>
      </c>
      <c r="P132" s="96">
        <f t="shared" si="130"/>
        <v>0</v>
      </c>
      <c r="Q132" s="166" t="str">
        <f>IF(OR(P132&lt;Довідники!$J$8, P132&gt;Довідники!$K$8), "!", "")</f>
        <v>!</v>
      </c>
      <c r="R132" s="159"/>
      <c r="S132" s="103"/>
      <c r="T132" s="103"/>
      <c r="U132" s="72">
        <f t="shared" si="131"/>
        <v>0</v>
      </c>
      <c r="V132" s="104"/>
      <c r="W132" s="104"/>
      <c r="X132" s="105"/>
      <c r="Y132" s="102"/>
      <c r="Z132" s="103"/>
      <c r="AA132" s="103"/>
      <c r="AB132" s="72">
        <f t="shared" si="132"/>
        <v>0</v>
      </c>
      <c r="AC132" s="104"/>
      <c r="AD132" s="104"/>
      <c r="AE132" s="152" t="s">
        <v>194</v>
      </c>
      <c r="AF132" s="159"/>
      <c r="AG132" s="103"/>
      <c r="AH132" s="103"/>
      <c r="AI132" s="72">
        <f t="shared" si="133"/>
        <v>0</v>
      </c>
      <c r="AJ132" s="104"/>
      <c r="AK132" s="104"/>
      <c r="AL132" s="105"/>
      <c r="AM132" s="102"/>
      <c r="AN132" s="103"/>
      <c r="AO132" s="103"/>
      <c r="AP132" s="72">
        <f t="shared" si="134"/>
        <v>0</v>
      </c>
      <c r="AQ132" s="104"/>
      <c r="AR132" s="104"/>
      <c r="AS132" s="152"/>
      <c r="AT132" s="159"/>
      <c r="AU132" s="103"/>
      <c r="AV132" s="103"/>
      <c r="AW132" s="72">
        <f t="shared" si="135"/>
        <v>0</v>
      </c>
      <c r="AX132" s="104"/>
      <c r="AY132" s="104"/>
      <c r="AZ132" s="105"/>
      <c r="BA132" s="102"/>
      <c r="BB132" s="103"/>
      <c r="BC132" s="103"/>
      <c r="BD132" s="72">
        <f t="shared" si="136"/>
        <v>0</v>
      </c>
      <c r="BE132" s="104"/>
      <c r="BF132" s="104"/>
      <c r="BG132" s="152"/>
      <c r="BH132" s="159"/>
      <c r="BI132" s="103"/>
      <c r="BJ132" s="103"/>
      <c r="BK132" s="72">
        <f t="shared" si="137"/>
        <v>0</v>
      </c>
      <c r="BL132" s="104"/>
      <c r="BM132" s="104"/>
      <c r="BN132" s="105"/>
      <c r="BO132" s="102"/>
      <c r="BP132" s="103"/>
      <c r="BQ132" s="103"/>
      <c r="BR132" s="72">
        <f t="shared" si="138"/>
        <v>0</v>
      </c>
      <c r="BS132" s="104"/>
      <c r="BT132" s="104"/>
      <c r="BU132" s="152"/>
      <c r="BV132" s="159"/>
      <c r="BW132" s="103"/>
      <c r="BX132" s="103"/>
      <c r="BY132" s="72">
        <f t="shared" si="139"/>
        <v>0</v>
      </c>
      <c r="BZ132" s="104"/>
      <c r="CA132" s="104"/>
      <c r="CB132" s="105"/>
      <c r="CC132" s="102"/>
      <c r="CD132" s="103"/>
      <c r="CE132" s="103"/>
      <c r="CF132" s="72">
        <f t="shared" si="140"/>
        <v>0</v>
      </c>
      <c r="CG132" s="104"/>
      <c r="CH132" s="104"/>
      <c r="CI132" s="152"/>
      <c r="CJ132" s="159"/>
      <c r="CK132" s="103"/>
      <c r="CL132" s="103"/>
      <c r="CM132" s="72">
        <f t="shared" si="141"/>
        <v>0</v>
      </c>
      <c r="CN132" s="104"/>
      <c r="CO132" s="104"/>
      <c r="CP132" s="105"/>
      <c r="CQ132" s="102"/>
      <c r="CR132" s="103"/>
      <c r="CS132" s="103"/>
      <c r="CT132" s="72">
        <f t="shared" si="142"/>
        <v>0</v>
      </c>
      <c r="CU132" s="104"/>
      <c r="CV132" s="104"/>
      <c r="CW132" s="152"/>
      <c r="CX132" s="159"/>
      <c r="CY132" s="103"/>
      <c r="CZ132" s="103"/>
      <c r="DA132" s="72">
        <f t="shared" si="143"/>
        <v>0</v>
      </c>
      <c r="DB132" s="104"/>
      <c r="DC132" s="104"/>
      <c r="DD132" s="105"/>
      <c r="DE132" s="102"/>
      <c r="DF132" s="103"/>
      <c r="DG132" s="103"/>
      <c r="DH132" s="72">
        <f t="shared" si="144"/>
        <v>0</v>
      </c>
      <c r="DI132" s="104"/>
      <c r="DJ132" s="104"/>
      <c r="DK132" s="152"/>
      <c r="DL132" s="170">
        <f t="shared" si="145"/>
        <v>90</v>
      </c>
      <c r="DM132" s="51">
        <f>DN132*Довідники!$H$2</f>
        <v>90</v>
      </c>
      <c r="DN132" s="72">
        <f t="shared" si="146"/>
        <v>3</v>
      </c>
      <c r="DO132" s="96">
        <f t="shared" si="147"/>
        <v>1</v>
      </c>
      <c r="DP132" s="68" t="str">
        <f>IF(OR(DO132&lt;Довідники!$J$3, DO132&gt;Довідники!$K$3), "!", "")</f>
        <v>!</v>
      </c>
      <c r="DQ132" s="120"/>
      <c r="DR132" s="45" t="str">
        <f t="shared" si="148"/>
        <v/>
      </c>
      <c r="DS132" s="71"/>
      <c r="DT132" s="119">
        <v>1</v>
      </c>
      <c r="DU132" s="119"/>
      <c r="DV132" s="119"/>
      <c r="DW132" s="179"/>
      <c r="DX132" s="182"/>
      <c r="DY132" s="119"/>
      <c r="DZ132" s="119"/>
      <c r="EA132" s="183"/>
      <c r="ED132" s="10">
        <f t="shared" si="149"/>
        <v>1</v>
      </c>
      <c r="EE132" s="10">
        <f t="shared" si="150"/>
        <v>0</v>
      </c>
      <c r="EF132" s="10">
        <f t="shared" si="151"/>
        <v>0</v>
      </c>
      <c r="EG132" s="10">
        <f t="shared" si="152"/>
        <v>0</v>
      </c>
      <c r="EH132" s="10">
        <f t="shared" si="153"/>
        <v>0</v>
      </c>
      <c r="EI132" s="10">
        <f t="shared" si="154"/>
        <v>0</v>
      </c>
      <c r="EJ132" s="10">
        <f t="shared" si="155"/>
        <v>0</v>
      </c>
      <c r="EL132" s="123">
        <f t="shared" si="156"/>
        <v>0</v>
      </c>
    </row>
    <row r="133" spans="1:142" ht="13.5" thickBot="1" x14ac:dyDescent="0.25">
      <c r="A133" s="49">
        <f t="shared" si="96"/>
        <v>22</v>
      </c>
      <c r="B133" s="585" t="s">
        <v>59</v>
      </c>
      <c r="C133" s="50">
        <f>IF(ISBLANK(D133)=FALSE,VLOOKUP(D133,Довідники!$B$2:$C$45,2,FALSE),"")</f>
        <v>34</v>
      </c>
      <c r="D133" s="145" t="s">
        <v>172</v>
      </c>
      <c r="E133" s="112">
        <v>3</v>
      </c>
      <c r="F133" s="48" t="str">
        <f t="shared" si="113"/>
        <v/>
      </c>
      <c r="G133" s="48" t="str">
        <f>CONCATENATE(IF($X133="З", CONCATENATE($R$4, ","), ""), IF($X133=Довідники!$E$5, CONCATENATE($R$4, "*,"), ""), IF($AE133="З", CONCATENATE($Y$4, ","), ""), IF($AE133=Довідники!$E$5, CONCATENATE($Y$4, "*,"), ""), IF($AL133="З", CONCATENATE($AF$4, ","), ""), IF($AL133=Довідники!$E$5, CONCATENATE($AF$4, "*,"), ""), IF($AS133="З", CONCATENATE($AM$4, ","), ""), IF($AS133=Довідники!$E$5, CONCATENATE($AM$4, "*,"), ""), IF($AZ133="З", CONCATENATE($AT$4, ","), ""), IF($AZ133=Довідники!$E$5, CONCATENATE($AT$4, "*,"), ""), IF($BG133="З", CONCATENATE($BA$4, ","), ""), IF($BG133=Довідники!$E$5, CONCATENATE($BA$4, "*,"), ""), IF($BN133="З", CONCATENATE($BH$4, ","), ""), IF($BN133=Довідники!$E$5, CONCATENATE($BH$4, "*,"), ""), IF($BU133="З", CONCATENATE($BO$4, ","), ""), IF($BU133=Довідники!$E$5, CONCATENATE($BO$4, "*,"), ""), IF($CB133="З", CONCATENATE($BV$4, ","), ""), IF($CB133=Довідники!$E$5, CONCATENATE($BV$4, "*,"), ""), IF($CI133="З", CONCATENATE($CC$4, ","), ""), IF($CI133=Довідники!$E$5, CONCATENATE($CC$4, "*,"), ""), IF($CP133="З", CONCATENATE($CJ$4, ","), ""), IF($CP133=Довідники!$E$5, CONCATENATE($CJ$4, "*,"), ""), IF($CW133="З", CONCATENATE($CQ$4, ","), ""), IF($CW133=Довідники!$E$5, CONCATENATE($CQ$4, "*,"), ""), IF($DD133="З", CONCATENATE($CX$4, ","), ""), IF($DD133=Довідники!$E$5, CONCATENATE($CX$4, "*,"), ""), IF($DK133="З", CONCATENATE($DE$4, ","), ""), IF($DK133=Довідники!$E$5, CONCATENATE($DE$4, "*,"), ""))</f>
        <v>4*,</v>
      </c>
      <c r="H133" s="48" t="str">
        <f t="shared" si="114"/>
        <v/>
      </c>
      <c r="I133" s="48" t="str">
        <f t="shared" si="115"/>
        <v/>
      </c>
      <c r="J133" s="48">
        <f t="shared" si="125"/>
        <v>0</v>
      </c>
      <c r="K133" s="48" t="str">
        <f t="shared" si="117"/>
        <v/>
      </c>
      <c r="L133" s="48">
        <f t="shared" si="126"/>
        <v>0</v>
      </c>
      <c r="M133" s="51">
        <f t="shared" si="127"/>
        <v>0</v>
      </c>
      <c r="N133" s="51">
        <f t="shared" si="128"/>
        <v>0</v>
      </c>
      <c r="O133" s="52">
        <f t="shared" si="129"/>
        <v>0</v>
      </c>
      <c r="P133" s="96">
        <f t="shared" si="130"/>
        <v>0</v>
      </c>
      <c r="Q133" s="166" t="str">
        <f>IF(OR(P133&lt;Довідники!$J$8, P133&gt;Довідники!$K$8), "!", "")</f>
        <v>!</v>
      </c>
      <c r="R133" s="159"/>
      <c r="S133" s="103"/>
      <c r="T133" s="103"/>
      <c r="U133" s="72">
        <f t="shared" si="131"/>
        <v>0</v>
      </c>
      <c r="V133" s="104"/>
      <c r="W133" s="104"/>
      <c r="X133" s="105"/>
      <c r="Y133" s="102"/>
      <c r="Z133" s="103"/>
      <c r="AA133" s="103"/>
      <c r="AB133" s="72">
        <f t="shared" si="132"/>
        <v>0</v>
      </c>
      <c r="AC133" s="104"/>
      <c r="AD133" s="104"/>
      <c r="AE133" s="152"/>
      <c r="AF133" s="159"/>
      <c r="AG133" s="103"/>
      <c r="AH133" s="103"/>
      <c r="AI133" s="72">
        <f t="shared" si="133"/>
        <v>0</v>
      </c>
      <c r="AJ133" s="104"/>
      <c r="AK133" s="104"/>
      <c r="AL133" s="105"/>
      <c r="AM133" s="102"/>
      <c r="AN133" s="103"/>
      <c r="AO133" s="103"/>
      <c r="AP133" s="72">
        <f t="shared" si="134"/>
        <v>0</v>
      </c>
      <c r="AQ133" s="104"/>
      <c r="AR133" s="104"/>
      <c r="AS133" s="152" t="s">
        <v>194</v>
      </c>
      <c r="AT133" s="159"/>
      <c r="AU133" s="103"/>
      <c r="AV133" s="103"/>
      <c r="AW133" s="72">
        <f t="shared" si="135"/>
        <v>0</v>
      </c>
      <c r="AX133" s="104"/>
      <c r="AY133" s="104"/>
      <c r="AZ133" s="105"/>
      <c r="BA133" s="102"/>
      <c r="BB133" s="103"/>
      <c r="BC133" s="103"/>
      <c r="BD133" s="72">
        <f t="shared" si="136"/>
        <v>0</v>
      </c>
      <c r="BE133" s="104"/>
      <c r="BF133" s="104"/>
      <c r="BG133" s="152"/>
      <c r="BH133" s="159"/>
      <c r="BI133" s="103"/>
      <c r="BJ133" s="103"/>
      <c r="BK133" s="72">
        <f t="shared" si="137"/>
        <v>0</v>
      </c>
      <c r="BL133" s="104"/>
      <c r="BM133" s="104"/>
      <c r="BN133" s="105"/>
      <c r="BO133" s="102"/>
      <c r="BP133" s="103"/>
      <c r="BQ133" s="103"/>
      <c r="BR133" s="72">
        <f t="shared" si="138"/>
        <v>0</v>
      </c>
      <c r="BS133" s="104"/>
      <c r="BT133" s="104"/>
      <c r="BU133" s="152"/>
      <c r="BV133" s="159"/>
      <c r="BW133" s="103"/>
      <c r="BX133" s="103"/>
      <c r="BY133" s="72">
        <f t="shared" si="139"/>
        <v>0</v>
      </c>
      <c r="BZ133" s="104"/>
      <c r="CA133" s="104"/>
      <c r="CB133" s="105"/>
      <c r="CC133" s="102"/>
      <c r="CD133" s="103"/>
      <c r="CE133" s="103"/>
      <c r="CF133" s="72">
        <f t="shared" si="140"/>
        <v>0</v>
      </c>
      <c r="CG133" s="104"/>
      <c r="CH133" s="104"/>
      <c r="CI133" s="152"/>
      <c r="CJ133" s="159"/>
      <c r="CK133" s="103"/>
      <c r="CL133" s="103"/>
      <c r="CM133" s="72">
        <f t="shared" si="141"/>
        <v>0</v>
      </c>
      <c r="CN133" s="104"/>
      <c r="CO133" s="104"/>
      <c r="CP133" s="105"/>
      <c r="CQ133" s="102"/>
      <c r="CR133" s="103"/>
      <c r="CS133" s="103"/>
      <c r="CT133" s="72">
        <f t="shared" si="142"/>
        <v>0</v>
      </c>
      <c r="CU133" s="104"/>
      <c r="CV133" s="104"/>
      <c r="CW133" s="152"/>
      <c r="CX133" s="159"/>
      <c r="CY133" s="103"/>
      <c r="CZ133" s="103"/>
      <c r="DA133" s="72">
        <f t="shared" si="143"/>
        <v>0</v>
      </c>
      <c r="DB133" s="104"/>
      <c r="DC133" s="104"/>
      <c r="DD133" s="105"/>
      <c r="DE133" s="102"/>
      <c r="DF133" s="103"/>
      <c r="DG133" s="103"/>
      <c r="DH133" s="72">
        <f t="shared" si="144"/>
        <v>0</v>
      </c>
      <c r="DI133" s="104"/>
      <c r="DJ133" s="104"/>
      <c r="DK133" s="152"/>
      <c r="DL133" s="170">
        <f t="shared" si="145"/>
        <v>90</v>
      </c>
      <c r="DM133" s="51">
        <f>DN133*Довідники!$H$2</f>
        <v>90</v>
      </c>
      <c r="DN133" s="72">
        <f t="shared" si="146"/>
        <v>3</v>
      </c>
      <c r="DO133" s="96">
        <f t="shared" si="147"/>
        <v>1</v>
      </c>
      <c r="DP133" s="68" t="str">
        <f>IF(OR(DO133&lt;Довідники!$J$3, DO133&gt;Довідники!$K$3), "!", "")</f>
        <v>!</v>
      </c>
      <c r="DQ133" s="120"/>
      <c r="DR133" s="45" t="str">
        <f t="shared" si="148"/>
        <v/>
      </c>
      <c r="DS133" s="71"/>
      <c r="DT133" s="119">
        <v>2</v>
      </c>
      <c r="DU133" s="119"/>
      <c r="DV133" s="119"/>
      <c r="DW133" s="179"/>
      <c r="DX133" s="182"/>
      <c r="DY133" s="119"/>
      <c r="DZ133" s="119"/>
      <c r="EA133" s="183"/>
      <c r="ED133" s="10">
        <f t="shared" si="149"/>
        <v>0</v>
      </c>
      <c r="EE133" s="10">
        <f t="shared" si="150"/>
        <v>1</v>
      </c>
      <c r="EF133" s="10">
        <f t="shared" si="151"/>
        <v>0</v>
      </c>
      <c r="EG133" s="10">
        <f t="shared" si="152"/>
        <v>0</v>
      </c>
      <c r="EH133" s="10">
        <f t="shared" si="153"/>
        <v>0</v>
      </c>
      <c r="EI133" s="10">
        <f t="shared" si="154"/>
        <v>0</v>
      </c>
      <c r="EJ133" s="10">
        <f t="shared" si="155"/>
        <v>0</v>
      </c>
      <c r="EL133" s="123">
        <f t="shared" si="156"/>
        <v>0</v>
      </c>
    </row>
    <row r="134" spans="1:142" ht="13.5" thickBot="1" x14ac:dyDescent="0.25">
      <c r="A134" s="49">
        <f t="shared" si="96"/>
        <v>23</v>
      </c>
      <c r="B134" s="585" t="s">
        <v>62</v>
      </c>
      <c r="C134" s="50">
        <f>IF(ISBLANK(D134)=FALSE,VLOOKUP(D134,Довідники!$B$2:$C$45,2,FALSE),"")</f>
        <v>34</v>
      </c>
      <c r="D134" s="145" t="s">
        <v>172</v>
      </c>
      <c r="E134" s="112">
        <v>3</v>
      </c>
      <c r="F134" s="48" t="str">
        <f t="shared" si="113"/>
        <v/>
      </c>
      <c r="G134" s="48" t="str">
        <f>CONCATENATE(IF($X134="З", CONCATENATE($R$4, ","), ""), IF($X134=Довідники!$E$5, CONCATENATE($R$4, "*,"), ""), IF($AE134="З", CONCATENATE($Y$4, ","), ""), IF($AE134=Довідники!$E$5, CONCATENATE($Y$4, "*,"), ""), IF($AL134="З", CONCATENATE($AF$4, ","), ""), IF($AL134=Довідники!$E$5, CONCATENATE($AF$4, "*,"), ""), IF($AS134="З", CONCATENATE($AM$4, ","), ""), IF($AS134=Довідники!$E$5, CONCATENATE($AM$4, "*,"), ""), IF($AZ134="З", CONCATENATE($AT$4, ","), ""), IF($AZ134=Довідники!$E$5, CONCATENATE($AT$4, "*,"), ""), IF($BG134="З", CONCATENATE($BA$4, ","), ""), IF($BG134=Довідники!$E$5, CONCATENATE($BA$4, "*,"), ""), IF($BN134="З", CONCATENATE($BH$4, ","), ""), IF($BN134=Довідники!$E$5, CONCATENATE($BH$4, "*,"), ""), IF($BU134="З", CONCATENATE($BO$4, ","), ""), IF($BU134=Довідники!$E$5, CONCATENATE($BO$4, "*,"), ""), IF($CB134="З", CONCATENATE($BV$4, ","), ""), IF($CB134=Довідники!$E$5, CONCATENATE($BV$4, "*,"), ""), IF($CI134="З", CONCATENATE($CC$4, ","), ""), IF($CI134=Довідники!$E$5, CONCATENATE($CC$4, "*,"), ""), IF($CP134="З", CONCATENATE($CJ$4, ","), ""), IF($CP134=Довідники!$E$5, CONCATENATE($CJ$4, "*,"), ""), IF($CW134="З", CONCATENATE($CQ$4, ","), ""), IF($CW134=Довідники!$E$5, CONCATENATE($CQ$4, "*,"), ""), IF($DD134="З", CONCATENATE($CX$4, ","), ""), IF($DD134=Довідники!$E$5, CONCATENATE($CX$4, "*,"), ""), IF($DK134="З", CONCATENATE($DE$4, ","), ""), IF($DK134=Довідники!$E$5, CONCATENATE($DE$4, "*,"), ""))</f>
        <v>6*,</v>
      </c>
      <c r="H134" s="48" t="str">
        <f t="shared" si="114"/>
        <v/>
      </c>
      <c r="I134" s="48" t="str">
        <f t="shared" si="115"/>
        <v/>
      </c>
      <c r="J134" s="48">
        <f t="shared" si="125"/>
        <v>0</v>
      </c>
      <c r="K134" s="48" t="str">
        <f t="shared" si="117"/>
        <v/>
      </c>
      <c r="L134" s="48">
        <f t="shared" si="126"/>
        <v>0</v>
      </c>
      <c r="M134" s="51">
        <f t="shared" si="127"/>
        <v>0</v>
      </c>
      <c r="N134" s="51">
        <f t="shared" si="128"/>
        <v>0</v>
      </c>
      <c r="O134" s="52">
        <f t="shared" si="129"/>
        <v>0</v>
      </c>
      <c r="P134" s="96">
        <f t="shared" si="130"/>
        <v>0</v>
      </c>
      <c r="Q134" s="166" t="str">
        <f>IF(OR(P134&lt;Довідники!$J$8, P134&gt;Довідники!$K$8), "!", "")</f>
        <v>!</v>
      </c>
      <c r="R134" s="159"/>
      <c r="S134" s="103"/>
      <c r="T134" s="103"/>
      <c r="U134" s="72">
        <f t="shared" si="131"/>
        <v>0</v>
      </c>
      <c r="V134" s="104"/>
      <c r="W134" s="104"/>
      <c r="X134" s="105"/>
      <c r="Y134" s="102"/>
      <c r="Z134" s="103"/>
      <c r="AA134" s="103"/>
      <c r="AB134" s="72">
        <f t="shared" si="132"/>
        <v>0</v>
      </c>
      <c r="AC134" s="104"/>
      <c r="AD134" s="104"/>
      <c r="AE134" s="152"/>
      <c r="AF134" s="159"/>
      <c r="AG134" s="103"/>
      <c r="AH134" s="103"/>
      <c r="AI134" s="72">
        <f t="shared" si="133"/>
        <v>0</v>
      </c>
      <c r="AJ134" s="104"/>
      <c r="AK134" s="104"/>
      <c r="AL134" s="105"/>
      <c r="AM134" s="102"/>
      <c r="AN134" s="103"/>
      <c r="AO134" s="103"/>
      <c r="AP134" s="72">
        <f t="shared" si="134"/>
        <v>0</v>
      </c>
      <c r="AQ134" s="104"/>
      <c r="AR134" s="104"/>
      <c r="AS134" s="152"/>
      <c r="AT134" s="159"/>
      <c r="AU134" s="103"/>
      <c r="AV134" s="103"/>
      <c r="AW134" s="72">
        <f t="shared" si="135"/>
        <v>0</v>
      </c>
      <c r="AX134" s="104"/>
      <c r="AY134" s="104"/>
      <c r="AZ134" s="105"/>
      <c r="BA134" s="102"/>
      <c r="BB134" s="103"/>
      <c r="BC134" s="103"/>
      <c r="BD134" s="72">
        <f t="shared" si="136"/>
        <v>0</v>
      </c>
      <c r="BE134" s="104"/>
      <c r="BF134" s="104"/>
      <c r="BG134" s="152" t="s">
        <v>194</v>
      </c>
      <c r="BH134" s="159"/>
      <c r="BI134" s="103"/>
      <c r="BJ134" s="103"/>
      <c r="BK134" s="72">
        <f t="shared" si="137"/>
        <v>0</v>
      </c>
      <c r="BL134" s="104"/>
      <c r="BM134" s="104"/>
      <c r="BN134" s="105"/>
      <c r="BO134" s="102"/>
      <c r="BP134" s="103"/>
      <c r="BQ134" s="103"/>
      <c r="BR134" s="72">
        <f t="shared" si="138"/>
        <v>0</v>
      </c>
      <c r="BS134" s="104"/>
      <c r="BT134" s="104"/>
      <c r="BU134" s="152"/>
      <c r="BV134" s="159"/>
      <c r="BW134" s="103"/>
      <c r="BX134" s="103"/>
      <c r="BY134" s="72">
        <f t="shared" si="139"/>
        <v>0</v>
      </c>
      <c r="BZ134" s="104"/>
      <c r="CA134" s="104"/>
      <c r="CB134" s="105"/>
      <c r="CC134" s="102"/>
      <c r="CD134" s="103"/>
      <c r="CE134" s="103"/>
      <c r="CF134" s="72">
        <f t="shared" si="140"/>
        <v>0</v>
      </c>
      <c r="CG134" s="104"/>
      <c r="CH134" s="104"/>
      <c r="CI134" s="152"/>
      <c r="CJ134" s="159"/>
      <c r="CK134" s="103"/>
      <c r="CL134" s="103"/>
      <c r="CM134" s="72">
        <f t="shared" si="141"/>
        <v>0</v>
      </c>
      <c r="CN134" s="104"/>
      <c r="CO134" s="104"/>
      <c r="CP134" s="105"/>
      <c r="CQ134" s="102"/>
      <c r="CR134" s="103"/>
      <c r="CS134" s="103"/>
      <c r="CT134" s="72">
        <f t="shared" si="142"/>
        <v>0</v>
      </c>
      <c r="CU134" s="104"/>
      <c r="CV134" s="104"/>
      <c r="CW134" s="152"/>
      <c r="CX134" s="159"/>
      <c r="CY134" s="103"/>
      <c r="CZ134" s="103"/>
      <c r="DA134" s="72">
        <f t="shared" si="143"/>
        <v>0</v>
      </c>
      <c r="DB134" s="104"/>
      <c r="DC134" s="104"/>
      <c r="DD134" s="105"/>
      <c r="DE134" s="102"/>
      <c r="DF134" s="103"/>
      <c r="DG134" s="103"/>
      <c r="DH134" s="72">
        <f t="shared" si="144"/>
        <v>0</v>
      </c>
      <c r="DI134" s="104"/>
      <c r="DJ134" s="104"/>
      <c r="DK134" s="152"/>
      <c r="DL134" s="170">
        <f t="shared" si="145"/>
        <v>90</v>
      </c>
      <c r="DM134" s="51">
        <f>DN134*Довідники!$H$2</f>
        <v>90</v>
      </c>
      <c r="DN134" s="72">
        <f t="shared" si="146"/>
        <v>3</v>
      </c>
      <c r="DO134" s="96">
        <f t="shared" si="147"/>
        <v>1</v>
      </c>
      <c r="DP134" s="68" t="str">
        <f>IF(OR(DO134&lt;Довідники!$J$3, DO134&gt;Довідники!$K$3), "!", "")</f>
        <v>!</v>
      </c>
      <c r="DQ134" s="120"/>
      <c r="DR134" s="45" t="str">
        <f t="shared" si="148"/>
        <v/>
      </c>
      <c r="DS134" s="71"/>
      <c r="DT134" s="119">
        <v>3</v>
      </c>
      <c r="DU134" s="119"/>
      <c r="DV134" s="119"/>
      <c r="DW134" s="179"/>
      <c r="DX134" s="182"/>
      <c r="DY134" s="119"/>
      <c r="DZ134" s="119"/>
      <c r="EA134" s="183"/>
      <c r="ED134" s="10">
        <f t="shared" si="149"/>
        <v>0</v>
      </c>
      <c r="EE134" s="10">
        <f t="shared" si="150"/>
        <v>0</v>
      </c>
      <c r="EF134" s="10">
        <f t="shared" si="151"/>
        <v>1</v>
      </c>
      <c r="EG134" s="10">
        <f t="shared" si="152"/>
        <v>0</v>
      </c>
      <c r="EH134" s="10">
        <f t="shared" si="153"/>
        <v>0</v>
      </c>
      <c r="EI134" s="10">
        <f t="shared" si="154"/>
        <v>0</v>
      </c>
      <c r="EJ134" s="10">
        <f t="shared" si="155"/>
        <v>0</v>
      </c>
      <c r="EL134" s="123">
        <f t="shared" si="156"/>
        <v>0</v>
      </c>
    </row>
    <row r="135" spans="1:142" ht="13.5" thickBot="1" x14ac:dyDescent="0.25">
      <c r="A135" s="49">
        <f t="shared" si="96"/>
        <v>24</v>
      </c>
      <c r="B135" s="585" t="s">
        <v>63</v>
      </c>
      <c r="C135" s="50">
        <f>IF(ISBLANK(D135)=FALSE,VLOOKUP(D135,Довідники!$B$2:$C$45,2,FALSE),"")</f>
        <v>34</v>
      </c>
      <c r="D135" s="145" t="s">
        <v>172</v>
      </c>
      <c r="E135" s="112">
        <v>3</v>
      </c>
      <c r="F135" s="48" t="str">
        <f t="shared" si="113"/>
        <v/>
      </c>
      <c r="G135" s="48" t="str">
        <f>CONCATENATE(IF($X135="З", CONCATENATE($R$4, ","), ""), IF($X135=Довідники!$E$5, CONCATENATE($R$4, "*,"), ""), IF($AE135="З", CONCATENATE($Y$4, ","), ""), IF($AE135=Довідники!$E$5, CONCATENATE($Y$4, "*,"), ""), IF($AL135="З", CONCATENATE($AF$4, ","), ""), IF($AL135=Довідники!$E$5, CONCATENATE($AF$4, "*,"), ""), IF($AS135="З", CONCATENATE($AM$4, ","), ""), IF($AS135=Довідники!$E$5, CONCATENATE($AM$4, "*,"), ""), IF($AZ135="З", CONCATENATE($AT$4, ","), ""), IF($AZ135=Довідники!$E$5, CONCATENATE($AT$4, "*,"), ""), IF($BG135="З", CONCATENATE($BA$4, ","), ""), IF($BG135=Довідники!$E$5, CONCATENATE($BA$4, "*,"), ""), IF($BN135="З", CONCATENATE($BH$4, ","), ""), IF($BN135=Довідники!$E$5, CONCATENATE($BH$4, "*,"), ""), IF($BU135="З", CONCATENATE($BO$4, ","), ""), IF($BU135=Довідники!$E$5, CONCATENATE($BO$4, "*,"), ""), IF($CB135="З", CONCATENATE($BV$4, ","), ""), IF($CB135=Довідники!$E$5, CONCATENATE($BV$4, "*,"), ""), IF($CI135="З", CONCATENATE($CC$4, ","), ""), IF($CI135=Довідники!$E$5, CONCATENATE($CC$4, "*,"), ""), IF($CP135="З", CONCATENATE($CJ$4, ","), ""), IF($CP135=Довідники!$E$5, CONCATENATE($CJ$4, "*,"), ""), IF($CW135="З", CONCATENATE($CQ$4, ","), ""), IF($CW135=Довідники!$E$5, CONCATENATE($CQ$4, "*,"), ""), IF($DD135="З", CONCATENATE($CX$4, ","), ""), IF($DD135=Довідники!$E$5, CONCATENATE($CX$4, "*,"), ""), IF($DK135="З", CONCATENATE($DE$4, ","), ""), IF($DK135=Довідники!$E$5, CONCATENATE($DE$4, "*,"), ""))</f>
        <v>8*,</v>
      </c>
      <c r="H135" s="48" t="str">
        <f t="shared" si="114"/>
        <v/>
      </c>
      <c r="I135" s="48" t="str">
        <f t="shared" si="115"/>
        <v/>
      </c>
      <c r="J135" s="48">
        <f t="shared" si="125"/>
        <v>0</v>
      </c>
      <c r="K135" s="48" t="str">
        <f t="shared" si="117"/>
        <v/>
      </c>
      <c r="L135" s="48">
        <f t="shared" si="126"/>
        <v>0</v>
      </c>
      <c r="M135" s="51">
        <f t="shared" si="127"/>
        <v>0</v>
      </c>
      <c r="N135" s="51">
        <f t="shared" si="128"/>
        <v>0</v>
      </c>
      <c r="O135" s="52">
        <f t="shared" si="129"/>
        <v>0</v>
      </c>
      <c r="P135" s="96">
        <f t="shared" si="130"/>
        <v>0</v>
      </c>
      <c r="Q135" s="166" t="str">
        <f>IF(OR(P135&lt;Довідники!$J$8, P135&gt;Довідники!$K$8), "!", "")</f>
        <v>!</v>
      </c>
      <c r="R135" s="159"/>
      <c r="S135" s="103"/>
      <c r="T135" s="103"/>
      <c r="U135" s="72">
        <f t="shared" si="131"/>
        <v>0</v>
      </c>
      <c r="V135" s="104"/>
      <c r="W135" s="104"/>
      <c r="X135" s="105"/>
      <c r="Y135" s="102"/>
      <c r="Z135" s="103"/>
      <c r="AA135" s="103"/>
      <c r="AB135" s="72">
        <f t="shared" si="132"/>
        <v>0</v>
      </c>
      <c r="AC135" s="104"/>
      <c r="AD135" s="104"/>
      <c r="AE135" s="152"/>
      <c r="AF135" s="159"/>
      <c r="AG135" s="103"/>
      <c r="AH135" s="103"/>
      <c r="AI135" s="72">
        <f t="shared" si="133"/>
        <v>0</v>
      </c>
      <c r="AJ135" s="104"/>
      <c r="AK135" s="104"/>
      <c r="AL135" s="105"/>
      <c r="AM135" s="102"/>
      <c r="AN135" s="103"/>
      <c r="AO135" s="103"/>
      <c r="AP135" s="72">
        <f t="shared" si="134"/>
        <v>0</v>
      </c>
      <c r="AQ135" s="104"/>
      <c r="AR135" s="104"/>
      <c r="AS135" s="152"/>
      <c r="AT135" s="159"/>
      <c r="AU135" s="103"/>
      <c r="AV135" s="103"/>
      <c r="AW135" s="72">
        <f t="shared" si="135"/>
        <v>0</v>
      </c>
      <c r="AX135" s="104"/>
      <c r="AY135" s="104"/>
      <c r="AZ135" s="105"/>
      <c r="BA135" s="102"/>
      <c r="BB135" s="103"/>
      <c r="BC135" s="103"/>
      <c r="BD135" s="72">
        <f t="shared" si="136"/>
        <v>0</v>
      </c>
      <c r="BE135" s="104"/>
      <c r="BF135" s="104"/>
      <c r="BG135" s="152"/>
      <c r="BH135" s="159"/>
      <c r="BI135" s="103"/>
      <c r="BJ135" s="103"/>
      <c r="BK135" s="72">
        <f t="shared" si="137"/>
        <v>0</v>
      </c>
      <c r="BL135" s="104"/>
      <c r="BM135" s="104"/>
      <c r="BN135" s="105"/>
      <c r="BO135" s="102"/>
      <c r="BP135" s="103"/>
      <c r="BQ135" s="103"/>
      <c r="BR135" s="72">
        <f t="shared" si="138"/>
        <v>0</v>
      </c>
      <c r="BS135" s="104"/>
      <c r="BT135" s="104"/>
      <c r="BU135" s="152" t="s">
        <v>194</v>
      </c>
      <c r="BV135" s="159"/>
      <c r="BW135" s="103"/>
      <c r="BX135" s="103"/>
      <c r="BY135" s="72">
        <f t="shared" si="139"/>
        <v>0</v>
      </c>
      <c r="BZ135" s="104"/>
      <c r="CA135" s="104"/>
      <c r="CB135" s="105"/>
      <c r="CC135" s="102"/>
      <c r="CD135" s="103"/>
      <c r="CE135" s="103"/>
      <c r="CF135" s="72">
        <f t="shared" si="140"/>
        <v>0</v>
      </c>
      <c r="CG135" s="104"/>
      <c r="CH135" s="104"/>
      <c r="CI135" s="152"/>
      <c r="CJ135" s="159"/>
      <c r="CK135" s="103"/>
      <c r="CL135" s="103"/>
      <c r="CM135" s="72">
        <f t="shared" si="141"/>
        <v>0</v>
      </c>
      <c r="CN135" s="104"/>
      <c r="CO135" s="104"/>
      <c r="CP135" s="105"/>
      <c r="CQ135" s="102"/>
      <c r="CR135" s="103"/>
      <c r="CS135" s="103"/>
      <c r="CT135" s="72">
        <f t="shared" si="142"/>
        <v>0</v>
      </c>
      <c r="CU135" s="104"/>
      <c r="CV135" s="104"/>
      <c r="CW135" s="152"/>
      <c r="CX135" s="159"/>
      <c r="CY135" s="103"/>
      <c r="CZ135" s="103"/>
      <c r="DA135" s="72">
        <f t="shared" si="143"/>
        <v>0</v>
      </c>
      <c r="DB135" s="104"/>
      <c r="DC135" s="104"/>
      <c r="DD135" s="105"/>
      <c r="DE135" s="102"/>
      <c r="DF135" s="103"/>
      <c r="DG135" s="103"/>
      <c r="DH135" s="72">
        <f t="shared" si="144"/>
        <v>0</v>
      </c>
      <c r="DI135" s="104"/>
      <c r="DJ135" s="104"/>
      <c r="DK135" s="152"/>
      <c r="DL135" s="170">
        <f t="shared" si="145"/>
        <v>90</v>
      </c>
      <c r="DM135" s="51">
        <f>DN135*Довідники!$H$2</f>
        <v>90</v>
      </c>
      <c r="DN135" s="72">
        <f t="shared" si="146"/>
        <v>3</v>
      </c>
      <c r="DO135" s="96">
        <f t="shared" si="147"/>
        <v>1</v>
      </c>
      <c r="DP135" s="68" t="str">
        <f>IF(OR(DO135&lt;Довідники!$J$3, DO135&gt;Довідники!$K$3), "!", "")</f>
        <v>!</v>
      </c>
      <c r="DQ135" s="120"/>
      <c r="DR135" s="45" t="str">
        <f t="shared" si="148"/>
        <v/>
      </c>
      <c r="DS135" s="71"/>
      <c r="DT135" s="119">
        <v>4</v>
      </c>
      <c r="DU135" s="119"/>
      <c r="DV135" s="119"/>
      <c r="DW135" s="179"/>
      <c r="DX135" s="182"/>
      <c r="DY135" s="119"/>
      <c r="DZ135" s="119"/>
      <c r="EA135" s="183"/>
      <c r="ED135" s="10">
        <f t="shared" si="149"/>
        <v>0</v>
      </c>
      <c r="EE135" s="10">
        <f t="shared" si="150"/>
        <v>0</v>
      </c>
      <c r="EF135" s="10">
        <f t="shared" si="151"/>
        <v>0</v>
      </c>
      <c r="EG135" s="10">
        <f t="shared" si="152"/>
        <v>1</v>
      </c>
      <c r="EH135" s="10">
        <f t="shared" si="153"/>
        <v>0</v>
      </c>
      <c r="EI135" s="10">
        <f t="shared" si="154"/>
        <v>0</v>
      </c>
      <c r="EJ135" s="10">
        <f t="shared" si="155"/>
        <v>0</v>
      </c>
      <c r="EL135" s="123">
        <f t="shared" si="156"/>
        <v>0</v>
      </c>
    </row>
    <row r="136" spans="1:142" ht="13.5" thickBot="1" x14ac:dyDescent="0.25">
      <c r="A136" s="49">
        <f t="shared" si="96"/>
        <v>25</v>
      </c>
      <c r="B136" s="585" t="s">
        <v>57</v>
      </c>
      <c r="C136" s="50">
        <f>IF(ISBLANK(D136)=FALSE,VLOOKUP(D136,Довідники!$B$2:$C$45,2,FALSE),"")</f>
        <v>34</v>
      </c>
      <c r="D136" s="145" t="s">
        <v>172</v>
      </c>
      <c r="E136" s="112"/>
      <c r="F136" s="48" t="str">
        <f t="shared" si="113"/>
        <v/>
      </c>
      <c r="G136" s="48" t="str">
        <f>CONCATENATE(IF($X136="З", CONCATENATE($R$4, ","), ""), IF($X136=Довідники!$E$5, CONCATENATE($R$4, "*,"), ""), IF($AE136="З", CONCATENATE($Y$4, ","), ""), IF($AE136=Довідники!$E$5, CONCATENATE($Y$4, "*,"), ""), IF($AL136="З", CONCATENATE($AF$4, ","), ""), IF($AL136=Довідники!$E$5, CONCATENATE($AF$4, "*,"), ""), IF($AS136="З", CONCATENATE($AM$4, ","), ""), IF($AS136=Довідники!$E$5, CONCATENATE($AM$4, "*,"), ""), IF($AZ136="З", CONCATENATE($AT$4, ","), ""), IF($AZ136=Довідники!$E$5, CONCATENATE($AT$4, "*,"), ""), IF($BG136="З", CONCATENATE($BA$4, ","), ""), IF($BG136=Довідники!$E$5, CONCATENATE($BA$4, "*,"), ""), IF($BN136="З", CONCATENATE($BH$4, ","), ""), IF($BN136=Довідники!$E$5, CONCATENATE($BH$4, "*,"), ""), IF($BU136="З", CONCATENATE($BO$4, ","), ""), IF($BU136=Довідники!$E$5, CONCATENATE($BO$4, "*,"), ""), IF($CB136="З", CONCATENATE($BV$4, ","), ""), IF($CB136=Довідники!$E$5, CONCATENATE($BV$4, "*,"), ""), IF($CI136="З", CONCATENATE($CC$4, ","), ""), IF($CI136=Довідники!$E$5, CONCATENATE($CC$4, "*,"), ""), IF($CP136="З", CONCATENATE($CJ$4, ","), ""), IF($CP136=Довідники!$E$5, CONCATENATE($CJ$4, "*,"), ""), IF($CW136="З", CONCATENATE($CQ$4, ","), ""), IF($CW136=Довідники!$E$5, CONCATENATE($CQ$4, "*,"), ""), IF($DD136="З", CONCATENATE($CX$4, ","), ""), IF($DD136=Довідники!$E$5, CONCATENATE($CX$4, "*,"), ""), IF($DK136="З", CONCATENATE($DE$4, ","), ""), IF($DK136=Довідники!$E$5, CONCATENATE($DE$4, "*,"), ""))</f>
        <v/>
      </c>
      <c r="H136" s="48" t="str">
        <f t="shared" si="114"/>
        <v/>
      </c>
      <c r="I136" s="48" t="str">
        <f t="shared" si="115"/>
        <v/>
      </c>
      <c r="J136" s="48">
        <f t="shared" si="125"/>
        <v>0</v>
      </c>
      <c r="K136" s="48" t="str">
        <f t="shared" si="117"/>
        <v/>
      </c>
      <c r="L136" s="48">
        <f t="shared" si="126"/>
        <v>0</v>
      </c>
      <c r="M136" s="51">
        <f t="shared" si="127"/>
        <v>0</v>
      </c>
      <c r="N136" s="51">
        <f t="shared" si="128"/>
        <v>0</v>
      </c>
      <c r="O136" s="52">
        <f t="shared" si="129"/>
        <v>0</v>
      </c>
      <c r="P136" s="96" t="str">
        <f t="shared" si="130"/>
        <v xml:space="preserve"> </v>
      </c>
      <c r="Q136" s="166" t="str">
        <f>IF(OR(P136&lt;Довідники!$J$8, P136&gt;Довідники!$K$8), "!", "")</f>
        <v>!</v>
      </c>
      <c r="R136" s="159"/>
      <c r="S136" s="103"/>
      <c r="T136" s="103"/>
      <c r="U136" s="72">
        <f t="shared" si="131"/>
        <v>0</v>
      </c>
      <c r="V136" s="104"/>
      <c r="W136" s="104"/>
      <c r="X136" s="105"/>
      <c r="Y136" s="102"/>
      <c r="Z136" s="103"/>
      <c r="AA136" s="103"/>
      <c r="AB136" s="72">
        <f t="shared" si="132"/>
        <v>0</v>
      </c>
      <c r="AC136" s="104"/>
      <c r="AD136" s="104"/>
      <c r="AE136" s="152"/>
      <c r="AF136" s="159"/>
      <c r="AG136" s="103"/>
      <c r="AH136" s="103"/>
      <c r="AI136" s="72">
        <f t="shared" si="133"/>
        <v>0</v>
      </c>
      <c r="AJ136" s="104"/>
      <c r="AK136" s="104"/>
      <c r="AL136" s="105"/>
      <c r="AM136" s="102"/>
      <c r="AN136" s="103"/>
      <c r="AO136" s="103"/>
      <c r="AP136" s="72">
        <f t="shared" si="134"/>
        <v>0</v>
      </c>
      <c r="AQ136" s="104"/>
      <c r="AR136" s="104"/>
      <c r="AS136" s="152"/>
      <c r="AT136" s="159"/>
      <c r="AU136" s="103"/>
      <c r="AV136" s="103"/>
      <c r="AW136" s="72">
        <f t="shared" si="135"/>
        <v>0</v>
      </c>
      <c r="AX136" s="104"/>
      <c r="AY136" s="104"/>
      <c r="AZ136" s="105"/>
      <c r="BA136" s="102"/>
      <c r="BB136" s="103"/>
      <c r="BC136" s="103"/>
      <c r="BD136" s="72">
        <f t="shared" si="136"/>
        <v>0</v>
      </c>
      <c r="BE136" s="104"/>
      <c r="BF136" s="104"/>
      <c r="BG136" s="152"/>
      <c r="BH136" s="159"/>
      <c r="BI136" s="103"/>
      <c r="BJ136" s="103"/>
      <c r="BK136" s="72">
        <f t="shared" si="137"/>
        <v>0</v>
      </c>
      <c r="BL136" s="104"/>
      <c r="BM136" s="104"/>
      <c r="BN136" s="105"/>
      <c r="BO136" s="102"/>
      <c r="BP136" s="103"/>
      <c r="BQ136" s="103"/>
      <c r="BR136" s="72">
        <f t="shared" si="138"/>
        <v>0</v>
      </c>
      <c r="BS136" s="104"/>
      <c r="BT136" s="104"/>
      <c r="BU136" s="152"/>
      <c r="BV136" s="159"/>
      <c r="BW136" s="103"/>
      <c r="BX136" s="103"/>
      <c r="BY136" s="72">
        <f t="shared" si="139"/>
        <v>0</v>
      </c>
      <c r="BZ136" s="104"/>
      <c r="CA136" s="104"/>
      <c r="CB136" s="105"/>
      <c r="CC136" s="102"/>
      <c r="CD136" s="103"/>
      <c r="CE136" s="103"/>
      <c r="CF136" s="72">
        <f t="shared" si="140"/>
        <v>0</v>
      </c>
      <c r="CG136" s="104"/>
      <c r="CH136" s="104"/>
      <c r="CI136" s="152"/>
      <c r="CJ136" s="159"/>
      <c r="CK136" s="103"/>
      <c r="CL136" s="103"/>
      <c r="CM136" s="72">
        <f t="shared" si="141"/>
        <v>0</v>
      </c>
      <c r="CN136" s="104"/>
      <c r="CO136" s="104"/>
      <c r="CP136" s="105"/>
      <c r="CQ136" s="102"/>
      <c r="CR136" s="103"/>
      <c r="CS136" s="103"/>
      <c r="CT136" s="72">
        <f t="shared" si="142"/>
        <v>0</v>
      </c>
      <c r="CU136" s="104"/>
      <c r="CV136" s="104"/>
      <c r="CW136" s="152"/>
      <c r="CX136" s="159"/>
      <c r="CY136" s="103"/>
      <c r="CZ136" s="103"/>
      <c r="DA136" s="72">
        <f t="shared" si="143"/>
        <v>0</v>
      </c>
      <c r="DB136" s="104"/>
      <c r="DC136" s="104"/>
      <c r="DD136" s="105"/>
      <c r="DE136" s="102"/>
      <c r="DF136" s="103"/>
      <c r="DG136" s="103"/>
      <c r="DH136" s="72">
        <f t="shared" si="144"/>
        <v>0</v>
      </c>
      <c r="DI136" s="104"/>
      <c r="DJ136" s="104"/>
      <c r="DK136" s="152"/>
      <c r="DL136" s="170">
        <f t="shared" si="145"/>
        <v>0</v>
      </c>
      <c r="DM136" s="51">
        <f>DN136*Довідники!$H$2</f>
        <v>0</v>
      </c>
      <c r="DN136" s="72">
        <f t="shared" si="146"/>
        <v>0</v>
      </c>
      <c r="DO136" s="96" t="str">
        <f t="shared" si="147"/>
        <v xml:space="preserve"> </v>
      </c>
      <c r="DP136" s="68" t="str">
        <f>IF(OR(DO136&lt;Довідники!$J$3, DO136&gt;Довідники!$K$3), "!", "")</f>
        <v>!</v>
      </c>
      <c r="DQ136" s="120"/>
      <c r="DR136" s="45" t="str">
        <f t="shared" si="148"/>
        <v/>
      </c>
      <c r="DS136" s="71"/>
      <c r="DT136" s="119"/>
      <c r="DU136" s="119">
        <v>1</v>
      </c>
      <c r="DV136" s="119"/>
      <c r="DW136" s="179"/>
      <c r="DX136" s="182"/>
      <c r="DY136" s="119"/>
      <c r="DZ136" s="119"/>
      <c r="EA136" s="183"/>
      <c r="ED136" s="10">
        <f t="shared" si="149"/>
        <v>0</v>
      </c>
      <c r="EE136" s="10">
        <f t="shared" si="150"/>
        <v>0</v>
      </c>
      <c r="EF136" s="10">
        <f t="shared" si="151"/>
        <v>0</v>
      </c>
      <c r="EG136" s="10">
        <f t="shared" si="152"/>
        <v>0</v>
      </c>
      <c r="EH136" s="10">
        <f t="shared" si="153"/>
        <v>0</v>
      </c>
      <c r="EI136" s="10">
        <f t="shared" si="154"/>
        <v>0</v>
      </c>
      <c r="EJ136" s="10">
        <f t="shared" si="155"/>
        <v>0</v>
      </c>
      <c r="EL136" s="123">
        <f t="shared" si="156"/>
        <v>0</v>
      </c>
    </row>
    <row r="137" spans="1:142" ht="13.5" thickBot="1" x14ac:dyDescent="0.25">
      <c r="A137" s="49">
        <f t="shared" si="96"/>
        <v>26</v>
      </c>
      <c r="B137" s="585" t="s">
        <v>60</v>
      </c>
      <c r="C137" s="50">
        <f>IF(ISBLANK(D137)=FALSE,VLOOKUP(D137,Довідники!$B$2:$C$45,2,FALSE),"")</f>
        <v>34</v>
      </c>
      <c r="D137" s="145" t="s">
        <v>172</v>
      </c>
      <c r="E137" s="112">
        <v>9</v>
      </c>
      <c r="F137" s="48" t="str">
        <f t="shared" si="113"/>
        <v/>
      </c>
      <c r="G137" s="48" t="str">
        <f>CONCATENATE(IF($X137="З", CONCATENATE($R$4, ","), ""), IF($X137=Довідники!$E$5, CONCATENATE($R$4, "*,"), ""), IF($AE137="З", CONCATENATE($Y$4, ","), ""), IF($AE137=Довідники!$E$5, CONCATENATE($Y$4, "*,"), ""), IF($AL137="З", CONCATENATE($AF$4, ","), ""), IF($AL137=Довідники!$E$5, CONCATENATE($AF$4, "*,"), ""), IF($AS137="З", CONCATENATE($AM$4, ","), ""), IF($AS137=Довідники!$E$5, CONCATENATE($AM$4, "*,"), ""), IF($AZ137="З", CONCATENATE($AT$4, ","), ""), IF($AZ137=Довідники!$E$5, CONCATENATE($AT$4, "*,"), ""), IF($BG137="З", CONCATENATE($BA$4, ","), ""), IF($BG137=Довідники!$E$5, CONCATENATE($BA$4, "*,"), ""), IF($BN137="З", CONCATENATE($BH$4, ","), ""), IF($BN137=Довідники!$E$5, CONCATENATE($BH$4, "*,"), ""), IF($BU137="З", CONCATENATE($BO$4, ","), ""), IF($BU137=Довідники!$E$5, CONCATENATE($BO$4, "*,"), ""), IF($CB137="З", CONCATENATE($BV$4, ","), ""), IF($CB137=Довідники!$E$5, CONCATENATE($BV$4, "*,"), ""), IF($CI137="З", CONCATENATE($CC$4, ","), ""), IF($CI137=Довідники!$E$5, CONCATENATE($CC$4, "*,"), ""), IF($CP137="З", CONCATENATE($CJ$4, ","), ""), IF($CP137=Довідники!$E$5, CONCATENATE($CJ$4, "*,"), ""), IF($CW137="З", CONCATENATE($CQ$4, ","), ""), IF($CW137=Довідники!$E$5, CONCATENATE($CQ$4, "*,"), ""), IF($DD137="З", CONCATENATE($CX$4, ","), ""), IF($DD137=Довідники!$E$5, CONCATENATE($CX$4, "*,"), ""), IF($DK137="З", CONCATENATE($DE$4, ","), ""), IF($DK137=Довідники!$E$5, CONCATENATE($DE$4, "*,"), ""))</f>
        <v/>
      </c>
      <c r="H137" s="48" t="str">
        <f t="shared" si="114"/>
        <v/>
      </c>
      <c r="I137" s="48" t="str">
        <f t="shared" si="115"/>
        <v/>
      </c>
      <c r="J137" s="48">
        <f t="shared" si="125"/>
        <v>0</v>
      </c>
      <c r="K137" s="48" t="str">
        <f t="shared" si="117"/>
        <v/>
      </c>
      <c r="L137" s="48">
        <f t="shared" si="126"/>
        <v>0</v>
      </c>
      <c r="M137" s="51">
        <f t="shared" si="127"/>
        <v>0</v>
      </c>
      <c r="N137" s="51">
        <f t="shared" si="128"/>
        <v>0</v>
      </c>
      <c r="O137" s="52">
        <f t="shared" si="129"/>
        <v>0</v>
      </c>
      <c r="P137" s="96">
        <f t="shared" si="130"/>
        <v>0</v>
      </c>
      <c r="Q137" s="166" t="str">
        <f>IF(OR(P137&lt;Довідники!$J$8, P137&gt;Довідники!$K$8), "!", "")</f>
        <v>!</v>
      </c>
      <c r="R137" s="159"/>
      <c r="S137" s="103"/>
      <c r="T137" s="103"/>
      <c r="U137" s="72">
        <f t="shared" si="131"/>
        <v>0</v>
      </c>
      <c r="V137" s="104"/>
      <c r="W137" s="104"/>
      <c r="X137" s="105"/>
      <c r="Y137" s="102"/>
      <c r="Z137" s="103"/>
      <c r="AA137" s="103"/>
      <c r="AB137" s="72">
        <f t="shared" si="132"/>
        <v>0</v>
      </c>
      <c r="AC137" s="104"/>
      <c r="AD137" s="104"/>
      <c r="AE137" s="152"/>
      <c r="AF137" s="159"/>
      <c r="AG137" s="103"/>
      <c r="AH137" s="103"/>
      <c r="AI137" s="72">
        <f t="shared" si="133"/>
        <v>0</v>
      </c>
      <c r="AJ137" s="104"/>
      <c r="AK137" s="104"/>
      <c r="AL137" s="105"/>
      <c r="AM137" s="102"/>
      <c r="AN137" s="103"/>
      <c r="AO137" s="103"/>
      <c r="AP137" s="72">
        <f t="shared" si="134"/>
        <v>0</v>
      </c>
      <c r="AQ137" s="104"/>
      <c r="AR137" s="104"/>
      <c r="AS137" s="152"/>
      <c r="AT137" s="159"/>
      <c r="AU137" s="103"/>
      <c r="AV137" s="103"/>
      <c r="AW137" s="72">
        <f t="shared" si="135"/>
        <v>0</v>
      </c>
      <c r="AX137" s="104"/>
      <c r="AY137" s="104"/>
      <c r="AZ137" s="105"/>
      <c r="BA137" s="102"/>
      <c r="BB137" s="103"/>
      <c r="BC137" s="103"/>
      <c r="BD137" s="72">
        <f t="shared" si="136"/>
        <v>0</v>
      </c>
      <c r="BE137" s="104"/>
      <c r="BF137" s="104"/>
      <c r="BG137" s="152"/>
      <c r="BH137" s="159"/>
      <c r="BI137" s="103"/>
      <c r="BJ137" s="103"/>
      <c r="BK137" s="72">
        <f t="shared" si="137"/>
        <v>0</v>
      </c>
      <c r="BL137" s="104"/>
      <c r="BM137" s="104"/>
      <c r="BN137" s="105"/>
      <c r="BO137" s="102"/>
      <c r="BP137" s="103"/>
      <c r="BQ137" s="103"/>
      <c r="BR137" s="72">
        <f t="shared" si="138"/>
        <v>0</v>
      </c>
      <c r="BS137" s="104"/>
      <c r="BT137" s="104"/>
      <c r="BU137" s="152"/>
      <c r="BV137" s="159"/>
      <c r="BW137" s="103"/>
      <c r="BX137" s="103"/>
      <c r="BY137" s="72">
        <f t="shared" si="139"/>
        <v>0</v>
      </c>
      <c r="BZ137" s="104"/>
      <c r="CA137" s="104"/>
      <c r="CB137" s="105"/>
      <c r="CC137" s="102"/>
      <c r="CD137" s="103"/>
      <c r="CE137" s="103"/>
      <c r="CF137" s="72">
        <f t="shared" si="140"/>
        <v>0</v>
      </c>
      <c r="CG137" s="104"/>
      <c r="CH137" s="104"/>
      <c r="CI137" s="152"/>
      <c r="CJ137" s="159"/>
      <c r="CK137" s="103"/>
      <c r="CL137" s="103"/>
      <c r="CM137" s="72">
        <f t="shared" si="141"/>
        <v>0</v>
      </c>
      <c r="CN137" s="104"/>
      <c r="CO137" s="104"/>
      <c r="CP137" s="105"/>
      <c r="CQ137" s="102"/>
      <c r="CR137" s="103"/>
      <c r="CS137" s="103"/>
      <c r="CT137" s="72">
        <f t="shared" si="142"/>
        <v>0</v>
      </c>
      <c r="CU137" s="104"/>
      <c r="CV137" s="104"/>
      <c r="CW137" s="152"/>
      <c r="CX137" s="159"/>
      <c r="CY137" s="103"/>
      <c r="CZ137" s="103"/>
      <c r="DA137" s="72">
        <f t="shared" si="143"/>
        <v>0</v>
      </c>
      <c r="DB137" s="104"/>
      <c r="DC137" s="104"/>
      <c r="DD137" s="105"/>
      <c r="DE137" s="102"/>
      <c r="DF137" s="103"/>
      <c r="DG137" s="103"/>
      <c r="DH137" s="72">
        <f t="shared" si="144"/>
        <v>0</v>
      </c>
      <c r="DI137" s="104"/>
      <c r="DJ137" s="104"/>
      <c r="DK137" s="152"/>
      <c r="DL137" s="170">
        <f t="shared" si="145"/>
        <v>270</v>
      </c>
      <c r="DM137" s="51">
        <f>DN137*Довідники!$H$2</f>
        <v>270</v>
      </c>
      <c r="DN137" s="72">
        <f t="shared" si="146"/>
        <v>9</v>
      </c>
      <c r="DO137" s="96">
        <f t="shared" si="147"/>
        <v>1</v>
      </c>
      <c r="DP137" s="68" t="str">
        <f>IF(OR(DO137&lt;Довідники!$J$3, DO137&gt;Довідники!$K$3), "!", "")</f>
        <v>!</v>
      </c>
      <c r="DQ137" s="120"/>
      <c r="DR137" s="45" t="str">
        <f t="shared" si="148"/>
        <v/>
      </c>
      <c r="DS137" s="71"/>
      <c r="DT137" s="119"/>
      <c r="DU137" s="119">
        <v>2</v>
      </c>
      <c r="DV137" s="119"/>
      <c r="DW137" s="179"/>
      <c r="DX137" s="182"/>
      <c r="DY137" s="119"/>
      <c r="DZ137" s="119"/>
      <c r="EA137" s="183"/>
      <c r="ED137" s="10">
        <f t="shared" si="149"/>
        <v>0</v>
      </c>
      <c r="EE137" s="10">
        <f t="shared" si="150"/>
        <v>0</v>
      </c>
      <c r="EF137" s="10">
        <f t="shared" si="151"/>
        <v>0</v>
      </c>
      <c r="EG137" s="10">
        <f t="shared" si="152"/>
        <v>0</v>
      </c>
      <c r="EH137" s="10">
        <f t="shared" si="153"/>
        <v>0</v>
      </c>
      <c r="EI137" s="10">
        <f t="shared" si="154"/>
        <v>0</v>
      </c>
      <c r="EJ137" s="10">
        <f t="shared" si="155"/>
        <v>0</v>
      </c>
      <c r="EL137" s="123">
        <f t="shared" si="156"/>
        <v>0</v>
      </c>
    </row>
    <row r="138" spans="1:142" ht="26.25" thickBot="1" x14ac:dyDescent="0.25">
      <c r="A138" s="49">
        <f t="shared" si="96"/>
        <v>27</v>
      </c>
      <c r="B138" s="101" t="s">
        <v>195</v>
      </c>
      <c r="C138" s="50">
        <f>IF(ISBLANK(D138)=FALSE,VLOOKUP(D138,Довідники!$B$2:$C$45,2,FALSE),"")</f>
        <v>34</v>
      </c>
      <c r="D138" s="145" t="s">
        <v>172</v>
      </c>
      <c r="E138" s="112"/>
      <c r="F138" s="48" t="str">
        <f t="shared" si="113"/>
        <v/>
      </c>
      <c r="G138" s="48" t="str">
        <f>CONCATENATE(IF($X138="З", CONCATENATE($R$4, ","), ""), IF($X138=Довідники!$E$5, CONCATENATE($R$4, "*,"), ""), IF($AE138="З", CONCATENATE($Y$4, ","), ""), IF($AE138=Довідники!$E$5, CONCATENATE($Y$4, "*,"), ""), IF($AL138="З", CONCATENATE($AF$4, ","), ""), IF($AL138=Довідники!$E$5, CONCATENATE($AF$4, "*,"), ""), IF($AS138="З", CONCATENATE($AM$4, ","), ""), IF($AS138=Довідники!$E$5, CONCATENATE($AM$4, "*,"), ""), IF($AZ138="З", CONCATENATE($AT$4, ","), ""), IF($AZ138=Довідники!$E$5, CONCATENATE($AT$4, "*,"), ""), IF($BG138="З", CONCATENATE($BA$4, ","), ""), IF($BG138=Довідники!$E$5, CONCATENATE($BA$4, "*,"), ""), IF($BN138="З", CONCATENATE($BH$4, ","), ""), IF($BN138=Довідники!$E$5, CONCATENATE($BH$4, "*,"), ""), IF($BU138="З", CONCATENATE($BO$4, ","), ""), IF($BU138=Довідники!$E$5, CONCATENATE($BO$4, "*,"), ""), IF($CB138="З", CONCATENATE($BV$4, ","), ""), IF($CB138=Довідники!$E$5, CONCATENATE($BV$4, "*,"), ""), IF($CI138="З", CONCATENATE($CC$4, ","), ""), IF($CI138=Довідники!$E$5, CONCATENATE($CC$4, "*,"), ""), IF($CP138="З", CONCATENATE($CJ$4, ","), ""), IF($CP138=Довідники!$E$5, CONCATENATE($CJ$4, "*,"), ""), IF($CW138="З", CONCATENATE($CQ$4, ","), ""), IF($CW138=Довідники!$E$5, CONCATENATE($CQ$4, "*,"), ""), IF($DD138="З", CONCATENATE($CX$4, ","), ""), IF($DD138=Довідники!$E$5, CONCATENATE($CX$4, "*,"), ""), IF($DK138="З", CONCATENATE($DE$4, ","), ""), IF($DK138=Довідники!$E$5, CONCATENATE($DE$4, "*,"), ""))</f>
        <v/>
      </c>
      <c r="H138" s="48" t="str">
        <f t="shared" si="114"/>
        <v/>
      </c>
      <c r="I138" s="48" t="str">
        <f t="shared" si="115"/>
        <v/>
      </c>
      <c r="J138" s="48">
        <f t="shared" si="125"/>
        <v>0</v>
      </c>
      <c r="K138" s="48" t="str">
        <f t="shared" si="117"/>
        <v/>
      </c>
      <c r="L138" s="48">
        <f t="shared" si="126"/>
        <v>0</v>
      </c>
      <c r="M138" s="51">
        <f t="shared" si="127"/>
        <v>0</v>
      </c>
      <c r="N138" s="51">
        <f t="shared" si="128"/>
        <v>0</v>
      </c>
      <c r="O138" s="52">
        <f t="shared" si="129"/>
        <v>0</v>
      </c>
      <c r="P138" s="96" t="str">
        <f t="shared" si="130"/>
        <v xml:space="preserve"> </v>
      </c>
      <c r="Q138" s="166" t="str">
        <f>IF(OR(P138&lt;Довідники!$J$8, P138&gt;Довідники!$K$8), "!", "")</f>
        <v>!</v>
      </c>
      <c r="R138" s="159"/>
      <c r="S138" s="103"/>
      <c r="T138" s="103"/>
      <c r="U138" s="72">
        <f t="shared" si="131"/>
        <v>0</v>
      </c>
      <c r="V138" s="104"/>
      <c r="W138" s="104"/>
      <c r="X138" s="105"/>
      <c r="Y138" s="102"/>
      <c r="Z138" s="103"/>
      <c r="AA138" s="103"/>
      <c r="AB138" s="72">
        <f t="shared" si="132"/>
        <v>0</v>
      </c>
      <c r="AC138" s="104"/>
      <c r="AD138" s="104"/>
      <c r="AE138" s="152"/>
      <c r="AF138" s="159"/>
      <c r="AG138" s="103"/>
      <c r="AH138" s="103"/>
      <c r="AI138" s="72">
        <f t="shared" si="133"/>
        <v>0</v>
      </c>
      <c r="AJ138" s="104"/>
      <c r="AK138" s="104"/>
      <c r="AL138" s="105"/>
      <c r="AM138" s="102"/>
      <c r="AN138" s="103"/>
      <c r="AO138" s="103"/>
      <c r="AP138" s="72">
        <f t="shared" si="134"/>
        <v>0</v>
      </c>
      <c r="AQ138" s="104"/>
      <c r="AR138" s="104"/>
      <c r="AS138" s="152"/>
      <c r="AT138" s="159"/>
      <c r="AU138" s="103"/>
      <c r="AV138" s="103"/>
      <c r="AW138" s="72">
        <f t="shared" si="135"/>
        <v>0</v>
      </c>
      <c r="AX138" s="104"/>
      <c r="AY138" s="104"/>
      <c r="AZ138" s="105"/>
      <c r="BA138" s="102"/>
      <c r="BB138" s="103"/>
      <c r="BC138" s="103"/>
      <c r="BD138" s="72">
        <f t="shared" si="136"/>
        <v>0</v>
      </c>
      <c r="BE138" s="104"/>
      <c r="BF138" s="104"/>
      <c r="BG138" s="152"/>
      <c r="BH138" s="159"/>
      <c r="BI138" s="103"/>
      <c r="BJ138" s="103"/>
      <c r="BK138" s="72">
        <f t="shared" si="137"/>
        <v>0</v>
      </c>
      <c r="BL138" s="104"/>
      <c r="BM138" s="104"/>
      <c r="BN138" s="105"/>
      <c r="BO138" s="102"/>
      <c r="BP138" s="103"/>
      <c r="BQ138" s="103"/>
      <c r="BR138" s="72">
        <f t="shared" si="138"/>
        <v>0</v>
      </c>
      <c r="BS138" s="104"/>
      <c r="BT138" s="104"/>
      <c r="BU138" s="152"/>
      <c r="BV138" s="159"/>
      <c r="BW138" s="103"/>
      <c r="BX138" s="103"/>
      <c r="BY138" s="72">
        <f t="shared" si="139"/>
        <v>0</v>
      </c>
      <c r="BZ138" s="104"/>
      <c r="CA138" s="104"/>
      <c r="CB138" s="105"/>
      <c r="CC138" s="102"/>
      <c r="CD138" s="103"/>
      <c r="CE138" s="103"/>
      <c r="CF138" s="72">
        <f t="shared" si="140"/>
        <v>0</v>
      </c>
      <c r="CG138" s="104"/>
      <c r="CH138" s="104"/>
      <c r="CI138" s="152"/>
      <c r="CJ138" s="159"/>
      <c r="CK138" s="103"/>
      <c r="CL138" s="103"/>
      <c r="CM138" s="72">
        <f t="shared" si="141"/>
        <v>0</v>
      </c>
      <c r="CN138" s="104"/>
      <c r="CO138" s="104"/>
      <c r="CP138" s="105"/>
      <c r="CQ138" s="102"/>
      <c r="CR138" s="103"/>
      <c r="CS138" s="103"/>
      <c r="CT138" s="72">
        <f t="shared" si="142"/>
        <v>0</v>
      </c>
      <c r="CU138" s="104"/>
      <c r="CV138" s="104"/>
      <c r="CW138" s="152"/>
      <c r="CX138" s="159"/>
      <c r="CY138" s="103"/>
      <c r="CZ138" s="103"/>
      <c r="DA138" s="72">
        <f t="shared" si="143"/>
        <v>0</v>
      </c>
      <c r="DB138" s="104"/>
      <c r="DC138" s="104"/>
      <c r="DD138" s="105"/>
      <c r="DE138" s="102"/>
      <c r="DF138" s="103"/>
      <c r="DG138" s="103"/>
      <c r="DH138" s="72">
        <f t="shared" si="144"/>
        <v>0</v>
      </c>
      <c r="DI138" s="104"/>
      <c r="DJ138" s="104"/>
      <c r="DK138" s="152"/>
      <c r="DL138" s="170">
        <f t="shared" si="145"/>
        <v>0</v>
      </c>
      <c r="DM138" s="51">
        <f>DN138*Довідники!$H$2</f>
        <v>0</v>
      </c>
      <c r="DN138" s="72">
        <f t="shared" si="146"/>
        <v>0</v>
      </c>
      <c r="DO138" s="96" t="str">
        <f t="shared" si="147"/>
        <v xml:space="preserve"> </v>
      </c>
      <c r="DP138" s="68" t="str">
        <f>IF(OR(DO138&lt;Довідники!$J$3, DO138&gt;Довідники!$K$3), "!", "")</f>
        <v>!</v>
      </c>
      <c r="DQ138" s="120"/>
      <c r="DR138" s="45" t="str">
        <f t="shared" si="148"/>
        <v/>
      </c>
      <c r="DS138" s="71"/>
      <c r="DT138" s="119"/>
      <c r="DU138" s="119"/>
      <c r="DV138" s="119">
        <v>1</v>
      </c>
      <c r="DW138" s="179">
        <v>8</v>
      </c>
      <c r="DX138" s="182"/>
      <c r="DY138" s="119"/>
      <c r="DZ138" s="119"/>
      <c r="EA138" s="183"/>
      <c r="ED138" s="10">
        <f t="shared" si="149"/>
        <v>0</v>
      </c>
      <c r="EE138" s="10">
        <f t="shared" si="150"/>
        <v>0</v>
      </c>
      <c r="EF138" s="10">
        <f t="shared" si="151"/>
        <v>0</v>
      </c>
      <c r="EG138" s="10">
        <f t="shared" si="152"/>
        <v>0</v>
      </c>
      <c r="EH138" s="10">
        <f t="shared" si="153"/>
        <v>0</v>
      </c>
      <c r="EI138" s="10">
        <f t="shared" si="154"/>
        <v>0</v>
      </c>
      <c r="EJ138" s="10">
        <f t="shared" si="155"/>
        <v>0</v>
      </c>
      <c r="EL138" s="123">
        <f t="shared" si="156"/>
        <v>0</v>
      </c>
    </row>
    <row r="139" spans="1:142" ht="13.5" hidden="1" thickBot="1" x14ac:dyDescent="0.25">
      <c r="A139" s="49">
        <f t="shared" si="96"/>
        <v>28</v>
      </c>
      <c r="B139" s="101"/>
      <c r="C139" s="50" t="str">
        <f>IF(ISBLANK(D139)=FALSE,VLOOKUP(D139,Довідники!$B$2:$C$45,2,FALSE),"")</f>
        <v/>
      </c>
      <c r="D139" s="145"/>
      <c r="E139" s="112"/>
      <c r="F139" s="48" t="str">
        <f t="shared" si="113"/>
        <v/>
      </c>
      <c r="G139" s="48" t="str">
        <f>CONCATENATE(IF($X139="З", CONCATENATE($R$4, ","), ""), IF($X139=Довідники!$E$5, CONCATENATE($R$4, "*,"), ""), IF($AE139="З", CONCATENATE($Y$4, ","), ""), IF($AE139=Довідники!$E$5, CONCATENATE($Y$4, "*,"), ""), IF($AL139="З", CONCATENATE($AF$4, ","), ""), IF($AL139=Довідники!$E$5, CONCATENATE($AF$4, "*,"), ""), IF($AS139="З", CONCATENATE($AM$4, ","), ""), IF($AS139=Довідники!$E$5, CONCATENATE($AM$4, "*,"), ""), IF($AZ139="З", CONCATENATE($AT$4, ","), ""), IF($AZ139=Довідники!$E$5, CONCATENATE($AT$4, "*,"), ""), IF($BG139="З", CONCATENATE($BA$4, ","), ""), IF($BG139=Довідники!$E$5, CONCATENATE($BA$4, "*,"), ""), IF($BN139="З", CONCATENATE($BH$4, ","), ""), IF($BN139=Довідники!$E$5, CONCATENATE($BH$4, "*,"), ""), IF($BU139="З", CONCATENATE($BO$4, ","), ""), IF($BU139=Довідники!$E$5, CONCATENATE($BO$4, "*,"), ""), IF($CB139="З", CONCATENATE($BV$4, ","), ""), IF($CB139=Довідники!$E$5, CONCATENATE($BV$4, "*,"), ""), IF($CI139="З", CONCATENATE($CC$4, ","), ""), IF($CI139=Довідники!$E$5, CONCATENATE($CC$4, "*,"), ""), IF($CP139="З", CONCATENATE($CJ$4, ","), ""), IF($CP139=Довідники!$E$5, CONCATENATE($CJ$4, "*,"), ""), IF($CW139="З", CONCATENATE($CQ$4, ","), ""), IF($CW139=Довідники!$E$5, CONCATENATE($CQ$4, "*,"), ""), IF($DD139="З", CONCATENATE($CX$4, ","), ""), IF($DD139=Довідники!$E$5, CONCATENATE($CX$4, "*,"), ""), IF($DK139="З", CONCATENATE($DE$4, ","), ""), IF($DK139=Довідники!$E$5, CONCATENATE($DE$4, "*,"), ""))</f>
        <v/>
      </c>
      <c r="H139" s="48" t="str">
        <f t="shared" si="114"/>
        <v/>
      </c>
      <c r="I139" s="48" t="str">
        <f t="shared" si="115"/>
        <v/>
      </c>
      <c r="J139" s="48">
        <f t="shared" si="125"/>
        <v>0</v>
      </c>
      <c r="K139" s="48" t="str">
        <f t="shared" si="117"/>
        <v/>
      </c>
      <c r="L139" s="48">
        <f t="shared" si="126"/>
        <v>0</v>
      </c>
      <c r="M139" s="51">
        <f t="shared" si="127"/>
        <v>0</v>
      </c>
      <c r="N139" s="51">
        <f t="shared" si="128"/>
        <v>0</v>
      </c>
      <c r="O139" s="52">
        <f t="shared" si="129"/>
        <v>0</v>
      </c>
      <c r="P139" s="96" t="str">
        <f t="shared" si="130"/>
        <v xml:space="preserve"> </v>
      </c>
      <c r="Q139" s="166" t="str">
        <f>IF(OR(P139&lt;Довідники!$J$8, P139&gt;Довідники!$K$8), "!", "")</f>
        <v>!</v>
      </c>
      <c r="R139" s="159"/>
      <c r="S139" s="103"/>
      <c r="T139" s="103"/>
      <c r="U139" s="72">
        <f t="shared" si="131"/>
        <v>0</v>
      </c>
      <c r="V139" s="104"/>
      <c r="W139" s="104"/>
      <c r="X139" s="105"/>
      <c r="Y139" s="102"/>
      <c r="Z139" s="103"/>
      <c r="AA139" s="103"/>
      <c r="AB139" s="72">
        <f t="shared" si="132"/>
        <v>0</v>
      </c>
      <c r="AC139" s="104"/>
      <c r="AD139" s="104"/>
      <c r="AE139" s="152"/>
      <c r="AF139" s="159"/>
      <c r="AG139" s="103"/>
      <c r="AH139" s="103"/>
      <c r="AI139" s="72">
        <f t="shared" si="133"/>
        <v>0</v>
      </c>
      <c r="AJ139" s="104"/>
      <c r="AK139" s="104"/>
      <c r="AL139" s="105"/>
      <c r="AM139" s="102"/>
      <c r="AN139" s="103"/>
      <c r="AO139" s="103"/>
      <c r="AP139" s="72">
        <f t="shared" si="134"/>
        <v>0</v>
      </c>
      <c r="AQ139" s="104"/>
      <c r="AR139" s="104"/>
      <c r="AS139" s="152"/>
      <c r="AT139" s="159"/>
      <c r="AU139" s="103"/>
      <c r="AV139" s="103"/>
      <c r="AW139" s="72">
        <f t="shared" si="135"/>
        <v>0</v>
      </c>
      <c r="AX139" s="104"/>
      <c r="AY139" s="104"/>
      <c r="AZ139" s="105"/>
      <c r="BA139" s="102"/>
      <c r="BB139" s="103"/>
      <c r="BC139" s="103"/>
      <c r="BD139" s="72">
        <f t="shared" si="136"/>
        <v>0</v>
      </c>
      <c r="BE139" s="104"/>
      <c r="BF139" s="104"/>
      <c r="BG139" s="152"/>
      <c r="BH139" s="159"/>
      <c r="BI139" s="103"/>
      <c r="BJ139" s="103"/>
      <c r="BK139" s="72">
        <f t="shared" si="137"/>
        <v>0</v>
      </c>
      <c r="BL139" s="104"/>
      <c r="BM139" s="104"/>
      <c r="BN139" s="105"/>
      <c r="BO139" s="102"/>
      <c r="BP139" s="103"/>
      <c r="BQ139" s="103"/>
      <c r="BR139" s="72">
        <f t="shared" si="138"/>
        <v>0</v>
      </c>
      <c r="BS139" s="104"/>
      <c r="BT139" s="104"/>
      <c r="BU139" s="152"/>
      <c r="BV139" s="159"/>
      <c r="BW139" s="103"/>
      <c r="BX139" s="103"/>
      <c r="BY139" s="72">
        <f t="shared" si="139"/>
        <v>0</v>
      </c>
      <c r="BZ139" s="104"/>
      <c r="CA139" s="104"/>
      <c r="CB139" s="105"/>
      <c r="CC139" s="102"/>
      <c r="CD139" s="103"/>
      <c r="CE139" s="103"/>
      <c r="CF139" s="72">
        <f t="shared" si="140"/>
        <v>0</v>
      </c>
      <c r="CG139" s="104"/>
      <c r="CH139" s="104"/>
      <c r="CI139" s="152"/>
      <c r="CJ139" s="159"/>
      <c r="CK139" s="103"/>
      <c r="CL139" s="103"/>
      <c r="CM139" s="72">
        <f t="shared" si="141"/>
        <v>0</v>
      </c>
      <c r="CN139" s="104"/>
      <c r="CO139" s="104"/>
      <c r="CP139" s="105"/>
      <c r="CQ139" s="102"/>
      <c r="CR139" s="103"/>
      <c r="CS139" s="103"/>
      <c r="CT139" s="72">
        <f t="shared" si="142"/>
        <v>0</v>
      </c>
      <c r="CU139" s="104"/>
      <c r="CV139" s="104"/>
      <c r="CW139" s="152"/>
      <c r="CX139" s="159"/>
      <c r="CY139" s="103"/>
      <c r="CZ139" s="103"/>
      <c r="DA139" s="72">
        <f t="shared" si="143"/>
        <v>0</v>
      </c>
      <c r="DB139" s="104"/>
      <c r="DC139" s="104"/>
      <c r="DD139" s="105"/>
      <c r="DE139" s="102"/>
      <c r="DF139" s="103"/>
      <c r="DG139" s="103"/>
      <c r="DH139" s="72">
        <f t="shared" si="144"/>
        <v>0</v>
      </c>
      <c r="DI139" s="104"/>
      <c r="DJ139" s="104"/>
      <c r="DK139" s="152"/>
      <c r="DL139" s="170">
        <f t="shared" si="145"/>
        <v>0</v>
      </c>
      <c r="DM139" s="51">
        <f>DN139*Довідники!$H$2</f>
        <v>0</v>
      </c>
      <c r="DN139" s="72">
        <f t="shared" si="146"/>
        <v>0</v>
      </c>
      <c r="DO139" s="96" t="str">
        <f t="shared" si="147"/>
        <v xml:space="preserve"> </v>
      </c>
      <c r="DP139" s="68" t="str">
        <f>IF(OR(DO139&lt;Довідники!$J$3, DO139&gt;Довідники!$K$3), "!", "")</f>
        <v>!</v>
      </c>
      <c r="DQ139" s="120"/>
      <c r="DR139" s="45" t="str">
        <f t="shared" si="148"/>
        <v/>
      </c>
      <c r="DS139" s="71"/>
      <c r="DT139" s="119"/>
      <c r="DU139" s="119"/>
      <c r="DV139" s="119"/>
      <c r="DW139" s="179"/>
      <c r="DX139" s="182"/>
      <c r="DY139" s="119"/>
      <c r="DZ139" s="119"/>
      <c r="EA139" s="183"/>
      <c r="ED139" s="10">
        <f t="shared" si="149"/>
        <v>0</v>
      </c>
      <c r="EE139" s="10">
        <f t="shared" si="150"/>
        <v>0</v>
      </c>
      <c r="EF139" s="10">
        <f t="shared" si="151"/>
        <v>0</v>
      </c>
      <c r="EG139" s="10">
        <f t="shared" si="152"/>
        <v>0</v>
      </c>
      <c r="EH139" s="10">
        <f t="shared" si="153"/>
        <v>0</v>
      </c>
      <c r="EI139" s="10">
        <f t="shared" si="154"/>
        <v>0</v>
      </c>
      <c r="EJ139" s="10">
        <f t="shared" si="155"/>
        <v>0</v>
      </c>
      <c r="EL139" s="123">
        <f t="shared" si="156"/>
        <v>0</v>
      </c>
    </row>
    <row r="140" spans="1:142" ht="13.5" hidden="1" thickBot="1" x14ac:dyDescent="0.25">
      <c r="A140" s="49">
        <f t="shared" si="96"/>
        <v>29</v>
      </c>
      <c r="B140" s="101"/>
      <c r="C140" s="50" t="str">
        <f>IF(ISBLANK(D140)=FALSE,VLOOKUP(D140,Довідники!$B$2:$C$45,2,FALSE),"")</f>
        <v/>
      </c>
      <c r="D140" s="145"/>
      <c r="E140" s="112"/>
      <c r="F140" s="48" t="str">
        <f t="shared" si="113"/>
        <v/>
      </c>
      <c r="G140" s="48" t="str">
        <f>CONCATENATE(IF($X140="З", CONCATENATE($R$4, ","), ""), IF($X140=Довідники!$E$5, CONCATENATE($R$4, "*,"), ""), IF($AE140="З", CONCATENATE($Y$4, ","), ""), IF($AE140=Довідники!$E$5, CONCATENATE($Y$4, "*,"), ""), IF($AL140="З", CONCATENATE($AF$4, ","), ""), IF($AL140=Довідники!$E$5, CONCATENATE($AF$4, "*,"), ""), IF($AS140="З", CONCATENATE($AM$4, ","), ""), IF($AS140=Довідники!$E$5, CONCATENATE($AM$4, "*,"), ""), IF($AZ140="З", CONCATENATE($AT$4, ","), ""), IF($AZ140=Довідники!$E$5, CONCATENATE($AT$4, "*,"), ""), IF($BG140="З", CONCATENATE($BA$4, ","), ""), IF($BG140=Довідники!$E$5, CONCATENATE($BA$4, "*,"), ""), IF($BN140="З", CONCATENATE($BH$4, ","), ""), IF($BN140=Довідники!$E$5, CONCATENATE($BH$4, "*,"), ""), IF($BU140="З", CONCATENATE($BO$4, ","), ""), IF($BU140=Довідники!$E$5, CONCATENATE($BO$4, "*,"), ""), IF($CB140="З", CONCATENATE($BV$4, ","), ""), IF($CB140=Довідники!$E$5, CONCATENATE($BV$4, "*,"), ""), IF($CI140="З", CONCATENATE($CC$4, ","), ""), IF($CI140=Довідники!$E$5, CONCATENATE($CC$4, "*,"), ""), IF($CP140="З", CONCATENATE($CJ$4, ","), ""), IF($CP140=Довідники!$E$5, CONCATENATE($CJ$4, "*,"), ""), IF($CW140="З", CONCATENATE($CQ$4, ","), ""), IF($CW140=Довідники!$E$5, CONCATENATE($CQ$4, "*,"), ""), IF($DD140="З", CONCATENATE($CX$4, ","), ""), IF($DD140=Довідники!$E$5, CONCATENATE($CX$4, "*,"), ""), IF($DK140="З", CONCATENATE($DE$4, ","), ""), IF($DK140=Довідники!$E$5, CONCATENATE($DE$4, "*,"), ""))</f>
        <v/>
      </c>
      <c r="H140" s="48" t="str">
        <f t="shared" si="114"/>
        <v/>
      </c>
      <c r="I140" s="48" t="str">
        <f t="shared" si="115"/>
        <v/>
      </c>
      <c r="J140" s="48">
        <f t="shared" si="125"/>
        <v>0</v>
      </c>
      <c r="K140" s="48" t="str">
        <f t="shared" si="117"/>
        <v/>
      </c>
      <c r="L140" s="48">
        <f t="shared" si="126"/>
        <v>0</v>
      </c>
      <c r="M140" s="51">
        <f t="shared" si="127"/>
        <v>0</v>
      </c>
      <c r="N140" s="51">
        <f t="shared" si="128"/>
        <v>0</v>
      </c>
      <c r="O140" s="52">
        <f t="shared" si="129"/>
        <v>0</v>
      </c>
      <c r="P140" s="96" t="str">
        <f t="shared" si="130"/>
        <v xml:space="preserve"> </v>
      </c>
      <c r="Q140" s="166" t="str">
        <f>IF(OR(P140&lt;Довідники!$J$8, P140&gt;Довідники!$K$8), "!", "")</f>
        <v>!</v>
      </c>
      <c r="R140" s="159"/>
      <c r="S140" s="103"/>
      <c r="T140" s="103"/>
      <c r="U140" s="72">
        <f t="shared" si="131"/>
        <v>0</v>
      </c>
      <c r="V140" s="104"/>
      <c r="W140" s="104"/>
      <c r="X140" s="105"/>
      <c r="Y140" s="102"/>
      <c r="Z140" s="103"/>
      <c r="AA140" s="103"/>
      <c r="AB140" s="72">
        <f t="shared" si="132"/>
        <v>0</v>
      </c>
      <c r="AC140" s="104"/>
      <c r="AD140" s="104"/>
      <c r="AE140" s="152"/>
      <c r="AF140" s="159"/>
      <c r="AG140" s="103"/>
      <c r="AH140" s="103"/>
      <c r="AI140" s="72">
        <f t="shared" si="133"/>
        <v>0</v>
      </c>
      <c r="AJ140" s="104"/>
      <c r="AK140" s="104"/>
      <c r="AL140" s="105"/>
      <c r="AM140" s="102"/>
      <c r="AN140" s="103"/>
      <c r="AO140" s="103"/>
      <c r="AP140" s="72">
        <f t="shared" si="134"/>
        <v>0</v>
      </c>
      <c r="AQ140" s="104"/>
      <c r="AR140" s="104"/>
      <c r="AS140" s="152"/>
      <c r="AT140" s="159"/>
      <c r="AU140" s="103"/>
      <c r="AV140" s="103"/>
      <c r="AW140" s="72">
        <f t="shared" si="135"/>
        <v>0</v>
      </c>
      <c r="AX140" s="104"/>
      <c r="AY140" s="104"/>
      <c r="AZ140" s="105"/>
      <c r="BA140" s="102"/>
      <c r="BB140" s="103"/>
      <c r="BC140" s="103"/>
      <c r="BD140" s="72">
        <f t="shared" si="136"/>
        <v>0</v>
      </c>
      <c r="BE140" s="104"/>
      <c r="BF140" s="104"/>
      <c r="BG140" s="152"/>
      <c r="BH140" s="159"/>
      <c r="BI140" s="103"/>
      <c r="BJ140" s="103"/>
      <c r="BK140" s="72">
        <f t="shared" si="137"/>
        <v>0</v>
      </c>
      <c r="BL140" s="104"/>
      <c r="BM140" s="104"/>
      <c r="BN140" s="105"/>
      <c r="BO140" s="102"/>
      <c r="BP140" s="103"/>
      <c r="BQ140" s="103"/>
      <c r="BR140" s="72">
        <f t="shared" si="138"/>
        <v>0</v>
      </c>
      <c r="BS140" s="104"/>
      <c r="BT140" s="104"/>
      <c r="BU140" s="152"/>
      <c r="BV140" s="159"/>
      <c r="BW140" s="103"/>
      <c r="BX140" s="103"/>
      <c r="BY140" s="72">
        <f t="shared" si="139"/>
        <v>0</v>
      </c>
      <c r="BZ140" s="104"/>
      <c r="CA140" s="104"/>
      <c r="CB140" s="105"/>
      <c r="CC140" s="102"/>
      <c r="CD140" s="103"/>
      <c r="CE140" s="103"/>
      <c r="CF140" s="72">
        <f t="shared" si="140"/>
        <v>0</v>
      </c>
      <c r="CG140" s="104"/>
      <c r="CH140" s="104"/>
      <c r="CI140" s="152"/>
      <c r="CJ140" s="159"/>
      <c r="CK140" s="103"/>
      <c r="CL140" s="103"/>
      <c r="CM140" s="72">
        <f t="shared" si="141"/>
        <v>0</v>
      </c>
      <c r="CN140" s="104"/>
      <c r="CO140" s="104"/>
      <c r="CP140" s="105"/>
      <c r="CQ140" s="102"/>
      <c r="CR140" s="103"/>
      <c r="CS140" s="103"/>
      <c r="CT140" s="72">
        <f t="shared" si="142"/>
        <v>0</v>
      </c>
      <c r="CU140" s="104"/>
      <c r="CV140" s="104"/>
      <c r="CW140" s="152"/>
      <c r="CX140" s="159"/>
      <c r="CY140" s="103"/>
      <c r="CZ140" s="103"/>
      <c r="DA140" s="72">
        <f t="shared" si="143"/>
        <v>0</v>
      </c>
      <c r="DB140" s="104"/>
      <c r="DC140" s="104"/>
      <c r="DD140" s="105"/>
      <c r="DE140" s="102"/>
      <c r="DF140" s="103"/>
      <c r="DG140" s="103"/>
      <c r="DH140" s="72">
        <f t="shared" si="144"/>
        <v>0</v>
      </c>
      <c r="DI140" s="104"/>
      <c r="DJ140" s="104"/>
      <c r="DK140" s="152"/>
      <c r="DL140" s="170">
        <f t="shared" si="145"/>
        <v>0</v>
      </c>
      <c r="DM140" s="51">
        <f>DN140*Довідники!$H$2</f>
        <v>0</v>
      </c>
      <c r="DN140" s="72">
        <f t="shared" si="146"/>
        <v>0</v>
      </c>
      <c r="DO140" s="96" t="str">
        <f t="shared" si="147"/>
        <v xml:space="preserve"> </v>
      </c>
      <c r="DP140" s="68" t="str">
        <f>IF(OR(DO140&lt;Довідники!$J$3, DO140&gt;Довідники!$K$3), "!", "")</f>
        <v>!</v>
      </c>
      <c r="DQ140" s="120"/>
      <c r="DR140" s="45" t="str">
        <f t="shared" si="148"/>
        <v/>
      </c>
      <c r="DS140" s="71"/>
      <c r="DT140" s="119"/>
      <c r="DU140" s="119"/>
      <c r="DV140" s="119"/>
      <c r="DW140" s="179"/>
      <c r="DX140" s="182"/>
      <c r="DY140" s="119"/>
      <c r="DZ140" s="119"/>
      <c r="EA140" s="183"/>
      <c r="ED140" s="10">
        <f t="shared" si="149"/>
        <v>0</v>
      </c>
      <c r="EE140" s="10">
        <f t="shared" si="150"/>
        <v>0</v>
      </c>
      <c r="EF140" s="10">
        <f t="shared" si="151"/>
        <v>0</v>
      </c>
      <c r="EG140" s="10">
        <f t="shared" si="152"/>
        <v>0</v>
      </c>
      <c r="EH140" s="10">
        <f t="shared" si="153"/>
        <v>0</v>
      </c>
      <c r="EI140" s="10">
        <f t="shared" si="154"/>
        <v>0</v>
      </c>
      <c r="EJ140" s="10">
        <f t="shared" si="155"/>
        <v>0</v>
      </c>
      <c r="EL140" s="123">
        <f t="shared" si="156"/>
        <v>0</v>
      </c>
    </row>
    <row r="141" spans="1:142" ht="13.5" hidden="1" thickBot="1" x14ac:dyDescent="0.25">
      <c r="A141" s="49">
        <f t="shared" si="96"/>
        <v>30</v>
      </c>
      <c r="B141" s="101"/>
      <c r="C141" s="50" t="str">
        <f>IF(ISBLANK(D141)=FALSE,VLOOKUP(D141,Довідники!$B$2:$C$45,2,FALSE),"")</f>
        <v/>
      </c>
      <c r="D141" s="145"/>
      <c r="E141" s="112"/>
      <c r="F141" s="48" t="str">
        <f t="shared" si="113"/>
        <v/>
      </c>
      <c r="G141" s="48" t="str">
        <f>CONCATENATE(IF($X141="З", CONCATENATE($R$4, ","), ""), IF($X141=Довідники!$E$5, CONCATENATE($R$4, "*,"), ""), IF($AE141="З", CONCATENATE($Y$4, ","), ""), IF($AE141=Довідники!$E$5, CONCATENATE($Y$4, "*,"), ""), IF($AL141="З", CONCATENATE($AF$4, ","), ""), IF($AL141=Довідники!$E$5, CONCATENATE($AF$4, "*,"), ""), IF($AS141="З", CONCATENATE($AM$4, ","), ""), IF($AS141=Довідники!$E$5, CONCATENATE($AM$4, "*,"), ""), IF($AZ141="З", CONCATENATE($AT$4, ","), ""), IF($AZ141=Довідники!$E$5, CONCATENATE($AT$4, "*,"), ""), IF($BG141="З", CONCATENATE($BA$4, ","), ""), IF($BG141=Довідники!$E$5, CONCATENATE($BA$4, "*,"), ""), IF($BN141="З", CONCATENATE($BH$4, ","), ""), IF($BN141=Довідники!$E$5, CONCATENATE($BH$4, "*,"), ""), IF($BU141="З", CONCATENATE($BO$4, ","), ""), IF($BU141=Довідники!$E$5, CONCATENATE($BO$4, "*,"), ""), IF($CB141="З", CONCATENATE($BV$4, ","), ""), IF($CB141=Довідники!$E$5, CONCATENATE($BV$4, "*,"), ""), IF($CI141="З", CONCATENATE($CC$4, ","), ""), IF($CI141=Довідники!$E$5, CONCATENATE($CC$4, "*,"), ""), IF($CP141="З", CONCATENATE($CJ$4, ","), ""), IF($CP141=Довідники!$E$5, CONCATENATE($CJ$4, "*,"), ""), IF($CW141="З", CONCATENATE($CQ$4, ","), ""), IF($CW141=Довідники!$E$5, CONCATENATE($CQ$4, "*,"), ""), IF($DD141="З", CONCATENATE($CX$4, ","), ""), IF($DD141=Довідники!$E$5, CONCATENATE($CX$4, "*,"), ""), IF($DK141="З", CONCATENATE($DE$4, ","), ""), IF($DK141=Довідники!$E$5, CONCATENATE($DE$4, "*,"), ""))</f>
        <v/>
      </c>
      <c r="H141" s="48" t="str">
        <f t="shared" si="114"/>
        <v/>
      </c>
      <c r="I141" s="48" t="str">
        <f t="shared" si="115"/>
        <v/>
      </c>
      <c r="J141" s="48">
        <f t="shared" si="125"/>
        <v>0</v>
      </c>
      <c r="K141" s="48" t="str">
        <f t="shared" si="117"/>
        <v/>
      </c>
      <c r="L141" s="48">
        <f t="shared" si="126"/>
        <v>0</v>
      </c>
      <c r="M141" s="51">
        <f t="shared" si="127"/>
        <v>0</v>
      </c>
      <c r="N141" s="51">
        <f t="shared" si="128"/>
        <v>0</v>
      </c>
      <c r="O141" s="52">
        <f t="shared" si="129"/>
        <v>0</v>
      </c>
      <c r="P141" s="96" t="str">
        <f t="shared" si="130"/>
        <v xml:space="preserve"> </v>
      </c>
      <c r="Q141" s="166" t="str">
        <f>IF(OR(P141&lt;Довідники!$J$8, P141&gt;Довідники!$K$8), "!", "")</f>
        <v>!</v>
      </c>
      <c r="R141" s="159"/>
      <c r="S141" s="103"/>
      <c r="T141" s="103"/>
      <c r="U141" s="72">
        <f t="shared" si="131"/>
        <v>0</v>
      </c>
      <c r="V141" s="104"/>
      <c r="W141" s="104"/>
      <c r="X141" s="105"/>
      <c r="Y141" s="102"/>
      <c r="Z141" s="103"/>
      <c r="AA141" s="103"/>
      <c r="AB141" s="72">
        <f t="shared" si="132"/>
        <v>0</v>
      </c>
      <c r="AC141" s="104"/>
      <c r="AD141" s="104"/>
      <c r="AE141" s="152"/>
      <c r="AF141" s="159"/>
      <c r="AG141" s="103"/>
      <c r="AH141" s="103"/>
      <c r="AI141" s="72">
        <f t="shared" si="133"/>
        <v>0</v>
      </c>
      <c r="AJ141" s="104"/>
      <c r="AK141" s="104"/>
      <c r="AL141" s="105"/>
      <c r="AM141" s="102"/>
      <c r="AN141" s="103"/>
      <c r="AO141" s="103"/>
      <c r="AP141" s="72">
        <f t="shared" si="134"/>
        <v>0</v>
      </c>
      <c r="AQ141" s="104"/>
      <c r="AR141" s="104"/>
      <c r="AS141" s="152"/>
      <c r="AT141" s="159"/>
      <c r="AU141" s="103"/>
      <c r="AV141" s="103"/>
      <c r="AW141" s="72">
        <f t="shared" si="135"/>
        <v>0</v>
      </c>
      <c r="AX141" s="104"/>
      <c r="AY141" s="104"/>
      <c r="AZ141" s="105"/>
      <c r="BA141" s="102"/>
      <c r="BB141" s="103"/>
      <c r="BC141" s="103"/>
      <c r="BD141" s="72">
        <f t="shared" si="136"/>
        <v>0</v>
      </c>
      <c r="BE141" s="104"/>
      <c r="BF141" s="104"/>
      <c r="BG141" s="152"/>
      <c r="BH141" s="159"/>
      <c r="BI141" s="103"/>
      <c r="BJ141" s="103"/>
      <c r="BK141" s="72">
        <f t="shared" si="137"/>
        <v>0</v>
      </c>
      <c r="BL141" s="104"/>
      <c r="BM141" s="104"/>
      <c r="BN141" s="105"/>
      <c r="BO141" s="102"/>
      <c r="BP141" s="103"/>
      <c r="BQ141" s="103"/>
      <c r="BR141" s="72">
        <f t="shared" si="138"/>
        <v>0</v>
      </c>
      <c r="BS141" s="104"/>
      <c r="BT141" s="104"/>
      <c r="BU141" s="152"/>
      <c r="BV141" s="159"/>
      <c r="BW141" s="103"/>
      <c r="BX141" s="103"/>
      <c r="BY141" s="72">
        <f t="shared" si="139"/>
        <v>0</v>
      </c>
      <c r="BZ141" s="104"/>
      <c r="CA141" s="104"/>
      <c r="CB141" s="105"/>
      <c r="CC141" s="102"/>
      <c r="CD141" s="103"/>
      <c r="CE141" s="103"/>
      <c r="CF141" s="72">
        <f t="shared" si="140"/>
        <v>0</v>
      </c>
      <c r="CG141" s="104"/>
      <c r="CH141" s="104"/>
      <c r="CI141" s="152"/>
      <c r="CJ141" s="159"/>
      <c r="CK141" s="103"/>
      <c r="CL141" s="103"/>
      <c r="CM141" s="72">
        <f t="shared" si="141"/>
        <v>0</v>
      </c>
      <c r="CN141" s="104"/>
      <c r="CO141" s="104"/>
      <c r="CP141" s="105"/>
      <c r="CQ141" s="102"/>
      <c r="CR141" s="103"/>
      <c r="CS141" s="103"/>
      <c r="CT141" s="72">
        <f t="shared" si="142"/>
        <v>0</v>
      </c>
      <c r="CU141" s="104"/>
      <c r="CV141" s="104"/>
      <c r="CW141" s="152"/>
      <c r="CX141" s="159"/>
      <c r="CY141" s="103"/>
      <c r="CZ141" s="103"/>
      <c r="DA141" s="72">
        <f t="shared" si="143"/>
        <v>0</v>
      </c>
      <c r="DB141" s="104"/>
      <c r="DC141" s="104"/>
      <c r="DD141" s="105"/>
      <c r="DE141" s="102"/>
      <c r="DF141" s="103"/>
      <c r="DG141" s="103"/>
      <c r="DH141" s="72">
        <f t="shared" si="144"/>
        <v>0</v>
      </c>
      <c r="DI141" s="104"/>
      <c r="DJ141" s="104"/>
      <c r="DK141" s="152"/>
      <c r="DL141" s="170">
        <f t="shared" si="145"/>
        <v>0</v>
      </c>
      <c r="DM141" s="51">
        <f>DN141*Довідники!$H$2</f>
        <v>0</v>
      </c>
      <c r="DN141" s="72">
        <f t="shared" si="146"/>
        <v>0</v>
      </c>
      <c r="DO141" s="96" t="str">
        <f t="shared" si="147"/>
        <v xml:space="preserve"> </v>
      </c>
      <c r="DP141" s="68" t="str">
        <f>IF(OR(DO141&lt;Довідники!$J$3, DO141&gt;Довідники!$K$3), "!", "")</f>
        <v>!</v>
      </c>
      <c r="DQ141" s="120"/>
      <c r="DR141" s="45" t="str">
        <f t="shared" si="148"/>
        <v/>
      </c>
      <c r="DS141" s="71"/>
      <c r="DT141" s="119"/>
      <c r="DU141" s="119"/>
      <c r="DV141" s="119"/>
      <c r="DW141" s="179"/>
      <c r="DX141" s="182"/>
      <c r="DY141" s="119"/>
      <c r="DZ141" s="119"/>
      <c r="EA141" s="183"/>
      <c r="ED141" s="10">
        <f t="shared" si="149"/>
        <v>0</v>
      </c>
      <c r="EE141" s="10">
        <f t="shared" si="150"/>
        <v>0</v>
      </c>
      <c r="EF141" s="10">
        <f t="shared" si="151"/>
        <v>0</v>
      </c>
      <c r="EG141" s="10">
        <f t="shared" si="152"/>
        <v>0</v>
      </c>
      <c r="EH141" s="10">
        <f t="shared" si="153"/>
        <v>0</v>
      </c>
      <c r="EI141" s="10">
        <f t="shared" si="154"/>
        <v>0</v>
      </c>
      <c r="EJ141" s="10">
        <f t="shared" si="155"/>
        <v>0</v>
      </c>
      <c r="EL141" s="123">
        <f t="shared" si="156"/>
        <v>0</v>
      </c>
    </row>
    <row r="142" spans="1:142" ht="13.5" hidden="1" thickBot="1" x14ac:dyDescent="0.25">
      <c r="A142" s="49">
        <f t="shared" si="96"/>
        <v>31</v>
      </c>
      <c r="B142" s="101"/>
      <c r="C142" s="50" t="str">
        <f>IF(ISBLANK(D142)=FALSE,VLOOKUP(D142,Довідники!$B$2:$C$45,2,FALSE),"")</f>
        <v/>
      </c>
      <c r="D142" s="145"/>
      <c r="E142" s="112"/>
      <c r="F142" s="48" t="str">
        <f t="shared" si="113"/>
        <v/>
      </c>
      <c r="G142" s="48" t="str">
        <f>CONCATENATE(IF($X142="З", CONCATENATE($R$4, ","), ""), IF($X142=Довідники!$E$5, CONCATENATE($R$4, "*,"), ""), IF($AE142="З", CONCATENATE($Y$4, ","), ""), IF($AE142=Довідники!$E$5, CONCATENATE($Y$4, "*,"), ""), IF($AL142="З", CONCATENATE($AF$4, ","), ""), IF($AL142=Довідники!$E$5, CONCATENATE($AF$4, "*,"), ""), IF($AS142="З", CONCATENATE($AM$4, ","), ""), IF($AS142=Довідники!$E$5, CONCATENATE($AM$4, "*,"), ""), IF($AZ142="З", CONCATENATE($AT$4, ","), ""), IF($AZ142=Довідники!$E$5, CONCATENATE($AT$4, "*,"), ""), IF($BG142="З", CONCATENATE($BA$4, ","), ""), IF($BG142=Довідники!$E$5, CONCATENATE($BA$4, "*,"), ""), IF($BN142="З", CONCATENATE($BH$4, ","), ""), IF($BN142=Довідники!$E$5, CONCATENATE($BH$4, "*,"), ""), IF($BU142="З", CONCATENATE($BO$4, ","), ""), IF($BU142=Довідники!$E$5, CONCATENATE($BO$4, "*,"), ""), IF($CB142="З", CONCATENATE($BV$4, ","), ""), IF($CB142=Довідники!$E$5, CONCATENATE($BV$4, "*,"), ""), IF($CI142="З", CONCATENATE($CC$4, ","), ""), IF($CI142=Довідники!$E$5, CONCATENATE($CC$4, "*,"), ""), IF($CP142="З", CONCATENATE($CJ$4, ","), ""), IF($CP142=Довідники!$E$5, CONCATENATE($CJ$4, "*,"), ""), IF($CW142="З", CONCATENATE($CQ$4, ","), ""), IF($CW142=Довідники!$E$5, CONCATENATE($CQ$4, "*,"), ""), IF($DD142="З", CONCATENATE($CX$4, ","), ""), IF($DD142=Довідники!$E$5, CONCATENATE($CX$4, "*,"), ""), IF($DK142="З", CONCATENATE($DE$4, ","), ""), IF($DK142=Довідники!$E$5, CONCATENATE($DE$4, "*,"), ""))</f>
        <v/>
      </c>
      <c r="H142" s="48" t="str">
        <f t="shared" si="114"/>
        <v/>
      </c>
      <c r="I142" s="48" t="str">
        <f t="shared" si="115"/>
        <v/>
      </c>
      <c r="J142" s="48">
        <f t="shared" si="125"/>
        <v>0</v>
      </c>
      <c r="K142" s="48" t="str">
        <f t="shared" si="117"/>
        <v/>
      </c>
      <c r="L142" s="48">
        <f t="shared" si="126"/>
        <v>0</v>
      </c>
      <c r="M142" s="51">
        <f t="shared" si="127"/>
        <v>0</v>
      </c>
      <c r="N142" s="51">
        <f t="shared" si="128"/>
        <v>0</v>
      </c>
      <c r="O142" s="52">
        <f t="shared" si="129"/>
        <v>0</v>
      </c>
      <c r="P142" s="96" t="str">
        <f t="shared" si="130"/>
        <v xml:space="preserve"> </v>
      </c>
      <c r="Q142" s="166" t="str">
        <f>IF(OR(P142&lt;Довідники!$J$8, P142&gt;Довідники!$K$8), "!", "")</f>
        <v>!</v>
      </c>
      <c r="R142" s="159"/>
      <c r="S142" s="103"/>
      <c r="T142" s="103"/>
      <c r="U142" s="72">
        <f t="shared" si="131"/>
        <v>0</v>
      </c>
      <c r="V142" s="104"/>
      <c r="W142" s="104"/>
      <c r="X142" s="105"/>
      <c r="Y142" s="102"/>
      <c r="Z142" s="103"/>
      <c r="AA142" s="103"/>
      <c r="AB142" s="72">
        <f t="shared" si="132"/>
        <v>0</v>
      </c>
      <c r="AC142" s="104"/>
      <c r="AD142" s="104"/>
      <c r="AE142" s="152"/>
      <c r="AF142" s="159"/>
      <c r="AG142" s="103"/>
      <c r="AH142" s="103"/>
      <c r="AI142" s="72">
        <f t="shared" si="133"/>
        <v>0</v>
      </c>
      <c r="AJ142" s="104"/>
      <c r="AK142" s="104"/>
      <c r="AL142" s="105"/>
      <c r="AM142" s="102"/>
      <c r="AN142" s="103"/>
      <c r="AO142" s="103"/>
      <c r="AP142" s="72">
        <f t="shared" si="134"/>
        <v>0</v>
      </c>
      <c r="AQ142" s="104"/>
      <c r="AR142" s="104"/>
      <c r="AS142" s="152"/>
      <c r="AT142" s="159"/>
      <c r="AU142" s="103"/>
      <c r="AV142" s="103"/>
      <c r="AW142" s="72">
        <f t="shared" si="135"/>
        <v>0</v>
      </c>
      <c r="AX142" s="104"/>
      <c r="AY142" s="104"/>
      <c r="AZ142" s="105"/>
      <c r="BA142" s="102"/>
      <c r="BB142" s="103"/>
      <c r="BC142" s="103"/>
      <c r="BD142" s="72">
        <f t="shared" si="136"/>
        <v>0</v>
      </c>
      <c r="BE142" s="104"/>
      <c r="BF142" s="104"/>
      <c r="BG142" s="152"/>
      <c r="BH142" s="159"/>
      <c r="BI142" s="103"/>
      <c r="BJ142" s="103"/>
      <c r="BK142" s="72">
        <f t="shared" si="137"/>
        <v>0</v>
      </c>
      <c r="BL142" s="104"/>
      <c r="BM142" s="104"/>
      <c r="BN142" s="105"/>
      <c r="BO142" s="102"/>
      <c r="BP142" s="103"/>
      <c r="BQ142" s="103"/>
      <c r="BR142" s="72">
        <f t="shared" si="138"/>
        <v>0</v>
      </c>
      <c r="BS142" s="104"/>
      <c r="BT142" s="104"/>
      <c r="BU142" s="152"/>
      <c r="BV142" s="159"/>
      <c r="BW142" s="103"/>
      <c r="BX142" s="103"/>
      <c r="BY142" s="72">
        <f t="shared" si="139"/>
        <v>0</v>
      </c>
      <c r="BZ142" s="104"/>
      <c r="CA142" s="104"/>
      <c r="CB142" s="105"/>
      <c r="CC142" s="102"/>
      <c r="CD142" s="103"/>
      <c r="CE142" s="103"/>
      <c r="CF142" s="72">
        <f t="shared" si="140"/>
        <v>0</v>
      </c>
      <c r="CG142" s="104"/>
      <c r="CH142" s="104"/>
      <c r="CI142" s="152"/>
      <c r="CJ142" s="159"/>
      <c r="CK142" s="103"/>
      <c r="CL142" s="103"/>
      <c r="CM142" s="72">
        <f t="shared" si="141"/>
        <v>0</v>
      </c>
      <c r="CN142" s="104"/>
      <c r="CO142" s="104"/>
      <c r="CP142" s="105"/>
      <c r="CQ142" s="102"/>
      <c r="CR142" s="103"/>
      <c r="CS142" s="103"/>
      <c r="CT142" s="72">
        <f t="shared" si="142"/>
        <v>0</v>
      </c>
      <c r="CU142" s="104"/>
      <c r="CV142" s="104"/>
      <c r="CW142" s="152"/>
      <c r="CX142" s="159"/>
      <c r="CY142" s="103"/>
      <c r="CZ142" s="103"/>
      <c r="DA142" s="72">
        <f t="shared" si="143"/>
        <v>0</v>
      </c>
      <c r="DB142" s="104"/>
      <c r="DC142" s="104"/>
      <c r="DD142" s="105"/>
      <c r="DE142" s="102"/>
      <c r="DF142" s="103"/>
      <c r="DG142" s="103"/>
      <c r="DH142" s="72">
        <f t="shared" si="144"/>
        <v>0</v>
      </c>
      <c r="DI142" s="104"/>
      <c r="DJ142" s="104"/>
      <c r="DK142" s="152"/>
      <c r="DL142" s="170">
        <f t="shared" si="145"/>
        <v>0</v>
      </c>
      <c r="DM142" s="51">
        <f>DN142*Довідники!$H$2</f>
        <v>0</v>
      </c>
      <c r="DN142" s="72">
        <f t="shared" si="146"/>
        <v>0</v>
      </c>
      <c r="DO142" s="96" t="str">
        <f t="shared" si="147"/>
        <v xml:space="preserve"> </v>
      </c>
      <c r="DP142" s="68" t="str">
        <f>IF(OR(DO142&lt;Довідники!$J$3, DO142&gt;Довідники!$K$3), "!", "")</f>
        <v>!</v>
      </c>
      <c r="DQ142" s="120"/>
      <c r="DR142" s="45" t="str">
        <f t="shared" si="148"/>
        <v/>
      </c>
      <c r="DS142" s="71"/>
      <c r="DT142" s="119"/>
      <c r="DU142" s="119"/>
      <c r="DV142" s="119"/>
      <c r="DW142" s="179"/>
      <c r="DX142" s="182"/>
      <c r="DY142" s="119"/>
      <c r="DZ142" s="119"/>
      <c r="EA142" s="183"/>
      <c r="ED142" s="10">
        <f t="shared" si="149"/>
        <v>0</v>
      </c>
      <c r="EE142" s="10">
        <f t="shared" si="150"/>
        <v>0</v>
      </c>
      <c r="EF142" s="10">
        <f t="shared" si="151"/>
        <v>0</v>
      </c>
      <c r="EG142" s="10">
        <f t="shared" si="152"/>
        <v>0</v>
      </c>
      <c r="EH142" s="10">
        <f t="shared" si="153"/>
        <v>0</v>
      </c>
      <c r="EI142" s="10">
        <f t="shared" si="154"/>
        <v>0</v>
      </c>
      <c r="EJ142" s="10">
        <f t="shared" si="155"/>
        <v>0</v>
      </c>
      <c r="EL142" s="123">
        <f t="shared" si="156"/>
        <v>0</v>
      </c>
    </row>
    <row r="143" spans="1:142" ht="13.5" hidden="1" thickBot="1" x14ac:dyDescent="0.25">
      <c r="A143" s="49">
        <f t="shared" si="96"/>
        <v>32</v>
      </c>
      <c r="B143" s="101"/>
      <c r="C143" s="50" t="str">
        <f>IF(ISBLANK(D143)=FALSE,VLOOKUP(D143,Довідники!$B$2:$C$45,2,FALSE),"")</f>
        <v/>
      </c>
      <c r="D143" s="145"/>
      <c r="E143" s="112"/>
      <c r="F143" s="48" t="str">
        <f t="shared" si="113"/>
        <v/>
      </c>
      <c r="G143" s="48" t="str">
        <f>CONCATENATE(IF($X143="З", CONCATENATE($R$4, ","), ""), IF($X143=Довідники!$E$5, CONCATENATE($R$4, "*,"), ""), IF($AE143="З", CONCATENATE($Y$4, ","), ""), IF($AE143=Довідники!$E$5, CONCATENATE($Y$4, "*,"), ""), IF($AL143="З", CONCATENATE($AF$4, ","), ""), IF($AL143=Довідники!$E$5, CONCATENATE($AF$4, "*,"), ""), IF($AS143="З", CONCATENATE($AM$4, ","), ""), IF($AS143=Довідники!$E$5, CONCATENATE($AM$4, "*,"), ""), IF($AZ143="З", CONCATENATE($AT$4, ","), ""), IF($AZ143=Довідники!$E$5, CONCATENATE($AT$4, "*,"), ""), IF($BG143="З", CONCATENATE($BA$4, ","), ""), IF($BG143=Довідники!$E$5, CONCATENATE($BA$4, "*,"), ""), IF($BN143="З", CONCATENATE($BH$4, ","), ""), IF($BN143=Довідники!$E$5, CONCATENATE($BH$4, "*,"), ""), IF($BU143="З", CONCATENATE($BO$4, ","), ""), IF($BU143=Довідники!$E$5, CONCATENATE($BO$4, "*,"), ""), IF($CB143="З", CONCATENATE($BV$4, ","), ""), IF($CB143=Довідники!$E$5, CONCATENATE($BV$4, "*,"), ""), IF($CI143="З", CONCATENATE($CC$4, ","), ""), IF($CI143=Довідники!$E$5, CONCATENATE($CC$4, "*,"), ""), IF($CP143="З", CONCATENATE($CJ$4, ","), ""), IF($CP143=Довідники!$E$5, CONCATENATE($CJ$4, "*,"), ""), IF($CW143="З", CONCATENATE($CQ$4, ","), ""), IF($CW143=Довідники!$E$5, CONCATENATE($CQ$4, "*,"), ""), IF($DD143="З", CONCATENATE($CX$4, ","), ""), IF($DD143=Довідники!$E$5, CONCATENATE($CX$4, "*,"), ""), IF($DK143="З", CONCATENATE($DE$4, ","), ""), IF($DK143=Довідники!$E$5, CONCATENATE($DE$4, "*,"), ""))</f>
        <v/>
      </c>
      <c r="H143" s="48" t="str">
        <f t="shared" si="114"/>
        <v/>
      </c>
      <c r="I143" s="48" t="str">
        <f t="shared" si="115"/>
        <v/>
      </c>
      <c r="J143" s="48">
        <f t="shared" si="125"/>
        <v>0</v>
      </c>
      <c r="K143" s="48" t="str">
        <f t="shared" si="117"/>
        <v/>
      </c>
      <c r="L143" s="48">
        <f t="shared" si="126"/>
        <v>0</v>
      </c>
      <c r="M143" s="51">
        <f t="shared" si="127"/>
        <v>0</v>
      </c>
      <c r="N143" s="51">
        <f t="shared" si="128"/>
        <v>0</v>
      </c>
      <c r="O143" s="52">
        <f t="shared" si="129"/>
        <v>0</v>
      </c>
      <c r="P143" s="96" t="str">
        <f t="shared" si="130"/>
        <v xml:space="preserve"> </v>
      </c>
      <c r="Q143" s="166" t="str">
        <f>IF(OR(P143&lt;Довідники!$J$8, P143&gt;Довідники!$K$8), "!", "")</f>
        <v>!</v>
      </c>
      <c r="R143" s="159"/>
      <c r="S143" s="103"/>
      <c r="T143" s="103"/>
      <c r="U143" s="72">
        <f t="shared" si="131"/>
        <v>0</v>
      </c>
      <c r="V143" s="104"/>
      <c r="W143" s="104"/>
      <c r="X143" s="105"/>
      <c r="Y143" s="102"/>
      <c r="Z143" s="103"/>
      <c r="AA143" s="103"/>
      <c r="AB143" s="72">
        <f t="shared" si="132"/>
        <v>0</v>
      </c>
      <c r="AC143" s="104"/>
      <c r="AD143" s="104"/>
      <c r="AE143" s="152"/>
      <c r="AF143" s="159"/>
      <c r="AG143" s="103"/>
      <c r="AH143" s="103"/>
      <c r="AI143" s="72">
        <f t="shared" si="133"/>
        <v>0</v>
      </c>
      <c r="AJ143" s="104"/>
      <c r="AK143" s="104"/>
      <c r="AL143" s="105"/>
      <c r="AM143" s="102"/>
      <c r="AN143" s="103"/>
      <c r="AO143" s="103"/>
      <c r="AP143" s="72">
        <f t="shared" si="134"/>
        <v>0</v>
      </c>
      <c r="AQ143" s="104"/>
      <c r="AR143" s="104"/>
      <c r="AS143" s="152"/>
      <c r="AT143" s="159"/>
      <c r="AU143" s="103"/>
      <c r="AV143" s="103"/>
      <c r="AW143" s="72">
        <f t="shared" si="135"/>
        <v>0</v>
      </c>
      <c r="AX143" s="104"/>
      <c r="AY143" s="104"/>
      <c r="AZ143" s="105"/>
      <c r="BA143" s="102"/>
      <c r="BB143" s="103"/>
      <c r="BC143" s="103"/>
      <c r="BD143" s="72">
        <f t="shared" si="136"/>
        <v>0</v>
      </c>
      <c r="BE143" s="104"/>
      <c r="BF143" s="104"/>
      <c r="BG143" s="152"/>
      <c r="BH143" s="159"/>
      <c r="BI143" s="103"/>
      <c r="BJ143" s="103"/>
      <c r="BK143" s="72">
        <f t="shared" si="137"/>
        <v>0</v>
      </c>
      <c r="BL143" s="104"/>
      <c r="BM143" s="104"/>
      <c r="BN143" s="105"/>
      <c r="BO143" s="102"/>
      <c r="BP143" s="103"/>
      <c r="BQ143" s="103"/>
      <c r="BR143" s="72">
        <f t="shared" si="138"/>
        <v>0</v>
      </c>
      <c r="BS143" s="104"/>
      <c r="BT143" s="104"/>
      <c r="BU143" s="152"/>
      <c r="BV143" s="159"/>
      <c r="BW143" s="103"/>
      <c r="BX143" s="103"/>
      <c r="BY143" s="72">
        <f t="shared" si="139"/>
        <v>0</v>
      </c>
      <c r="BZ143" s="104"/>
      <c r="CA143" s="104"/>
      <c r="CB143" s="105"/>
      <c r="CC143" s="102"/>
      <c r="CD143" s="103"/>
      <c r="CE143" s="103"/>
      <c r="CF143" s="72">
        <f t="shared" si="140"/>
        <v>0</v>
      </c>
      <c r="CG143" s="104"/>
      <c r="CH143" s="104"/>
      <c r="CI143" s="152"/>
      <c r="CJ143" s="159"/>
      <c r="CK143" s="103"/>
      <c r="CL143" s="103"/>
      <c r="CM143" s="72">
        <f t="shared" si="141"/>
        <v>0</v>
      </c>
      <c r="CN143" s="104"/>
      <c r="CO143" s="104"/>
      <c r="CP143" s="105"/>
      <c r="CQ143" s="102"/>
      <c r="CR143" s="103"/>
      <c r="CS143" s="103"/>
      <c r="CT143" s="72">
        <f t="shared" si="142"/>
        <v>0</v>
      </c>
      <c r="CU143" s="104"/>
      <c r="CV143" s="104"/>
      <c r="CW143" s="152"/>
      <c r="CX143" s="159"/>
      <c r="CY143" s="103"/>
      <c r="CZ143" s="103"/>
      <c r="DA143" s="72">
        <f t="shared" si="143"/>
        <v>0</v>
      </c>
      <c r="DB143" s="104"/>
      <c r="DC143" s="104"/>
      <c r="DD143" s="105"/>
      <c r="DE143" s="102"/>
      <c r="DF143" s="103"/>
      <c r="DG143" s="103"/>
      <c r="DH143" s="72">
        <f t="shared" si="144"/>
        <v>0</v>
      </c>
      <c r="DI143" s="104"/>
      <c r="DJ143" s="104"/>
      <c r="DK143" s="152"/>
      <c r="DL143" s="170">
        <f t="shared" si="145"/>
        <v>0</v>
      </c>
      <c r="DM143" s="51">
        <f>DN143*Довідники!$H$2</f>
        <v>0</v>
      </c>
      <c r="DN143" s="72">
        <f t="shared" si="146"/>
        <v>0</v>
      </c>
      <c r="DO143" s="96" t="str">
        <f t="shared" si="147"/>
        <v xml:space="preserve"> </v>
      </c>
      <c r="DP143" s="68" t="str">
        <f>IF(OR(DO143&lt;Довідники!$J$3, DO143&gt;Довідники!$K$3), "!", "")</f>
        <v>!</v>
      </c>
      <c r="DQ143" s="120"/>
      <c r="DR143" s="45" t="str">
        <f t="shared" si="148"/>
        <v/>
      </c>
      <c r="DS143" s="71"/>
      <c r="DT143" s="119"/>
      <c r="DU143" s="119"/>
      <c r="DV143" s="119"/>
      <c r="DW143" s="179"/>
      <c r="DX143" s="182"/>
      <c r="DY143" s="119"/>
      <c r="DZ143" s="119"/>
      <c r="EA143" s="183"/>
      <c r="ED143" s="10">
        <f t="shared" si="149"/>
        <v>0</v>
      </c>
      <c r="EE143" s="10">
        <f t="shared" si="150"/>
        <v>0</v>
      </c>
      <c r="EF143" s="10">
        <f t="shared" si="151"/>
        <v>0</v>
      </c>
      <c r="EG143" s="10">
        <f t="shared" si="152"/>
        <v>0</v>
      </c>
      <c r="EH143" s="10">
        <f t="shared" si="153"/>
        <v>0</v>
      </c>
      <c r="EI143" s="10">
        <f t="shared" si="154"/>
        <v>0</v>
      </c>
      <c r="EJ143" s="10">
        <f t="shared" si="155"/>
        <v>0</v>
      </c>
      <c r="EL143" s="123">
        <f t="shared" si="156"/>
        <v>0</v>
      </c>
    </row>
    <row r="144" spans="1:142" ht="13.5" hidden="1" thickBot="1" x14ac:dyDescent="0.25">
      <c r="A144" s="49">
        <f t="shared" si="96"/>
        <v>33</v>
      </c>
      <c r="B144" s="101"/>
      <c r="C144" s="50" t="str">
        <f>IF(ISBLANK(D144)=FALSE,VLOOKUP(D144,Довідники!$B$2:$C$45,2,FALSE),"")</f>
        <v/>
      </c>
      <c r="D144" s="145"/>
      <c r="E144" s="112"/>
      <c r="F144" s="48" t="str">
        <f t="shared" si="113"/>
        <v/>
      </c>
      <c r="G144" s="48" t="str">
        <f>CONCATENATE(IF($X144="З", CONCATENATE($R$4, ","), ""), IF($X144=Довідники!$E$5, CONCATENATE($R$4, "*,"), ""), IF($AE144="З", CONCATENATE($Y$4, ","), ""), IF($AE144=Довідники!$E$5, CONCATENATE($Y$4, "*,"), ""), IF($AL144="З", CONCATENATE($AF$4, ","), ""), IF($AL144=Довідники!$E$5, CONCATENATE($AF$4, "*,"), ""), IF($AS144="З", CONCATENATE($AM$4, ","), ""), IF($AS144=Довідники!$E$5, CONCATENATE($AM$4, "*,"), ""), IF($AZ144="З", CONCATENATE($AT$4, ","), ""), IF($AZ144=Довідники!$E$5, CONCATENATE($AT$4, "*,"), ""), IF($BG144="З", CONCATENATE($BA$4, ","), ""), IF($BG144=Довідники!$E$5, CONCATENATE($BA$4, "*,"), ""), IF($BN144="З", CONCATENATE($BH$4, ","), ""), IF($BN144=Довідники!$E$5, CONCATENATE($BH$4, "*,"), ""), IF($BU144="З", CONCATENATE($BO$4, ","), ""), IF($BU144=Довідники!$E$5, CONCATENATE($BO$4, "*,"), ""), IF($CB144="З", CONCATENATE($BV$4, ","), ""), IF($CB144=Довідники!$E$5, CONCATENATE($BV$4, "*,"), ""), IF($CI144="З", CONCATENATE($CC$4, ","), ""), IF($CI144=Довідники!$E$5, CONCATENATE($CC$4, "*,"), ""), IF($CP144="З", CONCATENATE($CJ$4, ","), ""), IF($CP144=Довідники!$E$5, CONCATENATE($CJ$4, "*,"), ""), IF($CW144="З", CONCATENATE($CQ$4, ","), ""), IF($CW144=Довідники!$E$5, CONCATENATE($CQ$4, "*,"), ""), IF($DD144="З", CONCATENATE($CX$4, ","), ""), IF($DD144=Довідники!$E$5, CONCATENATE($CX$4, "*,"), ""), IF($DK144="З", CONCATENATE($DE$4, ","), ""), IF($DK144=Довідники!$E$5, CONCATENATE($DE$4, "*,"), ""))</f>
        <v/>
      </c>
      <c r="H144" s="48" t="str">
        <f t="shared" si="114"/>
        <v/>
      </c>
      <c r="I144" s="48" t="str">
        <f t="shared" si="115"/>
        <v/>
      </c>
      <c r="J144" s="48">
        <f t="shared" si="125"/>
        <v>0</v>
      </c>
      <c r="K144" s="48" t="str">
        <f t="shared" si="117"/>
        <v/>
      </c>
      <c r="L144" s="48">
        <f t="shared" si="126"/>
        <v>0</v>
      </c>
      <c r="M144" s="51">
        <f t="shared" si="127"/>
        <v>0</v>
      </c>
      <c r="N144" s="51">
        <f t="shared" si="128"/>
        <v>0</v>
      </c>
      <c r="O144" s="52">
        <f t="shared" si="129"/>
        <v>0</v>
      </c>
      <c r="P144" s="96" t="str">
        <f t="shared" si="130"/>
        <v xml:space="preserve"> </v>
      </c>
      <c r="Q144" s="166" t="str">
        <f>IF(OR(P144&lt;Довідники!$J$8, P144&gt;Довідники!$K$8), "!", "")</f>
        <v>!</v>
      </c>
      <c r="R144" s="159"/>
      <c r="S144" s="103"/>
      <c r="T144" s="103"/>
      <c r="U144" s="72">
        <f t="shared" si="131"/>
        <v>0</v>
      </c>
      <c r="V144" s="104"/>
      <c r="W144" s="104"/>
      <c r="X144" s="105"/>
      <c r="Y144" s="102"/>
      <c r="Z144" s="103"/>
      <c r="AA144" s="103"/>
      <c r="AB144" s="72">
        <f t="shared" si="132"/>
        <v>0</v>
      </c>
      <c r="AC144" s="104"/>
      <c r="AD144" s="104"/>
      <c r="AE144" s="152"/>
      <c r="AF144" s="159"/>
      <c r="AG144" s="103"/>
      <c r="AH144" s="103"/>
      <c r="AI144" s="72">
        <f t="shared" si="133"/>
        <v>0</v>
      </c>
      <c r="AJ144" s="104"/>
      <c r="AK144" s="104"/>
      <c r="AL144" s="105"/>
      <c r="AM144" s="102"/>
      <c r="AN144" s="103"/>
      <c r="AO144" s="103"/>
      <c r="AP144" s="72">
        <f t="shared" si="134"/>
        <v>0</v>
      </c>
      <c r="AQ144" s="104"/>
      <c r="AR144" s="104"/>
      <c r="AS144" s="152"/>
      <c r="AT144" s="159"/>
      <c r="AU144" s="103"/>
      <c r="AV144" s="103"/>
      <c r="AW144" s="72">
        <f t="shared" si="135"/>
        <v>0</v>
      </c>
      <c r="AX144" s="104"/>
      <c r="AY144" s="104"/>
      <c r="AZ144" s="105"/>
      <c r="BA144" s="102"/>
      <c r="BB144" s="103"/>
      <c r="BC144" s="103"/>
      <c r="BD144" s="72">
        <f t="shared" si="136"/>
        <v>0</v>
      </c>
      <c r="BE144" s="104"/>
      <c r="BF144" s="104"/>
      <c r="BG144" s="152"/>
      <c r="BH144" s="159"/>
      <c r="BI144" s="103"/>
      <c r="BJ144" s="103"/>
      <c r="BK144" s="72">
        <f t="shared" si="137"/>
        <v>0</v>
      </c>
      <c r="BL144" s="104"/>
      <c r="BM144" s="104"/>
      <c r="BN144" s="105"/>
      <c r="BO144" s="102"/>
      <c r="BP144" s="103"/>
      <c r="BQ144" s="103"/>
      <c r="BR144" s="72">
        <f t="shared" si="138"/>
        <v>0</v>
      </c>
      <c r="BS144" s="104"/>
      <c r="BT144" s="104"/>
      <c r="BU144" s="152"/>
      <c r="BV144" s="159"/>
      <c r="BW144" s="103"/>
      <c r="BX144" s="103"/>
      <c r="BY144" s="72">
        <f t="shared" si="139"/>
        <v>0</v>
      </c>
      <c r="BZ144" s="104"/>
      <c r="CA144" s="104"/>
      <c r="CB144" s="105"/>
      <c r="CC144" s="102"/>
      <c r="CD144" s="103"/>
      <c r="CE144" s="103"/>
      <c r="CF144" s="72">
        <f t="shared" si="140"/>
        <v>0</v>
      </c>
      <c r="CG144" s="104"/>
      <c r="CH144" s="104"/>
      <c r="CI144" s="152"/>
      <c r="CJ144" s="159"/>
      <c r="CK144" s="103"/>
      <c r="CL144" s="103"/>
      <c r="CM144" s="72">
        <f t="shared" si="141"/>
        <v>0</v>
      </c>
      <c r="CN144" s="104"/>
      <c r="CO144" s="104"/>
      <c r="CP144" s="105"/>
      <c r="CQ144" s="102"/>
      <c r="CR144" s="103"/>
      <c r="CS144" s="103"/>
      <c r="CT144" s="72">
        <f t="shared" si="142"/>
        <v>0</v>
      </c>
      <c r="CU144" s="104"/>
      <c r="CV144" s="104"/>
      <c r="CW144" s="152"/>
      <c r="CX144" s="159"/>
      <c r="CY144" s="103"/>
      <c r="CZ144" s="103"/>
      <c r="DA144" s="72">
        <f t="shared" si="143"/>
        <v>0</v>
      </c>
      <c r="DB144" s="104"/>
      <c r="DC144" s="104"/>
      <c r="DD144" s="105"/>
      <c r="DE144" s="102"/>
      <c r="DF144" s="103"/>
      <c r="DG144" s="103"/>
      <c r="DH144" s="72">
        <f t="shared" si="144"/>
        <v>0</v>
      </c>
      <c r="DI144" s="104"/>
      <c r="DJ144" s="104"/>
      <c r="DK144" s="152"/>
      <c r="DL144" s="170">
        <f t="shared" si="145"/>
        <v>0</v>
      </c>
      <c r="DM144" s="51">
        <f>DN144*Довідники!$H$2</f>
        <v>0</v>
      </c>
      <c r="DN144" s="72">
        <f t="shared" si="146"/>
        <v>0</v>
      </c>
      <c r="DO144" s="96" t="str">
        <f t="shared" si="147"/>
        <v xml:space="preserve"> </v>
      </c>
      <c r="DP144" s="68" t="str">
        <f>IF(OR(DO144&lt;Довідники!$J$3, DO144&gt;Довідники!$K$3), "!", "")</f>
        <v>!</v>
      </c>
      <c r="DQ144" s="120"/>
      <c r="DR144" s="45" t="str">
        <f t="shared" si="148"/>
        <v/>
      </c>
      <c r="DS144" s="71"/>
      <c r="DT144" s="119"/>
      <c r="DU144" s="119"/>
      <c r="DV144" s="119"/>
      <c r="DW144" s="179"/>
      <c r="DX144" s="182"/>
      <c r="DY144" s="119"/>
      <c r="DZ144" s="119"/>
      <c r="EA144" s="183"/>
      <c r="ED144" s="10">
        <f t="shared" si="149"/>
        <v>0</v>
      </c>
      <c r="EE144" s="10">
        <f t="shared" si="150"/>
        <v>0</v>
      </c>
      <c r="EF144" s="10">
        <f t="shared" si="151"/>
        <v>0</v>
      </c>
      <c r="EG144" s="10">
        <f t="shared" si="152"/>
        <v>0</v>
      </c>
      <c r="EH144" s="10">
        <f t="shared" si="153"/>
        <v>0</v>
      </c>
      <c r="EI144" s="10">
        <f t="shared" si="154"/>
        <v>0</v>
      </c>
      <c r="EJ144" s="10">
        <f t="shared" si="155"/>
        <v>0</v>
      </c>
      <c r="EL144" s="123">
        <f t="shared" si="156"/>
        <v>0</v>
      </c>
    </row>
    <row r="145" spans="1:142" ht="13.5" hidden="1" thickBot="1" x14ac:dyDescent="0.25">
      <c r="A145" s="49">
        <f t="shared" si="96"/>
        <v>34</v>
      </c>
      <c r="B145" s="101"/>
      <c r="C145" s="50" t="str">
        <f>IF(ISBLANK(D145)=FALSE,VLOOKUP(D145,Довідники!$B$2:$C$45,2,FALSE),"")</f>
        <v/>
      </c>
      <c r="D145" s="145"/>
      <c r="E145" s="112"/>
      <c r="F145" s="48" t="str">
        <f t="shared" si="113"/>
        <v/>
      </c>
      <c r="G145" s="48" t="str">
        <f>CONCATENATE(IF($X145="З", CONCATENATE($R$4, ","), ""), IF($X145=Довідники!$E$5, CONCATENATE($R$4, "*,"), ""), IF($AE145="З", CONCATENATE($Y$4, ","), ""), IF($AE145=Довідники!$E$5, CONCATENATE($Y$4, "*,"), ""), IF($AL145="З", CONCATENATE($AF$4, ","), ""), IF($AL145=Довідники!$E$5, CONCATENATE($AF$4, "*,"), ""), IF($AS145="З", CONCATENATE($AM$4, ","), ""), IF($AS145=Довідники!$E$5, CONCATENATE($AM$4, "*,"), ""), IF($AZ145="З", CONCATENATE($AT$4, ","), ""), IF($AZ145=Довідники!$E$5, CONCATENATE($AT$4, "*,"), ""), IF($BG145="З", CONCATENATE($BA$4, ","), ""), IF($BG145=Довідники!$E$5, CONCATENATE($BA$4, "*,"), ""), IF($BN145="З", CONCATENATE($BH$4, ","), ""), IF($BN145=Довідники!$E$5, CONCATENATE($BH$4, "*,"), ""), IF($BU145="З", CONCATENATE($BO$4, ","), ""), IF($BU145=Довідники!$E$5, CONCATENATE($BO$4, "*,"), ""), IF($CB145="З", CONCATENATE($BV$4, ","), ""), IF($CB145=Довідники!$E$5, CONCATENATE($BV$4, "*,"), ""), IF($CI145="З", CONCATENATE($CC$4, ","), ""), IF($CI145=Довідники!$E$5, CONCATENATE($CC$4, "*,"), ""), IF($CP145="З", CONCATENATE($CJ$4, ","), ""), IF($CP145=Довідники!$E$5, CONCATENATE($CJ$4, "*,"), ""), IF($CW145="З", CONCATENATE($CQ$4, ","), ""), IF($CW145=Довідники!$E$5, CONCATENATE($CQ$4, "*,"), ""), IF($DD145="З", CONCATENATE($CX$4, ","), ""), IF($DD145=Довідники!$E$5, CONCATENATE($CX$4, "*,"), ""), IF($DK145="З", CONCATENATE($DE$4, ","), ""), IF($DK145=Довідники!$E$5, CONCATENATE($DE$4, "*,"), ""))</f>
        <v/>
      </c>
      <c r="H145" s="48" t="str">
        <f t="shared" si="114"/>
        <v/>
      </c>
      <c r="I145" s="48" t="str">
        <f t="shared" si="115"/>
        <v/>
      </c>
      <c r="J145" s="48">
        <f t="shared" si="125"/>
        <v>0</v>
      </c>
      <c r="K145" s="48" t="str">
        <f t="shared" si="117"/>
        <v/>
      </c>
      <c r="L145" s="48">
        <f t="shared" si="126"/>
        <v>0</v>
      </c>
      <c r="M145" s="51">
        <f t="shared" si="127"/>
        <v>0</v>
      </c>
      <c r="N145" s="51">
        <f t="shared" si="128"/>
        <v>0</v>
      </c>
      <c r="O145" s="52">
        <f t="shared" si="129"/>
        <v>0</v>
      </c>
      <c r="P145" s="96" t="str">
        <f t="shared" si="130"/>
        <v xml:space="preserve"> </v>
      </c>
      <c r="Q145" s="166" t="str">
        <f>IF(OR(P145&lt;Довідники!$J$8, P145&gt;Довідники!$K$8), "!", "")</f>
        <v>!</v>
      </c>
      <c r="R145" s="159"/>
      <c r="S145" s="103"/>
      <c r="T145" s="103"/>
      <c r="U145" s="72">
        <f t="shared" si="131"/>
        <v>0</v>
      </c>
      <c r="V145" s="104"/>
      <c r="W145" s="104"/>
      <c r="X145" s="105"/>
      <c r="Y145" s="102"/>
      <c r="Z145" s="103"/>
      <c r="AA145" s="103"/>
      <c r="AB145" s="72">
        <f t="shared" si="132"/>
        <v>0</v>
      </c>
      <c r="AC145" s="104"/>
      <c r="AD145" s="104"/>
      <c r="AE145" s="152"/>
      <c r="AF145" s="159"/>
      <c r="AG145" s="103"/>
      <c r="AH145" s="103"/>
      <c r="AI145" s="72">
        <f t="shared" si="133"/>
        <v>0</v>
      </c>
      <c r="AJ145" s="104"/>
      <c r="AK145" s="104"/>
      <c r="AL145" s="105"/>
      <c r="AM145" s="102"/>
      <c r="AN145" s="103"/>
      <c r="AO145" s="103"/>
      <c r="AP145" s="72">
        <f t="shared" si="134"/>
        <v>0</v>
      </c>
      <c r="AQ145" s="104"/>
      <c r="AR145" s="104"/>
      <c r="AS145" s="152"/>
      <c r="AT145" s="159"/>
      <c r="AU145" s="103"/>
      <c r="AV145" s="103"/>
      <c r="AW145" s="72">
        <f t="shared" si="135"/>
        <v>0</v>
      </c>
      <c r="AX145" s="104"/>
      <c r="AY145" s="104"/>
      <c r="AZ145" s="105"/>
      <c r="BA145" s="102"/>
      <c r="BB145" s="103"/>
      <c r="BC145" s="103"/>
      <c r="BD145" s="72">
        <f t="shared" si="136"/>
        <v>0</v>
      </c>
      <c r="BE145" s="104"/>
      <c r="BF145" s="104"/>
      <c r="BG145" s="152"/>
      <c r="BH145" s="159"/>
      <c r="BI145" s="103"/>
      <c r="BJ145" s="103"/>
      <c r="BK145" s="72">
        <f t="shared" si="137"/>
        <v>0</v>
      </c>
      <c r="BL145" s="104"/>
      <c r="BM145" s="104"/>
      <c r="BN145" s="105"/>
      <c r="BO145" s="102"/>
      <c r="BP145" s="103"/>
      <c r="BQ145" s="103"/>
      <c r="BR145" s="72">
        <f t="shared" si="138"/>
        <v>0</v>
      </c>
      <c r="BS145" s="104"/>
      <c r="BT145" s="104"/>
      <c r="BU145" s="152"/>
      <c r="BV145" s="159"/>
      <c r="BW145" s="103"/>
      <c r="BX145" s="103"/>
      <c r="BY145" s="72">
        <f t="shared" si="139"/>
        <v>0</v>
      </c>
      <c r="BZ145" s="104"/>
      <c r="CA145" s="104"/>
      <c r="CB145" s="105"/>
      <c r="CC145" s="102"/>
      <c r="CD145" s="103"/>
      <c r="CE145" s="103"/>
      <c r="CF145" s="72">
        <f t="shared" si="140"/>
        <v>0</v>
      </c>
      <c r="CG145" s="104"/>
      <c r="CH145" s="104"/>
      <c r="CI145" s="152"/>
      <c r="CJ145" s="159"/>
      <c r="CK145" s="103"/>
      <c r="CL145" s="103"/>
      <c r="CM145" s="72">
        <f t="shared" si="141"/>
        <v>0</v>
      </c>
      <c r="CN145" s="104"/>
      <c r="CO145" s="104"/>
      <c r="CP145" s="105"/>
      <c r="CQ145" s="102"/>
      <c r="CR145" s="103"/>
      <c r="CS145" s="103"/>
      <c r="CT145" s="72">
        <f t="shared" si="142"/>
        <v>0</v>
      </c>
      <c r="CU145" s="104"/>
      <c r="CV145" s="104"/>
      <c r="CW145" s="152"/>
      <c r="CX145" s="159"/>
      <c r="CY145" s="103"/>
      <c r="CZ145" s="103"/>
      <c r="DA145" s="72">
        <f t="shared" si="143"/>
        <v>0</v>
      </c>
      <c r="DB145" s="104"/>
      <c r="DC145" s="104"/>
      <c r="DD145" s="105"/>
      <c r="DE145" s="102"/>
      <c r="DF145" s="103"/>
      <c r="DG145" s="103"/>
      <c r="DH145" s="72">
        <f t="shared" si="144"/>
        <v>0</v>
      </c>
      <c r="DI145" s="104"/>
      <c r="DJ145" s="104"/>
      <c r="DK145" s="152"/>
      <c r="DL145" s="170">
        <f t="shared" si="145"/>
        <v>0</v>
      </c>
      <c r="DM145" s="51">
        <f>DN145*Довідники!$H$2</f>
        <v>0</v>
      </c>
      <c r="DN145" s="72">
        <f t="shared" si="146"/>
        <v>0</v>
      </c>
      <c r="DO145" s="96" t="str">
        <f t="shared" si="147"/>
        <v xml:space="preserve"> </v>
      </c>
      <c r="DP145" s="68" t="str">
        <f>IF(OR(DO145&lt;Довідники!$J$3, DO145&gt;Довідники!$K$3), "!", "")</f>
        <v>!</v>
      </c>
      <c r="DQ145" s="120"/>
      <c r="DR145" s="45" t="str">
        <f t="shared" si="148"/>
        <v/>
      </c>
      <c r="DS145" s="71"/>
      <c r="DT145" s="119"/>
      <c r="DU145" s="119"/>
      <c r="DV145" s="119"/>
      <c r="DW145" s="179"/>
      <c r="DX145" s="182"/>
      <c r="DY145" s="119"/>
      <c r="DZ145" s="119"/>
      <c r="EA145" s="183"/>
      <c r="ED145" s="10">
        <f t="shared" si="149"/>
        <v>0</v>
      </c>
      <c r="EE145" s="10">
        <f t="shared" si="150"/>
        <v>0</v>
      </c>
      <c r="EF145" s="10">
        <f t="shared" si="151"/>
        <v>0</v>
      </c>
      <c r="EG145" s="10">
        <f t="shared" si="152"/>
        <v>0</v>
      </c>
      <c r="EH145" s="10">
        <f t="shared" si="153"/>
        <v>0</v>
      </c>
      <c r="EI145" s="10">
        <f t="shared" si="154"/>
        <v>0</v>
      </c>
      <c r="EJ145" s="10">
        <f t="shared" si="155"/>
        <v>0</v>
      </c>
      <c r="EL145" s="123">
        <f t="shared" si="156"/>
        <v>0</v>
      </c>
    </row>
    <row r="146" spans="1:142" ht="13.5" hidden="1" thickBot="1" x14ac:dyDescent="0.25">
      <c r="A146" s="49">
        <f t="shared" si="96"/>
        <v>35</v>
      </c>
      <c r="B146" s="101"/>
      <c r="C146" s="50" t="str">
        <f>IF(ISBLANK(D146)=FALSE,VLOOKUP(D146,Довідники!$B$2:$C$45,2,FALSE),"")</f>
        <v/>
      </c>
      <c r="D146" s="145"/>
      <c r="E146" s="112"/>
      <c r="F146" s="48" t="str">
        <f t="shared" si="113"/>
        <v/>
      </c>
      <c r="G146" s="48" t="str">
        <f>CONCATENATE(IF($X146="З", CONCATENATE($R$4, ","), ""), IF($X146=Довідники!$E$5, CONCATENATE($R$4, "*,"), ""), IF($AE146="З", CONCATENATE($Y$4, ","), ""), IF($AE146=Довідники!$E$5, CONCATENATE($Y$4, "*,"), ""), IF($AL146="З", CONCATENATE($AF$4, ","), ""), IF($AL146=Довідники!$E$5, CONCATENATE($AF$4, "*,"), ""), IF($AS146="З", CONCATENATE($AM$4, ","), ""), IF($AS146=Довідники!$E$5, CONCATENATE($AM$4, "*,"), ""), IF($AZ146="З", CONCATENATE($AT$4, ","), ""), IF($AZ146=Довідники!$E$5, CONCATENATE($AT$4, "*,"), ""), IF($BG146="З", CONCATENATE($BA$4, ","), ""), IF($BG146=Довідники!$E$5, CONCATENATE($BA$4, "*,"), ""), IF($BN146="З", CONCATENATE($BH$4, ","), ""), IF($BN146=Довідники!$E$5, CONCATENATE($BH$4, "*,"), ""), IF($BU146="З", CONCATENATE($BO$4, ","), ""), IF($BU146=Довідники!$E$5, CONCATENATE($BO$4, "*,"), ""), IF($CB146="З", CONCATENATE($BV$4, ","), ""), IF($CB146=Довідники!$E$5, CONCATENATE($BV$4, "*,"), ""), IF($CI146="З", CONCATENATE($CC$4, ","), ""), IF($CI146=Довідники!$E$5, CONCATENATE($CC$4, "*,"), ""), IF($CP146="З", CONCATENATE($CJ$4, ","), ""), IF($CP146=Довідники!$E$5, CONCATENATE($CJ$4, "*,"), ""), IF($CW146="З", CONCATENATE($CQ$4, ","), ""), IF($CW146=Довідники!$E$5, CONCATENATE($CQ$4, "*,"), ""), IF($DD146="З", CONCATENATE($CX$4, ","), ""), IF($DD146=Довідники!$E$5, CONCATENATE($CX$4, "*,"), ""), IF($DK146="З", CONCATENATE($DE$4, ","), ""), IF($DK146=Довідники!$E$5, CONCATENATE($DE$4, "*,"), ""))</f>
        <v/>
      </c>
      <c r="H146" s="48" t="str">
        <f t="shared" si="114"/>
        <v/>
      </c>
      <c r="I146" s="48" t="str">
        <f t="shared" si="115"/>
        <v/>
      </c>
      <c r="J146" s="48">
        <f t="shared" si="125"/>
        <v>0</v>
      </c>
      <c r="K146" s="48" t="str">
        <f t="shared" si="117"/>
        <v/>
      </c>
      <c r="L146" s="48">
        <f t="shared" si="126"/>
        <v>0</v>
      </c>
      <c r="M146" s="51">
        <f t="shared" si="127"/>
        <v>0</v>
      </c>
      <c r="N146" s="51">
        <f t="shared" si="128"/>
        <v>0</v>
      </c>
      <c r="O146" s="52">
        <f t="shared" si="129"/>
        <v>0</v>
      </c>
      <c r="P146" s="96" t="str">
        <f t="shared" si="130"/>
        <v xml:space="preserve"> </v>
      </c>
      <c r="Q146" s="166" t="str">
        <f>IF(OR(P146&lt;Довідники!$J$8, P146&gt;Довідники!$K$8), "!", "")</f>
        <v>!</v>
      </c>
      <c r="R146" s="159"/>
      <c r="S146" s="103"/>
      <c r="T146" s="103"/>
      <c r="U146" s="72">
        <f t="shared" si="131"/>
        <v>0</v>
      </c>
      <c r="V146" s="104"/>
      <c r="W146" s="104"/>
      <c r="X146" s="105"/>
      <c r="Y146" s="102"/>
      <c r="Z146" s="103"/>
      <c r="AA146" s="103"/>
      <c r="AB146" s="72">
        <f t="shared" si="132"/>
        <v>0</v>
      </c>
      <c r="AC146" s="104"/>
      <c r="AD146" s="104"/>
      <c r="AE146" s="152"/>
      <c r="AF146" s="159"/>
      <c r="AG146" s="103"/>
      <c r="AH146" s="103"/>
      <c r="AI146" s="72">
        <f t="shared" si="133"/>
        <v>0</v>
      </c>
      <c r="AJ146" s="104"/>
      <c r="AK146" s="104"/>
      <c r="AL146" s="105"/>
      <c r="AM146" s="102"/>
      <c r="AN146" s="103"/>
      <c r="AO146" s="103"/>
      <c r="AP146" s="72">
        <f t="shared" si="134"/>
        <v>0</v>
      </c>
      <c r="AQ146" s="104"/>
      <c r="AR146" s="104"/>
      <c r="AS146" s="152"/>
      <c r="AT146" s="159"/>
      <c r="AU146" s="103"/>
      <c r="AV146" s="103"/>
      <c r="AW146" s="72">
        <f t="shared" si="135"/>
        <v>0</v>
      </c>
      <c r="AX146" s="104"/>
      <c r="AY146" s="104"/>
      <c r="AZ146" s="105"/>
      <c r="BA146" s="102"/>
      <c r="BB146" s="103"/>
      <c r="BC146" s="103"/>
      <c r="BD146" s="72">
        <f t="shared" si="136"/>
        <v>0</v>
      </c>
      <c r="BE146" s="104"/>
      <c r="BF146" s="104"/>
      <c r="BG146" s="152"/>
      <c r="BH146" s="159"/>
      <c r="BI146" s="103"/>
      <c r="BJ146" s="103"/>
      <c r="BK146" s="72">
        <f t="shared" si="137"/>
        <v>0</v>
      </c>
      <c r="BL146" s="104"/>
      <c r="BM146" s="104"/>
      <c r="BN146" s="105"/>
      <c r="BO146" s="102"/>
      <c r="BP146" s="103"/>
      <c r="BQ146" s="103"/>
      <c r="BR146" s="72">
        <f t="shared" si="138"/>
        <v>0</v>
      </c>
      <c r="BS146" s="104"/>
      <c r="BT146" s="104"/>
      <c r="BU146" s="152"/>
      <c r="BV146" s="159"/>
      <c r="BW146" s="103"/>
      <c r="BX146" s="103"/>
      <c r="BY146" s="72">
        <f t="shared" si="139"/>
        <v>0</v>
      </c>
      <c r="BZ146" s="104"/>
      <c r="CA146" s="104"/>
      <c r="CB146" s="105"/>
      <c r="CC146" s="102"/>
      <c r="CD146" s="103"/>
      <c r="CE146" s="103"/>
      <c r="CF146" s="72">
        <f t="shared" si="140"/>
        <v>0</v>
      </c>
      <c r="CG146" s="104"/>
      <c r="CH146" s="104"/>
      <c r="CI146" s="152"/>
      <c r="CJ146" s="159"/>
      <c r="CK146" s="103"/>
      <c r="CL146" s="103"/>
      <c r="CM146" s="72">
        <f t="shared" si="141"/>
        <v>0</v>
      </c>
      <c r="CN146" s="104"/>
      <c r="CO146" s="104"/>
      <c r="CP146" s="105"/>
      <c r="CQ146" s="102"/>
      <c r="CR146" s="103"/>
      <c r="CS146" s="103"/>
      <c r="CT146" s="72">
        <f t="shared" si="142"/>
        <v>0</v>
      </c>
      <c r="CU146" s="104"/>
      <c r="CV146" s="104"/>
      <c r="CW146" s="152"/>
      <c r="CX146" s="159"/>
      <c r="CY146" s="103"/>
      <c r="CZ146" s="103"/>
      <c r="DA146" s="72">
        <f t="shared" si="143"/>
        <v>0</v>
      </c>
      <c r="DB146" s="104"/>
      <c r="DC146" s="104"/>
      <c r="DD146" s="105"/>
      <c r="DE146" s="102"/>
      <c r="DF146" s="103"/>
      <c r="DG146" s="103"/>
      <c r="DH146" s="72">
        <f t="shared" si="144"/>
        <v>0</v>
      </c>
      <c r="DI146" s="104"/>
      <c r="DJ146" s="104"/>
      <c r="DK146" s="152"/>
      <c r="DL146" s="170">
        <f t="shared" si="145"/>
        <v>0</v>
      </c>
      <c r="DM146" s="51">
        <f>DN146*Довідники!$H$2</f>
        <v>0</v>
      </c>
      <c r="DN146" s="72">
        <f t="shared" si="146"/>
        <v>0</v>
      </c>
      <c r="DO146" s="96" t="str">
        <f t="shared" si="147"/>
        <v xml:space="preserve"> </v>
      </c>
      <c r="DP146" s="68" t="str">
        <f>IF(OR(DO146&lt;Довідники!$J$3, DO146&gt;Довідники!$K$3), "!", "")</f>
        <v>!</v>
      </c>
      <c r="DQ146" s="120"/>
      <c r="DR146" s="45" t="str">
        <f t="shared" si="148"/>
        <v/>
      </c>
      <c r="DS146" s="71"/>
      <c r="DT146" s="119"/>
      <c r="DU146" s="119"/>
      <c r="DV146" s="119"/>
      <c r="DW146" s="179"/>
      <c r="DX146" s="182"/>
      <c r="DY146" s="119"/>
      <c r="DZ146" s="119"/>
      <c r="EA146" s="183"/>
      <c r="ED146" s="10">
        <f t="shared" si="149"/>
        <v>0</v>
      </c>
      <c r="EE146" s="10">
        <f t="shared" si="150"/>
        <v>0</v>
      </c>
      <c r="EF146" s="10">
        <f t="shared" si="151"/>
        <v>0</v>
      </c>
      <c r="EG146" s="10">
        <f t="shared" si="152"/>
        <v>0</v>
      </c>
      <c r="EH146" s="10">
        <f t="shared" si="153"/>
        <v>0</v>
      </c>
      <c r="EI146" s="10">
        <f t="shared" si="154"/>
        <v>0</v>
      </c>
      <c r="EJ146" s="10">
        <f t="shared" si="155"/>
        <v>0</v>
      </c>
      <c r="EL146" s="123">
        <f t="shared" si="156"/>
        <v>0</v>
      </c>
    </row>
    <row r="147" spans="1:142" ht="13.5" hidden="1" thickBot="1" x14ac:dyDescent="0.25">
      <c r="A147" s="49">
        <f t="shared" si="96"/>
        <v>36</v>
      </c>
      <c r="B147" s="101"/>
      <c r="C147" s="50" t="str">
        <f>IF(ISBLANK(D147)=FALSE,VLOOKUP(D147,Довідники!$B$2:$C$45,2,FALSE),"")</f>
        <v/>
      </c>
      <c r="D147" s="145"/>
      <c r="E147" s="112"/>
      <c r="F147" s="48" t="str">
        <f t="shared" si="113"/>
        <v/>
      </c>
      <c r="G147" s="48" t="str">
        <f>CONCATENATE(IF($X147="З", CONCATENATE($R$4, ","), ""), IF($X147=Довідники!$E$5, CONCATENATE($R$4, "*,"), ""), IF($AE147="З", CONCATENATE($Y$4, ","), ""), IF($AE147=Довідники!$E$5, CONCATENATE($Y$4, "*,"), ""), IF($AL147="З", CONCATENATE($AF$4, ","), ""), IF($AL147=Довідники!$E$5, CONCATENATE($AF$4, "*,"), ""), IF($AS147="З", CONCATENATE($AM$4, ","), ""), IF($AS147=Довідники!$E$5, CONCATENATE($AM$4, "*,"), ""), IF($AZ147="З", CONCATENATE($AT$4, ","), ""), IF($AZ147=Довідники!$E$5, CONCATENATE($AT$4, "*,"), ""), IF($BG147="З", CONCATENATE($BA$4, ","), ""), IF($BG147=Довідники!$E$5, CONCATENATE($BA$4, "*,"), ""), IF($BN147="З", CONCATENATE($BH$4, ","), ""), IF($BN147=Довідники!$E$5, CONCATENATE($BH$4, "*,"), ""), IF($BU147="З", CONCATENATE($BO$4, ","), ""), IF($BU147=Довідники!$E$5, CONCATENATE($BO$4, "*,"), ""), IF($CB147="З", CONCATENATE($BV$4, ","), ""), IF($CB147=Довідники!$E$5, CONCATENATE($BV$4, "*,"), ""), IF($CI147="З", CONCATENATE($CC$4, ","), ""), IF($CI147=Довідники!$E$5, CONCATENATE($CC$4, "*,"), ""), IF($CP147="З", CONCATENATE($CJ$4, ","), ""), IF($CP147=Довідники!$E$5, CONCATENATE($CJ$4, "*,"), ""), IF($CW147="З", CONCATENATE($CQ$4, ","), ""), IF($CW147=Довідники!$E$5, CONCATENATE($CQ$4, "*,"), ""), IF($DD147="З", CONCATENATE($CX$4, ","), ""), IF($DD147=Довідники!$E$5, CONCATENATE($CX$4, "*,"), ""), IF($DK147="З", CONCATENATE($DE$4, ","), ""), IF($DK147=Довідники!$E$5, CONCATENATE($DE$4, "*,"), ""))</f>
        <v/>
      </c>
      <c r="H147" s="48" t="str">
        <f t="shared" si="114"/>
        <v/>
      </c>
      <c r="I147" s="48" t="str">
        <f t="shared" si="115"/>
        <v/>
      </c>
      <c r="J147" s="48">
        <f t="shared" si="125"/>
        <v>0</v>
      </c>
      <c r="K147" s="48" t="str">
        <f t="shared" si="117"/>
        <v/>
      </c>
      <c r="L147" s="48">
        <f t="shared" si="126"/>
        <v>0</v>
      </c>
      <c r="M147" s="51">
        <f t="shared" si="127"/>
        <v>0</v>
      </c>
      <c r="N147" s="51">
        <f t="shared" si="128"/>
        <v>0</v>
      </c>
      <c r="O147" s="52">
        <f t="shared" si="129"/>
        <v>0</v>
      </c>
      <c r="P147" s="96" t="str">
        <f t="shared" si="130"/>
        <v xml:space="preserve"> </v>
      </c>
      <c r="Q147" s="166" t="str">
        <f>IF(OR(P147&lt;Довідники!$J$8, P147&gt;Довідники!$K$8), "!", "")</f>
        <v>!</v>
      </c>
      <c r="R147" s="159"/>
      <c r="S147" s="103"/>
      <c r="T147" s="103"/>
      <c r="U147" s="72">
        <f t="shared" si="131"/>
        <v>0</v>
      </c>
      <c r="V147" s="104"/>
      <c r="W147" s="104"/>
      <c r="X147" s="105"/>
      <c r="Y147" s="102"/>
      <c r="Z147" s="103"/>
      <c r="AA147" s="103"/>
      <c r="AB147" s="72">
        <f t="shared" si="132"/>
        <v>0</v>
      </c>
      <c r="AC147" s="104"/>
      <c r="AD147" s="104"/>
      <c r="AE147" s="152"/>
      <c r="AF147" s="159"/>
      <c r="AG147" s="103"/>
      <c r="AH147" s="103"/>
      <c r="AI147" s="72">
        <f t="shared" si="133"/>
        <v>0</v>
      </c>
      <c r="AJ147" s="104"/>
      <c r="AK147" s="104"/>
      <c r="AL147" s="105"/>
      <c r="AM147" s="102"/>
      <c r="AN147" s="103"/>
      <c r="AO147" s="103"/>
      <c r="AP147" s="72">
        <f t="shared" si="134"/>
        <v>0</v>
      </c>
      <c r="AQ147" s="104"/>
      <c r="AR147" s="104"/>
      <c r="AS147" s="152"/>
      <c r="AT147" s="159"/>
      <c r="AU147" s="103"/>
      <c r="AV147" s="103"/>
      <c r="AW147" s="72">
        <f t="shared" si="135"/>
        <v>0</v>
      </c>
      <c r="AX147" s="104"/>
      <c r="AY147" s="104"/>
      <c r="AZ147" s="105"/>
      <c r="BA147" s="102"/>
      <c r="BB147" s="103"/>
      <c r="BC147" s="103"/>
      <c r="BD147" s="72">
        <f t="shared" si="136"/>
        <v>0</v>
      </c>
      <c r="BE147" s="104"/>
      <c r="BF147" s="104"/>
      <c r="BG147" s="152"/>
      <c r="BH147" s="159"/>
      <c r="BI147" s="103"/>
      <c r="BJ147" s="103"/>
      <c r="BK147" s="72">
        <f t="shared" si="137"/>
        <v>0</v>
      </c>
      <c r="BL147" s="104"/>
      <c r="BM147" s="104"/>
      <c r="BN147" s="105"/>
      <c r="BO147" s="102"/>
      <c r="BP147" s="103"/>
      <c r="BQ147" s="103"/>
      <c r="BR147" s="72">
        <f t="shared" si="138"/>
        <v>0</v>
      </c>
      <c r="BS147" s="104"/>
      <c r="BT147" s="104"/>
      <c r="BU147" s="152"/>
      <c r="BV147" s="159"/>
      <c r="BW147" s="103"/>
      <c r="BX147" s="103"/>
      <c r="BY147" s="72">
        <f t="shared" si="139"/>
        <v>0</v>
      </c>
      <c r="BZ147" s="104"/>
      <c r="CA147" s="104"/>
      <c r="CB147" s="105"/>
      <c r="CC147" s="102"/>
      <c r="CD147" s="103"/>
      <c r="CE147" s="103"/>
      <c r="CF147" s="72">
        <f t="shared" si="140"/>
        <v>0</v>
      </c>
      <c r="CG147" s="104"/>
      <c r="CH147" s="104"/>
      <c r="CI147" s="152"/>
      <c r="CJ147" s="159"/>
      <c r="CK147" s="103"/>
      <c r="CL147" s="103"/>
      <c r="CM147" s="72">
        <f t="shared" si="141"/>
        <v>0</v>
      </c>
      <c r="CN147" s="104"/>
      <c r="CO147" s="104"/>
      <c r="CP147" s="105"/>
      <c r="CQ147" s="102"/>
      <c r="CR147" s="103"/>
      <c r="CS147" s="103"/>
      <c r="CT147" s="72">
        <f t="shared" si="142"/>
        <v>0</v>
      </c>
      <c r="CU147" s="104"/>
      <c r="CV147" s="104"/>
      <c r="CW147" s="152"/>
      <c r="CX147" s="159"/>
      <c r="CY147" s="103"/>
      <c r="CZ147" s="103"/>
      <c r="DA147" s="72">
        <f t="shared" si="143"/>
        <v>0</v>
      </c>
      <c r="DB147" s="104"/>
      <c r="DC147" s="104"/>
      <c r="DD147" s="105"/>
      <c r="DE147" s="102"/>
      <c r="DF147" s="103"/>
      <c r="DG147" s="103"/>
      <c r="DH147" s="72">
        <f t="shared" si="144"/>
        <v>0</v>
      </c>
      <c r="DI147" s="104"/>
      <c r="DJ147" s="104"/>
      <c r="DK147" s="152"/>
      <c r="DL147" s="170">
        <f t="shared" si="145"/>
        <v>0</v>
      </c>
      <c r="DM147" s="51">
        <f>DN147*Довідники!$H$2</f>
        <v>0</v>
      </c>
      <c r="DN147" s="72">
        <f t="shared" si="146"/>
        <v>0</v>
      </c>
      <c r="DO147" s="96" t="str">
        <f t="shared" si="147"/>
        <v xml:space="preserve"> </v>
      </c>
      <c r="DP147" s="68" t="str">
        <f>IF(OR(DO147&lt;Довідники!$J$3, DO147&gt;Довідники!$K$3), "!", "")</f>
        <v>!</v>
      </c>
      <c r="DQ147" s="120"/>
      <c r="DR147" s="45" t="str">
        <f t="shared" si="148"/>
        <v/>
      </c>
      <c r="DS147" s="71"/>
      <c r="DT147" s="119"/>
      <c r="DU147" s="119"/>
      <c r="DV147" s="119"/>
      <c r="DW147" s="179"/>
      <c r="DX147" s="182"/>
      <c r="DY147" s="119"/>
      <c r="DZ147" s="119"/>
      <c r="EA147" s="183"/>
      <c r="ED147" s="10">
        <f t="shared" si="149"/>
        <v>0</v>
      </c>
      <c r="EE147" s="10">
        <f t="shared" si="150"/>
        <v>0</v>
      </c>
      <c r="EF147" s="10">
        <f t="shared" si="151"/>
        <v>0</v>
      </c>
      <c r="EG147" s="10">
        <f t="shared" si="152"/>
        <v>0</v>
      </c>
      <c r="EH147" s="10">
        <f t="shared" si="153"/>
        <v>0</v>
      </c>
      <c r="EI147" s="10">
        <f t="shared" si="154"/>
        <v>0</v>
      </c>
      <c r="EJ147" s="10">
        <f t="shared" si="155"/>
        <v>0</v>
      </c>
      <c r="EL147" s="123">
        <f t="shared" si="156"/>
        <v>0</v>
      </c>
    </row>
    <row r="148" spans="1:142" ht="13.5" hidden="1" thickBot="1" x14ac:dyDescent="0.25">
      <c r="A148" s="49">
        <f t="shared" si="96"/>
        <v>37</v>
      </c>
      <c r="B148" s="101"/>
      <c r="C148" s="50" t="str">
        <f>IF(ISBLANK(D148)=FALSE,VLOOKUP(D148,Довідники!$B$2:$C$45,2,FALSE),"")</f>
        <v/>
      </c>
      <c r="D148" s="145"/>
      <c r="E148" s="112"/>
      <c r="F148" s="48" t="str">
        <f t="shared" si="113"/>
        <v/>
      </c>
      <c r="G148" s="48" t="str">
        <f>CONCATENATE(IF($X148="З", CONCATENATE($R$4, ","), ""), IF($X148=Довідники!$E$5, CONCATENATE($R$4, "*,"), ""), IF($AE148="З", CONCATENATE($Y$4, ","), ""), IF($AE148=Довідники!$E$5, CONCATENATE($Y$4, "*,"), ""), IF($AL148="З", CONCATENATE($AF$4, ","), ""), IF($AL148=Довідники!$E$5, CONCATENATE($AF$4, "*,"), ""), IF($AS148="З", CONCATENATE($AM$4, ","), ""), IF($AS148=Довідники!$E$5, CONCATENATE($AM$4, "*,"), ""), IF($AZ148="З", CONCATENATE($AT$4, ","), ""), IF($AZ148=Довідники!$E$5, CONCATENATE($AT$4, "*,"), ""), IF($BG148="З", CONCATENATE($BA$4, ","), ""), IF($BG148=Довідники!$E$5, CONCATENATE($BA$4, "*,"), ""), IF($BN148="З", CONCATENATE($BH$4, ","), ""), IF($BN148=Довідники!$E$5, CONCATENATE($BH$4, "*,"), ""), IF($BU148="З", CONCATENATE($BO$4, ","), ""), IF($BU148=Довідники!$E$5, CONCATENATE($BO$4, "*,"), ""), IF($CB148="З", CONCATENATE($BV$4, ","), ""), IF($CB148=Довідники!$E$5, CONCATENATE($BV$4, "*,"), ""), IF($CI148="З", CONCATENATE($CC$4, ","), ""), IF($CI148=Довідники!$E$5, CONCATENATE($CC$4, "*,"), ""), IF($CP148="З", CONCATENATE($CJ$4, ","), ""), IF($CP148=Довідники!$E$5, CONCATENATE($CJ$4, "*,"), ""), IF($CW148="З", CONCATENATE($CQ$4, ","), ""), IF($CW148=Довідники!$E$5, CONCATENATE($CQ$4, "*,"), ""), IF($DD148="З", CONCATENATE($CX$4, ","), ""), IF($DD148=Довідники!$E$5, CONCATENATE($CX$4, "*,"), ""), IF($DK148="З", CONCATENATE($DE$4, ","), ""), IF($DK148=Довідники!$E$5, CONCATENATE($DE$4, "*,"), ""))</f>
        <v/>
      </c>
      <c r="H148" s="48" t="str">
        <f t="shared" si="114"/>
        <v/>
      </c>
      <c r="I148" s="48" t="str">
        <f t="shared" si="115"/>
        <v/>
      </c>
      <c r="J148" s="48">
        <f t="shared" si="125"/>
        <v>0</v>
      </c>
      <c r="K148" s="48" t="str">
        <f t="shared" si="117"/>
        <v/>
      </c>
      <c r="L148" s="48">
        <f t="shared" si="126"/>
        <v>0</v>
      </c>
      <c r="M148" s="51">
        <f t="shared" si="127"/>
        <v>0</v>
      </c>
      <c r="N148" s="51">
        <f t="shared" si="128"/>
        <v>0</v>
      </c>
      <c r="O148" s="52">
        <f t="shared" si="129"/>
        <v>0</v>
      </c>
      <c r="P148" s="96" t="str">
        <f t="shared" si="130"/>
        <v xml:space="preserve"> </v>
      </c>
      <c r="Q148" s="166" t="str">
        <f>IF(OR(P148&lt;Довідники!$J$8, P148&gt;Довідники!$K$8), "!", "")</f>
        <v>!</v>
      </c>
      <c r="R148" s="159"/>
      <c r="S148" s="103"/>
      <c r="T148" s="103"/>
      <c r="U148" s="72">
        <f t="shared" si="131"/>
        <v>0</v>
      </c>
      <c r="V148" s="104"/>
      <c r="W148" s="104"/>
      <c r="X148" s="105"/>
      <c r="Y148" s="102"/>
      <c r="Z148" s="103"/>
      <c r="AA148" s="103"/>
      <c r="AB148" s="72">
        <f t="shared" si="132"/>
        <v>0</v>
      </c>
      <c r="AC148" s="104"/>
      <c r="AD148" s="104"/>
      <c r="AE148" s="152"/>
      <c r="AF148" s="159"/>
      <c r="AG148" s="103"/>
      <c r="AH148" s="103"/>
      <c r="AI148" s="72">
        <f t="shared" si="133"/>
        <v>0</v>
      </c>
      <c r="AJ148" s="104"/>
      <c r="AK148" s="104"/>
      <c r="AL148" s="105"/>
      <c r="AM148" s="102"/>
      <c r="AN148" s="103"/>
      <c r="AO148" s="103"/>
      <c r="AP148" s="72">
        <f t="shared" si="134"/>
        <v>0</v>
      </c>
      <c r="AQ148" s="104"/>
      <c r="AR148" s="104"/>
      <c r="AS148" s="152"/>
      <c r="AT148" s="159"/>
      <c r="AU148" s="103"/>
      <c r="AV148" s="103"/>
      <c r="AW148" s="72">
        <f t="shared" si="135"/>
        <v>0</v>
      </c>
      <c r="AX148" s="104"/>
      <c r="AY148" s="104"/>
      <c r="AZ148" s="105"/>
      <c r="BA148" s="102"/>
      <c r="BB148" s="103"/>
      <c r="BC148" s="103"/>
      <c r="BD148" s="72">
        <f t="shared" si="136"/>
        <v>0</v>
      </c>
      <c r="BE148" s="104"/>
      <c r="BF148" s="104"/>
      <c r="BG148" s="152"/>
      <c r="BH148" s="159"/>
      <c r="BI148" s="103"/>
      <c r="BJ148" s="103"/>
      <c r="BK148" s="72">
        <f t="shared" si="137"/>
        <v>0</v>
      </c>
      <c r="BL148" s="104"/>
      <c r="BM148" s="104"/>
      <c r="BN148" s="105"/>
      <c r="BO148" s="102"/>
      <c r="BP148" s="103"/>
      <c r="BQ148" s="103"/>
      <c r="BR148" s="72">
        <f t="shared" si="138"/>
        <v>0</v>
      </c>
      <c r="BS148" s="104"/>
      <c r="BT148" s="104"/>
      <c r="BU148" s="152"/>
      <c r="BV148" s="159"/>
      <c r="BW148" s="103"/>
      <c r="BX148" s="103"/>
      <c r="BY148" s="72">
        <f t="shared" si="139"/>
        <v>0</v>
      </c>
      <c r="BZ148" s="104"/>
      <c r="CA148" s="104"/>
      <c r="CB148" s="105"/>
      <c r="CC148" s="102"/>
      <c r="CD148" s="103"/>
      <c r="CE148" s="103"/>
      <c r="CF148" s="72">
        <f t="shared" si="140"/>
        <v>0</v>
      </c>
      <c r="CG148" s="104"/>
      <c r="CH148" s="104"/>
      <c r="CI148" s="152"/>
      <c r="CJ148" s="159"/>
      <c r="CK148" s="103"/>
      <c r="CL148" s="103"/>
      <c r="CM148" s="72">
        <f t="shared" si="141"/>
        <v>0</v>
      </c>
      <c r="CN148" s="104"/>
      <c r="CO148" s="104"/>
      <c r="CP148" s="105"/>
      <c r="CQ148" s="102"/>
      <c r="CR148" s="103"/>
      <c r="CS148" s="103"/>
      <c r="CT148" s="72">
        <f t="shared" si="142"/>
        <v>0</v>
      </c>
      <c r="CU148" s="104"/>
      <c r="CV148" s="104"/>
      <c r="CW148" s="152"/>
      <c r="CX148" s="159"/>
      <c r="CY148" s="103"/>
      <c r="CZ148" s="103"/>
      <c r="DA148" s="72">
        <f t="shared" si="143"/>
        <v>0</v>
      </c>
      <c r="DB148" s="104"/>
      <c r="DC148" s="104"/>
      <c r="DD148" s="105"/>
      <c r="DE148" s="102"/>
      <c r="DF148" s="103"/>
      <c r="DG148" s="103"/>
      <c r="DH148" s="72">
        <f t="shared" si="144"/>
        <v>0</v>
      </c>
      <c r="DI148" s="104"/>
      <c r="DJ148" s="104"/>
      <c r="DK148" s="152"/>
      <c r="DL148" s="170">
        <f t="shared" si="145"/>
        <v>0</v>
      </c>
      <c r="DM148" s="51">
        <f>DN148*Довідники!$H$2</f>
        <v>0</v>
      </c>
      <c r="DN148" s="72">
        <f t="shared" si="146"/>
        <v>0</v>
      </c>
      <c r="DO148" s="96" t="str">
        <f t="shared" si="147"/>
        <v xml:space="preserve"> </v>
      </c>
      <c r="DP148" s="68" t="str">
        <f>IF(OR(DO148&lt;Довідники!$J$3, DO148&gt;Довідники!$K$3), "!", "")</f>
        <v>!</v>
      </c>
      <c r="DQ148" s="120"/>
      <c r="DR148" s="45" t="str">
        <f t="shared" si="148"/>
        <v/>
      </c>
      <c r="DS148" s="71"/>
      <c r="DT148" s="119"/>
      <c r="DU148" s="119"/>
      <c r="DV148" s="119"/>
      <c r="DW148" s="179"/>
      <c r="DX148" s="182"/>
      <c r="DY148" s="119"/>
      <c r="DZ148" s="119"/>
      <c r="EA148" s="183"/>
      <c r="ED148" s="10">
        <f t="shared" si="149"/>
        <v>0</v>
      </c>
      <c r="EE148" s="10">
        <f t="shared" si="150"/>
        <v>0</v>
      </c>
      <c r="EF148" s="10">
        <f t="shared" si="151"/>
        <v>0</v>
      </c>
      <c r="EG148" s="10">
        <f t="shared" si="152"/>
        <v>0</v>
      </c>
      <c r="EH148" s="10">
        <f t="shared" si="153"/>
        <v>0</v>
      </c>
      <c r="EI148" s="10">
        <f t="shared" si="154"/>
        <v>0</v>
      </c>
      <c r="EJ148" s="10">
        <f t="shared" si="155"/>
        <v>0</v>
      </c>
      <c r="EL148" s="123">
        <f t="shared" si="156"/>
        <v>0</v>
      </c>
    </row>
    <row r="149" spans="1:142" ht="13.5" hidden="1" thickBot="1" x14ac:dyDescent="0.25">
      <c r="A149" s="49">
        <f t="shared" si="96"/>
        <v>38</v>
      </c>
      <c r="B149" s="101"/>
      <c r="C149" s="50" t="str">
        <f>IF(ISBLANK(D149)=FALSE,VLOOKUP(D149,Довідники!$B$2:$C$45,2,FALSE),"")</f>
        <v/>
      </c>
      <c r="D149" s="145"/>
      <c r="E149" s="112"/>
      <c r="F149" s="48" t="str">
        <f t="shared" si="113"/>
        <v/>
      </c>
      <c r="G149" s="48" t="str">
        <f>CONCATENATE(IF($X149="З", CONCATENATE($R$4, ","), ""), IF($X149=Довідники!$E$5, CONCATENATE($R$4, "*,"), ""), IF($AE149="З", CONCATENATE($Y$4, ","), ""), IF($AE149=Довідники!$E$5, CONCATENATE($Y$4, "*,"), ""), IF($AL149="З", CONCATENATE($AF$4, ","), ""), IF($AL149=Довідники!$E$5, CONCATENATE($AF$4, "*,"), ""), IF($AS149="З", CONCATENATE($AM$4, ","), ""), IF($AS149=Довідники!$E$5, CONCATENATE($AM$4, "*,"), ""), IF($AZ149="З", CONCATENATE($AT$4, ","), ""), IF($AZ149=Довідники!$E$5, CONCATENATE($AT$4, "*,"), ""), IF($BG149="З", CONCATENATE($BA$4, ","), ""), IF($BG149=Довідники!$E$5, CONCATENATE($BA$4, "*,"), ""), IF($BN149="З", CONCATENATE($BH$4, ","), ""), IF($BN149=Довідники!$E$5, CONCATENATE($BH$4, "*,"), ""), IF($BU149="З", CONCATENATE($BO$4, ","), ""), IF($BU149=Довідники!$E$5, CONCATENATE($BO$4, "*,"), ""), IF($CB149="З", CONCATENATE($BV$4, ","), ""), IF($CB149=Довідники!$E$5, CONCATENATE($BV$4, "*,"), ""), IF($CI149="З", CONCATENATE($CC$4, ","), ""), IF($CI149=Довідники!$E$5, CONCATENATE($CC$4, "*,"), ""), IF($CP149="З", CONCATENATE($CJ$4, ","), ""), IF($CP149=Довідники!$E$5, CONCATENATE($CJ$4, "*,"), ""), IF($CW149="З", CONCATENATE($CQ$4, ","), ""), IF($CW149=Довідники!$E$5, CONCATENATE($CQ$4, "*,"), ""), IF($DD149="З", CONCATENATE($CX$4, ","), ""), IF($DD149=Довідники!$E$5, CONCATENATE($CX$4, "*,"), ""), IF($DK149="З", CONCATENATE($DE$4, ","), ""), IF($DK149=Довідники!$E$5, CONCATENATE($DE$4, "*,"), ""))</f>
        <v/>
      </c>
      <c r="H149" s="48" t="str">
        <f t="shared" si="114"/>
        <v/>
      </c>
      <c r="I149" s="48" t="str">
        <f t="shared" si="115"/>
        <v/>
      </c>
      <c r="J149" s="48">
        <f t="shared" si="125"/>
        <v>0</v>
      </c>
      <c r="K149" s="48" t="str">
        <f t="shared" si="117"/>
        <v/>
      </c>
      <c r="L149" s="48">
        <f t="shared" si="126"/>
        <v>0</v>
      </c>
      <c r="M149" s="51">
        <f t="shared" si="127"/>
        <v>0</v>
      </c>
      <c r="N149" s="51">
        <f t="shared" si="128"/>
        <v>0</v>
      </c>
      <c r="O149" s="52">
        <f t="shared" si="129"/>
        <v>0</v>
      </c>
      <c r="P149" s="96" t="str">
        <f t="shared" si="130"/>
        <v xml:space="preserve"> </v>
      </c>
      <c r="Q149" s="166" t="str">
        <f>IF(OR(P149&lt;Довідники!$J$8, P149&gt;Довідники!$K$8), "!", "")</f>
        <v>!</v>
      </c>
      <c r="R149" s="159"/>
      <c r="S149" s="103"/>
      <c r="T149" s="103"/>
      <c r="U149" s="72">
        <f t="shared" si="131"/>
        <v>0</v>
      </c>
      <c r="V149" s="104"/>
      <c r="W149" s="104"/>
      <c r="X149" s="105"/>
      <c r="Y149" s="102"/>
      <c r="Z149" s="103"/>
      <c r="AA149" s="103"/>
      <c r="AB149" s="72">
        <f t="shared" si="132"/>
        <v>0</v>
      </c>
      <c r="AC149" s="104"/>
      <c r="AD149" s="104"/>
      <c r="AE149" s="152"/>
      <c r="AF149" s="159"/>
      <c r="AG149" s="103"/>
      <c r="AH149" s="103"/>
      <c r="AI149" s="72">
        <f t="shared" si="133"/>
        <v>0</v>
      </c>
      <c r="AJ149" s="104"/>
      <c r="AK149" s="104"/>
      <c r="AL149" s="105"/>
      <c r="AM149" s="102"/>
      <c r="AN149" s="103"/>
      <c r="AO149" s="103"/>
      <c r="AP149" s="72">
        <f t="shared" si="134"/>
        <v>0</v>
      </c>
      <c r="AQ149" s="104"/>
      <c r="AR149" s="104"/>
      <c r="AS149" s="152"/>
      <c r="AT149" s="159"/>
      <c r="AU149" s="103"/>
      <c r="AV149" s="103"/>
      <c r="AW149" s="72">
        <f t="shared" si="135"/>
        <v>0</v>
      </c>
      <c r="AX149" s="104"/>
      <c r="AY149" s="104"/>
      <c r="AZ149" s="105"/>
      <c r="BA149" s="102"/>
      <c r="BB149" s="103"/>
      <c r="BC149" s="103"/>
      <c r="BD149" s="72">
        <f t="shared" si="136"/>
        <v>0</v>
      </c>
      <c r="BE149" s="104"/>
      <c r="BF149" s="104"/>
      <c r="BG149" s="152"/>
      <c r="BH149" s="159"/>
      <c r="BI149" s="103"/>
      <c r="BJ149" s="103"/>
      <c r="BK149" s="72">
        <f t="shared" si="137"/>
        <v>0</v>
      </c>
      <c r="BL149" s="104"/>
      <c r="BM149" s="104"/>
      <c r="BN149" s="105"/>
      <c r="BO149" s="102"/>
      <c r="BP149" s="103"/>
      <c r="BQ149" s="103"/>
      <c r="BR149" s="72">
        <f t="shared" si="138"/>
        <v>0</v>
      </c>
      <c r="BS149" s="104"/>
      <c r="BT149" s="104"/>
      <c r="BU149" s="152"/>
      <c r="BV149" s="159"/>
      <c r="BW149" s="103"/>
      <c r="BX149" s="103"/>
      <c r="BY149" s="72">
        <f t="shared" si="139"/>
        <v>0</v>
      </c>
      <c r="BZ149" s="104"/>
      <c r="CA149" s="104"/>
      <c r="CB149" s="105"/>
      <c r="CC149" s="102"/>
      <c r="CD149" s="103"/>
      <c r="CE149" s="103"/>
      <c r="CF149" s="72">
        <f t="shared" si="140"/>
        <v>0</v>
      </c>
      <c r="CG149" s="104"/>
      <c r="CH149" s="104"/>
      <c r="CI149" s="152"/>
      <c r="CJ149" s="159"/>
      <c r="CK149" s="103"/>
      <c r="CL149" s="103"/>
      <c r="CM149" s="72">
        <f t="shared" si="141"/>
        <v>0</v>
      </c>
      <c r="CN149" s="104"/>
      <c r="CO149" s="104"/>
      <c r="CP149" s="105"/>
      <c r="CQ149" s="102"/>
      <c r="CR149" s="103"/>
      <c r="CS149" s="103"/>
      <c r="CT149" s="72">
        <f t="shared" si="142"/>
        <v>0</v>
      </c>
      <c r="CU149" s="104"/>
      <c r="CV149" s="104"/>
      <c r="CW149" s="152"/>
      <c r="CX149" s="159"/>
      <c r="CY149" s="103"/>
      <c r="CZ149" s="103"/>
      <c r="DA149" s="72">
        <f t="shared" si="143"/>
        <v>0</v>
      </c>
      <c r="DB149" s="104"/>
      <c r="DC149" s="104"/>
      <c r="DD149" s="105"/>
      <c r="DE149" s="102"/>
      <c r="DF149" s="103"/>
      <c r="DG149" s="103"/>
      <c r="DH149" s="72">
        <f t="shared" si="144"/>
        <v>0</v>
      </c>
      <c r="DI149" s="104"/>
      <c r="DJ149" s="104"/>
      <c r="DK149" s="152"/>
      <c r="DL149" s="170">
        <f t="shared" si="145"/>
        <v>0</v>
      </c>
      <c r="DM149" s="51">
        <f>DN149*Довідники!$H$2</f>
        <v>0</v>
      </c>
      <c r="DN149" s="72">
        <f t="shared" si="146"/>
        <v>0</v>
      </c>
      <c r="DO149" s="96" t="str">
        <f t="shared" si="147"/>
        <v xml:space="preserve"> </v>
      </c>
      <c r="DP149" s="68" t="str">
        <f>IF(OR(DO149&lt;Довідники!$J$3, DO149&gt;Довідники!$K$3), "!", "")</f>
        <v>!</v>
      </c>
      <c r="DQ149" s="120"/>
      <c r="DR149" s="45" t="str">
        <f t="shared" si="148"/>
        <v/>
      </c>
      <c r="DS149" s="71"/>
      <c r="DT149" s="119"/>
      <c r="DU149" s="119"/>
      <c r="DV149" s="119"/>
      <c r="DW149" s="179"/>
      <c r="DX149" s="182"/>
      <c r="DY149" s="119"/>
      <c r="DZ149" s="119"/>
      <c r="EA149" s="183"/>
      <c r="ED149" s="10">
        <f t="shared" si="149"/>
        <v>0</v>
      </c>
      <c r="EE149" s="10">
        <f t="shared" si="150"/>
        <v>0</v>
      </c>
      <c r="EF149" s="10">
        <f t="shared" si="151"/>
        <v>0</v>
      </c>
      <c r="EG149" s="10">
        <f t="shared" si="152"/>
        <v>0</v>
      </c>
      <c r="EH149" s="10">
        <f t="shared" si="153"/>
        <v>0</v>
      </c>
      <c r="EI149" s="10">
        <f t="shared" si="154"/>
        <v>0</v>
      </c>
      <c r="EJ149" s="10">
        <f t="shared" si="155"/>
        <v>0</v>
      </c>
      <c r="EL149" s="123">
        <f t="shared" si="156"/>
        <v>0</v>
      </c>
    </row>
    <row r="150" spans="1:142" ht="13.5" hidden="1" thickBot="1" x14ac:dyDescent="0.25">
      <c r="A150" s="49">
        <f t="shared" si="96"/>
        <v>39</v>
      </c>
      <c r="B150" s="101"/>
      <c r="C150" s="50" t="str">
        <f>IF(ISBLANK(D150)=FALSE,VLOOKUP(D150,Довідники!$B$2:$C$45,2,FALSE),"")</f>
        <v/>
      </c>
      <c r="D150" s="145"/>
      <c r="E150" s="112"/>
      <c r="F150" s="48" t="str">
        <f t="shared" si="113"/>
        <v/>
      </c>
      <c r="G150" s="48" t="str">
        <f>CONCATENATE(IF($X150="З", CONCATENATE($R$4, ","), ""), IF($X150=Довідники!$E$5, CONCATENATE($R$4, "*,"), ""), IF($AE150="З", CONCATENATE($Y$4, ","), ""), IF($AE150=Довідники!$E$5, CONCATENATE($Y$4, "*,"), ""), IF($AL150="З", CONCATENATE($AF$4, ","), ""), IF($AL150=Довідники!$E$5, CONCATENATE($AF$4, "*,"), ""), IF($AS150="З", CONCATENATE($AM$4, ","), ""), IF($AS150=Довідники!$E$5, CONCATENATE($AM$4, "*,"), ""), IF($AZ150="З", CONCATENATE($AT$4, ","), ""), IF($AZ150=Довідники!$E$5, CONCATENATE($AT$4, "*,"), ""), IF($BG150="З", CONCATENATE($BA$4, ","), ""), IF($BG150=Довідники!$E$5, CONCATENATE($BA$4, "*,"), ""), IF($BN150="З", CONCATENATE($BH$4, ","), ""), IF($BN150=Довідники!$E$5, CONCATENATE($BH$4, "*,"), ""), IF($BU150="З", CONCATENATE($BO$4, ","), ""), IF($BU150=Довідники!$E$5, CONCATENATE($BO$4, "*,"), ""), IF($CB150="З", CONCATENATE($BV$4, ","), ""), IF($CB150=Довідники!$E$5, CONCATENATE($BV$4, "*,"), ""), IF($CI150="З", CONCATENATE($CC$4, ","), ""), IF($CI150=Довідники!$E$5, CONCATENATE($CC$4, "*,"), ""), IF($CP150="З", CONCATENATE($CJ$4, ","), ""), IF($CP150=Довідники!$E$5, CONCATENATE($CJ$4, "*,"), ""), IF($CW150="З", CONCATENATE($CQ$4, ","), ""), IF($CW150=Довідники!$E$5, CONCATENATE($CQ$4, "*,"), ""), IF($DD150="З", CONCATENATE($CX$4, ","), ""), IF($DD150=Довідники!$E$5, CONCATENATE($CX$4, "*,"), ""), IF($DK150="З", CONCATENATE($DE$4, ","), ""), IF($DK150=Довідники!$E$5, CONCATENATE($DE$4, "*,"), ""))</f>
        <v/>
      </c>
      <c r="H150" s="48" t="str">
        <f t="shared" si="114"/>
        <v/>
      </c>
      <c r="I150" s="48" t="str">
        <f t="shared" si="115"/>
        <v/>
      </c>
      <c r="J150" s="48">
        <f t="shared" si="125"/>
        <v>0</v>
      </c>
      <c r="K150" s="48" t="str">
        <f t="shared" si="117"/>
        <v/>
      </c>
      <c r="L150" s="48">
        <f t="shared" si="126"/>
        <v>0</v>
      </c>
      <c r="M150" s="51">
        <f t="shared" si="127"/>
        <v>0</v>
      </c>
      <c r="N150" s="51">
        <f t="shared" si="128"/>
        <v>0</v>
      </c>
      <c r="O150" s="52">
        <f t="shared" si="129"/>
        <v>0</v>
      </c>
      <c r="P150" s="96" t="str">
        <f t="shared" si="130"/>
        <v xml:space="preserve"> </v>
      </c>
      <c r="Q150" s="166" t="str">
        <f>IF(OR(P150&lt;Довідники!$J$8, P150&gt;Довідники!$K$8), "!", "")</f>
        <v>!</v>
      </c>
      <c r="R150" s="159"/>
      <c r="S150" s="103"/>
      <c r="T150" s="103"/>
      <c r="U150" s="72">
        <f t="shared" si="131"/>
        <v>0</v>
      </c>
      <c r="V150" s="104"/>
      <c r="W150" s="104"/>
      <c r="X150" s="105"/>
      <c r="Y150" s="102"/>
      <c r="Z150" s="103"/>
      <c r="AA150" s="103"/>
      <c r="AB150" s="72">
        <f t="shared" si="132"/>
        <v>0</v>
      </c>
      <c r="AC150" s="104"/>
      <c r="AD150" s="104"/>
      <c r="AE150" s="152"/>
      <c r="AF150" s="159"/>
      <c r="AG150" s="103"/>
      <c r="AH150" s="103"/>
      <c r="AI150" s="72">
        <f t="shared" si="133"/>
        <v>0</v>
      </c>
      <c r="AJ150" s="104"/>
      <c r="AK150" s="104"/>
      <c r="AL150" s="105"/>
      <c r="AM150" s="102"/>
      <c r="AN150" s="103"/>
      <c r="AO150" s="103"/>
      <c r="AP150" s="72">
        <f t="shared" si="134"/>
        <v>0</v>
      </c>
      <c r="AQ150" s="104"/>
      <c r="AR150" s="104"/>
      <c r="AS150" s="152"/>
      <c r="AT150" s="159"/>
      <c r="AU150" s="103"/>
      <c r="AV150" s="103"/>
      <c r="AW150" s="72">
        <f t="shared" si="135"/>
        <v>0</v>
      </c>
      <c r="AX150" s="104"/>
      <c r="AY150" s="104"/>
      <c r="AZ150" s="105"/>
      <c r="BA150" s="102"/>
      <c r="BB150" s="103"/>
      <c r="BC150" s="103"/>
      <c r="BD150" s="72">
        <f t="shared" si="136"/>
        <v>0</v>
      </c>
      <c r="BE150" s="104"/>
      <c r="BF150" s="104"/>
      <c r="BG150" s="152"/>
      <c r="BH150" s="159"/>
      <c r="BI150" s="103"/>
      <c r="BJ150" s="103"/>
      <c r="BK150" s="72">
        <f t="shared" si="137"/>
        <v>0</v>
      </c>
      <c r="BL150" s="104"/>
      <c r="BM150" s="104"/>
      <c r="BN150" s="105"/>
      <c r="BO150" s="102"/>
      <c r="BP150" s="103"/>
      <c r="BQ150" s="103"/>
      <c r="BR150" s="72">
        <f t="shared" si="138"/>
        <v>0</v>
      </c>
      <c r="BS150" s="104"/>
      <c r="BT150" s="104"/>
      <c r="BU150" s="152"/>
      <c r="BV150" s="159"/>
      <c r="BW150" s="103"/>
      <c r="BX150" s="103"/>
      <c r="BY150" s="72">
        <f t="shared" si="139"/>
        <v>0</v>
      </c>
      <c r="BZ150" s="104"/>
      <c r="CA150" s="104"/>
      <c r="CB150" s="105"/>
      <c r="CC150" s="102"/>
      <c r="CD150" s="103"/>
      <c r="CE150" s="103"/>
      <c r="CF150" s="72">
        <f t="shared" si="140"/>
        <v>0</v>
      </c>
      <c r="CG150" s="104"/>
      <c r="CH150" s="104"/>
      <c r="CI150" s="152"/>
      <c r="CJ150" s="159"/>
      <c r="CK150" s="103"/>
      <c r="CL150" s="103"/>
      <c r="CM150" s="72">
        <f t="shared" si="141"/>
        <v>0</v>
      </c>
      <c r="CN150" s="104"/>
      <c r="CO150" s="104"/>
      <c r="CP150" s="105"/>
      <c r="CQ150" s="102"/>
      <c r="CR150" s="103"/>
      <c r="CS150" s="103"/>
      <c r="CT150" s="72">
        <f t="shared" si="142"/>
        <v>0</v>
      </c>
      <c r="CU150" s="104"/>
      <c r="CV150" s="104"/>
      <c r="CW150" s="152"/>
      <c r="CX150" s="159"/>
      <c r="CY150" s="103"/>
      <c r="CZ150" s="103"/>
      <c r="DA150" s="72">
        <f t="shared" si="143"/>
        <v>0</v>
      </c>
      <c r="DB150" s="104"/>
      <c r="DC150" s="104"/>
      <c r="DD150" s="105"/>
      <c r="DE150" s="102"/>
      <c r="DF150" s="103"/>
      <c r="DG150" s="103"/>
      <c r="DH150" s="72">
        <f t="shared" si="144"/>
        <v>0</v>
      </c>
      <c r="DI150" s="104"/>
      <c r="DJ150" s="104"/>
      <c r="DK150" s="152"/>
      <c r="DL150" s="170">
        <f t="shared" si="145"/>
        <v>0</v>
      </c>
      <c r="DM150" s="51">
        <f>DN150*Довідники!$H$2</f>
        <v>0</v>
      </c>
      <c r="DN150" s="72">
        <f t="shared" si="146"/>
        <v>0</v>
      </c>
      <c r="DO150" s="96" t="str">
        <f t="shared" si="147"/>
        <v xml:space="preserve"> </v>
      </c>
      <c r="DP150" s="68" t="str">
        <f>IF(OR(DO150&lt;Довідники!$J$3, DO150&gt;Довідники!$K$3), "!", "")</f>
        <v>!</v>
      </c>
      <c r="DQ150" s="120"/>
      <c r="DR150" s="45" t="str">
        <f t="shared" si="148"/>
        <v/>
      </c>
      <c r="DS150" s="71"/>
      <c r="DT150" s="119"/>
      <c r="DU150" s="119"/>
      <c r="DV150" s="119"/>
      <c r="DW150" s="179"/>
      <c r="DX150" s="182"/>
      <c r="DY150" s="119"/>
      <c r="DZ150" s="119"/>
      <c r="EA150" s="183"/>
      <c r="ED150" s="10">
        <f t="shared" si="149"/>
        <v>0</v>
      </c>
      <c r="EE150" s="10">
        <f t="shared" si="150"/>
        <v>0</v>
      </c>
      <c r="EF150" s="10">
        <f t="shared" si="151"/>
        <v>0</v>
      </c>
      <c r="EG150" s="10">
        <f t="shared" si="152"/>
        <v>0</v>
      </c>
      <c r="EH150" s="10">
        <f t="shared" si="153"/>
        <v>0</v>
      </c>
      <c r="EI150" s="10">
        <f t="shared" si="154"/>
        <v>0</v>
      </c>
      <c r="EJ150" s="10">
        <f t="shared" si="155"/>
        <v>0</v>
      </c>
      <c r="EL150" s="123">
        <f t="shared" si="156"/>
        <v>0</v>
      </c>
    </row>
    <row r="151" spans="1:142" ht="13.5" hidden="1" thickBot="1" x14ac:dyDescent="0.25">
      <c r="A151" s="49">
        <f t="shared" si="96"/>
        <v>40</v>
      </c>
      <c r="B151" s="101"/>
      <c r="C151" s="50" t="str">
        <f>IF(ISBLANK(D151)=FALSE,VLOOKUP(D151,Довідники!$B$2:$C$45,2,FALSE),"")</f>
        <v/>
      </c>
      <c r="D151" s="145"/>
      <c r="E151" s="112"/>
      <c r="F151" s="48" t="str">
        <f t="shared" si="113"/>
        <v/>
      </c>
      <c r="G151" s="48" t="str">
        <f>CONCATENATE(IF($X151="З", CONCATENATE($R$4, ","), ""), IF($X151=Довідники!$E$5, CONCATENATE($R$4, "*,"), ""), IF($AE151="З", CONCATENATE($Y$4, ","), ""), IF($AE151=Довідники!$E$5, CONCATENATE($Y$4, "*,"), ""), IF($AL151="З", CONCATENATE($AF$4, ","), ""), IF($AL151=Довідники!$E$5, CONCATENATE($AF$4, "*,"), ""), IF($AS151="З", CONCATENATE($AM$4, ","), ""), IF($AS151=Довідники!$E$5, CONCATENATE($AM$4, "*,"), ""), IF($AZ151="З", CONCATENATE($AT$4, ","), ""), IF($AZ151=Довідники!$E$5, CONCATENATE($AT$4, "*,"), ""), IF($BG151="З", CONCATENATE($BA$4, ","), ""), IF($BG151=Довідники!$E$5, CONCATENATE($BA$4, "*,"), ""), IF($BN151="З", CONCATENATE($BH$4, ","), ""), IF($BN151=Довідники!$E$5, CONCATENATE($BH$4, "*,"), ""), IF($BU151="З", CONCATENATE($BO$4, ","), ""), IF($BU151=Довідники!$E$5, CONCATENATE($BO$4, "*,"), ""), IF($CB151="З", CONCATENATE($BV$4, ","), ""), IF($CB151=Довідники!$E$5, CONCATENATE($BV$4, "*,"), ""), IF($CI151="З", CONCATENATE($CC$4, ","), ""), IF($CI151=Довідники!$E$5, CONCATENATE($CC$4, "*,"), ""), IF($CP151="З", CONCATENATE($CJ$4, ","), ""), IF($CP151=Довідники!$E$5, CONCATENATE($CJ$4, "*,"), ""), IF($CW151="З", CONCATENATE($CQ$4, ","), ""), IF($CW151=Довідники!$E$5, CONCATENATE($CQ$4, "*,"), ""), IF($DD151="З", CONCATENATE($CX$4, ","), ""), IF($DD151=Довідники!$E$5, CONCATENATE($CX$4, "*,"), ""), IF($DK151="З", CONCATENATE($DE$4, ","), ""), IF($DK151=Довідники!$E$5, CONCATENATE($DE$4, "*,"), ""))</f>
        <v/>
      </c>
      <c r="H151" s="48" t="str">
        <f t="shared" si="114"/>
        <v/>
      </c>
      <c r="I151" s="48" t="str">
        <f t="shared" si="115"/>
        <v/>
      </c>
      <c r="J151" s="48">
        <f t="shared" si="125"/>
        <v>0</v>
      </c>
      <c r="K151" s="48" t="str">
        <f t="shared" si="117"/>
        <v/>
      </c>
      <c r="L151" s="48">
        <f t="shared" si="126"/>
        <v>0</v>
      </c>
      <c r="M151" s="51">
        <f t="shared" si="127"/>
        <v>0</v>
      </c>
      <c r="N151" s="51">
        <f t="shared" si="128"/>
        <v>0</v>
      </c>
      <c r="O151" s="52">
        <f t="shared" si="129"/>
        <v>0</v>
      </c>
      <c r="P151" s="96" t="str">
        <f t="shared" si="130"/>
        <v xml:space="preserve"> </v>
      </c>
      <c r="Q151" s="166" t="str">
        <f>IF(OR(P151&lt;Довідники!$J$8, P151&gt;Довідники!$K$8), "!", "")</f>
        <v>!</v>
      </c>
      <c r="R151" s="159"/>
      <c r="S151" s="103"/>
      <c r="T151" s="103"/>
      <c r="U151" s="72">
        <f t="shared" si="131"/>
        <v>0</v>
      </c>
      <c r="V151" s="104"/>
      <c r="W151" s="104"/>
      <c r="X151" s="105"/>
      <c r="Y151" s="102"/>
      <c r="Z151" s="103"/>
      <c r="AA151" s="103"/>
      <c r="AB151" s="72">
        <f t="shared" si="132"/>
        <v>0</v>
      </c>
      <c r="AC151" s="104"/>
      <c r="AD151" s="104"/>
      <c r="AE151" s="152"/>
      <c r="AF151" s="159"/>
      <c r="AG151" s="103"/>
      <c r="AH151" s="103"/>
      <c r="AI151" s="72">
        <f t="shared" si="133"/>
        <v>0</v>
      </c>
      <c r="AJ151" s="104"/>
      <c r="AK151" s="104"/>
      <c r="AL151" s="105"/>
      <c r="AM151" s="102"/>
      <c r="AN151" s="103"/>
      <c r="AO151" s="103"/>
      <c r="AP151" s="72">
        <f t="shared" si="134"/>
        <v>0</v>
      </c>
      <c r="AQ151" s="104"/>
      <c r="AR151" s="104"/>
      <c r="AS151" s="152"/>
      <c r="AT151" s="159"/>
      <c r="AU151" s="103"/>
      <c r="AV151" s="103"/>
      <c r="AW151" s="72">
        <f t="shared" si="135"/>
        <v>0</v>
      </c>
      <c r="AX151" s="104"/>
      <c r="AY151" s="104"/>
      <c r="AZ151" s="105"/>
      <c r="BA151" s="102"/>
      <c r="BB151" s="103"/>
      <c r="BC151" s="103"/>
      <c r="BD151" s="72">
        <f t="shared" si="136"/>
        <v>0</v>
      </c>
      <c r="BE151" s="104"/>
      <c r="BF151" s="104"/>
      <c r="BG151" s="152"/>
      <c r="BH151" s="159"/>
      <c r="BI151" s="103"/>
      <c r="BJ151" s="103"/>
      <c r="BK151" s="72">
        <f t="shared" si="137"/>
        <v>0</v>
      </c>
      <c r="BL151" s="104"/>
      <c r="BM151" s="104"/>
      <c r="BN151" s="105"/>
      <c r="BO151" s="102"/>
      <c r="BP151" s="103"/>
      <c r="BQ151" s="103"/>
      <c r="BR151" s="72">
        <f t="shared" si="138"/>
        <v>0</v>
      </c>
      <c r="BS151" s="104"/>
      <c r="BT151" s="104"/>
      <c r="BU151" s="152"/>
      <c r="BV151" s="159"/>
      <c r="BW151" s="103"/>
      <c r="BX151" s="103"/>
      <c r="BY151" s="72">
        <f t="shared" si="139"/>
        <v>0</v>
      </c>
      <c r="BZ151" s="104"/>
      <c r="CA151" s="104"/>
      <c r="CB151" s="105"/>
      <c r="CC151" s="102"/>
      <c r="CD151" s="103"/>
      <c r="CE151" s="103"/>
      <c r="CF151" s="72">
        <f t="shared" si="140"/>
        <v>0</v>
      </c>
      <c r="CG151" s="104"/>
      <c r="CH151" s="104"/>
      <c r="CI151" s="152"/>
      <c r="CJ151" s="159"/>
      <c r="CK151" s="103"/>
      <c r="CL151" s="103"/>
      <c r="CM151" s="72">
        <f t="shared" si="141"/>
        <v>0</v>
      </c>
      <c r="CN151" s="104"/>
      <c r="CO151" s="104"/>
      <c r="CP151" s="105"/>
      <c r="CQ151" s="102"/>
      <c r="CR151" s="103"/>
      <c r="CS151" s="103"/>
      <c r="CT151" s="72">
        <f t="shared" si="142"/>
        <v>0</v>
      </c>
      <c r="CU151" s="104"/>
      <c r="CV151" s="104"/>
      <c r="CW151" s="152"/>
      <c r="CX151" s="159"/>
      <c r="CY151" s="103"/>
      <c r="CZ151" s="103"/>
      <c r="DA151" s="72">
        <f t="shared" si="143"/>
        <v>0</v>
      </c>
      <c r="DB151" s="104"/>
      <c r="DC151" s="104"/>
      <c r="DD151" s="105"/>
      <c r="DE151" s="102"/>
      <c r="DF151" s="103"/>
      <c r="DG151" s="103"/>
      <c r="DH151" s="72">
        <f t="shared" si="144"/>
        <v>0</v>
      </c>
      <c r="DI151" s="104"/>
      <c r="DJ151" s="104"/>
      <c r="DK151" s="152"/>
      <c r="DL151" s="170">
        <f t="shared" si="145"/>
        <v>0</v>
      </c>
      <c r="DM151" s="51">
        <f>DN151*Довідники!$H$2</f>
        <v>0</v>
      </c>
      <c r="DN151" s="72">
        <f t="shared" si="146"/>
        <v>0</v>
      </c>
      <c r="DO151" s="96" t="str">
        <f t="shared" si="147"/>
        <v xml:space="preserve"> </v>
      </c>
      <c r="DP151" s="68" t="str">
        <f>IF(OR(DO151&lt;Довідники!$J$3, DO151&gt;Довідники!$K$3), "!", "")</f>
        <v>!</v>
      </c>
      <c r="DQ151" s="120"/>
      <c r="DR151" s="45" t="str">
        <f t="shared" si="148"/>
        <v/>
      </c>
      <c r="DS151" s="71"/>
      <c r="DT151" s="119"/>
      <c r="DU151" s="119"/>
      <c r="DV151" s="119"/>
      <c r="DW151" s="179"/>
      <c r="DX151" s="182"/>
      <c r="DY151" s="119"/>
      <c r="DZ151" s="119"/>
      <c r="EA151" s="183"/>
      <c r="ED151" s="10">
        <f t="shared" si="149"/>
        <v>0</v>
      </c>
      <c r="EE151" s="10">
        <f t="shared" si="150"/>
        <v>0</v>
      </c>
      <c r="EF151" s="10">
        <f t="shared" si="151"/>
        <v>0</v>
      </c>
      <c r="EG151" s="10">
        <f t="shared" si="152"/>
        <v>0</v>
      </c>
      <c r="EH151" s="10">
        <f t="shared" si="153"/>
        <v>0</v>
      </c>
      <c r="EI151" s="10">
        <f t="shared" si="154"/>
        <v>0</v>
      </c>
      <c r="EJ151" s="10">
        <f t="shared" si="155"/>
        <v>0</v>
      </c>
      <c r="EL151" s="123">
        <f t="shared" si="156"/>
        <v>0</v>
      </c>
    </row>
    <row r="152" spans="1:142" ht="13.5" hidden="1" thickBot="1" x14ac:dyDescent="0.25">
      <c r="A152" s="49">
        <f t="shared" si="96"/>
        <v>41</v>
      </c>
      <c r="B152" s="101"/>
      <c r="C152" s="50" t="str">
        <f>IF(ISBLANK(D152)=FALSE,VLOOKUP(D152,Довідники!$B$2:$C$45,2,FALSE),"")</f>
        <v/>
      </c>
      <c r="D152" s="145"/>
      <c r="E152" s="112"/>
      <c r="F152" s="48" t="str">
        <f t="shared" si="113"/>
        <v/>
      </c>
      <c r="G152" s="48" t="str">
        <f>CONCATENATE(IF($X152="З", CONCATENATE($R$4, ","), ""), IF($X152=Довідники!$E$5, CONCATENATE($R$4, "*,"), ""), IF($AE152="З", CONCATENATE($Y$4, ","), ""), IF($AE152=Довідники!$E$5, CONCATENATE($Y$4, "*,"), ""), IF($AL152="З", CONCATENATE($AF$4, ","), ""), IF($AL152=Довідники!$E$5, CONCATENATE($AF$4, "*,"), ""), IF($AS152="З", CONCATENATE($AM$4, ","), ""), IF($AS152=Довідники!$E$5, CONCATENATE($AM$4, "*,"), ""), IF($AZ152="З", CONCATENATE($AT$4, ","), ""), IF($AZ152=Довідники!$E$5, CONCATENATE($AT$4, "*,"), ""), IF($BG152="З", CONCATENATE($BA$4, ","), ""), IF($BG152=Довідники!$E$5, CONCATENATE($BA$4, "*,"), ""), IF($BN152="З", CONCATENATE($BH$4, ","), ""), IF($BN152=Довідники!$E$5, CONCATENATE($BH$4, "*,"), ""), IF($BU152="З", CONCATENATE($BO$4, ","), ""), IF($BU152=Довідники!$E$5, CONCATENATE($BO$4, "*,"), ""), IF($CB152="З", CONCATENATE($BV$4, ","), ""), IF($CB152=Довідники!$E$5, CONCATENATE($BV$4, "*,"), ""), IF($CI152="З", CONCATENATE($CC$4, ","), ""), IF($CI152=Довідники!$E$5, CONCATENATE($CC$4, "*,"), ""), IF($CP152="З", CONCATENATE($CJ$4, ","), ""), IF($CP152=Довідники!$E$5, CONCATENATE($CJ$4, "*,"), ""), IF($CW152="З", CONCATENATE($CQ$4, ","), ""), IF($CW152=Довідники!$E$5, CONCATENATE($CQ$4, "*,"), ""), IF($DD152="З", CONCATENATE($CX$4, ","), ""), IF($DD152=Довідники!$E$5, CONCATENATE($CX$4, "*,"), ""), IF($DK152="З", CONCATENATE($DE$4, ","), ""), IF($DK152=Довідники!$E$5, CONCATENATE($DE$4, "*,"), ""))</f>
        <v/>
      </c>
      <c r="H152" s="48" t="str">
        <f t="shared" si="114"/>
        <v/>
      </c>
      <c r="I152" s="48" t="str">
        <f t="shared" si="115"/>
        <v/>
      </c>
      <c r="J152" s="48">
        <f t="shared" si="125"/>
        <v>0</v>
      </c>
      <c r="K152" s="48" t="str">
        <f t="shared" si="117"/>
        <v/>
      </c>
      <c r="L152" s="48">
        <f t="shared" si="126"/>
        <v>0</v>
      </c>
      <c r="M152" s="51">
        <f t="shared" si="127"/>
        <v>0</v>
      </c>
      <c r="N152" s="51">
        <f t="shared" si="128"/>
        <v>0</v>
      </c>
      <c r="O152" s="52">
        <f t="shared" si="129"/>
        <v>0</v>
      </c>
      <c r="P152" s="96" t="str">
        <f t="shared" si="130"/>
        <v xml:space="preserve"> </v>
      </c>
      <c r="Q152" s="166" t="str">
        <f>IF(OR(P152&lt;Довідники!$J$8, P152&gt;Довідники!$K$8), "!", "")</f>
        <v>!</v>
      </c>
      <c r="R152" s="159"/>
      <c r="S152" s="103"/>
      <c r="T152" s="103"/>
      <c r="U152" s="72">
        <f t="shared" si="131"/>
        <v>0</v>
      </c>
      <c r="V152" s="104"/>
      <c r="W152" s="104"/>
      <c r="X152" s="105"/>
      <c r="Y152" s="102"/>
      <c r="Z152" s="103"/>
      <c r="AA152" s="103"/>
      <c r="AB152" s="72">
        <f t="shared" si="132"/>
        <v>0</v>
      </c>
      <c r="AC152" s="104"/>
      <c r="AD152" s="104"/>
      <c r="AE152" s="152"/>
      <c r="AF152" s="159"/>
      <c r="AG152" s="103"/>
      <c r="AH152" s="103"/>
      <c r="AI152" s="72">
        <f t="shared" si="133"/>
        <v>0</v>
      </c>
      <c r="AJ152" s="104"/>
      <c r="AK152" s="104"/>
      <c r="AL152" s="105"/>
      <c r="AM152" s="102"/>
      <c r="AN152" s="103"/>
      <c r="AO152" s="103"/>
      <c r="AP152" s="72">
        <f t="shared" si="134"/>
        <v>0</v>
      </c>
      <c r="AQ152" s="104"/>
      <c r="AR152" s="104"/>
      <c r="AS152" s="152"/>
      <c r="AT152" s="159"/>
      <c r="AU152" s="103"/>
      <c r="AV152" s="103"/>
      <c r="AW152" s="72">
        <f t="shared" si="135"/>
        <v>0</v>
      </c>
      <c r="AX152" s="104"/>
      <c r="AY152" s="104"/>
      <c r="AZ152" s="105"/>
      <c r="BA152" s="102"/>
      <c r="BB152" s="103"/>
      <c r="BC152" s="103"/>
      <c r="BD152" s="72">
        <f t="shared" si="136"/>
        <v>0</v>
      </c>
      <c r="BE152" s="104"/>
      <c r="BF152" s="104"/>
      <c r="BG152" s="152"/>
      <c r="BH152" s="159"/>
      <c r="BI152" s="103"/>
      <c r="BJ152" s="103"/>
      <c r="BK152" s="72">
        <f t="shared" si="137"/>
        <v>0</v>
      </c>
      <c r="BL152" s="104"/>
      <c r="BM152" s="104"/>
      <c r="BN152" s="105"/>
      <c r="BO152" s="102"/>
      <c r="BP152" s="103"/>
      <c r="BQ152" s="103"/>
      <c r="BR152" s="72">
        <f t="shared" si="138"/>
        <v>0</v>
      </c>
      <c r="BS152" s="104"/>
      <c r="BT152" s="104"/>
      <c r="BU152" s="152"/>
      <c r="BV152" s="159"/>
      <c r="BW152" s="103"/>
      <c r="BX152" s="103"/>
      <c r="BY152" s="72">
        <f t="shared" si="139"/>
        <v>0</v>
      </c>
      <c r="BZ152" s="104"/>
      <c r="CA152" s="104"/>
      <c r="CB152" s="105"/>
      <c r="CC152" s="102"/>
      <c r="CD152" s="103"/>
      <c r="CE152" s="103"/>
      <c r="CF152" s="72">
        <f t="shared" si="140"/>
        <v>0</v>
      </c>
      <c r="CG152" s="104"/>
      <c r="CH152" s="104"/>
      <c r="CI152" s="152"/>
      <c r="CJ152" s="159"/>
      <c r="CK152" s="103"/>
      <c r="CL152" s="103"/>
      <c r="CM152" s="72">
        <f t="shared" si="141"/>
        <v>0</v>
      </c>
      <c r="CN152" s="104"/>
      <c r="CO152" s="104"/>
      <c r="CP152" s="105"/>
      <c r="CQ152" s="102"/>
      <c r="CR152" s="103"/>
      <c r="CS152" s="103"/>
      <c r="CT152" s="72">
        <f t="shared" si="142"/>
        <v>0</v>
      </c>
      <c r="CU152" s="104"/>
      <c r="CV152" s="104"/>
      <c r="CW152" s="152"/>
      <c r="CX152" s="159"/>
      <c r="CY152" s="103"/>
      <c r="CZ152" s="103"/>
      <c r="DA152" s="72">
        <f t="shared" si="143"/>
        <v>0</v>
      </c>
      <c r="DB152" s="104"/>
      <c r="DC152" s="104"/>
      <c r="DD152" s="105"/>
      <c r="DE152" s="102"/>
      <c r="DF152" s="103"/>
      <c r="DG152" s="103"/>
      <c r="DH152" s="72">
        <f t="shared" si="144"/>
        <v>0</v>
      </c>
      <c r="DI152" s="104"/>
      <c r="DJ152" s="104"/>
      <c r="DK152" s="152"/>
      <c r="DL152" s="170">
        <f t="shared" si="145"/>
        <v>0</v>
      </c>
      <c r="DM152" s="51">
        <f>DN152*Довідники!$H$2</f>
        <v>0</v>
      </c>
      <c r="DN152" s="72">
        <f t="shared" si="146"/>
        <v>0</v>
      </c>
      <c r="DO152" s="96" t="str">
        <f t="shared" si="147"/>
        <v xml:space="preserve"> </v>
      </c>
      <c r="DP152" s="68" t="str">
        <f>IF(OR(DO152&lt;Довідники!$J$3, DO152&gt;Довідники!$K$3), "!", "")</f>
        <v>!</v>
      </c>
      <c r="DQ152" s="120"/>
      <c r="DR152" s="45" t="str">
        <f t="shared" si="148"/>
        <v/>
      </c>
      <c r="DS152" s="71"/>
      <c r="DT152" s="119"/>
      <c r="DU152" s="119"/>
      <c r="DV152" s="119"/>
      <c r="DW152" s="179"/>
      <c r="DX152" s="182"/>
      <c r="DY152" s="119"/>
      <c r="DZ152" s="119"/>
      <c r="EA152" s="183"/>
      <c r="ED152" s="10">
        <f t="shared" si="149"/>
        <v>0</v>
      </c>
      <c r="EE152" s="10">
        <f t="shared" si="150"/>
        <v>0</v>
      </c>
      <c r="EF152" s="10">
        <f t="shared" si="151"/>
        <v>0</v>
      </c>
      <c r="EG152" s="10">
        <f t="shared" si="152"/>
        <v>0</v>
      </c>
      <c r="EH152" s="10">
        <f t="shared" si="153"/>
        <v>0</v>
      </c>
      <c r="EI152" s="10">
        <f t="shared" si="154"/>
        <v>0</v>
      </c>
      <c r="EJ152" s="10">
        <f t="shared" si="155"/>
        <v>0</v>
      </c>
      <c r="EL152" s="123">
        <f t="shared" si="156"/>
        <v>0</v>
      </c>
    </row>
    <row r="153" spans="1:142" ht="13.5" hidden="1" thickBot="1" x14ac:dyDescent="0.25">
      <c r="A153" s="49">
        <f t="shared" si="96"/>
        <v>42</v>
      </c>
      <c r="B153" s="101"/>
      <c r="C153" s="50" t="str">
        <f>IF(ISBLANK(D153)=FALSE,VLOOKUP(D153,Довідники!$B$2:$C$45,2,FALSE),"")</f>
        <v/>
      </c>
      <c r="D153" s="145"/>
      <c r="E153" s="112"/>
      <c r="F153" s="48" t="str">
        <f t="shared" si="113"/>
        <v/>
      </c>
      <c r="G153" s="48" t="str">
        <f>CONCATENATE(IF($X153="З", CONCATENATE($R$4, ","), ""), IF($X153=Довідники!$E$5, CONCATENATE($R$4, "*,"), ""), IF($AE153="З", CONCATENATE($Y$4, ","), ""), IF($AE153=Довідники!$E$5, CONCATENATE($Y$4, "*,"), ""), IF($AL153="З", CONCATENATE($AF$4, ","), ""), IF($AL153=Довідники!$E$5, CONCATENATE($AF$4, "*,"), ""), IF($AS153="З", CONCATENATE($AM$4, ","), ""), IF($AS153=Довідники!$E$5, CONCATENATE($AM$4, "*,"), ""), IF($AZ153="З", CONCATENATE($AT$4, ","), ""), IF($AZ153=Довідники!$E$5, CONCATENATE($AT$4, "*,"), ""), IF($BG153="З", CONCATENATE($BA$4, ","), ""), IF($BG153=Довідники!$E$5, CONCATENATE($BA$4, "*,"), ""), IF($BN153="З", CONCATENATE($BH$4, ","), ""), IF($BN153=Довідники!$E$5, CONCATENATE($BH$4, "*,"), ""), IF($BU153="З", CONCATENATE($BO$4, ","), ""), IF($BU153=Довідники!$E$5, CONCATENATE($BO$4, "*,"), ""), IF($CB153="З", CONCATENATE($BV$4, ","), ""), IF($CB153=Довідники!$E$5, CONCATENATE($BV$4, "*,"), ""), IF($CI153="З", CONCATENATE($CC$4, ","), ""), IF($CI153=Довідники!$E$5, CONCATENATE($CC$4, "*,"), ""), IF($CP153="З", CONCATENATE($CJ$4, ","), ""), IF($CP153=Довідники!$E$5, CONCATENATE($CJ$4, "*,"), ""), IF($CW153="З", CONCATENATE($CQ$4, ","), ""), IF($CW153=Довідники!$E$5, CONCATENATE($CQ$4, "*,"), ""), IF($DD153="З", CONCATENATE($CX$4, ","), ""), IF($DD153=Довідники!$E$5, CONCATENATE($CX$4, "*,"), ""), IF($DK153="З", CONCATENATE($DE$4, ","), ""), IF($DK153=Довідники!$E$5, CONCATENATE($DE$4, "*,"), ""))</f>
        <v/>
      </c>
      <c r="H153" s="48" t="str">
        <f t="shared" si="114"/>
        <v/>
      </c>
      <c r="I153" s="48" t="str">
        <f t="shared" si="115"/>
        <v/>
      </c>
      <c r="J153" s="48">
        <f t="shared" si="125"/>
        <v>0</v>
      </c>
      <c r="K153" s="48" t="str">
        <f t="shared" si="117"/>
        <v/>
      </c>
      <c r="L153" s="48">
        <f t="shared" si="126"/>
        <v>0</v>
      </c>
      <c r="M153" s="51">
        <f t="shared" si="127"/>
        <v>0</v>
      </c>
      <c r="N153" s="51">
        <f t="shared" si="128"/>
        <v>0</v>
      </c>
      <c r="O153" s="52">
        <f t="shared" si="129"/>
        <v>0</v>
      </c>
      <c r="P153" s="96" t="str">
        <f t="shared" si="130"/>
        <v xml:space="preserve"> </v>
      </c>
      <c r="Q153" s="166" t="str">
        <f>IF(OR(P153&lt;Довідники!$J$8, P153&gt;Довідники!$K$8), "!", "")</f>
        <v>!</v>
      </c>
      <c r="R153" s="159"/>
      <c r="S153" s="103"/>
      <c r="T153" s="103"/>
      <c r="U153" s="72">
        <f t="shared" si="131"/>
        <v>0</v>
      </c>
      <c r="V153" s="104"/>
      <c r="W153" s="104"/>
      <c r="X153" s="105"/>
      <c r="Y153" s="102"/>
      <c r="Z153" s="103"/>
      <c r="AA153" s="103"/>
      <c r="AB153" s="72">
        <f t="shared" si="132"/>
        <v>0</v>
      </c>
      <c r="AC153" s="104"/>
      <c r="AD153" s="104"/>
      <c r="AE153" s="152"/>
      <c r="AF153" s="159"/>
      <c r="AG153" s="103"/>
      <c r="AH153" s="103"/>
      <c r="AI153" s="72">
        <f t="shared" si="133"/>
        <v>0</v>
      </c>
      <c r="AJ153" s="104"/>
      <c r="AK153" s="104"/>
      <c r="AL153" s="105"/>
      <c r="AM153" s="102"/>
      <c r="AN153" s="103"/>
      <c r="AO153" s="103"/>
      <c r="AP153" s="72">
        <f t="shared" si="134"/>
        <v>0</v>
      </c>
      <c r="AQ153" s="104"/>
      <c r="AR153" s="104"/>
      <c r="AS153" s="152"/>
      <c r="AT153" s="159"/>
      <c r="AU153" s="103"/>
      <c r="AV153" s="103"/>
      <c r="AW153" s="72">
        <f t="shared" si="135"/>
        <v>0</v>
      </c>
      <c r="AX153" s="104"/>
      <c r="AY153" s="104"/>
      <c r="AZ153" s="105"/>
      <c r="BA153" s="102"/>
      <c r="BB153" s="103"/>
      <c r="BC153" s="103"/>
      <c r="BD153" s="72">
        <f t="shared" si="136"/>
        <v>0</v>
      </c>
      <c r="BE153" s="104"/>
      <c r="BF153" s="104"/>
      <c r="BG153" s="152"/>
      <c r="BH153" s="159"/>
      <c r="BI153" s="103"/>
      <c r="BJ153" s="103"/>
      <c r="BK153" s="72">
        <f t="shared" si="137"/>
        <v>0</v>
      </c>
      <c r="BL153" s="104"/>
      <c r="BM153" s="104"/>
      <c r="BN153" s="105"/>
      <c r="BO153" s="102"/>
      <c r="BP153" s="103"/>
      <c r="BQ153" s="103"/>
      <c r="BR153" s="72">
        <f t="shared" si="138"/>
        <v>0</v>
      </c>
      <c r="BS153" s="104"/>
      <c r="BT153" s="104"/>
      <c r="BU153" s="152"/>
      <c r="BV153" s="159"/>
      <c r="BW153" s="103"/>
      <c r="BX153" s="103"/>
      <c r="BY153" s="72">
        <f t="shared" si="139"/>
        <v>0</v>
      </c>
      <c r="BZ153" s="104"/>
      <c r="CA153" s="104"/>
      <c r="CB153" s="105"/>
      <c r="CC153" s="102"/>
      <c r="CD153" s="103"/>
      <c r="CE153" s="103"/>
      <c r="CF153" s="72">
        <f t="shared" si="140"/>
        <v>0</v>
      </c>
      <c r="CG153" s="104"/>
      <c r="CH153" s="104"/>
      <c r="CI153" s="152"/>
      <c r="CJ153" s="159"/>
      <c r="CK153" s="103"/>
      <c r="CL153" s="103"/>
      <c r="CM153" s="72">
        <f t="shared" si="141"/>
        <v>0</v>
      </c>
      <c r="CN153" s="104"/>
      <c r="CO153" s="104"/>
      <c r="CP153" s="105"/>
      <c r="CQ153" s="102"/>
      <c r="CR153" s="103"/>
      <c r="CS153" s="103"/>
      <c r="CT153" s="72">
        <f t="shared" si="142"/>
        <v>0</v>
      </c>
      <c r="CU153" s="104"/>
      <c r="CV153" s="104"/>
      <c r="CW153" s="152"/>
      <c r="CX153" s="159"/>
      <c r="CY153" s="103"/>
      <c r="CZ153" s="103"/>
      <c r="DA153" s="72">
        <f t="shared" si="143"/>
        <v>0</v>
      </c>
      <c r="DB153" s="104"/>
      <c r="DC153" s="104"/>
      <c r="DD153" s="105"/>
      <c r="DE153" s="102"/>
      <c r="DF153" s="103"/>
      <c r="DG153" s="103"/>
      <c r="DH153" s="72">
        <f t="shared" si="144"/>
        <v>0</v>
      </c>
      <c r="DI153" s="104"/>
      <c r="DJ153" s="104"/>
      <c r="DK153" s="152"/>
      <c r="DL153" s="170">
        <f t="shared" si="145"/>
        <v>0</v>
      </c>
      <c r="DM153" s="51">
        <f>DN153*Довідники!$H$2</f>
        <v>0</v>
      </c>
      <c r="DN153" s="72">
        <f t="shared" si="146"/>
        <v>0</v>
      </c>
      <c r="DO153" s="96" t="str">
        <f t="shared" si="147"/>
        <v xml:space="preserve"> </v>
      </c>
      <c r="DP153" s="68" t="str">
        <f>IF(OR(DO153&lt;Довідники!$J$3, DO153&gt;Довідники!$K$3), "!", "")</f>
        <v>!</v>
      </c>
      <c r="DQ153" s="120"/>
      <c r="DR153" s="45" t="str">
        <f t="shared" si="148"/>
        <v/>
      </c>
      <c r="DS153" s="71"/>
      <c r="DT153" s="119"/>
      <c r="DU153" s="119"/>
      <c r="DV153" s="119"/>
      <c r="DW153" s="179"/>
      <c r="DX153" s="182"/>
      <c r="DY153" s="119"/>
      <c r="DZ153" s="119"/>
      <c r="EA153" s="183"/>
      <c r="ED153" s="10">
        <f t="shared" si="149"/>
        <v>0</v>
      </c>
      <c r="EE153" s="10">
        <f t="shared" si="150"/>
        <v>0</v>
      </c>
      <c r="EF153" s="10">
        <f t="shared" si="151"/>
        <v>0</v>
      </c>
      <c r="EG153" s="10">
        <f t="shared" si="152"/>
        <v>0</v>
      </c>
      <c r="EH153" s="10">
        <f t="shared" si="153"/>
        <v>0</v>
      </c>
      <c r="EI153" s="10">
        <f t="shared" si="154"/>
        <v>0</v>
      </c>
      <c r="EJ153" s="10">
        <f t="shared" si="155"/>
        <v>0</v>
      </c>
      <c r="EL153" s="123">
        <f t="shared" si="156"/>
        <v>0</v>
      </c>
    </row>
    <row r="154" spans="1:142" ht="13.5" hidden="1" thickBot="1" x14ac:dyDescent="0.25">
      <c r="A154" s="49">
        <f t="shared" si="96"/>
        <v>43</v>
      </c>
      <c r="B154" s="101"/>
      <c r="C154" s="50" t="str">
        <f>IF(ISBLANK(D154)=FALSE,VLOOKUP(D154,Довідники!$B$2:$C$45,2,FALSE),"")</f>
        <v/>
      </c>
      <c r="D154" s="145"/>
      <c r="E154" s="112"/>
      <c r="F154" s="48" t="str">
        <f t="shared" si="113"/>
        <v/>
      </c>
      <c r="G154" s="48" t="str">
        <f>CONCATENATE(IF($X154="З", CONCATENATE($R$4, ","), ""), IF($X154=Довідники!$E$5, CONCATENATE($R$4, "*,"), ""), IF($AE154="З", CONCATENATE($Y$4, ","), ""), IF($AE154=Довідники!$E$5, CONCATENATE($Y$4, "*,"), ""), IF($AL154="З", CONCATENATE($AF$4, ","), ""), IF($AL154=Довідники!$E$5, CONCATENATE($AF$4, "*,"), ""), IF($AS154="З", CONCATENATE($AM$4, ","), ""), IF($AS154=Довідники!$E$5, CONCATENATE($AM$4, "*,"), ""), IF($AZ154="З", CONCATENATE($AT$4, ","), ""), IF($AZ154=Довідники!$E$5, CONCATENATE($AT$4, "*,"), ""), IF($BG154="З", CONCATENATE($BA$4, ","), ""), IF($BG154=Довідники!$E$5, CONCATENATE($BA$4, "*,"), ""), IF($BN154="З", CONCATENATE($BH$4, ","), ""), IF($BN154=Довідники!$E$5, CONCATENATE($BH$4, "*,"), ""), IF($BU154="З", CONCATENATE($BO$4, ","), ""), IF($BU154=Довідники!$E$5, CONCATENATE($BO$4, "*,"), ""), IF($CB154="З", CONCATENATE($BV$4, ","), ""), IF($CB154=Довідники!$E$5, CONCATENATE($BV$4, "*,"), ""), IF($CI154="З", CONCATENATE($CC$4, ","), ""), IF($CI154=Довідники!$E$5, CONCATENATE($CC$4, "*,"), ""), IF($CP154="З", CONCATENATE($CJ$4, ","), ""), IF($CP154=Довідники!$E$5, CONCATENATE($CJ$4, "*,"), ""), IF($CW154="З", CONCATENATE($CQ$4, ","), ""), IF($CW154=Довідники!$E$5, CONCATENATE($CQ$4, "*,"), ""), IF($DD154="З", CONCATENATE($CX$4, ","), ""), IF($DD154=Довідники!$E$5, CONCATENATE($CX$4, "*,"), ""), IF($DK154="З", CONCATENATE($DE$4, ","), ""), IF($DK154=Довідники!$E$5, CONCATENATE($DE$4, "*,"), ""))</f>
        <v/>
      </c>
      <c r="H154" s="48" t="str">
        <f t="shared" si="114"/>
        <v/>
      </c>
      <c r="I154" s="48" t="str">
        <f t="shared" si="115"/>
        <v/>
      </c>
      <c r="J154" s="48">
        <f t="shared" si="125"/>
        <v>0</v>
      </c>
      <c r="K154" s="48" t="str">
        <f t="shared" si="117"/>
        <v/>
      </c>
      <c r="L154" s="48">
        <f t="shared" si="126"/>
        <v>0</v>
      </c>
      <c r="M154" s="51">
        <f t="shared" si="127"/>
        <v>0</v>
      </c>
      <c r="N154" s="51">
        <f t="shared" si="128"/>
        <v>0</v>
      </c>
      <c r="O154" s="52">
        <f t="shared" si="129"/>
        <v>0</v>
      </c>
      <c r="P154" s="96" t="str">
        <f t="shared" si="130"/>
        <v xml:space="preserve"> </v>
      </c>
      <c r="Q154" s="166" t="str">
        <f>IF(OR(P154&lt;Довідники!$J$8, P154&gt;Довідники!$K$8), "!", "")</f>
        <v>!</v>
      </c>
      <c r="R154" s="159"/>
      <c r="S154" s="103"/>
      <c r="T154" s="103"/>
      <c r="U154" s="72">
        <f t="shared" si="131"/>
        <v>0</v>
      </c>
      <c r="V154" s="104"/>
      <c r="W154" s="104"/>
      <c r="X154" s="105"/>
      <c r="Y154" s="102"/>
      <c r="Z154" s="103"/>
      <c r="AA154" s="103"/>
      <c r="AB154" s="72">
        <f t="shared" si="132"/>
        <v>0</v>
      </c>
      <c r="AC154" s="104"/>
      <c r="AD154" s="104"/>
      <c r="AE154" s="152"/>
      <c r="AF154" s="159"/>
      <c r="AG154" s="103"/>
      <c r="AH154" s="103"/>
      <c r="AI154" s="72">
        <f t="shared" si="133"/>
        <v>0</v>
      </c>
      <c r="AJ154" s="104"/>
      <c r="AK154" s="104"/>
      <c r="AL154" s="105"/>
      <c r="AM154" s="102"/>
      <c r="AN154" s="103"/>
      <c r="AO154" s="103"/>
      <c r="AP154" s="72">
        <f t="shared" si="134"/>
        <v>0</v>
      </c>
      <c r="AQ154" s="104"/>
      <c r="AR154" s="104"/>
      <c r="AS154" s="152"/>
      <c r="AT154" s="159"/>
      <c r="AU154" s="103"/>
      <c r="AV154" s="103"/>
      <c r="AW154" s="72">
        <f t="shared" si="135"/>
        <v>0</v>
      </c>
      <c r="AX154" s="104"/>
      <c r="AY154" s="104"/>
      <c r="AZ154" s="105"/>
      <c r="BA154" s="102"/>
      <c r="BB154" s="103"/>
      <c r="BC154" s="103"/>
      <c r="BD154" s="72">
        <f t="shared" si="136"/>
        <v>0</v>
      </c>
      <c r="BE154" s="104"/>
      <c r="BF154" s="104"/>
      <c r="BG154" s="152"/>
      <c r="BH154" s="159"/>
      <c r="BI154" s="103"/>
      <c r="BJ154" s="103"/>
      <c r="BK154" s="72">
        <f t="shared" si="137"/>
        <v>0</v>
      </c>
      <c r="BL154" s="104"/>
      <c r="BM154" s="104"/>
      <c r="BN154" s="105"/>
      <c r="BO154" s="102"/>
      <c r="BP154" s="103"/>
      <c r="BQ154" s="103"/>
      <c r="BR154" s="72">
        <f t="shared" si="138"/>
        <v>0</v>
      </c>
      <c r="BS154" s="104"/>
      <c r="BT154" s="104"/>
      <c r="BU154" s="152"/>
      <c r="BV154" s="159"/>
      <c r="BW154" s="103"/>
      <c r="BX154" s="103"/>
      <c r="BY154" s="72">
        <f t="shared" si="139"/>
        <v>0</v>
      </c>
      <c r="BZ154" s="104"/>
      <c r="CA154" s="104"/>
      <c r="CB154" s="105"/>
      <c r="CC154" s="102"/>
      <c r="CD154" s="103"/>
      <c r="CE154" s="103"/>
      <c r="CF154" s="72">
        <f t="shared" si="140"/>
        <v>0</v>
      </c>
      <c r="CG154" s="104"/>
      <c r="CH154" s="104"/>
      <c r="CI154" s="152"/>
      <c r="CJ154" s="159"/>
      <c r="CK154" s="103"/>
      <c r="CL154" s="103"/>
      <c r="CM154" s="72">
        <f t="shared" si="141"/>
        <v>0</v>
      </c>
      <c r="CN154" s="104"/>
      <c r="CO154" s="104"/>
      <c r="CP154" s="105"/>
      <c r="CQ154" s="102"/>
      <c r="CR154" s="103"/>
      <c r="CS154" s="103"/>
      <c r="CT154" s="72">
        <f t="shared" si="142"/>
        <v>0</v>
      </c>
      <c r="CU154" s="104"/>
      <c r="CV154" s="104"/>
      <c r="CW154" s="152"/>
      <c r="CX154" s="159"/>
      <c r="CY154" s="103"/>
      <c r="CZ154" s="103"/>
      <c r="DA154" s="72">
        <f t="shared" si="143"/>
        <v>0</v>
      </c>
      <c r="DB154" s="104"/>
      <c r="DC154" s="104"/>
      <c r="DD154" s="105"/>
      <c r="DE154" s="102"/>
      <c r="DF154" s="103"/>
      <c r="DG154" s="103"/>
      <c r="DH154" s="72">
        <f t="shared" si="144"/>
        <v>0</v>
      </c>
      <c r="DI154" s="104"/>
      <c r="DJ154" s="104"/>
      <c r="DK154" s="152"/>
      <c r="DL154" s="170">
        <f t="shared" si="145"/>
        <v>0</v>
      </c>
      <c r="DM154" s="51">
        <f>DN154*Довідники!$H$2</f>
        <v>0</v>
      </c>
      <c r="DN154" s="72">
        <f t="shared" si="146"/>
        <v>0</v>
      </c>
      <c r="DO154" s="96" t="str">
        <f t="shared" si="147"/>
        <v xml:space="preserve"> </v>
      </c>
      <c r="DP154" s="68" t="str">
        <f>IF(OR(DO154&lt;Довідники!$J$3, DO154&gt;Довідники!$K$3), "!", "")</f>
        <v>!</v>
      </c>
      <c r="DQ154" s="120"/>
      <c r="DR154" s="45" t="str">
        <f t="shared" si="148"/>
        <v/>
      </c>
      <c r="DS154" s="71"/>
      <c r="DT154" s="119"/>
      <c r="DU154" s="119"/>
      <c r="DV154" s="119"/>
      <c r="DW154" s="179"/>
      <c r="DX154" s="182"/>
      <c r="DY154" s="119"/>
      <c r="DZ154" s="119"/>
      <c r="EA154" s="183"/>
      <c r="ED154" s="10">
        <f t="shared" si="149"/>
        <v>0</v>
      </c>
      <c r="EE154" s="10">
        <f t="shared" si="150"/>
        <v>0</v>
      </c>
      <c r="EF154" s="10">
        <f t="shared" si="151"/>
        <v>0</v>
      </c>
      <c r="EG154" s="10">
        <f t="shared" si="152"/>
        <v>0</v>
      </c>
      <c r="EH154" s="10">
        <f t="shared" si="153"/>
        <v>0</v>
      </c>
      <c r="EI154" s="10">
        <f t="shared" si="154"/>
        <v>0</v>
      </c>
      <c r="EJ154" s="10">
        <f t="shared" si="155"/>
        <v>0</v>
      </c>
      <c r="EL154" s="123">
        <f t="shared" si="156"/>
        <v>0</v>
      </c>
    </row>
    <row r="155" spans="1:142" ht="13.5" hidden="1" thickBot="1" x14ac:dyDescent="0.25">
      <c r="A155" s="49">
        <f t="shared" si="96"/>
        <v>44</v>
      </c>
      <c r="B155" s="101"/>
      <c r="C155" s="50" t="str">
        <f>IF(ISBLANK(D155)=FALSE,VLOOKUP(D155,Довідники!$B$2:$C$45,2,FALSE),"")</f>
        <v/>
      </c>
      <c r="D155" s="145"/>
      <c r="E155" s="112"/>
      <c r="F155" s="48" t="str">
        <f t="shared" si="113"/>
        <v/>
      </c>
      <c r="G155" s="48" t="str">
        <f>CONCATENATE(IF($X155="З", CONCATENATE($R$4, ","), ""), IF($X155=Довідники!$E$5, CONCATENATE($R$4, "*,"), ""), IF($AE155="З", CONCATENATE($Y$4, ","), ""), IF($AE155=Довідники!$E$5, CONCATENATE($Y$4, "*,"), ""), IF($AL155="З", CONCATENATE($AF$4, ","), ""), IF($AL155=Довідники!$E$5, CONCATENATE($AF$4, "*,"), ""), IF($AS155="З", CONCATENATE($AM$4, ","), ""), IF($AS155=Довідники!$E$5, CONCATENATE($AM$4, "*,"), ""), IF($AZ155="З", CONCATENATE($AT$4, ","), ""), IF($AZ155=Довідники!$E$5, CONCATENATE($AT$4, "*,"), ""), IF($BG155="З", CONCATENATE($BA$4, ","), ""), IF($BG155=Довідники!$E$5, CONCATENATE($BA$4, "*,"), ""), IF($BN155="З", CONCATENATE($BH$4, ","), ""), IF($BN155=Довідники!$E$5, CONCATENATE($BH$4, "*,"), ""), IF($BU155="З", CONCATENATE($BO$4, ","), ""), IF($BU155=Довідники!$E$5, CONCATENATE($BO$4, "*,"), ""), IF($CB155="З", CONCATENATE($BV$4, ","), ""), IF($CB155=Довідники!$E$5, CONCATENATE($BV$4, "*,"), ""), IF($CI155="З", CONCATENATE($CC$4, ","), ""), IF($CI155=Довідники!$E$5, CONCATENATE($CC$4, "*,"), ""), IF($CP155="З", CONCATENATE($CJ$4, ","), ""), IF($CP155=Довідники!$E$5, CONCATENATE($CJ$4, "*,"), ""), IF($CW155="З", CONCATENATE($CQ$4, ","), ""), IF($CW155=Довідники!$E$5, CONCATENATE($CQ$4, "*,"), ""), IF($DD155="З", CONCATENATE($CX$4, ","), ""), IF($DD155=Довідники!$E$5, CONCATENATE($CX$4, "*,"), ""), IF($DK155="З", CONCATENATE($DE$4, ","), ""), IF($DK155=Довідники!$E$5, CONCATENATE($DE$4, "*,"), ""))</f>
        <v/>
      </c>
      <c r="H155" s="48" t="str">
        <f t="shared" si="114"/>
        <v/>
      </c>
      <c r="I155" s="48" t="str">
        <f t="shared" si="115"/>
        <v/>
      </c>
      <c r="J155" s="48">
        <f t="shared" si="125"/>
        <v>0</v>
      </c>
      <c r="K155" s="48" t="str">
        <f t="shared" si="117"/>
        <v/>
      </c>
      <c r="L155" s="48">
        <f t="shared" si="126"/>
        <v>0</v>
      </c>
      <c r="M155" s="51">
        <f t="shared" si="127"/>
        <v>0</v>
      </c>
      <c r="N155" s="51">
        <f t="shared" si="128"/>
        <v>0</v>
      </c>
      <c r="O155" s="52">
        <f t="shared" si="129"/>
        <v>0</v>
      </c>
      <c r="P155" s="96" t="str">
        <f t="shared" si="130"/>
        <v xml:space="preserve"> </v>
      </c>
      <c r="Q155" s="166" t="str">
        <f>IF(OR(P155&lt;Довідники!$J$8, P155&gt;Довідники!$K$8), "!", "")</f>
        <v>!</v>
      </c>
      <c r="R155" s="159"/>
      <c r="S155" s="103"/>
      <c r="T155" s="103"/>
      <c r="U155" s="72">
        <f t="shared" si="131"/>
        <v>0</v>
      </c>
      <c r="V155" s="104"/>
      <c r="W155" s="104"/>
      <c r="X155" s="105"/>
      <c r="Y155" s="102"/>
      <c r="Z155" s="103"/>
      <c r="AA155" s="103"/>
      <c r="AB155" s="72">
        <f t="shared" si="132"/>
        <v>0</v>
      </c>
      <c r="AC155" s="104"/>
      <c r="AD155" s="104"/>
      <c r="AE155" s="152"/>
      <c r="AF155" s="159"/>
      <c r="AG155" s="103"/>
      <c r="AH155" s="103"/>
      <c r="AI155" s="72">
        <f t="shared" si="133"/>
        <v>0</v>
      </c>
      <c r="AJ155" s="104"/>
      <c r="AK155" s="104"/>
      <c r="AL155" s="105"/>
      <c r="AM155" s="102"/>
      <c r="AN155" s="103"/>
      <c r="AO155" s="103"/>
      <c r="AP155" s="72">
        <f t="shared" si="134"/>
        <v>0</v>
      </c>
      <c r="AQ155" s="104"/>
      <c r="AR155" s="104"/>
      <c r="AS155" s="152"/>
      <c r="AT155" s="159"/>
      <c r="AU155" s="103"/>
      <c r="AV155" s="103"/>
      <c r="AW155" s="72">
        <f t="shared" si="135"/>
        <v>0</v>
      </c>
      <c r="AX155" s="104"/>
      <c r="AY155" s="104"/>
      <c r="AZ155" s="105"/>
      <c r="BA155" s="102"/>
      <c r="BB155" s="103"/>
      <c r="BC155" s="103"/>
      <c r="BD155" s="72">
        <f t="shared" si="136"/>
        <v>0</v>
      </c>
      <c r="BE155" s="104"/>
      <c r="BF155" s="104"/>
      <c r="BG155" s="152"/>
      <c r="BH155" s="159"/>
      <c r="BI155" s="103"/>
      <c r="BJ155" s="103"/>
      <c r="BK155" s="72">
        <f t="shared" si="137"/>
        <v>0</v>
      </c>
      <c r="BL155" s="104"/>
      <c r="BM155" s="104"/>
      <c r="BN155" s="105"/>
      <c r="BO155" s="102"/>
      <c r="BP155" s="103"/>
      <c r="BQ155" s="103"/>
      <c r="BR155" s="72">
        <f t="shared" si="138"/>
        <v>0</v>
      </c>
      <c r="BS155" s="104"/>
      <c r="BT155" s="104"/>
      <c r="BU155" s="152"/>
      <c r="BV155" s="159"/>
      <c r="BW155" s="103"/>
      <c r="BX155" s="103"/>
      <c r="BY155" s="72">
        <f t="shared" si="139"/>
        <v>0</v>
      </c>
      <c r="BZ155" s="104"/>
      <c r="CA155" s="104"/>
      <c r="CB155" s="105"/>
      <c r="CC155" s="102"/>
      <c r="CD155" s="103"/>
      <c r="CE155" s="103"/>
      <c r="CF155" s="72">
        <f t="shared" si="140"/>
        <v>0</v>
      </c>
      <c r="CG155" s="104"/>
      <c r="CH155" s="104"/>
      <c r="CI155" s="152"/>
      <c r="CJ155" s="159"/>
      <c r="CK155" s="103"/>
      <c r="CL155" s="103"/>
      <c r="CM155" s="72">
        <f t="shared" si="141"/>
        <v>0</v>
      </c>
      <c r="CN155" s="104"/>
      <c r="CO155" s="104"/>
      <c r="CP155" s="105"/>
      <c r="CQ155" s="102"/>
      <c r="CR155" s="103"/>
      <c r="CS155" s="103"/>
      <c r="CT155" s="72">
        <f t="shared" si="142"/>
        <v>0</v>
      </c>
      <c r="CU155" s="104"/>
      <c r="CV155" s="104"/>
      <c r="CW155" s="152"/>
      <c r="CX155" s="159"/>
      <c r="CY155" s="103"/>
      <c r="CZ155" s="103"/>
      <c r="DA155" s="72">
        <f t="shared" si="143"/>
        <v>0</v>
      </c>
      <c r="DB155" s="104"/>
      <c r="DC155" s="104"/>
      <c r="DD155" s="105"/>
      <c r="DE155" s="102"/>
      <c r="DF155" s="103"/>
      <c r="DG155" s="103"/>
      <c r="DH155" s="72">
        <f t="shared" si="144"/>
        <v>0</v>
      </c>
      <c r="DI155" s="104"/>
      <c r="DJ155" s="104"/>
      <c r="DK155" s="152"/>
      <c r="DL155" s="170">
        <f t="shared" si="145"/>
        <v>0</v>
      </c>
      <c r="DM155" s="51">
        <f>DN155*Довідники!$H$2</f>
        <v>0</v>
      </c>
      <c r="DN155" s="72">
        <f t="shared" si="146"/>
        <v>0</v>
      </c>
      <c r="DO155" s="96" t="str">
        <f t="shared" si="147"/>
        <v xml:space="preserve"> </v>
      </c>
      <c r="DP155" s="68" t="str">
        <f>IF(OR(DO155&lt;Довідники!$J$3, DO155&gt;Довідники!$K$3), "!", "")</f>
        <v>!</v>
      </c>
      <c r="DQ155" s="120"/>
      <c r="DR155" s="45" t="str">
        <f t="shared" si="148"/>
        <v/>
      </c>
      <c r="DS155" s="71"/>
      <c r="DT155" s="119"/>
      <c r="DU155" s="119"/>
      <c r="DV155" s="119"/>
      <c r="DW155" s="179"/>
      <c r="DX155" s="182"/>
      <c r="DY155" s="119"/>
      <c r="DZ155" s="119"/>
      <c r="EA155" s="183"/>
      <c r="ED155" s="10">
        <f t="shared" si="149"/>
        <v>0</v>
      </c>
      <c r="EE155" s="10">
        <f t="shared" si="150"/>
        <v>0</v>
      </c>
      <c r="EF155" s="10">
        <f t="shared" si="151"/>
        <v>0</v>
      </c>
      <c r="EG155" s="10">
        <f t="shared" si="152"/>
        <v>0</v>
      </c>
      <c r="EH155" s="10">
        <f t="shared" si="153"/>
        <v>0</v>
      </c>
      <c r="EI155" s="10">
        <f t="shared" si="154"/>
        <v>0</v>
      </c>
      <c r="EJ155" s="10">
        <f t="shared" si="155"/>
        <v>0</v>
      </c>
      <c r="EL155" s="123">
        <f t="shared" si="156"/>
        <v>0</v>
      </c>
    </row>
    <row r="156" spans="1:142" ht="13.5" hidden="1" thickBot="1" x14ac:dyDescent="0.25">
      <c r="A156" s="49">
        <f t="shared" si="96"/>
        <v>45</v>
      </c>
      <c r="B156" s="101"/>
      <c r="C156" s="50" t="str">
        <f>IF(ISBLANK(D156)=FALSE,VLOOKUP(D156,Довідники!$B$2:$C$45,2,FALSE),"")</f>
        <v/>
      </c>
      <c r="D156" s="145"/>
      <c r="E156" s="112"/>
      <c r="F156" s="48" t="str">
        <f t="shared" si="113"/>
        <v/>
      </c>
      <c r="G156" s="48" t="str">
        <f>CONCATENATE(IF($X156="З", CONCATENATE($R$4, ","), ""), IF($X156=Довідники!$E$5, CONCATENATE($R$4, "*,"), ""), IF($AE156="З", CONCATENATE($Y$4, ","), ""), IF($AE156=Довідники!$E$5, CONCATENATE($Y$4, "*,"), ""), IF($AL156="З", CONCATENATE($AF$4, ","), ""), IF($AL156=Довідники!$E$5, CONCATENATE($AF$4, "*,"), ""), IF($AS156="З", CONCATENATE($AM$4, ","), ""), IF($AS156=Довідники!$E$5, CONCATENATE($AM$4, "*,"), ""), IF($AZ156="З", CONCATENATE($AT$4, ","), ""), IF($AZ156=Довідники!$E$5, CONCATENATE($AT$4, "*,"), ""), IF($BG156="З", CONCATENATE($BA$4, ","), ""), IF($BG156=Довідники!$E$5, CONCATENATE($BA$4, "*,"), ""), IF($BN156="З", CONCATENATE($BH$4, ","), ""), IF($BN156=Довідники!$E$5, CONCATENATE($BH$4, "*,"), ""), IF($BU156="З", CONCATENATE($BO$4, ","), ""), IF($BU156=Довідники!$E$5, CONCATENATE($BO$4, "*,"), ""), IF($CB156="З", CONCATENATE($BV$4, ","), ""), IF($CB156=Довідники!$E$5, CONCATENATE($BV$4, "*,"), ""), IF($CI156="З", CONCATENATE($CC$4, ","), ""), IF($CI156=Довідники!$E$5, CONCATENATE($CC$4, "*,"), ""), IF($CP156="З", CONCATENATE($CJ$4, ","), ""), IF($CP156=Довідники!$E$5, CONCATENATE($CJ$4, "*,"), ""), IF($CW156="З", CONCATENATE($CQ$4, ","), ""), IF($CW156=Довідники!$E$5, CONCATENATE($CQ$4, "*,"), ""), IF($DD156="З", CONCATENATE($CX$4, ","), ""), IF($DD156=Довідники!$E$5, CONCATENATE($CX$4, "*,"), ""), IF($DK156="З", CONCATENATE($DE$4, ","), ""), IF($DK156=Довідники!$E$5, CONCATENATE($DE$4, "*,"), ""))</f>
        <v/>
      </c>
      <c r="H156" s="48" t="str">
        <f t="shared" si="114"/>
        <v/>
      </c>
      <c r="I156" s="48" t="str">
        <f t="shared" si="115"/>
        <v/>
      </c>
      <c r="J156" s="48">
        <f t="shared" si="125"/>
        <v>0</v>
      </c>
      <c r="K156" s="48" t="str">
        <f t="shared" si="117"/>
        <v/>
      </c>
      <c r="L156" s="48">
        <f t="shared" si="126"/>
        <v>0</v>
      </c>
      <c r="M156" s="51">
        <f t="shared" si="127"/>
        <v>0</v>
      </c>
      <c r="N156" s="51">
        <f t="shared" si="128"/>
        <v>0</v>
      </c>
      <c r="O156" s="52">
        <f t="shared" si="129"/>
        <v>0</v>
      </c>
      <c r="P156" s="96" t="str">
        <f t="shared" si="130"/>
        <v xml:space="preserve"> </v>
      </c>
      <c r="Q156" s="166" t="str">
        <f>IF(OR(P156&lt;Довідники!$J$8, P156&gt;Довідники!$K$8), "!", "")</f>
        <v>!</v>
      </c>
      <c r="R156" s="159"/>
      <c r="S156" s="103"/>
      <c r="T156" s="103"/>
      <c r="U156" s="72">
        <f t="shared" si="131"/>
        <v>0</v>
      </c>
      <c r="V156" s="104"/>
      <c r="W156" s="104"/>
      <c r="X156" s="105"/>
      <c r="Y156" s="102"/>
      <c r="Z156" s="103"/>
      <c r="AA156" s="103"/>
      <c r="AB156" s="72">
        <f t="shared" si="132"/>
        <v>0</v>
      </c>
      <c r="AC156" s="104"/>
      <c r="AD156" s="104"/>
      <c r="AE156" s="152"/>
      <c r="AF156" s="159"/>
      <c r="AG156" s="103"/>
      <c r="AH156" s="103"/>
      <c r="AI156" s="72">
        <f t="shared" si="133"/>
        <v>0</v>
      </c>
      <c r="AJ156" s="104"/>
      <c r="AK156" s="104"/>
      <c r="AL156" s="105"/>
      <c r="AM156" s="102"/>
      <c r="AN156" s="103"/>
      <c r="AO156" s="103"/>
      <c r="AP156" s="72">
        <f t="shared" si="134"/>
        <v>0</v>
      </c>
      <c r="AQ156" s="104"/>
      <c r="AR156" s="104"/>
      <c r="AS156" s="152"/>
      <c r="AT156" s="159"/>
      <c r="AU156" s="103"/>
      <c r="AV156" s="103"/>
      <c r="AW156" s="72">
        <f t="shared" si="135"/>
        <v>0</v>
      </c>
      <c r="AX156" s="104"/>
      <c r="AY156" s="104"/>
      <c r="AZ156" s="105"/>
      <c r="BA156" s="102"/>
      <c r="BB156" s="103"/>
      <c r="BC156" s="103"/>
      <c r="BD156" s="72">
        <f t="shared" si="136"/>
        <v>0</v>
      </c>
      <c r="BE156" s="104"/>
      <c r="BF156" s="104"/>
      <c r="BG156" s="152"/>
      <c r="BH156" s="159"/>
      <c r="BI156" s="103"/>
      <c r="BJ156" s="103"/>
      <c r="BK156" s="72">
        <f t="shared" si="137"/>
        <v>0</v>
      </c>
      <c r="BL156" s="104"/>
      <c r="BM156" s="104"/>
      <c r="BN156" s="105"/>
      <c r="BO156" s="102"/>
      <c r="BP156" s="103"/>
      <c r="BQ156" s="103"/>
      <c r="BR156" s="72">
        <f t="shared" si="138"/>
        <v>0</v>
      </c>
      <c r="BS156" s="104"/>
      <c r="BT156" s="104"/>
      <c r="BU156" s="152"/>
      <c r="BV156" s="159"/>
      <c r="BW156" s="103"/>
      <c r="BX156" s="103"/>
      <c r="BY156" s="72">
        <f t="shared" si="139"/>
        <v>0</v>
      </c>
      <c r="BZ156" s="104"/>
      <c r="CA156" s="104"/>
      <c r="CB156" s="105"/>
      <c r="CC156" s="102"/>
      <c r="CD156" s="103"/>
      <c r="CE156" s="103"/>
      <c r="CF156" s="72">
        <f t="shared" si="140"/>
        <v>0</v>
      </c>
      <c r="CG156" s="104"/>
      <c r="CH156" s="104"/>
      <c r="CI156" s="152"/>
      <c r="CJ156" s="159"/>
      <c r="CK156" s="103"/>
      <c r="CL156" s="103"/>
      <c r="CM156" s="72">
        <f t="shared" si="141"/>
        <v>0</v>
      </c>
      <c r="CN156" s="104"/>
      <c r="CO156" s="104"/>
      <c r="CP156" s="105"/>
      <c r="CQ156" s="102"/>
      <c r="CR156" s="103"/>
      <c r="CS156" s="103"/>
      <c r="CT156" s="72">
        <f t="shared" si="142"/>
        <v>0</v>
      </c>
      <c r="CU156" s="104"/>
      <c r="CV156" s="104"/>
      <c r="CW156" s="152"/>
      <c r="CX156" s="159"/>
      <c r="CY156" s="103"/>
      <c r="CZ156" s="103"/>
      <c r="DA156" s="72">
        <f t="shared" si="143"/>
        <v>0</v>
      </c>
      <c r="DB156" s="104"/>
      <c r="DC156" s="104"/>
      <c r="DD156" s="105"/>
      <c r="DE156" s="102"/>
      <c r="DF156" s="103"/>
      <c r="DG156" s="103"/>
      <c r="DH156" s="72">
        <f t="shared" si="144"/>
        <v>0</v>
      </c>
      <c r="DI156" s="104"/>
      <c r="DJ156" s="104"/>
      <c r="DK156" s="152"/>
      <c r="DL156" s="170">
        <f t="shared" si="145"/>
        <v>0</v>
      </c>
      <c r="DM156" s="51">
        <f>DN156*Довідники!$H$2</f>
        <v>0</v>
      </c>
      <c r="DN156" s="72">
        <f t="shared" si="146"/>
        <v>0</v>
      </c>
      <c r="DO156" s="96" t="str">
        <f t="shared" si="147"/>
        <v xml:space="preserve"> </v>
      </c>
      <c r="DP156" s="68" t="str">
        <f>IF(OR(DO156&lt;Довідники!$J$3, DO156&gt;Довідники!$K$3), "!", "")</f>
        <v>!</v>
      </c>
      <c r="DQ156" s="120"/>
      <c r="DR156" s="45" t="str">
        <f t="shared" si="148"/>
        <v/>
      </c>
      <c r="DS156" s="71"/>
      <c r="DT156" s="119"/>
      <c r="DU156" s="119"/>
      <c r="DV156" s="119"/>
      <c r="DW156" s="179"/>
      <c r="DX156" s="182"/>
      <c r="DY156" s="119"/>
      <c r="DZ156" s="119"/>
      <c r="EA156" s="183"/>
      <c r="ED156" s="10">
        <f t="shared" si="149"/>
        <v>0</v>
      </c>
      <c r="EE156" s="10">
        <f t="shared" si="150"/>
        <v>0</v>
      </c>
      <c r="EF156" s="10">
        <f t="shared" si="151"/>
        <v>0</v>
      </c>
      <c r="EG156" s="10">
        <f t="shared" si="152"/>
        <v>0</v>
      </c>
      <c r="EH156" s="10">
        <f t="shared" si="153"/>
        <v>0</v>
      </c>
      <c r="EI156" s="10">
        <f t="shared" si="154"/>
        <v>0</v>
      </c>
      <c r="EJ156" s="10">
        <f t="shared" si="155"/>
        <v>0</v>
      </c>
      <c r="EL156" s="123">
        <f t="shared" si="156"/>
        <v>0</v>
      </c>
    </row>
    <row r="157" spans="1:142" ht="13.5" hidden="1" thickBot="1" x14ac:dyDescent="0.25">
      <c r="A157" s="49">
        <f t="shared" si="96"/>
        <v>46</v>
      </c>
      <c r="B157" s="101"/>
      <c r="C157" s="50" t="str">
        <f>IF(ISBLANK(D157)=FALSE,VLOOKUP(D157,Довідники!$B$2:$C$45,2,FALSE),"")</f>
        <v/>
      </c>
      <c r="D157" s="145"/>
      <c r="E157" s="112"/>
      <c r="F157" s="48" t="str">
        <f t="shared" si="113"/>
        <v/>
      </c>
      <c r="G157" s="48" t="str">
        <f>CONCATENATE(IF($X157="З", CONCATENATE($R$4, ","), ""), IF($X157=Довідники!$E$5, CONCATENATE($R$4, "*,"), ""), IF($AE157="З", CONCATENATE($Y$4, ","), ""), IF($AE157=Довідники!$E$5, CONCATENATE($Y$4, "*,"), ""), IF($AL157="З", CONCATENATE($AF$4, ","), ""), IF($AL157=Довідники!$E$5, CONCATENATE($AF$4, "*,"), ""), IF($AS157="З", CONCATENATE($AM$4, ","), ""), IF($AS157=Довідники!$E$5, CONCATENATE($AM$4, "*,"), ""), IF($AZ157="З", CONCATENATE($AT$4, ","), ""), IF($AZ157=Довідники!$E$5, CONCATENATE($AT$4, "*,"), ""), IF($BG157="З", CONCATENATE($BA$4, ","), ""), IF($BG157=Довідники!$E$5, CONCATENATE($BA$4, "*,"), ""), IF($BN157="З", CONCATENATE($BH$4, ","), ""), IF($BN157=Довідники!$E$5, CONCATENATE($BH$4, "*,"), ""), IF($BU157="З", CONCATENATE($BO$4, ","), ""), IF($BU157=Довідники!$E$5, CONCATENATE($BO$4, "*,"), ""), IF($CB157="З", CONCATENATE($BV$4, ","), ""), IF($CB157=Довідники!$E$5, CONCATENATE($BV$4, "*,"), ""), IF($CI157="З", CONCATENATE($CC$4, ","), ""), IF($CI157=Довідники!$E$5, CONCATENATE($CC$4, "*,"), ""), IF($CP157="З", CONCATENATE($CJ$4, ","), ""), IF($CP157=Довідники!$E$5, CONCATENATE($CJ$4, "*,"), ""), IF($CW157="З", CONCATENATE($CQ$4, ","), ""), IF($CW157=Довідники!$E$5, CONCATENATE($CQ$4, "*,"), ""), IF($DD157="З", CONCATENATE($CX$4, ","), ""), IF($DD157=Довідники!$E$5, CONCATENATE($CX$4, "*,"), ""), IF($DK157="З", CONCATENATE($DE$4, ","), ""), IF($DK157=Довідники!$E$5, CONCATENATE($DE$4, "*,"), ""))</f>
        <v/>
      </c>
      <c r="H157" s="48" t="str">
        <f t="shared" si="114"/>
        <v/>
      </c>
      <c r="I157" s="48" t="str">
        <f t="shared" si="115"/>
        <v/>
      </c>
      <c r="J157" s="48">
        <f t="shared" si="125"/>
        <v>0</v>
      </c>
      <c r="K157" s="48" t="str">
        <f t="shared" si="117"/>
        <v/>
      </c>
      <c r="L157" s="48">
        <f t="shared" si="126"/>
        <v>0</v>
      </c>
      <c r="M157" s="51">
        <f t="shared" si="127"/>
        <v>0</v>
      </c>
      <c r="N157" s="51">
        <f t="shared" si="128"/>
        <v>0</v>
      </c>
      <c r="O157" s="52">
        <f t="shared" si="129"/>
        <v>0</v>
      </c>
      <c r="P157" s="96" t="str">
        <f t="shared" si="130"/>
        <v xml:space="preserve"> </v>
      </c>
      <c r="Q157" s="166" t="str">
        <f>IF(OR(P157&lt;Довідники!$J$8, P157&gt;Довідники!$K$8), "!", "")</f>
        <v>!</v>
      </c>
      <c r="R157" s="159"/>
      <c r="S157" s="103"/>
      <c r="T157" s="103"/>
      <c r="U157" s="72">
        <f t="shared" si="131"/>
        <v>0</v>
      </c>
      <c r="V157" s="104"/>
      <c r="W157" s="104"/>
      <c r="X157" s="105"/>
      <c r="Y157" s="102"/>
      <c r="Z157" s="103"/>
      <c r="AA157" s="103"/>
      <c r="AB157" s="72">
        <f t="shared" si="132"/>
        <v>0</v>
      </c>
      <c r="AC157" s="104"/>
      <c r="AD157" s="104"/>
      <c r="AE157" s="152"/>
      <c r="AF157" s="159"/>
      <c r="AG157" s="103"/>
      <c r="AH157" s="103"/>
      <c r="AI157" s="72">
        <f t="shared" si="133"/>
        <v>0</v>
      </c>
      <c r="AJ157" s="104"/>
      <c r="AK157" s="104"/>
      <c r="AL157" s="105"/>
      <c r="AM157" s="102"/>
      <c r="AN157" s="103"/>
      <c r="AO157" s="103"/>
      <c r="AP157" s="72">
        <f t="shared" si="134"/>
        <v>0</v>
      </c>
      <c r="AQ157" s="104"/>
      <c r="AR157" s="104"/>
      <c r="AS157" s="152"/>
      <c r="AT157" s="159"/>
      <c r="AU157" s="103"/>
      <c r="AV157" s="103"/>
      <c r="AW157" s="72">
        <f t="shared" si="135"/>
        <v>0</v>
      </c>
      <c r="AX157" s="104"/>
      <c r="AY157" s="104"/>
      <c r="AZ157" s="105"/>
      <c r="BA157" s="102"/>
      <c r="BB157" s="103"/>
      <c r="BC157" s="103"/>
      <c r="BD157" s="72">
        <f t="shared" si="136"/>
        <v>0</v>
      </c>
      <c r="BE157" s="104"/>
      <c r="BF157" s="104"/>
      <c r="BG157" s="152"/>
      <c r="BH157" s="159"/>
      <c r="BI157" s="103"/>
      <c r="BJ157" s="103"/>
      <c r="BK157" s="72">
        <f t="shared" si="137"/>
        <v>0</v>
      </c>
      <c r="BL157" s="104"/>
      <c r="BM157" s="104"/>
      <c r="BN157" s="105"/>
      <c r="BO157" s="102"/>
      <c r="BP157" s="103"/>
      <c r="BQ157" s="103"/>
      <c r="BR157" s="72">
        <f t="shared" si="138"/>
        <v>0</v>
      </c>
      <c r="BS157" s="104"/>
      <c r="BT157" s="104"/>
      <c r="BU157" s="152"/>
      <c r="BV157" s="159"/>
      <c r="BW157" s="103"/>
      <c r="BX157" s="103"/>
      <c r="BY157" s="72">
        <f t="shared" si="139"/>
        <v>0</v>
      </c>
      <c r="BZ157" s="104"/>
      <c r="CA157" s="104"/>
      <c r="CB157" s="105"/>
      <c r="CC157" s="102"/>
      <c r="CD157" s="103"/>
      <c r="CE157" s="103"/>
      <c r="CF157" s="72">
        <f t="shared" si="140"/>
        <v>0</v>
      </c>
      <c r="CG157" s="104"/>
      <c r="CH157" s="104"/>
      <c r="CI157" s="152"/>
      <c r="CJ157" s="159"/>
      <c r="CK157" s="103"/>
      <c r="CL157" s="103"/>
      <c r="CM157" s="72">
        <f t="shared" si="141"/>
        <v>0</v>
      </c>
      <c r="CN157" s="104"/>
      <c r="CO157" s="104"/>
      <c r="CP157" s="105"/>
      <c r="CQ157" s="102"/>
      <c r="CR157" s="103"/>
      <c r="CS157" s="103"/>
      <c r="CT157" s="72">
        <f t="shared" si="142"/>
        <v>0</v>
      </c>
      <c r="CU157" s="104"/>
      <c r="CV157" s="104"/>
      <c r="CW157" s="152"/>
      <c r="CX157" s="159"/>
      <c r="CY157" s="103"/>
      <c r="CZ157" s="103"/>
      <c r="DA157" s="72">
        <f t="shared" si="143"/>
        <v>0</v>
      </c>
      <c r="DB157" s="104"/>
      <c r="DC157" s="104"/>
      <c r="DD157" s="105"/>
      <c r="DE157" s="102"/>
      <c r="DF157" s="103"/>
      <c r="DG157" s="103"/>
      <c r="DH157" s="72">
        <f t="shared" si="144"/>
        <v>0</v>
      </c>
      <c r="DI157" s="104"/>
      <c r="DJ157" s="104"/>
      <c r="DK157" s="152"/>
      <c r="DL157" s="170">
        <f t="shared" si="145"/>
        <v>0</v>
      </c>
      <c r="DM157" s="51">
        <f>DN157*Довідники!$H$2</f>
        <v>0</v>
      </c>
      <c r="DN157" s="72">
        <f t="shared" si="146"/>
        <v>0</v>
      </c>
      <c r="DO157" s="96" t="str">
        <f t="shared" si="147"/>
        <v xml:space="preserve"> </v>
      </c>
      <c r="DP157" s="68" t="str">
        <f>IF(OR(DO157&lt;Довідники!$J$3, DO157&gt;Довідники!$K$3), "!", "")</f>
        <v>!</v>
      </c>
      <c r="DQ157" s="120"/>
      <c r="DR157" s="45" t="str">
        <f t="shared" si="148"/>
        <v/>
      </c>
      <c r="DS157" s="71"/>
      <c r="DT157" s="119"/>
      <c r="DU157" s="119"/>
      <c r="DV157" s="119"/>
      <c r="DW157" s="179"/>
      <c r="DX157" s="182"/>
      <c r="DY157" s="119"/>
      <c r="DZ157" s="119"/>
      <c r="EA157" s="183"/>
      <c r="ED157" s="10">
        <f t="shared" si="149"/>
        <v>0</v>
      </c>
      <c r="EE157" s="10">
        <f t="shared" si="150"/>
        <v>0</v>
      </c>
      <c r="EF157" s="10">
        <f t="shared" si="151"/>
        <v>0</v>
      </c>
      <c r="EG157" s="10">
        <f t="shared" si="152"/>
        <v>0</v>
      </c>
      <c r="EH157" s="10">
        <f t="shared" si="153"/>
        <v>0</v>
      </c>
      <c r="EI157" s="10">
        <f t="shared" si="154"/>
        <v>0</v>
      </c>
      <c r="EJ157" s="10">
        <f t="shared" si="155"/>
        <v>0</v>
      </c>
      <c r="EL157" s="123">
        <f t="shared" si="156"/>
        <v>0</v>
      </c>
    </row>
    <row r="158" spans="1:142" ht="13.5" hidden="1" thickBot="1" x14ac:dyDescent="0.25">
      <c r="A158" s="49">
        <f t="shared" si="96"/>
        <v>47</v>
      </c>
      <c r="B158" s="101"/>
      <c r="C158" s="50" t="str">
        <f>IF(ISBLANK(D158)=FALSE,VLOOKUP(D158,Довідники!$B$2:$C$45,2,FALSE),"")</f>
        <v/>
      </c>
      <c r="D158" s="145"/>
      <c r="E158" s="112"/>
      <c r="F158" s="48" t="str">
        <f t="shared" si="113"/>
        <v/>
      </c>
      <c r="G158" s="48" t="str">
        <f>CONCATENATE(IF($X158="З", CONCATENATE($R$4, ","), ""), IF($X158=Довідники!$E$5, CONCATENATE($R$4, "*,"), ""), IF($AE158="З", CONCATENATE($Y$4, ","), ""), IF($AE158=Довідники!$E$5, CONCATENATE($Y$4, "*,"), ""), IF($AL158="З", CONCATENATE($AF$4, ","), ""), IF($AL158=Довідники!$E$5, CONCATENATE($AF$4, "*,"), ""), IF($AS158="З", CONCATENATE($AM$4, ","), ""), IF($AS158=Довідники!$E$5, CONCATENATE($AM$4, "*,"), ""), IF($AZ158="З", CONCATENATE($AT$4, ","), ""), IF($AZ158=Довідники!$E$5, CONCATENATE($AT$4, "*,"), ""), IF($BG158="З", CONCATENATE($BA$4, ","), ""), IF($BG158=Довідники!$E$5, CONCATENATE($BA$4, "*,"), ""), IF($BN158="З", CONCATENATE($BH$4, ","), ""), IF($BN158=Довідники!$E$5, CONCATENATE($BH$4, "*,"), ""), IF($BU158="З", CONCATENATE($BO$4, ","), ""), IF($BU158=Довідники!$E$5, CONCATENATE($BO$4, "*,"), ""), IF($CB158="З", CONCATENATE($BV$4, ","), ""), IF($CB158=Довідники!$E$5, CONCATENATE($BV$4, "*,"), ""), IF($CI158="З", CONCATENATE($CC$4, ","), ""), IF($CI158=Довідники!$E$5, CONCATENATE($CC$4, "*,"), ""), IF($CP158="З", CONCATENATE($CJ$4, ","), ""), IF($CP158=Довідники!$E$5, CONCATENATE($CJ$4, "*,"), ""), IF($CW158="З", CONCATENATE($CQ$4, ","), ""), IF($CW158=Довідники!$E$5, CONCATENATE($CQ$4, "*,"), ""), IF($DD158="З", CONCATENATE($CX$4, ","), ""), IF($DD158=Довідники!$E$5, CONCATENATE($CX$4, "*,"), ""), IF($DK158="З", CONCATENATE($DE$4, ","), ""), IF($DK158=Довідники!$E$5, CONCATENATE($DE$4, "*,"), ""))</f>
        <v/>
      </c>
      <c r="H158" s="48" t="str">
        <f t="shared" si="114"/>
        <v/>
      </c>
      <c r="I158" s="48" t="str">
        <f t="shared" si="115"/>
        <v/>
      </c>
      <c r="J158" s="48">
        <f t="shared" si="125"/>
        <v>0</v>
      </c>
      <c r="K158" s="48" t="str">
        <f t="shared" si="117"/>
        <v/>
      </c>
      <c r="L158" s="48">
        <f t="shared" si="126"/>
        <v>0</v>
      </c>
      <c r="M158" s="51">
        <f t="shared" si="127"/>
        <v>0</v>
      </c>
      <c r="N158" s="51">
        <f t="shared" si="128"/>
        <v>0</v>
      </c>
      <c r="O158" s="52">
        <f t="shared" si="129"/>
        <v>0</v>
      </c>
      <c r="P158" s="96" t="str">
        <f t="shared" si="130"/>
        <v xml:space="preserve"> </v>
      </c>
      <c r="Q158" s="166" t="str">
        <f>IF(OR(P158&lt;Довідники!$J$8, P158&gt;Довідники!$K$8), "!", "")</f>
        <v>!</v>
      </c>
      <c r="R158" s="159"/>
      <c r="S158" s="103"/>
      <c r="T158" s="103"/>
      <c r="U158" s="72">
        <f t="shared" si="131"/>
        <v>0</v>
      </c>
      <c r="V158" s="104"/>
      <c r="W158" s="104"/>
      <c r="X158" s="105"/>
      <c r="Y158" s="102"/>
      <c r="Z158" s="103"/>
      <c r="AA158" s="103"/>
      <c r="AB158" s="72">
        <f t="shared" si="132"/>
        <v>0</v>
      </c>
      <c r="AC158" s="104"/>
      <c r="AD158" s="104"/>
      <c r="AE158" s="152"/>
      <c r="AF158" s="159"/>
      <c r="AG158" s="103"/>
      <c r="AH158" s="103"/>
      <c r="AI158" s="72">
        <f t="shared" si="133"/>
        <v>0</v>
      </c>
      <c r="AJ158" s="104"/>
      <c r="AK158" s="104"/>
      <c r="AL158" s="105"/>
      <c r="AM158" s="102"/>
      <c r="AN158" s="103"/>
      <c r="AO158" s="103"/>
      <c r="AP158" s="72">
        <f t="shared" si="134"/>
        <v>0</v>
      </c>
      <c r="AQ158" s="104"/>
      <c r="AR158" s="104"/>
      <c r="AS158" s="152"/>
      <c r="AT158" s="159"/>
      <c r="AU158" s="103"/>
      <c r="AV158" s="103"/>
      <c r="AW158" s="72">
        <f t="shared" si="135"/>
        <v>0</v>
      </c>
      <c r="AX158" s="104"/>
      <c r="AY158" s="104"/>
      <c r="AZ158" s="105"/>
      <c r="BA158" s="102"/>
      <c r="BB158" s="103"/>
      <c r="BC158" s="103"/>
      <c r="BD158" s="72">
        <f t="shared" si="136"/>
        <v>0</v>
      </c>
      <c r="BE158" s="104"/>
      <c r="BF158" s="104"/>
      <c r="BG158" s="152"/>
      <c r="BH158" s="159"/>
      <c r="BI158" s="103"/>
      <c r="BJ158" s="103"/>
      <c r="BK158" s="72">
        <f t="shared" si="137"/>
        <v>0</v>
      </c>
      <c r="BL158" s="104"/>
      <c r="BM158" s="104"/>
      <c r="BN158" s="105"/>
      <c r="BO158" s="102"/>
      <c r="BP158" s="103"/>
      <c r="BQ158" s="103"/>
      <c r="BR158" s="72">
        <f t="shared" si="138"/>
        <v>0</v>
      </c>
      <c r="BS158" s="104"/>
      <c r="BT158" s="104"/>
      <c r="BU158" s="152"/>
      <c r="BV158" s="159"/>
      <c r="BW158" s="103"/>
      <c r="BX158" s="103"/>
      <c r="BY158" s="72">
        <f t="shared" si="139"/>
        <v>0</v>
      </c>
      <c r="BZ158" s="104"/>
      <c r="CA158" s="104"/>
      <c r="CB158" s="105"/>
      <c r="CC158" s="102"/>
      <c r="CD158" s="103"/>
      <c r="CE158" s="103"/>
      <c r="CF158" s="72">
        <f t="shared" si="140"/>
        <v>0</v>
      </c>
      <c r="CG158" s="104"/>
      <c r="CH158" s="104"/>
      <c r="CI158" s="152"/>
      <c r="CJ158" s="159"/>
      <c r="CK158" s="103"/>
      <c r="CL158" s="103"/>
      <c r="CM158" s="72">
        <f t="shared" si="141"/>
        <v>0</v>
      </c>
      <c r="CN158" s="104"/>
      <c r="CO158" s="104"/>
      <c r="CP158" s="105"/>
      <c r="CQ158" s="102"/>
      <c r="CR158" s="103"/>
      <c r="CS158" s="103"/>
      <c r="CT158" s="72">
        <f t="shared" si="142"/>
        <v>0</v>
      </c>
      <c r="CU158" s="104"/>
      <c r="CV158" s="104"/>
      <c r="CW158" s="152"/>
      <c r="CX158" s="159"/>
      <c r="CY158" s="103"/>
      <c r="CZ158" s="103"/>
      <c r="DA158" s="72">
        <f t="shared" si="143"/>
        <v>0</v>
      </c>
      <c r="DB158" s="104"/>
      <c r="DC158" s="104"/>
      <c r="DD158" s="105"/>
      <c r="DE158" s="102"/>
      <c r="DF158" s="103"/>
      <c r="DG158" s="103"/>
      <c r="DH158" s="72">
        <f t="shared" si="144"/>
        <v>0</v>
      </c>
      <c r="DI158" s="104"/>
      <c r="DJ158" s="104"/>
      <c r="DK158" s="152"/>
      <c r="DL158" s="170">
        <f t="shared" si="145"/>
        <v>0</v>
      </c>
      <c r="DM158" s="51">
        <f>DN158*Довідники!$H$2</f>
        <v>0</v>
      </c>
      <c r="DN158" s="72">
        <f t="shared" si="146"/>
        <v>0</v>
      </c>
      <c r="DO158" s="96" t="str">
        <f t="shared" si="147"/>
        <v xml:space="preserve"> </v>
      </c>
      <c r="DP158" s="68" t="str">
        <f>IF(OR(DO158&lt;Довідники!$J$3, DO158&gt;Довідники!$K$3), "!", "")</f>
        <v>!</v>
      </c>
      <c r="DQ158" s="120"/>
      <c r="DR158" s="45" t="str">
        <f t="shared" si="148"/>
        <v/>
      </c>
      <c r="DS158" s="71"/>
      <c r="DT158" s="119"/>
      <c r="DU158" s="119"/>
      <c r="DV158" s="119"/>
      <c r="DW158" s="179"/>
      <c r="DX158" s="182"/>
      <c r="DY158" s="119"/>
      <c r="DZ158" s="119"/>
      <c r="EA158" s="183"/>
      <c r="ED158" s="10">
        <f t="shared" si="149"/>
        <v>0</v>
      </c>
      <c r="EE158" s="10">
        <f t="shared" si="150"/>
        <v>0</v>
      </c>
      <c r="EF158" s="10">
        <f t="shared" si="151"/>
        <v>0</v>
      </c>
      <c r="EG158" s="10">
        <f t="shared" si="152"/>
        <v>0</v>
      </c>
      <c r="EH158" s="10">
        <f t="shared" si="153"/>
        <v>0</v>
      </c>
      <c r="EI158" s="10">
        <f t="shared" si="154"/>
        <v>0</v>
      </c>
      <c r="EJ158" s="10">
        <f t="shared" si="155"/>
        <v>0</v>
      </c>
      <c r="EL158" s="123">
        <f t="shared" si="156"/>
        <v>0</v>
      </c>
    </row>
    <row r="159" spans="1:142" ht="13.5" hidden="1" thickBot="1" x14ac:dyDescent="0.25">
      <c r="A159" s="49">
        <f t="shared" si="96"/>
        <v>48</v>
      </c>
      <c r="B159" s="101"/>
      <c r="C159" s="50" t="str">
        <f>IF(ISBLANK(D159)=FALSE,VLOOKUP(D159,Довідники!$B$2:$C$45,2,FALSE),"")</f>
        <v/>
      </c>
      <c r="D159" s="145"/>
      <c r="E159" s="112"/>
      <c r="F159" s="48" t="str">
        <f t="shared" si="113"/>
        <v/>
      </c>
      <c r="G159" s="48" t="str">
        <f>CONCATENATE(IF($X159="З", CONCATENATE($R$4, ","), ""), IF($X159=Довідники!$E$5, CONCATENATE($R$4, "*,"), ""), IF($AE159="З", CONCATENATE($Y$4, ","), ""), IF($AE159=Довідники!$E$5, CONCATENATE($Y$4, "*,"), ""), IF($AL159="З", CONCATENATE($AF$4, ","), ""), IF($AL159=Довідники!$E$5, CONCATENATE($AF$4, "*,"), ""), IF($AS159="З", CONCATENATE($AM$4, ","), ""), IF($AS159=Довідники!$E$5, CONCATENATE($AM$4, "*,"), ""), IF($AZ159="З", CONCATENATE($AT$4, ","), ""), IF($AZ159=Довідники!$E$5, CONCATENATE($AT$4, "*,"), ""), IF($BG159="З", CONCATENATE($BA$4, ","), ""), IF($BG159=Довідники!$E$5, CONCATENATE($BA$4, "*,"), ""), IF($BN159="З", CONCATENATE($BH$4, ","), ""), IF($BN159=Довідники!$E$5, CONCATENATE($BH$4, "*,"), ""), IF($BU159="З", CONCATENATE($BO$4, ","), ""), IF($BU159=Довідники!$E$5, CONCATENATE($BO$4, "*,"), ""), IF($CB159="З", CONCATENATE($BV$4, ","), ""), IF($CB159=Довідники!$E$5, CONCATENATE($BV$4, "*,"), ""), IF($CI159="З", CONCATENATE($CC$4, ","), ""), IF($CI159=Довідники!$E$5, CONCATENATE($CC$4, "*,"), ""), IF($CP159="З", CONCATENATE($CJ$4, ","), ""), IF($CP159=Довідники!$E$5, CONCATENATE($CJ$4, "*,"), ""), IF($CW159="З", CONCATENATE($CQ$4, ","), ""), IF($CW159=Довідники!$E$5, CONCATENATE($CQ$4, "*,"), ""), IF($DD159="З", CONCATENATE($CX$4, ","), ""), IF($DD159=Довідники!$E$5, CONCATENATE($CX$4, "*,"), ""), IF($DK159="З", CONCATENATE($DE$4, ","), ""), IF($DK159=Довідники!$E$5, CONCATENATE($DE$4, "*,"), ""))</f>
        <v/>
      </c>
      <c r="H159" s="48" t="str">
        <f t="shared" si="114"/>
        <v/>
      </c>
      <c r="I159" s="48" t="str">
        <f t="shared" si="115"/>
        <v/>
      </c>
      <c r="J159" s="48">
        <f t="shared" si="125"/>
        <v>0</v>
      </c>
      <c r="K159" s="48" t="str">
        <f t="shared" si="117"/>
        <v/>
      </c>
      <c r="L159" s="48">
        <f t="shared" si="126"/>
        <v>0</v>
      </c>
      <c r="M159" s="51">
        <f t="shared" si="127"/>
        <v>0</v>
      </c>
      <c r="N159" s="51">
        <f t="shared" si="128"/>
        <v>0</v>
      </c>
      <c r="O159" s="52">
        <f t="shared" si="129"/>
        <v>0</v>
      </c>
      <c r="P159" s="96" t="str">
        <f t="shared" si="130"/>
        <v xml:space="preserve"> </v>
      </c>
      <c r="Q159" s="166" t="str">
        <f>IF(OR(P159&lt;Довідники!$J$8, P159&gt;Довідники!$K$8), "!", "")</f>
        <v>!</v>
      </c>
      <c r="R159" s="159"/>
      <c r="S159" s="103"/>
      <c r="T159" s="103"/>
      <c r="U159" s="72">
        <f t="shared" si="131"/>
        <v>0</v>
      </c>
      <c r="V159" s="104"/>
      <c r="W159" s="104"/>
      <c r="X159" s="105"/>
      <c r="Y159" s="102"/>
      <c r="Z159" s="103"/>
      <c r="AA159" s="103"/>
      <c r="AB159" s="72">
        <f t="shared" si="132"/>
        <v>0</v>
      </c>
      <c r="AC159" s="104"/>
      <c r="AD159" s="104"/>
      <c r="AE159" s="152"/>
      <c r="AF159" s="159"/>
      <c r="AG159" s="103"/>
      <c r="AH159" s="103"/>
      <c r="AI159" s="72">
        <f t="shared" si="133"/>
        <v>0</v>
      </c>
      <c r="AJ159" s="104"/>
      <c r="AK159" s="104"/>
      <c r="AL159" s="105"/>
      <c r="AM159" s="102"/>
      <c r="AN159" s="103"/>
      <c r="AO159" s="103"/>
      <c r="AP159" s="72">
        <f t="shared" si="134"/>
        <v>0</v>
      </c>
      <c r="AQ159" s="104"/>
      <c r="AR159" s="104"/>
      <c r="AS159" s="152"/>
      <c r="AT159" s="159"/>
      <c r="AU159" s="103"/>
      <c r="AV159" s="103"/>
      <c r="AW159" s="72">
        <f t="shared" si="135"/>
        <v>0</v>
      </c>
      <c r="AX159" s="104"/>
      <c r="AY159" s="104"/>
      <c r="AZ159" s="105"/>
      <c r="BA159" s="102"/>
      <c r="BB159" s="103"/>
      <c r="BC159" s="103"/>
      <c r="BD159" s="72">
        <f t="shared" si="136"/>
        <v>0</v>
      </c>
      <c r="BE159" s="104"/>
      <c r="BF159" s="104"/>
      <c r="BG159" s="152"/>
      <c r="BH159" s="159"/>
      <c r="BI159" s="103"/>
      <c r="BJ159" s="103"/>
      <c r="BK159" s="72">
        <f t="shared" si="137"/>
        <v>0</v>
      </c>
      <c r="BL159" s="104"/>
      <c r="BM159" s="104"/>
      <c r="BN159" s="105"/>
      <c r="BO159" s="102"/>
      <c r="BP159" s="103"/>
      <c r="BQ159" s="103"/>
      <c r="BR159" s="72">
        <f t="shared" si="138"/>
        <v>0</v>
      </c>
      <c r="BS159" s="104"/>
      <c r="BT159" s="104"/>
      <c r="BU159" s="152"/>
      <c r="BV159" s="159"/>
      <c r="BW159" s="103"/>
      <c r="BX159" s="103"/>
      <c r="BY159" s="72">
        <f t="shared" si="139"/>
        <v>0</v>
      </c>
      <c r="BZ159" s="104"/>
      <c r="CA159" s="104"/>
      <c r="CB159" s="105"/>
      <c r="CC159" s="102"/>
      <c r="CD159" s="103"/>
      <c r="CE159" s="103"/>
      <c r="CF159" s="72">
        <f t="shared" si="140"/>
        <v>0</v>
      </c>
      <c r="CG159" s="104"/>
      <c r="CH159" s="104"/>
      <c r="CI159" s="152"/>
      <c r="CJ159" s="159"/>
      <c r="CK159" s="103"/>
      <c r="CL159" s="103"/>
      <c r="CM159" s="72">
        <f t="shared" si="141"/>
        <v>0</v>
      </c>
      <c r="CN159" s="104"/>
      <c r="CO159" s="104"/>
      <c r="CP159" s="105"/>
      <c r="CQ159" s="102"/>
      <c r="CR159" s="103"/>
      <c r="CS159" s="103"/>
      <c r="CT159" s="72">
        <f t="shared" si="142"/>
        <v>0</v>
      </c>
      <c r="CU159" s="104"/>
      <c r="CV159" s="104"/>
      <c r="CW159" s="152"/>
      <c r="CX159" s="159"/>
      <c r="CY159" s="103"/>
      <c r="CZ159" s="103"/>
      <c r="DA159" s="72">
        <f t="shared" si="143"/>
        <v>0</v>
      </c>
      <c r="DB159" s="104"/>
      <c r="DC159" s="104"/>
      <c r="DD159" s="105"/>
      <c r="DE159" s="102"/>
      <c r="DF159" s="103"/>
      <c r="DG159" s="103"/>
      <c r="DH159" s="72">
        <f t="shared" si="144"/>
        <v>0</v>
      </c>
      <c r="DI159" s="104"/>
      <c r="DJ159" s="104"/>
      <c r="DK159" s="152"/>
      <c r="DL159" s="170">
        <f t="shared" si="145"/>
        <v>0</v>
      </c>
      <c r="DM159" s="51">
        <f>DN159*Довідники!$H$2</f>
        <v>0</v>
      </c>
      <c r="DN159" s="72">
        <f t="shared" si="146"/>
        <v>0</v>
      </c>
      <c r="DO159" s="96" t="str">
        <f t="shared" si="147"/>
        <v xml:space="preserve"> </v>
      </c>
      <c r="DP159" s="68" t="str">
        <f>IF(OR(DO159&lt;Довідники!$J$3, DO159&gt;Довідники!$K$3), "!", "")</f>
        <v>!</v>
      </c>
      <c r="DQ159" s="120"/>
      <c r="DR159" s="45" t="str">
        <f t="shared" si="148"/>
        <v/>
      </c>
      <c r="DS159" s="71"/>
      <c r="DT159" s="119"/>
      <c r="DU159" s="119"/>
      <c r="DV159" s="119"/>
      <c r="DW159" s="179"/>
      <c r="DX159" s="182"/>
      <c r="DY159" s="119"/>
      <c r="DZ159" s="119"/>
      <c r="EA159" s="183"/>
      <c r="ED159" s="10">
        <f t="shared" si="149"/>
        <v>0</v>
      </c>
      <c r="EE159" s="10">
        <f t="shared" si="150"/>
        <v>0</v>
      </c>
      <c r="EF159" s="10">
        <f t="shared" si="151"/>
        <v>0</v>
      </c>
      <c r="EG159" s="10">
        <f t="shared" si="152"/>
        <v>0</v>
      </c>
      <c r="EH159" s="10">
        <f t="shared" si="153"/>
        <v>0</v>
      </c>
      <c r="EI159" s="10">
        <f t="shared" si="154"/>
        <v>0</v>
      </c>
      <c r="EJ159" s="10">
        <f t="shared" si="155"/>
        <v>0</v>
      </c>
      <c r="EL159" s="123">
        <f t="shared" si="156"/>
        <v>0</v>
      </c>
    </row>
    <row r="160" spans="1:142" ht="13.5" hidden="1" thickBot="1" x14ac:dyDescent="0.25">
      <c r="A160" s="49">
        <f t="shared" si="96"/>
        <v>49</v>
      </c>
      <c r="B160" s="101"/>
      <c r="C160" s="50" t="str">
        <f>IF(ISBLANK(D160)=FALSE,VLOOKUP(D160,Довідники!$B$2:$C$45,2,FALSE),"")</f>
        <v/>
      </c>
      <c r="D160" s="145"/>
      <c r="E160" s="112"/>
      <c r="F160" s="48" t="str">
        <f t="shared" si="113"/>
        <v/>
      </c>
      <c r="G160" s="48" t="str">
        <f>CONCATENATE(IF($X160="З", CONCATENATE($R$4, ","), ""), IF($X160=Довідники!$E$5, CONCATENATE($R$4, "*,"), ""), IF($AE160="З", CONCATENATE($Y$4, ","), ""), IF($AE160=Довідники!$E$5, CONCATENATE($Y$4, "*,"), ""), IF($AL160="З", CONCATENATE($AF$4, ","), ""), IF($AL160=Довідники!$E$5, CONCATENATE($AF$4, "*,"), ""), IF($AS160="З", CONCATENATE($AM$4, ","), ""), IF($AS160=Довідники!$E$5, CONCATENATE($AM$4, "*,"), ""), IF($AZ160="З", CONCATENATE($AT$4, ","), ""), IF($AZ160=Довідники!$E$5, CONCATENATE($AT$4, "*,"), ""), IF($BG160="З", CONCATENATE($BA$4, ","), ""), IF($BG160=Довідники!$E$5, CONCATENATE($BA$4, "*,"), ""), IF($BN160="З", CONCATENATE($BH$4, ","), ""), IF($BN160=Довідники!$E$5, CONCATENATE($BH$4, "*,"), ""), IF($BU160="З", CONCATENATE($BO$4, ","), ""), IF($BU160=Довідники!$E$5, CONCATENATE($BO$4, "*,"), ""), IF($CB160="З", CONCATENATE($BV$4, ","), ""), IF($CB160=Довідники!$E$5, CONCATENATE($BV$4, "*,"), ""), IF($CI160="З", CONCATENATE($CC$4, ","), ""), IF($CI160=Довідники!$E$5, CONCATENATE($CC$4, "*,"), ""), IF($CP160="З", CONCATENATE($CJ$4, ","), ""), IF($CP160=Довідники!$E$5, CONCATENATE($CJ$4, "*,"), ""), IF($CW160="З", CONCATENATE($CQ$4, ","), ""), IF($CW160=Довідники!$E$5, CONCATENATE($CQ$4, "*,"), ""), IF($DD160="З", CONCATENATE($CX$4, ","), ""), IF($DD160=Довідники!$E$5, CONCATENATE($CX$4, "*,"), ""), IF($DK160="З", CONCATENATE($DE$4, ","), ""), IF($DK160=Довідники!$E$5, CONCATENATE($DE$4, "*,"), ""))</f>
        <v/>
      </c>
      <c r="H160" s="48" t="str">
        <f t="shared" si="114"/>
        <v/>
      </c>
      <c r="I160" s="48" t="str">
        <f t="shared" si="115"/>
        <v/>
      </c>
      <c r="J160" s="48">
        <f t="shared" si="125"/>
        <v>0</v>
      </c>
      <c r="K160" s="48" t="str">
        <f t="shared" si="117"/>
        <v/>
      </c>
      <c r="L160" s="48">
        <f t="shared" si="126"/>
        <v>0</v>
      </c>
      <c r="M160" s="51">
        <f t="shared" si="127"/>
        <v>0</v>
      </c>
      <c r="N160" s="51">
        <f t="shared" si="128"/>
        <v>0</v>
      </c>
      <c r="O160" s="52">
        <f t="shared" si="129"/>
        <v>0</v>
      </c>
      <c r="P160" s="96" t="str">
        <f t="shared" si="130"/>
        <v xml:space="preserve"> </v>
      </c>
      <c r="Q160" s="166" t="str">
        <f>IF(OR(P160&lt;Довідники!$J$8, P160&gt;Довідники!$K$8), "!", "")</f>
        <v>!</v>
      </c>
      <c r="R160" s="159"/>
      <c r="S160" s="103"/>
      <c r="T160" s="103"/>
      <c r="U160" s="72">
        <f t="shared" si="131"/>
        <v>0</v>
      </c>
      <c r="V160" s="104"/>
      <c r="W160" s="104"/>
      <c r="X160" s="105"/>
      <c r="Y160" s="102"/>
      <c r="Z160" s="103"/>
      <c r="AA160" s="103"/>
      <c r="AB160" s="72">
        <f t="shared" si="132"/>
        <v>0</v>
      </c>
      <c r="AC160" s="104"/>
      <c r="AD160" s="104"/>
      <c r="AE160" s="152"/>
      <c r="AF160" s="159"/>
      <c r="AG160" s="103"/>
      <c r="AH160" s="103"/>
      <c r="AI160" s="72">
        <f t="shared" si="133"/>
        <v>0</v>
      </c>
      <c r="AJ160" s="104"/>
      <c r="AK160" s="104"/>
      <c r="AL160" s="105"/>
      <c r="AM160" s="102"/>
      <c r="AN160" s="103"/>
      <c r="AO160" s="103"/>
      <c r="AP160" s="72">
        <f t="shared" si="134"/>
        <v>0</v>
      </c>
      <c r="AQ160" s="104"/>
      <c r="AR160" s="104"/>
      <c r="AS160" s="152"/>
      <c r="AT160" s="159"/>
      <c r="AU160" s="103"/>
      <c r="AV160" s="103"/>
      <c r="AW160" s="72">
        <f t="shared" si="135"/>
        <v>0</v>
      </c>
      <c r="AX160" s="104"/>
      <c r="AY160" s="104"/>
      <c r="AZ160" s="105"/>
      <c r="BA160" s="102"/>
      <c r="BB160" s="103"/>
      <c r="BC160" s="103"/>
      <c r="BD160" s="72">
        <f t="shared" si="136"/>
        <v>0</v>
      </c>
      <c r="BE160" s="104"/>
      <c r="BF160" s="104"/>
      <c r="BG160" s="152"/>
      <c r="BH160" s="159"/>
      <c r="BI160" s="103"/>
      <c r="BJ160" s="103"/>
      <c r="BK160" s="72">
        <f t="shared" si="137"/>
        <v>0</v>
      </c>
      <c r="BL160" s="104"/>
      <c r="BM160" s="104"/>
      <c r="BN160" s="105"/>
      <c r="BO160" s="102"/>
      <c r="BP160" s="103"/>
      <c r="BQ160" s="103"/>
      <c r="BR160" s="72">
        <f t="shared" si="138"/>
        <v>0</v>
      </c>
      <c r="BS160" s="104"/>
      <c r="BT160" s="104"/>
      <c r="BU160" s="152"/>
      <c r="BV160" s="159"/>
      <c r="BW160" s="103"/>
      <c r="BX160" s="103"/>
      <c r="BY160" s="72">
        <f t="shared" si="139"/>
        <v>0</v>
      </c>
      <c r="BZ160" s="104"/>
      <c r="CA160" s="104"/>
      <c r="CB160" s="105"/>
      <c r="CC160" s="102"/>
      <c r="CD160" s="103"/>
      <c r="CE160" s="103"/>
      <c r="CF160" s="72">
        <f t="shared" si="140"/>
        <v>0</v>
      </c>
      <c r="CG160" s="104"/>
      <c r="CH160" s="104"/>
      <c r="CI160" s="152"/>
      <c r="CJ160" s="159"/>
      <c r="CK160" s="103"/>
      <c r="CL160" s="103"/>
      <c r="CM160" s="72">
        <f t="shared" si="141"/>
        <v>0</v>
      </c>
      <c r="CN160" s="104"/>
      <c r="CO160" s="104"/>
      <c r="CP160" s="105"/>
      <c r="CQ160" s="102"/>
      <c r="CR160" s="103"/>
      <c r="CS160" s="103"/>
      <c r="CT160" s="72">
        <f t="shared" si="142"/>
        <v>0</v>
      </c>
      <c r="CU160" s="104"/>
      <c r="CV160" s="104"/>
      <c r="CW160" s="152"/>
      <c r="CX160" s="159"/>
      <c r="CY160" s="103"/>
      <c r="CZ160" s="103"/>
      <c r="DA160" s="72">
        <f t="shared" si="143"/>
        <v>0</v>
      </c>
      <c r="DB160" s="104"/>
      <c r="DC160" s="104"/>
      <c r="DD160" s="105"/>
      <c r="DE160" s="102"/>
      <c r="DF160" s="103"/>
      <c r="DG160" s="103"/>
      <c r="DH160" s="72">
        <f t="shared" si="144"/>
        <v>0</v>
      </c>
      <c r="DI160" s="104"/>
      <c r="DJ160" s="104"/>
      <c r="DK160" s="152"/>
      <c r="DL160" s="170">
        <f t="shared" si="145"/>
        <v>0</v>
      </c>
      <c r="DM160" s="51">
        <f>DN160*Довідники!$H$2</f>
        <v>0</v>
      </c>
      <c r="DN160" s="72">
        <f t="shared" si="146"/>
        <v>0</v>
      </c>
      <c r="DO160" s="96" t="str">
        <f t="shared" si="147"/>
        <v xml:space="preserve"> </v>
      </c>
      <c r="DP160" s="68" t="str">
        <f>IF(OR(DO160&lt;Довідники!$J$3, DO160&gt;Довідники!$K$3), "!", "")</f>
        <v>!</v>
      </c>
      <c r="DQ160" s="120"/>
      <c r="DR160" s="45" t="str">
        <f t="shared" si="148"/>
        <v/>
      </c>
      <c r="DS160" s="71"/>
      <c r="DT160" s="119"/>
      <c r="DU160" s="119"/>
      <c r="DV160" s="119"/>
      <c r="DW160" s="179"/>
      <c r="DX160" s="182"/>
      <c r="DY160" s="119"/>
      <c r="DZ160" s="119"/>
      <c r="EA160" s="183"/>
      <c r="ED160" s="10">
        <f t="shared" si="149"/>
        <v>0</v>
      </c>
      <c r="EE160" s="10">
        <f t="shared" si="150"/>
        <v>0</v>
      </c>
      <c r="EF160" s="10">
        <f t="shared" si="151"/>
        <v>0</v>
      </c>
      <c r="EG160" s="10">
        <f t="shared" si="152"/>
        <v>0</v>
      </c>
      <c r="EH160" s="10">
        <f t="shared" si="153"/>
        <v>0</v>
      </c>
      <c r="EI160" s="10">
        <f t="shared" si="154"/>
        <v>0</v>
      </c>
      <c r="EJ160" s="10">
        <f t="shared" si="155"/>
        <v>0</v>
      </c>
      <c r="EL160" s="123">
        <f t="shared" si="156"/>
        <v>0</v>
      </c>
    </row>
    <row r="161" spans="1:142" ht="13.5" hidden="1" thickBot="1" x14ac:dyDescent="0.25">
      <c r="A161" s="49">
        <f t="shared" si="96"/>
        <v>50</v>
      </c>
      <c r="B161" s="101"/>
      <c r="C161" s="50" t="str">
        <f>IF(ISBLANK(D161)=FALSE,VLOOKUP(D161,Довідники!$B$2:$C$45,2,FALSE),"")</f>
        <v/>
      </c>
      <c r="D161" s="145"/>
      <c r="E161" s="112"/>
      <c r="F161" s="48" t="str">
        <f t="shared" si="113"/>
        <v/>
      </c>
      <c r="G161" s="48" t="str">
        <f>CONCATENATE(IF($X161="З", CONCATENATE($R$4, ","), ""), IF($X161=Довідники!$E$5, CONCATENATE($R$4, "*,"), ""), IF($AE161="З", CONCATENATE($Y$4, ","), ""), IF($AE161=Довідники!$E$5, CONCATENATE($Y$4, "*,"), ""), IF($AL161="З", CONCATENATE($AF$4, ","), ""), IF($AL161=Довідники!$E$5, CONCATENATE($AF$4, "*,"), ""), IF($AS161="З", CONCATENATE($AM$4, ","), ""), IF($AS161=Довідники!$E$5, CONCATENATE($AM$4, "*,"), ""), IF($AZ161="З", CONCATENATE($AT$4, ","), ""), IF($AZ161=Довідники!$E$5, CONCATENATE($AT$4, "*,"), ""), IF($BG161="З", CONCATENATE($BA$4, ","), ""), IF($BG161=Довідники!$E$5, CONCATENATE($BA$4, "*,"), ""), IF($BN161="З", CONCATENATE($BH$4, ","), ""), IF($BN161=Довідники!$E$5, CONCATENATE($BH$4, "*,"), ""), IF($BU161="З", CONCATENATE($BO$4, ","), ""), IF($BU161=Довідники!$E$5, CONCATENATE($BO$4, "*,"), ""), IF($CB161="З", CONCATENATE($BV$4, ","), ""), IF($CB161=Довідники!$E$5, CONCATENATE($BV$4, "*,"), ""), IF($CI161="З", CONCATENATE($CC$4, ","), ""), IF($CI161=Довідники!$E$5, CONCATENATE($CC$4, "*,"), ""), IF($CP161="З", CONCATENATE($CJ$4, ","), ""), IF($CP161=Довідники!$E$5, CONCATENATE($CJ$4, "*,"), ""), IF($CW161="З", CONCATENATE($CQ$4, ","), ""), IF($CW161=Довідники!$E$5, CONCATENATE($CQ$4, "*,"), ""), IF($DD161="З", CONCATENATE($CX$4, ","), ""), IF($DD161=Довідники!$E$5, CONCATENATE($CX$4, "*,"), ""), IF($DK161="З", CONCATENATE($DE$4, ","), ""), IF($DK161=Довідники!$E$5, CONCATENATE($DE$4, "*,"), ""))</f>
        <v/>
      </c>
      <c r="H161" s="48" t="str">
        <f t="shared" si="114"/>
        <v/>
      </c>
      <c r="I161" s="48" t="str">
        <f t="shared" si="115"/>
        <v/>
      </c>
      <c r="J161" s="48">
        <f t="shared" si="125"/>
        <v>0</v>
      </c>
      <c r="K161" s="48" t="str">
        <f t="shared" si="117"/>
        <v/>
      </c>
      <c r="L161" s="48">
        <f t="shared" si="126"/>
        <v>0</v>
      </c>
      <c r="M161" s="51">
        <f t="shared" si="127"/>
        <v>0</v>
      </c>
      <c r="N161" s="51">
        <f t="shared" si="128"/>
        <v>0</v>
      </c>
      <c r="O161" s="52">
        <f t="shared" si="129"/>
        <v>0</v>
      </c>
      <c r="P161" s="96" t="str">
        <f t="shared" si="130"/>
        <v xml:space="preserve"> </v>
      </c>
      <c r="Q161" s="166" t="str">
        <f>IF(OR(P161&lt;Довідники!$J$8, P161&gt;Довідники!$K$8), "!", "")</f>
        <v>!</v>
      </c>
      <c r="R161" s="159"/>
      <c r="S161" s="103"/>
      <c r="T161" s="103"/>
      <c r="U161" s="72">
        <f t="shared" si="131"/>
        <v>0</v>
      </c>
      <c r="V161" s="104"/>
      <c r="W161" s="104"/>
      <c r="X161" s="105"/>
      <c r="Y161" s="102"/>
      <c r="Z161" s="103"/>
      <c r="AA161" s="103"/>
      <c r="AB161" s="72">
        <f t="shared" si="132"/>
        <v>0</v>
      </c>
      <c r="AC161" s="104"/>
      <c r="AD161" s="104"/>
      <c r="AE161" s="152"/>
      <c r="AF161" s="159"/>
      <c r="AG161" s="103"/>
      <c r="AH161" s="103"/>
      <c r="AI161" s="72">
        <f t="shared" si="133"/>
        <v>0</v>
      </c>
      <c r="AJ161" s="104"/>
      <c r="AK161" s="104"/>
      <c r="AL161" s="105"/>
      <c r="AM161" s="102"/>
      <c r="AN161" s="103"/>
      <c r="AO161" s="103"/>
      <c r="AP161" s="72">
        <f t="shared" si="134"/>
        <v>0</v>
      </c>
      <c r="AQ161" s="104"/>
      <c r="AR161" s="104"/>
      <c r="AS161" s="152"/>
      <c r="AT161" s="159"/>
      <c r="AU161" s="103"/>
      <c r="AV161" s="103"/>
      <c r="AW161" s="72">
        <f t="shared" si="135"/>
        <v>0</v>
      </c>
      <c r="AX161" s="104"/>
      <c r="AY161" s="104"/>
      <c r="AZ161" s="105"/>
      <c r="BA161" s="102"/>
      <c r="BB161" s="103"/>
      <c r="BC161" s="103"/>
      <c r="BD161" s="72">
        <f t="shared" si="136"/>
        <v>0</v>
      </c>
      <c r="BE161" s="104"/>
      <c r="BF161" s="104"/>
      <c r="BG161" s="152"/>
      <c r="BH161" s="159"/>
      <c r="BI161" s="103"/>
      <c r="BJ161" s="103"/>
      <c r="BK161" s="72">
        <f t="shared" si="137"/>
        <v>0</v>
      </c>
      <c r="BL161" s="104"/>
      <c r="BM161" s="104"/>
      <c r="BN161" s="105"/>
      <c r="BO161" s="102"/>
      <c r="BP161" s="103"/>
      <c r="BQ161" s="103"/>
      <c r="BR161" s="72">
        <f t="shared" si="138"/>
        <v>0</v>
      </c>
      <c r="BS161" s="104"/>
      <c r="BT161" s="104"/>
      <c r="BU161" s="152"/>
      <c r="BV161" s="159"/>
      <c r="BW161" s="103"/>
      <c r="BX161" s="103"/>
      <c r="BY161" s="72">
        <f t="shared" si="139"/>
        <v>0</v>
      </c>
      <c r="BZ161" s="104"/>
      <c r="CA161" s="104"/>
      <c r="CB161" s="105"/>
      <c r="CC161" s="102"/>
      <c r="CD161" s="103"/>
      <c r="CE161" s="103"/>
      <c r="CF161" s="72">
        <f t="shared" si="140"/>
        <v>0</v>
      </c>
      <c r="CG161" s="104"/>
      <c r="CH161" s="104"/>
      <c r="CI161" s="152"/>
      <c r="CJ161" s="159"/>
      <c r="CK161" s="103"/>
      <c r="CL161" s="103"/>
      <c r="CM161" s="72">
        <f t="shared" si="141"/>
        <v>0</v>
      </c>
      <c r="CN161" s="104"/>
      <c r="CO161" s="104"/>
      <c r="CP161" s="105"/>
      <c r="CQ161" s="102"/>
      <c r="CR161" s="103"/>
      <c r="CS161" s="103"/>
      <c r="CT161" s="72">
        <f t="shared" si="142"/>
        <v>0</v>
      </c>
      <c r="CU161" s="104"/>
      <c r="CV161" s="104"/>
      <c r="CW161" s="152"/>
      <c r="CX161" s="159"/>
      <c r="CY161" s="103"/>
      <c r="CZ161" s="103"/>
      <c r="DA161" s="72">
        <f t="shared" si="143"/>
        <v>0</v>
      </c>
      <c r="DB161" s="104"/>
      <c r="DC161" s="104"/>
      <c r="DD161" s="105"/>
      <c r="DE161" s="102"/>
      <c r="DF161" s="103"/>
      <c r="DG161" s="103"/>
      <c r="DH161" s="72">
        <f t="shared" si="144"/>
        <v>0</v>
      </c>
      <c r="DI161" s="104"/>
      <c r="DJ161" s="104"/>
      <c r="DK161" s="152"/>
      <c r="DL161" s="170">
        <f t="shared" si="145"/>
        <v>0</v>
      </c>
      <c r="DM161" s="51">
        <f>DN161*Довідники!$H$2</f>
        <v>0</v>
      </c>
      <c r="DN161" s="72">
        <f t="shared" si="146"/>
        <v>0</v>
      </c>
      <c r="DO161" s="96" t="str">
        <f t="shared" si="147"/>
        <v xml:space="preserve"> </v>
      </c>
      <c r="DP161" s="68" t="str">
        <f>IF(OR(DO161&lt;Довідники!$J$3, DO161&gt;Довідники!$K$3), "!", "")</f>
        <v>!</v>
      </c>
      <c r="DQ161" s="120"/>
      <c r="DR161" s="45" t="str">
        <f t="shared" si="148"/>
        <v/>
      </c>
      <c r="DS161" s="71"/>
      <c r="DT161" s="119"/>
      <c r="DU161" s="119"/>
      <c r="DV161" s="119"/>
      <c r="DW161" s="179"/>
      <c r="DX161" s="182"/>
      <c r="DY161" s="119"/>
      <c r="DZ161" s="119"/>
      <c r="EA161" s="183"/>
      <c r="ED161" s="10">
        <f t="shared" si="149"/>
        <v>0</v>
      </c>
      <c r="EE161" s="10">
        <f t="shared" si="150"/>
        <v>0</v>
      </c>
      <c r="EF161" s="10">
        <f t="shared" si="151"/>
        <v>0</v>
      </c>
      <c r="EG161" s="10">
        <f t="shared" si="152"/>
        <v>0</v>
      </c>
      <c r="EH161" s="10">
        <f t="shared" si="153"/>
        <v>0</v>
      </c>
      <c r="EI161" s="10">
        <f t="shared" si="154"/>
        <v>0</v>
      </c>
      <c r="EJ161" s="10">
        <f t="shared" si="155"/>
        <v>0</v>
      </c>
      <c r="EL161" s="123">
        <f t="shared" si="156"/>
        <v>0</v>
      </c>
    </row>
    <row r="162" spans="1:142" s="60" customFormat="1" ht="13.5" hidden="1" thickBot="1" x14ac:dyDescent="0.25">
      <c r="A162" s="49">
        <f t="shared" si="96"/>
        <v>51</v>
      </c>
      <c r="B162" s="101"/>
      <c r="C162" s="50" t="str">
        <f>IF(ISBLANK(D162)=FALSE,VLOOKUP(D162,Довідники!$B$2:$C$45,2,FALSE),"")</f>
        <v/>
      </c>
      <c r="D162" s="145"/>
      <c r="E162" s="112"/>
      <c r="F162" s="48" t="str">
        <f t="shared" si="113"/>
        <v/>
      </c>
      <c r="G162" s="48" t="str">
        <f>CONCATENATE(IF($X162="З", CONCATENATE($R$4, ","), ""), IF($X162=Довідники!$E$5, CONCATENATE($R$4, "*,"), ""), IF($AE162="З", CONCATENATE($Y$4, ","), ""), IF($AE162=Довідники!$E$5, CONCATENATE($Y$4, "*,"), ""), IF($AL162="З", CONCATENATE($AF$4, ","), ""), IF($AL162=Довідники!$E$5, CONCATENATE($AF$4, "*,"), ""), IF($AS162="З", CONCATENATE($AM$4, ","), ""), IF($AS162=Довідники!$E$5, CONCATENATE($AM$4, "*,"), ""), IF($AZ162="З", CONCATENATE($AT$4, ","), ""), IF($AZ162=Довідники!$E$5, CONCATENATE($AT$4, "*,"), ""), IF($BG162="З", CONCATENATE($BA$4, ","), ""), IF($BG162=Довідники!$E$5, CONCATENATE($BA$4, "*,"), ""), IF($BN162="З", CONCATENATE($BH$4, ","), ""), IF($BN162=Довідники!$E$5, CONCATENATE($BH$4, "*,"), ""), IF($BU162="З", CONCATENATE($BO$4, ","), ""), IF($BU162=Довідники!$E$5, CONCATENATE($BO$4, "*,"), ""), IF($CB162="З", CONCATENATE($BV$4, ","), ""), IF($CB162=Довідники!$E$5, CONCATENATE($BV$4, "*,"), ""), IF($CI162="З", CONCATENATE($CC$4, ","), ""), IF($CI162=Довідники!$E$5, CONCATENATE($CC$4, "*,"), ""), IF($CP162="З", CONCATENATE($CJ$4, ","), ""), IF($CP162=Довідники!$E$5, CONCATENATE($CJ$4, "*,"), ""), IF($CW162="З", CONCATENATE($CQ$4, ","), ""), IF($CW162=Довідники!$E$5, CONCATENATE($CQ$4, "*,"), ""), IF($DD162="З", CONCATENATE($CX$4, ","), ""), IF($DD162=Довідники!$E$5, CONCATENATE($CX$4, "*,"), ""), IF($DK162="З", CONCATENATE($DE$4, ","), ""), IF($DK162=Довідники!$E$5, CONCATENATE($DE$4, "*,"), ""))</f>
        <v/>
      </c>
      <c r="H162" s="48" t="str">
        <f t="shared" si="114"/>
        <v/>
      </c>
      <c r="I162" s="48" t="str">
        <f t="shared" si="115"/>
        <v/>
      </c>
      <c r="J162" s="48">
        <f t="shared" si="125"/>
        <v>0</v>
      </c>
      <c r="K162" s="48" t="str">
        <f t="shared" si="117"/>
        <v/>
      </c>
      <c r="L162" s="48">
        <f t="shared" si="126"/>
        <v>0</v>
      </c>
      <c r="M162" s="51">
        <f t="shared" si="127"/>
        <v>0</v>
      </c>
      <c r="N162" s="51">
        <f t="shared" si="128"/>
        <v>0</v>
      </c>
      <c r="O162" s="52">
        <f t="shared" si="129"/>
        <v>0</v>
      </c>
      <c r="P162" s="96" t="str">
        <f t="shared" si="130"/>
        <v xml:space="preserve"> </v>
      </c>
      <c r="Q162" s="166" t="str">
        <f>IF(OR(P162&lt;Довідники!$J$8, P162&gt;Довідники!$K$8), "!", "")</f>
        <v>!</v>
      </c>
      <c r="R162" s="159"/>
      <c r="S162" s="103"/>
      <c r="T162" s="103"/>
      <c r="U162" s="72">
        <f t="shared" si="131"/>
        <v>0</v>
      </c>
      <c r="V162" s="104"/>
      <c r="W162" s="104"/>
      <c r="X162" s="105"/>
      <c r="Y162" s="102"/>
      <c r="Z162" s="103"/>
      <c r="AA162" s="103"/>
      <c r="AB162" s="72">
        <f t="shared" si="132"/>
        <v>0</v>
      </c>
      <c r="AC162" s="104"/>
      <c r="AD162" s="104"/>
      <c r="AE162" s="152"/>
      <c r="AF162" s="159"/>
      <c r="AG162" s="103"/>
      <c r="AH162" s="103"/>
      <c r="AI162" s="72">
        <f t="shared" si="133"/>
        <v>0</v>
      </c>
      <c r="AJ162" s="104"/>
      <c r="AK162" s="104"/>
      <c r="AL162" s="105"/>
      <c r="AM162" s="102"/>
      <c r="AN162" s="103"/>
      <c r="AO162" s="103"/>
      <c r="AP162" s="72">
        <f t="shared" si="134"/>
        <v>0</v>
      </c>
      <c r="AQ162" s="104"/>
      <c r="AR162" s="104"/>
      <c r="AS162" s="152"/>
      <c r="AT162" s="159"/>
      <c r="AU162" s="103"/>
      <c r="AV162" s="103"/>
      <c r="AW162" s="72">
        <f t="shared" si="135"/>
        <v>0</v>
      </c>
      <c r="AX162" s="104"/>
      <c r="AY162" s="104"/>
      <c r="AZ162" s="105"/>
      <c r="BA162" s="102"/>
      <c r="BB162" s="103"/>
      <c r="BC162" s="103"/>
      <c r="BD162" s="72">
        <f t="shared" si="136"/>
        <v>0</v>
      </c>
      <c r="BE162" s="104"/>
      <c r="BF162" s="104"/>
      <c r="BG162" s="152"/>
      <c r="BH162" s="159"/>
      <c r="BI162" s="103"/>
      <c r="BJ162" s="103"/>
      <c r="BK162" s="72">
        <f t="shared" si="137"/>
        <v>0</v>
      </c>
      <c r="BL162" s="104"/>
      <c r="BM162" s="104"/>
      <c r="BN162" s="105"/>
      <c r="BO162" s="102"/>
      <c r="BP162" s="103"/>
      <c r="BQ162" s="103"/>
      <c r="BR162" s="72">
        <f t="shared" si="138"/>
        <v>0</v>
      </c>
      <c r="BS162" s="104"/>
      <c r="BT162" s="104"/>
      <c r="BU162" s="152"/>
      <c r="BV162" s="159"/>
      <c r="BW162" s="103"/>
      <c r="BX162" s="103"/>
      <c r="BY162" s="72">
        <f t="shared" si="139"/>
        <v>0</v>
      </c>
      <c r="BZ162" s="104"/>
      <c r="CA162" s="104"/>
      <c r="CB162" s="105"/>
      <c r="CC162" s="102"/>
      <c r="CD162" s="103"/>
      <c r="CE162" s="103"/>
      <c r="CF162" s="72">
        <f t="shared" si="140"/>
        <v>0</v>
      </c>
      <c r="CG162" s="104"/>
      <c r="CH162" s="104"/>
      <c r="CI162" s="152"/>
      <c r="CJ162" s="159"/>
      <c r="CK162" s="103"/>
      <c r="CL162" s="103"/>
      <c r="CM162" s="72">
        <f t="shared" si="141"/>
        <v>0</v>
      </c>
      <c r="CN162" s="104"/>
      <c r="CO162" s="104"/>
      <c r="CP162" s="105"/>
      <c r="CQ162" s="102"/>
      <c r="CR162" s="103"/>
      <c r="CS162" s="103"/>
      <c r="CT162" s="72">
        <f t="shared" si="142"/>
        <v>0</v>
      </c>
      <c r="CU162" s="104"/>
      <c r="CV162" s="104"/>
      <c r="CW162" s="152"/>
      <c r="CX162" s="159"/>
      <c r="CY162" s="103"/>
      <c r="CZ162" s="103"/>
      <c r="DA162" s="72">
        <f t="shared" si="143"/>
        <v>0</v>
      </c>
      <c r="DB162" s="104"/>
      <c r="DC162" s="104"/>
      <c r="DD162" s="105"/>
      <c r="DE162" s="102"/>
      <c r="DF162" s="103"/>
      <c r="DG162" s="103"/>
      <c r="DH162" s="72">
        <f t="shared" si="144"/>
        <v>0</v>
      </c>
      <c r="DI162" s="104"/>
      <c r="DJ162" s="104"/>
      <c r="DK162" s="152"/>
      <c r="DL162" s="170">
        <f t="shared" si="145"/>
        <v>0</v>
      </c>
      <c r="DM162" s="51">
        <f>DN162*Довідники!$H$2</f>
        <v>0</v>
      </c>
      <c r="DN162" s="72">
        <f t="shared" si="146"/>
        <v>0</v>
      </c>
      <c r="DO162" s="96" t="str">
        <f t="shared" si="147"/>
        <v xml:space="preserve"> </v>
      </c>
      <c r="DP162" s="68" t="str">
        <f>IF(OR(DO162&lt;Довідники!$J$3, DO162&gt;Довідники!$K$3), "!", "")</f>
        <v>!</v>
      </c>
      <c r="DQ162" s="120"/>
      <c r="DR162" s="45" t="str">
        <f t="shared" si="148"/>
        <v/>
      </c>
      <c r="DS162" s="71"/>
      <c r="DT162" s="119"/>
      <c r="DU162" s="119"/>
      <c r="DV162" s="119"/>
      <c r="DW162" s="179"/>
      <c r="DX162" s="182"/>
      <c r="DY162" s="119"/>
      <c r="DZ162" s="119"/>
      <c r="EA162" s="183"/>
      <c r="EB162" s="35"/>
      <c r="EC162" s="35"/>
      <c r="ED162" s="10">
        <f t="shared" si="149"/>
        <v>0</v>
      </c>
      <c r="EE162" s="10">
        <f t="shared" si="150"/>
        <v>0</v>
      </c>
      <c r="EF162" s="10">
        <f t="shared" si="151"/>
        <v>0</v>
      </c>
      <c r="EG162" s="10">
        <f t="shared" si="152"/>
        <v>0</v>
      </c>
      <c r="EH162" s="10">
        <f t="shared" si="153"/>
        <v>0</v>
      </c>
      <c r="EI162" s="10">
        <f t="shared" si="154"/>
        <v>0</v>
      </c>
      <c r="EJ162" s="10">
        <f t="shared" si="155"/>
        <v>0</v>
      </c>
      <c r="EK162" s="35"/>
      <c r="EL162" s="123">
        <f t="shared" si="156"/>
        <v>0</v>
      </c>
    </row>
    <row r="163" spans="1:142" ht="13.5" hidden="1" thickBot="1" x14ac:dyDescent="0.25">
      <c r="A163" s="49">
        <f t="shared" si="96"/>
        <v>52</v>
      </c>
      <c r="B163" s="101"/>
      <c r="C163" s="50" t="str">
        <f>IF(ISBLANK(D163)=FALSE,VLOOKUP(D163,Довідники!$B$2:$C$45,2,FALSE),"")</f>
        <v/>
      </c>
      <c r="D163" s="145"/>
      <c r="E163" s="112"/>
      <c r="F163" s="48" t="str">
        <f t="shared" si="113"/>
        <v/>
      </c>
      <c r="G163" s="48" t="str">
        <f>CONCATENATE(IF($X163="З", CONCATENATE($R$4, ","), ""), IF($X163=Довідники!$E$5, CONCATENATE($R$4, "*,"), ""), IF($AE163="З", CONCATENATE($Y$4, ","), ""), IF($AE163=Довідники!$E$5, CONCATENATE($Y$4, "*,"), ""), IF($AL163="З", CONCATENATE($AF$4, ","), ""), IF($AL163=Довідники!$E$5, CONCATENATE($AF$4, "*,"), ""), IF($AS163="З", CONCATENATE($AM$4, ","), ""), IF($AS163=Довідники!$E$5, CONCATENATE($AM$4, "*,"), ""), IF($AZ163="З", CONCATENATE($AT$4, ","), ""), IF($AZ163=Довідники!$E$5, CONCATENATE($AT$4, "*,"), ""), IF($BG163="З", CONCATENATE($BA$4, ","), ""), IF($BG163=Довідники!$E$5, CONCATENATE($BA$4, "*,"), ""), IF($BN163="З", CONCATENATE($BH$4, ","), ""), IF($BN163=Довідники!$E$5, CONCATENATE($BH$4, "*,"), ""), IF($BU163="З", CONCATENATE($BO$4, ","), ""), IF($BU163=Довідники!$E$5, CONCATENATE($BO$4, "*,"), ""), IF($CB163="З", CONCATENATE($BV$4, ","), ""), IF($CB163=Довідники!$E$5, CONCATENATE($BV$4, "*,"), ""), IF($CI163="З", CONCATENATE($CC$4, ","), ""), IF($CI163=Довідники!$E$5, CONCATENATE($CC$4, "*,"), ""), IF($CP163="З", CONCATENATE($CJ$4, ","), ""), IF($CP163=Довідники!$E$5, CONCATENATE($CJ$4, "*,"), ""), IF($CW163="З", CONCATENATE($CQ$4, ","), ""), IF($CW163=Довідники!$E$5, CONCATENATE($CQ$4, "*,"), ""), IF($DD163="З", CONCATENATE($CX$4, ","), ""), IF($DD163=Довідники!$E$5, CONCATENATE($CX$4, "*,"), ""), IF($DK163="З", CONCATENATE($DE$4, ","), ""), IF($DK163=Довідники!$E$5, CONCATENATE($DE$4, "*,"), ""))</f>
        <v/>
      </c>
      <c r="H163" s="48" t="str">
        <f t="shared" si="114"/>
        <v/>
      </c>
      <c r="I163" s="48" t="str">
        <f t="shared" si="115"/>
        <v/>
      </c>
      <c r="J163" s="48">
        <f t="shared" si="125"/>
        <v>0</v>
      </c>
      <c r="K163" s="48" t="str">
        <f t="shared" si="117"/>
        <v/>
      </c>
      <c r="L163" s="48">
        <f t="shared" si="126"/>
        <v>0</v>
      </c>
      <c r="M163" s="51">
        <f t="shared" si="127"/>
        <v>0</v>
      </c>
      <c r="N163" s="51">
        <f t="shared" si="128"/>
        <v>0</v>
      </c>
      <c r="O163" s="52">
        <f t="shared" si="129"/>
        <v>0</v>
      </c>
      <c r="P163" s="96" t="str">
        <f t="shared" si="130"/>
        <v xml:space="preserve"> </v>
      </c>
      <c r="Q163" s="166" t="str">
        <f>IF(OR(P163&lt;Довідники!$J$8, P163&gt;Довідники!$K$8), "!", "")</f>
        <v>!</v>
      </c>
      <c r="R163" s="159"/>
      <c r="S163" s="103"/>
      <c r="T163" s="103"/>
      <c r="U163" s="72">
        <f t="shared" si="131"/>
        <v>0</v>
      </c>
      <c r="V163" s="104"/>
      <c r="W163" s="104"/>
      <c r="X163" s="105"/>
      <c r="Y163" s="102"/>
      <c r="Z163" s="103"/>
      <c r="AA163" s="103"/>
      <c r="AB163" s="72">
        <f t="shared" si="132"/>
        <v>0</v>
      </c>
      <c r="AC163" s="104"/>
      <c r="AD163" s="104"/>
      <c r="AE163" s="152"/>
      <c r="AF163" s="159"/>
      <c r="AG163" s="103"/>
      <c r="AH163" s="103"/>
      <c r="AI163" s="72">
        <f t="shared" si="133"/>
        <v>0</v>
      </c>
      <c r="AJ163" s="104"/>
      <c r="AK163" s="104"/>
      <c r="AL163" s="105"/>
      <c r="AM163" s="102"/>
      <c r="AN163" s="103"/>
      <c r="AO163" s="103"/>
      <c r="AP163" s="72">
        <f t="shared" si="134"/>
        <v>0</v>
      </c>
      <c r="AQ163" s="104"/>
      <c r="AR163" s="104"/>
      <c r="AS163" s="152"/>
      <c r="AT163" s="159"/>
      <c r="AU163" s="103"/>
      <c r="AV163" s="103"/>
      <c r="AW163" s="72">
        <f t="shared" si="135"/>
        <v>0</v>
      </c>
      <c r="AX163" s="104"/>
      <c r="AY163" s="104"/>
      <c r="AZ163" s="105"/>
      <c r="BA163" s="102"/>
      <c r="BB163" s="103"/>
      <c r="BC163" s="103"/>
      <c r="BD163" s="72">
        <f t="shared" si="136"/>
        <v>0</v>
      </c>
      <c r="BE163" s="104"/>
      <c r="BF163" s="104"/>
      <c r="BG163" s="152"/>
      <c r="BH163" s="159"/>
      <c r="BI163" s="103"/>
      <c r="BJ163" s="103"/>
      <c r="BK163" s="72">
        <f t="shared" si="137"/>
        <v>0</v>
      </c>
      <c r="BL163" s="104"/>
      <c r="BM163" s="104"/>
      <c r="BN163" s="105"/>
      <c r="BO163" s="102"/>
      <c r="BP163" s="103"/>
      <c r="BQ163" s="103"/>
      <c r="BR163" s="72">
        <f t="shared" si="138"/>
        <v>0</v>
      </c>
      <c r="BS163" s="104"/>
      <c r="BT163" s="104"/>
      <c r="BU163" s="152"/>
      <c r="BV163" s="159"/>
      <c r="BW163" s="103"/>
      <c r="BX163" s="103"/>
      <c r="BY163" s="72">
        <f t="shared" si="139"/>
        <v>0</v>
      </c>
      <c r="BZ163" s="104"/>
      <c r="CA163" s="104"/>
      <c r="CB163" s="105"/>
      <c r="CC163" s="102"/>
      <c r="CD163" s="103"/>
      <c r="CE163" s="103"/>
      <c r="CF163" s="72">
        <f t="shared" si="140"/>
        <v>0</v>
      </c>
      <c r="CG163" s="104"/>
      <c r="CH163" s="104"/>
      <c r="CI163" s="152"/>
      <c r="CJ163" s="159"/>
      <c r="CK163" s="103"/>
      <c r="CL163" s="103"/>
      <c r="CM163" s="72">
        <f t="shared" si="141"/>
        <v>0</v>
      </c>
      <c r="CN163" s="104"/>
      <c r="CO163" s="104"/>
      <c r="CP163" s="105"/>
      <c r="CQ163" s="102"/>
      <c r="CR163" s="103"/>
      <c r="CS163" s="103"/>
      <c r="CT163" s="72">
        <f t="shared" si="142"/>
        <v>0</v>
      </c>
      <c r="CU163" s="104"/>
      <c r="CV163" s="104"/>
      <c r="CW163" s="152"/>
      <c r="CX163" s="159"/>
      <c r="CY163" s="103"/>
      <c r="CZ163" s="103"/>
      <c r="DA163" s="72">
        <f t="shared" si="143"/>
        <v>0</v>
      </c>
      <c r="DB163" s="104"/>
      <c r="DC163" s="104"/>
      <c r="DD163" s="105"/>
      <c r="DE163" s="102"/>
      <c r="DF163" s="103"/>
      <c r="DG163" s="103"/>
      <c r="DH163" s="72">
        <f t="shared" si="144"/>
        <v>0</v>
      </c>
      <c r="DI163" s="104"/>
      <c r="DJ163" s="104"/>
      <c r="DK163" s="152"/>
      <c r="DL163" s="170">
        <f t="shared" si="145"/>
        <v>0</v>
      </c>
      <c r="DM163" s="51">
        <f>DN163*Довідники!$H$2</f>
        <v>0</v>
      </c>
      <c r="DN163" s="72">
        <f t="shared" si="146"/>
        <v>0</v>
      </c>
      <c r="DO163" s="96" t="str">
        <f t="shared" si="147"/>
        <v xml:space="preserve"> </v>
      </c>
      <c r="DP163" s="68" t="str">
        <f>IF(OR(DO163&lt;Довідники!$J$3, DO163&gt;Довідники!$K$3), "!", "")</f>
        <v>!</v>
      </c>
      <c r="DQ163" s="120"/>
      <c r="DR163" s="45" t="str">
        <f t="shared" si="148"/>
        <v/>
      </c>
      <c r="DS163" s="71"/>
      <c r="DT163" s="119"/>
      <c r="DU163" s="119"/>
      <c r="DV163" s="119"/>
      <c r="DW163" s="179"/>
      <c r="DX163" s="182"/>
      <c r="DY163" s="119"/>
      <c r="DZ163" s="119"/>
      <c r="EA163" s="183"/>
      <c r="ED163" s="10">
        <f t="shared" si="149"/>
        <v>0</v>
      </c>
      <c r="EE163" s="10">
        <f t="shared" si="150"/>
        <v>0</v>
      </c>
      <c r="EF163" s="10">
        <f t="shared" si="151"/>
        <v>0</v>
      </c>
      <c r="EG163" s="10">
        <f t="shared" si="152"/>
        <v>0</v>
      </c>
      <c r="EH163" s="10">
        <f t="shared" si="153"/>
        <v>0</v>
      </c>
      <c r="EI163" s="10">
        <f t="shared" si="154"/>
        <v>0</v>
      </c>
      <c r="EJ163" s="10">
        <f t="shared" si="155"/>
        <v>0</v>
      </c>
      <c r="EL163" s="123">
        <f t="shared" si="156"/>
        <v>0</v>
      </c>
    </row>
    <row r="164" spans="1:142" ht="13.5" hidden="1" thickBot="1" x14ac:dyDescent="0.25">
      <c r="A164" s="49">
        <f t="shared" si="96"/>
        <v>53</v>
      </c>
      <c r="B164" s="101"/>
      <c r="C164" s="50" t="str">
        <f>IF(ISBLANK(D164)=FALSE,VLOOKUP(D164,Довідники!$B$2:$C$45,2,FALSE),"")</f>
        <v/>
      </c>
      <c r="D164" s="145"/>
      <c r="E164" s="112"/>
      <c r="F164" s="48" t="str">
        <f t="shared" si="113"/>
        <v/>
      </c>
      <c r="G164" s="48" t="str">
        <f>CONCATENATE(IF($X164="З", CONCATENATE($R$4, ","), ""), IF($X164=Довідники!$E$5, CONCATENATE($R$4, "*,"), ""), IF($AE164="З", CONCATENATE($Y$4, ","), ""), IF($AE164=Довідники!$E$5, CONCATENATE($Y$4, "*,"), ""), IF($AL164="З", CONCATENATE($AF$4, ","), ""), IF($AL164=Довідники!$E$5, CONCATENATE($AF$4, "*,"), ""), IF($AS164="З", CONCATENATE($AM$4, ","), ""), IF($AS164=Довідники!$E$5, CONCATENATE($AM$4, "*,"), ""), IF($AZ164="З", CONCATENATE($AT$4, ","), ""), IF($AZ164=Довідники!$E$5, CONCATENATE($AT$4, "*,"), ""), IF($BG164="З", CONCATENATE($BA$4, ","), ""), IF($BG164=Довідники!$E$5, CONCATENATE($BA$4, "*,"), ""), IF($BN164="З", CONCATENATE($BH$4, ","), ""), IF($BN164=Довідники!$E$5, CONCATENATE($BH$4, "*,"), ""), IF($BU164="З", CONCATENATE($BO$4, ","), ""), IF($BU164=Довідники!$E$5, CONCATENATE($BO$4, "*,"), ""), IF($CB164="З", CONCATENATE($BV$4, ","), ""), IF($CB164=Довідники!$E$5, CONCATENATE($BV$4, "*,"), ""), IF($CI164="З", CONCATENATE($CC$4, ","), ""), IF($CI164=Довідники!$E$5, CONCATENATE($CC$4, "*,"), ""), IF($CP164="З", CONCATENATE($CJ$4, ","), ""), IF($CP164=Довідники!$E$5, CONCATENATE($CJ$4, "*,"), ""), IF($CW164="З", CONCATENATE($CQ$4, ","), ""), IF($CW164=Довідники!$E$5, CONCATENATE($CQ$4, "*,"), ""), IF($DD164="З", CONCATENATE($CX$4, ","), ""), IF($DD164=Довідники!$E$5, CONCATENATE($CX$4, "*,"), ""), IF($DK164="З", CONCATENATE($DE$4, ","), ""), IF($DK164=Довідники!$E$5, CONCATENATE($DE$4, "*,"), ""))</f>
        <v/>
      </c>
      <c r="H164" s="48" t="str">
        <f t="shared" si="114"/>
        <v/>
      </c>
      <c r="I164" s="48" t="str">
        <f t="shared" si="115"/>
        <v/>
      </c>
      <c r="J164" s="48">
        <f t="shared" si="125"/>
        <v>0</v>
      </c>
      <c r="K164" s="48" t="str">
        <f t="shared" si="117"/>
        <v/>
      </c>
      <c r="L164" s="48">
        <f t="shared" si="126"/>
        <v>0</v>
      </c>
      <c r="M164" s="51">
        <f t="shared" si="127"/>
        <v>0</v>
      </c>
      <c r="N164" s="51">
        <f t="shared" si="128"/>
        <v>0</v>
      </c>
      <c r="O164" s="52">
        <f t="shared" si="129"/>
        <v>0</v>
      </c>
      <c r="P164" s="96" t="str">
        <f t="shared" si="130"/>
        <v xml:space="preserve"> </v>
      </c>
      <c r="Q164" s="166" t="str">
        <f>IF(OR(P164&lt;Довідники!$J$8, P164&gt;Довідники!$K$8), "!", "")</f>
        <v>!</v>
      </c>
      <c r="R164" s="159"/>
      <c r="S164" s="103"/>
      <c r="T164" s="103"/>
      <c r="U164" s="72">
        <f t="shared" si="131"/>
        <v>0</v>
      </c>
      <c r="V164" s="104"/>
      <c r="W164" s="104"/>
      <c r="X164" s="105"/>
      <c r="Y164" s="102"/>
      <c r="Z164" s="103"/>
      <c r="AA164" s="103"/>
      <c r="AB164" s="72">
        <f t="shared" si="132"/>
        <v>0</v>
      </c>
      <c r="AC164" s="104"/>
      <c r="AD164" s="104"/>
      <c r="AE164" s="152"/>
      <c r="AF164" s="159"/>
      <c r="AG164" s="103"/>
      <c r="AH164" s="103"/>
      <c r="AI164" s="72">
        <f t="shared" si="133"/>
        <v>0</v>
      </c>
      <c r="AJ164" s="104"/>
      <c r="AK164" s="104"/>
      <c r="AL164" s="105"/>
      <c r="AM164" s="102"/>
      <c r="AN164" s="103"/>
      <c r="AO164" s="103"/>
      <c r="AP164" s="72">
        <f t="shared" si="134"/>
        <v>0</v>
      </c>
      <c r="AQ164" s="104"/>
      <c r="AR164" s="104"/>
      <c r="AS164" s="152"/>
      <c r="AT164" s="159"/>
      <c r="AU164" s="103"/>
      <c r="AV164" s="103"/>
      <c r="AW164" s="72">
        <f t="shared" si="135"/>
        <v>0</v>
      </c>
      <c r="AX164" s="104"/>
      <c r="AY164" s="104"/>
      <c r="AZ164" s="105"/>
      <c r="BA164" s="102"/>
      <c r="BB164" s="103"/>
      <c r="BC164" s="103"/>
      <c r="BD164" s="72">
        <f t="shared" si="136"/>
        <v>0</v>
      </c>
      <c r="BE164" s="104"/>
      <c r="BF164" s="104"/>
      <c r="BG164" s="152"/>
      <c r="BH164" s="159"/>
      <c r="BI164" s="103"/>
      <c r="BJ164" s="103"/>
      <c r="BK164" s="72">
        <f t="shared" si="137"/>
        <v>0</v>
      </c>
      <c r="BL164" s="104"/>
      <c r="BM164" s="104"/>
      <c r="BN164" s="105"/>
      <c r="BO164" s="102"/>
      <c r="BP164" s="103"/>
      <c r="BQ164" s="103"/>
      <c r="BR164" s="72">
        <f t="shared" si="138"/>
        <v>0</v>
      </c>
      <c r="BS164" s="104"/>
      <c r="BT164" s="104"/>
      <c r="BU164" s="152"/>
      <c r="BV164" s="159"/>
      <c r="BW164" s="103"/>
      <c r="BX164" s="103"/>
      <c r="BY164" s="72">
        <f t="shared" si="139"/>
        <v>0</v>
      </c>
      <c r="BZ164" s="104"/>
      <c r="CA164" s="104"/>
      <c r="CB164" s="105"/>
      <c r="CC164" s="102"/>
      <c r="CD164" s="103"/>
      <c r="CE164" s="103"/>
      <c r="CF164" s="72">
        <f t="shared" si="140"/>
        <v>0</v>
      </c>
      <c r="CG164" s="104"/>
      <c r="CH164" s="104"/>
      <c r="CI164" s="152"/>
      <c r="CJ164" s="159"/>
      <c r="CK164" s="103"/>
      <c r="CL164" s="103"/>
      <c r="CM164" s="72">
        <f t="shared" si="141"/>
        <v>0</v>
      </c>
      <c r="CN164" s="104"/>
      <c r="CO164" s="104"/>
      <c r="CP164" s="105"/>
      <c r="CQ164" s="102"/>
      <c r="CR164" s="103"/>
      <c r="CS164" s="103"/>
      <c r="CT164" s="72">
        <f t="shared" si="142"/>
        <v>0</v>
      </c>
      <c r="CU164" s="104"/>
      <c r="CV164" s="104"/>
      <c r="CW164" s="152"/>
      <c r="CX164" s="159"/>
      <c r="CY164" s="103"/>
      <c r="CZ164" s="103"/>
      <c r="DA164" s="72">
        <f t="shared" si="143"/>
        <v>0</v>
      </c>
      <c r="DB164" s="104"/>
      <c r="DC164" s="104"/>
      <c r="DD164" s="105"/>
      <c r="DE164" s="102"/>
      <c r="DF164" s="103"/>
      <c r="DG164" s="103"/>
      <c r="DH164" s="72">
        <f t="shared" si="144"/>
        <v>0</v>
      </c>
      <c r="DI164" s="104"/>
      <c r="DJ164" s="104"/>
      <c r="DK164" s="152"/>
      <c r="DL164" s="170">
        <f t="shared" si="145"/>
        <v>0</v>
      </c>
      <c r="DM164" s="51">
        <f>DN164*Довідники!$H$2</f>
        <v>0</v>
      </c>
      <c r="DN164" s="72">
        <f t="shared" si="146"/>
        <v>0</v>
      </c>
      <c r="DO164" s="96" t="str">
        <f t="shared" si="147"/>
        <v xml:space="preserve"> </v>
      </c>
      <c r="DP164" s="68" t="str">
        <f>IF(OR(DO164&lt;Довідники!$J$3, DO164&gt;Довідники!$K$3), "!", "")</f>
        <v>!</v>
      </c>
      <c r="DQ164" s="120"/>
      <c r="DR164" s="45" t="str">
        <f t="shared" si="148"/>
        <v/>
      </c>
      <c r="DS164" s="71"/>
      <c r="DT164" s="119"/>
      <c r="DU164" s="119"/>
      <c r="DV164" s="119"/>
      <c r="DW164" s="179"/>
      <c r="DX164" s="182"/>
      <c r="DY164" s="119"/>
      <c r="DZ164" s="119"/>
      <c r="EA164" s="183"/>
      <c r="ED164" s="10">
        <f t="shared" si="149"/>
        <v>0</v>
      </c>
      <c r="EE164" s="10">
        <f t="shared" si="150"/>
        <v>0</v>
      </c>
      <c r="EF164" s="10">
        <f t="shared" si="151"/>
        <v>0</v>
      </c>
      <c r="EG164" s="10">
        <f t="shared" si="152"/>
        <v>0</v>
      </c>
      <c r="EH164" s="10">
        <f t="shared" si="153"/>
        <v>0</v>
      </c>
      <c r="EI164" s="10">
        <f t="shared" si="154"/>
        <v>0</v>
      </c>
      <c r="EJ164" s="10">
        <f t="shared" si="155"/>
        <v>0</v>
      </c>
      <c r="EL164" s="123">
        <f t="shared" si="156"/>
        <v>0</v>
      </c>
    </row>
    <row r="165" spans="1:142" ht="13.5" hidden="1" thickBot="1" x14ac:dyDescent="0.25">
      <c r="A165" s="49">
        <f t="shared" si="96"/>
        <v>54</v>
      </c>
      <c r="B165" s="101"/>
      <c r="C165" s="50" t="str">
        <f>IF(ISBLANK(D165)=FALSE,VLOOKUP(D165,Довідники!$B$2:$C$45,2,FALSE),"")</f>
        <v/>
      </c>
      <c r="D165" s="145"/>
      <c r="E165" s="112"/>
      <c r="F165" s="48" t="str">
        <f t="shared" si="113"/>
        <v/>
      </c>
      <c r="G165" s="48" t="str">
        <f>CONCATENATE(IF($X165="З", CONCATENATE($R$4, ","), ""), IF($X165=Довідники!$E$5, CONCATENATE($R$4, "*,"), ""), IF($AE165="З", CONCATENATE($Y$4, ","), ""), IF($AE165=Довідники!$E$5, CONCATENATE($Y$4, "*,"), ""), IF($AL165="З", CONCATENATE($AF$4, ","), ""), IF($AL165=Довідники!$E$5, CONCATENATE($AF$4, "*,"), ""), IF($AS165="З", CONCATENATE($AM$4, ","), ""), IF($AS165=Довідники!$E$5, CONCATENATE($AM$4, "*,"), ""), IF($AZ165="З", CONCATENATE($AT$4, ","), ""), IF($AZ165=Довідники!$E$5, CONCATENATE($AT$4, "*,"), ""), IF($BG165="З", CONCATENATE($BA$4, ","), ""), IF($BG165=Довідники!$E$5, CONCATENATE($BA$4, "*,"), ""), IF($BN165="З", CONCATENATE($BH$4, ","), ""), IF($BN165=Довідники!$E$5, CONCATENATE($BH$4, "*,"), ""), IF($BU165="З", CONCATENATE($BO$4, ","), ""), IF($BU165=Довідники!$E$5, CONCATENATE($BO$4, "*,"), ""), IF($CB165="З", CONCATENATE($BV$4, ","), ""), IF($CB165=Довідники!$E$5, CONCATENATE($BV$4, "*,"), ""), IF($CI165="З", CONCATENATE($CC$4, ","), ""), IF($CI165=Довідники!$E$5, CONCATENATE($CC$4, "*,"), ""), IF($CP165="З", CONCATENATE($CJ$4, ","), ""), IF($CP165=Довідники!$E$5, CONCATENATE($CJ$4, "*,"), ""), IF($CW165="З", CONCATENATE($CQ$4, ","), ""), IF($CW165=Довідники!$E$5, CONCATENATE($CQ$4, "*,"), ""), IF($DD165="З", CONCATENATE($CX$4, ","), ""), IF($DD165=Довідники!$E$5, CONCATENATE($CX$4, "*,"), ""), IF($DK165="З", CONCATENATE($DE$4, ","), ""), IF($DK165=Довідники!$E$5, CONCATENATE($DE$4, "*,"), ""))</f>
        <v/>
      </c>
      <c r="H165" s="48" t="str">
        <f t="shared" si="114"/>
        <v/>
      </c>
      <c r="I165" s="48" t="str">
        <f t="shared" si="115"/>
        <v/>
      </c>
      <c r="J165" s="48">
        <f t="shared" si="125"/>
        <v>0</v>
      </c>
      <c r="K165" s="48" t="str">
        <f t="shared" si="117"/>
        <v/>
      </c>
      <c r="L165" s="48">
        <f t="shared" si="126"/>
        <v>0</v>
      </c>
      <c r="M165" s="51">
        <f t="shared" si="127"/>
        <v>0</v>
      </c>
      <c r="N165" s="51">
        <f t="shared" si="128"/>
        <v>0</v>
      </c>
      <c r="O165" s="52">
        <f t="shared" si="129"/>
        <v>0</v>
      </c>
      <c r="P165" s="96" t="str">
        <f t="shared" si="130"/>
        <v xml:space="preserve"> </v>
      </c>
      <c r="Q165" s="166" t="str">
        <f>IF(OR(P165&lt;Довідники!$J$8, P165&gt;Довідники!$K$8), "!", "")</f>
        <v>!</v>
      </c>
      <c r="R165" s="159"/>
      <c r="S165" s="103"/>
      <c r="T165" s="103"/>
      <c r="U165" s="72">
        <f t="shared" si="131"/>
        <v>0</v>
      </c>
      <c r="V165" s="104"/>
      <c r="W165" s="104"/>
      <c r="X165" s="105"/>
      <c r="Y165" s="102"/>
      <c r="Z165" s="103"/>
      <c r="AA165" s="103"/>
      <c r="AB165" s="72">
        <f t="shared" si="132"/>
        <v>0</v>
      </c>
      <c r="AC165" s="104"/>
      <c r="AD165" s="104"/>
      <c r="AE165" s="152"/>
      <c r="AF165" s="159"/>
      <c r="AG165" s="103"/>
      <c r="AH165" s="103"/>
      <c r="AI165" s="72">
        <f t="shared" si="133"/>
        <v>0</v>
      </c>
      <c r="AJ165" s="104"/>
      <c r="AK165" s="104"/>
      <c r="AL165" s="105"/>
      <c r="AM165" s="102"/>
      <c r="AN165" s="103"/>
      <c r="AO165" s="103"/>
      <c r="AP165" s="72">
        <f t="shared" si="134"/>
        <v>0</v>
      </c>
      <c r="AQ165" s="104"/>
      <c r="AR165" s="104"/>
      <c r="AS165" s="152"/>
      <c r="AT165" s="159"/>
      <c r="AU165" s="103"/>
      <c r="AV165" s="103"/>
      <c r="AW165" s="72">
        <f t="shared" si="135"/>
        <v>0</v>
      </c>
      <c r="AX165" s="104"/>
      <c r="AY165" s="104"/>
      <c r="AZ165" s="105"/>
      <c r="BA165" s="102"/>
      <c r="BB165" s="103"/>
      <c r="BC165" s="103"/>
      <c r="BD165" s="72">
        <f t="shared" si="136"/>
        <v>0</v>
      </c>
      <c r="BE165" s="104"/>
      <c r="BF165" s="104"/>
      <c r="BG165" s="152"/>
      <c r="BH165" s="159"/>
      <c r="BI165" s="103"/>
      <c r="BJ165" s="103"/>
      <c r="BK165" s="72">
        <f t="shared" si="137"/>
        <v>0</v>
      </c>
      <c r="BL165" s="104"/>
      <c r="BM165" s="104"/>
      <c r="BN165" s="105"/>
      <c r="BO165" s="102"/>
      <c r="BP165" s="103"/>
      <c r="BQ165" s="103"/>
      <c r="BR165" s="72">
        <f t="shared" si="138"/>
        <v>0</v>
      </c>
      <c r="BS165" s="104"/>
      <c r="BT165" s="104"/>
      <c r="BU165" s="152"/>
      <c r="BV165" s="159"/>
      <c r="BW165" s="103"/>
      <c r="BX165" s="103"/>
      <c r="BY165" s="72">
        <f t="shared" si="139"/>
        <v>0</v>
      </c>
      <c r="BZ165" s="104"/>
      <c r="CA165" s="104"/>
      <c r="CB165" s="105"/>
      <c r="CC165" s="102"/>
      <c r="CD165" s="103"/>
      <c r="CE165" s="103"/>
      <c r="CF165" s="72">
        <f t="shared" si="140"/>
        <v>0</v>
      </c>
      <c r="CG165" s="104"/>
      <c r="CH165" s="104"/>
      <c r="CI165" s="152"/>
      <c r="CJ165" s="159"/>
      <c r="CK165" s="103"/>
      <c r="CL165" s="103"/>
      <c r="CM165" s="72">
        <f t="shared" si="141"/>
        <v>0</v>
      </c>
      <c r="CN165" s="104"/>
      <c r="CO165" s="104"/>
      <c r="CP165" s="105"/>
      <c r="CQ165" s="102"/>
      <c r="CR165" s="103"/>
      <c r="CS165" s="103"/>
      <c r="CT165" s="72">
        <f t="shared" si="142"/>
        <v>0</v>
      </c>
      <c r="CU165" s="104"/>
      <c r="CV165" s="104"/>
      <c r="CW165" s="152"/>
      <c r="CX165" s="159"/>
      <c r="CY165" s="103"/>
      <c r="CZ165" s="103"/>
      <c r="DA165" s="72">
        <f t="shared" si="143"/>
        <v>0</v>
      </c>
      <c r="DB165" s="104"/>
      <c r="DC165" s="104"/>
      <c r="DD165" s="105"/>
      <c r="DE165" s="102"/>
      <c r="DF165" s="103"/>
      <c r="DG165" s="103"/>
      <c r="DH165" s="72">
        <f t="shared" si="144"/>
        <v>0</v>
      </c>
      <c r="DI165" s="104"/>
      <c r="DJ165" s="104"/>
      <c r="DK165" s="152"/>
      <c r="DL165" s="170">
        <f t="shared" si="145"/>
        <v>0</v>
      </c>
      <c r="DM165" s="51">
        <f>DN165*Довідники!$H$2</f>
        <v>0</v>
      </c>
      <c r="DN165" s="72">
        <f t="shared" si="146"/>
        <v>0</v>
      </c>
      <c r="DO165" s="96" t="str">
        <f t="shared" si="147"/>
        <v xml:space="preserve"> </v>
      </c>
      <c r="DP165" s="68" t="str">
        <f>IF(OR(DO165&lt;Довідники!$J$3, DO165&gt;Довідники!$K$3), "!", "")</f>
        <v>!</v>
      </c>
      <c r="DQ165" s="120"/>
      <c r="DR165" s="45" t="str">
        <f t="shared" si="148"/>
        <v/>
      </c>
      <c r="DS165" s="71"/>
      <c r="DT165" s="119"/>
      <c r="DU165" s="119"/>
      <c r="DV165" s="119"/>
      <c r="DW165" s="179"/>
      <c r="DX165" s="182"/>
      <c r="DY165" s="119"/>
      <c r="DZ165" s="119"/>
      <c r="EA165" s="183"/>
      <c r="ED165" s="10">
        <f t="shared" si="149"/>
        <v>0</v>
      </c>
      <c r="EE165" s="10">
        <f t="shared" si="150"/>
        <v>0</v>
      </c>
      <c r="EF165" s="10">
        <f t="shared" si="151"/>
        <v>0</v>
      </c>
      <c r="EG165" s="10">
        <f t="shared" si="152"/>
        <v>0</v>
      </c>
      <c r="EH165" s="10">
        <f t="shared" si="153"/>
        <v>0</v>
      </c>
      <c r="EI165" s="10">
        <f t="shared" si="154"/>
        <v>0</v>
      </c>
      <c r="EJ165" s="10">
        <f t="shared" si="155"/>
        <v>0</v>
      </c>
      <c r="EL165" s="123">
        <f t="shared" si="156"/>
        <v>0</v>
      </c>
    </row>
    <row r="166" spans="1:142" ht="13.5" hidden="1" thickBot="1" x14ac:dyDescent="0.25">
      <c r="A166" s="49">
        <f t="shared" si="96"/>
        <v>55</v>
      </c>
      <c r="B166" s="101"/>
      <c r="C166" s="50" t="str">
        <f>IF(ISBLANK(D166)=FALSE,VLOOKUP(D166,Довідники!$B$2:$C$45,2,FALSE),"")</f>
        <v/>
      </c>
      <c r="D166" s="145"/>
      <c r="E166" s="112"/>
      <c r="F166" s="48" t="str">
        <f t="shared" si="113"/>
        <v/>
      </c>
      <c r="G166" s="48" t="str">
        <f>CONCATENATE(IF($X166="З", CONCATENATE($R$4, ","), ""), IF($X166=Довідники!$E$5, CONCATENATE($R$4, "*,"), ""), IF($AE166="З", CONCATENATE($Y$4, ","), ""), IF($AE166=Довідники!$E$5, CONCATENATE($Y$4, "*,"), ""), IF($AL166="З", CONCATENATE($AF$4, ","), ""), IF($AL166=Довідники!$E$5, CONCATENATE($AF$4, "*,"), ""), IF($AS166="З", CONCATENATE($AM$4, ","), ""), IF($AS166=Довідники!$E$5, CONCATENATE($AM$4, "*,"), ""), IF($AZ166="З", CONCATENATE($AT$4, ","), ""), IF($AZ166=Довідники!$E$5, CONCATENATE($AT$4, "*,"), ""), IF($BG166="З", CONCATENATE($BA$4, ","), ""), IF($BG166=Довідники!$E$5, CONCATENATE($BA$4, "*,"), ""), IF($BN166="З", CONCATENATE($BH$4, ","), ""), IF($BN166=Довідники!$E$5, CONCATENATE($BH$4, "*,"), ""), IF($BU166="З", CONCATENATE($BO$4, ","), ""), IF($BU166=Довідники!$E$5, CONCATENATE($BO$4, "*,"), ""), IF($CB166="З", CONCATENATE($BV$4, ","), ""), IF($CB166=Довідники!$E$5, CONCATENATE($BV$4, "*,"), ""), IF($CI166="З", CONCATENATE($CC$4, ","), ""), IF($CI166=Довідники!$E$5, CONCATENATE($CC$4, "*,"), ""), IF($CP166="З", CONCATENATE($CJ$4, ","), ""), IF($CP166=Довідники!$E$5, CONCATENATE($CJ$4, "*,"), ""), IF($CW166="З", CONCATENATE($CQ$4, ","), ""), IF($CW166=Довідники!$E$5, CONCATENATE($CQ$4, "*,"), ""), IF($DD166="З", CONCATENATE($CX$4, ","), ""), IF($DD166=Довідники!$E$5, CONCATENATE($CX$4, "*,"), ""), IF($DK166="З", CONCATENATE($DE$4, ","), ""), IF($DK166=Довідники!$E$5, CONCATENATE($DE$4, "*,"), ""))</f>
        <v/>
      </c>
      <c r="H166" s="48" t="str">
        <f t="shared" si="114"/>
        <v/>
      </c>
      <c r="I166" s="48" t="str">
        <f t="shared" si="115"/>
        <v/>
      </c>
      <c r="J166" s="48">
        <f t="shared" si="125"/>
        <v>0</v>
      </c>
      <c r="K166" s="48" t="str">
        <f t="shared" si="117"/>
        <v/>
      </c>
      <c r="L166" s="48">
        <f t="shared" si="126"/>
        <v>0</v>
      </c>
      <c r="M166" s="51">
        <f t="shared" si="127"/>
        <v>0</v>
      </c>
      <c r="N166" s="51">
        <f t="shared" si="128"/>
        <v>0</v>
      </c>
      <c r="O166" s="52">
        <f t="shared" si="129"/>
        <v>0</v>
      </c>
      <c r="P166" s="96" t="str">
        <f t="shared" si="130"/>
        <v xml:space="preserve"> </v>
      </c>
      <c r="Q166" s="166" t="str">
        <f>IF(OR(P166&lt;Довідники!$J$8, P166&gt;Довідники!$K$8), "!", "")</f>
        <v>!</v>
      </c>
      <c r="R166" s="159"/>
      <c r="S166" s="103"/>
      <c r="T166" s="103"/>
      <c r="U166" s="72">
        <f t="shared" si="131"/>
        <v>0</v>
      </c>
      <c r="V166" s="104"/>
      <c r="W166" s="104"/>
      <c r="X166" s="105"/>
      <c r="Y166" s="102"/>
      <c r="Z166" s="103"/>
      <c r="AA166" s="103"/>
      <c r="AB166" s="72">
        <f t="shared" si="132"/>
        <v>0</v>
      </c>
      <c r="AC166" s="104"/>
      <c r="AD166" s="104"/>
      <c r="AE166" s="152"/>
      <c r="AF166" s="159"/>
      <c r="AG166" s="103"/>
      <c r="AH166" s="103"/>
      <c r="AI166" s="72">
        <f t="shared" si="133"/>
        <v>0</v>
      </c>
      <c r="AJ166" s="104"/>
      <c r="AK166" s="104"/>
      <c r="AL166" s="105"/>
      <c r="AM166" s="102"/>
      <c r="AN166" s="103"/>
      <c r="AO166" s="103"/>
      <c r="AP166" s="72">
        <f t="shared" si="134"/>
        <v>0</v>
      </c>
      <c r="AQ166" s="104"/>
      <c r="AR166" s="104"/>
      <c r="AS166" s="152"/>
      <c r="AT166" s="159"/>
      <c r="AU166" s="103"/>
      <c r="AV166" s="103"/>
      <c r="AW166" s="72">
        <f t="shared" si="135"/>
        <v>0</v>
      </c>
      <c r="AX166" s="104"/>
      <c r="AY166" s="104"/>
      <c r="AZ166" s="105"/>
      <c r="BA166" s="102"/>
      <c r="BB166" s="103"/>
      <c r="BC166" s="103"/>
      <c r="BD166" s="72">
        <f t="shared" si="136"/>
        <v>0</v>
      </c>
      <c r="BE166" s="104"/>
      <c r="BF166" s="104"/>
      <c r="BG166" s="152"/>
      <c r="BH166" s="159"/>
      <c r="BI166" s="103"/>
      <c r="BJ166" s="103"/>
      <c r="BK166" s="72">
        <f t="shared" si="137"/>
        <v>0</v>
      </c>
      <c r="BL166" s="104"/>
      <c r="BM166" s="104"/>
      <c r="BN166" s="105"/>
      <c r="BO166" s="102"/>
      <c r="BP166" s="103"/>
      <c r="BQ166" s="103"/>
      <c r="BR166" s="72">
        <f t="shared" si="138"/>
        <v>0</v>
      </c>
      <c r="BS166" s="104"/>
      <c r="BT166" s="104"/>
      <c r="BU166" s="152"/>
      <c r="BV166" s="159"/>
      <c r="BW166" s="103"/>
      <c r="BX166" s="103"/>
      <c r="BY166" s="72">
        <f t="shared" si="139"/>
        <v>0</v>
      </c>
      <c r="BZ166" s="104"/>
      <c r="CA166" s="104"/>
      <c r="CB166" s="105"/>
      <c r="CC166" s="102"/>
      <c r="CD166" s="103"/>
      <c r="CE166" s="103"/>
      <c r="CF166" s="72">
        <f t="shared" si="140"/>
        <v>0</v>
      </c>
      <c r="CG166" s="104"/>
      <c r="CH166" s="104"/>
      <c r="CI166" s="152"/>
      <c r="CJ166" s="159"/>
      <c r="CK166" s="103"/>
      <c r="CL166" s="103"/>
      <c r="CM166" s="72">
        <f t="shared" si="141"/>
        <v>0</v>
      </c>
      <c r="CN166" s="104"/>
      <c r="CO166" s="104"/>
      <c r="CP166" s="105"/>
      <c r="CQ166" s="102"/>
      <c r="CR166" s="103"/>
      <c r="CS166" s="103"/>
      <c r="CT166" s="72">
        <f t="shared" si="142"/>
        <v>0</v>
      </c>
      <c r="CU166" s="104"/>
      <c r="CV166" s="104"/>
      <c r="CW166" s="152"/>
      <c r="CX166" s="159"/>
      <c r="CY166" s="103"/>
      <c r="CZ166" s="103"/>
      <c r="DA166" s="72">
        <f t="shared" si="143"/>
        <v>0</v>
      </c>
      <c r="DB166" s="104"/>
      <c r="DC166" s="104"/>
      <c r="DD166" s="105"/>
      <c r="DE166" s="102"/>
      <c r="DF166" s="103"/>
      <c r="DG166" s="103"/>
      <c r="DH166" s="72">
        <f t="shared" si="144"/>
        <v>0</v>
      </c>
      <c r="DI166" s="104"/>
      <c r="DJ166" s="104"/>
      <c r="DK166" s="152"/>
      <c r="DL166" s="170">
        <f t="shared" si="145"/>
        <v>0</v>
      </c>
      <c r="DM166" s="51">
        <f>DN166*Довідники!$H$2</f>
        <v>0</v>
      </c>
      <c r="DN166" s="72">
        <f t="shared" si="146"/>
        <v>0</v>
      </c>
      <c r="DO166" s="96" t="str">
        <f t="shared" si="147"/>
        <v xml:space="preserve"> </v>
      </c>
      <c r="DP166" s="68" t="str">
        <f>IF(OR(DO166&lt;Довідники!$J$3, DO166&gt;Довідники!$K$3), "!", "")</f>
        <v>!</v>
      </c>
      <c r="DQ166" s="120"/>
      <c r="DR166" s="45" t="str">
        <f t="shared" si="148"/>
        <v/>
      </c>
      <c r="DS166" s="71"/>
      <c r="DT166" s="119"/>
      <c r="DU166" s="119"/>
      <c r="DV166" s="119"/>
      <c r="DW166" s="179"/>
      <c r="DX166" s="182"/>
      <c r="DY166" s="119"/>
      <c r="DZ166" s="119"/>
      <c r="EA166" s="183"/>
      <c r="ED166" s="10">
        <f t="shared" si="149"/>
        <v>0</v>
      </c>
      <c r="EE166" s="10">
        <f t="shared" si="150"/>
        <v>0</v>
      </c>
      <c r="EF166" s="10">
        <f t="shared" si="151"/>
        <v>0</v>
      </c>
      <c r="EG166" s="10">
        <f t="shared" si="152"/>
        <v>0</v>
      </c>
      <c r="EH166" s="10">
        <f t="shared" si="153"/>
        <v>0</v>
      </c>
      <c r="EI166" s="10">
        <f t="shared" si="154"/>
        <v>0</v>
      </c>
      <c r="EJ166" s="10">
        <f t="shared" si="155"/>
        <v>0</v>
      </c>
      <c r="EL166" s="123">
        <f t="shared" si="156"/>
        <v>0</v>
      </c>
    </row>
    <row r="167" spans="1:142" ht="13.5" hidden="1" thickBot="1" x14ac:dyDescent="0.25">
      <c r="A167" s="49">
        <f t="shared" si="96"/>
        <v>56</v>
      </c>
      <c r="B167" s="101"/>
      <c r="C167" s="50" t="str">
        <f>IF(ISBLANK(D167)=FALSE,VLOOKUP(D167,Довідники!$B$2:$C$45,2,FALSE),"")</f>
        <v/>
      </c>
      <c r="D167" s="145"/>
      <c r="E167" s="112"/>
      <c r="F167" s="48" t="str">
        <f t="shared" si="113"/>
        <v/>
      </c>
      <c r="G167" s="48" t="str">
        <f>CONCATENATE(IF($X167="З", CONCATENATE($R$4, ","), ""), IF($X167=Довідники!$E$5, CONCATENATE($R$4, "*,"), ""), IF($AE167="З", CONCATENATE($Y$4, ","), ""), IF($AE167=Довідники!$E$5, CONCATENATE($Y$4, "*,"), ""), IF($AL167="З", CONCATENATE($AF$4, ","), ""), IF($AL167=Довідники!$E$5, CONCATENATE($AF$4, "*,"), ""), IF($AS167="З", CONCATENATE($AM$4, ","), ""), IF($AS167=Довідники!$E$5, CONCATENATE($AM$4, "*,"), ""), IF($AZ167="З", CONCATENATE($AT$4, ","), ""), IF($AZ167=Довідники!$E$5, CONCATENATE($AT$4, "*,"), ""), IF($BG167="З", CONCATENATE($BA$4, ","), ""), IF($BG167=Довідники!$E$5, CONCATENATE($BA$4, "*,"), ""), IF($BN167="З", CONCATENATE($BH$4, ","), ""), IF($BN167=Довідники!$E$5, CONCATENATE($BH$4, "*,"), ""), IF($BU167="З", CONCATENATE($BO$4, ","), ""), IF($BU167=Довідники!$E$5, CONCATENATE($BO$4, "*,"), ""), IF($CB167="З", CONCATENATE($BV$4, ","), ""), IF($CB167=Довідники!$E$5, CONCATENATE($BV$4, "*,"), ""), IF($CI167="З", CONCATENATE($CC$4, ","), ""), IF($CI167=Довідники!$E$5, CONCATENATE($CC$4, "*,"), ""), IF($CP167="З", CONCATENATE($CJ$4, ","), ""), IF($CP167=Довідники!$E$5, CONCATENATE($CJ$4, "*,"), ""), IF($CW167="З", CONCATENATE($CQ$4, ","), ""), IF($CW167=Довідники!$E$5, CONCATENATE($CQ$4, "*,"), ""), IF($DD167="З", CONCATENATE($CX$4, ","), ""), IF($DD167=Довідники!$E$5, CONCATENATE($CX$4, "*,"), ""), IF($DK167="З", CONCATENATE($DE$4, ","), ""), IF($DK167=Довідники!$E$5, CONCATENATE($DE$4, "*,"), ""))</f>
        <v/>
      </c>
      <c r="H167" s="48" t="str">
        <f t="shared" si="114"/>
        <v/>
      </c>
      <c r="I167" s="48" t="str">
        <f t="shared" si="115"/>
        <v/>
      </c>
      <c r="J167" s="48">
        <f t="shared" si="125"/>
        <v>0</v>
      </c>
      <c r="K167" s="48" t="str">
        <f t="shared" si="117"/>
        <v/>
      </c>
      <c r="L167" s="48">
        <f t="shared" si="126"/>
        <v>0</v>
      </c>
      <c r="M167" s="51">
        <f t="shared" si="127"/>
        <v>0</v>
      </c>
      <c r="N167" s="51">
        <f t="shared" si="128"/>
        <v>0</v>
      </c>
      <c r="O167" s="52">
        <f t="shared" si="129"/>
        <v>0</v>
      </c>
      <c r="P167" s="96" t="str">
        <f t="shared" si="130"/>
        <v xml:space="preserve"> </v>
      </c>
      <c r="Q167" s="166" t="str">
        <f>IF(OR(P167&lt;Довідники!$J$8, P167&gt;Довідники!$K$8), "!", "")</f>
        <v>!</v>
      </c>
      <c r="R167" s="159"/>
      <c r="S167" s="103"/>
      <c r="T167" s="103"/>
      <c r="U167" s="72">
        <f t="shared" si="131"/>
        <v>0</v>
      </c>
      <c r="V167" s="104"/>
      <c r="W167" s="104"/>
      <c r="X167" s="105"/>
      <c r="Y167" s="102"/>
      <c r="Z167" s="103"/>
      <c r="AA167" s="103"/>
      <c r="AB167" s="72">
        <f t="shared" si="132"/>
        <v>0</v>
      </c>
      <c r="AC167" s="104"/>
      <c r="AD167" s="104"/>
      <c r="AE167" s="152"/>
      <c r="AF167" s="159"/>
      <c r="AG167" s="103"/>
      <c r="AH167" s="103"/>
      <c r="AI167" s="72">
        <f t="shared" si="133"/>
        <v>0</v>
      </c>
      <c r="AJ167" s="104"/>
      <c r="AK167" s="104"/>
      <c r="AL167" s="105"/>
      <c r="AM167" s="102"/>
      <c r="AN167" s="103"/>
      <c r="AO167" s="103"/>
      <c r="AP167" s="72">
        <f t="shared" si="134"/>
        <v>0</v>
      </c>
      <c r="AQ167" s="104"/>
      <c r="AR167" s="104"/>
      <c r="AS167" s="152"/>
      <c r="AT167" s="159"/>
      <c r="AU167" s="103"/>
      <c r="AV167" s="103"/>
      <c r="AW167" s="72">
        <f t="shared" si="135"/>
        <v>0</v>
      </c>
      <c r="AX167" s="104"/>
      <c r="AY167" s="104"/>
      <c r="AZ167" s="105"/>
      <c r="BA167" s="102"/>
      <c r="BB167" s="103"/>
      <c r="BC167" s="103"/>
      <c r="BD167" s="72">
        <f t="shared" si="136"/>
        <v>0</v>
      </c>
      <c r="BE167" s="104"/>
      <c r="BF167" s="104"/>
      <c r="BG167" s="152"/>
      <c r="BH167" s="159"/>
      <c r="BI167" s="103"/>
      <c r="BJ167" s="103"/>
      <c r="BK167" s="72">
        <f t="shared" si="137"/>
        <v>0</v>
      </c>
      <c r="BL167" s="104"/>
      <c r="BM167" s="104"/>
      <c r="BN167" s="105"/>
      <c r="BO167" s="102"/>
      <c r="BP167" s="103"/>
      <c r="BQ167" s="103"/>
      <c r="BR167" s="72">
        <f t="shared" si="138"/>
        <v>0</v>
      </c>
      <c r="BS167" s="104"/>
      <c r="BT167" s="104"/>
      <c r="BU167" s="152"/>
      <c r="BV167" s="159"/>
      <c r="BW167" s="103"/>
      <c r="BX167" s="103"/>
      <c r="BY167" s="72">
        <f t="shared" si="139"/>
        <v>0</v>
      </c>
      <c r="BZ167" s="104"/>
      <c r="CA167" s="104"/>
      <c r="CB167" s="105"/>
      <c r="CC167" s="102"/>
      <c r="CD167" s="103"/>
      <c r="CE167" s="103"/>
      <c r="CF167" s="72">
        <f t="shared" si="140"/>
        <v>0</v>
      </c>
      <c r="CG167" s="104"/>
      <c r="CH167" s="104"/>
      <c r="CI167" s="152"/>
      <c r="CJ167" s="159"/>
      <c r="CK167" s="103"/>
      <c r="CL167" s="103"/>
      <c r="CM167" s="72">
        <f t="shared" si="141"/>
        <v>0</v>
      </c>
      <c r="CN167" s="104"/>
      <c r="CO167" s="104"/>
      <c r="CP167" s="105"/>
      <c r="CQ167" s="102"/>
      <c r="CR167" s="103"/>
      <c r="CS167" s="103"/>
      <c r="CT167" s="72">
        <f t="shared" si="142"/>
        <v>0</v>
      </c>
      <c r="CU167" s="104"/>
      <c r="CV167" s="104"/>
      <c r="CW167" s="152"/>
      <c r="CX167" s="159"/>
      <c r="CY167" s="103"/>
      <c r="CZ167" s="103"/>
      <c r="DA167" s="72">
        <f t="shared" si="143"/>
        <v>0</v>
      </c>
      <c r="DB167" s="104"/>
      <c r="DC167" s="104"/>
      <c r="DD167" s="105"/>
      <c r="DE167" s="102"/>
      <c r="DF167" s="103"/>
      <c r="DG167" s="103"/>
      <c r="DH167" s="72">
        <f t="shared" si="144"/>
        <v>0</v>
      </c>
      <c r="DI167" s="104"/>
      <c r="DJ167" s="104"/>
      <c r="DK167" s="152"/>
      <c r="DL167" s="170">
        <f t="shared" si="145"/>
        <v>0</v>
      </c>
      <c r="DM167" s="51">
        <f>DN167*Довідники!$H$2</f>
        <v>0</v>
      </c>
      <c r="DN167" s="72">
        <f t="shared" si="146"/>
        <v>0</v>
      </c>
      <c r="DO167" s="96" t="str">
        <f t="shared" si="147"/>
        <v xml:space="preserve"> </v>
      </c>
      <c r="DP167" s="68" t="str">
        <f>IF(OR(DO167&lt;Довідники!$J$3, DO167&gt;Довідники!$K$3), "!", "")</f>
        <v>!</v>
      </c>
      <c r="DQ167" s="120"/>
      <c r="DR167" s="45" t="str">
        <f t="shared" si="148"/>
        <v/>
      </c>
      <c r="DS167" s="71"/>
      <c r="DT167" s="119"/>
      <c r="DU167" s="119"/>
      <c r="DV167" s="119"/>
      <c r="DW167" s="179"/>
      <c r="DX167" s="182"/>
      <c r="DY167" s="119"/>
      <c r="DZ167" s="119"/>
      <c r="EA167" s="183"/>
      <c r="ED167" s="10">
        <f t="shared" si="149"/>
        <v>0</v>
      </c>
      <c r="EE167" s="10">
        <f t="shared" si="150"/>
        <v>0</v>
      </c>
      <c r="EF167" s="10">
        <f t="shared" si="151"/>
        <v>0</v>
      </c>
      <c r="EG167" s="10">
        <f t="shared" si="152"/>
        <v>0</v>
      </c>
      <c r="EH167" s="10">
        <f t="shared" si="153"/>
        <v>0</v>
      </c>
      <c r="EI167" s="10">
        <f t="shared" si="154"/>
        <v>0</v>
      </c>
      <c r="EJ167" s="10">
        <f t="shared" si="155"/>
        <v>0</v>
      </c>
      <c r="EL167" s="123">
        <f t="shared" si="156"/>
        <v>0</v>
      </c>
    </row>
    <row r="168" spans="1:142" ht="13.5" hidden="1" thickBot="1" x14ac:dyDescent="0.25">
      <c r="A168" s="49">
        <f t="shared" si="96"/>
        <v>57</v>
      </c>
      <c r="B168" s="101"/>
      <c r="C168" s="50" t="str">
        <f>IF(ISBLANK(D168)=FALSE,VLOOKUP(D168,Довідники!$B$2:$C$45,2,FALSE),"")</f>
        <v/>
      </c>
      <c r="D168" s="145"/>
      <c r="E168" s="112"/>
      <c r="F168" s="48" t="str">
        <f t="shared" si="113"/>
        <v/>
      </c>
      <c r="G168" s="48" t="str">
        <f>CONCATENATE(IF($X168="З", CONCATENATE($R$4, ","), ""), IF($X168=Довідники!$E$5, CONCATENATE($R$4, "*,"), ""), IF($AE168="З", CONCATENATE($Y$4, ","), ""), IF($AE168=Довідники!$E$5, CONCATENATE($Y$4, "*,"), ""), IF($AL168="З", CONCATENATE($AF$4, ","), ""), IF($AL168=Довідники!$E$5, CONCATENATE($AF$4, "*,"), ""), IF($AS168="З", CONCATENATE($AM$4, ","), ""), IF($AS168=Довідники!$E$5, CONCATENATE($AM$4, "*,"), ""), IF($AZ168="З", CONCATENATE($AT$4, ","), ""), IF($AZ168=Довідники!$E$5, CONCATENATE($AT$4, "*,"), ""), IF($BG168="З", CONCATENATE($BA$4, ","), ""), IF($BG168=Довідники!$E$5, CONCATENATE($BA$4, "*,"), ""), IF($BN168="З", CONCATENATE($BH$4, ","), ""), IF($BN168=Довідники!$E$5, CONCATENATE($BH$4, "*,"), ""), IF($BU168="З", CONCATENATE($BO$4, ","), ""), IF($BU168=Довідники!$E$5, CONCATENATE($BO$4, "*,"), ""), IF($CB168="З", CONCATENATE($BV$4, ","), ""), IF($CB168=Довідники!$E$5, CONCATENATE($BV$4, "*,"), ""), IF($CI168="З", CONCATENATE($CC$4, ","), ""), IF($CI168=Довідники!$E$5, CONCATENATE($CC$4, "*,"), ""), IF($CP168="З", CONCATENATE($CJ$4, ","), ""), IF($CP168=Довідники!$E$5, CONCATENATE($CJ$4, "*,"), ""), IF($CW168="З", CONCATENATE($CQ$4, ","), ""), IF($CW168=Довідники!$E$5, CONCATENATE($CQ$4, "*,"), ""), IF($DD168="З", CONCATENATE($CX$4, ","), ""), IF($DD168=Довідники!$E$5, CONCATENATE($CX$4, "*,"), ""), IF($DK168="З", CONCATENATE($DE$4, ","), ""), IF($DK168=Довідники!$E$5, CONCATENATE($DE$4, "*,"), ""))</f>
        <v/>
      </c>
      <c r="H168" s="48" t="str">
        <f t="shared" si="114"/>
        <v/>
      </c>
      <c r="I168" s="48" t="str">
        <f t="shared" si="115"/>
        <v/>
      </c>
      <c r="J168" s="48">
        <f t="shared" si="125"/>
        <v>0</v>
      </c>
      <c r="K168" s="48" t="str">
        <f t="shared" si="117"/>
        <v/>
      </c>
      <c r="L168" s="48">
        <f t="shared" si="126"/>
        <v>0</v>
      </c>
      <c r="M168" s="51">
        <f t="shared" si="127"/>
        <v>0</v>
      </c>
      <c r="N168" s="51">
        <f t="shared" si="128"/>
        <v>0</v>
      </c>
      <c r="O168" s="52">
        <f t="shared" si="129"/>
        <v>0</v>
      </c>
      <c r="P168" s="96" t="str">
        <f t="shared" si="130"/>
        <v xml:space="preserve"> </v>
      </c>
      <c r="Q168" s="166" t="str">
        <f>IF(OR(P168&lt;Довідники!$J$8, P168&gt;Довідники!$K$8), "!", "")</f>
        <v>!</v>
      </c>
      <c r="R168" s="159"/>
      <c r="S168" s="103"/>
      <c r="T168" s="103"/>
      <c r="U168" s="72">
        <f t="shared" si="131"/>
        <v>0</v>
      </c>
      <c r="V168" s="104"/>
      <c r="W168" s="104"/>
      <c r="X168" s="105"/>
      <c r="Y168" s="102"/>
      <c r="Z168" s="103"/>
      <c r="AA168" s="103"/>
      <c r="AB168" s="72">
        <f t="shared" si="132"/>
        <v>0</v>
      </c>
      <c r="AC168" s="104"/>
      <c r="AD168" s="104"/>
      <c r="AE168" s="152"/>
      <c r="AF168" s="159"/>
      <c r="AG168" s="103"/>
      <c r="AH168" s="103"/>
      <c r="AI168" s="72">
        <f t="shared" si="133"/>
        <v>0</v>
      </c>
      <c r="AJ168" s="104"/>
      <c r="AK168" s="104"/>
      <c r="AL168" s="105"/>
      <c r="AM168" s="102"/>
      <c r="AN168" s="103"/>
      <c r="AO168" s="103"/>
      <c r="AP168" s="72">
        <f t="shared" si="134"/>
        <v>0</v>
      </c>
      <c r="AQ168" s="104"/>
      <c r="AR168" s="104"/>
      <c r="AS168" s="152"/>
      <c r="AT168" s="159"/>
      <c r="AU168" s="103"/>
      <c r="AV168" s="103"/>
      <c r="AW168" s="72">
        <f t="shared" si="135"/>
        <v>0</v>
      </c>
      <c r="AX168" s="104"/>
      <c r="AY168" s="104"/>
      <c r="AZ168" s="105"/>
      <c r="BA168" s="102"/>
      <c r="BB168" s="103"/>
      <c r="BC168" s="103"/>
      <c r="BD168" s="72">
        <f t="shared" si="136"/>
        <v>0</v>
      </c>
      <c r="BE168" s="104"/>
      <c r="BF168" s="104"/>
      <c r="BG168" s="152"/>
      <c r="BH168" s="159"/>
      <c r="BI168" s="103"/>
      <c r="BJ168" s="103"/>
      <c r="BK168" s="72">
        <f t="shared" si="137"/>
        <v>0</v>
      </c>
      <c r="BL168" s="104"/>
      <c r="BM168" s="104"/>
      <c r="BN168" s="105"/>
      <c r="BO168" s="102"/>
      <c r="BP168" s="103"/>
      <c r="BQ168" s="103"/>
      <c r="BR168" s="72">
        <f t="shared" si="138"/>
        <v>0</v>
      </c>
      <c r="BS168" s="104"/>
      <c r="BT168" s="104"/>
      <c r="BU168" s="152"/>
      <c r="BV168" s="159"/>
      <c r="BW168" s="103"/>
      <c r="BX168" s="103"/>
      <c r="BY168" s="72">
        <f t="shared" si="139"/>
        <v>0</v>
      </c>
      <c r="BZ168" s="104"/>
      <c r="CA168" s="104"/>
      <c r="CB168" s="105"/>
      <c r="CC168" s="102"/>
      <c r="CD168" s="103"/>
      <c r="CE168" s="103"/>
      <c r="CF168" s="72">
        <f t="shared" si="140"/>
        <v>0</v>
      </c>
      <c r="CG168" s="104"/>
      <c r="CH168" s="104"/>
      <c r="CI168" s="152"/>
      <c r="CJ168" s="159"/>
      <c r="CK168" s="103"/>
      <c r="CL168" s="103"/>
      <c r="CM168" s="72">
        <f t="shared" si="141"/>
        <v>0</v>
      </c>
      <c r="CN168" s="104"/>
      <c r="CO168" s="104"/>
      <c r="CP168" s="105"/>
      <c r="CQ168" s="102"/>
      <c r="CR168" s="103"/>
      <c r="CS168" s="103"/>
      <c r="CT168" s="72">
        <f t="shared" si="142"/>
        <v>0</v>
      </c>
      <c r="CU168" s="104"/>
      <c r="CV168" s="104"/>
      <c r="CW168" s="152"/>
      <c r="CX168" s="159"/>
      <c r="CY168" s="103"/>
      <c r="CZ168" s="103"/>
      <c r="DA168" s="72">
        <f t="shared" si="143"/>
        <v>0</v>
      </c>
      <c r="DB168" s="104"/>
      <c r="DC168" s="104"/>
      <c r="DD168" s="105"/>
      <c r="DE168" s="102"/>
      <c r="DF168" s="103"/>
      <c r="DG168" s="103"/>
      <c r="DH168" s="72">
        <f t="shared" si="144"/>
        <v>0</v>
      </c>
      <c r="DI168" s="104"/>
      <c r="DJ168" s="104"/>
      <c r="DK168" s="152"/>
      <c r="DL168" s="170">
        <f t="shared" si="145"/>
        <v>0</v>
      </c>
      <c r="DM168" s="51">
        <f>DN168*Довідники!$H$2</f>
        <v>0</v>
      </c>
      <c r="DN168" s="72">
        <f t="shared" si="146"/>
        <v>0</v>
      </c>
      <c r="DO168" s="96" t="str">
        <f t="shared" si="147"/>
        <v xml:space="preserve"> </v>
      </c>
      <c r="DP168" s="68" t="str">
        <f>IF(OR(DO168&lt;Довідники!$J$3, DO168&gt;Довідники!$K$3), "!", "")</f>
        <v>!</v>
      </c>
      <c r="DQ168" s="120"/>
      <c r="DR168" s="45" t="str">
        <f t="shared" si="148"/>
        <v/>
      </c>
      <c r="DS168" s="71"/>
      <c r="DT168" s="119"/>
      <c r="DU168" s="119"/>
      <c r="DV168" s="119"/>
      <c r="DW168" s="179"/>
      <c r="DX168" s="182"/>
      <c r="DY168" s="119"/>
      <c r="DZ168" s="119"/>
      <c r="EA168" s="183"/>
      <c r="ED168" s="10">
        <f t="shared" si="149"/>
        <v>0</v>
      </c>
      <c r="EE168" s="10">
        <f t="shared" si="150"/>
        <v>0</v>
      </c>
      <c r="EF168" s="10">
        <f t="shared" si="151"/>
        <v>0</v>
      </c>
      <c r="EG168" s="10">
        <f t="shared" si="152"/>
        <v>0</v>
      </c>
      <c r="EH168" s="10">
        <f t="shared" si="153"/>
        <v>0</v>
      </c>
      <c r="EI168" s="10">
        <f t="shared" si="154"/>
        <v>0</v>
      </c>
      <c r="EJ168" s="10">
        <f t="shared" si="155"/>
        <v>0</v>
      </c>
      <c r="EL168" s="123">
        <f t="shared" si="156"/>
        <v>0</v>
      </c>
    </row>
    <row r="169" spans="1:142" ht="13.5" hidden="1" thickBot="1" x14ac:dyDescent="0.25">
      <c r="A169" s="49">
        <f t="shared" si="96"/>
        <v>58</v>
      </c>
      <c r="B169" s="101"/>
      <c r="C169" s="50" t="str">
        <f>IF(ISBLANK(D169)=FALSE,VLOOKUP(D169,Довідники!$B$2:$C$45,2,FALSE),"")</f>
        <v/>
      </c>
      <c r="D169" s="145"/>
      <c r="E169" s="112"/>
      <c r="F169" s="48" t="str">
        <f t="shared" si="113"/>
        <v/>
      </c>
      <c r="G169" s="48" t="str">
        <f>CONCATENATE(IF($X169="З", CONCATENATE($R$4, ","), ""), IF($X169=Довідники!$E$5, CONCATENATE($R$4, "*,"), ""), IF($AE169="З", CONCATENATE($Y$4, ","), ""), IF($AE169=Довідники!$E$5, CONCATENATE($Y$4, "*,"), ""), IF($AL169="З", CONCATENATE($AF$4, ","), ""), IF($AL169=Довідники!$E$5, CONCATENATE($AF$4, "*,"), ""), IF($AS169="З", CONCATENATE($AM$4, ","), ""), IF($AS169=Довідники!$E$5, CONCATENATE($AM$4, "*,"), ""), IF($AZ169="З", CONCATENATE($AT$4, ","), ""), IF($AZ169=Довідники!$E$5, CONCATENATE($AT$4, "*,"), ""), IF($BG169="З", CONCATENATE($BA$4, ","), ""), IF($BG169=Довідники!$E$5, CONCATENATE($BA$4, "*,"), ""), IF($BN169="З", CONCATENATE($BH$4, ","), ""), IF($BN169=Довідники!$E$5, CONCATENATE($BH$4, "*,"), ""), IF($BU169="З", CONCATENATE($BO$4, ","), ""), IF($BU169=Довідники!$E$5, CONCATENATE($BO$4, "*,"), ""), IF($CB169="З", CONCATENATE($BV$4, ","), ""), IF($CB169=Довідники!$E$5, CONCATENATE($BV$4, "*,"), ""), IF($CI169="З", CONCATENATE($CC$4, ","), ""), IF($CI169=Довідники!$E$5, CONCATENATE($CC$4, "*,"), ""), IF($CP169="З", CONCATENATE($CJ$4, ","), ""), IF($CP169=Довідники!$E$5, CONCATENATE($CJ$4, "*,"), ""), IF($CW169="З", CONCATENATE($CQ$4, ","), ""), IF($CW169=Довідники!$E$5, CONCATENATE($CQ$4, "*,"), ""), IF($DD169="З", CONCATENATE($CX$4, ","), ""), IF($DD169=Довідники!$E$5, CONCATENATE($CX$4, "*,"), ""), IF($DK169="З", CONCATENATE($DE$4, ","), ""), IF($DK169=Довідники!$E$5, CONCATENATE($DE$4, "*,"), ""))</f>
        <v/>
      </c>
      <c r="H169" s="48" t="str">
        <f t="shared" si="114"/>
        <v/>
      </c>
      <c r="I169" s="48" t="str">
        <f t="shared" si="115"/>
        <v/>
      </c>
      <c r="J169" s="48">
        <f t="shared" si="125"/>
        <v>0</v>
      </c>
      <c r="K169" s="48" t="str">
        <f t="shared" si="117"/>
        <v/>
      </c>
      <c r="L169" s="48">
        <f t="shared" si="126"/>
        <v>0</v>
      </c>
      <c r="M169" s="51">
        <f t="shared" si="127"/>
        <v>0</v>
      </c>
      <c r="N169" s="51">
        <f t="shared" si="128"/>
        <v>0</v>
      </c>
      <c r="O169" s="52">
        <f t="shared" si="129"/>
        <v>0</v>
      </c>
      <c r="P169" s="96" t="str">
        <f t="shared" si="130"/>
        <v xml:space="preserve"> </v>
      </c>
      <c r="Q169" s="166" t="str">
        <f>IF(OR(P169&lt;Довідники!$J$8, P169&gt;Довідники!$K$8), "!", "")</f>
        <v>!</v>
      </c>
      <c r="R169" s="159"/>
      <c r="S169" s="103"/>
      <c r="T169" s="103"/>
      <c r="U169" s="72">
        <f t="shared" si="131"/>
        <v>0</v>
      </c>
      <c r="V169" s="104"/>
      <c r="W169" s="104"/>
      <c r="X169" s="105"/>
      <c r="Y169" s="102"/>
      <c r="Z169" s="103"/>
      <c r="AA169" s="103"/>
      <c r="AB169" s="72">
        <f t="shared" si="132"/>
        <v>0</v>
      </c>
      <c r="AC169" s="104"/>
      <c r="AD169" s="104"/>
      <c r="AE169" s="152"/>
      <c r="AF169" s="159"/>
      <c r="AG169" s="103"/>
      <c r="AH169" s="103"/>
      <c r="AI169" s="72">
        <f t="shared" si="133"/>
        <v>0</v>
      </c>
      <c r="AJ169" s="104"/>
      <c r="AK169" s="104"/>
      <c r="AL169" s="105"/>
      <c r="AM169" s="102"/>
      <c r="AN169" s="103"/>
      <c r="AO169" s="103"/>
      <c r="AP169" s="72">
        <f t="shared" si="134"/>
        <v>0</v>
      </c>
      <c r="AQ169" s="104"/>
      <c r="AR169" s="104"/>
      <c r="AS169" s="152"/>
      <c r="AT169" s="159"/>
      <c r="AU169" s="103"/>
      <c r="AV169" s="103"/>
      <c r="AW169" s="72">
        <f t="shared" si="135"/>
        <v>0</v>
      </c>
      <c r="AX169" s="104"/>
      <c r="AY169" s="104"/>
      <c r="AZ169" s="105"/>
      <c r="BA169" s="102"/>
      <c r="BB169" s="103"/>
      <c r="BC169" s="103"/>
      <c r="BD169" s="72">
        <f t="shared" si="136"/>
        <v>0</v>
      </c>
      <c r="BE169" s="104"/>
      <c r="BF169" s="104"/>
      <c r="BG169" s="152"/>
      <c r="BH169" s="159"/>
      <c r="BI169" s="103"/>
      <c r="BJ169" s="103"/>
      <c r="BK169" s="72">
        <f t="shared" si="137"/>
        <v>0</v>
      </c>
      <c r="BL169" s="104"/>
      <c r="BM169" s="104"/>
      <c r="BN169" s="105"/>
      <c r="BO169" s="102"/>
      <c r="BP169" s="103"/>
      <c r="BQ169" s="103"/>
      <c r="BR169" s="72">
        <f t="shared" si="138"/>
        <v>0</v>
      </c>
      <c r="BS169" s="104"/>
      <c r="BT169" s="104"/>
      <c r="BU169" s="152"/>
      <c r="BV169" s="159"/>
      <c r="BW169" s="103"/>
      <c r="BX169" s="103"/>
      <c r="BY169" s="72">
        <f t="shared" si="139"/>
        <v>0</v>
      </c>
      <c r="BZ169" s="104"/>
      <c r="CA169" s="104"/>
      <c r="CB169" s="105"/>
      <c r="CC169" s="102"/>
      <c r="CD169" s="103"/>
      <c r="CE169" s="103"/>
      <c r="CF169" s="72">
        <f t="shared" si="140"/>
        <v>0</v>
      </c>
      <c r="CG169" s="104"/>
      <c r="CH169" s="104"/>
      <c r="CI169" s="152"/>
      <c r="CJ169" s="159"/>
      <c r="CK169" s="103"/>
      <c r="CL169" s="103"/>
      <c r="CM169" s="72">
        <f t="shared" si="141"/>
        <v>0</v>
      </c>
      <c r="CN169" s="104"/>
      <c r="CO169" s="104"/>
      <c r="CP169" s="105"/>
      <c r="CQ169" s="102"/>
      <c r="CR169" s="103"/>
      <c r="CS169" s="103"/>
      <c r="CT169" s="72">
        <f t="shared" si="142"/>
        <v>0</v>
      </c>
      <c r="CU169" s="104"/>
      <c r="CV169" s="104"/>
      <c r="CW169" s="152"/>
      <c r="CX169" s="159"/>
      <c r="CY169" s="103"/>
      <c r="CZ169" s="103"/>
      <c r="DA169" s="72">
        <f t="shared" si="143"/>
        <v>0</v>
      </c>
      <c r="DB169" s="104"/>
      <c r="DC169" s="104"/>
      <c r="DD169" s="105"/>
      <c r="DE169" s="102"/>
      <c r="DF169" s="103"/>
      <c r="DG169" s="103"/>
      <c r="DH169" s="72">
        <f t="shared" si="144"/>
        <v>0</v>
      </c>
      <c r="DI169" s="104"/>
      <c r="DJ169" s="104"/>
      <c r="DK169" s="152"/>
      <c r="DL169" s="170">
        <f t="shared" si="145"/>
        <v>0</v>
      </c>
      <c r="DM169" s="51">
        <f>DN169*Довідники!$H$2</f>
        <v>0</v>
      </c>
      <c r="DN169" s="72">
        <f t="shared" si="146"/>
        <v>0</v>
      </c>
      <c r="DO169" s="96" t="str">
        <f t="shared" si="147"/>
        <v xml:space="preserve"> </v>
      </c>
      <c r="DP169" s="68" t="str">
        <f>IF(OR(DO169&lt;Довідники!$J$3, DO169&gt;Довідники!$K$3), "!", "")</f>
        <v>!</v>
      </c>
      <c r="DQ169" s="120"/>
      <c r="DR169" s="45" t="str">
        <f t="shared" si="148"/>
        <v/>
      </c>
      <c r="DS169" s="71"/>
      <c r="DT169" s="119"/>
      <c r="DU169" s="119"/>
      <c r="DV169" s="119"/>
      <c r="DW169" s="179"/>
      <c r="DX169" s="182"/>
      <c r="DY169" s="119"/>
      <c r="DZ169" s="119"/>
      <c r="EA169" s="183"/>
      <c r="ED169" s="10">
        <f t="shared" si="149"/>
        <v>0</v>
      </c>
      <c r="EE169" s="10">
        <f t="shared" si="150"/>
        <v>0</v>
      </c>
      <c r="EF169" s="10">
        <f t="shared" si="151"/>
        <v>0</v>
      </c>
      <c r="EG169" s="10">
        <f t="shared" si="152"/>
        <v>0</v>
      </c>
      <c r="EH169" s="10">
        <f t="shared" si="153"/>
        <v>0</v>
      </c>
      <c r="EI169" s="10">
        <f t="shared" si="154"/>
        <v>0</v>
      </c>
      <c r="EJ169" s="10">
        <f t="shared" si="155"/>
        <v>0</v>
      </c>
      <c r="EL169" s="123">
        <f t="shared" si="156"/>
        <v>0</v>
      </c>
    </row>
    <row r="170" spans="1:142" ht="13.5" hidden="1" thickBot="1" x14ac:dyDescent="0.25">
      <c r="A170" s="49">
        <f t="shared" si="96"/>
        <v>59</v>
      </c>
      <c r="B170" s="101"/>
      <c r="C170" s="50" t="str">
        <f>IF(ISBLANK(D170)=FALSE,VLOOKUP(D170,Довідники!$B$2:$C$45,2,FALSE),"")</f>
        <v/>
      </c>
      <c r="D170" s="145"/>
      <c r="E170" s="112"/>
      <c r="F170" s="48" t="str">
        <f t="shared" si="113"/>
        <v/>
      </c>
      <c r="G170" s="48" t="str">
        <f>CONCATENATE(IF($X170="З", CONCATENATE($R$4, ","), ""), IF($X170=Довідники!$E$5, CONCATENATE($R$4, "*,"), ""), IF($AE170="З", CONCATENATE($Y$4, ","), ""), IF($AE170=Довідники!$E$5, CONCATENATE($Y$4, "*,"), ""), IF($AL170="З", CONCATENATE($AF$4, ","), ""), IF($AL170=Довідники!$E$5, CONCATENATE($AF$4, "*,"), ""), IF($AS170="З", CONCATENATE($AM$4, ","), ""), IF($AS170=Довідники!$E$5, CONCATENATE($AM$4, "*,"), ""), IF($AZ170="З", CONCATENATE($AT$4, ","), ""), IF($AZ170=Довідники!$E$5, CONCATENATE($AT$4, "*,"), ""), IF($BG170="З", CONCATENATE($BA$4, ","), ""), IF($BG170=Довідники!$E$5, CONCATENATE($BA$4, "*,"), ""), IF($BN170="З", CONCATENATE($BH$4, ","), ""), IF($BN170=Довідники!$E$5, CONCATENATE($BH$4, "*,"), ""), IF($BU170="З", CONCATENATE($BO$4, ","), ""), IF($BU170=Довідники!$E$5, CONCATENATE($BO$4, "*,"), ""), IF($CB170="З", CONCATENATE($BV$4, ","), ""), IF($CB170=Довідники!$E$5, CONCATENATE($BV$4, "*,"), ""), IF($CI170="З", CONCATENATE($CC$4, ","), ""), IF($CI170=Довідники!$E$5, CONCATENATE($CC$4, "*,"), ""), IF($CP170="З", CONCATENATE($CJ$4, ","), ""), IF($CP170=Довідники!$E$5, CONCATENATE($CJ$4, "*,"), ""), IF($CW170="З", CONCATENATE($CQ$4, ","), ""), IF($CW170=Довідники!$E$5, CONCATENATE($CQ$4, "*,"), ""), IF($DD170="З", CONCATENATE($CX$4, ","), ""), IF($DD170=Довідники!$E$5, CONCATENATE($CX$4, "*,"), ""), IF($DK170="З", CONCATENATE($DE$4, ","), ""), IF($DK170=Довідники!$E$5, CONCATENATE($DE$4, "*,"), ""))</f>
        <v/>
      </c>
      <c r="H170" s="48" t="str">
        <f t="shared" si="114"/>
        <v/>
      </c>
      <c r="I170" s="48" t="str">
        <f t="shared" si="115"/>
        <v/>
      </c>
      <c r="J170" s="48">
        <f t="shared" si="125"/>
        <v>0</v>
      </c>
      <c r="K170" s="48" t="str">
        <f t="shared" si="117"/>
        <v/>
      </c>
      <c r="L170" s="48">
        <f t="shared" si="126"/>
        <v>0</v>
      </c>
      <c r="M170" s="51">
        <f t="shared" si="127"/>
        <v>0</v>
      </c>
      <c r="N170" s="51">
        <f t="shared" si="128"/>
        <v>0</v>
      </c>
      <c r="O170" s="52">
        <f t="shared" si="129"/>
        <v>0</v>
      </c>
      <c r="P170" s="96" t="str">
        <f t="shared" si="130"/>
        <v xml:space="preserve"> </v>
      </c>
      <c r="Q170" s="166" t="str">
        <f>IF(OR(P170&lt;Довідники!$J$8, P170&gt;Довідники!$K$8), "!", "")</f>
        <v>!</v>
      </c>
      <c r="R170" s="159"/>
      <c r="S170" s="103"/>
      <c r="T170" s="103"/>
      <c r="U170" s="72">
        <f t="shared" si="131"/>
        <v>0</v>
      </c>
      <c r="V170" s="104"/>
      <c r="W170" s="104"/>
      <c r="X170" s="105"/>
      <c r="Y170" s="102"/>
      <c r="Z170" s="103"/>
      <c r="AA170" s="103"/>
      <c r="AB170" s="72">
        <f t="shared" si="132"/>
        <v>0</v>
      </c>
      <c r="AC170" s="104"/>
      <c r="AD170" s="104"/>
      <c r="AE170" s="152"/>
      <c r="AF170" s="159"/>
      <c r="AG170" s="103"/>
      <c r="AH170" s="103"/>
      <c r="AI170" s="72">
        <f t="shared" si="133"/>
        <v>0</v>
      </c>
      <c r="AJ170" s="104"/>
      <c r="AK170" s="104"/>
      <c r="AL170" s="105"/>
      <c r="AM170" s="102"/>
      <c r="AN170" s="103"/>
      <c r="AO170" s="103"/>
      <c r="AP170" s="72">
        <f t="shared" si="134"/>
        <v>0</v>
      </c>
      <c r="AQ170" s="104"/>
      <c r="AR170" s="104"/>
      <c r="AS170" s="152"/>
      <c r="AT170" s="159"/>
      <c r="AU170" s="103"/>
      <c r="AV170" s="103"/>
      <c r="AW170" s="72">
        <f t="shared" si="135"/>
        <v>0</v>
      </c>
      <c r="AX170" s="104"/>
      <c r="AY170" s="104"/>
      <c r="AZ170" s="105"/>
      <c r="BA170" s="102"/>
      <c r="BB170" s="103"/>
      <c r="BC170" s="103"/>
      <c r="BD170" s="72">
        <f t="shared" si="136"/>
        <v>0</v>
      </c>
      <c r="BE170" s="104"/>
      <c r="BF170" s="104"/>
      <c r="BG170" s="152"/>
      <c r="BH170" s="159"/>
      <c r="BI170" s="103"/>
      <c r="BJ170" s="103"/>
      <c r="BK170" s="72">
        <f t="shared" si="137"/>
        <v>0</v>
      </c>
      <c r="BL170" s="104"/>
      <c r="BM170" s="104"/>
      <c r="BN170" s="105"/>
      <c r="BO170" s="102"/>
      <c r="BP170" s="103"/>
      <c r="BQ170" s="103"/>
      <c r="BR170" s="72">
        <f t="shared" si="138"/>
        <v>0</v>
      </c>
      <c r="BS170" s="104"/>
      <c r="BT170" s="104"/>
      <c r="BU170" s="152"/>
      <c r="BV170" s="159"/>
      <c r="BW170" s="103"/>
      <c r="BX170" s="103"/>
      <c r="BY170" s="72">
        <f t="shared" si="139"/>
        <v>0</v>
      </c>
      <c r="BZ170" s="104"/>
      <c r="CA170" s="104"/>
      <c r="CB170" s="105"/>
      <c r="CC170" s="102"/>
      <c r="CD170" s="103"/>
      <c r="CE170" s="103"/>
      <c r="CF170" s="72">
        <f t="shared" si="140"/>
        <v>0</v>
      </c>
      <c r="CG170" s="104"/>
      <c r="CH170" s="104"/>
      <c r="CI170" s="152"/>
      <c r="CJ170" s="159"/>
      <c r="CK170" s="103"/>
      <c r="CL170" s="103"/>
      <c r="CM170" s="72">
        <f t="shared" si="141"/>
        <v>0</v>
      </c>
      <c r="CN170" s="104"/>
      <c r="CO170" s="104"/>
      <c r="CP170" s="105"/>
      <c r="CQ170" s="102"/>
      <c r="CR170" s="103"/>
      <c r="CS170" s="103"/>
      <c r="CT170" s="72">
        <f t="shared" si="142"/>
        <v>0</v>
      </c>
      <c r="CU170" s="104"/>
      <c r="CV170" s="104"/>
      <c r="CW170" s="152"/>
      <c r="CX170" s="159"/>
      <c r="CY170" s="103"/>
      <c r="CZ170" s="103"/>
      <c r="DA170" s="72">
        <f t="shared" si="143"/>
        <v>0</v>
      </c>
      <c r="DB170" s="104"/>
      <c r="DC170" s="104"/>
      <c r="DD170" s="105"/>
      <c r="DE170" s="102"/>
      <c r="DF170" s="103"/>
      <c r="DG170" s="103"/>
      <c r="DH170" s="72">
        <f t="shared" si="144"/>
        <v>0</v>
      </c>
      <c r="DI170" s="104"/>
      <c r="DJ170" s="104"/>
      <c r="DK170" s="152"/>
      <c r="DL170" s="170">
        <f t="shared" si="145"/>
        <v>0</v>
      </c>
      <c r="DM170" s="51">
        <f>DN170*Довідники!$H$2</f>
        <v>0</v>
      </c>
      <c r="DN170" s="72">
        <f t="shared" si="146"/>
        <v>0</v>
      </c>
      <c r="DO170" s="96" t="str">
        <f t="shared" si="147"/>
        <v xml:space="preserve"> </v>
      </c>
      <c r="DP170" s="68" t="str">
        <f>IF(OR(DO170&lt;Довідники!$J$3, DO170&gt;Довідники!$K$3), "!", "")</f>
        <v>!</v>
      </c>
      <c r="DQ170" s="120"/>
      <c r="DR170" s="45" t="str">
        <f t="shared" si="148"/>
        <v/>
      </c>
      <c r="DS170" s="71"/>
      <c r="DT170" s="119"/>
      <c r="DU170" s="119"/>
      <c r="DV170" s="119"/>
      <c r="DW170" s="179"/>
      <c r="DX170" s="182"/>
      <c r="DY170" s="119"/>
      <c r="DZ170" s="119"/>
      <c r="EA170" s="183"/>
      <c r="ED170" s="10">
        <f t="shared" si="149"/>
        <v>0</v>
      </c>
      <c r="EE170" s="10">
        <f t="shared" si="150"/>
        <v>0</v>
      </c>
      <c r="EF170" s="10">
        <f t="shared" si="151"/>
        <v>0</v>
      </c>
      <c r="EG170" s="10">
        <f t="shared" si="152"/>
        <v>0</v>
      </c>
      <c r="EH170" s="10">
        <f t="shared" si="153"/>
        <v>0</v>
      </c>
      <c r="EI170" s="10">
        <f t="shared" si="154"/>
        <v>0</v>
      </c>
      <c r="EJ170" s="10">
        <f t="shared" si="155"/>
        <v>0</v>
      </c>
      <c r="EL170" s="123">
        <f t="shared" si="156"/>
        <v>0</v>
      </c>
    </row>
    <row r="171" spans="1:142" ht="13.5" hidden="1" thickBot="1" x14ac:dyDescent="0.25">
      <c r="A171" s="49">
        <f t="shared" si="96"/>
        <v>60</v>
      </c>
      <c r="B171" s="101"/>
      <c r="C171" s="50" t="str">
        <f>IF(ISBLANK(D171)=FALSE,VLOOKUP(D171,Довідники!$B$2:$C$45,2,FALSE),"")</f>
        <v/>
      </c>
      <c r="D171" s="145"/>
      <c r="E171" s="112"/>
      <c r="F171" s="48" t="str">
        <f t="shared" si="113"/>
        <v/>
      </c>
      <c r="G171" s="48" t="str">
        <f>CONCATENATE(IF($X171="З", CONCATENATE($R$4, ","), ""), IF($X171=Довідники!$E$5, CONCATENATE($R$4, "*,"), ""), IF($AE171="З", CONCATENATE($Y$4, ","), ""), IF($AE171=Довідники!$E$5, CONCATENATE($Y$4, "*,"), ""), IF($AL171="З", CONCATENATE($AF$4, ","), ""), IF($AL171=Довідники!$E$5, CONCATENATE($AF$4, "*,"), ""), IF($AS171="З", CONCATENATE($AM$4, ","), ""), IF($AS171=Довідники!$E$5, CONCATENATE($AM$4, "*,"), ""), IF($AZ171="З", CONCATENATE($AT$4, ","), ""), IF($AZ171=Довідники!$E$5, CONCATENATE($AT$4, "*,"), ""), IF($BG171="З", CONCATENATE($BA$4, ","), ""), IF($BG171=Довідники!$E$5, CONCATENATE($BA$4, "*,"), ""), IF($BN171="З", CONCATENATE($BH$4, ","), ""), IF($BN171=Довідники!$E$5, CONCATENATE($BH$4, "*,"), ""), IF($BU171="З", CONCATENATE($BO$4, ","), ""), IF($BU171=Довідники!$E$5, CONCATENATE($BO$4, "*,"), ""), IF($CB171="З", CONCATENATE($BV$4, ","), ""), IF($CB171=Довідники!$E$5, CONCATENATE($BV$4, "*,"), ""), IF($CI171="З", CONCATENATE($CC$4, ","), ""), IF($CI171=Довідники!$E$5, CONCATENATE($CC$4, "*,"), ""), IF($CP171="З", CONCATENATE($CJ$4, ","), ""), IF($CP171=Довідники!$E$5, CONCATENATE($CJ$4, "*,"), ""), IF($CW171="З", CONCATENATE($CQ$4, ","), ""), IF($CW171=Довідники!$E$5, CONCATENATE($CQ$4, "*,"), ""), IF($DD171="З", CONCATENATE($CX$4, ","), ""), IF($DD171=Довідники!$E$5, CONCATENATE($CX$4, "*,"), ""), IF($DK171="З", CONCATENATE($DE$4, ","), ""), IF($DK171=Довідники!$E$5, CONCATENATE($DE$4, "*,"), ""))</f>
        <v/>
      </c>
      <c r="H171" s="48" t="str">
        <f t="shared" si="114"/>
        <v/>
      </c>
      <c r="I171" s="48" t="str">
        <f t="shared" si="115"/>
        <v/>
      </c>
      <c r="J171" s="48">
        <f t="shared" si="125"/>
        <v>0</v>
      </c>
      <c r="K171" s="48" t="str">
        <f t="shared" si="117"/>
        <v/>
      </c>
      <c r="L171" s="48">
        <f t="shared" si="126"/>
        <v>0</v>
      </c>
      <c r="M171" s="51">
        <f t="shared" si="127"/>
        <v>0</v>
      </c>
      <c r="N171" s="51">
        <f t="shared" si="128"/>
        <v>0</v>
      </c>
      <c r="O171" s="52">
        <f t="shared" si="129"/>
        <v>0</v>
      </c>
      <c r="P171" s="96" t="str">
        <f t="shared" si="130"/>
        <v xml:space="preserve"> </v>
      </c>
      <c r="Q171" s="166" t="str">
        <f>IF(OR(P171&lt;Довідники!$J$8, P171&gt;Довідники!$K$8), "!", "")</f>
        <v>!</v>
      </c>
      <c r="R171" s="159"/>
      <c r="S171" s="103"/>
      <c r="T171" s="103"/>
      <c r="U171" s="72">
        <f t="shared" si="131"/>
        <v>0</v>
      </c>
      <c r="V171" s="104"/>
      <c r="W171" s="104"/>
      <c r="X171" s="105"/>
      <c r="Y171" s="102"/>
      <c r="Z171" s="103"/>
      <c r="AA171" s="103"/>
      <c r="AB171" s="72">
        <f t="shared" si="132"/>
        <v>0</v>
      </c>
      <c r="AC171" s="104"/>
      <c r="AD171" s="104"/>
      <c r="AE171" s="152"/>
      <c r="AF171" s="159"/>
      <c r="AG171" s="103"/>
      <c r="AH171" s="103"/>
      <c r="AI171" s="72">
        <f t="shared" si="133"/>
        <v>0</v>
      </c>
      <c r="AJ171" s="104"/>
      <c r="AK171" s="104"/>
      <c r="AL171" s="105"/>
      <c r="AM171" s="102"/>
      <c r="AN171" s="103"/>
      <c r="AO171" s="103"/>
      <c r="AP171" s="72">
        <f t="shared" si="134"/>
        <v>0</v>
      </c>
      <c r="AQ171" s="104"/>
      <c r="AR171" s="104"/>
      <c r="AS171" s="152"/>
      <c r="AT171" s="159"/>
      <c r="AU171" s="103"/>
      <c r="AV171" s="103"/>
      <c r="AW171" s="72">
        <f t="shared" si="135"/>
        <v>0</v>
      </c>
      <c r="AX171" s="104"/>
      <c r="AY171" s="104"/>
      <c r="AZ171" s="105"/>
      <c r="BA171" s="102"/>
      <c r="BB171" s="103"/>
      <c r="BC171" s="103"/>
      <c r="BD171" s="72">
        <f t="shared" si="136"/>
        <v>0</v>
      </c>
      <c r="BE171" s="104"/>
      <c r="BF171" s="104"/>
      <c r="BG171" s="152"/>
      <c r="BH171" s="159"/>
      <c r="BI171" s="103"/>
      <c r="BJ171" s="103"/>
      <c r="BK171" s="72">
        <f t="shared" si="137"/>
        <v>0</v>
      </c>
      <c r="BL171" s="104"/>
      <c r="BM171" s="104"/>
      <c r="BN171" s="105"/>
      <c r="BO171" s="102"/>
      <c r="BP171" s="103"/>
      <c r="BQ171" s="103"/>
      <c r="BR171" s="72">
        <f t="shared" si="138"/>
        <v>0</v>
      </c>
      <c r="BS171" s="104"/>
      <c r="BT171" s="104"/>
      <c r="BU171" s="152"/>
      <c r="BV171" s="159"/>
      <c r="BW171" s="103"/>
      <c r="BX171" s="103"/>
      <c r="BY171" s="72">
        <f t="shared" si="139"/>
        <v>0</v>
      </c>
      <c r="BZ171" s="104"/>
      <c r="CA171" s="104"/>
      <c r="CB171" s="105"/>
      <c r="CC171" s="102"/>
      <c r="CD171" s="103"/>
      <c r="CE171" s="103"/>
      <c r="CF171" s="72">
        <f t="shared" si="140"/>
        <v>0</v>
      </c>
      <c r="CG171" s="104"/>
      <c r="CH171" s="104"/>
      <c r="CI171" s="152"/>
      <c r="CJ171" s="159"/>
      <c r="CK171" s="103"/>
      <c r="CL171" s="103"/>
      <c r="CM171" s="72">
        <f t="shared" si="141"/>
        <v>0</v>
      </c>
      <c r="CN171" s="104"/>
      <c r="CO171" s="104"/>
      <c r="CP171" s="105"/>
      <c r="CQ171" s="102"/>
      <c r="CR171" s="103"/>
      <c r="CS171" s="103"/>
      <c r="CT171" s="72">
        <f t="shared" si="142"/>
        <v>0</v>
      </c>
      <c r="CU171" s="104"/>
      <c r="CV171" s="104"/>
      <c r="CW171" s="152"/>
      <c r="CX171" s="159"/>
      <c r="CY171" s="103"/>
      <c r="CZ171" s="103"/>
      <c r="DA171" s="72">
        <f t="shared" si="143"/>
        <v>0</v>
      </c>
      <c r="DB171" s="104"/>
      <c r="DC171" s="104"/>
      <c r="DD171" s="105"/>
      <c r="DE171" s="102"/>
      <c r="DF171" s="103"/>
      <c r="DG171" s="103"/>
      <c r="DH171" s="72">
        <f t="shared" si="144"/>
        <v>0</v>
      </c>
      <c r="DI171" s="104"/>
      <c r="DJ171" s="104"/>
      <c r="DK171" s="152"/>
      <c r="DL171" s="170">
        <f t="shared" si="145"/>
        <v>0</v>
      </c>
      <c r="DM171" s="51">
        <f>DN171*Довідники!$H$2</f>
        <v>0</v>
      </c>
      <c r="DN171" s="72">
        <f t="shared" si="146"/>
        <v>0</v>
      </c>
      <c r="DO171" s="96" t="str">
        <f t="shared" si="147"/>
        <v xml:space="preserve"> </v>
      </c>
      <c r="DP171" s="68" t="str">
        <f>IF(OR(DO171&lt;Довідники!$J$3, DO171&gt;Довідники!$K$3), "!", "")</f>
        <v>!</v>
      </c>
      <c r="DQ171" s="120"/>
      <c r="DR171" s="45" t="str">
        <f t="shared" si="148"/>
        <v/>
      </c>
      <c r="DS171" s="71"/>
      <c r="DT171" s="119"/>
      <c r="DU171" s="119"/>
      <c r="DV171" s="119"/>
      <c r="DW171" s="179"/>
      <c r="DX171" s="182"/>
      <c r="DY171" s="119"/>
      <c r="DZ171" s="119"/>
      <c r="EA171" s="183"/>
      <c r="ED171" s="10">
        <f t="shared" si="149"/>
        <v>0</v>
      </c>
      <c r="EE171" s="10">
        <f t="shared" si="150"/>
        <v>0</v>
      </c>
      <c r="EF171" s="10">
        <f t="shared" si="151"/>
        <v>0</v>
      </c>
      <c r="EG171" s="10">
        <f t="shared" si="152"/>
        <v>0</v>
      </c>
      <c r="EH171" s="10">
        <f t="shared" si="153"/>
        <v>0</v>
      </c>
      <c r="EI171" s="10">
        <f t="shared" si="154"/>
        <v>0</v>
      </c>
      <c r="EJ171" s="10">
        <f t="shared" si="155"/>
        <v>0</v>
      </c>
      <c r="EL171" s="123">
        <f t="shared" si="156"/>
        <v>0</v>
      </c>
    </row>
    <row r="172" spans="1:142" ht="13.5" hidden="1" thickBot="1" x14ac:dyDescent="0.25">
      <c r="A172" s="49">
        <f t="shared" si="96"/>
        <v>61</v>
      </c>
      <c r="B172" s="101"/>
      <c r="C172" s="50" t="str">
        <f>IF(ISBLANK(D172)=FALSE,VLOOKUP(D172,Довідники!$B$2:$C$45,2,FALSE),"")</f>
        <v/>
      </c>
      <c r="D172" s="145"/>
      <c r="E172" s="112"/>
      <c r="F172" s="48" t="str">
        <f t="shared" si="113"/>
        <v/>
      </c>
      <c r="G172" s="48" t="str">
        <f>CONCATENATE(IF($X172="З", CONCATENATE($R$4, ","), ""), IF($X172=Довідники!$E$5, CONCATENATE($R$4, "*,"), ""), IF($AE172="З", CONCATENATE($Y$4, ","), ""), IF($AE172=Довідники!$E$5, CONCATENATE($Y$4, "*,"), ""), IF($AL172="З", CONCATENATE($AF$4, ","), ""), IF($AL172=Довідники!$E$5, CONCATENATE($AF$4, "*,"), ""), IF($AS172="З", CONCATENATE($AM$4, ","), ""), IF($AS172=Довідники!$E$5, CONCATENATE($AM$4, "*,"), ""), IF($AZ172="З", CONCATENATE($AT$4, ","), ""), IF($AZ172=Довідники!$E$5, CONCATENATE($AT$4, "*,"), ""), IF($BG172="З", CONCATENATE($BA$4, ","), ""), IF($BG172=Довідники!$E$5, CONCATENATE($BA$4, "*,"), ""), IF($BN172="З", CONCATENATE($BH$4, ","), ""), IF($BN172=Довідники!$E$5, CONCATENATE($BH$4, "*,"), ""), IF($BU172="З", CONCATENATE($BO$4, ","), ""), IF($BU172=Довідники!$E$5, CONCATENATE($BO$4, "*,"), ""), IF($CB172="З", CONCATENATE($BV$4, ","), ""), IF($CB172=Довідники!$E$5, CONCATENATE($BV$4, "*,"), ""), IF($CI172="З", CONCATENATE($CC$4, ","), ""), IF($CI172=Довідники!$E$5, CONCATENATE($CC$4, "*,"), ""), IF($CP172="З", CONCATENATE($CJ$4, ","), ""), IF($CP172=Довідники!$E$5, CONCATENATE($CJ$4, "*,"), ""), IF($CW172="З", CONCATENATE($CQ$4, ","), ""), IF($CW172=Довідники!$E$5, CONCATENATE($CQ$4, "*,"), ""), IF($DD172="З", CONCATENATE($CX$4, ","), ""), IF($DD172=Довідники!$E$5, CONCATENATE($CX$4, "*,"), ""), IF($DK172="З", CONCATENATE($DE$4, ","), ""), IF($DK172=Довідники!$E$5, CONCATENATE($DE$4, "*,"), ""))</f>
        <v/>
      </c>
      <c r="H172" s="48" t="str">
        <f t="shared" si="114"/>
        <v/>
      </c>
      <c r="I172" s="48" t="str">
        <f t="shared" si="115"/>
        <v/>
      </c>
      <c r="J172" s="48">
        <f t="shared" si="125"/>
        <v>0</v>
      </c>
      <c r="K172" s="48" t="str">
        <f t="shared" si="117"/>
        <v/>
      </c>
      <c r="L172" s="48">
        <f t="shared" si="126"/>
        <v>0</v>
      </c>
      <c r="M172" s="51">
        <f t="shared" si="127"/>
        <v>0</v>
      </c>
      <c r="N172" s="51">
        <f t="shared" si="128"/>
        <v>0</v>
      </c>
      <c r="O172" s="52">
        <f t="shared" si="129"/>
        <v>0</v>
      </c>
      <c r="P172" s="96" t="str">
        <f t="shared" si="130"/>
        <v xml:space="preserve"> </v>
      </c>
      <c r="Q172" s="166" t="str">
        <f>IF(OR(P172&lt;Довідники!$J$8, P172&gt;Довідники!$K$8), "!", "")</f>
        <v>!</v>
      </c>
      <c r="R172" s="159"/>
      <c r="S172" s="103"/>
      <c r="T172" s="103"/>
      <c r="U172" s="72">
        <f t="shared" si="131"/>
        <v>0</v>
      </c>
      <c r="V172" s="104"/>
      <c r="W172" s="104"/>
      <c r="X172" s="105"/>
      <c r="Y172" s="102"/>
      <c r="Z172" s="103"/>
      <c r="AA172" s="103"/>
      <c r="AB172" s="72">
        <f t="shared" si="132"/>
        <v>0</v>
      </c>
      <c r="AC172" s="104"/>
      <c r="AD172" s="104"/>
      <c r="AE172" s="152"/>
      <c r="AF172" s="159"/>
      <c r="AG172" s="103"/>
      <c r="AH172" s="103"/>
      <c r="AI172" s="72">
        <f t="shared" si="133"/>
        <v>0</v>
      </c>
      <c r="AJ172" s="104"/>
      <c r="AK172" s="104"/>
      <c r="AL172" s="105"/>
      <c r="AM172" s="102"/>
      <c r="AN172" s="103"/>
      <c r="AO172" s="103"/>
      <c r="AP172" s="72">
        <f t="shared" si="134"/>
        <v>0</v>
      </c>
      <c r="AQ172" s="104"/>
      <c r="AR172" s="104"/>
      <c r="AS172" s="152"/>
      <c r="AT172" s="159"/>
      <c r="AU172" s="103"/>
      <c r="AV172" s="103"/>
      <c r="AW172" s="72">
        <f t="shared" si="135"/>
        <v>0</v>
      </c>
      <c r="AX172" s="104"/>
      <c r="AY172" s="104"/>
      <c r="AZ172" s="105"/>
      <c r="BA172" s="102"/>
      <c r="BB172" s="103"/>
      <c r="BC172" s="103"/>
      <c r="BD172" s="72">
        <f t="shared" si="136"/>
        <v>0</v>
      </c>
      <c r="BE172" s="104"/>
      <c r="BF172" s="104"/>
      <c r="BG172" s="152"/>
      <c r="BH172" s="159"/>
      <c r="BI172" s="103"/>
      <c r="BJ172" s="103"/>
      <c r="BK172" s="72">
        <f t="shared" si="137"/>
        <v>0</v>
      </c>
      <c r="BL172" s="104"/>
      <c r="BM172" s="104"/>
      <c r="BN172" s="105"/>
      <c r="BO172" s="102"/>
      <c r="BP172" s="103"/>
      <c r="BQ172" s="103"/>
      <c r="BR172" s="72">
        <f t="shared" si="138"/>
        <v>0</v>
      </c>
      <c r="BS172" s="104"/>
      <c r="BT172" s="104"/>
      <c r="BU172" s="152"/>
      <c r="BV172" s="159"/>
      <c r="BW172" s="103"/>
      <c r="BX172" s="103"/>
      <c r="BY172" s="72">
        <f t="shared" si="139"/>
        <v>0</v>
      </c>
      <c r="BZ172" s="104"/>
      <c r="CA172" s="104"/>
      <c r="CB172" s="105"/>
      <c r="CC172" s="102"/>
      <c r="CD172" s="103"/>
      <c r="CE172" s="103"/>
      <c r="CF172" s="72">
        <f t="shared" si="140"/>
        <v>0</v>
      </c>
      <c r="CG172" s="104"/>
      <c r="CH172" s="104"/>
      <c r="CI172" s="152"/>
      <c r="CJ172" s="159"/>
      <c r="CK172" s="103"/>
      <c r="CL172" s="103"/>
      <c r="CM172" s="72">
        <f t="shared" si="141"/>
        <v>0</v>
      </c>
      <c r="CN172" s="104"/>
      <c r="CO172" s="104"/>
      <c r="CP172" s="105"/>
      <c r="CQ172" s="102"/>
      <c r="CR172" s="103"/>
      <c r="CS172" s="103"/>
      <c r="CT172" s="72">
        <f t="shared" si="142"/>
        <v>0</v>
      </c>
      <c r="CU172" s="104"/>
      <c r="CV172" s="104"/>
      <c r="CW172" s="152"/>
      <c r="CX172" s="159"/>
      <c r="CY172" s="103"/>
      <c r="CZ172" s="103"/>
      <c r="DA172" s="72">
        <f t="shared" si="143"/>
        <v>0</v>
      </c>
      <c r="DB172" s="104"/>
      <c r="DC172" s="104"/>
      <c r="DD172" s="105"/>
      <c r="DE172" s="102"/>
      <c r="DF172" s="103"/>
      <c r="DG172" s="103"/>
      <c r="DH172" s="72">
        <f t="shared" si="144"/>
        <v>0</v>
      </c>
      <c r="DI172" s="104"/>
      <c r="DJ172" s="104"/>
      <c r="DK172" s="152"/>
      <c r="DL172" s="170">
        <f t="shared" si="145"/>
        <v>0</v>
      </c>
      <c r="DM172" s="51">
        <f>DN172*Довідники!$H$2</f>
        <v>0</v>
      </c>
      <c r="DN172" s="72">
        <f t="shared" si="146"/>
        <v>0</v>
      </c>
      <c r="DO172" s="96" t="str">
        <f t="shared" si="147"/>
        <v xml:space="preserve"> </v>
      </c>
      <c r="DP172" s="68" t="str">
        <f>IF(OR(DO172&lt;Довідники!$J$3, DO172&gt;Довідники!$K$3), "!", "")</f>
        <v>!</v>
      </c>
      <c r="DQ172" s="120"/>
      <c r="DR172" s="45" t="str">
        <f t="shared" si="148"/>
        <v/>
      </c>
      <c r="DS172" s="71"/>
      <c r="DT172" s="119"/>
      <c r="DU172" s="119"/>
      <c r="DV172" s="119"/>
      <c r="DW172" s="179"/>
      <c r="DX172" s="182"/>
      <c r="DY172" s="119"/>
      <c r="DZ172" s="119"/>
      <c r="EA172" s="183"/>
      <c r="ED172" s="10">
        <f t="shared" si="149"/>
        <v>0</v>
      </c>
      <c r="EE172" s="10">
        <f t="shared" si="150"/>
        <v>0</v>
      </c>
      <c r="EF172" s="10">
        <f t="shared" si="151"/>
        <v>0</v>
      </c>
      <c r="EG172" s="10">
        <f t="shared" si="152"/>
        <v>0</v>
      </c>
      <c r="EH172" s="10">
        <f t="shared" si="153"/>
        <v>0</v>
      </c>
      <c r="EI172" s="10">
        <f t="shared" si="154"/>
        <v>0</v>
      </c>
      <c r="EJ172" s="10">
        <f t="shared" si="155"/>
        <v>0</v>
      </c>
      <c r="EL172" s="123">
        <f t="shared" si="156"/>
        <v>0</v>
      </c>
    </row>
    <row r="173" spans="1:142" ht="13.5" hidden="1" thickBot="1" x14ac:dyDescent="0.25">
      <c r="A173" s="49">
        <f t="shared" si="96"/>
        <v>62</v>
      </c>
      <c r="B173" s="101"/>
      <c r="C173" s="50" t="str">
        <f>IF(ISBLANK(D173)=FALSE,VLOOKUP(D173,Довідники!$B$2:$C$45,2,FALSE),"")</f>
        <v/>
      </c>
      <c r="D173" s="145"/>
      <c r="E173" s="112"/>
      <c r="F173" s="48" t="str">
        <f t="shared" si="113"/>
        <v/>
      </c>
      <c r="G173" s="48" t="str">
        <f>CONCATENATE(IF($X173="З", CONCATENATE($R$4, ","), ""), IF($X173=Довідники!$E$5, CONCATENATE($R$4, "*,"), ""), IF($AE173="З", CONCATENATE($Y$4, ","), ""), IF($AE173=Довідники!$E$5, CONCATENATE($Y$4, "*,"), ""), IF($AL173="З", CONCATENATE($AF$4, ","), ""), IF($AL173=Довідники!$E$5, CONCATENATE($AF$4, "*,"), ""), IF($AS173="З", CONCATENATE($AM$4, ","), ""), IF($AS173=Довідники!$E$5, CONCATENATE($AM$4, "*,"), ""), IF($AZ173="З", CONCATENATE($AT$4, ","), ""), IF($AZ173=Довідники!$E$5, CONCATENATE($AT$4, "*,"), ""), IF($BG173="З", CONCATENATE($BA$4, ","), ""), IF($BG173=Довідники!$E$5, CONCATENATE($BA$4, "*,"), ""), IF($BN173="З", CONCATENATE($BH$4, ","), ""), IF($BN173=Довідники!$E$5, CONCATENATE($BH$4, "*,"), ""), IF($BU173="З", CONCATENATE($BO$4, ","), ""), IF($BU173=Довідники!$E$5, CONCATENATE($BO$4, "*,"), ""), IF($CB173="З", CONCATENATE($BV$4, ","), ""), IF($CB173=Довідники!$E$5, CONCATENATE($BV$4, "*,"), ""), IF($CI173="З", CONCATENATE($CC$4, ","), ""), IF($CI173=Довідники!$E$5, CONCATENATE($CC$4, "*,"), ""), IF($CP173="З", CONCATENATE($CJ$4, ","), ""), IF($CP173=Довідники!$E$5, CONCATENATE($CJ$4, "*,"), ""), IF($CW173="З", CONCATENATE($CQ$4, ","), ""), IF($CW173=Довідники!$E$5, CONCATENATE($CQ$4, "*,"), ""), IF($DD173="З", CONCATENATE($CX$4, ","), ""), IF($DD173=Довідники!$E$5, CONCATENATE($CX$4, "*,"), ""), IF($DK173="З", CONCATENATE($DE$4, ","), ""), IF($DK173=Довідники!$E$5, CONCATENATE($DE$4, "*,"), ""))</f>
        <v/>
      </c>
      <c r="H173" s="48" t="str">
        <f t="shared" si="114"/>
        <v/>
      </c>
      <c r="I173" s="48" t="str">
        <f t="shared" si="115"/>
        <v/>
      </c>
      <c r="J173" s="48">
        <f t="shared" si="125"/>
        <v>0</v>
      </c>
      <c r="K173" s="48" t="str">
        <f t="shared" si="117"/>
        <v/>
      </c>
      <c r="L173" s="48">
        <f t="shared" si="126"/>
        <v>0</v>
      </c>
      <c r="M173" s="51">
        <f t="shared" si="127"/>
        <v>0</v>
      </c>
      <c r="N173" s="51">
        <f t="shared" si="128"/>
        <v>0</v>
      </c>
      <c r="O173" s="52">
        <f t="shared" si="129"/>
        <v>0</v>
      </c>
      <c r="P173" s="96" t="str">
        <f t="shared" si="130"/>
        <v xml:space="preserve"> </v>
      </c>
      <c r="Q173" s="166" t="str">
        <f>IF(OR(P173&lt;Довідники!$J$8, P173&gt;Довідники!$K$8), "!", "")</f>
        <v>!</v>
      </c>
      <c r="R173" s="159"/>
      <c r="S173" s="103"/>
      <c r="T173" s="103"/>
      <c r="U173" s="72">
        <f t="shared" si="131"/>
        <v>0</v>
      </c>
      <c r="V173" s="104"/>
      <c r="W173" s="104"/>
      <c r="X173" s="105"/>
      <c r="Y173" s="102"/>
      <c r="Z173" s="103"/>
      <c r="AA173" s="103"/>
      <c r="AB173" s="72">
        <f t="shared" si="132"/>
        <v>0</v>
      </c>
      <c r="AC173" s="104"/>
      <c r="AD173" s="104"/>
      <c r="AE173" s="152"/>
      <c r="AF173" s="159"/>
      <c r="AG173" s="103"/>
      <c r="AH173" s="103"/>
      <c r="AI173" s="72">
        <f t="shared" si="133"/>
        <v>0</v>
      </c>
      <c r="AJ173" s="104"/>
      <c r="AK173" s="104"/>
      <c r="AL173" s="105"/>
      <c r="AM173" s="102"/>
      <c r="AN173" s="103"/>
      <c r="AO173" s="103"/>
      <c r="AP173" s="72">
        <f t="shared" si="134"/>
        <v>0</v>
      </c>
      <c r="AQ173" s="104"/>
      <c r="AR173" s="104"/>
      <c r="AS173" s="152"/>
      <c r="AT173" s="159"/>
      <c r="AU173" s="103"/>
      <c r="AV173" s="103"/>
      <c r="AW173" s="72">
        <f t="shared" si="135"/>
        <v>0</v>
      </c>
      <c r="AX173" s="104"/>
      <c r="AY173" s="104"/>
      <c r="AZ173" s="105"/>
      <c r="BA173" s="102"/>
      <c r="BB173" s="103"/>
      <c r="BC173" s="103"/>
      <c r="BD173" s="72">
        <f t="shared" si="136"/>
        <v>0</v>
      </c>
      <c r="BE173" s="104"/>
      <c r="BF173" s="104"/>
      <c r="BG173" s="152"/>
      <c r="BH173" s="159"/>
      <c r="BI173" s="103"/>
      <c r="BJ173" s="103"/>
      <c r="BK173" s="72">
        <f t="shared" si="137"/>
        <v>0</v>
      </c>
      <c r="BL173" s="104"/>
      <c r="BM173" s="104"/>
      <c r="BN173" s="105"/>
      <c r="BO173" s="102"/>
      <c r="BP173" s="103"/>
      <c r="BQ173" s="103"/>
      <c r="BR173" s="72">
        <f t="shared" si="138"/>
        <v>0</v>
      </c>
      <c r="BS173" s="104"/>
      <c r="BT173" s="104"/>
      <c r="BU173" s="152"/>
      <c r="BV173" s="159"/>
      <c r="BW173" s="103"/>
      <c r="BX173" s="103"/>
      <c r="BY173" s="72">
        <f t="shared" si="139"/>
        <v>0</v>
      </c>
      <c r="BZ173" s="104"/>
      <c r="CA173" s="104"/>
      <c r="CB173" s="105"/>
      <c r="CC173" s="102"/>
      <c r="CD173" s="103"/>
      <c r="CE173" s="103"/>
      <c r="CF173" s="72">
        <f t="shared" si="140"/>
        <v>0</v>
      </c>
      <c r="CG173" s="104"/>
      <c r="CH173" s="104"/>
      <c r="CI173" s="152"/>
      <c r="CJ173" s="159"/>
      <c r="CK173" s="103"/>
      <c r="CL173" s="103"/>
      <c r="CM173" s="72">
        <f t="shared" si="141"/>
        <v>0</v>
      </c>
      <c r="CN173" s="104"/>
      <c r="CO173" s="104"/>
      <c r="CP173" s="105"/>
      <c r="CQ173" s="102"/>
      <c r="CR173" s="103"/>
      <c r="CS173" s="103"/>
      <c r="CT173" s="72">
        <f t="shared" si="142"/>
        <v>0</v>
      </c>
      <c r="CU173" s="104"/>
      <c r="CV173" s="104"/>
      <c r="CW173" s="152"/>
      <c r="CX173" s="159"/>
      <c r="CY173" s="103"/>
      <c r="CZ173" s="103"/>
      <c r="DA173" s="72">
        <f t="shared" si="143"/>
        <v>0</v>
      </c>
      <c r="DB173" s="104"/>
      <c r="DC173" s="104"/>
      <c r="DD173" s="105"/>
      <c r="DE173" s="102"/>
      <c r="DF173" s="103"/>
      <c r="DG173" s="103"/>
      <c r="DH173" s="72">
        <f t="shared" si="144"/>
        <v>0</v>
      </c>
      <c r="DI173" s="104"/>
      <c r="DJ173" s="104"/>
      <c r="DK173" s="152"/>
      <c r="DL173" s="170">
        <f t="shared" si="145"/>
        <v>0</v>
      </c>
      <c r="DM173" s="51">
        <f>DN173*Довідники!$H$2</f>
        <v>0</v>
      </c>
      <c r="DN173" s="72">
        <f t="shared" si="146"/>
        <v>0</v>
      </c>
      <c r="DO173" s="96" t="str">
        <f t="shared" si="147"/>
        <v xml:space="preserve"> </v>
      </c>
      <c r="DP173" s="68" t="str">
        <f>IF(OR(DO173&lt;Довідники!$J$3, DO173&gt;Довідники!$K$3), "!", "")</f>
        <v>!</v>
      </c>
      <c r="DQ173" s="120"/>
      <c r="DR173" s="45" t="str">
        <f t="shared" si="148"/>
        <v/>
      </c>
      <c r="DS173" s="71"/>
      <c r="DT173" s="119"/>
      <c r="DU173" s="119"/>
      <c r="DV173" s="119"/>
      <c r="DW173" s="179"/>
      <c r="DX173" s="182"/>
      <c r="DY173" s="119"/>
      <c r="DZ173" s="119"/>
      <c r="EA173" s="183"/>
      <c r="ED173" s="10">
        <f t="shared" si="149"/>
        <v>0</v>
      </c>
      <c r="EE173" s="10">
        <f t="shared" si="150"/>
        <v>0</v>
      </c>
      <c r="EF173" s="10">
        <f t="shared" si="151"/>
        <v>0</v>
      </c>
      <c r="EG173" s="10">
        <f t="shared" si="152"/>
        <v>0</v>
      </c>
      <c r="EH173" s="10">
        <f t="shared" si="153"/>
        <v>0</v>
      </c>
      <c r="EI173" s="10">
        <f t="shared" si="154"/>
        <v>0</v>
      </c>
      <c r="EJ173" s="10">
        <f t="shared" si="155"/>
        <v>0</v>
      </c>
      <c r="EL173" s="123">
        <f t="shared" si="156"/>
        <v>0</v>
      </c>
    </row>
    <row r="174" spans="1:142" ht="13.5" hidden="1" thickBot="1" x14ac:dyDescent="0.25">
      <c r="A174" s="49">
        <f t="shared" si="96"/>
        <v>63</v>
      </c>
      <c r="B174" s="101"/>
      <c r="C174" s="50" t="str">
        <f>IF(ISBLANK(D174)=FALSE,VLOOKUP(D174,Довідники!$B$2:$C$45,2,FALSE),"")</f>
        <v/>
      </c>
      <c r="D174" s="145"/>
      <c r="E174" s="112"/>
      <c r="F174" s="48" t="str">
        <f t="shared" si="113"/>
        <v/>
      </c>
      <c r="G174" s="48" t="str">
        <f>CONCATENATE(IF($X174="З", CONCATENATE($R$4, ","), ""), IF($X174=Довідники!$E$5, CONCATENATE($R$4, "*,"), ""), IF($AE174="З", CONCATENATE($Y$4, ","), ""), IF($AE174=Довідники!$E$5, CONCATENATE($Y$4, "*,"), ""), IF($AL174="З", CONCATENATE($AF$4, ","), ""), IF($AL174=Довідники!$E$5, CONCATENATE($AF$4, "*,"), ""), IF($AS174="З", CONCATENATE($AM$4, ","), ""), IF($AS174=Довідники!$E$5, CONCATENATE($AM$4, "*,"), ""), IF($AZ174="З", CONCATENATE($AT$4, ","), ""), IF($AZ174=Довідники!$E$5, CONCATENATE($AT$4, "*,"), ""), IF($BG174="З", CONCATENATE($BA$4, ","), ""), IF($BG174=Довідники!$E$5, CONCATENATE($BA$4, "*,"), ""), IF($BN174="З", CONCATENATE($BH$4, ","), ""), IF($BN174=Довідники!$E$5, CONCATENATE($BH$4, "*,"), ""), IF($BU174="З", CONCATENATE($BO$4, ","), ""), IF($BU174=Довідники!$E$5, CONCATENATE($BO$4, "*,"), ""), IF($CB174="З", CONCATENATE($BV$4, ","), ""), IF($CB174=Довідники!$E$5, CONCATENATE($BV$4, "*,"), ""), IF($CI174="З", CONCATENATE($CC$4, ","), ""), IF($CI174=Довідники!$E$5, CONCATENATE($CC$4, "*,"), ""), IF($CP174="З", CONCATENATE($CJ$4, ","), ""), IF($CP174=Довідники!$E$5, CONCATENATE($CJ$4, "*,"), ""), IF($CW174="З", CONCATENATE($CQ$4, ","), ""), IF($CW174=Довідники!$E$5, CONCATENATE($CQ$4, "*,"), ""), IF($DD174="З", CONCATENATE($CX$4, ","), ""), IF($DD174=Довідники!$E$5, CONCATENATE($CX$4, "*,"), ""), IF($DK174="З", CONCATENATE($DE$4, ","), ""), IF($DK174=Довідники!$E$5, CONCATENATE($DE$4, "*,"), ""))</f>
        <v/>
      </c>
      <c r="H174" s="48" t="str">
        <f t="shared" si="114"/>
        <v/>
      </c>
      <c r="I174" s="48" t="str">
        <f t="shared" si="115"/>
        <v/>
      </c>
      <c r="J174" s="48">
        <f t="shared" si="125"/>
        <v>0</v>
      </c>
      <c r="K174" s="48" t="str">
        <f t="shared" si="117"/>
        <v/>
      </c>
      <c r="L174" s="48">
        <f t="shared" si="126"/>
        <v>0</v>
      </c>
      <c r="M174" s="51">
        <f t="shared" si="127"/>
        <v>0</v>
      </c>
      <c r="N174" s="51">
        <f t="shared" si="128"/>
        <v>0</v>
      </c>
      <c r="O174" s="52">
        <f t="shared" si="129"/>
        <v>0</v>
      </c>
      <c r="P174" s="96" t="str">
        <f t="shared" si="130"/>
        <v xml:space="preserve"> </v>
      </c>
      <c r="Q174" s="166" t="str">
        <f>IF(OR(P174&lt;Довідники!$J$8, P174&gt;Довідники!$K$8), "!", "")</f>
        <v>!</v>
      </c>
      <c r="R174" s="159"/>
      <c r="S174" s="103"/>
      <c r="T174" s="103"/>
      <c r="U174" s="72">
        <f t="shared" si="131"/>
        <v>0</v>
      </c>
      <c r="V174" s="104"/>
      <c r="W174" s="104"/>
      <c r="X174" s="105"/>
      <c r="Y174" s="102"/>
      <c r="Z174" s="103"/>
      <c r="AA174" s="103"/>
      <c r="AB174" s="72">
        <f t="shared" si="132"/>
        <v>0</v>
      </c>
      <c r="AC174" s="104"/>
      <c r="AD174" s="104"/>
      <c r="AE174" s="152"/>
      <c r="AF174" s="159"/>
      <c r="AG174" s="103"/>
      <c r="AH174" s="103"/>
      <c r="AI174" s="72">
        <f t="shared" si="133"/>
        <v>0</v>
      </c>
      <c r="AJ174" s="104"/>
      <c r="AK174" s="104"/>
      <c r="AL174" s="105"/>
      <c r="AM174" s="102"/>
      <c r="AN174" s="103"/>
      <c r="AO174" s="103"/>
      <c r="AP174" s="72">
        <f t="shared" si="134"/>
        <v>0</v>
      </c>
      <c r="AQ174" s="104"/>
      <c r="AR174" s="104"/>
      <c r="AS174" s="152"/>
      <c r="AT174" s="159"/>
      <c r="AU174" s="103"/>
      <c r="AV174" s="103"/>
      <c r="AW174" s="72">
        <f t="shared" si="135"/>
        <v>0</v>
      </c>
      <c r="AX174" s="104"/>
      <c r="AY174" s="104"/>
      <c r="AZ174" s="105"/>
      <c r="BA174" s="102"/>
      <c r="BB174" s="103"/>
      <c r="BC174" s="103"/>
      <c r="BD174" s="72">
        <f t="shared" si="136"/>
        <v>0</v>
      </c>
      <c r="BE174" s="104"/>
      <c r="BF174" s="104"/>
      <c r="BG174" s="152"/>
      <c r="BH174" s="159"/>
      <c r="BI174" s="103"/>
      <c r="BJ174" s="103"/>
      <c r="BK174" s="72">
        <f t="shared" si="137"/>
        <v>0</v>
      </c>
      <c r="BL174" s="104"/>
      <c r="BM174" s="104"/>
      <c r="BN174" s="105"/>
      <c r="BO174" s="102"/>
      <c r="BP174" s="103"/>
      <c r="BQ174" s="103"/>
      <c r="BR174" s="72">
        <f t="shared" si="138"/>
        <v>0</v>
      </c>
      <c r="BS174" s="104"/>
      <c r="BT174" s="104"/>
      <c r="BU174" s="152"/>
      <c r="BV174" s="159"/>
      <c r="BW174" s="103"/>
      <c r="BX174" s="103"/>
      <c r="BY174" s="72">
        <f t="shared" si="139"/>
        <v>0</v>
      </c>
      <c r="BZ174" s="104"/>
      <c r="CA174" s="104"/>
      <c r="CB174" s="105"/>
      <c r="CC174" s="102"/>
      <c r="CD174" s="103"/>
      <c r="CE174" s="103"/>
      <c r="CF174" s="72">
        <f t="shared" si="140"/>
        <v>0</v>
      </c>
      <c r="CG174" s="104"/>
      <c r="CH174" s="104"/>
      <c r="CI174" s="152"/>
      <c r="CJ174" s="159"/>
      <c r="CK174" s="103"/>
      <c r="CL174" s="103"/>
      <c r="CM174" s="72">
        <f t="shared" si="141"/>
        <v>0</v>
      </c>
      <c r="CN174" s="104"/>
      <c r="CO174" s="104"/>
      <c r="CP174" s="105"/>
      <c r="CQ174" s="102"/>
      <c r="CR174" s="103"/>
      <c r="CS174" s="103"/>
      <c r="CT174" s="72">
        <f t="shared" si="142"/>
        <v>0</v>
      </c>
      <c r="CU174" s="104"/>
      <c r="CV174" s="104"/>
      <c r="CW174" s="152"/>
      <c r="CX174" s="159"/>
      <c r="CY174" s="103"/>
      <c r="CZ174" s="103"/>
      <c r="DA174" s="72">
        <f t="shared" si="143"/>
        <v>0</v>
      </c>
      <c r="DB174" s="104"/>
      <c r="DC174" s="104"/>
      <c r="DD174" s="105"/>
      <c r="DE174" s="102"/>
      <c r="DF174" s="103"/>
      <c r="DG174" s="103"/>
      <c r="DH174" s="72">
        <f t="shared" si="144"/>
        <v>0</v>
      </c>
      <c r="DI174" s="104"/>
      <c r="DJ174" s="104"/>
      <c r="DK174" s="152"/>
      <c r="DL174" s="170">
        <f t="shared" si="145"/>
        <v>0</v>
      </c>
      <c r="DM174" s="51">
        <f>DN174*Довідники!$H$2</f>
        <v>0</v>
      </c>
      <c r="DN174" s="72">
        <f t="shared" si="146"/>
        <v>0</v>
      </c>
      <c r="DO174" s="96" t="str">
        <f t="shared" si="147"/>
        <v xml:space="preserve"> </v>
      </c>
      <c r="DP174" s="68" t="str">
        <f>IF(OR(DO174&lt;Довідники!$J$3, DO174&gt;Довідники!$K$3), "!", "")</f>
        <v>!</v>
      </c>
      <c r="DQ174" s="120"/>
      <c r="DR174" s="45" t="str">
        <f t="shared" si="148"/>
        <v/>
      </c>
      <c r="DS174" s="71"/>
      <c r="DT174" s="119"/>
      <c r="DU174" s="119"/>
      <c r="DV174" s="119"/>
      <c r="DW174" s="179"/>
      <c r="DX174" s="182"/>
      <c r="DY174" s="119"/>
      <c r="DZ174" s="119"/>
      <c r="EA174" s="183"/>
      <c r="ED174" s="10">
        <f t="shared" si="149"/>
        <v>0</v>
      </c>
      <c r="EE174" s="10">
        <f t="shared" si="150"/>
        <v>0</v>
      </c>
      <c r="EF174" s="10">
        <f t="shared" si="151"/>
        <v>0</v>
      </c>
      <c r="EG174" s="10">
        <f t="shared" si="152"/>
        <v>0</v>
      </c>
      <c r="EH174" s="10">
        <f t="shared" si="153"/>
        <v>0</v>
      </c>
      <c r="EI174" s="10">
        <f t="shared" si="154"/>
        <v>0</v>
      </c>
      <c r="EJ174" s="10">
        <f t="shared" si="155"/>
        <v>0</v>
      </c>
      <c r="EL174" s="123">
        <f t="shared" si="156"/>
        <v>0</v>
      </c>
    </row>
    <row r="175" spans="1:142" ht="13.5" hidden="1" thickBot="1" x14ac:dyDescent="0.25">
      <c r="A175" s="49">
        <f t="shared" si="96"/>
        <v>64</v>
      </c>
      <c r="B175" s="101"/>
      <c r="C175" s="50" t="str">
        <f>IF(ISBLANK(D175)=FALSE,VLOOKUP(D175,Довідники!$B$2:$C$45,2,FALSE),"")</f>
        <v/>
      </c>
      <c r="D175" s="145"/>
      <c r="E175" s="112"/>
      <c r="F175" s="48" t="str">
        <f t="shared" si="113"/>
        <v/>
      </c>
      <c r="G175" s="48" t="str">
        <f>CONCATENATE(IF($X175="З", CONCATENATE($R$4, ","), ""), IF($X175=Довідники!$E$5, CONCATENATE($R$4, "*,"), ""), IF($AE175="З", CONCATENATE($Y$4, ","), ""), IF($AE175=Довідники!$E$5, CONCATENATE($Y$4, "*,"), ""), IF($AL175="З", CONCATENATE($AF$4, ","), ""), IF($AL175=Довідники!$E$5, CONCATENATE($AF$4, "*,"), ""), IF($AS175="З", CONCATENATE($AM$4, ","), ""), IF($AS175=Довідники!$E$5, CONCATENATE($AM$4, "*,"), ""), IF($AZ175="З", CONCATENATE($AT$4, ","), ""), IF($AZ175=Довідники!$E$5, CONCATENATE($AT$4, "*,"), ""), IF($BG175="З", CONCATENATE($BA$4, ","), ""), IF($BG175=Довідники!$E$5, CONCATENATE($BA$4, "*,"), ""), IF($BN175="З", CONCATENATE($BH$4, ","), ""), IF($BN175=Довідники!$E$5, CONCATENATE($BH$4, "*,"), ""), IF($BU175="З", CONCATENATE($BO$4, ","), ""), IF($BU175=Довідники!$E$5, CONCATENATE($BO$4, "*,"), ""), IF($CB175="З", CONCATENATE($BV$4, ","), ""), IF($CB175=Довідники!$E$5, CONCATENATE($BV$4, "*,"), ""), IF($CI175="З", CONCATENATE($CC$4, ","), ""), IF($CI175=Довідники!$E$5, CONCATENATE($CC$4, "*,"), ""), IF($CP175="З", CONCATENATE($CJ$4, ","), ""), IF($CP175=Довідники!$E$5, CONCATENATE($CJ$4, "*,"), ""), IF($CW175="З", CONCATENATE($CQ$4, ","), ""), IF($CW175=Довідники!$E$5, CONCATENATE($CQ$4, "*,"), ""), IF($DD175="З", CONCATENATE($CX$4, ","), ""), IF($DD175=Довідники!$E$5, CONCATENATE($CX$4, "*,"), ""), IF($DK175="З", CONCATENATE($DE$4, ","), ""), IF($DK175=Довідники!$E$5, CONCATENATE($DE$4, "*,"), ""))</f>
        <v/>
      </c>
      <c r="H175" s="48" t="str">
        <f t="shared" si="114"/>
        <v/>
      </c>
      <c r="I175" s="48" t="str">
        <f t="shared" si="115"/>
        <v/>
      </c>
      <c r="J175" s="48">
        <f t="shared" si="125"/>
        <v>0</v>
      </c>
      <c r="K175" s="48" t="str">
        <f t="shared" si="117"/>
        <v/>
      </c>
      <c r="L175" s="48">
        <f t="shared" si="126"/>
        <v>0</v>
      </c>
      <c r="M175" s="51">
        <f t="shared" si="127"/>
        <v>0</v>
      </c>
      <c r="N175" s="51">
        <f t="shared" si="128"/>
        <v>0</v>
      </c>
      <c r="O175" s="52">
        <f t="shared" si="129"/>
        <v>0</v>
      </c>
      <c r="P175" s="96" t="str">
        <f t="shared" si="130"/>
        <v xml:space="preserve"> </v>
      </c>
      <c r="Q175" s="166" t="str">
        <f>IF(OR(P175&lt;Довідники!$J$8, P175&gt;Довідники!$K$8), "!", "")</f>
        <v>!</v>
      </c>
      <c r="R175" s="159"/>
      <c r="S175" s="103"/>
      <c r="T175" s="103"/>
      <c r="U175" s="72">
        <f t="shared" si="131"/>
        <v>0</v>
      </c>
      <c r="V175" s="104"/>
      <c r="W175" s="104"/>
      <c r="X175" s="105"/>
      <c r="Y175" s="102"/>
      <c r="Z175" s="103"/>
      <c r="AA175" s="103"/>
      <c r="AB175" s="72">
        <f t="shared" si="132"/>
        <v>0</v>
      </c>
      <c r="AC175" s="104"/>
      <c r="AD175" s="104"/>
      <c r="AE175" s="152"/>
      <c r="AF175" s="159"/>
      <c r="AG175" s="103"/>
      <c r="AH175" s="103"/>
      <c r="AI175" s="72">
        <f t="shared" si="133"/>
        <v>0</v>
      </c>
      <c r="AJ175" s="104"/>
      <c r="AK175" s="104"/>
      <c r="AL175" s="105"/>
      <c r="AM175" s="102"/>
      <c r="AN175" s="103"/>
      <c r="AO175" s="103"/>
      <c r="AP175" s="72">
        <f t="shared" si="134"/>
        <v>0</v>
      </c>
      <c r="AQ175" s="104"/>
      <c r="AR175" s="104"/>
      <c r="AS175" s="152"/>
      <c r="AT175" s="159"/>
      <c r="AU175" s="103"/>
      <c r="AV175" s="103"/>
      <c r="AW175" s="72">
        <f t="shared" si="135"/>
        <v>0</v>
      </c>
      <c r="AX175" s="104"/>
      <c r="AY175" s="104"/>
      <c r="AZ175" s="105"/>
      <c r="BA175" s="102"/>
      <c r="BB175" s="103"/>
      <c r="BC175" s="103"/>
      <c r="BD175" s="72">
        <f t="shared" si="136"/>
        <v>0</v>
      </c>
      <c r="BE175" s="104"/>
      <c r="BF175" s="104"/>
      <c r="BG175" s="152"/>
      <c r="BH175" s="159"/>
      <c r="BI175" s="103"/>
      <c r="BJ175" s="103"/>
      <c r="BK175" s="72">
        <f t="shared" si="137"/>
        <v>0</v>
      </c>
      <c r="BL175" s="104"/>
      <c r="BM175" s="104"/>
      <c r="BN175" s="105"/>
      <c r="BO175" s="102"/>
      <c r="BP175" s="103"/>
      <c r="BQ175" s="103"/>
      <c r="BR175" s="72">
        <f t="shared" si="138"/>
        <v>0</v>
      </c>
      <c r="BS175" s="104"/>
      <c r="BT175" s="104"/>
      <c r="BU175" s="152"/>
      <c r="BV175" s="159"/>
      <c r="BW175" s="103"/>
      <c r="BX175" s="103"/>
      <c r="BY175" s="72">
        <f t="shared" si="139"/>
        <v>0</v>
      </c>
      <c r="BZ175" s="104"/>
      <c r="CA175" s="104"/>
      <c r="CB175" s="105"/>
      <c r="CC175" s="102"/>
      <c r="CD175" s="103"/>
      <c r="CE175" s="103"/>
      <c r="CF175" s="72">
        <f t="shared" si="140"/>
        <v>0</v>
      </c>
      <c r="CG175" s="104"/>
      <c r="CH175" s="104"/>
      <c r="CI175" s="152"/>
      <c r="CJ175" s="159"/>
      <c r="CK175" s="103"/>
      <c r="CL175" s="103"/>
      <c r="CM175" s="72">
        <f t="shared" si="141"/>
        <v>0</v>
      </c>
      <c r="CN175" s="104"/>
      <c r="CO175" s="104"/>
      <c r="CP175" s="105"/>
      <c r="CQ175" s="102"/>
      <c r="CR175" s="103"/>
      <c r="CS175" s="103"/>
      <c r="CT175" s="72">
        <f t="shared" si="142"/>
        <v>0</v>
      </c>
      <c r="CU175" s="104"/>
      <c r="CV175" s="104"/>
      <c r="CW175" s="152"/>
      <c r="CX175" s="159"/>
      <c r="CY175" s="103"/>
      <c r="CZ175" s="103"/>
      <c r="DA175" s="72">
        <f t="shared" si="143"/>
        <v>0</v>
      </c>
      <c r="DB175" s="104"/>
      <c r="DC175" s="104"/>
      <c r="DD175" s="105"/>
      <c r="DE175" s="102"/>
      <c r="DF175" s="103"/>
      <c r="DG175" s="103"/>
      <c r="DH175" s="72">
        <f t="shared" si="144"/>
        <v>0</v>
      </c>
      <c r="DI175" s="104"/>
      <c r="DJ175" s="104"/>
      <c r="DK175" s="152"/>
      <c r="DL175" s="170">
        <f t="shared" si="145"/>
        <v>0</v>
      </c>
      <c r="DM175" s="51">
        <f>DN175*Довідники!$H$2</f>
        <v>0</v>
      </c>
      <c r="DN175" s="72">
        <f t="shared" si="146"/>
        <v>0</v>
      </c>
      <c r="DO175" s="96" t="str">
        <f t="shared" si="147"/>
        <v xml:space="preserve"> </v>
      </c>
      <c r="DP175" s="68" t="str">
        <f>IF(OR(DO175&lt;Довідники!$J$3, DO175&gt;Довідники!$K$3), "!", "")</f>
        <v>!</v>
      </c>
      <c r="DQ175" s="120"/>
      <c r="DR175" s="45" t="str">
        <f t="shared" si="148"/>
        <v/>
      </c>
      <c r="DS175" s="71"/>
      <c r="DT175" s="119"/>
      <c r="DU175" s="119"/>
      <c r="DV175" s="119"/>
      <c r="DW175" s="179"/>
      <c r="DX175" s="182"/>
      <c r="DY175" s="119"/>
      <c r="DZ175" s="119"/>
      <c r="EA175" s="183"/>
      <c r="ED175" s="10">
        <f t="shared" si="149"/>
        <v>0</v>
      </c>
      <c r="EE175" s="10">
        <f t="shared" si="150"/>
        <v>0</v>
      </c>
      <c r="EF175" s="10">
        <f t="shared" si="151"/>
        <v>0</v>
      </c>
      <c r="EG175" s="10">
        <f t="shared" si="152"/>
        <v>0</v>
      </c>
      <c r="EH175" s="10">
        <f t="shared" si="153"/>
        <v>0</v>
      </c>
      <c r="EI175" s="10">
        <f t="shared" si="154"/>
        <v>0</v>
      </c>
      <c r="EJ175" s="10">
        <f t="shared" si="155"/>
        <v>0</v>
      </c>
      <c r="EL175" s="123">
        <f t="shared" si="156"/>
        <v>0</v>
      </c>
    </row>
    <row r="176" spans="1:142" ht="13.5" hidden="1" thickBot="1" x14ac:dyDescent="0.25">
      <c r="A176" s="49">
        <f t="shared" ref="A176:A211" si="157">A175+1</f>
        <v>65</v>
      </c>
      <c r="B176" s="101"/>
      <c r="C176" s="50" t="str">
        <f>IF(ISBLANK(D176)=FALSE,VLOOKUP(D176,Довідники!$B$2:$C$45,2,FALSE),"")</f>
        <v/>
      </c>
      <c r="D176" s="145"/>
      <c r="E176" s="112"/>
      <c r="F176" s="48" t="str">
        <f t="shared" si="113"/>
        <v/>
      </c>
      <c r="G176" s="48" t="str">
        <f>CONCATENATE(IF($X176="З", CONCATENATE($R$4, ","), ""), IF($X176=Довідники!$E$5, CONCATENATE($R$4, "*,"), ""), IF($AE176="З", CONCATENATE($Y$4, ","), ""), IF($AE176=Довідники!$E$5, CONCATENATE($Y$4, "*,"), ""), IF($AL176="З", CONCATENATE($AF$4, ","), ""), IF($AL176=Довідники!$E$5, CONCATENATE($AF$4, "*,"), ""), IF($AS176="З", CONCATENATE($AM$4, ","), ""), IF($AS176=Довідники!$E$5, CONCATENATE($AM$4, "*,"), ""), IF($AZ176="З", CONCATENATE($AT$4, ","), ""), IF($AZ176=Довідники!$E$5, CONCATENATE($AT$4, "*,"), ""), IF($BG176="З", CONCATENATE($BA$4, ","), ""), IF($BG176=Довідники!$E$5, CONCATENATE($BA$4, "*,"), ""), IF($BN176="З", CONCATENATE($BH$4, ","), ""), IF($BN176=Довідники!$E$5, CONCATENATE($BH$4, "*,"), ""), IF($BU176="З", CONCATENATE($BO$4, ","), ""), IF($BU176=Довідники!$E$5, CONCATENATE($BO$4, "*,"), ""), IF($CB176="З", CONCATENATE($BV$4, ","), ""), IF($CB176=Довідники!$E$5, CONCATENATE($BV$4, "*,"), ""), IF($CI176="З", CONCATENATE($CC$4, ","), ""), IF($CI176=Довідники!$E$5, CONCATENATE($CC$4, "*,"), ""), IF($CP176="З", CONCATENATE($CJ$4, ","), ""), IF($CP176=Довідники!$E$5, CONCATENATE($CJ$4, "*,"), ""), IF($CW176="З", CONCATENATE($CQ$4, ","), ""), IF($CW176=Довідники!$E$5, CONCATENATE($CQ$4, "*,"), ""), IF($DD176="З", CONCATENATE($CX$4, ","), ""), IF($DD176=Довідники!$E$5, CONCATENATE($CX$4, "*,"), ""), IF($DK176="З", CONCATENATE($DE$4, ","), ""), IF($DK176=Довідники!$E$5, CONCATENATE($DE$4, "*,"), ""))</f>
        <v/>
      </c>
      <c r="H176" s="48" t="str">
        <f t="shared" si="114"/>
        <v/>
      </c>
      <c r="I176" s="48" t="str">
        <f t="shared" si="115"/>
        <v/>
      </c>
      <c r="J176" s="48">
        <f t="shared" si="125"/>
        <v>0</v>
      </c>
      <c r="K176" s="48" t="str">
        <f t="shared" si="117"/>
        <v/>
      </c>
      <c r="L176" s="48">
        <f t="shared" si="126"/>
        <v>0</v>
      </c>
      <c r="M176" s="51">
        <f t="shared" si="127"/>
        <v>0</v>
      </c>
      <c r="N176" s="51">
        <f t="shared" si="128"/>
        <v>0</v>
      </c>
      <c r="O176" s="52">
        <f t="shared" si="129"/>
        <v>0</v>
      </c>
      <c r="P176" s="96" t="str">
        <f t="shared" si="130"/>
        <v xml:space="preserve"> </v>
      </c>
      <c r="Q176" s="166" t="str">
        <f>IF(OR(P176&lt;Довідники!$J$8, P176&gt;Довідники!$K$8), "!", "")</f>
        <v>!</v>
      </c>
      <c r="R176" s="159"/>
      <c r="S176" s="103"/>
      <c r="T176" s="103"/>
      <c r="U176" s="72">
        <f t="shared" si="131"/>
        <v>0</v>
      </c>
      <c r="V176" s="104"/>
      <c r="W176" s="104"/>
      <c r="X176" s="105"/>
      <c r="Y176" s="102"/>
      <c r="Z176" s="103"/>
      <c r="AA176" s="103"/>
      <c r="AB176" s="72">
        <f t="shared" si="132"/>
        <v>0</v>
      </c>
      <c r="AC176" s="104"/>
      <c r="AD176" s="104"/>
      <c r="AE176" s="152"/>
      <c r="AF176" s="159"/>
      <c r="AG176" s="103"/>
      <c r="AH176" s="103"/>
      <c r="AI176" s="72">
        <f t="shared" si="133"/>
        <v>0</v>
      </c>
      <c r="AJ176" s="104"/>
      <c r="AK176" s="104"/>
      <c r="AL176" s="105"/>
      <c r="AM176" s="102"/>
      <c r="AN176" s="103"/>
      <c r="AO176" s="103"/>
      <c r="AP176" s="72">
        <f t="shared" si="134"/>
        <v>0</v>
      </c>
      <c r="AQ176" s="104"/>
      <c r="AR176" s="104"/>
      <c r="AS176" s="152"/>
      <c r="AT176" s="159"/>
      <c r="AU176" s="103"/>
      <c r="AV176" s="103"/>
      <c r="AW176" s="72">
        <f t="shared" si="135"/>
        <v>0</v>
      </c>
      <c r="AX176" s="104"/>
      <c r="AY176" s="104"/>
      <c r="AZ176" s="105"/>
      <c r="BA176" s="102"/>
      <c r="BB176" s="103"/>
      <c r="BC176" s="103"/>
      <c r="BD176" s="72">
        <f t="shared" si="136"/>
        <v>0</v>
      </c>
      <c r="BE176" s="104"/>
      <c r="BF176" s="104"/>
      <c r="BG176" s="152"/>
      <c r="BH176" s="159"/>
      <c r="BI176" s="103"/>
      <c r="BJ176" s="103"/>
      <c r="BK176" s="72">
        <f t="shared" si="137"/>
        <v>0</v>
      </c>
      <c r="BL176" s="104"/>
      <c r="BM176" s="104"/>
      <c r="BN176" s="105"/>
      <c r="BO176" s="102"/>
      <c r="BP176" s="103"/>
      <c r="BQ176" s="103"/>
      <c r="BR176" s="72">
        <f t="shared" si="138"/>
        <v>0</v>
      </c>
      <c r="BS176" s="104"/>
      <c r="BT176" s="104"/>
      <c r="BU176" s="152"/>
      <c r="BV176" s="159"/>
      <c r="BW176" s="103"/>
      <c r="BX176" s="103"/>
      <c r="BY176" s="72">
        <f t="shared" si="139"/>
        <v>0</v>
      </c>
      <c r="BZ176" s="104"/>
      <c r="CA176" s="104"/>
      <c r="CB176" s="105"/>
      <c r="CC176" s="102"/>
      <c r="CD176" s="103"/>
      <c r="CE176" s="103"/>
      <c r="CF176" s="72">
        <f t="shared" si="140"/>
        <v>0</v>
      </c>
      <c r="CG176" s="104"/>
      <c r="CH176" s="104"/>
      <c r="CI176" s="152"/>
      <c r="CJ176" s="159"/>
      <c r="CK176" s="103"/>
      <c r="CL176" s="103"/>
      <c r="CM176" s="72">
        <f t="shared" si="141"/>
        <v>0</v>
      </c>
      <c r="CN176" s="104"/>
      <c r="CO176" s="104"/>
      <c r="CP176" s="105"/>
      <c r="CQ176" s="102"/>
      <c r="CR176" s="103"/>
      <c r="CS176" s="103"/>
      <c r="CT176" s="72">
        <f t="shared" si="142"/>
        <v>0</v>
      </c>
      <c r="CU176" s="104"/>
      <c r="CV176" s="104"/>
      <c r="CW176" s="152"/>
      <c r="CX176" s="159"/>
      <c r="CY176" s="103"/>
      <c r="CZ176" s="103"/>
      <c r="DA176" s="72">
        <f t="shared" si="143"/>
        <v>0</v>
      </c>
      <c r="DB176" s="104"/>
      <c r="DC176" s="104"/>
      <c r="DD176" s="105"/>
      <c r="DE176" s="102"/>
      <c r="DF176" s="103"/>
      <c r="DG176" s="103"/>
      <c r="DH176" s="72">
        <f t="shared" si="144"/>
        <v>0</v>
      </c>
      <c r="DI176" s="104"/>
      <c r="DJ176" s="104"/>
      <c r="DK176" s="152"/>
      <c r="DL176" s="170">
        <f t="shared" si="145"/>
        <v>0</v>
      </c>
      <c r="DM176" s="51">
        <f>DN176*Довідники!$H$2</f>
        <v>0</v>
      </c>
      <c r="DN176" s="72">
        <f t="shared" si="146"/>
        <v>0</v>
      </c>
      <c r="DO176" s="96" t="str">
        <f t="shared" si="147"/>
        <v xml:space="preserve"> </v>
      </c>
      <c r="DP176" s="68" t="str">
        <f>IF(OR(DO176&lt;Довідники!$J$3, DO176&gt;Довідники!$K$3), "!", "")</f>
        <v>!</v>
      </c>
      <c r="DQ176" s="120"/>
      <c r="DR176" s="45" t="str">
        <f t="shared" si="148"/>
        <v/>
      </c>
      <c r="DS176" s="71"/>
      <c r="DT176" s="119"/>
      <c r="DU176" s="119"/>
      <c r="DV176" s="119"/>
      <c r="DW176" s="179"/>
      <c r="DX176" s="182"/>
      <c r="DY176" s="119"/>
      <c r="DZ176" s="119"/>
      <c r="EA176" s="183"/>
      <c r="ED176" s="10">
        <f t="shared" si="149"/>
        <v>0</v>
      </c>
      <c r="EE176" s="10">
        <f t="shared" si="150"/>
        <v>0</v>
      </c>
      <c r="EF176" s="10">
        <f t="shared" si="151"/>
        <v>0</v>
      </c>
      <c r="EG176" s="10">
        <f t="shared" si="152"/>
        <v>0</v>
      </c>
      <c r="EH176" s="10">
        <f t="shared" si="153"/>
        <v>0</v>
      </c>
      <c r="EI176" s="10">
        <f t="shared" si="154"/>
        <v>0</v>
      </c>
      <c r="EJ176" s="10">
        <f t="shared" si="155"/>
        <v>0</v>
      </c>
      <c r="EL176" s="123">
        <f t="shared" si="156"/>
        <v>0</v>
      </c>
    </row>
    <row r="177" spans="1:142" ht="13.5" hidden="1" thickBot="1" x14ac:dyDescent="0.25">
      <c r="A177" s="49">
        <f t="shared" si="157"/>
        <v>66</v>
      </c>
      <c r="B177" s="101"/>
      <c r="C177" s="50" t="str">
        <f>IF(ISBLANK(D177)=FALSE,VLOOKUP(D177,Довідники!$B$2:$C$45,2,FALSE),"")</f>
        <v/>
      </c>
      <c r="D177" s="145"/>
      <c r="E177" s="112"/>
      <c r="F177" s="48" t="str">
        <f t="shared" ref="F177:F211" si="158">CONCATENATE(IF($X177="Е", CONCATENATE($R$4, ","), ""), IF($AE177="Е", CONCATENATE($Y$4, ","), ""), IF($AL177="Е", CONCATENATE($AF$4, ","), ""), IF($AS177="Е", CONCATENATE($AM$4, ","), ""), IF($AZ177="Е", CONCATENATE($AT$4, ","), ""), IF($BG177="Е", CONCATENATE($BA$4, ","), ""), IF($BN177="Е", CONCATENATE($BH$4, ","), ""), IF($BU177="Е", CONCATENATE($BO$4, ","), ""), IF($CB177="Е", CONCATENATE($BV$4, ","), ""), IF($CI177="Е", CONCATENATE($CC$4, ","), ""), IF($CP177="Е", CONCATENATE($CJ$4, ","), ""), IF($CW177="Е", CONCATENATE($CQ$4, ","), ""), IF($DD177="Е", CONCATENATE($CX$4, ","), ""), IF($DK177="Е", CONCATENATE($DE$4, ","), ""))</f>
        <v/>
      </c>
      <c r="G177" s="48" t="str">
        <f>CONCATENATE(IF($X177="З", CONCATENATE($R$4, ","), ""), IF($X177=Довідники!$E$5, CONCATENATE($R$4, "*,"), ""), IF($AE177="З", CONCATENATE($Y$4, ","), ""), IF($AE177=Довідники!$E$5, CONCATENATE($Y$4, "*,"), ""), IF($AL177="З", CONCATENATE($AF$4, ","), ""), IF($AL177=Довідники!$E$5, CONCATENATE($AF$4, "*,"), ""), IF($AS177="З", CONCATENATE($AM$4, ","), ""), IF($AS177=Довідники!$E$5, CONCATENATE($AM$4, "*,"), ""), IF($AZ177="З", CONCATENATE($AT$4, ","), ""), IF($AZ177=Довідники!$E$5, CONCATENATE($AT$4, "*,"), ""), IF($BG177="З", CONCATENATE($BA$4, ","), ""), IF($BG177=Довідники!$E$5, CONCATENATE($BA$4, "*,"), ""), IF($BN177="З", CONCATENATE($BH$4, ","), ""), IF($BN177=Довідники!$E$5, CONCATENATE($BH$4, "*,"), ""), IF($BU177="З", CONCATENATE($BO$4, ","), ""), IF($BU177=Довідники!$E$5, CONCATENATE($BO$4, "*,"), ""), IF($CB177="З", CONCATENATE($BV$4, ","), ""), IF($CB177=Довідники!$E$5, CONCATENATE($BV$4, "*,"), ""), IF($CI177="З", CONCATENATE($CC$4, ","), ""), IF($CI177=Довідники!$E$5, CONCATENATE($CC$4, "*,"), ""), IF($CP177="З", CONCATENATE($CJ$4, ","), ""), IF($CP177=Довідники!$E$5, CONCATENATE($CJ$4, "*,"), ""), IF($CW177="З", CONCATENATE($CQ$4, ","), ""), IF($CW177=Довідники!$E$5, CONCATENATE($CQ$4, "*,"), ""), IF($DD177="З", CONCATENATE($CX$4, ","), ""), IF($DD177=Довідники!$E$5, CONCATENATE($CX$4, "*,"), ""), IF($DK177="З", CONCATENATE($DE$4, ","), ""), IF($DK177=Довідники!$E$5, CONCATENATE($DE$4, "*,"), ""))</f>
        <v/>
      </c>
      <c r="H177" s="48" t="str">
        <f t="shared" ref="H177:H211" si="159">CONCATENATE(IF($W177="КП", CONCATENATE($R$4, ","), ""), IF($AD177="КП", CONCATENATE($Y$4, ","), ""), IF($AK177="КП", CONCATENATE($AF$4, ","), ""), IF($AR177="КП", CONCATENATE($AM$4, ","), ""), IF($AY177="КП", CONCATENATE($AT$4, ","), ""), IF($BF177="КП", CONCATENATE($BA$4, ","), ""), IF($BM177="КП", CONCATENATE($BH$4, ","), ""), IF($BT177="КП", CONCATENATE($BO$4, ","), ""), IF($CA177="КП", CONCATENATE($BV$4, ","), ""), IF($CH177="КП", CONCATENATE($CC$4, ","), ""), IF($CO177="КП", CONCATENATE($CJ$4, ","), ""), IF($CV177="КП", CONCATENATE($CQ$4, ","), ""), IF($DC177="КП", CONCATENATE($CX$4, ","), ""), IF($DJ177="КП", CONCATENATE($DE$4, ","), ""))</f>
        <v/>
      </c>
      <c r="I177" s="48" t="str">
        <f t="shared" ref="I177:I211" si="160">CONCATENATE(IF($W177="КР", CONCATENATE($R$4, ","), ""), IF($AD177="КР", CONCATENATE($Y$4, ","), ""), IF($AK177="КР", CONCATENATE($AF$4, ","), ""), IF($AR177="КР", CONCATENATE($AM$4, ","), ""), IF($AY177="КР", CONCATENATE($AT$4, ","), ""), IF($BF177="КР", CONCATENATE($BA$4, ","), ""), IF($BM177="КР", CONCATENATE($BH$4, ","), ""), IF($BT177="КР", CONCATENATE($BO$4, ","), ""), IF($CA177="КР", CONCATENATE($BV$4, ","), ""), IF($CH177="КР", CONCATENATE($CC$4, ","), ""), IF($CO177="КР", CONCATENATE($CJ$4, ","), ""), IF($CV177="КР", CONCATENATE($CQ$4, ","), ""), IF($DC177="КР", CONCATENATE($CX$4, ","), ""), IF($DJ177="КР", CONCATENATE($DE$4, ","), ""))</f>
        <v/>
      </c>
      <c r="J177" s="48">
        <f t="shared" si="125"/>
        <v>0</v>
      </c>
      <c r="K177" s="48" t="str">
        <f t="shared" ref="K177:K211" si="161">CONCATENATE(IF($V177&lt;&gt;"", CONCATENATE($R$4, ","), ""), IF($AC177&lt;&gt;"", CONCATENATE($Y$4, ","), ""), IF($AJ177&lt;&gt;"", CONCATENATE($AF$4, ","), ""), IF($AQ177&lt;&gt;"", CONCATENATE($AM$4, ","), ""), IF($AX177&lt;&gt;"", CONCATENATE($AT$4, ","), ""), IF($BE177&lt;&gt;"", CONCATENATE($BA$4, ","), ""), IF($BL177&lt;&gt;"", CONCATENATE($BH$4, ","), ""), IF($BS177&lt;&gt;"", CONCATENATE($BO$4, ","), ""), IF($BZ177&lt;&gt;"", CONCATENATE($BV$4, ","), ""), IF($CG177&lt;&gt;"", CONCATENATE($CC$4, ","), ""), IF($CN177&lt;&gt;"", CONCATENATE($CJ$4, ","), ""), IF($CU177&lt;&gt;"", CONCATENATE($CQ$4, ","), ""), IF($DB177&lt;&gt;"", CONCATENATE($CX$4, ","), ""), IF($DI177&lt;&gt;"", CONCATENATE($DE$4, ","), ""))</f>
        <v/>
      </c>
      <c r="L177" s="48">
        <f t="shared" si="126"/>
        <v>0</v>
      </c>
      <c r="M177" s="51">
        <f t="shared" si="127"/>
        <v>0</v>
      </c>
      <c r="N177" s="51">
        <f t="shared" si="128"/>
        <v>0</v>
      </c>
      <c r="O177" s="52">
        <f t="shared" si="129"/>
        <v>0</v>
      </c>
      <c r="P177" s="96" t="str">
        <f t="shared" si="130"/>
        <v xml:space="preserve"> </v>
      </c>
      <c r="Q177" s="166" t="str">
        <f>IF(OR(P177&lt;Довідники!$J$8, P177&gt;Довідники!$K$8), "!", "")</f>
        <v>!</v>
      </c>
      <c r="R177" s="159"/>
      <c r="S177" s="103"/>
      <c r="T177" s="103"/>
      <c r="U177" s="72">
        <f t="shared" si="131"/>
        <v>0</v>
      </c>
      <c r="V177" s="104"/>
      <c r="W177" s="104"/>
      <c r="X177" s="105"/>
      <c r="Y177" s="102"/>
      <c r="Z177" s="103"/>
      <c r="AA177" s="103"/>
      <c r="AB177" s="72">
        <f t="shared" si="132"/>
        <v>0</v>
      </c>
      <c r="AC177" s="104"/>
      <c r="AD177" s="104"/>
      <c r="AE177" s="152"/>
      <c r="AF177" s="159"/>
      <c r="AG177" s="103"/>
      <c r="AH177" s="103"/>
      <c r="AI177" s="72">
        <f t="shared" si="133"/>
        <v>0</v>
      </c>
      <c r="AJ177" s="104"/>
      <c r="AK177" s="104"/>
      <c r="AL177" s="105"/>
      <c r="AM177" s="102"/>
      <c r="AN177" s="103"/>
      <c r="AO177" s="103"/>
      <c r="AP177" s="72">
        <f t="shared" si="134"/>
        <v>0</v>
      </c>
      <c r="AQ177" s="104"/>
      <c r="AR177" s="104"/>
      <c r="AS177" s="152"/>
      <c r="AT177" s="159"/>
      <c r="AU177" s="103"/>
      <c r="AV177" s="103"/>
      <c r="AW177" s="72">
        <f t="shared" si="135"/>
        <v>0</v>
      </c>
      <c r="AX177" s="104"/>
      <c r="AY177" s="104"/>
      <c r="AZ177" s="105"/>
      <c r="BA177" s="102"/>
      <c r="BB177" s="103"/>
      <c r="BC177" s="103"/>
      <c r="BD177" s="72">
        <f t="shared" si="136"/>
        <v>0</v>
      </c>
      <c r="BE177" s="104"/>
      <c r="BF177" s="104"/>
      <c r="BG177" s="152"/>
      <c r="BH177" s="159"/>
      <c r="BI177" s="103"/>
      <c r="BJ177" s="103"/>
      <c r="BK177" s="72">
        <f t="shared" si="137"/>
        <v>0</v>
      </c>
      <c r="BL177" s="104"/>
      <c r="BM177" s="104"/>
      <c r="BN177" s="105"/>
      <c r="BO177" s="102"/>
      <c r="BP177" s="103"/>
      <c r="BQ177" s="103"/>
      <c r="BR177" s="72">
        <f t="shared" si="138"/>
        <v>0</v>
      </c>
      <c r="BS177" s="104"/>
      <c r="BT177" s="104"/>
      <c r="BU177" s="152"/>
      <c r="BV177" s="159"/>
      <c r="BW177" s="103"/>
      <c r="BX177" s="103"/>
      <c r="BY177" s="72">
        <f t="shared" si="139"/>
        <v>0</v>
      </c>
      <c r="BZ177" s="104"/>
      <c r="CA177" s="104"/>
      <c r="CB177" s="105"/>
      <c r="CC177" s="102"/>
      <c r="CD177" s="103"/>
      <c r="CE177" s="103"/>
      <c r="CF177" s="72">
        <f t="shared" si="140"/>
        <v>0</v>
      </c>
      <c r="CG177" s="104"/>
      <c r="CH177" s="104"/>
      <c r="CI177" s="152"/>
      <c r="CJ177" s="159"/>
      <c r="CK177" s="103"/>
      <c r="CL177" s="103"/>
      <c r="CM177" s="72">
        <f t="shared" si="141"/>
        <v>0</v>
      </c>
      <c r="CN177" s="104"/>
      <c r="CO177" s="104"/>
      <c r="CP177" s="105"/>
      <c r="CQ177" s="102"/>
      <c r="CR177" s="103"/>
      <c r="CS177" s="103"/>
      <c r="CT177" s="72">
        <f t="shared" si="142"/>
        <v>0</v>
      </c>
      <c r="CU177" s="104"/>
      <c r="CV177" s="104"/>
      <c r="CW177" s="152"/>
      <c r="CX177" s="159"/>
      <c r="CY177" s="103"/>
      <c r="CZ177" s="103"/>
      <c r="DA177" s="72">
        <f t="shared" si="143"/>
        <v>0</v>
      </c>
      <c r="DB177" s="104"/>
      <c r="DC177" s="104"/>
      <c r="DD177" s="105"/>
      <c r="DE177" s="102"/>
      <c r="DF177" s="103"/>
      <c r="DG177" s="103"/>
      <c r="DH177" s="72">
        <f t="shared" si="144"/>
        <v>0</v>
      </c>
      <c r="DI177" s="104"/>
      <c r="DJ177" s="104"/>
      <c r="DK177" s="152"/>
      <c r="DL177" s="170">
        <f t="shared" si="145"/>
        <v>0</v>
      </c>
      <c r="DM177" s="51">
        <f>DN177*Довідники!$H$2</f>
        <v>0</v>
      </c>
      <c r="DN177" s="72">
        <f t="shared" si="146"/>
        <v>0</v>
      </c>
      <c r="DO177" s="96" t="str">
        <f t="shared" si="147"/>
        <v xml:space="preserve"> </v>
      </c>
      <c r="DP177" s="68" t="str">
        <f>IF(OR(DO177&lt;Довідники!$J$3, DO177&gt;Довідники!$K$3), "!", "")</f>
        <v>!</v>
      </c>
      <c r="DQ177" s="120"/>
      <c r="DR177" s="45" t="str">
        <f t="shared" si="148"/>
        <v/>
      </c>
      <c r="DS177" s="71"/>
      <c r="DT177" s="119"/>
      <c r="DU177" s="119"/>
      <c r="DV177" s="119"/>
      <c r="DW177" s="179"/>
      <c r="DX177" s="182"/>
      <c r="DY177" s="119"/>
      <c r="DZ177" s="119"/>
      <c r="EA177" s="183"/>
      <c r="ED177" s="10">
        <f t="shared" si="149"/>
        <v>0</v>
      </c>
      <c r="EE177" s="10">
        <f t="shared" si="150"/>
        <v>0</v>
      </c>
      <c r="EF177" s="10">
        <f t="shared" si="151"/>
        <v>0</v>
      </c>
      <c r="EG177" s="10">
        <f t="shared" si="152"/>
        <v>0</v>
      </c>
      <c r="EH177" s="10">
        <f t="shared" si="153"/>
        <v>0</v>
      </c>
      <c r="EI177" s="10">
        <f t="shared" si="154"/>
        <v>0</v>
      </c>
      <c r="EJ177" s="10">
        <f t="shared" si="155"/>
        <v>0</v>
      </c>
      <c r="EL177" s="123">
        <f t="shared" si="156"/>
        <v>0</v>
      </c>
    </row>
    <row r="178" spans="1:142" ht="13.5" hidden="1" thickBot="1" x14ac:dyDescent="0.25">
      <c r="A178" s="49">
        <f t="shared" si="157"/>
        <v>67</v>
      </c>
      <c r="B178" s="101"/>
      <c r="C178" s="50" t="str">
        <f>IF(ISBLANK(D178)=FALSE,VLOOKUP(D178,Довідники!$B$2:$C$45,2,FALSE),"")</f>
        <v/>
      </c>
      <c r="D178" s="145"/>
      <c r="E178" s="112"/>
      <c r="F178" s="48" t="str">
        <f t="shared" si="158"/>
        <v/>
      </c>
      <c r="G178" s="48" t="str">
        <f>CONCATENATE(IF($X178="З", CONCATENATE($R$4, ","), ""), IF($X178=Довідники!$E$5, CONCATENATE($R$4, "*,"), ""), IF($AE178="З", CONCATENATE($Y$4, ","), ""), IF($AE178=Довідники!$E$5, CONCATENATE($Y$4, "*,"), ""), IF($AL178="З", CONCATENATE($AF$4, ","), ""), IF($AL178=Довідники!$E$5, CONCATENATE($AF$4, "*,"), ""), IF($AS178="З", CONCATENATE($AM$4, ","), ""), IF($AS178=Довідники!$E$5, CONCATENATE($AM$4, "*,"), ""), IF($AZ178="З", CONCATENATE($AT$4, ","), ""), IF($AZ178=Довідники!$E$5, CONCATENATE($AT$4, "*,"), ""), IF($BG178="З", CONCATENATE($BA$4, ","), ""), IF($BG178=Довідники!$E$5, CONCATENATE($BA$4, "*,"), ""), IF($BN178="З", CONCATENATE($BH$4, ","), ""), IF($BN178=Довідники!$E$5, CONCATENATE($BH$4, "*,"), ""), IF($BU178="З", CONCATENATE($BO$4, ","), ""), IF($BU178=Довідники!$E$5, CONCATENATE($BO$4, "*,"), ""), IF($CB178="З", CONCATENATE($BV$4, ","), ""), IF($CB178=Довідники!$E$5, CONCATENATE($BV$4, "*,"), ""), IF($CI178="З", CONCATENATE($CC$4, ","), ""), IF($CI178=Довідники!$E$5, CONCATENATE($CC$4, "*,"), ""), IF($CP178="З", CONCATENATE($CJ$4, ","), ""), IF($CP178=Довідники!$E$5, CONCATENATE($CJ$4, "*,"), ""), IF($CW178="З", CONCATENATE($CQ$4, ","), ""), IF($CW178=Довідники!$E$5, CONCATENATE($CQ$4, "*,"), ""), IF($DD178="З", CONCATENATE($CX$4, ","), ""), IF($DD178=Довідники!$E$5, CONCATENATE($CX$4, "*,"), ""), IF($DK178="З", CONCATENATE($DE$4, ","), ""), IF($DK178=Довідники!$E$5, CONCATENATE($DE$4, "*,"), ""))</f>
        <v/>
      </c>
      <c r="H178" s="48" t="str">
        <f t="shared" si="159"/>
        <v/>
      </c>
      <c r="I178" s="48" t="str">
        <f t="shared" si="160"/>
        <v/>
      </c>
      <c r="J178" s="48">
        <f t="shared" si="125"/>
        <v>0</v>
      </c>
      <c r="K178" s="48" t="str">
        <f t="shared" si="161"/>
        <v/>
      </c>
      <c r="L178" s="48">
        <f t="shared" si="126"/>
        <v>0</v>
      </c>
      <c r="M178" s="51">
        <f t="shared" si="127"/>
        <v>0</v>
      </c>
      <c r="N178" s="51">
        <f t="shared" si="128"/>
        <v>0</v>
      </c>
      <c r="O178" s="52">
        <f t="shared" si="129"/>
        <v>0</v>
      </c>
      <c r="P178" s="96" t="str">
        <f t="shared" si="130"/>
        <v xml:space="preserve"> </v>
      </c>
      <c r="Q178" s="166" t="str">
        <f>IF(OR(P178&lt;Довідники!$J$8, P178&gt;Довідники!$K$8), "!", "")</f>
        <v>!</v>
      </c>
      <c r="R178" s="159"/>
      <c r="S178" s="103"/>
      <c r="T178" s="103"/>
      <c r="U178" s="72">
        <f t="shared" si="131"/>
        <v>0</v>
      </c>
      <c r="V178" s="104"/>
      <c r="W178" s="104"/>
      <c r="X178" s="105"/>
      <c r="Y178" s="102"/>
      <c r="Z178" s="103"/>
      <c r="AA178" s="103"/>
      <c r="AB178" s="72">
        <f t="shared" si="132"/>
        <v>0</v>
      </c>
      <c r="AC178" s="104"/>
      <c r="AD178" s="104"/>
      <c r="AE178" s="152"/>
      <c r="AF178" s="159"/>
      <c r="AG178" s="103"/>
      <c r="AH178" s="103"/>
      <c r="AI178" s="72">
        <f t="shared" si="133"/>
        <v>0</v>
      </c>
      <c r="AJ178" s="104"/>
      <c r="AK178" s="104"/>
      <c r="AL178" s="105"/>
      <c r="AM178" s="102"/>
      <c r="AN178" s="103"/>
      <c r="AO178" s="103"/>
      <c r="AP178" s="72">
        <f t="shared" si="134"/>
        <v>0</v>
      </c>
      <c r="AQ178" s="104"/>
      <c r="AR178" s="104"/>
      <c r="AS178" s="152"/>
      <c r="AT178" s="159"/>
      <c r="AU178" s="103"/>
      <c r="AV178" s="103"/>
      <c r="AW178" s="72">
        <f t="shared" si="135"/>
        <v>0</v>
      </c>
      <c r="AX178" s="104"/>
      <c r="AY178" s="104"/>
      <c r="AZ178" s="105"/>
      <c r="BA178" s="102"/>
      <c r="BB178" s="103"/>
      <c r="BC178" s="103"/>
      <c r="BD178" s="72">
        <f t="shared" si="136"/>
        <v>0</v>
      </c>
      <c r="BE178" s="104"/>
      <c r="BF178" s="104"/>
      <c r="BG178" s="152"/>
      <c r="BH178" s="159"/>
      <c r="BI178" s="103"/>
      <c r="BJ178" s="103"/>
      <c r="BK178" s="72">
        <f t="shared" si="137"/>
        <v>0</v>
      </c>
      <c r="BL178" s="104"/>
      <c r="BM178" s="104"/>
      <c r="BN178" s="105"/>
      <c r="BO178" s="102"/>
      <c r="BP178" s="103"/>
      <c r="BQ178" s="103"/>
      <c r="BR178" s="72">
        <f t="shared" si="138"/>
        <v>0</v>
      </c>
      <c r="BS178" s="104"/>
      <c r="BT178" s="104"/>
      <c r="BU178" s="152"/>
      <c r="BV178" s="159"/>
      <c r="BW178" s="103"/>
      <c r="BX178" s="103"/>
      <c r="BY178" s="72">
        <f t="shared" si="139"/>
        <v>0</v>
      </c>
      <c r="BZ178" s="104"/>
      <c r="CA178" s="104"/>
      <c r="CB178" s="105"/>
      <c r="CC178" s="102"/>
      <c r="CD178" s="103"/>
      <c r="CE178" s="103"/>
      <c r="CF178" s="72">
        <f t="shared" si="140"/>
        <v>0</v>
      </c>
      <c r="CG178" s="104"/>
      <c r="CH178" s="104"/>
      <c r="CI178" s="152"/>
      <c r="CJ178" s="159"/>
      <c r="CK178" s="103"/>
      <c r="CL178" s="103"/>
      <c r="CM178" s="72">
        <f t="shared" si="141"/>
        <v>0</v>
      </c>
      <c r="CN178" s="104"/>
      <c r="CO178" s="104"/>
      <c r="CP178" s="105"/>
      <c r="CQ178" s="102"/>
      <c r="CR178" s="103"/>
      <c r="CS178" s="103"/>
      <c r="CT178" s="72">
        <f t="shared" si="142"/>
        <v>0</v>
      </c>
      <c r="CU178" s="104"/>
      <c r="CV178" s="104"/>
      <c r="CW178" s="152"/>
      <c r="CX178" s="159"/>
      <c r="CY178" s="103"/>
      <c r="CZ178" s="103"/>
      <c r="DA178" s="72">
        <f t="shared" si="143"/>
        <v>0</v>
      </c>
      <c r="DB178" s="104"/>
      <c r="DC178" s="104"/>
      <c r="DD178" s="105"/>
      <c r="DE178" s="102"/>
      <c r="DF178" s="103"/>
      <c r="DG178" s="103"/>
      <c r="DH178" s="72">
        <f t="shared" si="144"/>
        <v>0</v>
      </c>
      <c r="DI178" s="104"/>
      <c r="DJ178" s="104"/>
      <c r="DK178" s="152"/>
      <c r="DL178" s="170">
        <f t="shared" si="145"/>
        <v>0</v>
      </c>
      <c r="DM178" s="51">
        <f>DN178*Довідники!$H$2</f>
        <v>0</v>
      </c>
      <c r="DN178" s="72">
        <f t="shared" si="146"/>
        <v>0</v>
      </c>
      <c r="DO178" s="96" t="str">
        <f t="shared" si="147"/>
        <v xml:space="preserve"> </v>
      </c>
      <c r="DP178" s="68" t="str">
        <f>IF(OR(DO178&lt;Довідники!$J$3, DO178&gt;Довідники!$K$3), "!", "")</f>
        <v>!</v>
      </c>
      <c r="DQ178" s="120"/>
      <c r="DR178" s="45" t="str">
        <f t="shared" si="148"/>
        <v/>
      </c>
      <c r="DS178" s="71"/>
      <c r="DT178" s="119"/>
      <c r="DU178" s="119"/>
      <c r="DV178" s="119"/>
      <c r="DW178" s="179"/>
      <c r="DX178" s="182"/>
      <c r="DY178" s="119"/>
      <c r="DZ178" s="119"/>
      <c r="EA178" s="183"/>
      <c r="ED178" s="10">
        <f t="shared" si="149"/>
        <v>0</v>
      </c>
      <c r="EE178" s="10">
        <f t="shared" si="150"/>
        <v>0</v>
      </c>
      <c r="EF178" s="10">
        <f t="shared" si="151"/>
        <v>0</v>
      </c>
      <c r="EG178" s="10">
        <f t="shared" si="152"/>
        <v>0</v>
      </c>
      <c r="EH178" s="10">
        <f t="shared" si="153"/>
        <v>0</v>
      </c>
      <c r="EI178" s="10">
        <f t="shared" si="154"/>
        <v>0</v>
      </c>
      <c r="EJ178" s="10">
        <f t="shared" si="155"/>
        <v>0</v>
      </c>
      <c r="EL178" s="123">
        <f t="shared" si="156"/>
        <v>0</v>
      </c>
    </row>
    <row r="179" spans="1:142" ht="13.5" hidden="1" thickBot="1" x14ac:dyDescent="0.25">
      <c r="A179" s="49">
        <f t="shared" si="157"/>
        <v>68</v>
      </c>
      <c r="B179" s="101"/>
      <c r="C179" s="50" t="str">
        <f>IF(ISBLANK(D179)=FALSE,VLOOKUP(D179,Довідники!$B$2:$C$45,2,FALSE),"")</f>
        <v/>
      </c>
      <c r="D179" s="145"/>
      <c r="E179" s="112"/>
      <c r="F179" s="48" t="str">
        <f t="shared" si="158"/>
        <v/>
      </c>
      <c r="G179" s="48" t="str">
        <f>CONCATENATE(IF($X179="З", CONCATENATE($R$4, ","), ""), IF($X179=Довідники!$E$5, CONCATENATE($R$4, "*,"), ""), IF($AE179="З", CONCATENATE($Y$4, ","), ""), IF($AE179=Довідники!$E$5, CONCATENATE($Y$4, "*,"), ""), IF($AL179="З", CONCATENATE($AF$4, ","), ""), IF($AL179=Довідники!$E$5, CONCATENATE($AF$4, "*,"), ""), IF($AS179="З", CONCATENATE($AM$4, ","), ""), IF($AS179=Довідники!$E$5, CONCATENATE($AM$4, "*,"), ""), IF($AZ179="З", CONCATENATE($AT$4, ","), ""), IF($AZ179=Довідники!$E$5, CONCATENATE($AT$4, "*,"), ""), IF($BG179="З", CONCATENATE($BA$4, ","), ""), IF($BG179=Довідники!$E$5, CONCATENATE($BA$4, "*,"), ""), IF($BN179="З", CONCATENATE($BH$4, ","), ""), IF($BN179=Довідники!$E$5, CONCATENATE($BH$4, "*,"), ""), IF($BU179="З", CONCATENATE($BO$4, ","), ""), IF($BU179=Довідники!$E$5, CONCATENATE($BO$4, "*,"), ""), IF($CB179="З", CONCATENATE($BV$4, ","), ""), IF($CB179=Довідники!$E$5, CONCATENATE($BV$4, "*,"), ""), IF($CI179="З", CONCATENATE($CC$4, ","), ""), IF($CI179=Довідники!$E$5, CONCATENATE($CC$4, "*,"), ""), IF($CP179="З", CONCATENATE($CJ$4, ","), ""), IF($CP179=Довідники!$E$5, CONCATENATE($CJ$4, "*,"), ""), IF($CW179="З", CONCATENATE($CQ$4, ","), ""), IF($CW179=Довідники!$E$5, CONCATENATE($CQ$4, "*,"), ""), IF($DD179="З", CONCATENATE($CX$4, ","), ""), IF($DD179=Довідники!$E$5, CONCATENATE($CX$4, "*,"), ""), IF($DK179="З", CONCATENATE($DE$4, ","), ""), IF($DK179=Довідники!$E$5, CONCATENATE($DE$4, "*,"), ""))</f>
        <v/>
      </c>
      <c r="H179" s="48" t="str">
        <f t="shared" si="159"/>
        <v/>
      </c>
      <c r="I179" s="48" t="str">
        <f t="shared" si="160"/>
        <v/>
      </c>
      <c r="J179" s="48">
        <f t="shared" ref="J179:J211" si="162">V179+AC179+AJ179+AQ179+AX179+BE179+BL179+BS179+BZ179+CG179+CN179+CU179+DB179+DI179</f>
        <v>0</v>
      </c>
      <c r="K179" s="48" t="str">
        <f t="shared" si="161"/>
        <v/>
      </c>
      <c r="L179" s="48">
        <f t="shared" ref="L179:L211" si="163">SUM(M179:O179)</f>
        <v>0</v>
      </c>
      <c r="M179" s="51">
        <f t="shared" ref="M179:M211" si="164">$R$6*R179+$Y$6*Y179+$AF$6*AF179+$AM$6*AM179+$AT$6*AT179+$BA$6*BA179+$BH$6*BH179+$BO$6*BO179+$BV$6*BV179+$CC$6*CC179+$CJ$6*CJ179+$CQ$6*CQ179+$CX$6*CX179+$DE$6*DE179</f>
        <v>0</v>
      </c>
      <c r="N179" s="51">
        <f t="shared" ref="N179:N211" si="165">$R$6*S179+$Y$6*Z179+$AF$6*AG179+$AM$6*AN179+$AT$6*AU179+$BA$6*BB179+$BH$6*BI179+$BO$6*BP179+$BV$6*BW179+$CC$6*CD179+$CJ$6*CK179+$CQ$6*CR179+$CX$6*CY179+$DE$6*DF179</f>
        <v>0</v>
      </c>
      <c r="O179" s="52">
        <f t="shared" ref="O179:O211" si="166">$R$6*T179+$Y$6*AA179+$AF$6*AH179+$AM$6*AO179+$AT$6*AV179+$BA$6*BC179+$BH$6*BJ179+$BO$6*BQ179+$BV$6*BX179+$CC$6*CE179+$CJ$6*CL179+$CQ$6*CS179+$CX$6*CZ179+$DE$6*DG179</f>
        <v>0</v>
      </c>
      <c r="P179" s="96" t="str">
        <f t="shared" ref="P179:P211" si="167">IF(DM179&lt;&gt;0, L179/DM179, " ")</f>
        <v xml:space="preserve"> </v>
      </c>
      <c r="Q179" s="166" t="str">
        <f>IF(OR(P179&lt;Довідники!$J$8, P179&gt;Довідники!$K$8), "!", "")</f>
        <v>!</v>
      </c>
      <c r="R179" s="159"/>
      <c r="S179" s="103"/>
      <c r="T179" s="103"/>
      <c r="U179" s="72">
        <f t="shared" ref="U179:U211" si="168">SUM(R179:T179)</f>
        <v>0</v>
      </c>
      <c r="V179" s="104"/>
      <c r="W179" s="104"/>
      <c r="X179" s="105"/>
      <c r="Y179" s="102"/>
      <c r="Z179" s="103"/>
      <c r="AA179" s="103"/>
      <c r="AB179" s="72">
        <f t="shared" ref="AB179:AB211" si="169">SUM(Y179:AA179)</f>
        <v>0</v>
      </c>
      <c r="AC179" s="104"/>
      <c r="AD179" s="104"/>
      <c r="AE179" s="152"/>
      <c r="AF179" s="159"/>
      <c r="AG179" s="103"/>
      <c r="AH179" s="103"/>
      <c r="AI179" s="72">
        <f t="shared" ref="AI179:AI211" si="170">SUM(AF179:AH179)</f>
        <v>0</v>
      </c>
      <c r="AJ179" s="104"/>
      <c r="AK179" s="104"/>
      <c r="AL179" s="105"/>
      <c r="AM179" s="102"/>
      <c r="AN179" s="103"/>
      <c r="AO179" s="103"/>
      <c r="AP179" s="72">
        <f t="shared" ref="AP179:AP211" si="171">SUM(AM179:AO179)</f>
        <v>0</v>
      </c>
      <c r="AQ179" s="104"/>
      <c r="AR179" s="104"/>
      <c r="AS179" s="152"/>
      <c r="AT179" s="159"/>
      <c r="AU179" s="103"/>
      <c r="AV179" s="103"/>
      <c r="AW179" s="72">
        <f t="shared" ref="AW179:AW211" si="172">SUM(AT179:AV179)</f>
        <v>0</v>
      </c>
      <c r="AX179" s="104"/>
      <c r="AY179" s="104"/>
      <c r="AZ179" s="105"/>
      <c r="BA179" s="102"/>
      <c r="BB179" s="103"/>
      <c r="BC179" s="103"/>
      <c r="BD179" s="72">
        <f t="shared" ref="BD179:BD211" si="173">SUM(BA179:BC179)</f>
        <v>0</v>
      </c>
      <c r="BE179" s="104"/>
      <c r="BF179" s="104"/>
      <c r="BG179" s="152"/>
      <c r="BH179" s="159"/>
      <c r="BI179" s="103"/>
      <c r="BJ179" s="103"/>
      <c r="BK179" s="72">
        <f t="shared" ref="BK179:BK211" si="174">SUM(BH179:BJ179)</f>
        <v>0</v>
      </c>
      <c r="BL179" s="104"/>
      <c r="BM179" s="104"/>
      <c r="BN179" s="105"/>
      <c r="BO179" s="102"/>
      <c r="BP179" s="103"/>
      <c r="BQ179" s="103"/>
      <c r="BR179" s="72">
        <f t="shared" ref="BR179:BR211" si="175">SUM(BO179:BQ179)</f>
        <v>0</v>
      </c>
      <c r="BS179" s="104"/>
      <c r="BT179" s="104"/>
      <c r="BU179" s="152"/>
      <c r="BV179" s="159"/>
      <c r="BW179" s="103"/>
      <c r="BX179" s="103"/>
      <c r="BY179" s="72">
        <f t="shared" ref="BY179:BY211" si="176">SUM(BV179:BX179)</f>
        <v>0</v>
      </c>
      <c r="BZ179" s="104"/>
      <c r="CA179" s="104"/>
      <c r="CB179" s="105"/>
      <c r="CC179" s="102"/>
      <c r="CD179" s="103"/>
      <c r="CE179" s="103"/>
      <c r="CF179" s="72">
        <f t="shared" ref="CF179:CF211" si="177">SUM(CC179:CE179)</f>
        <v>0</v>
      </c>
      <c r="CG179" s="104"/>
      <c r="CH179" s="104"/>
      <c r="CI179" s="152"/>
      <c r="CJ179" s="159"/>
      <c r="CK179" s="103"/>
      <c r="CL179" s="103"/>
      <c r="CM179" s="72">
        <f t="shared" ref="CM179:CM211" si="178">SUM(CJ179:CL179)</f>
        <v>0</v>
      </c>
      <c r="CN179" s="104"/>
      <c r="CO179" s="104"/>
      <c r="CP179" s="105"/>
      <c r="CQ179" s="102"/>
      <c r="CR179" s="103"/>
      <c r="CS179" s="103"/>
      <c r="CT179" s="72">
        <f t="shared" ref="CT179:CT211" si="179">SUM(CQ179:CS179)</f>
        <v>0</v>
      </c>
      <c r="CU179" s="104"/>
      <c r="CV179" s="104"/>
      <c r="CW179" s="152"/>
      <c r="CX179" s="159"/>
      <c r="CY179" s="103"/>
      <c r="CZ179" s="103"/>
      <c r="DA179" s="72">
        <f t="shared" ref="DA179:DA211" si="180">SUM(CX179:CZ179)</f>
        <v>0</v>
      </c>
      <c r="DB179" s="104"/>
      <c r="DC179" s="104"/>
      <c r="DD179" s="105"/>
      <c r="DE179" s="102"/>
      <c r="DF179" s="103"/>
      <c r="DG179" s="103"/>
      <c r="DH179" s="72">
        <f t="shared" ref="DH179:DH211" si="181">SUM(DE179:DG179)</f>
        <v>0</v>
      </c>
      <c r="DI179" s="104"/>
      <c r="DJ179" s="104"/>
      <c r="DK179" s="152"/>
      <c r="DL179" s="170">
        <f t="shared" ref="DL179:DL211" si="182">DM179-L179</f>
        <v>0</v>
      </c>
      <c r="DM179" s="51">
        <f>DN179*Довідники!$H$2</f>
        <v>0</v>
      </c>
      <c r="DN179" s="72">
        <f t="shared" ref="DN179:DN211" si="183">E179-DQ179</f>
        <v>0</v>
      </c>
      <c r="DO179" s="96" t="str">
        <f t="shared" ref="DO179:DO211" si="184">IF(DM179&lt;&gt;0,DL179/DM179," ")</f>
        <v xml:space="preserve"> </v>
      </c>
      <c r="DP179" s="68" t="str">
        <f>IF(OR(DO179&lt;Довідники!$J$3, DO179&gt;Довідники!$K$3), "!", "")</f>
        <v>!</v>
      </c>
      <c r="DQ179" s="120"/>
      <c r="DR179" s="45" t="str">
        <f t="shared" ref="DR179:DR211" si="185">IF(AND(E179&lt;&gt;0,DQ179=E179), "+", "")</f>
        <v/>
      </c>
      <c r="DS179" s="71"/>
      <c r="DT179" s="119"/>
      <c r="DU179" s="119"/>
      <c r="DV179" s="119"/>
      <c r="DW179" s="179"/>
      <c r="DX179" s="182"/>
      <c r="DY179" s="119"/>
      <c r="DZ179" s="119"/>
      <c r="EA179" s="183"/>
      <c r="ED179" s="10">
        <f t="shared" ref="ED179:ED211" si="186">IF(OR(U179&gt;0,V179&gt;0,W179&lt;&gt;"",X179&lt;&gt;"",AB179&gt;0,AC179&gt;0,AD179&lt;&gt;"",AE179&lt;&gt;""),1,0)</f>
        <v>0</v>
      </c>
      <c r="EE179" s="10">
        <f t="shared" ref="EE179:EE211" si="187">IF(OR(AI179&gt;0,AJ179&gt;0,AK179&lt;&gt;"",AL179&lt;&gt;"",AP179&gt;0,AQ179&gt;0,AR179&lt;&gt;"",AS179&lt;&gt;""),1,0)</f>
        <v>0</v>
      </c>
      <c r="EF179" s="10">
        <f t="shared" ref="EF179:EF211" si="188">IF(OR(AW179&gt;0,AX179&gt;0,AY179&lt;&gt;"",AZ179&lt;&gt;"",BD179&gt;0,BE179&gt;0,BF179&lt;&gt;"",BG179&lt;&gt;""),1,0)</f>
        <v>0</v>
      </c>
      <c r="EG179" s="10">
        <f t="shared" ref="EG179:EG211" si="189">IF(OR(BK179&gt;0,BL179&gt;0,BM179&lt;&gt;"",BN179&lt;&gt;"",BR179&gt;0,BS179&gt;0,BT179&lt;&gt;"",BU179&lt;&gt;""),1,0)</f>
        <v>0</v>
      </c>
      <c r="EH179" s="10">
        <f t="shared" ref="EH179:EH211" si="190">IF(OR(BY179&gt;0,BZ179&gt;0,CA179&lt;&gt;"",CB179&lt;&gt;"",CF179&gt;0,CG179&gt;0,CH179&lt;&gt;"",CI179&lt;&gt;""),1,0)</f>
        <v>0</v>
      </c>
      <c r="EI179" s="10">
        <f t="shared" ref="EI179:EI211" si="191">IF(OR(CM179&gt;0,CN179&gt;0,CO179&lt;&gt;"",CP179&lt;&gt;"",CT179&gt;0,CU179&gt;0,CV179&lt;&gt;"",CW179&lt;&gt;""),1,0)</f>
        <v>0</v>
      </c>
      <c r="EJ179" s="10">
        <f t="shared" ref="EJ179:EJ211" si="192">IF(OR(DA179&gt;0,DB179&gt;0,DC179&lt;&gt;"",DD179&lt;&gt;"",DH179&gt;0,DI179&gt;0,DJ179&lt;&gt;"",DK179&lt;&gt;""),1,0)</f>
        <v>0</v>
      </c>
      <c r="EL179" s="123">
        <f t="shared" ref="EL179:EL211" si="193">IF(AND(B179="", OR(E179&lt;&gt;0, F179&lt;&gt;"", G179&lt;&gt;"", H179&lt;&gt;"", I179&lt;&gt;"", J179&lt;&gt;0, L179&lt;&gt;0)), 1, 0)</f>
        <v>0</v>
      </c>
    </row>
    <row r="180" spans="1:142" ht="13.5" hidden="1" thickBot="1" x14ac:dyDescent="0.25">
      <c r="A180" s="49">
        <f t="shared" si="157"/>
        <v>69</v>
      </c>
      <c r="B180" s="101"/>
      <c r="C180" s="50" t="str">
        <f>IF(ISBLANK(D180)=FALSE,VLOOKUP(D180,Довідники!$B$2:$C$45,2,FALSE),"")</f>
        <v/>
      </c>
      <c r="D180" s="145"/>
      <c r="E180" s="112"/>
      <c r="F180" s="48" t="str">
        <f t="shared" si="158"/>
        <v/>
      </c>
      <c r="G180" s="48" t="str">
        <f>CONCATENATE(IF($X180="З", CONCATENATE($R$4, ","), ""), IF($X180=Довідники!$E$5, CONCATENATE($R$4, "*,"), ""), IF($AE180="З", CONCATENATE($Y$4, ","), ""), IF($AE180=Довідники!$E$5, CONCATENATE($Y$4, "*,"), ""), IF($AL180="З", CONCATENATE($AF$4, ","), ""), IF($AL180=Довідники!$E$5, CONCATENATE($AF$4, "*,"), ""), IF($AS180="З", CONCATENATE($AM$4, ","), ""), IF($AS180=Довідники!$E$5, CONCATENATE($AM$4, "*,"), ""), IF($AZ180="З", CONCATENATE($AT$4, ","), ""), IF($AZ180=Довідники!$E$5, CONCATENATE($AT$4, "*,"), ""), IF($BG180="З", CONCATENATE($BA$4, ","), ""), IF($BG180=Довідники!$E$5, CONCATENATE($BA$4, "*,"), ""), IF($BN180="З", CONCATENATE($BH$4, ","), ""), IF($BN180=Довідники!$E$5, CONCATENATE($BH$4, "*,"), ""), IF($BU180="З", CONCATENATE($BO$4, ","), ""), IF($BU180=Довідники!$E$5, CONCATENATE($BO$4, "*,"), ""), IF($CB180="З", CONCATENATE($BV$4, ","), ""), IF($CB180=Довідники!$E$5, CONCATENATE($BV$4, "*,"), ""), IF($CI180="З", CONCATENATE($CC$4, ","), ""), IF($CI180=Довідники!$E$5, CONCATENATE($CC$4, "*,"), ""), IF($CP180="З", CONCATENATE($CJ$4, ","), ""), IF($CP180=Довідники!$E$5, CONCATENATE($CJ$4, "*,"), ""), IF($CW180="З", CONCATENATE($CQ$4, ","), ""), IF($CW180=Довідники!$E$5, CONCATENATE($CQ$4, "*,"), ""), IF($DD180="З", CONCATENATE($CX$4, ","), ""), IF($DD180=Довідники!$E$5, CONCATENATE($CX$4, "*,"), ""), IF($DK180="З", CONCATENATE($DE$4, ","), ""), IF($DK180=Довідники!$E$5, CONCATENATE($DE$4, "*,"), ""))</f>
        <v/>
      </c>
      <c r="H180" s="48" t="str">
        <f t="shared" si="159"/>
        <v/>
      </c>
      <c r="I180" s="48" t="str">
        <f t="shared" si="160"/>
        <v/>
      </c>
      <c r="J180" s="48">
        <f t="shared" si="162"/>
        <v>0</v>
      </c>
      <c r="K180" s="48" t="str">
        <f t="shared" si="161"/>
        <v/>
      </c>
      <c r="L180" s="48">
        <f t="shared" si="163"/>
        <v>0</v>
      </c>
      <c r="M180" s="51">
        <f t="shared" si="164"/>
        <v>0</v>
      </c>
      <c r="N180" s="51">
        <f t="shared" si="165"/>
        <v>0</v>
      </c>
      <c r="O180" s="52">
        <f t="shared" si="166"/>
        <v>0</v>
      </c>
      <c r="P180" s="96" t="str">
        <f t="shared" si="167"/>
        <v xml:space="preserve"> </v>
      </c>
      <c r="Q180" s="166" t="str">
        <f>IF(OR(P180&lt;Довідники!$J$8, P180&gt;Довідники!$K$8), "!", "")</f>
        <v>!</v>
      </c>
      <c r="R180" s="159"/>
      <c r="S180" s="103"/>
      <c r="T180" s="103"/>
      <c r="U180" s="72">
        <f t="shared" si="168"/>
        <v>0</v>
      </c>
      <c r="V180" s="104"/>
      <c r="W180" s="104"/>
      <c r="X180" s="105"/>
      <c r="Y180" s="102"/>
      <c r="Z180" s="103"/>
      <c r="AA180" s="103"/>
      <c r="AB180" s="72">
        <f t="shared" si="169"/>
        <v>0</v>
      </c>
      <c r="AC180" s="104"/>
      <c r="AD180" s="104"/>
      <c r="AE180" s="152"/>
      <c r="AF180" s="159"/>
      <c r="AG180" s="103"/>
      <c r="AH180" s="103"/>
      <c r="AI180" s="72">
        <f t="shared" si="170"/>
        <v>0</v>
      </c>
      <c r="AJ180" s="104"/>
      <c r="AK180" s="104"/>
      <c r="AL180" s="105"/>
      <c r="AM180" s="102"/>
      <c r="AN180" s="103"/>
      <c r="AO180" s="103"/>
      <c r="AP180" s="72">
        <f t="shared" si="171"/>
        <v>0</v>
      </c>
      <c r="AQ180" s="104"/>
      <c r="AR180" s="104"/>
      <c r="AS180" s="152"/>
      <c r="AT180" s="159"/>
      <c r="AU180" s="103"/>
      <c r="AV180" s="103"/>
      <c r="AW180" s="72">
        <f t="shared" si="172"/>
        <v>0</v>
      </c>
      <c r="AX180" s="104"/>
      <c r="AY180" s="104"/>
      <c r="AZ180" s="105"/>
      <c r="BA180" s="102"/>
      <c r="BB180" s="103"/>
      <c r="BC180" s="103"/>
      <c r="BD180" s="72">
        <f t="shared" si="173"/>
        <v>0</v>
      </c>
      <c r="BE180" s="104"/>
      <c r="BF180" s="104"/>
      <c r="BG180" s="152"/>
      <c r="BH180" s="159"/>
      <c r="BI180" s="103"/>
      <c r="BJ180" s="103"/>
      <c r="BK180" s="72">
        <f t="shared" si="174"/>
        <v>0</v>
      </c>
      <c r="BL180" s="104"/>
      <c r="BM180" s="104"/>
      <c r="BN180" s="105"/>
      <c r="BO180" s="102"/>
      <c r="BP180" s="103"/>
      <c r="BQ180" s="103"/>
      <c r="BR180" s="72">
        <f t="shared" si="175"/>
        <v>0</v>
      </c>
      <c r="BS180" s="104"/>
      <c r="BT180" s="104"/>
      <c r="BU180" s="152"/>
      <c r="BV180" s="159"/>
      <c r="BW180" s="103"/>
      <c r="BX180" s="103"/>
      <c r="BY180" s="72">
        <f t="shared" si="176"/>
        <v>0</v>
      </c>
      <c r="BZ180" s="104"/>
      <c r="CA180" s="104"/>
      <c r="CB180" s="105"/>
      <c r="CC180" s="102"/>
      <c r="CD180" s="103"/>
      <c r="CE180" s="103"/>
      <c r="CF180" s="72">
        <f t="shared" si="177"/>
        <v>0</v>
      </c>
      <c r="CG180" s="104"/>
      <c r="CH180" s="104"/>
      <c r="CI180" s="152"/>
      <c r="CJ180" s="159"/>
      <c r="CK180" s="103"/>
      <c r="CL180" s="103"/>
      <c r="CM180" s="72">
        <f t="shared" si="178"/>
        <v>0</v>
      </c>
      <c r="CN180" s="104"/>
      <c r="CO180" s="104"/>
      <c r="CP180" s="105"/>
      <c r="CQ180" s="102"/>
      <c r="CR180" s="103"/>
      <c r="CS180" s="103"/>
      <c r="CT180" s="72">
        <f t="shared" si="179"/>
        <v>0</v>
      </c>
      <c r="CU180" s="104"/>
      <c r="CV180" s="104"/>
      <c r="CW180" s="152"/>
      <c r="CX180" s="159"/>
      <c r="CY180" s="103"/>
      <c r="CZ180" s="103"/>
      <c r="DA180" s="72">
        <f t="shared" si="180"/>
        <v>0</v>
      </c>
      <c r="DB180" s="104"/>
      <c r="DC180" s="104"/>
      <c r="DD180" s="105"/>
      <c r="DE180" s="102"/>
      <c r="DF180" s="103"/>
      <c r="DG180" s="103"/>
      <c r="DH180" s="72">
        <f t="shared" si="181"/>
        <v>0</v>
      </c>
      <c r="DI180" s="104"/>
      <c r="DJ180" s="104"/>
      <c r="DK180" s="152"/>
      <c r="DL180" s="170">
        <f t="shared" si="182"/>
        <v>0</v>
      </c>
      <c r="DM180" s="51">
        <f>DN180*Довідники!$H$2</f>
        <v>0</v>
      </c>
      <c r="DN180" s="72">
        <f t="shared" si="183"/>
        <v>0</v>
      </c>
      <c r="DO180" s="96" t="str">
        <f t="shared" si="184"/>
        <v xml:space="preserve"> </v>
      </c>
      <c r="DP180" s="68" t="str">
        <f>IF(OR(DO180&lt;Довідники!$J$3, DO180&gt;Довідники!$K$3), "!", "")</f>
        <v>!</v>
      </c>
      <c r="DQ180" s="120"/>
      <c r="DR180" s="45" t="str">
        <f t="shared" si="185"/>
        <v/>
      </c>
      <c r="DS180" s="71"/>
      <c r="DT180" s="119"/>
      <c r="DU180" s="119"/>
      <c r="DV180" s="119"/>
      <c r="DW180" s="179"/>
      <c r="DX180" s="182"/>
      <c r="DY180" s="119"/>
      <c r="DZ180" s="119"/>
      <c r="EA180" s="183"/>
      <c r="ED180" s="10">
        <f t="shared" si="186"/>
        <v>0</v>
      </c>
      <c r="EE180" s="10">
        <f t="shared" si="187"/>
        <v>0</v>
      </c>
      <c r="EF180" s="10">
        <f t="shared" si="188"/>
        <v>0</v>
      </c>
      <c r="EG180" s="10">
        <f t="shared" si="189"/>
        <v>0</v>
      </c>
      <c r="EH180" s="10">
        <f t="shared" si="190"/>
        <v>0</v>
      </c>
      <c r="EI180" s="10">
        <f t="shared" si="191"/>
        <v>0</v>
      </c>
      <c r="EJ180" s="10">
        <f t="shared" si="192"/>
        <v>0</v>
      </c>
      <c r="EL180" s="123">
        <f t="shared" si="193"/>
        <v>0</v>
      </c>
    </row>
    <row r="181" spans="1:142" ht="13.5" hidden="1" thickBot="1" x14ac:dyDescent="0.25">
      <c r="A181" s="49">
        <f t="shared" si="157"/>
        <v>70</v>
      </c>
      <c r="B181" s="101"/>
      <c r="C181" s="50" t="str">
        <f>IF(ISBLANK(D181)=FALSE,VLOOKUP(D181,Довідники!$B$2:$C$45,2,FALSE),"")</f>
        <v/>
      </c>
      <c r="D181" s="145"/>
      <c r="E181" s="112"/>
      <c r="F181" s="48" t="str">
        <f t="shared" si="158"/>
        <v/>
      </c>
      <c r="G181" s="48" t="str">
        <f>CONCATENATE(IF($X181="З", CONCATENATE($R$4, ","), ""), IF($X181=Довідники!$E$5, CONCATENATE($R$4, "*,"), ""), IF($AE181="З", CONCATENATE($Y$4, ","), ""), IF($AE181=Довідники!$E$5, CONCATENATE($Y$4, "*,"), ""), IF($AL181="З", CONCATENATE($AF$4, ","), ""), IF($AL181=Довідники!$E$5, CONCATENATE($AF$4, "*,"), ""), IF($AS181="З", CONCATENATE($AM$4, ","), ""), IF($AS181=Довідники!$E$5, CONCATENATE($AM$4, "*,"), ""), IF($AZ181="З", CONCATENATE($AT$4, ","), ""), IF($AZ181=Довідники!$E$5, CONCATENATE($AT$4, "*,"), ""), IF($BG181="З", CONCATENATE($BA$4, ","), ""), IF($BG181=Довідники!$E$5, CONCATENATE($BA$4, "*,"), ""), IF($BN181="З", CONCATENATE($BH$4, ","), ""), IF($BN181=Довідники!$E$5, CONCATENATE($BH$4, "*,"), ""), IF($BU181="З", CONCATENATE($BO$4, ","), ""), IF($BU181=Довідники!$E$5, CONCATENATE($BO$4, "*,"), ""), IF($CB181="З", CONCATENATE($BV$4, ","), ""), IF($CB181=Довідники!$E$5, CONCATENATE($BV$4, "*,"), ""), IF($CI181="З", CONCATENATE($CC$4, ","), ""), IF($CI181=Довідники!$E$5, CONCATENATE($CC$4, "*,"), ""), IF($CP181="З", CONCATENATE($CJ$4, ","), ""), IF($CP181=Довідники!$E$5, CONCATENATE($CJ$4, "*,"), ""), IF($CW181="З", CONCATENATE($CQ$4, ","), ""), IF($CW181=Довідники!$E$5, CONCATENATE($CQ$4, "*,"), ""), IF($DD181="З", CONCATENATE($CX$4, ","), ""), IF($DD181=Довідники!$E$5, CONCATENATE($CX$4, "*,"), ""), IF($DK181="З", CONCATENATE($DE$4, ","), ""), IF($DK181=Довідники!$E$5, CONCATENATE($DE$4, "*,"), ""))</f>
        <v/>
      </c>
      <c r="H181" s="48" t="str">
        <f t="shared" si="159"/>
        <v/>
      </c>
      <c r="I181" s="48" t="str">
        <f t="shared" si="160"/>
        <v/>
      </c>
      <c r="J181" s="48">
        <f t="shared" si="162"/>
        <v>0</v>
      </c>
      <c r="K181" s="48" t="str">
        <f t="shared" si="161"/>
        <v/>
      </c>
      <c r="L181" s="48">
        <f t="shared" si="163"/>
        <v>0</v>
      </c>
      <c r="M181" s="51">
        <f t="shared" si="164"/>
        <v>0</v>
      </c>
      <c r="N181" s="51">
        <f t="shared" si="165"/>
        <v>0</v>
      </c>
      <c r="O181" s="52">
        <f t="shared" si="166"/>
        <v>0</v>
      </c>
      <c r="P181" s="96" t="str">
        <f t="shared" si="167"/>
        <v xml:space="preserve"> </v>
      </c>
      <c r="Q181" s="166" t="str">
        <f>IF(OR(P181&lt;Довідники!$J$8, P181&gt;Довідники!$K$8), "!", "")</f>
        <v>!</v>
      </c>
      <c r="R181" s="159"/>
      <c r="S181" s="103"/>
      <c r="T181" s="103"/>
      <c r="U181" s="72">
        <f t="shared" si="168"/>
        <v>0</v>
      </c>
      <c r="V181" s="104"/>
      <c r="W181" s="104"/>
      <c r="X181" s="105"/>
      <c r="Y181" s="102"/>
      <c r="Z181" s="103"/>
      <c r="AA181" s="103"/>
      <c r="AB181" s="72">
        <f t="shared" si="169"/>
        <v>0</v>
      </c>
      <c r="AC181" s="104"/>
      <c r="AD181" s="104"/>
      <c r="AE181" s="152"/>
      <c r="AF181" s="159"/>
      <c r="AG181" s="103"/>
      <c r="AH181" s="103"/>
      <c r="AI181" s="72">
        <f t="shared" si="170"/>
        <v>0</v>
      </c>
      <c r="AJ181" s="104"/>
      <c r="AK181" s="104"/>
      <c r="AL181" s="105"/>
      <c r="AM181" s="102"/>
      <c r="AN181" s="103"/>
      <c r="AO181" s="103"/>
      <c r="AP181" s="72">
        <f t="shared" si="171"/>
        <v>0</v>
      </c>
      <c r="AQ181" s="104"/>
      <c r="AR181" s="104"/>
      <c r="AS181" s="152"/>
      <c r="AT181" s="159"/>
      <c r="AU181" s="103"/>
      <c r="AV181" s="103"/>
      <c r="AW181" s="72">
        <f t="shared" si="172"/>
        <v>0</v>
      </c>
      <c r="AX181" s="104"/>
      <c r="AY181" s="104"/>
      <c r="AZ181" s="105"/>
      <c r="BA181" s="102"/>
      <c r="BB181" s="103"/>
      <c r="BC181" s="103"/>
      <c r="BD181" s="72">
        <f t="shared" si="173"/>
        <v>0</v>
      </c>
      <c r="BE181" s="104"/>
      <c r="BF181" s="104"/>
      <c r="BG181" s="152"/>
      <c r="BH181" s="159"/>
      <c r="BI181" s="103"/>
      <c r="BJ181" s="103"/>
      <c r="BK181" s="72">
        <f t="shared" si="174"/>
        <v>0</v>
      </c>
      <c r="BL181" s="104"/>
      <c r="BM181" s="104"/>
      <c r="BN181" s="105"/>
      <c r="BO181" s="102"/>
      <c r="BP181" s="103"/>
      <c r="BQ181" s="103"/>
      <c r="BR181" s="72">
        <f t="shared" si="175"/>
        <v>0</v>
      </c>
      <c r="BS181" s="104"/>
      <c r="BT181" s="104"/>
      <c r="BU181" s="152"/>
      <c r="BV181" s="159"/>
      <c r="BW181" s="103"/>
      <c r="BX181" s="103"/>
      <c r="BY181" s="72">
        <f t="shared" si="176"/>
        <v>0</v>
      </c>
      <c r="BZ181" s="104"/>
      <c r="CA181" s="104"/>
      <c r="CB181" s="105"/>
      <c r="CC181" s="102"/>
      <c r="CD181" s="103"/>
      <c r="CE181" s="103"/>
      <c r="CF181" s="72">
        <f t="shared" si="177"/>
        <v>0</v>
      </c>
      <c r="CG181" s="104"/>
      <c r="CH181" s="104"/>
      <c r="CI181" s="152"/>
      <c r="CJ181" s="159"/>
      <c r="CK181" s="103"/>
      <c r="CL181" s="103"/>
      <c r="CM181" s="72">
        <f t="shared" si="178"/>
        <v>0</v>
      </c>
      <c r="CN181" s="104"/>
      <c r="CO181" s="104"/>
      <c r="CP181" s="105"/>
      <c r="CQ181" s="102"/>
      <c r="CR181" s="103"/>
      <c r="CS181" s="103"/>
      <c r="CT181" s="72">
        <f t="shared" si="179"/>
        <v>0</v>
      </c>
      <c r="CU181" s="104"/>
      <c r="CV181" s="104"/>
      <c r="CW181" s="152"/>
      <c r="CX181" s="159"/>
      <c r="CY181" s="103"/>
      <c r="CZ181" s="103"/>
      <c r="DA181" s="72">
        <f t="shared" si="180"/>
        <v>0</v>
      </c>
      <c r="DB181" s="104"/>
      <c r="DC181" s="104"/>
      <c r="DD181" s="105"/>
      <c r="DE181" s="102"/>
      <c r="DF181" s="103"/>
      <c r="DG181" s="103"/>
      <c r="DH181" s="72">
        <f t="shared" si="181"/>
        <v>0</v>
      </c>
      <c r="DI181" s="104"/>
      <c r="DJ181" s="104"/>
      <c r="DK181" s="152"/>
      <c r="DL181" s="170">
        <f t="shared" si="182"/>
        <v>0</v>
      </c>
      <c r="DM181" s="51">
        <f>DN181*Довідники!$H$2</f>
        <v>0</v>
      </c>
      <c r="DN181" s="72">
        <f t="shared" si="183"/>
        <v>0</v>
      </c>
      <c r="DO181" s="96" t="str">
        <f t="shared" si="184"/>
        <v xml:space="preserve"> </v>
      </c>
      <c r="DP181" s="68" t="str">
        <f>IF(OR(DO181&lt;Довідники!$J$3, DO181&gt;Довідники!$K$3), "!", "")</f>
        <v>!</v>
      </c>
      <c r="DQ181" s="120"/>
      <c r="DR181" s="45" t="str">
        <f t="shared" si="185"/>
        <v/>
      </c>
      <c r="DS181" s="71"/>
      <c r="DT181" s="119"/>
      <c r="DU181" s="119"/>
      <c r="DV181" s="119"/>
      <c r="DW181" s="179"/>
      <c r="DX181" s="182"/>
      <c r="DY181" s="119"/>
      <c r="DZ181" s="119"/>
      <c r="EA181" s="183"/>
      <c r="ED181" s="10">
        <f t="shared" si="186"/>
        <v>0</v>
      </c>
      <c r="EE181" s="10">
        <f t="shared" si="187"/>
        <v>0</v>
      </c>
      <c r="EF181" s="10">
        <f t="shared" si="188"/>
        <v>0</v>
      </c>
      <c r="EG181" s="10">
        <f t="shared" si="189"/>
        <v>0</v>
      </c>
      <c r="EH181" s="10">
        <f t="shared" si="190"/>
        <v>0</v>
      </c>
      <c r="EI181" s="10">
        <f t="shared" si="191"/>
        <v>0</v>
      </c>
      <c r="EJ181" s="10">
        <f t="shared" si="192"/>
        <v>0</v>
      </c>
      <c r="EL181" s="123">
        <f t="shared" si="193"/>
        <v>0</v>
      </c>
    </row>
    <row r="182" spans="1:142" ht="13.5" hidden="1" thickBot="1" x14ac:dyDescent="0.25">
      <c r="A182" s="49">
        <f t="shared" si="157"/>
        <v>71</v>
      </c>
      <c r="B182" s="101"/>
      <c r="C182" s="50" t="str">
        <f>IF(ISBLANK(D182)=FALSE,VLOOKUP(D182,Довідники!$B$2:$C$45,2,FALSE),"")</f>
        <v/>
      </c>
      <c r="D182" s="145"/>
      <c r="E182" s="112"/>
      <c r="F182" s="48" t="str">
        <f t="shared" si="158"/>
        <v/>
      </c>
      <c r="G182" s="48" t="str">
        <f>CONCATENATE(IF($X182="З", CONCATENATE($R$4, ","), ""), IF($X182=Довідники!$E$5, CONCATENATE($R$4, "*,"), ""), IF($AE182="З", CONCATENATE($Y$4, ","), ""), IF($AE182=Довідники!$E$5, CONCATENATE($Y$4, "*,"), ""), IF($AL182="З", CONCATENATE($AF$4, ","), ""), IF($AL182=Довідники!$E$5, CONCATENATE($AF$4, "*,"), ""), IF($AS182="З", CONCATENATE($AM$4, ","), ""), IF($AS182=Довідники!$E$5, CONCATENATE($AM$4, "*,"), ""), IF($AZ182="З", CONCATENATE($AT$4, ","), ""), IF($AZ182=Довідники!$E$5, CONCATENATE($AT$4, "*,"), ""), IF($BG182="З", CONCATENATE($BA$4, ","), ""), IF($BG182=Довідники!$E$5, CONCATENATE($BA$4, "*,"), ""), IF($BN182="З", CONCATENATE($BH$4, ","), ""), IF($BN182=Довідники!$E$5, CONCATENATE($BH$4, "*,"), ""), IF($BU182="З", CONCATENATE($BO$4, ","), ""), IF($BU182=Довідники!$E$5, CONCATENATE($BO$4, "*,"), ""), IF($CB182="З", CONCATENATE($BV$4, ","), ""), IF($CB182=Довідники!$E$5, CONCATENATE($BV$4, "*,"), ""), IF($CI182="З", CONCATENATE($CC$4, ","), ""), IF($CI182=Довідники!$E$5, CONCATENATE($CC$4, "*,"), ""), IF($CP182="З", CONCATENATE($CJ$4, ","), ""), IF($CP182=Довідники!$E$5, CONCATENATE($CJ$4, "*,"), ""), IF($CW182="З", CONCATENATE($CQ$4, ","), ""), IF($CW182=Довідники!$E$5, CONCATENATE($CQ$4, "*,"), ""), IF($DD182="З", CONCATENATE($CX$4, ","), ""), IF($DD182=Довідники!$E$5, CONCATENATE($CX$4, "*,"), ""), IF($DK182="З", CONCATENATE($DE$4, ","), ""), IF($DK182=Довідники!$E$5, CONCATENATE($DE$4, "*,"), ""))</f>
        <v/>
      </c>
      <c r="H182" s="48" t="str">
        <f t="shared" si="159"/>
        <v/>
      </c>
      <c r="I182" s="48" t="str">
        <f t="shared" si="160"/>
        <v/>
      </c>
      <c r="J182" s="48">
        <f t="shared" si="162"/>
        <v>0</v>
      </c>
      <c r="K182" s="48" t="str">
        <f t="shared" si="161"/>
        <v/>
      </c>
      <c r="L182" s="48">
        <f t="shared" si="163"/>
        <v>0</v>
      </c>
      <c r="M182" s="51">
        <f t="shared" si="164"/>
        <v>0</v>
      </c>
      <c r="N182" s="51">
        <f t="shared" si="165"/>
        <v>0</v>
      </c>
      <c r="O182" s="52">
        <f t="shared" si="166"/>
        <v>0</v>
      </c>
      <c r="P182" s="96" t="str">
        <f t="shared" si="167"/>
        <v xml:space="preserve"> </v>
      </c>
      <c r="Q182" s="166" t="str">
        <f>IF(OR(P182&lt;Довідники!$J$8, P182&gt;Довідники!$K$8), "!", "")</f>
        <v>!</v>
      </c>
      <c r="R182" s="159"/>
      <c r="S182" s="103"/>
      <c r="T182" s="103"/>
      <c r="U182" s="72">
        <f t="shared" si="168"/>
        <v>0</v>
      </c>
      <c r="V182" s="104"/>
      <c r="W182" s="104"/>
      <c r="X182" s="105"/>
      <c r="Y182" s="102"/>
      <c r="Z182" s="103"/>
      <c r="AA182" s="103"/>
      <c r="AB182" s="72">
        <f t="shared" si="169"/>
        <v>0</v>
      </c>
      <c r="AC182" s="104"/>
      <c r="AD182" s="104"/>
      <c r="AE182" s="152"/>
      <c r="AF182" s="159"/>
      <c r="AG182" s="103"/>
      <c r="AH182" s="103"/>
      <c r="AI182" s="72">
        <f t="shared" si="170"/>
        <v>0</v>
      </c>
      <c r="AJ182" s="104"/>
      <c r="AK182" s="104"/>
      <c r="AL182" s="105"/>
      <c r="AM182" s="102"/>
      <c r="AN182" s="103"/>
      <c r="AO182" s="103"/>
      <c r="AP182" s="72">
        <f t="shared" si="171"/>
        <v>0</v>
      </c>
      <c r="AQ182" s="104"/>
      <c r="AR182" s="104"/>
      <c r="AS182" s="152"/>
      <c r="AT182" s="159"/>
      <c r="AU182" s="103"/>
      <c r="AV182" s="103"/>
      <c r="AW182" s="72">
        <f t="shared" si="172"/>
        <v>0</v>
      </c>
      <c r="AX182" s="104"/>
      <c r="AY182" s="104"/>
      <c r="AZ182" s="105"/>
      <c r="BA182" s="102"/>
      <c r="BB182" s="103"/>
      <c r="BC182" s="103"/>
      <c r="BD182" s="72">
        <f t="shared" si="173"/>
        <v>0</v>
      </c>
      <c r="BE182" s="104"/>
      <c r="BF182" s="104"/>
      <c r="BG182" s="152"/>
      <c r="BH182" s="159"/>
      <c r="BI182" s="103"/>
      <c r="BJ182" s="103"/>
      <c r="BK182" s="72">
        <f t="shared" si="174"/>
        <v>0</v>
      </c>
      <c r="BL182" s="104"/>
      <c r="BM182" s="104"/>
      <c r="BN182" s="105"/>
      <c r="BO182" s="102"/>
      <c r="BP182" s="103"/>
      <c r="BQ182" s="103"/>
      <c r="BR182" s="72">
        <f t="shared" si="175"/>
        <v>0</v>
      </c>
      <c r="BS182" s="104"/>
      <c r="BT182" s="104"/>
      <c r="BU182" s="152"/>
      <c r="BV182" s="159"/>
      <c r="BW182" s="103"/>
      <c r="BX182" s="103"/>
      <c r="BY182" s="72">
        <f t="shared" si="176"/>
        <v>0</v>
      </c>
      <c r="BZ182" s="104"/>
      <c r="CA182" s="104"/>
      <c r="CB182" s="105"/>
      <c r="CC182" s="102"/>
      <c r="CD182" s="103"/>
      <c r="CE182" s="103"/>
      <c r="CF182" s="72">
        <f t="shared" si="177"/>
        <v>0</v>
      </c>
      <c r="CG182" s="104"/>
      <c r="CH182" s="104"/>
      <c r="CI182" s="152"/>
      <c r="CJ182" s="159"/>
      <c r="CK182" s="103"/>
      <c r="CL182" s="103"/>
      <c r="CM182" s="72">
        <f t="shared" si="178"/>
        <v>0</v>
      </c>
      <c r="CN182" s="104"/>
      <c r="CO182" s="104"/>
      <c r="CP182" s="105"/>
      <c r="CQ182" s="102"/>
      <c r="CR182" s="103"/>
      <c r="CS182" s="103"/>
      <c r="CT182" s="72">
        <f t="shared" si="179"/>
        <v>0</v>
      </c>
      <c r="CU182" s="104"/>
      <c r="CV182" s="104"/>
      <c r="CW182" s="152"/>
      <c r="CX182" s="159"/>
      <c r="CY182" s="103"/>
      <c r="CZ182" s="103"/>
      <c r="DA182" s="72">
        <f t="shared" si="180"/>
        <v>0</v>
      </c>
      <c r="DB182" s="104"/>
      <c r="DC182" s="104"/>
      <c r="DD182" s="105"/>
      <c r="DE182" s="102"/>
      <c r="DF182" s="103"/>
      <c r="DG182" s="103"/>
      <c r="DH182" s="72">
        <f t="shared" si="181"/>
        <v>0</v>
      </c>
      <c r="DI182" s="104"/>
      <c r="DJ182" s="104"/>
      <c r="DK182" s="152"/>
      <c r="DL182" s="170">
        <f t="shared" si="182"/>
        <v>0</v>
      </c>
      <c r="DM182" s="51">
        <f>DN182*Довідники!$H$2</f>
        <v>0</v>
      </c>
      <c r="DN182" s="72">
        <f t="shared" si="183"/>
        <v>0</v>
      </c>
      <c r="DO182" s="96" t="str">
        <f t="shared" si="184"/>
        <v xml:space="preserve"> </v>
      </c>
      <c r="DP182" s="68" t="str">
        <f>IF(OR(DO182&lt;Довідники!$J$3, DO182&gt;Довідники!$K$3), "!", "")</f>
        <v>!</v>
      </c>
      <c r="DQ182" s="120"/>
      <c r="DR182" s="45" t="str">
        <f t="shared" si="185"/>
        <v/>
      </c>
      <c r="DS182" s="71"/>
      <c r="DT182" s="119"/>
      <c r="DU182" s="119"/>
      <c r="DV182" s="119"/>
      <c r="DW182" s="179"/>
      <c r="DX182" s="182"/>
      <c r="DY182" s="119"/>
      <c r="DZ182" s="119"/>
      <c r="EA182" s="183"/>
      <c r="ED182" s="10">
        <f t="shared" si="186"/>
        <v>0</v>
      </c>
      <c r="EE182" s="10">
        <f t="shared" si="187"/>
        <v>0</v>
      </c>
      <c r="EF182" s="10">
        <f t="shared" si="188"/>
        <v>0</v>
      </c>
      <c r="EG182" s="10">
        <f t="shared" si="189"/>
        <v>0</v>
      </c>
      <c r="EH182" s="10">
        <f t="shared" si="190"/>
        <v>0</v>
      </c>
      <c r="EI182" s="10">
        <f t="shared" si="191"/>
        <v>0</v>
      </c>
      <c r="EJ182" s="10">
        <f t="shared" si="192"/>
        <v>0</v>
      </c>
      <c r="EL182" s="123">
        <f t="shared" si="193"/>
        <v>0</v>
      </c>
    </row>
    <row r="183" spans="1:142" ht="13.5" hidden="1" thickBot="1" x14ac:dyDescent="0.25">
      <c r="A183" s="49">
        <f t="shared" si="157"/>
        <v>72</v>
      </c>
      <c r="B183" s="101"/>
      <c r="C183" s="50" t="str">
        <f>IF(ISBLANK(D183)=FALSE,VLOOKUP(D183,Довідники!$B$2:$C$45,2,FALSE),"")</f>
        <v/>
      </c>
      <c r="D183" s="145"/>
      <c r="E183" s="112"/>
      <c r="F183" s="48" t="str">
        <f t="shared" si="158"/>
        <v/>
      </c>
      <c r="G183" s="48" t="str">
        <f>CONCATENATE(IF($X183="З", CONCATENATE($R$4, ","), ""), IF($X183=Довідники!$E$5, CONCATENATE($R$4, "*,"), ""), IF($AE183="З", CONCATENATE($Y$4, ","), ""), IF($AE183=Довідники!$E$5, CONCATENATE($Y$4, "*,"), ""), IF($AL183="З", CONCATENATE($AF$4, ","), ""), IF($AL183=Довідники!$E$5, CONCATENATE($AF$4, "*,"), ""), IF($AS183="З", CONCATENATE($AM$4, ","), ""), IF($AS183=Довідники!$E$5, CONCATENATE($AM$4, "*,"), ""), IF($AZ183="З", CONCATENATE($AT$4, ","), ""), IF($AZ183=Довідники!$E$5, CONCATENATE($AT$4, "*,"), ""), IF($BG183="З", CONCATENATE($BA$4, ","), ""), IF($BG183=Довідники!$E$5, CONCATENATE($BA$4, "*,"), ""), IF($BN183="З", CONCATENATE($BH$4, ","), ""), IF($BN183=Довідники!$E$5, CONCATENATE($BH$4, "*,"), ""), IF($BU183="З", CONCATENATE($BO$4, ","), ""), IF($BU183=Довідники!$E$5, CONCATENATE($BO$4, "*,"), ""), IF($CB183="З", CONCATENATE($BV$4, ","), ""), IF($CB183=Довідники!$E$5, CONCATENATE($BV$4, "*,"), ""), IF($CI183="З", CONCATENATE($CC$4, ","), ""), IF($CI183=Довідники!$E$5, CONCATENATE($CC$4, "*,"), ""), IF($CP183="З", CONCATENATE($CJ$4, ","), ""), IF($CP183=Довідники!$E$5, CONCATENATE($CJ$4, "*,"), ""), IF($CW183="З", CONCATENATE($CQ$4, ","), ""), IF($CW183=Довідники!$E$5, CONCATENATE($CQ$4, "*,"), ""), IF($DD183="З", CONCATENATE($CX$4, ","), ""), IF($DD183=Довідники!$E$5, CONCATENATE($CX$4, "*,"), ""), IF($DK183="З", CONCATENATE($DE$4, ","), ""), IF($DK183=Довідники!$E$5, CONCATENATE($DE$4, "*,"), ""))</f>
        <v/>
      </c>
      <c r="H183" s="48" t="str">
        <f t="shared" si="159"/>
        <v/>
      </c>
      <c r="I183" s="48" t="str">
        <f t="shared" si="160"/>
        <v/>
      </c>
      <c r="J183" s="48">
        <f t="shared" si="162"/>
        <v>0</v>
      </c>
      <c r="K183" s="48" t="str">
        <f t="shared" si="161"/>
        <v/>
      </c>
      <c r="L183" s="48">
        <f t="shared" si="163"/>
        <v>0</v>
      </c>
      <c r="M183" s="51">
        <f t="shared" si="164"/>
        <v>0</v>
      </c>
      <c r="N183" s="51">
        <f t="shared" si="165"/>
        <v>0</v>
      </c>
      <c r="O183" s="52">
        <f t="shared" si="166"/>
        <v>0</v>
      </c>
      <c r="P183" s="96" t="str">
        <f t="shared" si="167"/>
        <v xml:space="preserve"> </v>
      </c>
      <c r="Q183" s="166" t="str">
        <f>IF(OR(P183&lt;Довідники!$J$8, P183&gt;Довідники!$K$8), "!", "")</f>
        <v>!</v>
      </c>
      <c r="R183" s="159"/>
      <c r="S183" s="103"/>
      <c r="T183" s="103"/>
      <c r="U183" s="72">
        <f t="shared" si="168"/>
        <v>0</v>
      </c>
      <c r="V183" s="104"/>
      <c r="W183" s="104"/>
      <c r="X183" s="105"/>
      <c r="Y183" s="102"/>
      <c r="Z183" s="103"/>
      <c r="AA183" s="103"/>
      <c r="AB183" s="72">
        <f t="shared" si="169"/>
        <v>0</v>
      </c>
      <c r="AC183" s="104"/>
      <c r="AD183" s="104"/>
      <c r="AE183" s="152"/>
      <c r="AF183" s="159"/>
      <c r="AG183" s="103"/>
      <c r="AH183" s="103"/>
      <c r="AI183" s="72">
        <f t="shared" si="170"/>
        <v>0</v>
      </c>
      <c r="AJ183" s="104"/>
      <c r="AK183" s="104"/>
      <c r="AL183" s="105"/>
      <c r="AM183" s="102"/>
      <c r="AN183" s="103"/>
      <c r="AO183" s="103"/>
      <c r="AP183" s="72">
        <f t="shared" si="171"/>
        <v>0</v>
      </c>
      <c r="AQ183" s="104"/>
      <c r="AR183" s="104"/>
      <c r="AS183" s="152"/>
      <c r="AT183" s="159"/>
      <c r="AU183" s="103"/>
      <c r="AV183" s="103"/>
      <c r="AW183" s="72">
        <f t="shared" si="172"/>
        <v>0</v>
      </c>
      <c r="AX183" s="104"/>
      <c r="AY183" s="104"/>
      <c r="AZ183" s="105"/>
      <c r="BA183" s="102"/>
      <c r="BB183" s="103"/>
      <c r="BC183" s="103"/>
      <c r="BD183" s="72">
        <f t="shared" si="173"/>
        <v>0</v>
      </c>
      <c r="BE183" s="104"/>
      <c r="BF183" s="104"/>
      <c r="BG183" s="152"/>
      <c r="BH183" s="159"/>
      <c r="BI183" s="103"/>
      <c r="BJ183" s="103"/>
      <c r="BK183" s="72">
        <f t="shared" si="174"/>
        <v>0</v>
      </c>
      <c r="BL183" s="104"/>
      <c r="BM183" s="104"/>
      <c r="BN183" s="105"/>
      <c r="BO183" s="102"/>
      <c r="BP183" s="103"/>
      <c r="BQ183" s="103"/>
      <c r="BR183" s="72">
        <f t="shared" si="175"/>
        <v>0</v>
      </c>
      <c r="BS183" s="104"/>
      <c r="BT183" s="104"/>
      <c r="BU183" s="152"/>
      <c r="BV183" s="159"/>
      <c r="BW183" s="103"/>
      <c r="BX183" s="103"/>
      <c r="BY183" s="72">
        <f t="shared" si="176"/>
        <v>0</v>
      </c>
      <c r="BZ183" s="104"/>
      <c r="CA183" s="104"/>
      <c r="CB183" s="105"/>
      <c r="CC183" s="102"/>
      <c r="CD183" s="103"/>
      <c r="CE183" s="103"/>
      <c r="CF183" s="72">
        <f t="shared" si="177"/>
        <v>0</v>
      </c>
      <c r="CG183" s="104"/>
      <c r="CH183" s="104"/>
      <c r="CI183" s="152"/>
      <c r="CJ183" s="159"/>
      <c r="CK183" s="103"/>
      <c r="CL183" s="103"/>
      <c r="CM183" s="72">
        <f t="shared" si="178"/>
        <v>0</v>
      </c>
      <c r="CN183" s="104"/>
      <c r="CO183" s="104"/>
      <c r="CP183" s="105"/>
      <c r="CQ183" s="102"/>
      <c r="CR183" s="103"/>
      <c r="CS183" s="103"/>
      <c r="CT183" s="72">
        <f t="shared" si="179"/>
        <v>0</v>
      </c>
      <c r="CU183" s="104"/>
      <c r="CV183" s="104"/>
      <c r="CW183" s="152"/>
      <c r="CX183" s="159"/>
      <c r="CY183" s="103"/>
      <c r="CZ183" s="103"/>
      <c r="DA183" s="72">
        <f t="shared" si="180"/>
        <v>0</v>
      </c>
      <c r="DB183" s="104"/>
      <c r="DC183" s="104"/>
      <c r="DD183" s="105"/>
      <c r="DE183" s="102"/>
      <c r="DF183" s="103"/>
      <c r="DG183" s="103"/>
      <c r="DH183" s="72">
        <f t="shared" si="181"/>
        <v>0</v>
      </c>
      <c r="DI183" s="104"/>
      <c r="DJ183" s="104"/>
      <c r="DK183" s="152"/>
      <c r="DL183" s="170">
        <f t="shared" si="182"/>
        <v>0</v>
      </c>
      <c r="DM183" s="51">
        <f>DN183*Довідники!$H$2</f>
        <v>0</v>
      </c>
      <c r="DN183" s="72">
        <f t="shared" si="183"/>
        <v>0</v>
      </c>
      <c r="DO183" s="96" t="str">
        <f t="shared" si="184"/>
        <v xml:space="preserve"> </v>
      </c>
      <c r="DP183" s="68" t="str">
        <f>IF(OR(DO183&lt;Довідники!$J$3, DO183&gt;Довідники!$K$3), "!", "")</f>
        <v>!</v>
      </c>
      <c r="DQ183" s="120"/>
      <c r="DR183" s="45" t="str">
        <f t="shared" si="185"/>
        <v/>
      </c>
      <c r="DS183" s="71"/>
      <c r="DT183" s="119"/>
      <c r="DU183" s="119"/>
      <c r="DV183" s="119"/>
      <c r="DW183" s="179"/>
      <c r="DX183" s="182"/>
      <c r="DY183" s="119"/>
      <c r="DZ183" s="119"/>
      <c r="EA183" s="183"/>
      <c r="ED183" s="10">
        <f t="shared" si="186"/>
        <v>0</v>
      </c>
      <c r="EE183" s="10">
        <f t="shared" si="187"/>
        <v>0</v>
      </c>
      <c r="EF183" s="10">
        <f t="shared" si="188"/>
        <v>0</v>
      </c>
      <c r="EG183" s="10">
        <f t="shared" si="189"/>
        <v>0</v>
      </c>
      <c r="EH183" s="10">
        <f t="shared" si="190"/>
        <v>0</v>
      </c>
      <c r="EI183" s="10">
        <f t="shared" si="191"/>
        <v>0</v>
      </c>
      <c r="EJ183" s="10">
        <f t="shared" si="192"/>
        <v>0</v>
      </c>
      <c r="EL183" s="123">
        <f t="shared" si="193"/>
        <v>0</v>
      </c>
    </row>
    <row r="184" spans="1:142" ht="13.5" hidden="1" thickBot="1" x14ac:dyDescent="0.25">
      <c r="A184" s="49">
        <f t="shared" si="157"/>
        <v>73</v>
      </c>
      <c r="B184" s="101"/>
      <c r="C184" s="50" t="str">
        <f>IF(ISBLANK(D184)=FALSE,VLOOKUP(D184,Довідники!$B$2:$C$45,2,FALSE),"")</f>
        <v/>
      </c>
      <c r="D184" s="145"/>
      <c r="E184" s="112"/>
      <c r="F184" s="48" t="str">
        <f t="shared" si="158"/>
        <v/>
      </c>
      <c r="G184" s="48" t="str">
        <f>CONCATENATE(IF($X184="З", CONCATENATE($R$4, ","), ""), IF($X184=Довідники!$E$5, CONCATENATE($R$4, "*,"), ""), IF($AE184="З", CONCATENATE($Y$4, ","), ""), IF($AE184=Довідники!$E$5, CONCATENATE($Y$4, "*,"), ""), IF($AL184="З", CONCATENATE($AF$4, ","), ""), IF($AL184=Довідники!$E$5, CONCATENATE($AF$4, "*,"), ""), IF($AS184="З", CONCATENATE($AM$4, ","), ""), IF($AS184=Довідники!$E$5, CONCATENATE($AM$4, "*,"), ""), IF($AZ184="З", CONCATENATE($AT$4, ","), ""), IF($AZ184=Довідники!$E$5, CONCATENATE($AT$4, "*,"), ""), IF($BG184="З", CONCATENATE($BA$4, ","), ""), IF($BG184=Довідники!$E$5, CONCATENATE($BA$4, "*,"), ""), IF($BN184="З", CONCATENATE($BH$4, ","), ""), IF($BN184=Довідники!$E$5, CONCATENATE($BH$4, "*,"), ""), IF($BU184="З", CONCATENATE($BO$4, ","), ""), IF($BU184=Довідники!$E$5, CONCATENATE($BO$4, "*,"), ""), IF($CB184="З", CONCATENATE($BV$4, ","), ""), IF($CB184=Довідники!$E$5, CONCATENATE($BV$4, "*,"), ""), IF($CI184="З", CONCATENATE($CC$4, ","), ""), IF($CI184=Довідники!$E$5, CONCATENATE($CC$4, "*,"), ""), IF($CP184="З", CONCATENATE($CJ$4, ","), ""), IF($CP184=Довідники!$E$5, CONCATENATE($CJ$4, "*,"), ""), IF($CW184="З", CONCATENATE($CQ$4, ","), ""), IF($CW184=Довідники!$E$5, CONCATENATE($CQ$4, "*,"), ""), IF($DD184="З", CONCATENATE($CX$4, ","), ""), IF($DD184=Довідники!$E$5, CONCATENATE($CX$4, "*,"), ""), IF($DK184="З", CONCATENATE($DE$4, ","), ""), IF($DK184=Довідники!$E$5, CONCATENATE($DE$4, "*,"), ""))</f>
        <v/>
      </c>
      <c r="H184" s="48" t="str">
        <f t="shared" si="159"/>
        <v/>
      </c>
      <c r="I184" s="48" t="str">
        <f t="shared" si="160"/>
        <v/>
      </c>
      <c r="J184" s="48">
        <f t="shared" si="162"/>
        <v>0</v>
      </c>
      <c r="K184" s="48" t="str">
        <f t="shared" si="161"/>
        <v/>
      </c>
      <c r="L184" s="48">
        <f t="shared" si="163"/>
        <v>0</v>
      </c>
      <c r="M184" s="51">
        <f t="shared" si="164"/>
        <v>0</v>
      </c>
      <c r="N184" s="51">
        <f t="shared" si="165"/>
        <v>0</v>
      </c>
      <c r="O184" s="52">
        <f t="shared" si="166"/>
        <v>0</v>
      </c>
      <c r="P184" s="96" t="str">
        <f t="shared" si="167"/>
        <v xml:space="preserve"> </v>
      </c>
      <c r="Q184" s="166" t="str">
        <f>IF(OR(P184&lt;Довідники!$J$8, P184&gt;Довідники!$K$8), "!", "")</f>
        <v>!</v>
      </c>
      <c r="R184" s="159"/>
      <c r="S184" s="103"/>
      <c r="T184" s="103"/>
      <c r="U184" s="72">
        <f t="shared" si="168"/>
        <v>0</v>
      </c>
      <c r="V184" s="104"/>
      <c r="W184" s="104"/>
      <c r="X184" s="105"/>
      <c r="Y184" s="102"/>
      <c r="Z184" s="103"/>
      <c r="AA184" s="103"/>
      <c r="AB184" s="72">
        <f t="shared" si="169"/>
        <v>0</v>
      </c>
      <c r="AC184" s="104"/>
      <c r="AD184" s="104"/>
      <c r="AE184" s="152"/>
      <c r="AF184" s="159"/>
      <c r="AG184" s="103"/>
      <c r="AH184" s="103"/>
      <c r="AI184" s="72">
        <f t="shared" si="170"/>
        <v>0</v>
      </c>
      <c r="AJ184" s="104"/>
      <c r="AK184" s="104"/>
      <c r="AL184" s="105"/>
      <c r="AM184" s="102"/>
      <c r="AN184" s="103"/>
      <c r="AO184" s="103"/>
      <c r="AP184" s="72">
        <f t="shared" si="171"/>
        <v>0</v>
      </c>
      <c r="AQ184" s="104"/>
      <c r="AR184" s="104"/>
      <c r="AS184" s="152"/>
      <c r="AT184" s="159"/>
      <c r="AU184" s="103"/>
      <c r="AV184" s="103"/>
      <c r="AW184" s="72">
        <f t="shared" si="172"/>
        <v>0</v>
      </c>
      <c r="AX184" s="104"/>
      <c r="AY184" s="104"/>
      <c r="AZ184" s="105"/>
      <c r="BA184" s="102"/>
      <c r="BB184" s="103"/>
      <c r="BC184" s="103"/>
      <c r="BD184" s="72">
        <f t="shared" si="173"/>
        <v>0</v>
      </c>
      <c r="BE184" s="104"/>
      <c r="BF184" s="104"/>
      <c r="BG184" s="152"/>
      <c r="BH184" s="159"/>
      <c r="BI184" s="103"/>
      <c r="BJ184" s="103"/>
      <c r="BK184" s="72">
        <f t="shared" si="174"/>
        <v>0</v>
      </c>
      <c r="BL184" s="104"/>
      <c r="BM184" s="104"/>
      <c r="BN184" s="105"/>
      <c r="BO184" s="102"/>
      <c r="BP184" s="103"/>
      <c r="BQ184" s="103"/>
      <c r="BR184" s="72">
        <f t="shared" si="175"/>
        <v>0</v>
      </c>
      <c r="BS184" s="104"/>
      <c r="BT184" s="104"/>
      <c r="BU184" s="152"/>
      <c r="BV184" s="159"/>
      <c r="BW184" s="103"/>
      <c r="BX184" s="103"/>
      <c r="BY184" s="72">
        <f t="shared" si="176"/>
        <v>0</v>
      </c>
      <c r="BZ184" s="104"/>
      <c r="CA184" s="104"/>
      <c r="CB184" s="105"/>
      <c r="CC184" s="102"/>
      <c r="CD184" s="103"/>
      <c r="CE184" s="103"/>
      <c r="CF184" s="72">
        <f t="shared" si="177"/>
        <v>0</v>
      </c>
      <c r="CG184" s="104"/>
      <c r="CH184" s="104"/>
      <c r="CI184" s="152"/>
      <c r="CJ184" s="159"/>
      <c r="CK184" s="103"/>
      <c r="CL184" s="103"/>
      <c r="CM184" s="72">
        <f t="shared" si="178"/>
        <v>0</v>
      </c>
      <c r="CN184" s="104"/>
      <c r="CO184" s="104"/>
      <c r="CP184" s="105"/>
      <c r="CQ184" s="102"/>
      <c r="CR184" s="103"/>
      <c r="CS184" s="103"/>
      <c r="CT184" s="72">
        <f t="shared" si="179"/>
        <v>0</v>
      </c>
      <c r="CU184" s="104"/>
      <c r="CV184" s="104"/>
      <c r="CW184" s="152"/>
      <c r="CX184" s="159"/>
      <c r="CY184" s="103"/>
      <c r="CZ184" s="103"/>
      <c r="DA184" s="72">
        <f t="shared" si="180"/>
        <v>0</v>
      </c>
      <c r="DB184" s="104"/>
      <c r="DC184" s="104"/>
      <c r="DD184" s="105"/>
      <c r="DE184" s="102"/>
      <c r="DF184" s="103"/>
      <c r="DG184" s="103"/>
      <c r="DH184" s="72">
        <f t="shared" si="181"/>
        <v>0</v>
      </c>
      <c r="DI184" s="104"/>
      <c r="DJ184" s="104"/>
      <c r="DK184" s="152"/>
      <c r="DL184" s="170">
        <f t="shared" si="182"/>
        <v>0</v>
      </c>
      <c r="DM184" s="51">
        <f>DN184*Довідники!$H$2</f>
        <v>0</v>
      </c>
      <c r="DN184" s="72">
        <f t="shared" si="183"/>
        <v>0</v>
      </c>
      <c r="DO184" s="96" t="str">
        <f t="shared" si="184"/>
        <v xml:space="preserve"> </v>
      </c>
      <c r="DP184" s="68" t="str">
        <f>IF(OR(DO184&lt;Довідники!$J$3, DO184&gt;Довідники!$K$3), "!", "")</f>
        <v>!</v>
      </c>
      <c r="DQ184" s="120"/>
      <c r="DR184" s="45" t="str">
        <f t="shared" si="185"/>
        <v/>
      </c>
      <c r="DS184" s="71"/>
      <c r="DT184" s="119"/>
      <c r="DU184" s="119"/>
      <c r="DV184" s="119"/>
      <c r="DW184" s="179"/>
      <c r="DX184" s="182"/>
      <c r="DY184" s="119"/>
      <c r="DZ184" s="119"/>
      <c r="EA184" s="183"/>
      <c r="ED184" s="10">
        <f t="shared" si="186"/>
        <v>0</v>
      </c>
      <c r="EE184" s="10">
        <f t="shared" si="187"/>
        <v>0</v>
      </c>
      <c r="EF184" s="10">
        <f t="shared" si="188"/>
        <v>0</v>
      </c>
      <c r="EG184" s="10">
        <f t="shared" si="189"/>
        <v>0</v>
      </c>
      <c r="EH184" s="10">
        <f t="shared" si="190"/>
        <v>0</v>
      </c>
      <c r="EI184" s="10">
        <f t="shared" si="191"/>
        <v>0</v>
      </c>
      <c r="EJ184" s="10">
        <f t="shared" si="192"/>
        <v>0</v>
      </c>
      <c r="EL184" s="123">
        <f t="shared" si="193"/>
        <v>0</v>
      </c>
    </row>
    <row r="185" spans="1:142" ht="13.5" hidden="1" thickBot="1" x14ac:dyDescent="0.25">
      <c r="A185" s="49">
        <f t="shared" si="157"/>
        <v>74</v>
      </c>
      <c r="B185" s="101"/>
      <c r="C185" s="50" t="str">
        <f>IF(ISBLANK(D185)=FALSE,VLOOKUP(D185,Довідники!$B$2:$C$45,2,FALSE),"")</f>
        <v/>
      </c>
      <c r="D185" s="145"/>
      <c r="E185" s="112"/>
      <c r="F185" s="48" t="str">
        <f t="shared" si="158"/>
        <v/>
      </c>
      <c r="G185" s="48" t="str">
        <f>CONCATENATE(IF($X185="З", CONCATENATE($R$4, ","), ""), IF($X185=Довідники!$E$5, CONCATENATE($R$4, "*,"), ""), IF($AE185="З", CONCATENATE($Y$4, ","), ""), IF($AE185=Довідники!$E$5, CONCATENATE($Y$4, "*,"), ""), IF($AL185="З", CONCATENATE($AF$4, ","), ""), IF($AL185=Довідники!$E$5, CONCATENATE($AF$4, "*,"), ""), IF($AS185="З", CONCATENATE($AM$4, ","), ""), IF($AS185=Довідники!$E$5, CONCATENATE($AM$4, "*,"), ""), IF($AZ185="З", CONCATENATE($AT$4, ","), ""), IF($AZ185=Довідники!$E$5, CONCATENATE($AT$4, "*,"), ""), IF($BG185="З", CONCATENATE($BA$4, ","), ""), IF($BG185=Довідники!$E$5, CONCATENATE($BA$4, "*,"), ""), IF($BN185="З", CONCATENATE($BH$4, ","), ""), IF($BN185=Довідники!$E$5, CONCATENATE($BH$4, "*,"), ""), IF($BU185="З", CONCATENATE($BO$4, ","), ""), IF($BU185=Довідники!$E$5, CONCATENATE($BO$4, "*,"), ""), IF($CB185="З", CONCATENATE($BV$4, ","), ""), IF($CB185=Довідники!$E$5, CONCATENATE($BV$4, "*,"), ""), IF($CI185="З", CONCATENATE($CC$4, ","), ""), IF($CI185=Довідники!$E$5, CONCATENATE($CC$4, "*,"), ""), IF($CP185="З", CONCATENATE($CJ$4, ","), ""), IF($CP185=Довідники!$E$5, CONCATENATE($CJ$4, "*,"), ""), IF($CW185="З", CONCATENATE($CQ$4, ","), ""), IF($CW185=Довідники!$E$5, CONCATENATE($CQ$4, "*,"), ""), IF($DD185="З", CONCATENATE($CX$4, ","), ""), IF($DD185=Довідники!$E$5, CONCATENATE($CX$4, "*,"), ""), IF($DK185="З", CONCATENATE($DE$4, ","), ""), IF($DK185=Довідники!$E$5, CONCATENATE($DE$4, "*,"), ""))</f>
        <v/>
      </c>
      <c r="H185" s="48" t="str">
        <f t="shared" si="159"/>
        <v/>
      </c>
      <c r="I185" s="48" t="str">
        <f t="shared" si="160"/>
        <v/>
      </c>
      <c r="J185" s="48">
        <f t="shared" si="162"/>
        <v>0</v>
      </c>
      <c r="K185" s="48" t="str">
        <f t="shared" si="161"/>
        <v/>
      </c>
      <c r="L185" s="48">
        <f t="shared" si="163"/>
        <v>0</v>
      </c>
      <c r="M185" s="51">
        <f t="shared" si="164"/>
        <v>0</v>
      </c>
      <c r="N185" s="51">
        <f t="shared" si="165"/>
        <v>0</v>
      </c>
      <c r="O185" s="52">
        <f t="shared" si="166"/>
        <v>0</v>
      </c>
      <c r="P185" s="96" t="str">
        <f t="shared" si="167"/>
        <v xml:space="preserve"> </v>
      </c>
      <c r="Q185" s="166" t="str">
        <f>IF(OR(P185&lt;Довідники!$J$8, P185&gt;Довідники!$K$8), "!", "")</f>
        <v>!</v>
      </c>
      <c r="R185" s="159"/>
      <c r="S185" s="103"/>
      <c r="T185" s="103"/>
      <c r="U185" s="72">
        <f t="shared" si="168"/>
        <v>0</v>
      </c>
      <c r="V185" s="104"/>
      <c r="W185" s="104"/>
      <c r="X185" s="105"/>
      <c r="Y185" s="102"/>
      <c r="Z185" s="103"/>
      <c r="AA185" s="103"/>
      <c r="AB185" s="72">
        <f t="shared" si="169"/>
        <v>0</v>
      </c>
      <c r="AC185" s="104"/>
      <c r="AD185" s="104"/>
      <c r="AE185" s="152"/>
      <c r="AF185" s="159"/>
      <c r="AG185" s="103"/>
      <c r="AH185" s="103"/>
      <c r="AI185" s="72">
        <f t="shared" si="170"/>
        <v>0</v>
      </c>
      <c r="AJ185" s="104"/>
      <c r="AK185" s="104"/>
      <c r="AL185" s="105"/>
      <c r="AM185" s="102"/>
      <c r="AN185" s="103"/>
      <c r="AO185" s="103"/>
      <c r="AP185" s="72">
        <f t="shared" si="171"/>
        <v>0</v>
      </c>
      <c r="AQ185" s="104"/>
      <c r="AR185" s="104"/>
      <c r="AS185" s="152"/>
      <c r="AT185" s="159"/>
      <c r="AU185" s="103"/>
      <c r="AV185" s="103"/>
      <c r="AW185" s="72">
        <f t="shared" si="172"/>
        <v>0</v>
      </c>
      <c r="AX185" s="104"/>
      <c r="AY185" s="104"/>
      <c r="AZ185" s="105"/>
      <c r="BA185" s="102"/>
      <c r="BB185" s="103"/>
      <c r="BC185" s="103"/>
      <c r="BD185" s="72">
        <f t="shared" si="173"/>
        <v>0</v>
      </c>
      <c r="BE185" s="104"/>
      <c r="BF185" s="104"/>
      <c r="BG185" s="152"/>
      <c r="BH185" s="159"/>
      <c r="BI185" s="103"/>
      <c r="BJ185" s="103"/>
      <c r="BK185" s="72">
        <f t="shared" si="174"/>
        <v>0</v>
      </c>
      <c r="BL185" s="104"/>
      <c r="BM185" s="104"/>
      <c r="BN185" s="105"/>
      <c r="BO185" s="102"/>
      <c r="BP185" s="103"/>
      <c r="BQ185" s="103"/>
      <c r="BR185" s="72">
        <f t="shared" si="175"/>
        <v>0</v>
      </c>
      <c r="BS185" s="104"/>
      <c r="BT185" s="104"/>
      <c r="BU185" s="152"/>
      <c r="BV185" s="159"/>
      <c r="BW185" s="103"/>
      <c r="BX185" s="103"/>
      <c r="BY185" s="72">
        <f t="shared" si="176"/>
        <v>0</v>
      </c>
      <c r="BZ185" s="104"/>
      <c r="CA185" s="104"/>
      <c r="CB185" s="105"/>
      <c r="CC185" s="102"/>
      <c r="CD185" s="103"/>
      <c r="CE185" s="103"/>
      <c r="CF185" s="72">
        <f t="shared" si="177"/>
        <v>0</v>
      </c>
      <c r="CG185" s="104"/>
      <c r="CH185" s="104"/>
      <c r="CI185" s="152"/>
      <c r="CJ185" s="159"/>
      <c r="CK185" s="103"/>
      <c r="CL185" s="103"/>
      <c r="CM185" s="72">
        <f t="shared" si="178"/>
        <v>0</v>
      </c>
      <c r="CN185" s="104"/>
      <c r="CO185" s="104"/>
      <c r="CP185" s="105"/>
      <c r="CQ185" s="102"/>
      <c r="CR185" s="103"/>
      <c r="CS185" s="103"/>
      <c r="CT185" s="72">
        <f t="shared" si="179"/>
        <v>0</v>
      </c>
      <c r="CU185" s="104"/>
      <c r="CV185" s="104"/>
      <c r="CW185" s="152"/>
      <c r="CX185" s="159"/>
      <c r="CY185" s="103"/>
      <c r="CZ185" s="103"/>
      <c r="DA185" s="72">
        <f t="shared" si="180"/>
        <v>0</v>
      </c>
      <c r="DB185" s="104"/>
      <c r="DC185" s="104"/>
      <c r="DD185" s="105"/>
      <c r="DE185" s="102"/>
      <c r="DF185" s="103"/>
      <c r="DG185" s="103"/>
      <c r="DH185" s="72">
        <f t="shared" si="181"/>
        <v>0</v>
      </c>
      <c r="DI185" s="104"/>
      <c r="DJ185" s="104"/>
      <c r="DK185" s="152"/>
      <c r="DL185" s="170">
        <f t="shared" si="182"/>
        <v>0</v>
      </c>
      <c r="DM185" s="51">
        <f>DN185*Довідники!$H$2</f>
        <v>0</v>
      </c>
      <c r="DN185" s="72">
        <f t="shared" si="183"/>
        <v>0</v>
      </c>
      <c r="DO185" s="96" t="str">
        <f t="shared" si="184"/>
        <v xml:space="preserve"> </v>
      </c>
      <c r="DP185" s="68" t="str">
        <f>IF(OR(DO185&lt;Довідники!$J$3, DO185&gt;Довідники!$K$3), "!", "")</f>
        <v>!</v>
      </c>
      <c r="DQ185" s="120"/>
      <c r="DR185" s="45" t="str">
        <f t="shared" si="185"/>
        <v/>
      </c>
      <c r="DS185" s="71"/>
      <c r="DT185" s="119"/>
      <c r="DU185" s="119"/>
      <c r="DV185" s="119"/>
      <c r="DW185" s="179"/>
      <c r="DX185" s="182"/>
      <c r="DY185" s="119"/>
      <c r="DZ185" s="119"/>
      <c r="EA185" s="183"/>
      <c r="ED185" s="10">
        <f t="shared" si="186"/>
        <v>0</v>
      </c>
      <c r="EE185" s="10">
        <f t="shared" si="187"/>
        <v>0</v>
      </c>
      <c r="EF185" s="10">
        <f t="shared" si="188"/>
        <v>0</v>
      </c>
      <c r="EG185" s="10">
        <f t="shared" si="189"/>
        <v>0</v>
      </c>
      <c r="EH185" s="10">
        <f t="shared" si="190"/>
        <v>0</v>
      </c>
      <c r="EI185" s="10">
        <f t="shared" si="191"/>
        <v>0</v>
      </c>
      <c r="EJ185" s="10">
        <f t="shared" si="192"/>
        <v>0</v>
      </c>
      <c r="EL185" s="123">
        <f t="shared" si="193"/>
        <v>0</v>
      </c>
    </row>
    <row r="186" spans="1:142" ht="13.5" hidden="1" thickBot="1" x14ac:dyDescent="0.25">
      <c r="A186" s="49">
        <f t="shared" si="157"/>
        <v>75</v>
      </c>
      <c r="B186" s="101"/>
      <c r="C186" s="50" t="str">
        <f>IF(ISBLANK(D186)=FALSE,VLOOKUP(D186,Довідники!$B$2:$C$45,2,FALSE),"")</f>
        <v/>
      </c>
      <c r="D186" s="145"/>
      <c r="E186" s="112"/>
      <c r="F186" s="48" t="str">
        <f t="shared" si="158"/>
        <v/>
      </c>
      <c r="G186" s="48" t="str">
        <f>CONCATENATE(IF($X186="З", CONCATENATE($R$4, ","), ""), IF($X186=Довідники!$E$5, CONCATENATE($R$4, "*,"), ""), IF($AE186="З", CONCATENATE($Y$4, ","), ""), IF($AE186=Довідники!$E$5, CONCATENATE($Y$4, "*,"), ""), IF($AL186="З", CONCATENATE($AF$4, ","), ""), IF($AL186=Довідники!$E$5, CONCATENATE($AF$4, "*,"), ""), IF($AS186="З", CONCATENATE($AM$4, ","), ""), IF($AS186=Довідники!$E$5, CONCATENATE($AM$4, "*,"), ""), IF($AZ186="З", CONCATENATE($AT$4, ","), ""), IF($AZ186=Довідники!$E$5, CONCATENATE($AT$4, "*,"), ""), IF($BG186="З", CONCATENATE($BA$4, ","), ""), IF($BG186=Довідники!$E$5, CONCATENATE($BA$4, "*,"), ""), IF($BN186="З", CONCATENATE($BH$4, ","), ""), IF($BN186=Довідники!$E$5, CONCATENATE($BH$4, "*,"), ""), IF($BU186="З", CONCATENATE($BO$4, ","), ""), IF($BU186=Довідники!$E$5, CONCATENATE($BO$4, "*,"), ""), IF($CB186="З", CONCATENATE($BV$4, ","), ""), IF($CB186=Довідники!$E$5, CONCATENATE($BV$4, "*,"), ""), IF($CI186="З", CONCATENATE($CC$4, ","), ""), IF($CI186=Довідники!$E$5, CONCATENATE($CC$4, "*,"), ""), IF($CP186="З", CONCATENATE($CJ$4, ","), ""), IF($CP186=Довідники!$E$5, CONCATENATE($CJ$4, "*,"), ""), IF($CW186="З", CONCATENATE($CQ$4, ","), ""), IF($CW186=Довідники!$E$5, CONCATENATE($CQ$4, "*,"), ""), IF($DD186="З", CONCATENATE($CX$4, ","), ""), IF($DD186=Довідники!$E$5, CONCATENATE($CX$4, "*,"), ""), IF($DK186="З", CONCATENATE($DE$4, ","), ""), IF($DK186=Довідники!$E$5, CONCATENATE($DE$4, "*,"), ""))</f>
        <v/>
      </c>
      <c r="H186" s="48" t="str">
        <f t="shared" si="159"/>
        <v/>
      </c>
      <c r="I186" s="48" t="str">
        <f t="shared" si="160"/>
        <v/>
      </c>
      <c r="J186" s="48">
        <f t="shared" si="162"/>
        <v>0</v>
      </c>
      <c r="K186" s="48" t="str">
        <f t="shared" si="161"/>
        <v/>
      </c>
      <c r="L186" s="48">
        <f t="shared" si="163"/>
        <v>0</v>
      </c>
      <c r="M186" s="51">
        <f t="shared" si="164"/>
        <v>0</v>
      </c>
      <c r="N186" s="51">
        <f t="shared" si="165"/>
        <v>0</v>
      </c>
      <c r="O186" s="52">
        <f t="shared" si="166"/>
        <v>0</v>
      </c>
      <c r="P186" s="96" t="str">
        <f t="shared" si="167"/>
        <v xml:space="preserve"> </v>
      </c>
      <c r="Q186" s="166" t="str">
        <f>IF(OR(P186&lt;Довідники!$J$8, P186&gt;Довідники!$K$8), "!", "")</f>
        <v>!</v>
      </c>
      <c r="R186" s="159"/>
      <c r="S186" s="103"/>
      <c r="T186" s="103"/>
      <c r="U186" s="72">
        <f t="shared" si="168"/>
        <v>0</v>
      </c>
      <c r="V186" s="104"/>
      <c r="W186" s="104"/>
      <c r="X186" s="105"/>
      <c r="Y186" s="102"/>
      <c r="Z186" s="103"/>
      <c r="AA186" s="103"/>
      <c r="AB186" s="72">
        <f t="shared" si="169"/>
        <v>0</v>
      </c>
      <c r="AC186" s="104"/>
      <c r="AD186" s="104"/>
      <c r="AE186" s="152"/>
      <c r="AF186" s="159"/>
      <c r="AG186" s="103"/>
      <c r="AH186" s="103"/>
      <c r="AI186" s="72">
        <f t="shared" si="170"/>
        <v>0</v>
      </c>
      <c r="AJ186" s="104"/>
      <c r="AK186" s="104"/>
      <c r="AL186" s="105"/>
      <c r="AM186" s="102"/>
      <c r="AN186" s="103"/>
      <c r="AO186" s="103"/>
      <c r="AP186" s="72">
        <f t="shared" si="171"/>
        <v>0</v>
      </c>
      <c r="AQ186" s="104"/>
      <c r="AR186" s="104"/>
      <c r="AS186" s="152"/>
      <c r="AT186" s="159"/>
      <c r="AU186" s="103"/>
      <c r="AV186" s="103"/>
      <c r="AW186" s="72">
        <f t="shared" si="172"/>
        <v>0</v>
      </c>
      <c r="AX186" s="104"/>
      <c r="AY186" s="104"/>
      <c r="AZ186" s="105"/>
      <c r="BA186" s="102"/>
      <c r="BB186" s="103"/>
      <c r="BC186" s="103"/>
      <c r="BD186" s="72">
        <f t="shared" si="173"/>
        <v>0</v>
      </c>
      <c r="BE186" s="104"/>
      <c r="BF186" s="104"/>
      <c r="BG186" s="152"/>
      <c r="BH186" s="159"/>
      <c r="BI186" s="103"/>
      <c r="BJ186" s="103"/>
      <c r="BK186" s="72">
        <f t="shared" si="174"/>
        <v>0</v>
      </c>
      <c r="BL186" s="104"/>
      <c r="BM186" s="104"/>
      <c r="BN186" s="105"/>
      <c r="BO186" s="102"/>
      <c r="BP186" s="103"/>
      <c r="BQ186" s="103"/>
      <c r="BR186" s="72">
        <f t="shared" si="175"/>
        <v>0</v>
      </c>
      <c r="BS186" s="104"/>
      <c r="BT186" s="104"/>
      <c r="BU186" s="152"/>
      <c r="BV186" s="159"/>
      <c r="BW186" s="103"/>
      <c r="BX186" s="103"/>
      <c r="BY186" s="72">
        <f t="shared" si="176"/>
        <v>0</v>
      </c>
      <c r="BZ186" s="104"/>
      <c r="CA186" s="104"/>
      <c r="CB186" s="105"/>
      <c r="CC186" s="102"/>
      <c r="CD186" s="103"/>
      <c r="CE186" s="103"/>
      <c r="CF186" s="72">
        <f t="shared" si="177"/>
        <v>0</v>
      </c>
      <c r="CG186" s="104"/>
      <c r="CH186" s="104"/>
      <c r="CI186" s="152"/>
      <c r="CJ186" s="159"/>
      <c r="CK186" s="103"/>
      <c r="CL186" s="103"/>
      <c r="CM186" s="72">
        <f t="shared" si="178"/>
        <v>0</v>
      </c>
      <c r="CN186" s="104"/>
      <c r="CO186" s="104"/>
      <c r="CP186" s="105"/>
      <c r="CQ186" s="102"/>
      <c r="CR186" s="103"/>
      <c r="CS186" s="103"/>
      <c r="CT186" s="72">
        <f t="shared" si="179"/>
        <v>0</v>
      </c>
      <c r="CU186" s="104"/>
      <c r="CV186" s="104"/>
      <c r="CW186" s="152"/>
      <c r="CX186" s="159"/>
      <c r="CY186" s="103"/>
      <c r="CZ186" s="103"/>
      <c r="DA186" s="72">
        <f t="shared" si="180"/>
        <v>0</v>
      </c>
      <c r="DB186" s="104"/>
      <c r="DC186" s="104"/>
      <c r="DD186" s="105"/>
      <c r="DE186" s="102"/>
      <c r="DF186" s="103"/>
      <c r="DG186" s="103"/>
      <c r="DH186" s="72">
        <f t="shared" si="181"/>
        <v>0</v>
      </c>
      <c r="DI186" s="104"/>
      <c r="DJ186" s="104"/>
      <c r="DK186" s="152"/>
      <c r="DL186" s="170">
        <f t="shared" si="182"/>
        <v>0</v>
      </c>
      <c r="DM186" s="51">
        <f>DN186*Довідники!$H$2</f>
        <v>0</v>
      </c>
      <c r="DN186" s="72">
        <f t="shared" si="183"/>
        <v>0</v>
      </c>
      <c r="DO186" s="96" t="str">
        <f t="shared" si="184"/>
        <v xml:space="preserve"> </v>
      </c>
      <c r="DP186" s="68" t="str">
        <f>IF(OR(DO186&lt;Довідники!$J$3, DO186&gt;Довідники!$K$3), "!", "")</f>
        <v>!</v>
      </c>
      <c r="DQ186" s="120"/>
      <c r="DR186" s="45" t="str">
        <f t="shared" si="185"/>
        <v/>
      </c>
      <c r="DS186" s="71"/>
      <c r="DT186" s="119"/>
      <c r="DU186" s="119"/>
      <c r="DV186" s="119"/>
      <c r="DW186" s="179"/>
      <c r="DX186" s="182"/>
      <c r="DY186" s="119"/>
      <c r="DZ186" s="119"/>
      <c r="EA186" s="183"/>
      <c r="ED186" s="10">
        <f t="shared" si="186"/>
        <v>0</v>
      </c>
      <c r="EE186" s="10">
        <f t="shared" si="187"/>
        <v>0</v>
      </c>
      <c r="EF186" s="10">
        <f t="shared" si="188"/>
        <v>0</v>
      </c>
      <c r="EG186" s="10">
        <f t="shared" si="189"/>
        <v>0</v>
      </c>
      <c r="EH186" s="10">
        <f t="shared" si="190"/>
        <v>0</v>
      </c>
      <c r="EI186" s="10">
        <f t="shared" si="191"/>
        <v>0</v>
      </c>
      <c r="EJ186" s="10">
        <f t="shared" si="192"/>
        <v>0</v>
      </c>
      <c r="EL186" s="123">
        <f t="shared" si="193"/>
        <v>0</v>
      </c>
    </row>
    <row r="187" spans="1:142" ht="13.5" hidden="1" thickBot="1" x14ac:dyDescent="0.25">
      <c r="A187" s="49">
        <f t="shared" si="157"/>
        <v>76</v>
      </c>
      <c r="B187" s="101"/>
      <c r="C187" s="50" t="str">
        <f>IF(ISBLANK(D187)=FALSE,VLOOKUP(D187,Довідники!$B$2:$C$45,2,FALSE),"")</f>
        <v/>
      </c>
      <c r="D187" s="145"/>
      <c r="E187" s="112"/>
      <c r="F187" s="48" t="str">
        <f t="shared" si="158"/>
        <v/>
      </c>
      <c r="G187" s="48" t="str">
        <f>CONCATENATE(IF($X187="З", CONCATENATE($R$4, ","), ""), IF($X187=Довідники!$E$5, CONCATENATE($R$4, "*,"), ""), IF($AE187="З", CONCATENATE($Y$4, ","), ""), IF($AE187=Довідники!$E$5, CONCATENATE($Y$4, "*,"), ""), IF($AL187="З", CONCATENATE($AF$4, ","), ""), IF($AL187=Довідники!$E$5, CONCATENATE($AF$4, "*,"), ""), IF($AS187="З", CONCATENATE($AM$4, ","), ""), IF($AS187=Довідники!$E$5, CONCATENATE($AM$4, "*,"), ""), IF($AZ187="З", CONCATENATE($AT$4, ","), ""), IF($AZ187=Довідники!$E$5, CONCATENATE($AT$4, "*,"), ""), IF($BG187="З", CONCATENATE($BA$4, ","), ""), IF($BG187=Довідники!$E$5, CONCATENATE($BA$4, "*,"), ""), IF($BN187="З", CONCATENATE($BH$4, ","), ""), IF($BN187=Довідники!$E$5, CONCATENATE($BH$4, "*,"), ""), IF($BU187="З", CONCATENATE($BO$4, ","), ""), IF($BU187=Довідники!$E$5, CONCATENATE($BO$4, "*,"), ""), IF($CB187="З", CONCATENATE($BV$4, ","), ""), IF($CB187=Довідники!$E$5, CONCATENATE($BV$4, "*,"), ""), IF($CI187="З", CONCATENATE($CC$4, ","), ""), IF($CI187=Довідники!$E$5, CONCATENATE($CC$4, "*,"), ""), IF($CP187="З", CONCATENATE($CJ$4, ","), ""), IF($CP187=Довідники!$E$5, CONCATENATE($CJ$4, "*,"), ""), IF($CW187="З", CONCATENATE($CQ$4, ","), ""), IF($CW187=Довідники!$E$5, CONCATENATE($CQ$4, "*,"), ""), IF($DD187="З", CONCATENATE($CX$4, ","), ""), IF($DD187=Довідники!$E$5, CONCATENATE($CX$4, "*,"), ""), IF($DK187="З", CONCATENATE($DE$4, ","), ""), IF($DK187=Довідники!$E$5, CONCATENATE($DE$4, "*,"), ""))</f>
        <v/>
      </c>
      <c r="H187" s="48" t="str">
        <f t="shared" si="159"/>
        <v/>
      </c>
      <c r="I187" s="48" t="str">
        <f t="shared" si="160"/>
        <v/>
      </c>
      <c r="J187" s="48">
        <f t="shared" si="162"/>
        <v>0</v>
      </c>
      <c r="K187" s="48" t="str">
        <f t="shared" si="161"/>
        <v/>
      </c>
      <c r="L187" s="48">
        <f t="shared" si="163"/>
        <v>0</v>
      </c>
      <c r="M187" s="51">
        <f t="shared" si="164"/>
        <v>0</v>
      </c>
      <c r="N187" s="51">
        <f t="shared" si="165"/>
        <v>0</v>
      </c>
      <c r="O187" s="52">
        <f t="shared" si="166"/>
        <v>0</v>
      </c>
      <c r="P187" s="96" t="str">
        <f t="shared" si="167"/>
        <v xml:space="preserve"> </v>
      </c>
      <c r="Q187" s="166" t="str">
        <f>IF(OR(P187&lt;Довідники!$J$8, P187&gt;Довідники!$K$8), "!", "")</f>
        <v>!</v>
      </c>
      <c r="R187" s="159"/>
      <c r="S187" s="103"/>
      <c r="T187" s="103"/>
      <c r="U187" s="72">
        <f t="shared" si="168"/>
        <v>0</v>
      </c>
      <c r="V187" s="104"/>
      <c r="W187" s="104"/>
      <c r="X187" s="105"/>
      <c r="Y187" s="102"/>
      <c r="Z187" s="103"/>
      <c r="AA187" s="103"/>
      <c r="AB187" s="72">
        <f t="shared" si="169"/>
        <v>0</v>
      </c>
      <c r="AC187" s="104"/>
      <c r="AD187" s="104"/>
      <c r="AE187" s="152"/>
      <c r="AF187" s="159"/>
      <c r="AG187" s="103"/>
      <c r="AH187" s="103"/>
      <c r="AI187" s="72">
        <f t="shared" si="170"/>
        <v>0</v>
      </c>
      <c r="AJ187" s="104"/>
      <c r="AK187" s="104"/>
      <c r="AL187" s="105"/>
      <c r="AM187" s="102"/>
      <c r="AN187" s="103"/>
      <c r="AO187" s="103"/>
      <c r="AP187" s="72">
        <f t="shared" si="171"/>
        <v>0</v>
      </c>
      <c r="AQ187" s="104"/>
      <c r="AR187" s="104"/>
      <c r="AS187" s="152"/>
      <c r="AT187" s="159"/>
      <c r="AU187" s="103"/>
      <c r="AV187" s="103"/>
      <c r="AW187" s="72">
        <f t="shared" si="172"/>
        <v>0</v>
      </c>
      <c r="AX187" s="104"/>
      <c r="AY187" s="104"/>
      <c r="AZ187" s="105"/>
      <c r="BA187" s="102"/>
      <c r="BB187" s="103"/>
      <c r="BC187" s="103"/>
      <c r="BD187" s="72">
        <f t="shared" si="173"/>
        <v>0</v>
      </c>
      <c r="BE187" s="104"/>
      <c r="BF187" s="104"/>
      <c r="BG187" s="152"/>
      <c r="BH187" s="159"/>
      <c r="BI187" s="103"/>
      <c r="BJ187" s="103"/>
      <c r="BK187" s="72">
        <f t="shared" si="174"/>
        <v>0</v>
      </c>
      <c r="BL187" s="104"/>
      <c r="BM187" s="104"/>
      <c r="BN187" s="105"/>
      <c r="BO187" s="102"/>
      <c r="BP187" s="103"/>
      <c r="BQ187" s="103"/>
      <c r="BR187" s="72">
        <f t="shared" si="175"/>
        <v>0</v>
      </c>
      <c r="BS187" s="104"/>
      <c r="BT187" s="104"/>
      <c r="BU187" s="152"/>
      <c r="BV187" s="159"/>
      <c r="BW187" s="103"/>
      <c r="BX187" s="103"/>
      <c r="BY187" s="72">
        <f t="shared" si="176"/>
        <v>0</v>
      </c>
      <c r="BZ187" s="104"/>
      <c r="CA187" s="104"/>
      <c r="CB187" s="105"/>
      <c r="CC187" s="102"/>
      <c r="CD187" s="103"/>
      <c r="CE187" s="103"/>
      <c r="CF187" s="72">
        <f t="shared" si="177"/>
        <v>0</v>
      </c>
      <c r="CG187" s="104"/>
      <c r="CH187" s="104"/>
      <c r="CI187" s="152"/>
      <c r="CJ187" s="159"/>
      <c r="CK187" s="103"/>
      <c r="CL187" s="103"/>
      <c r="CM187" s="72">
        <f t="shared" si="178"/>
        <v>0</v>
      </c>
      <c r="CN187" s="104"/>
      <c r="CO187" s="104"/>
      <c r="CP187" s="105"/>
      <c r="CQ187" s="102"/>
      <c r="CR187" s="103"/>
      <c r="CS187" s="103"/>
      <c r="CT187" s="72">
        <f t="shared" si="179"/>
        <v>0</v>
      </c>
      <c r="CU187" s="104"/>
      <c r="CV187" s="104"/>
      <c r="CW187" s="152"/>
      <c r="CX187" s="159"/>
      <c r="CY187" s="103"/>
      <c r="CZ187" s="103"/>
      <c r="DA187" s="72">
        <f t="shared" si="180"/>
        <v>0</v>
      </c>
      <c r="DB187" s="104"/>
      <c r="DC187" s="104"/>
      <c r="DD187" s="105"/>
      <c r="DE187" s="102"/>
      <c r="DF187" s="103"/>
      <c r="DG187" s="103"/>
      <c r="DH187" s="72">
        <f t="shared" si="181"/>
        <v>0</v>
      </c>
      <c r="DI187" s="104"/>
      <c r="DJ187" s="104"/>
      <c r="DK187" s="152"/>
      <c r="DL187" s="170">
        <f t="shared" si="182"/>
        <v>0</v>
      </c>
      <c r="DM187" s="51">
        <f>DN187*Довідники!$H$2</f>
        <v>0</v>
      </c>
      <c r="DN187" s="72">
        <f t="shared" si="183"/>
        <v>0</v>
      </c>
      <c r="DO187" s="96" t="str">
        <f t="shared" si="184"/>
        <v xml:space="preserve"> </v>
      </c>
      <c r="DP187" s="68" t="str">
        <f>IF(OR(DO187&lt;Довідники!$J$3, DO187&gt;Довідники!$K$3), "!", "")</f>
        <v>!</v>
      </c>
      <c r="DQ187" s="120"/>
      <c r="DR187" s="45" t="str">
        <f t="shared" si="185"/>
        <v/>
      </c>
      <c r="DS187" s="71"/>
      <c r="DT187" s="119"/>
      <c r="DU187" s="119"/>
      <c r="DV187" s="119"/>
      <c r="DW187" s="179"/>
      <c r="DX187" s="182"/>
      <c r="DY187" s="119"/>
      <c r="DZ187" s="119"/>
      <c r="EA187" s="183"/>
      <c r="ED187" s="10">
        <f t="shared" si="186"/>
        <v>0</v>
      </c>
      <c r="EE187" s="10">
        <f t="shared" si="187"/>
        <v>0</v>
      </c>
      <c r="EF187" s="10">
        <f t="shared" si="188"/>
        <v>0</v>
      </c>
      <c r="EG187" s="10">
        <f t="shared" si="189"/>
        <v>0</v>
      </c>
      <c r="EH187" s="10">
        <f t="shared" si="190"/>
        <v>0</v>
      </c>
      <c r="EI187" s="10">
        <f t="shared" si="191"/>
        <v>0</v>
      </c>
      <c r="EJ187" s="10">
        <f t="shared" si="192"/>
        <v>0</v>
      </c>
      <c r="EL187" s="123">
        <f t="shared" si="193"/>
        <v>0</v>
      </c>
    </row>
    <row r="188" spans="1:142" ht="13.5" hidden="1" thickBot="1" x14ac:dyDescent="0.25">
      <c r="A188" s="49">
        <f t="shared" si="157"/>
        <v>77</v>
      </c>
      <c r="B188" s="101"/>
      <c r="C188" s="50" t="str">
        <f>IF(ISBLANK(D188)=FALSE,VLOOKUP(D188,Довідники!$B$2:$C$45,2,FALSE),"")</f>
        <v/>
      </c>
      <c r="D188" s="145"/>
      <c r="E188" s="112"/>
      <c r="F188" s="48" t="str">
        <f t="shared" si="158"/>
        <v/>
      </c>
      <c r="G188" s="48" t="str">
        <f>CONCATENATE(IF($X188="З", CONCATENATE($R$4, ","), ""), IF($X188=Довідники!$E$5, CONCATENATE($R$4, "*,"), ""), IF($AE188="З", CONCATENATE($Y$4, ","), ""), IF($AE188=Довідники!$E$5, CONCATENATE($Y$4, "*,"), ""), IF($AL188="З", CONCATENATE($AF$4, ","), ""), IF($AL188=Довідники!$E$5, CONCATENATE($AF$4, "*,"), ""), IF($AS188="З", CONCATENATE($AM$4, ","), ""), IF($AS188=Довідники!$E$5, CONCATENATE($AM$4, "*,"), ""), IF($AZ188="З", CONCATENATE($AT$4, ","), ""), IF($AZ188=Довідники!$E$5, CONCATENATE($AT$4, "*,"), ""), IF($BG188="З", CONCATENATE($BA$4, ","), ""), IF($BG188=Довідники!$E$5, CONCATENATE($BA$4, "*,"), ""), IF($BN188="З", CONCATENATE($BH$4, ","), ""), IF($BN188=Довідники!$E$5, CONCATENATE($BH$4, "*,"), ""), IF($BU188="З", CONCATENATE($BO$4, ","), ""), IF($BU188=Довідники!$E$5, CONCATENATE($BO$4, "*,"), ""), IF($CB188="З", CONCATENATE($BV$4, ","), ""), IF($CB188=Довідники!$E$5, CONCATENATE($BV$4, "*,"), ""), IF($CI188="З", CONCATENATE($CC$4, ","), ""), IF($CI188=Довідники!$E$5, CONCATENATE($CC$4, "*,"), ""), IF($CP188="З", CONCATENATE($CJ$4, ","), ""), IF($CP188=Довідники!$E$5, CONCATENATE($CJ$4, "*,"), ""), IF($CW188="З", CONCATENATE($CQ$4, ","), ""), IF($CW188=Довідники!$E$5, CONCATENATE($CQ$4, "*,"), ""), IF($DD188="З", CONCATENATE($CX$4, ","), ""), IF($DD188=Довідники!$E$5, CONCATENATE($CX$4, "*,"), ""), IF($DK188="З", CONCATENATE($DE$4, ","), ""), IF($DK188=Довідники!$E$5, CONCATENATE($DE$4, "*,"), ""))</f>
        <v/>
      </c>
      <c r="H188" s="48" t="str">
        <f t="shared" si="159"/>
        <v/>
      </c>
      <c r="I188" s="48" t="str">
        <f t="shared" si="160"/>
        <v/>
      </c>
      <c r="J188" s="48">
        <f t="shared" si="162"/>
        <v>0</v>
      </c>
      <c r="K188" s="48" t="str">
        <f t="shared" si="161"/>
        <v/>
      </c>
      <c r="L188" s="48">
        <f t="shared" si="163"/>
        <v>0</v>
      </c>
      <c r="M188" s="51">
        <f t="shared" si="164"/>
        <v>0</v>
      </c>
      <c r="N188" s="51">
        <f t="shared" si="165"/>
        <v>0</v>
      </c>
      <c r="O188" s="52">
        <f t="shared" si="166"/>
        <v>0</v>
      </c>
      <c r="P188" s="96" t="str">
        <f t="shared" si="167"/>
        <v xml:space="preserve"> </v>
      </c>
      <c r="Q188" s="166" t="str">
        <f>IF(OR(P188&lt;Довідники!$J$8, P188&gt;Довідники!$K$8), "!", "")</f>
        <v>!</v>
      </c>
      <c r="R188" s="159"/>
      <c r="S188" s="103"/>
      <c r="T188" s="103"/>
      <c r="U188" s="72">
        <f t="shared" si="168"/>
        <v>0</v>
      </c>
      <c r="V188" s="104"/>
      <c r="W188" s="104"/>
      <c r="X188" s="105"/>
      <c r="Y188" s="102"/>
      <c r="Z188" s="103"/>
      <c r="AA188" s="103"/>
      <c r="AB188" s="72">
        <f t="shared" si="169"/>
        <v>0</v>
      </c>
      <c r="AC188" s="104"/>
      <c r="AD188" s="104"/>
      <c r="AE188" s="152"/>
      <c r="AF188" s="159"/>
      <c r="AG188" s="103"/>
      <c r="AH188" s="103"/>
      <c r="AI188" s="72">
        <f t="shared" si="170"/>
        <v>0</v>
      </c>
      <c r="AJ188" s="104"/>
      <c r="AK188" s="104"/>
      <c r="AL188" s="105"/>
      <c r="AM188" s="102"/>
      <c r="AN188" s="103"/>
      <c r="AO188" s="103"/>
      <c r="AP188" s="72">
        <f t="shared" si="171"/>
        <v>0</v>
      </c>
      <c r="AQ188" s="104"/>
      <c r="AR188" s="104"/>
      <c r="AS188" s="152"/>
      <c r="AT188" s="159"/>
      <c r="AU188" s="103"/>
      <c r="AV188" s="103"/>
      <c r="AW188" s="72">
        <f t="shared" si="172"/>
        <v>0</v>
      </c>
      <c r="AX188" s="104"/>
      <c r="AY188" s="104"/>
      <c r="AZ188" s="105"/>
      <c r="BA188" s="102"/>
      <c r="BB188" s="103"/>
      <c r="BC188" s="103"/>
      <c r="BD188" s="72">
        <f t="shared" si="173"/>
        <v>0</v>
      </c>
      <c r="BE188" s="104"/>
      <c r="BF188" s="104"/>
      <c r="BG188" s="152"/>
      <c r="BH188" s="159"/>
      <c r="BI188" s="103"/>
      <c r="BJ188" s="103"/>
      <c r="BK188" s="72">
        <f t="shared" si="174"/>
        <v>0</v>
      </c>
      <c r="BL188" s="104"/>
      <c r="BM188" s="104"/>
      <c r="BN188" s="105"/>
      <c r="BO188" s="102"/>
      <c r="BP188" s="103"/>
      <c r="BQ188" s="103"/>
      <c r="BR188" s="72">
        <f t="shared" si="175"/>
        <v>0</v>
      </c>
      <c r="BS188" s="104"/>
      <c r="BT188" s="104"/>
      <c r="BU188" s="152"/>
      <c r="BV188" s="159"/>
      <c r="BW188" s="103"/>
      <c r="BX188" s="103"/>
      <c r="BY188" s="72">
        <f t="shared" si="176"/>
        <v>0</v>
      </c>
      <c r="BZ188" s="104"/>
      <c r="CA188" s="104"/>
      <c r="CB188" s="105"/>
      <c r="CC188" s="102"/>
      <c r="CD188" s="103"/>
      <c r="CE188" s="103"/>
      <c r="CF188" s="72">
        <f t="shared" si="177"/>
        <v>0</v>
      </c>
      <c r="CG188" s="104"/>
      <c r="CH188" s="104"/>
      <c r="CI188" s="152"/>
      <c r="CJ188" s="159"/>
      <c r="CK188" s="103"/>
      <c r="CL188" s="103"/>
      <c r="CM188" s="72">
        <f t="shared" si="178"/>
        <v>0</v>
      </c>
      <c r="CN188" s="104"/>
      <c r="CO188" s="104"/>
      <c r="CP188" s="105"/>
      <c r="CQ188" s="102"/>
      <c r="CR188" s="103"/>
      <c r="CS188" s="103"/>
      <c r="CT188" s="72">
        <f t="shared" si="179"/>
        <v>0</v>
      </c>
      <c r="CU188" s="104"/>
      <c r="CV188" s="104"/>
      <c r="CW188" s="152"/>
      <c r="CX188" s="159"/>
      <c r="CY188" s="103"/>
      <c r="CZ188" s="103"/>
      <c r="DA188" s="72">
        <f t="shared" si="180"/>
        <v>0</v>
      </c>
      <c r="DB188" s="104"/>
      <c r="DC188" s="104"/>
      <c r="DD188" s="105"/>
      <c r="DE188" s="102"/>
      <c r="DF188" s="103"/>
      <c r="DG188" s="103"/>
      <c r="DH188" s="72">
        <f t="shared" si="181"/>
        <v>0</v>
      </c>
      <c r="DI188" s="104"/>
      <c r="DJ188" s="104"/>
      <c r="DK188" s="152"/>
      <c r="DL188" s="170">
        <f t="shared" si="182"/>
        <v>0</v>
      </c>
      <c r="DM188" s="51">
        <f>DN188*Довідники!$H$2</f>
        <v>0</v>
      </c>
      <c r="DN188" s="72">
        <f t="shared" si="183"/>
        <v>0</v>
      </c>
      <c r="DO188" s="96" t="str">
        <f t="shared" si="184"/>
        <v xml:space="preserve"> </v>
      </c>
      <c r="DP188" s="68" t="str">
        <f>IF(OR(DO188&lt;Довідники!$J$3, DO188&gt;Довідники!$K$3), "!", "")</f>
        <v>!</v>
      </c>
      <c r="DQ188" s="120"/>
      <c r="DR188" s="45" t="str">
        <f t="shared" si="185"/>
        <v/>
      </c>
      <c r="DS188" s="71"/>
      <c r="DT188" s="119"/>
      <c r="DU188" s="119"/>
      <c r="DV188" s="119"/>
      <c r="DW188" s="179"/>
      <c r="DX188" s="182"/>
      <c r="DY188" s="119"/>
      <c r="DZ188" s="119"/>
      <c r="EA188" s="183"/>
      <c r="ED188" s="10">
        <f t="shared" si="186"/>
        <v>0</v>
      </c>
      <c r="EE188" s="10">
        <f t="shared" si="187"/>
        <v>0</v>
      </c>
      <c r="EF188" s="10">
        <f t="shared" si="188"/>
        <v>0</v>
      </c>
      <c r="EG188" s="10">
        <f t="shared" si="189"/>
        <v>0</v>
      </c>
      <c r="EH188" s="10">
        <f t="shared" si="190"/>
        <v>0</v>
      </c>
      <c r="EI188" s="10">
        <f t="shared" si="191"/>
        <v>0</v>
      </c>
      <c r="EJ188" s="10">
        <f t="shared" si="192"/>
        <v>0</v>
      </c>
      <c r="EL188" s="123">
        <f t="shared" si="193"/>
        <v>0</v>
      </c>
    </row>
    <row r="189" spans="1:142" ht="13.5" hidden="1" thickBot="1" x14ac:dyDescent="0.25">
      <c r="A189" s="49">
        <f t="shared" si="157"/>
        <v>78</v>
      </c>
      <c r="B189" s="101"/>
      <c r="C189" s="50" t="str">
        <f>IF(ISBLANK(D189)=FALSE,VLOOKUP(D189,Довідники!$B$2:$C$45,2,FALSE),"")</f>
        <v/>
      </c>
      <c r="D189" s="145"/>
      <c r="E189" s="112"/>
      <c r="F189" s="48" t="str">
        <f t="shared" si="158"/>
        <v/>
      </c>
      <c r="G189" s="48" t="str">
        <f>CONCATENATE(IF($X189="З", CONCATENATE($R$4, ","), ""), IF($X189=Довідники!$E$5, CONCATENATE($R$4, "*,"), ""), IF($AE189="З", CONCATENATE($Y$4, ","), ""), IF($AE189=Довідники!$E$5, CONCATENATE($Y$4, "*,"), ""), IF($AL189="З", CONCATENATE($AF$4, ","), ""), IF($AL189=Довідники!$E$5, CONCATENATE($AF$4, "*,"), ""), IF($AS189="З", CONCATENATE($AM$4, ","), ""), IF($AS189=Довідники!$E$5, CONCATENATE($AM$4, "*,"), ""), IF($AZ189="З", CONCATENATE($AT$4, ","), ""), IF($AZ189=Довідники!$E$5, CONCATENATE($AT$4, "*,"), ""), IF($BG189="З", CONCATENATE($BA$4, ","), ""), IF($BG189=Довідники!$E$5, CONCATENATE($BA$4, "*,"), ""), IF($BN189="З", CONCATENATE($BH$4, ","), ""), IF($BN189=Довідники!$E$5, CONCATENATE($BH$4, "*,"), ""), IF($BU189="З", CONCATENATE($BO$4, ","), ""), IF($BU189=Довідники!$E$5, CONCATENATE($BO$4, "*,"), ""), IF($CB189="З", CONCATENATE($BV$4, ","), ""), IF($CB189=Довідники!$E$5, CONCATENATE($BV$4, "*,"), ""), IF($CI189="З", CONCATENATE($CC$4, ","), ""), IF($CI189=Довідники!$E$5, CONCATENATE($CC$4, "*,"), ""), IF($CP189="З", CONCATENATE($CJ$4, ","), ""), IF($CP189=Довідники!$E$5, CONCATENATE($CJ$4, "*,"), ""), IF($CW189="З", CONCATENATE($CQ$4, ","), ""), IF($CW189=Довідники!$E$5, CONCATENATE($CQ$4, "*,"), ""), IF($DD189="З", CONCATENATE($CX$4, ","), ""), IF($DD189=Довідники!$E$5, CONCATENATE($CX$4, "*,"), ""), IF($DK189="З", CONCATENATE($DE$4, ","), ""), IF($DK189=Довідники!$E$5, CONCATENATE($DE$4, "*,"), ""))</f>
        <v/>
      </c>
      <c r="H189" s="48" t="str">
        <f t="shared" si="159"/>
        <v/>
      </c>
      <c r="I189" s="48" t="str">
        <f t="shared" si="160"/>
        <v/>
      </c>
      <c r="J189" s="48">
        <f t="shared" si="162"/>
        <v>0</v>
      </c>
      <c r="K189" s="48" t="str">
        <f t="shared" si="161"/>
        <v/>
      </c>
      <c r="L189" s="48">
        <f t="shared" si="163"/>
        <v>0</v>
      </c>
      <c r="M189" s="51">
        <f t="shared" si="164"/>
        <v>0</v>
      </c>
      <c r="N189" s="51">
        <f t="shared" si="165"/>
        <v>0</v>
      </c>
      <c r="O189" s="52">
        <f t="shared" si="166"/>
        <v>0</v>
      </c>
      <c r="P189" s="96" t="str">
        <f t="shared" si="167"/>
        <v xml:space="preserve"> </v>
      </c>
      <c r="Q189" s="166" t="str">
        <f>IF(OR(P189&lt;Довідники!$J$8, P189&gt;Довідники!$K$8), "!", "")</f>
        <v>!</v>
      </c>
      <c r="R189" s="159"/>
      <c r="S189" s="103"/>
      <c r="T189" s="103"/>
      <c r="U189" s="72">
        <f t="shared" si="168"/>
        <v>0</v>
      </c>
      <c r="V189" s="104"/>
      <c r="W189" s="104"/>
      <c r="X189" s="105"/>
      <c r="Y189" s="102"/>
      <c r="Z189" s="103"/>
      <c r="AA189" s="103"/>
      <c r="AB189" s="72">
        <f t="shared" si="169"/>
        <v>0</v>
      </c>
      <c r="AC189" s="104"/>
      <c r="AD189" s="104"/>
      <c r="AE189" s="152"/>
      <c r="AF189" s="159"/>
      <c r="AG189" s="103"/>
      <c r="AH189" s="103"/>
      <c r="AI189" s="72">
        <f t="shared" si="170"/>
        <v>0</v>
      </c>
      <c r="AJ189" s="104"/>
      <c r="AK189" s="104"/>
      <c r="AL189" s="105"/>
      <c r="AM189" s="102"/>
      <c r="AN189" s="103"/>
      <c r="AO189" s="103"/>
      <c r="AP189" s="72">
        <f t="shared" si="171"/>
        <v>0</v>
      </c>
      <c r="AQ189" s="104"/>
      <c r="AR189" s="104"/>
      <c r="AS189" s="152"/>
      <c r="AT189" s="159"/>
      <c r="AU189" s="103"/>
      <c r="AV189" s="103"/>
      <c r="AW189" s="72">
        <f t="shared" si="172"/>
        <v>0</v>
      </c>
      <c r="AX189" s="104"/>
      <c r="AY189" s="104"/>
      <c r="AZ189" s="105"/>
      <c r="BA189" s="102"/>
      <c r="BB189" s="103"/>
      <c r="BC189" s="103"/>
      <c r="BD189" s="72">
        <f t="shared" si="173"/>
        <v>0</v>
      </c>
      <c r="BE189" s="104"/>
      <c r="BF189" s="104"/>
      <c r="BG189" s="152"/>
      <c r="BH189" s="159"/>
      <c r="BI189" s="103"/>
      <c r="BJ189" s="103"/>
      <c r="BK189" s="72">
        <f t="shared" si="174"/>
        <v>0</v>
      </c>
      <c r="BL189" s="104"/>
      <c r="BM189" s="104"/>
      <c r="BN189" s="105"/>
      <c r="BO189" s="102"/>
      <c r="BP189" s="103"/>
      <c r="BQ189" s="103"/>
      <c r="BR189" s="72">
        <f t="shared" si="175"/>
        <v>0</v>
      </c>
      <c r="BS189" s="104"/>
      <c r="BT189" s="104"/>
      <c r="BU189" s="152"/>
      <c r="BV189" s="159"/>
      <c r="BW189" s="103"/>
      <c r="BX189" s="103"/>
      <c r="BY189" s="72">
        <f t="shared" si="176"/>
        <v>0</v>
      </c>
      <c r="BZ189" s="104"/>
      <c r="CA189" s="104"/>
      <c r="CB189" s="105"/>
      <c r="CC189" s="102"/>
      <c r="CD189" s="103"/>
      <c r="CE189" s="103"/>
      <c r="CF189" s="72">
        <f t="shared" si="177"/>
        <v>0</v>
      </c>
      <c r="CG189" s="104"/>
      <c r="CH189" s="104"/>
      <c r="CI189" s="152"/>
      <c r="CJ189" s="159"/>
      <c r="CK189" s="103"/>
      <c r="CL189" s="103"/>
      <c r="CM189" s="72">
        <f t="shared" si="178"/>
        <v>0</v>
      </c>
      <c r="CN189" s="104"/>
      <c r="CO189" s="104"/>
      <c r="CP189" s="105"/>
      <c r="CQ189" s="102"/>
      <c r="CR189" s="103"/>
      <c r="CS189" s="103"/>
      <c r="CT189" s="72">
        <f t="shared" si="179"/>
        <v>0</v>
      </c>
      <c r="CU189" s="104"/>
      <c r="CV189" s="104"/>
      <c r="CW189" s="152"/>
      <c r="CX189" s="159"/>
      <c r="CY189" s="103"/>
      <c r="CZ189" s="103"/>
      <c r="DA189" s="72">
        <f t="shared" si="180"/>
        <v>0</v>
      </c>
      <c r="DB189" s="104"/>
      <c r="DC189" s="104"/>
      <c r="DD189" s="105"/>
      <c r="DE189" s="102"/>
      <c r="DF189" s="103"/>
      <c r="DG189" s="103"/>
      <c r="DH189" s="72">
        <f t="shared" si="181"/>
        <v>0</v>
      </c>
      <c r="DI189" s="104"/>
      <c r="DJ189" s="104"/>
      <c r="DK189" s="152"/>
      <c r="DL189" s="170">
        <f t="shared" si="182"/>
        <v>0</v>
      </c>
      <c r="DM189" s="51">
        <f>DN189*Довідники!$H$2</f>
        <v>0</v>
      </c>
      <c r="DN189" s="72">
        <f t="shared" si="183"/>
        <v>0</v>
      </c>
      <c r="DO189" s="96" t="str">
        <f t="shared" si="184"/>
        <v xml:space="preserve"> </v>
      </c>
      <c r="DP189" s="68" t="str">
        <f>IF(OR(DO189&lt;Довідники!$J$3, DO189&gt;Довідники!$K$3), "!", "")</f>
        <v>!</v>
      </c>
      <c r="DQ189" s="120"/>
      <c r="DR189" s="45" t="str">
        <f t="shared" si="185"/>
        <v/>
      </c>
      <c r="DS189" s="71"/>
      <c r="DT189" s="119"/>
      <c r="DU189" s="119"/>
      <c r="DV189" s="119"/>
      <c r="DW189" s="179"/>
      <c r="DX189" s="182"/>
      <c r="DY189" s="119"/>
      <c r="DZ189" s="119"/>
      <c r="EA189" s="183"/>
      <c r="ED189" s="10">
        <f t="shared" si="186"/>
        <v>0</v>
      </c>
      <c r="EE189" s="10">
        <f t="shared" si="187"/>
        <v>0</v>
      </c>
      <c r="EF189" s="10">
        <f t="shared" si="188"/>
        <v>0</v>
      </c>
      <c r="EG189" s="10">
        <f t="shared" si="189"/>
        <v>0</v>
      </c>
      <c r="EH189" s="10">
        <f t="shared" si="190"/>
        <v>0</v>
      </c>
      <c r="EI189" s="10">
        <f t="shared" si="191"/>
        <v>0</v>
      </c>
      <c r="EJ189" s="10">
        <f t="shared" si="192"/>
        <v>0</v>
      </c>
      <c r="EL189" s="123">
        <f t="shared" si="193"/>
        <v>0</v>
      </c>
    </row>
    <row r="190" spans="1:142" ht="13.5" hidden="1" thickBot="1" x14ac:dyDescent="0.25">
      <c r="A190" s="49">
        <f t="shared" si="157"/>
        <v>79</v>
      </c>
      <c r="B190" s="101"/>
      <c r="C190" s="50" t="str">
        <f>IF(ISBLANK(D190)=FALSE,VLOOKUP(D190,Довідники!$B$2:$C$45,2,FALSE),"")</f>
        <v/>
      </c>
      <c r="D190" s="145"/>
      <c r="E190" s="112"/>
      <c r="F190" s="48" t="str">
        <f t="shared" si="158"/>
        <v/>
      </c>
      <c r="G190" s="48" t="str">
        <f>CONCATENATE(IF($X190="З", CONCATENATE($R$4, ","), ""), IF($X190=Довідники!$E$5, CONCATENATE($R$4, "*,"), ""), IF($AE190="З", CONCATENATE($Y$4, ","), ""), IF($AE190=Довідники!$E$5, CONCATENATE($Y$4, "*,"), ""), IF($AL190="З", CONCATENATE($AF$4, ","), ""), IF($AL190=Довідники!$E$5, CONCATENATE($AF$4, "*,"), ""), IF($AS190="З", CONCATENATE($AM$4, ","), ""), IF($AS190=Довідники!$E$5, CONCATENATE($AM$4, "*,"), ""), IF($AZ190="З", CONCATENATE($AT$4, ","), ""), IF($AZ190=Довідники!$E$5, CONCATENATE($AT$4, "*,"), ""), IF($BG190="З", CONCATENATE($BA$4, ","), ""), IF($BG190=Довідники!$E$5, CONCATENATE($BA$4, "*,"), ""), IF($BN190="З", CONCATENATE($BH$4, ","), ""), IF($BN190=Довідники!$E$5, CONCATENATE($BH$4, "*,"), ""), IF($BU190="З", CONCATENATE($BO$4, ","), ""), IF($BU190=Довідники!$E$5, CONCATENATE($BO$4, "*,"), ""), IF($CB190="З", CONCATENATE($BV$4, ","), ""), IF($CB190=Довідники!$E$5, CONCATENATE($BV$4, "*,"), ""), IF($CI190="З", CONCATENATE($CC$4, ","), ""), IF($CI190=Довідники!$E$5, CONCATENATE($CC$4, "*,"), ""), IF($CP190="З", CONCATENATE($CJ$4, ","), ""), IF($CP190=Довідники!$E$5, CONCATENATE($CJ$4, "*,"), ""), IF($CW190="З", CONCATENATE($CQ$4, ","), ""), IF($CW190=Довідники!$E$5, CONCATENATE($CQ$4, "*,"), ""), IF($DD190="З", CONCATENATE($CX$4, ","), ""), IF($DD190=Довідники!$E$5, CONCATENATE($CX$4, "*,"), ""), IF($DK190="З", CONCATENATE($DE$4, ","), ""), IF($DK190=Довідники!$E$5, CONCATENATE($DE$4, "*,"), ""))</f>
        <v/>
      </c>
      <c r="H190" s="48" t="str">
        <f t="shared" si="159"/>
        <v/>
      </c>
      <c r="I190" s="48" t="str">
        <f t="shared" si="160"/>
        <v/>
      </c>
      <c r="J190" s="48">
        <f t="shared" si="162"/>
        <v>0</v>
      </c>
      <c r="K190" s="48" t="str">
        <f t="shared" si="161"/>
        <v/>
      </c>
      <c r="L190" s="48">
        <f t="shared" si="163"/>
        <v>0</v>
      </c>
      <c r="M190" s="51">
        <f t="shared" si="164"/>
        <v>0</v>
      </c>
      <c r="N190" s="51">
        <f t="shared" si="165"/>
        <v>0</v>
      </c>
      <c r="O190" s="52">
        <f t="shared" si="166"/>
        <v>0</v>
      </c>
      <c r="P190" s="96" t="str">
        <f t="shared" si="167"/>
        <v xml:space="preserve"> </v>
      </c>
      <c r="Q190" s="166" t="str">
        <f>IF(OR(P190&lt;Довідники!$J$8, P190&gt;Довідники!$K$8), "!", "")</f>
        <v>!</v>
      </c>
      <c r="R190" s="159"/>
      <c r="S190" s="103"/>
      <c r="T190" s="103"/>
      <c r="U190" s="72">
        <f t="shared" si="168"/>
        <v>0</v>
      </c>
      <c r="V190" s="104"/>
      <c r="W190" s="104"/>
      <c r="X190" s="105"/>
      <c r="Y190" s="102"/>
      <c r="Z190" s="103"/>
      <c r="AA190" s="103"/>
      <c r="AB190" s="72">
        <f t="shared" si="169"/>
        <v>0</v>
      </c>
      <c r="AC190" s="104"/>
      <c r="AD190" s="104"/>
      <c r="AE190" s="152"/>
      <c r="AF190" s="159"/>
      <c r="AG190" s="103"/>
      <c r="AH190" s="103"/>
      <c r="AI190" s="72">
        <f t="shared" si="170"/>
        <v>0</v>
      </c>
      <c r="AJ190" s="104"/>
      <c r="AK190" s="104"/>
      <c r="AL190" s="105"/>
      <c r="AM190" s="102"/>
      <c r="AN190" s="103"/>
      <c r="AO190" s="103"/>
      <c r="AP190" s="72">
        <f t="shared" si="171"/>
        <v>0</v>
      </c>
      <c r="AQ190" s="104"/>
      <c r="AR190" s="104"/>
      <c r="AS190" s="152"/>
      <c r="AT190" s="159"/>
      <c r="AU190" s="103"/>
      <c r="AV190" s="103"/>
      <c r="AW190" s="72">
        <f t="shared" si="172"/>
        <v>0</v>
      </c>
      <c r="AX190" s="104"/>
      <c r="AY190" s="104"/>
      <c r="AZ190" s="105"/>
      <c r="BA190" s="102"/>
      <c r="BB190" s="103"/>
      <c r="BC190" s="103"/>
      <c r="BD190" s="72">
        <f t="shared" si="173"/>
        <v>0</v>
      </c>
      <c r="BE190" s="104"/>
      <c r="BF190" s="104"/>
      <c r="BG190" s="152"/>
      <c r="BH190" s="159"/>
      <c r="BI190" s="103"/>
      <c r="BJ190" s="103"/>
      <c r="BK190" s="72">
        <f t="shared" si="174"/>
        <v>0</v>
      </c>
      <c r="BL190" s="104"/>
      <c r="BM190" s="104"/>
      <c r="BN190" s="105"/>
      <c r="BO190" s="102"/>
      <c r="BP190" s="103"/>
      <c r="BQ190" s="103"/>
      <c r="BR190" s="72">
        <f t="shared" si="175"/>
        <v>0</v>
      </c>
      <c r="BS190" s="104"/>
      <c r="BT190" s="104"/>
      <c r="BU190" s="152"/>
      <c r="BV190" s="159"/>
      <c r="BW190" s="103"/>
      <c r="BX190" s="103"/>
      <c r="BY190" s="72">
        <f t="shared" si="176"/>
        <v>0</v>
      </c>
      <c r="BZ190" s="104"/>
      <c r="CA190" s="104"/>
      <c r="CB190" s="105"/>
      <c r="CC190" s="102"/>
      <c r="CD190" s="103"/>
      <c r="CE190" s="103"/>
      <c r="CF190" s="72">
        <f t="shared" si="177"/>
        <v>0</v>
      </c>
      <c r="CG190" s="104"/>
      <c r="CH190" s="104"/>
      <c r="CI190" s="152"/>
      <c r="CJ190" s="159"/>
      <c r="CK190" s="103"/>
      <c r="CL190" s="103"/>
      <c r="CM190" s="72">
        <f t="shared" si="178"/>
        <v>0</v>
      </c>
      <c r="CN190" s="104"/>
      <c r="CO190" s="104"/>
      <c r="CP190" s="105"/>
      <c r="CQ190" s="102"/>
      <c r="CR190" s="103"/>
      <c r="CS190" s="103"/>
      <c r="CT190" s="72">
        <f t="shared" si="179"/>
        <v>0</v>
      </c>
      <c r="CU190" s="104"/>
      <c r="CV190" s="104"/>
      <c r="CW190" s="152"/>
      <c r="CX190" s="159"/>
      <c r="CY190" s="103"/>
      <c r="CZ190" s="103"/>
      <c r="DA190" s="72">
        <f t="shared" si="180"/>
        <v>0</v>
      </c>
      <c r="DB190" s="104"/>
      <c r="DC190" s="104"/>
      <c r="DD190" s="105"/>
      <c r="DE190" s="102"/>
      <c r="DF190" s="103"/>
      <c r="DG190" s="103"/>
      <c r="DH190" s="72">
        <f t="shared" si="181"/>
        <v>0</v>
      </c>
      <c r="DI190" s="104"/>
      <c r="DJ190" s="104"/>
      <c r="DK190" s="152"/>
      <c r="DL190" s="170">
        <f t="shared" si="182"/>
        <v>0</v>
      </c>
      <c r="DM190" s="51">
        <f>DN190*Довідники!$H$2</f>
        <v>0</v>
      </c>
      <c r="DN190" s="72">
        <f t="shared" si="183"/>
        <v>0</v>
      </c>
      <c r="DO190" s="96" t="str">
        <f t="shared" si="184"/>
        <v xml:space="preserve"> </v>
      </c>
      <c r="DP190" s="68" t="str">
        <f>IF(OR(DO190&lt;Довідники!$J$3, DO190&gt;Довідники!$K$3), "!", "")</f>
        <v>!</v>
      </c>
      <c r="DQ190" s="120"/>
      <c r="DR190" s="45" t="str">
        <f t="shared" si="185"/>
        <v/>
      </c>
      <c r="DS190" s="71"/>
      <c r="DT190" s="119"/>
      <c r="DU190" s="119"/>
      <c r="DV190" s="119"/>
      <c r="DW190" s="179"/>
      <c r="DX190" s="182"/>
      <c r="DY190" s="119"/>
      <c r="DZ190" s="119"/>
      <c r="EA190" s="183"/>
      <c r="ED190" s="10">
        <f t="shared" si="186"/>
        <v>0</v>
      </c>
      <c r="EE190" s="10">
        <f t="shared" si="187"/>
        <v>0</v>
      </c>
      <c r="EF190" s="10">
        <f t="shared" si="188"/>
        <v>0</v>
      </c>
      <c r="EG190" s="10">
        <f t="shared" si="189"/>
        <v>0</v>
      </c>
      <c r="EH190" s="10">
        <f t="shared" si="190"/>
        <v>0</v>
      </c>
      <c r="EI190" s="10">
        <f t="shared" si="191"/>
        <v>0</v>
      </c>
      <c r="EJ190" s="10">
        <f t="shared" si="192"/>
        <v>0</v>
      </c>
      <c r="EL190" s="123">
        <f t="shared" si="193"/>
        <v>0</v>
      </c>
    </row>
    <row r="191" spans="1:142" ht="13.5" hidden="1" thickBot="1" x14ac:dyDescent="0.25">
      <c r="A191" s="49">
        <f t="shared" si="157"/>
        <v>80</v>
      </c>
      <c r="B191" s="101"/>
      <c r="C191" s="50" t="str">
        <f>IF(ISBLANK(D191)=FALSE,VLOOKUP(D191,Довідники!$B$2:$C$45,2,FALSE),"")</f>
        <v/>
      </c>
      <c r="D191" s="145"/>
      <c r="E191" s="112"/>
      <c r="F191" s="48" t="str">
        <f t="shared" si="158"/>
        <v/>
      </c>
      <c r="G191" s="48" t="str">
        <f>CONCATENATE(IF($X191="З", CONCATENATE($R$4, ","), ""), IF($X191=Довідники!$E$5, CONCATENATE($R$4, "*,"), ""), IF($AE191="З", CONCATENATE($Y$4, ","), ""), IF($AE191=Довідники!$E$5, CONCATENATE($Y$4, "*,"), ""), IF($AL191="З", CONCATENATE($AF$4, ","), ""), IF($AL191=Довідники!$E$5, CONCATENATE($AF$4, "*,"), ""), IF($AS191="З", CONCATENATE($AM$4, ","), ""), IF($AS191=Довідники!$E$5, CONCATENATE($AM$4, "*,"), ""), IF($AZ191="З", CONCATENATE($AT$4, ","), ""), IF($AZ191=Довідники!$E$5, CONCATENATE($AT$4, "*,"), ""), IF($BG191="З", CONCATENATE($BA$4, ","), ""), IF($BG191=Довідники!$E$5, CONCATENATE($BA$4, "*,"), ""), IF($BN191="З", CONCATENATE($BH$4, ","), ""), IF($BN191=Довідники!$E$5, CONCATENATE($BH$4, "*,"), ""), IF($BU191="З", CONCATENATE($BO$4, ","), ""), IF($BU191=Довідники!$E$5, CONCATENATE($BO$4, "*,"), ""), IF($CB191="З", CONCATENATE($BV$4, ","), ""), IF($CB191=Довідники!$E$5, CONCATENATE($BV$4, "*,"), ""), IF($CI191="З", CONCATENATE($CC$4, ","), ""), IF($CI191=Довідники!$E$5, CONCATENATE($CC$4, "*,"), ""), IF($CP191="З", CONCATENATE($CJ$4, ","), ""), IF($CP191=Довідники!$E$5, CONCATENATE($CJ$4, "*,"), ""), IF($CW191="З", CONCATENATE($CQ$4, ","), ""), IF($CW191=Довідники!$E$5, CONCATENATE($CQ$4, "*,"), ""), IF($DD191="З", CONCATENATE($CX$4, ","), ""), IF($DD191=Довідники!$E$5, CONCATENATE($CX$4, "*,"), ""), IF($DK191="З", CONCATENATE($DE$4, ","), ""), IF($DK191=Довідники!$E$5, CONCATENATE($DE$4, "*,"), ""))</f>
        <v/>
      </c>
      <c r="H191" s="48" t="str">
        <f t="shared" si="159"/>
        <v/>
      </c>
      <c r="I191" s="48" t="str">
        <f t="shared" si="160"/>
        <v/>
      </c>
      <c r="J191" s="48">
        <f t="shared" si="162"/>
        <v>0</v>
      </c>
      <c r="K191" s="48" t="str">
        <f t="shared" si="161"/>
        <v/>
      </c>
      <c r="L191" s="48">
        <f t="shared" si="163"/>
        <v>0</v>
      </c>
      <c r="M191" s="51">
        <f t="shared" si="164"/>
        <v>0</v>
      </c>
      <c r="N191" s="51">
        <f t="shared" si="165"/>
        <v>0</v>
      </c>
      <c r="O191" s="52">
        <f t="shared" si="166"/>
        <v>0</v>
      </c>
      <c r="P191" s="96" t="str">
        <f t="shared" si="167"/>
        <v xml:space="preserve"> </v>
      </c>
      <c r="Q191" s="166" t="str">
        <f>IF(OR(P191&lt;Довідники!$J$8, P191&gt;Довідники!$K$8), "!", "")</f>
        <v>!</v>
      </c>
      <c r="R191" s="159"/>
      <c r="S191" s="103"/>
      <c r="T191" s="103"/>
      <c r="U191" s="72">
        <f t="shared" si="168"/>
        <v>0</v>
      </c>
      <c r="V191" s="104"/>
      <c r="W191" s="104"/>
      <c r="X191" s="105"/>
      <c r="Y191" s="102"/>
      <c r="Z191" s="103"/>
      <c r="AA191" s="103"/>
      <c r="AB191" s="72">
        <f t="shared" si="169"/>
        <v>0</v>
      </c>
      <c r="AC191" s="104"/>
      <c r="AD191" s="104"/>
      <c r="AE191" s="152"/>
      <c r="AF191" s="159"/>
      <c r="AG191" s="103"/>
      <c r="AH191" s="103"/>
      <c r="AI191" s="72">
        <f t="shared" si="170"/>
        <v>0</v>
      </c>
      <c r="AJ191" s="104"/>
      <c r="AK191" s="104"/>
      <c r="AL191" s="105"/>
      <c r="AM191" s="102"/>
      <c r="AN191" s="103"/>
      <c r="AO191" s="103"/>
      <c r="AP191" s="72">
        <f t="shared" si="171"/>
        <v>0</v>
      </c>
      <c r="AQ191" s="104"/>
      <c r="AR191" s="104"/>
      <c r="AS191" s="152"/>
      <c r="AT191" s="159"/>
      <c r="AU191" s="103"/>
      <c r="AV191" s="103"/>
      <c r="AW191" s="72">
        <f t="shared" si="172"/>
        <v>0</v>
      </c>
      <c r="AX191" s="104"/>
      <c r="AY191" s="104"/>
      <c r="AZ191" s="105"/>
      <c r="BA191" s="102"/>
      <c r="BB191" s="103"/>
      <c r="BC191" s="103"/>
      <c r="BD191" s="72">
        <f t="shared" si="173"/>
        <v>0</v>
      </c>
      <c r="BE191" s="104"/>
      <c r="BF191" s="104"/>
      <c r="BG191" s="152"/>
      <c r="BH191" s="159"/>
      <c r="BI191" s="103"/>
      <c r="BJ191" s="103"/>
      <c r="BK191" s="72">
        <f t="shared" si="174"/>
        <v>0</v>
      </c>
      <c r="BL191" s="104"/>
      <c r="BM191" s="104"/>
      <c r="BN191" s="105"/>
      <c r="BO191" s="102"/>
      <c r="BP191" s="103"/>
      <c r="BQ191" s="103"/>
      <c r="BR191" s="72">
        <f t="shared" si="175"/>
        <v>0</v>
      </c>
      <c r="BS191" s="104"/>
      <c r="BT191" s="104"/>
      <c r="BU191" s="152"/>
      <c r="BV191" s="159"/>
      <c r="BW191" s="103"/>
      <c r="BX191" s="103"/>
      <c r="BY191" s="72">
        <f t="shared" si="176"/>
        <v>0</v>
      </c>
      <c r="BZ191" s="104"/>
      <c r="CA191" s="104"/>
      <c r="CB191" s="105"/>
      <c r="CC191" s="102"/>
      <c r="CD191" s="103"/>
      <c r="CE191" s="103"/>
      <c r="CF191" s="72">
        <f t="shared" si="177"/>
        <v>0</v>
      </c>
      <c r="CG191" s="104"/>
      <c r="CH191" s="104"/>
      <c r="CI191" s="152"/>
      <c r="CJ191" s="159"/>
      <c r="CK191" s="103"/>
      <c r="CL191" s="103"/>
      <c r="CM191" s="72">
        <f t="shared" si="178"/>
        <v>0</v>
      </c>
      <c r="CN191" s="104"/>
      <c r="CO191" s="104"/>
      <c r="CP191" s="105"/>
      <c r="CQ191" s="102"/>
      <c r="CR191" s="103"/>
      <c r="CS191" s="103"/>
      <c r="CT191" s="72">
        <f t="shared" si="179"/>
        <v>0</v>
      </c>
      <c r="CU191" s="104"/>
      <c r="CV191" s="104"/>
      <c r="CW191" s="152"/>
      <c r="CX191" s="159"/>
      <c r="CY191" s="103"/>
      <c r="CZ191" s="103"/>
      <c r="DA191" s="72">
        <f t="shared" si="180"/>
        <v>0</v>
      </c>
      <c r="DB191" s="104"/>
      <c r="DC191" s="104"/>
      <c r="DD191" s="105"/>
      <c r="DE191" s="102"/>
      <c r="DF191" s="103"/>
      <c r="DG191" s="103"/>
      <c r="DH191" s="72">
        <f t="shared" si="181"/>
        <v>0</v>
      </c>
      <c r="DI191" s="104"/>
      <c r="DJ191" s="104"/>
      <c r="DK191" s="152"/>
      <c r="DL191" s="170">
        <f t="shared" si="182"/>
        <v>0</v>
      </c>
      <c r="DM191" s="51">
        <f>DN191*Довідники!$H$2</f>
        <v>0</v>
      </c>
      <c r="DN191" s="72">
        <f t="shared" si="183"/>
        <v>0</v>
      </c>
      <c r="DO191" s="96" t="str">
        <f t="shared" si="184"/>
        <v xml:space="preserve"> </v>
      </c>
      <c r="DP191" s="68" t="str">
        <f>IF(OR(DO191&lt;Довідники!$J$3, DO191&gt;Довідники!$K$3), "!", "")</f>
        <v>!</v>
      </c>
      <c r="DQ191" s="120"/>
      <c r="DR191" s="45" t="str">
        <f t="shared" si="185"/>
        <v/>
      </c>
      <c r="DS191" s="71"/>
      <c r="DT191" s="119"/>
      <c r="DU191" s="119"/>
      <c r="DV191" s="119"/>
      <c r="DW191" s="179"/>
      <c r="DX191" s="182"/>
      <c r="DY191" s="119"/>
      <c r="DZ191" s="119"/>
      <c r="EA191" s="183"/>
      <c r="ED191" s="10">
        <f t="shared" si="186"/>
        <v>0</v>
      </c>
      <c r="EE191" s="10">
        <f t="shared" si="187"/>
        <v>0</v>
      </c>
      <c r="EF191" s="10">
        <f t="shared" si="188"/>
        <v>0</v>
      </c>
      <c r="EG191" s="10">
        <f t="shared" si="189"/>
        <v>0</v>
      </c>
      <c r="EH191" s="10">
        <f t="shared" si="190"/>
        <v>0</v>
      </c>
      <c r="EI191" s="10">
        <f t="shared" si="191"/>
        <v>0</v>
      </c>
      <c r="EJ191" s="10">
        <f t="shared" si="192"/>
        <v>0</v>
      </c>
      <c r="EL191" s="123">
        <f t="shared" si="193"/>
        <v>0</v>
      </c>
    </row>
    <row r="192" spans="1:142" ht="13.5" hidden="1" thickBot="1" x14ac:dyDescent="0.25">
      <c r="A192" s="49">
        <f t="shared" si="157"/>
        <v>81</v>
      </c>
      <c r="B192" s="101"/>
      <c r="C192" s="50" t="str">
        <f>IF(ISBLANK(D192)=FALSE,VLOOKUP(D192,Довідники!$B$2:$C$45,2,FALSE),"")</f>
        <v/>
      </c>
      <c r="D192" s="145"/>
      <c r="E192" s="112"/>
      <c r="F192" s="48" t="str">
        <f t="shared" si="158"/>
        <v/>
      </c>
      <c r="G192" s="48" t="str">
        <f>CONCATENATE(IF($X192="З", CONCATENATE($R$4, ","), ""), IF($X192=Довідники!$E$5, CONCATENATE($R$4, "*,"), ""), IF($AE192="З", CONCATENATE($Y$4, ","), ""), IF($AE192=Довідники!$E$5, CONCATENATE($Y$4, "*,"), ""), IF($AL192="З", CONCATENATE($AF$4, ","), ""), IF($AL192=Довідники!$E$5, CONCATENATE($AF$4, "*,"), ""), IF($AS192="З", CONCATENATE($AM$4, ","), ""), IF($AS192=Довідники!$E$5, CONCATENATE($AM$4, "*,"), ""), IF($AZ192="З", CONCATENATE($AT$4, ","), ""), IF($AZ192=Довідники!$E$5, CONCATENATE($AT$4, "*,"), ""), IF($BG192="З", CONCATENATE($BA$4, ","), ""), IF($BG192=Довідники!$E$5, CONCATENATE($BA$4, "*,"), ""), IF($BN192="З", CONCATENATE($BH$4, ","), ""), IF($BN192=Довідники!$E$5, CONCATENATE($BH$4, "*,"), ""), IF($BU192="З", CONCATENATE($BO$4, ","), ""), IF($BU192=Довідники!$E$5, CONCATENATE($BO$4, "*,"), ""), IF($CB192="З", CONCATENATE($BV$4, ","), ""), IF($CB192=Довідники!$E$5, CONCATENATE($BV$4, "*,"), ""), IF($CI192="З", CONCATENATE($CC$4, ","), ""), IF($CI192=Довідники!$E$5, CONCATENATE($CC$4, "*,"), ""), IF($CP192="З", CONCATENATE($CJ$4, ","), ""), IF($CP192=Довідники!$E$5, CONCATENATE($CJ$4, "*,"), ""), IF($CW192="З", CONCATENATE($CQ$4, ","), ""), IF($CW192=Довідники!$E$5, CONCATENATE($CQ$4, "*,"), ""), IF($DD192="З", CONCATENATE($CX$4, ","), ""), IF($DD192=Довідники!$E$5, CONCATENATE($CX$4, "*,"), ""), IF($DK192="З", CONCATENATE($DE$4, ","), ""), IF($DK192=Довідники!$E$5, CONCATENATE($DE$4, "*,"), ""))</f>
        <v/>
      </c>
      <c r="H192" s="48" t="str">
        <f t="shared" si="159"/>
        <v/>
      </c>
      <c r="I192" s="48" t="str">
        <f t="shared" si="160"/>
        <v/>
      </c>
      <c r="J192" s="48">
        <f t="shared" si="162"/>
        <v>0</v>
      </c>
      <c r="K192" s="48" t="str">
        <f t="shared" si="161"/>
        <v/>
      </c>
      <c r="L192" s="48">
        <f t="shared" si="163"/>
        <v>0</v>
      </c>
      <c r="M192" s="51">
        <f t="shared" si="164"/>
        <v>0</v>
      </c>
      <c r="N192" s="51">
        <f t="shared" si="165"/>
        <v>0</v>
      </c>
      <c r="O192" s="52">
        <f t="shared" si="166"/>
        <v>0</v>
      </c>
      <c r="P192" s="96" t="str">
        <f t="shared" si="167"/>
        <v xml:space="preserve"> </v>
      </c>
      <c r="Q192" s="166" t="str">
        <f>IF(OR(P192&lt;Довідники!$J$8, P192&gt;Довідники!$K$8), "!", "")</f>
        <v>!</v>
      </c>
      <c r="R192" s="159"/>
      <c r="S192" s="103"/>
      <c r="T192" s="103"/>
      <c r="U192" s="72">
        <f t="shared" si="168"/>
        <v>0</v>
      </c>
      <c r="V192" s="104"/>
      <c r="W192" s="104"/>
      <c r="X192" s="105"/>
      <c r="Y192" s="102"/>
      <c r="Z192" s="103"/>
      <c r="AA192" s="103"/>
      <c r="AB192" s="72">
        <f t="shared" si="169"/>
        <v>0</v>
      </c>
      <c r="AC192" s="104"/>
      <c r="AD192" s="104"/>
      <c r="AE192" s="152"/>
      <c r="AF192" s="159"/>
      <c r="AG192" s="103"/>
      <c r="AH192" s="103"/>
      <c r="AI192" s="72">
        <f t="shared" si="170"/>
        <v>0</v>
      </c>
      <c r="AJ192" s="104"/>
      <c r="AK192" s="104"/>
      <c r="AL192" s="105"/>
      <c r="AM192" s="102"/>
      <c r="AN192" s="103"/>
      <c r="AO192" s="103"/>
      <c r="AP192" s="72">
        <f t="shared" si="171"/>
        <v>0</v>
      </c>
      <c r="AQ192" s="104"/>
      <c r="AR192" s="104"/>
      <c r="AS192" s="152"/>
      <c r="AT192" s="159"/>
      <c r="AU192" s="103"/>
      <c r="AV192" s="103"/>
      <c r="AW192" s="72">
        <f t="shared" si="172"/>
        <v>0</v>
      </c>
      <c r="AX192" s="104"/>
      <c r="AY192" s="104"/>
      <c r="AZ192" s="105"/>
      <c r="BA192" s="102"/>
      <c r="BB192" s="103"/>
      <c r="BC192" s="103"/>
      <c r="BD192" s="72">
        <f t="shared" si="173"/>
        <v>0</v>
      </c>
      <c r="BE192" s="104"/>
      <c r="BF192" s="104"/>
      <c r="BG192" s="152"/>
      <c r="BH192" s="159"/>
      <c r="BI192" s="103"/>
      <c r="BJ192" s="103"/>
      <c r="BK192" s="72">
        <f t="shared" si="174"/>
        <v>0</v>
      </c>
      <c r="BL192" s="104"/>
      <c r="BM192" s="104"/>
      <c r="BN192" s="105"/>
      <c r="BO192" s="102"/>
      <c r="BP192" s="103"/>
      <c r="BQ192" s="103"/>
      <c r="BR192" s="72">
        <f t="shared" si="175"/>
        <v>0</v>
      </c>
      <c r="BS192" s="104"/>
      <c r="BT192" s="104"/>
      <c r="BU192" s="152"/>
      <c r="BV192" s="159"/>
      <c r="BW192" s="103"/>
      <c r="BX192" s="103"/>
      <c r="BY192" s="72">
        <f t="shared" si="176"/>
        <v>0</v>
      </c>
      <c r="BZ192" s="104"/>
      <c r="CA192" s="104"/>
      <c r="CB192" s="105"/>
      <c r="CC192" s="102"/>
      <c r="CD192" s="103"/>
      <c r="CE192" s="103"/>
      <c r="CF192" s="72">
        <f t="shared" si="177"/>
        <v>0</v>
      </c>
      <c r="CG192" s="104"/>
      <c r="CH192" s="104"/>
      <c r="CI192" s="152"/>
      <c r="CJ192" s="159"/>
      <c r="CK192" s="103"/>
      <c r="CL192" s="103"/>
      <c r="CM192" s="72">
        <f t="shared" si="178"/>
        <v>0</v>
      </c>
      <c r="CN192" s="104"/>
      <c r="CO192" s="104"/>
      <c r="CP192" s="105"/>
      <c r="CQ192" s="102"/>
      <c r="CR192" s="103"/>
      <c r="CS192" s="103"/>
      <c r="CT192" s="72">
        <f t="shared" si="179"/>
        <v>0</v>
      </c>
      <c r="CU192" s="104"/>
      <c r="CV192" s="104"/>
      <c r="CW192" s="152"/>
      <c r="CX192" s="159"/>
      <c r="CY192" s="103"/>
      <c r="CZ192" s="103"/>
      <c r="DA192" s="72">
        <f t="shared" si="180"/>
        <v>0</v>
      </c>
      <c r="DB192" s="104"/>
      <c r="DC192" s="104"/>
      <c r="DD192" s="105"/>
      <c r="DE192" s="102"/>
      <c r="DF192" s="103"/>
      <c r="DG192" s="103"/>
      <c r="DH192" s="72">
        <f t="shared" si="181"/>
        <v>0</v>
      </c>
      <c r="DI192" s="104"/>
      <c r="DJ192" s="104"/>
      <c r="DK192" s="152"/>
      <c r="DL192" s="170">
        <f t="shared" si="182"/>
        <v>0</v>
      </c>
      <c r="DM192" s="51">
        <f>DN192*Довідники!$H$2</f>
        <v>0</v>
      </c>
      <c r="DN192" s="72">
        <f t="shared" si="183"/>
        <v>0</v>
      </c>
      <c r="DO192" s="96" t="str">
        <f t="shared" si="184"/>
        <v xml:space="preserve"> </v>
      </c>
      <c r="DP192" s="68" t="str">
        <f>IF(OR(DO192&lt;Довідники!$J$3, DO192&gt;Довідники!$K$3), "!", "")</f>
        <v>!</v>
      </c>
      <c r="DQ192" s="120"/>
      <c r="DR192" s="45" t="str">
        <f t="shared" si="185"/>
        <v/>
      </c>
      <c r="DS192" s="71"/>
      <c r="DT192" s="119"/>
      <c r="DU192" s="119"/>
      <c r="DV192" s="119"/>
      <c r="DW192" s="179"/>
      <c r="DX192" s="182"/>
      <c r="DY192" s="119"/>
      <c r="DZ192" s="119"/>
      <c r="EA192" s="183"/>
      <c r="ED192" s="10">
        <f t="shared" si="186"/>
        <v>0</v>
      </c>
      <c r="EE192" s="10">
        <f t="shared" si="187"/>
        <v>0</v>
      </c>
      <c r="EF192" s="10">
        <f t="shared" si="188"/>
        <v>0</v>
      </c>
      <c r="EG192" s="10">
        <f t="shared" si="189"/>
        <v>0</v>
      </c>
      <c r="EH192" s="10">
        <f t="shared" si="190"/>
        <v>0</v>
      </c>
      <c r="EI192" s="10">
        <f t="shared" si="191"/>
        <v>0</v>
      </c>
      <c r="EJ192" s="10">
        <f t="shared" si="192"/>
        <v>0</v>
      </c>
      <c r="EL192" s="123">
        <f t="shared" si="193"/>
        <v>0</v>
      </c>
    </row>
    <row r="193" spans="1:142" ht="13.5" hidden="1" thickBot="1" x14ac:dyDescent="0.25">
      <c r="A193" s="49">
        <f t="shared" si="157"/>
        <v>82</v>
      </c>
      <c r="B193" s="101"/>
      <c r="C193" s="50" t="str">
        <f>IF(ISBLANK(D193)=FALSE,VLOOKUP(D193,Довідники!$B$2:$C$45,2,FALSE),"")</f>
        <v/>
      </c>
      <c r="D193" s="145"/>
      <c r="E193" s="112"/>
      <c r="F193" s="48" t="str">
        <f t="shared" si="158"/>
        <v/>
      </c>
      <c r="G193" s="48" t="str">
        <f>CONCATENATE(IF($X193="З", CONCATENATE($R$4, ","), ""), IF($X193=Довідники!$E$5, CONCATENATE($R$4, "*,"), ""), IF($AE193="З", CONCATENATE($Y$4, ","), ""), IF($AE193=Довідники!$E$5, CONCATENATE($Y$4, "*,"), ""), IF($AL193="З", CONCATENATE($AF$4, ","), ""), IF($AL193=Довідники!$E$5, CONCATENATE($AF$4, "*,"), ""), IF($AS193="З", CONCATENATE($AM$4, ","), ""), IF($AS193=Довідники!$E$5, CONCATENATE($AM$4, "*,"), ""), IF($AZ193="З", CONCATENATE($AT$4, ","), ""), IF($AZ193=Довідники!$E$5, CONCATENATE($AT$4, "*,"), ""), IF($BG193="З", CONCATENATE($BA$4, ","), ""), IF($BG193=Довідники!$E$5, CONCATENATE($BA$4, "*,"), ""), IF($BN193="З", CONCATENATE($BH$4, ","), ""), IF($BN193=Довідники!$E$5, CONCATENATE($BH$4, "*,"), ""), IF($BU193="З", CONCATENATE($BO$4, ","), ""), IF($BU193=Довідники!$E$5, CONCATENATE($BO$4, "*,"), ""), IF($CB193="З", CONCATENATE($BV$4, ","), ""), IF($CB193=Довідники!$E$5, CONCATENATE($BV$4, "*,"), ""), IF($CI193="З", CONCATENATE($CC$4, ","), ""), IF($CI193=Довідники!$E$5, CONCATENATE($CC$4, "*,"), ""), IF($CP193="З", CONCATENATE($CJ$4, ","), ""), IF($CP193=Довідники!$E$5, CONCATENATE($CJ$4, "*,"), ""), IF($CW193="З", CONCATENATE($CQ$4, ","), ""), IF($CW193=Довідники!$E$5, CONCATENATE($CQ$4, "*,"), ""), IF($DD193="З", CONCATENATE($CX$4, ","), ""), IF($DD193=Довідники!$E$5, CONCATENATE($CX$4, "*,"), ""), IF($DK193="З", CONCATENATE($DE$4, ","), ""), IF($DK193=Довідники!$E$5, CONCATENATE($DE$4, "*,"), ""))</f>
        <v/>
      </c>
      <c r="H193" s="48" t="str">
        <f t="shared" si="159"/>
        <v/>
      </c>
      <c r="I193" s="48" t="str">
        <f t="shared" si="160"/>
        <v/>
      </c>
      <c r="J193" s="48">
        <f t="shared" si="162"/>
        <v>0</v>
      </c>
      <c r="K193" s="48" t="str">
        <f t="shared" si="161"/>
        <v/>
      </c>
      <c r="L193" s="48">
        <f t="shared" si="163"/>
        <v>0</v>
      </c>
      <c r="M193" s="51">
        <f t="shared" si="164"/>
        <v>0</v>
      </c>
      <c r="N193" s="51">
        <f t="shared" si="165"/>
        <v>0</v>
      </c>
      <c r="O193" s="52">
        <f t="shared" si="166"/>
        <v>0</v>
      </c>
      <c r="P193" s="96" t="str">
        <f t="shared" si="167"/>
        <v xml:space="preserve"> </v>
      </c>
      <c r="Q193" s="166" t="str">
        <f>IF(OR(P193&lt;Довідники!$J$8, P193&gt;Довідники!$K$8), "!", "")</f>
        <v>!</v>
      </c>
      <c r="R193" s="159"/>
      <c r="S193" s="103"/>
      <c r="T193" s="103"/>
      <c r="U193" s="72">
        <f t="shared" si="168"/>
        <v>0</v>
      </c>
      <c r="V193" s="104"/>
      <c r="W193" s="104"/>
      <c r="X193" s="105"/>
      <c r="Y193" s="102"/>
      <c r="Z193" s="103"/>
      <c r="AA193" s="103"/>
      <c r="AB193" s="72">
        <f t="shared" si="169"/>
        <v>0</v>
      </c>
      <c r="AC193" s="104"/>
      <c r="AD193" s="104"/>
      <c r="AE193" s="152"/>
      <c r="AF193" s="159"/>
      <c r="AG193" s="103"/>
      <c r="AH193" s="103"/>
      <c r="AI193" s="72">
        <f t="shared" si="170"/>
        <v>0</v>
      </c>
      <c r="AJ193" s="104"/>
      <c r="AK193" s="104"/>
      <c r="AL193" s="105"/>
      <c r="AM193" s="102"/>
      <c r="AN193" s="103"/>
      <c r="AO193" s="103"/>
      <c r="AP193" s="72">
        <f t="shared" si="171"/>
        <v>0</v>
      </c>
      <c r="AQ193" s="104"/>
      <c r="AR193" s="104"/>
      <c r="AS193" s="152"/>
      <c r="AT193" s="159"/>
      <c r="AU193" s="103"/>
      <c r="AV193" s="103"/>
      <c r="AW193" s="72">
        <f t="shared" si="172"/>
        <v>0</v>
      </c>
      <c r="AX193" s="104"/>
      <c r="AY193" s="104"/>
      <c r="AZ193" s="105"/>
      <c r="BA193" s="102"/>
      <c r="BB193" s="103"/>
      <c r="BC193" s="103"/>
      <c r="BD193" s="72">
        <f t="shared" si="173"/>
        <v>0</v>
      </c>
      <c r="BE193" s="104"/>
      <c r="BF193" s="104"/>
      <c r="BG193" s="152"/>
      <c r="BH193" s="159"/>
      <c r="BI193" s="103"/>
      <c r="BJ193" s="103"/>
      <c r="BK193" s="72">
        <f t="shared" si="174"/>
        <v>0</v>
      </c>
      <c r="BL193" s="104"/>
      <c r="BM193" s="104"/>
      <c r="BN193" s="105"/>
      <c r="BO193" s="102"/>
      <c r="BP193" s="103"/>
      <c r="BQ193" s="103"/>
      <c r="BR193" s="72">
        <f t="shared" si="175"/>
        <v>0</v>
      </c>
      <c r="BS193" s="104"/>
      <c r="BT193" s="104"/>
      <c r="BU193" s="152"/>
      <c r="BV193" s="159"/>
      <c r="BW193" s="103"/>
      <c r="BX193" s="103"/>
      <c r="BY193" s="72">
        <f t="shared" si="176"/>
        <v>0</v>
      </c>
      <c r="BZ193" s="104"/>
      <c r="CA193" s="104"/>
      <c r="CB193" s="105"/>
      <c r="CC193" s="102"/>
      <c r="CD193" s="103"/>
      <c r="CE193" s="103"/>
      <c r="CF193" s="72">
        <f t="shared" si="177"/>
        <v>0</v>
      </c>
      <c r="CG193" s="104"/>
      <c r="CH193" s="104"/>
      <c r="CI193" s="152"/>
      <c r="CJ193" s="159"/>
      <c r="CK193" s="103"/>
      <c r="CL193" s="103"/>
      <c r="CM193" s="72">
        <f t="shared" si="178"/>
        <v>0</v>
      </c>
      <c r="CN193" s="104"/>
      <c r="CO193" s="104"/>
      <c r="CP193" s="105"/>
      <c r="CQ193" s="102"/>
      <c r="CR193" s="103"/>
      <c r="CS193" s="103"/>
      <c r="CT193" s="72">
        <f t="shared" si="179"/>
        <v>0</v>
      </c>
      <c r="CU193" s="104"/>
      <c r="CV193" s="104"/>
      <c r="CW193" s="152"/>
      <c r="CX193" s="159"/>
      <c r="CY193" s="103"/>
      <c r="CZ193" s="103"/>
      <c r="DA193" s="72">
        <f t="shared" si="180"/>
        <v>0</v>
      </c>
      <c r="DB193" s="104"/>
      <c r="DC193" s="104"/>
      <c r="DD193" s="105"/>
      <c r="DE193" s="102"/>
      <c r="DF193" s="103"/>
      <c r="DG193" s="103"/>
      <c r="DH193" s="72">
        <f t="shared" si="181"/>
        <v>0</v>
      </c>
      <c r="DI193" s="104"/>
      <c r="DJ193" s="104"/>
      <c r="DK193" s="152"/>
      <c r="DL193" s="170">
        <f t="shared" si="182"/>
        <v>0</v>
      </c>
      <c r="DM193" s="51">
        <f>DN193*Довідники!$H$2</f>
        <v>0</v>
      </c>
      <c r="DN193" s="72">
        <f t="shared" si="183"/>
        <v>0</v>
      </c>
      <c r="DO193" s="96" t="str">
        <f t="shared" si="184"/>
        <v xml:space="preserve"> </v>
      </c>
      <c r="DP193" s="68" t="str">
        <f>IF(OR(DO193&lt;Довідники!$J$3, DO193&gt;Довідники!$K$3), "!", "")</f>
        <v>!</v>
      </c>
      <c r="DQ193" s="120"/>
      <c r="DR193" s="45" t="str">
        <f t="shared" si="185"/>
        <v/>
      </c>
      <c r="DS193" s="71"/>
      <c r="DT193" s="119"/>
      <c r="DU193" s="119"/>
      <c r="DV193" s="119"/>
      <c r="DW193" s="179"/>
      <c r="DX193" s="182"/>
      <c r="DY193" s="119"/>
      <c r="DZ193" s="119"/>
      <c r="EA193" s="183"/>
      <c r="ED193" s="10">
        <f t="shared" si="186"/>
        <v>0</v>
      </c>
      <c r="EE193" s="10">
        <f t="shared" si="187"/>
        <v>0</v>
      </c>
      <c r="EF193" s="10">
        <f t="shared" si="188"/>
        <v>0</v>
      </c>
      <c r="EG193" s="10">
        <f t="shared" si="189"/>
        <v>0</v>
      </c>
      <c r="EH193" s="10">
        <f t="shared" si="190"/>
        <v>0</v>
      </c>
      <c r="EI193" s="10">
        <f t="shared" si="191"/>
        <v>0</v>
      </c>
      <c r="EJ193" s="10">
        <f t="shared" si="192"/>
        <v>0</v>
      </c>
      <c r="EL193" s="123">
        <f t="shared" si="193"/>
        <v>0</v>
      </c>
    </row>
    <row r="194" spans="1:142" ht="13.5" hidden="1" thickBot="1" x14ac:dyDescent="0.25">
      <c r="A194" s="49">
        <f t="shared" si="157"/>
        <v>83</v>
      </c>
      <c r="B194" s="101"/>
      <c r="C194" s="50" t="str">
        <f>IF(ISBLANK(D194)=FALSE,VLOOKUP(D194,Довідники!$B$2:$C$45,2,FALSE),"")</f>
        <v/>
      </c>
      <c r="D194" s="145"/>
      <c r="E194" s="112"/>
      <c r="F194" s="48" t="str">
        <f t="shared" si="158"/>
        <v/>
      </c>
      <c r="G194" s="48" t="str">
        <f>CONCATENATE(IF($X194="З", CONCATENATE($R$4, ","), ""), IF($X194=Довідники!$E$5, CONCATENATE($R$4, "*,"), ""), IF($AE194="З", CONCATENATE($Y$4, ","), ""), IF($AE194=Довідники!$E$5, CONCATENATE($Y$4, "*,"), ""), IF($AL194="З", CONCATENATE($AF$4, ","), ""), IF($AL194=Довідники!$E$5, CONCATENATE($AF$4, "*,"), ""), IF($AS194="З", CONCATENATE($AM$4, ","), ""), IF($AS194=Довідники!$E$5, CONCATENATE($AM$4, "*,"), ""), IF($AZ194="З", CONCATENATE($AT$4, ","), ""), IF($AZ194=Довідники!$E$5, CONCATENATE($AT$4, "*,"), ""), IF($BG194="З", CONCATENATE($BA$4, ","), ""), IF($BG194=Довідники!$E$5, CONCATENATE($BA$4, "*,"), ""), IF($BN194="З", CONCATENATE($BH$4, ","), ""), IF($BN194=Довідники!$E$5, CONCATENATE($BH$4, "*,"), ""), IF($BU194="З", CONCATENATE($BO$4, ","), ""), IF($BU194=Довідники!$E$5, CONCATENATE($BO$4, "*,"), ""), IF($CB194="З", CONCATENATE($BV$4, ","), ""), IF($CB194=Довідники!$E$5, CONCATENATE($BV$4, "*,"), ""), IF($CI194="З", CONCATENATE($CC$4, ","), ""), IF($CI194=Довідники!$E$5, CONCATENATE($CC$4, "*,"), ""), IF($CP194="З", CONCATENATE($CJ$4, ","), ""), IF($CP194=Довідники!$E$5, CONCATENATE($CJ$4, "*,"), ""), IF($CW194="З", CONCATENATE($CQ$4, ","), ""), IF($CW194=Довідники!$E$5, CONCATENATE($CQ$4, "*,"), ""), IF($DD194="З", CONCATENATE($CX$4, ","), ""), IF($DD194=Довідники!$E$5, CONCATENATE($CX$4, "*,"), ""), IF($DK194="З", CONCATENATE($DE$4, ","), ""), IF($DK194=Довідники!$E$5, CONCATENATE($DE$4, "*,"), ""))</f>
        <v/>
      </c>
      <c r="H194" s="48" t="str">
        <f t="shared" si="159"/>
        <v/>
      </c>
      <c r="I194" s="48" t="str">
        <f t="shared" si="160"/>
        <v/>
      </c>
      <c r="J194" s="48">
        <f t="shared" si="162"/>
        <v>0</v>
      </c>
      <c r="K194" s="48" t="str">
        <f t="shared" si="161"/>
        <v/>
      </c>
      <c r="L194" s="48">
        <f t="shared" si="163"/>
        <v>0</v>
      </c>
      <c r="M194" s="51">
        <f t="shared" si="164"/>
        <v>0</v>
      </c>
      <c r="N194" s="51">
        <f t="shared" si="165"/>
        <v>0</v>
      </c>
      <c r="O194" s="52">
        <f t="shared" si="166"/>
        <v>0</v>
      </c>
      <c r="P194" s="96" t="str">
        <f t="shared" si="167"/>
        <v xml:space="preserve"> </v>
      </c>
      <c r="Q194" s="166" t="str">
        <f>IF(OR(P194&lt;Довідники!$J$8, P194&gt;Довідники!$K$8), "!", "")</f>
        <v>!</v>
      </c>
      <c r="R194" s="159"/>
      <c r="S194" s="103"/>
      <c r="T194" s="103"/>
      <c r="U194" s="72">
        <f t="shared" si="168"/>
        <v>0</v>
      </c>
      <c r="V194" s="104"/>
      <c r="W194" s="104"/>
      <c r="X194" s="105"/>
      <c r="Y194" s="102"/>
      <c r="Z194" s="103"/>
      <c r="AA194" s="103"/>
      <c r="AB194" s="72">
        <f t="shared" si="169"/>
        <v>0</v>
      </c>
      <c r="AC194" s="104"/>
      <c r="AD194" s="104"/>
      <c r="AE194" s="152"/>
      <c r="AF194" s="159"/>
      <c r="AG194" s="103"/>
      <c r="AH194" s="103"/>
      <c r="AI194" s="72">
        <f t="shared" si="170"/>
        <v>0</v>
      </c>
      <c r="AJ194" s="104"/>
      <c r="AK194" s="104"/>
      <c r="AL194" s="105"/>
      <c r="AM194" s="102"/>
      <c r="AN194" s="103"/>
      <c r="AO194" s="103"/>
      <c r="AP194" s="72">
        <f t="shared" si="171"/>
        <v>0</v>
      </c>
      <c r="AQ194" s="104"/>
      <c r="AR194" s="104"/>
      <c r="AS194" s="152"/>
      <c r="AT194" s="159"/>
      <c r="AU194" s="103"/>
      <c r="AV194" s="103"/>
      <c r="AW194" s="72">
        <f t="shared" si="172"/>
        <v>0</v>
      </c>
      <c r="AX194" s="104"/>
      <c r="AY194" s="104"/>
      <c r="AZ194" s="105"/>
      <c r="BA194" s="102"/>
      <c r="BB194" s="103"/>
      <c r="BC194" s="103"/>
      <c r="BD194" s="72">
        <f t="shared" si="173"/>
        <v>0</v>
      </c>
      <c r="BE194" s="104"/>
      <c r="BF194" s="104"/>
      <c r="BG194" s="152"/>
      <c r="BH194" s="159"/>
      <c r="BI194" s="103"/>
      <c r="BJ194" s="103"/>
      <c r="BK194" s="72">
        <f t="shared" si="174"/>
        <v>0</v>
      </c>
      <c r="BL194" s="104"/>
      <c r="BM194" s="104"/>
      <c r="BN194" s="105"/>
      <c r="BO194" s="102"/>
      <c r="BP194" s="103"/>
      <c r="BQ194" s="103"/>
      <c r="BR194" s="72">
        <f t="shared" si="175"/>
        <v>0</v>
      </c>
      <c r="BS194" s="104"/>
      <c r="BT194" s="104"/>
      <c r="BU194" s="152"/>
      <c r="BV194" s="159"/>
      <c r="BW194" s="103"/>
      <c r="BX194" s="103"/>
      <c r="BY194" s="72">
        <f t="shared" si="176"/>
        <v>0</v>
      </c>
      <c r="BZ194" s="104"/>
      <c r="CA194" s="104"/>
      <c r="CB194" s="105"/>
      <c r="CC194" s="102"/>
      <c r="CD194" s="103"/>
      <c r="CE194" s="103"/>
      <c r="CF194" s="72">
        <f t="shared" si="177"/>
        <v>0</v>
      </c>
      <c r="CG194" s="104"/>
      <c r="CH194" s="104"/>
      <c r="CI194" s="152"/>
      <c r="CJ194" s="159"/>
      <c r="CK194" s="103"/>
      <c r="CL194" s="103"/>
      <c r="CM194" s="72">
        <f t="shared" si="178"/>
        <v>0</v>
      </c>
      <c r="CN194" s="104"/>
      <c r="CO194" s="104"/>
      <c r="CP194" s="105"/>
      <c r="CQ194" s="102"/>
      <c r="CR194" s="103"/>
      <c r="CS194" s="103"/>
      <c r="CT194" s="72">
        <f t="shared" si="179"/>
        <v>0</v>
      </c>
      <c r="CU194" s="104"/>
      <c r="CV194" s="104"/>
      <c r="CW194" s="152"/>
      <c r="CX194" s="159"/>
      <c r="CY194" s="103"/>
      <c r="CZ194" s="103"/>
      <c r="DA194" s="72">
        <f t="shared" si="180"/>
        <v>0</v>
      </c>
      <c r="DB194" s="104"/>
      <c r="DC194" s="104"/>
      <c r="DD194" s="105"/>
      <c r="DE194" s="102"/>
      <c r="DF194" s="103"/>
      <c r="DG194" s="103"/>
      <c r="DH194" s="72">
        <f t="shared" si="181"/>
        <v>0</v>
      </c>
      <c r="DI194" s="104"/>
      <c r="DJ194" s="104"/>
      <c r="DK194" s="152"/>
      <c r="DL194" s="170">
        <f t="shared" si="182"/>
        <v>0</v>
      </c>
      <c r="DM194" s="51">
        <f>DN194*Довідники!$H$2</f>
        <v>0</v>
      </c>
      <c r="DN194" s="72">
        <f t="shared" si="183"/>
        <v>0</v>
      </c>
      <c r="DO194" s="96" t="str">
        <f t="shared" si="184"/>
        <v xml:space="preserve"> </v>
      </c>
      <c r="DP194" s="68" t="str">
        <f>IF(OR(DO194&lt;Довідники!$J$3, DO194&gt;Довідники!$K$3), "!", "")</f>
        <v>!</v>
      </c>
      <c r="DQ194" s="120"/>
      <c r="DR194" s="45" t="str">
        <f t="shared" si="185"/>
        <v/>
      </c>
      <c r="DS194" s="71"/>
      <c r="DT194" s="119"/>
      <c r="DU194" s="119"/>
      <c r="DV194" s="119"/>
      <c r="DW194" s="179"/>
      <c r="DX194" s="182"/>
      <c r="DY194" s="119"/>
      <c r="DZ194" s="119"/>
      <c r="EA194" s="183"/>
      <c r="ED194" s="10">
        <f t="shared" si="186"/>
        <v>0</v>
      </c>
      <c r="EE194" s="10">
        <f t="shared" si="187"/>
        <v>0</v>
      </c>
      <c r="EF194" s="10">
        <f t="shared" si="188"/>
        <v>0</v>
      </c>
      <c r="EG194" s="10">
        <f t="shared" si="189"/>
        <v>0</v>
      </c>
      <c r="EH194" s="10">
        <f t="shared" si="190"/>
        <v>0</v>
      </c>
      <c r="EI194" s="10">
        <f t="shared" si="191"/>
        <v>0</v>
      </c>
      <c r="EJ194" s="10">
        <f t="shared" si="192"/>
        <v>0</v>
      </c>
      <c r="EL194" s="123">
        <f t="shared" si="193"/>
        <v>0</v>
      </c>
    </row>
    <row r="195" spans="1:142" ht="13.5" hidden="1" thickBot="1" x14ac:dyDescent="0.25">
      <c r="A195" s="49">
        <f t="shared" si="157"/>
        <v>84</v>
      </c>
      <c r="B195" s="101"/>
      <c r="C195" s="50" t="str">
        <f>IF(ISBLANK(D195)=FALSE,VLOOKUP(D195,Довідники!$B$2:$C$45,2,FALSE),"")</f>
        <v/>
      </c>
      <c r="D195" s="145"/>
      <c r="E195" s="112"/>
      <c r="F195" s="48" t="str">
        <f t="shared" si="158"/>
        <v/>
      </c>
      <c r="G195" s="48" t="str">
        <f>CONCATENATE(IF($X195="З", CONCATENATE($R$4, ","), ""), IF($X195=Довідники!$E$5, CONCATENATE($R$4, "*,"), ""), IF($AE195="З", CONCATENATE($Y$4, ","), ""), IF($AE195=Довідники!$E$5, CONCATENATE($Y$4, "*,"), ""), IF($AL195="З", CONCATENATE($AF$4, ","), ""), IF($AL195=Довідники!$E$5, CONCATENATE($AF$4, "*,"), ""), IF($AS195="З", CONCATENATE($AM$4, ","), ""), IF($AS195=Довідники!$E$5, CONCATENATE($AM$4, "*,"), ""), IF($AZ195="З", CONCATENATE($AT$4, ","), ""), IF($AZ195=Довідники!$E$5, CONCATENATE($AT$4, "*,"), ""), IF($BG195="З", CONCATENATE($BA$4, ","), ""), IF($BG195=Довідники!$E$5, CONCATENATE($BA$4, "*,"), ""), IF($BN195="З", CONCATENATE($BH$4, ","), ""), IF($BN195=Довідники!$E$5, CONCATENATE($BH$4, "*,"), ""), IF($BU195="З", CONCATENATE($BO$4, ","), ""), IF($BU195=Довідники!$E$5, CONCATENATE($BO$4, "*,"), ""), IF($CB195="З", CONCATENATE($BV$4, ","), ""), IF($CB195=Довідники!$E$5, CONCATENATE($BV$4, "*,"), ""), IF($CI195="З", CONCATENATE($CC$4, ","), ""), IF($CI195=Довідники!$E$5, CONCATENATE($CC$4, "*,"), ""), IF($CP195="З", CONCATENATE($CJ$4, ","), ""), IF($CP195=Довідники!$E$5, CONCATENATE($CJ$4, "*,"), ""), IF($CW195="З", CONCATENATE($CQ$4, ","), ""), IF($CW195=Довідники!$E$5, CONCATENATE($CQ$4, "*,"), ""), IF($DD195="З", CONCATENATE($CX$4, ","), ""), IF($DD195=Довідники!$E$5, CONCATENATE($CX$4, "*,"), ""), IF($DK195="З", CONCATENATE($DE$4, ","), ""), IF($DK195=Довідники!$E$5, CONCATENATE($DE$4, "*,"), ""))</f>
        <v/>
      </c>
      <c r="H195" s="48" t="str">
        <f t="shared" si="159"/>
        <v/>
      </c>
      <c r="I195" s="48" t="str">
        <f t="shared" si="160"/>
        <v/>
      </c>
      <c r="J195" s="48">
        <f t="shared" si="162"/>
        <v>0</v>
      </c>
      <c r="K195" s="48" t="str">
        <f t="shared" si="161"/>
        <v/>
      </c>
      <c r="L195" s="48">
        <f t="shared" si="163"/>
        <v>0</v>
      </c>
      <c r="M195" s="51">
        <f t="shared" si="164"/>
        <v>0</v>
      </c>
      <c r="N195" s="51">
        <f t="shared" si="165"/>
        <v>0</v>
      </c>
      <c r="O195" s="52">
        <f t="shared" si="166"/>
        <v>0</v>
      </c>
      <c r="P195" s="96" t="str">
        <f t="shared" si="167"/>
        <v xml:space="preserve"> </v>
      </c>
      <c r="Q195" s="166" t="str">
        <f>IF(OR(P195&lt;Довідники!$J$8, P195&gt;Довідники!$K$8), "!", "")</f>
        <v>!</v>
      </c>
      <c r="R195" s="159"/>
      <c r="S195" s="103"/>
      <c r="T195" s="103"/>
      <c r="U195" s="72">
        <f t="shared" si="168"/>
        <v>0</v>
      </c>
      <c r="V195" s="104"/>
      <c r="W195" s="104"/>
      <c r="X195" s="105"/>
      <c r="Y195" s="102"/>
      <c r="Z195" s="103"/>
      <c r="AA195" s="103"/>
      <c r="AB195" s="72">
        <f t="shared" si="169"/>
        <v>0</v>
      </c>
      <c r="AC195" s="104"/>
      <c r="AD195" s="104"/>
      <c r="AE195" s="152"/>
      <c r="AF195" s="159"/>
      <c r="AG195" s="103"/>
      <c r="AH195" s="103"/>
      <c r="AI195" s="72">
        <f t="shared" si="170"/>
        <v>0</v>
      </c>
      <c r="AJ195" s="104"/>
      <c r="AK195" s="104"/>
      <c r="AL195" s="105"/>
      <c r="AM195" s="102"/>
      <c r="AN195" s="103"/>
      <c r="AO195" s="103"/>
      <c r="AP195" s="72">
        <f t="shared" si="171"/>
        <v>0</v>
      </c>
      <c r="AQ195" s="104"/>
      <c r="AR195" s="104"/>
      <c r="AS195" s="152"/>
      <c r="AT195" s="159"/>
      <c r="AU195" s="103"/>
      <c r="AV195" s="103"/>
      <c r="AW195" s="72">
        <f t="shared" si="172"/>
        <v>0</v>
      </c>
      <c r="AX195" s="104"/>
      <c r="AY195" s="104"/>
      <c r="AZ195" s="105"/>
      <c r="BA195" s="102"/>
      <c r="BB195" s="103"/>
      <c r="BC195" s="103"/>
      <c r="BD195" s="72">
        <f t="shared" si="173"/>
        <v>0</v>
      </c>
      <c r="BE195" s="104"/>
      <c r="BF195" s="104"/>
      <c r="BG195" s="152"/>
      <c r="BH195" s="159"/>
      <c r="BI195" s="103"/>
      <c r="BJ195" s="103"/>
      <c r="BK195" s="72">
        <f t="shared" si="174"/>
        <v>0</v>
      </c>
      <c r="BL195" s="104"/>
      <c r="BM195" s="104"/>
      <c r="BN195" s="105"/>
      <c r="BO195" s="102"/>
      <c r="BP195" s="103"/>
      <c r="BQ195" s="103"/>
      <c r="BR195" s="72">
        <f t="shared" si="175"/>
        <v>0</v>
      </c>
      <c r="BS195" s="104"/>
      <c r="BT195" s="104"/>
      <c r="BU195" s="152"/>
      <c r="BV195" s="159"/>
      <c r="BW195" s="103"/>
      <c r="BX195" s="103"/>
      <c r="BY195" s="72">
        <f t="shared" si="176"/>
        <v>0</v>
      </c>
      <c r="BZ195" s="104"/>
      <c r="CA195" s="104"/>
      <c r="CB195" s="105"/>
      <c r="CC195" s="102"/>
      <c r="CD195" s="103"/>
      <c r="CE195" s="103"/>
      <c r="CF195" s="72">
        <f t="shared" si="177"/>
        <v>0</v>
      </c>
      <c r="CG195" s="104"/>
      <c r="CH195" s="104"/>
      <c r="CI195" s="152"/>
      <c r="CJ195" s="159"/>
      <c r="CK195" s="103"/>
      <c r="CL195" s="103"/>
      <c r="CM195" s="72">
        <f t="shared" si="178"/>
        <v>0</v>
      </c>
      <c r="CN195" s="104"/>
      <c r="CO195" s="104"/>
      <c r="CP195" s="105"/>
      <c r="CQ195" s="102"/>
      <c r="CR195" s="103"/>
      <c r="CS195" s="103"/>
      <c r="CT195" s="72">
        <f t="shared" si="179"/>
        <v>0</v>
      </c>
      <c r="CU195" s="104"/>
      <c r="CV195" s="104"/>
      <c r="CW195" s="152"/>
      <c r="CX195" s="159"/>
      <c r="CY195" s="103"/>
      <c r="CZ195" s="103"/>
      <c r="DA195" s="72">
        <f t="shared" si="180"/>
        <v>0</v>
      </c>
      <c r="DB195" s="104"/>
      <c r="DC195" s="104"/>
      <c r="DD195" s="105"/>
      <c r="DE195" s="102"/>
      <c r="DF195" s="103"/>
      <c r="DG195" s="103"/>
      <c r="DH195" s="72">
        <f t="shared" si="181"/>
        <v>0</v>
      </c>
      <c r="DI195" s="104"/>
      <c r="DJ195" s="104"/>
      <c r="DK195" s="152"/>
      <c r="DL195" s="170">
        <f t="shared" si="182"/>
        <v>0</v>
      </c>
      <c r="DM195" s="51">
        <f>DN195*Довідники!$H$2</f>
        <v>0</v>
      </c>
      <c r="DN195" s="72">
        <f t="shared" si="183"/>
        <v>0</v>
      </c>
      <c r="DO195" s="96" t="str">
        <f t="shared" si="184"/>
        <v xml:space="preserve"> </v>
      </c>
      <c r="DP195" s="68" t="str">
        <f>IF(OR(DO195&lt;Довідники!$J$3, DO195&gt;Довідники!$K$3), "!", "")</f>
        <v>!</v>
      </c>
      <c r="DQ195" s="120"/>
      <c r="DR195" s="45" t="str">
        <f t="shared" si="185"/>
        <v/>
      </c>
      <c r="DS195" s="71"/>
      <c r="DT195" s="119"/>
      <c r="DU195" s="119"/>
      <c r="DV195" s="119"/>
      <c r="DW195" s="179"/>
      <c r="DX195" s="182"/>
      <c r="DY195" s="119"/>
      <c r="DZ195" s="119"/>
      <c r="EA195" s="183"/>
      <c r="ED195" s="10">
        <f t="shared" si="186"/>
        <v>0</v>
      </c>
      <c r="EE195" s="10">
        <f t="shared" si="187"/>
        <v>0</v>
      </c>
      <c r="EF195" s="10">
        <f t="shared" si="188"/>
        <v>0</v>
      </c>
      <c r="EG195" s="10">
        <f t="shared" si="189"/>
        <v>0</v>
      </c>
      <c r="EH195" s="10">
        <f t="shared" si="190"/>
        <v>0</v>
      </c>
      <c r="EI195" s="10">
        <f t="shared" si="191"/>
        <v>0</v>
      </c>
      <c r="EJ195" s="10">
        <f t="shared" si="192"/>
        <v>0</v>
      </c>
      <c r="EL195" s="123">
        <f t="shared" si="193"/>
        <v>0</v>
      </c>
    </row>
    <row r="196" spans="1:142" ht="13.5" hidden="1" thickBot="1" x14ac:dyDescent="0.25">
      <c r="A196" s="49">
        <f t="shared" si="157"/>
        <v>85</v>
      </c>
      <c r="B196" s="101"/>
      <c r="C196" s="50" t="str">
        <f>IF(ISBLANK(D196)=FALSE,VLOOKUP(D196,Довідники!$B$2:$C$45,2,FALSE),"")</f>
        <v/>
      </c>
      <c r="D196" s="145"/>
      <c r="E196" s="112"/>
      <c r="F196" s="48" t="str">
        <f t="shared" si="158"/>
        <v/>
      </c>
      <c r="G196" s="48" t="str">
        <f>CONCATENATE(IF($X196="З", CONCATENATE($R$4, ","), ""), IF($X196=Довідники!$E$5, CONCATENATE($R$4, "*,"), ""), IF($AE196="З", CONCATENATE($Y$4, ","), ""), IF($AE196=Довідники!$E$5, CONCATENATE($Y$4, "*,"), ""), IF($AL196="З", CONCATENATE($AF$4, ","), ""), IF($AL196=Довідники!$E$5, CONCATENATE($AF$4, "*,"), ""), IF($AS196="З", CONCATENATE($AM$4, ","), ""), IF($AS196=Довідники!$E$5, CONCATENATE($AM$4, "*,"), ""), IF($AZ196="З", CONCATENATE($AT$4, ","), ""), IF($AZ196=Довідники!$E$5, CONCATENATE($AT$4, "*,"), ""), IF($BG196="З", CONCATENATE($BA$4, ","), ""), IF($BG196=Довідники!$E$5, CONCATENATE($BA$4, "*,"), ""), IF($BN196="З", CONCATENATE($BH$4, ","), ""), IF($BN196=Довідники!$E$5, CONCATENATE($BH$4, "*,"), ""), IF($BU196="З", CONCATENATE($BO$4, ","), ""), IF($BU196=Довідники!$E$5, CONCATENATE($BO$4, "*,"), ""), IF($CB196="З", CONCATENATE($BV$4, ","), ""), IF($CB196=Довідники!$E$5, CONCATENATE($BV$4, "*,"), ""), IF($CI196="З", CONCATENATE($CC$4, ","), ""), IF($CI196=Довідники!$E$5, CONCATENATE($CC$4, "*,"), ""), IF($CP196="З", CONCATENATE($CJ$4, ","), ""), IF($CP196=Довідники!$E$5, CONCATENATE($CJ$4, "*,"), ""), IF($CW196="З", CONCATENATE($CQ$4, ","), ""), IF($CW196=Довідники!$E$5, CONCATENATE($CQ$4, "*,"), ""), IF($DD196="З", CONCATENATE($CX$4, ","), ""), IF($DD196=Довідники!$E$5, CONCATENATE($CX$4, "*,"), ""), IF($DK196="З", CONCATENATE($DE$4, ","), ""), IF($DK196=Довідники!$E$5, CONCATENATE($DE$4, "*,"), ""))</f>
        <v/>
      </c>
      <c r="H196" s="48" t="str">
        <f t="shared" si="159"/>
        <v/>
      </c>
      <c r="I196" s="48" t="str">
        <f t="shared" si="160"/>
        <v/>
      </c>
      <c r="J196" s="48">
        <f t="shared" si="162"/>
        <v>0</v>
      </c>
      <c r="K196" s="48" t="str">
        <f t="shared" si="161"/>
        <v/>
      </c>
      <c r="L196" s="48">
        <f t="shared" si="163"/>
        <v>0</v>
      </c>
      <c r="M196" s="51">
        <f t="shared" si="164"/>
        <v>0</v>
      </c>
      <c r="N196" s="51">
        <f t="shared" si="165"/>
        <v>0</v>
      </c>
      <c r="O196" s="52">
        <f t="shared" si="166"/>
        <v>0</v>
      </c>
      <c r="P196" s="96" t="str">
        <f t="shared" si="167"/>
        <v xml:space="preserve"> </v>
      </c>
      <c r="Q196" s="166" t="str">
        <f>IF(OR(P196&lt;Довідники!$J$8, P196&gt;Довідники!$K$8), "!", "")</f>
        <v>!</v>
      </c>
      <c r="R196" s="159"/>
      <c r="S196" s="103"/>
      <c r="T196" s="103"/>
      <c r="U196" s="72">
        <f t="shared" si="168"/>
        <v>0</v>
      </c>
      <c r="V196" s="104"/>
      <c r="W196" s="104"/>
      <c r="X196" s="105"/>
      <c r="Y196" s="102"/>
      <c r="Z196" s="103"/>
      <c r="AA196" s="103"/>
      <c r="AB196" s="72">
        <f t="shared" si="169"/>
        <v>0</v>
      </c>
      <c r="AC196" s="104"/>
      <c r="AD196" s="104"/>
      <c r="AE196" s="152"/>
      <c r="AF196" s="159"/>
      <c r="AG196" s="103"/>
      <c r="AH196" s="103"/>
      <c r="AI196" s="72">
        <f t="shared" si="170"/>
        <v>0</v>
      </c>
      <c r="AJ196" s="104"/>
      <c r="AK196" s="104"/>
      <c r="AL196" s="105"/>
      <c r="AM196" s="102"/>
      <c r="AN196" s="103"/>
      <c r="AO196" s="103"/>
      <c r="AP196" s="72">
        <f t="shared" si="171"/>
        <v>0</v>
      </c>
      <c r="AQ196" s="104"/>
      <c r="AR196" s="104"/>
      <c r="AS196" s="152"/>
      <c r="AT196" s="159"/>
      <c r="AU196" s="103"/>
      <c r="AV196" s="103"/>
      <c r="AW196" s="72">
        <f t="shared" si="172"/>
        <v>0</v>
      </c>
      <c r="AX196" s="104"/>
      <c r="AY196" s="104"/>
      <c r="AZ196" s="105"/>
      <c r="BA196" s="102"/>
      <c r="BB196" s="103"/>
      <c r="BC196" s="103"/>
      <c r="BD196" s="72">
        <f t="shared" si="173"/>
        <v>0</v>
      </c>
      <c r="BE196" s="104"/>
      <c r="BF196" s="104"/>
      <c r="BG196" s="152"/>
      <c r="BH196" s="159"/>
      <c r="BI196" s="103"/>
      <c r="BJ196" s="103"/>
      <c r="BK196" s="72">
        <f t="shared" si="174"/>
        <v>0</v>
      </c>
      <c r="BL196" s="104"/>
      <c r="BM196" s="104"/>
      <c r="BN196" s="105"/>
      <c r="BO196" s="102"/>
      <c r="BP196" s="103"/>
      <c r="BQ196" s="103"/>
      <c r="BR196" s="72">
        <f t="shared" si="175"/>
        <v>0</v>
      </c>
      <c r="BS196" s="104"/>
      <c r="BT196" s="104"/>
      <c r="BU196" s="152"/>
      <c r="BV196" s="159"/>
      <c r="BW196" s="103"/>
      <c r="BX196" s="103"/>
      <c r="BY196" s="72">
        <f t="shared" si="176"/>
        <v>0</v>
      </c>
      <c r="BZ196" s="104"/>
      <c r="CA196" s="104"/>
      <c r="CB196" s="105"/>
      <c r="CC196" s="102"/>
      <c r="CD196" s="103"/>
      <c r="CE196" s="103"/>
      <c r="CF196" s="72">
        <f t="shared" si="177"/>
        <v>0</v>
      </c>
      <c r="CG196" s="104"/>
      <c r="CH196" s="104"/>
      <c r="CI196" s="152"/>
      <c r="CJ196" s="159"/>
      <c r="CK196" s="103"/>
      <c r="CL196" s="103"/>
      <c r="CM196" s="72">
        <f t="shared" si="178"/>
        <v>0</v>
      </c>
      <c r="CN196" s="104"/>
      <c r="CO196" s="104"/>
      <c r="CP196" s="105"/>
      <c r="CQ196" s="102"/>
      <c r="CR196" s="103"/>
      <c r="CS196" s="103"/>
      <c r="CT196" s="72">
        <f t="shared" si="179"/>
        <v>0</v>
      </c>
      <c r="CU196" s="104"/>
      <c r="CV196" s="104"/>
      <c r="CW196" s="152"/>
      <c r="CX196" s="159"/>
      <c r="CY196" s="103"/>
      <c r="CZ196" s="103"/>
      <c r="DA196" s="72">
        <f t="shared" si="180"/>
        <v>0</v>
      </c>
      <c r="DB196" s="104"/>
      <c r="DC196" s="104"/>
      <c r="DD196" s="105"/>
      <c r="DE196" s="102"/>
      <c r="DF196" s="103"/>
      <c r="DG196" s="103"/>
      <c r="DH196" s="72">
        <f t="shared" si="181"/>
        <v>0</v>
      </c>
      <c r="DI196" s="104"/>
      <c r="DJ196" s="104"/>
      <c r="DK196" s="152"/>
      <c r="DL196" s="170">
        <f t="shared" si="182"/>
        <v>0</v>
      </c>
      <c r="DM196" s="51">
        <f>DN196*Довідники!$H$2</f>
        <v>0</v>
      </c>
      <c r="DN196" s="72">
        <f t="shared" si="183"/>
        <v>0</v>
      </c>
      <c r="DO196" s="96" t="str">
        <f t="shared" si="184"/>
        <v xml:space="preserve"> </v>
      </c>
      <c r="DP196" s="68" t="str">
        <f>IF(OR(DO196&lt;Довідники!$J$3, DO196&gt;Довідники!$K$3), "!", "")</f>
        <v>!</v>
      </c>
      <c r="DQ196" s="120"/>
      <c r="DR196" s="45" t="str">
        <f t="shared" si="185"/>
        <v/>
      </c>
      <c r="DS196" s="71"/>
      <c r="DT196" s="119"/>
      <c r="DU196" s="119"/>
      <c r="DV196" s="119"/>
      <c r="DW196" s="179"/>
      <c r="DX196" s="182"/>
      <c r="DY196" s="119"/>
      <c r="DZ196" s="119"/>
      <c r="EA196" s="183"/>
      <c r="ED196" s="10">
        <f t="shared" si="186"/>
        <v>0</v>
      </c>
      <c r="EE196" s="10">
        <f t="shared" si="187"/>
        <v>0</v>
      </c>
      <c r="EF196" s="10">
        <f t="shared" si="188"/>
        <v>0</v>
      </c>
      <c r="EG196" s="10">
        <f t="shared" si="189"/>
        <v>0</v>
      </c>
      <c r="EH196" s="10">
        <f t="shared" si="190"/>
        <v>0</v>
      </c>
      <c r="EI196" s="10">
        <f t="shared" si="191"/>
        <v>0</v>
      </c>
      <c r="EJ196" s="10">
        <f t="shared" si="192"/>
        <v>0</v>
      </c>
      <c r="EL196" s="123">
        <f t="shared" si="193"/>
        <v>0</v>
      </c>
    </row>
    <row r="197" spans="1:142" ht="13.5" hidden="1" thickBot="1" x14ac:dyDescent="0.25">
      <c r="A197" s="49">
        <f t="shared" si="157"/>
        <v>86</v>
      </c>
      <c r="B197" s="101"/>
      <c r="C197" s="50" t="str">
        <f>IF(ISBLANK(D197)=FALSE,VLOOKUP(D197,Довідники!$B$2:$C$45,2,FALSE),"")</f>
        <v/>
      </c>
      <c r="D197" s="145"/>
      <c r="E197" s="112"/>
      <c r="F197" s="48" t="str">
        <f t="shared" si="158"/>
        <v/>
      </c>
      <c r="G197" s="48" t="str">
        <f>CONCATENATE(IF($X197="З", CONCATENATE($R$4, ","), ""), IF($X197=Довідники!$E$5, CONCATENATE($R$4, "*,"), ""), IF($AE197="З", CONCATENATE($Y$4, ","), ""), IF($AE197=Довідники!$E$5, CONCATENATE($Y$4, "*,"), ""), IF($AL197="З", CONCATENATE($AF$4, ","), ""), IF($AL197=Довідники!$E$5, CONCATENATE($AF$4, "*,"), ""), IF($AS197="З", CONCATENATE($AM$4, ","), ""), IF($AS197=Довідники!$E$5, CONCATENATE($AM$4, "*,"), ""), IF($AZ197="З", CONCATENATE($AT$4, ","), ""), IF($AZ197=Довідники!$E$5, CONCATENATE($AT$4, "*,"), ""), IF($BG197="З", CONCATENATE($BA$4, ","), ""), IF($BG197=Довідники!$E$5, CONCATENATE($BA$4, "*,"), ""), IF($BN197="З", CONCATENATE($BH$4, ","), ""), IF($BN197=Довідники!$E$5, CONCATENATE($BH$4, "*,"), ""), IF($BU197="З", CONCATENATE($BO$4, ","), ""), IF($BU197=Довідники!$E$5, CONCATENATE($BO$4, "*,"), ""), IF($CB197="З", CONCATENATE($BV$4, ","), ""), IF($CB197=Довідники!$E$5, CONCATENATE($BV$4, "*,"), ""), IF($CI197="З", CONCATENATE($CC$4, ","), ""), IF($CI197=Довідники!$E$5, CONCATENATE($CC$4, "*,"), ""), IF($CP197="З", CONCATENATE($CJ$4, ","), ""), IF($CP197=Довідники!$E$5, CONCATENATE($CJ$4, "*,"), ""), IF($CW197="З", CONCATENATE($CQ$4, ","), ""), IF($CW197=Довідники!$E$5, CONCATENATE($CQ$4, "*,"), ""), IF($DD197="З", CONCATENATE($CX$4, ","), ""), IF($DD197=Довідники!$E$5, CONCATENATE($CX$4, "*,"), ""), IF($DK197="З", CONCATENATE($DE$4, ","), ""), IF($DK197=Довідники!$E$5, CONCATENATE($DE$4, "*,"), ""))</f>
        <v/>
      </c>
      <c r="H197" s="48" t="str">
        <f t="shared" si="159"/>
        <v/>
      </c>
      <c r="I197" s="48" t="str">
        <f t="shared" si="160"/>
        <v/>
      </c>
      <c r="J197" s="48">
        <f t="shared" si="162"/>
        <v>0</v>
      </c>
      <c r="K197" s="48" t="str">
        <f t="shared" si="161"/>
        <v/>
      </c>
      <c r="L197" s="48">
        <f t="shared" si="163"/>
        <v>0</v>
      </c>
      <c r="M197" s="51">
        <f t="shared" si="164"/>
        <v>0</v>
      </c>
      <c r="N197" s="51">
        <f t="shared" si="165"/>
        <v>0</v>
      </c>
      <c r="O197" s="52">
        <f t="shared" si="166"/>
        <v>0</v>
      </c>
      <c r="P197" s="96" t="str">
        <f t="shared" si="167"/>
        <v xml:space="preserve"> </v>
      </c>
      <c r="Q197" s="166" t="str">
        <f>IF(OR(P197&lt;Довідники!$J$8, P197&gt;Довідники!$K$8), "!", "")</f>
        <v>!</v>
      </c>
      <c r="R197" s="159"/>
      <c r="S197" s="103"/>
      <c r="T197" s="103"/>
      <c r="U197" s="72">
        <f t="shared" si="168"/>
        <v>0</v>
      </c>
      <c r="V197" s="104"/>
      <c r="W197" s="104"/>
      <c r="X197" s="105"/>
      <c r="Y197" s="102"/>
      <c r="Z197" s="103"/>
      <c r="AA197" s="103"/>
      <c r="AB197" s="72">
        <f t="shared" si="169"/>
        <v>0</v>
      </c>
      <c r="AC197" s="104"/>
      <c r="AD197" s="104"/>
      <c r="AE197" s="152"/>
      <c r="AF197" s="159"/>
      <c r="AG197" s="103"/>
      <c r="AH197" s="103"/>
      <c r="AI197" s="72">
        <f t="shared" si="170"/>
        <v>0</v>
      </c>
      <c r="AJ197" s="104"/>
      <c r="AK197" s="104"/>
      <c r="AL197" s="105"/>
      <c r="AM197" s="102"/>
      <c r="AN197" s="103"/>
      <c r="AO197" s="103"/>
      <c r="AP197" s="72">
        <f t="shared" si="171"/>
        <v>0</v>
      </c>
      <c r="AQ197" s="104"/>
      <c r="AR197" s="104"/>
      <c r="AS197" s="152"/>
      <c r="AT197" s="159"/>
      <c r="AU197" s="103"/>
      <c r="AV197" s="103"/>
      <c r="AW197" s="72">
        <f t="shared" si="172"/>
        <v>0</v>
      </c>
      <c r="AX197" s="104"/>
      <c r="AY197" s="104"/>
      <c r="AZ197" s="105"/>
      <c r="BA197" s="102"/>
      <c r="BB197" s="103"/>
      <c r="BC197" s="103"/>
      <c r="BD197" s="72">
        <f t="shared" si="173"/>
        <v>0</v>
      </c>
      <c r="BE197" s="104"/>
      <c r="BF197" s="104"/>
      <c r="BG197" s="152"/>
      <c r="BH197" s="159"/>
      <c r="BI197" s="103"/>
      <c r="BJ197" s="103"/>
      <c r="BK197" s="72">
        <f t="shared" si="174"/>
        <v>0</v>
      </c>
      <c r="BL197" s="104"/>
      <c r="BM197" s="104"/>
      <c r="BN197" s="105"/>
      <c r="BO197" s="102"/>
      <c r="BP197" s="103"/>
      <c r="BQ197" s="103"/>
      <c r="BR197" s="72">
        <f t="shared" si="175"/>
        <v>0</v>
      </c>
      <c r="BS197" s="104"/>
      <c r="BT197" s="104"/>
      <c r="BU197" s="152"/>
      <c r="BV197" s="159"/>
      <c r="BW197" s="103"/>
      <c r="BX197" s="103"/>
      <c r="BY197" s="72">
        <f t="shared" si="176"/>
        <v>0</v>
      </c>
      <c r="BZ197" s="104"/>
      <c r="CA197" s="104"/>
      <c r="CB197" s="105"/>
      <c r="CC197" s="102"/>
      <c r="CD197" s="103"/>
      <c r="CE197" s="103"/>
      <c r="CF197" s="72">
        <f t="shared" si="177"/>
        <v>0</v>
      </c>
      <c r="CG197" s="104"/>
      <c r="CH197" s="104"/>
      <c r="CI197" s="152"/>
      <c r="CJ197" s="159"/>
      <c r="CK197" s="103"/>
      <c r="CL197" s="103"/>
      <c r="CM197" s="72">
        <f t="shared" si="178"/>
        <v>0</v>
      </c>
      <c r="CN197" s="104"/>
      <c r="CO197" s="104"/>
      <c r="CP197" s="105"/>
      <c r="CQ197" s="102"/>
      <c r="CR197" s="103"/>
      <c r="CS197" s="103"/>
      <c r="CT197" s="72">
        <f t="shared" si="179"/>
        <v>0</v>
      </c>
      <c r="CU197" s="104"/>
      <c r="CV197" s="104"/>
      <c r="CW197" s="152"/>
      <c r="CX197" s="159"/>
      <c r="CY197" s="103"/>
      <c r="CZ197" s="103"/>
      <c r="DA197" s="72">
        <f t="shared" si="180"/>
        <v>0</v>
      </c>
      <c r="DB197" s="104"/>
      <c r="DC197" s="104"/>
      <c r="DD197" s="105"/>
      <c r="DE197" s="102"/>
      <c r="DF197" s="103"/>
      <c r="DG197" s="103"/>
      <c r="DH197" s="72">
        <f t="shared" si="181"/>
        <v>0</v>
      </c>
      <c r="DI197" s="104"/>
      <c r="DJ197" s="104"/>
      <c r="DK197" s="152"/>
      <c r="DL197" s="170">
        <f t="shared" si="182"/>
        <v>0</v>
      </c>
      <c r="DM197" s="51">
        <f>DN197*Довідники!$H$2</f>
        <v>0</v>
      </c>
      <c r="DN197" s="72">
        <f t="shared" si="183"/>
        <v>0</v>
      </c>
      <c r="DO197" s="96" t="str">
        <f t="shared" si="184"/>
        <v xml:space="preserve"> </v>
      </c>
      <c r="DP197" s="68" t="str">
        <f>IF(OR(DO197&lt;Довідники!$J$3, DO197&gt;Довідники!$K$3), "!", "")</f>
        <v>!</v>
      </c>
      <c r="DQ197" s="120"/>
      <c r="DR197" s="45" t="str">
        <f t="shared" si="185"/>
        <v/>
      </c>
      <c r="DS197" s="71"/>
      <c r="DT197" s="119"/>
      <c r="DU197" s="119"/>
      <c r="DV197" s="119"/>
      <c r="DW197" s="179"/>
      <c r="DX197" s="182"/>
      <c r="DY197" s="119"/>
      <c r="DZ197" s="119"/>
      <c r="EA197" s="183"/>
      <c r="ED197" s="10">
        <f t="shared" si="186"/>
        <v>0</v>
      </c>
      <c r="EE197" s="10">
        <f t="shared" si="187"/>
        <v>0</v>
      </c>
      <c r="EF197" s="10">
        <f t="shared" si="188"/>
        <v>0</v>
      </c>
      <c r="EG197" s="10">
        <f t="shared" si="189"/>
        <v>0</v>
      </c>
      <c r="EH197" s="10">
        <f t="shared" si="190"/>
        <v>0</v>
      </c>
      <c r="EI197" s="10">
        <f t="shared" si="191"/>
        <v>0</v>
      </c>
      <c r="EJ197" s="10">
        <f t="shared" si="192"/>
        <v>0</v>
      </c>
      <c r="EL197" s="123">
        <f t="shared" si="193"/>
        <v>0</v>
      </c>
    </row>
    <row r="198" spans="1:142" ht="13.5" hidden="1" thickBot="1" x14ac:dyDescent="0.25">
      <c r="A198" s="49">
        <f t="shared" si="157"/>
        <v>87</v>
      </c>
      <c r="B198" s="101"/>
      <c r="C198" s="50" t="str">
        <f>IF(ISBLANK(D198)=FALSE,VLOOKUP(D198,Довідники!$B$2:$C$45,2,FALSE),"")</f>
        <v/>
      </c>
      <c r="D198" s="145"/>
      <c r="E198" s="112"/>
      <c r="F198" s="48" t="str">
        <f t="shared" si="158"/>
        <v/>
      </c>
      <c r="G198" s="48" t="str">
        <f>CONCATENATE(IF($X198="З", CONCATENATE($R$4, ","), ""), IF($X198=Довідники!$E$5, CONCATENATE($R$4, "*,"), ""), IF($AE198="З", CONCATENATE($Y$4, ","), ""), IF($AE198=Довідники!$E$5, CONCATENATE($Y$4, "*,"), ""), IF($AL198="З", CONCATENATE($AF$4, ","), ""), IF($AL198=Довідники!$E$5, CONCATENATE($AF$4, "*,"), ""), IF($AS198="З", CONCATENATE($AM$4, ","), ""), IF($AS198=Довідники!$E$5, CONCATENATE($AM$4, "*,"), ""), IF($AZ198="З", CONCATENATE($AT$4, ","), ""), IF($AZ198=Довідники!$E$5, CONCATENATE($AT$4, "*,"), ""), IF($BG198="З", CONCATENATE($BA$4, ","), ""), IF($BG198=Довідники!$E$5, CONCATENATE($BA$4, "*,"), ""), IF($BN198="З", CONCATENATE($BH$4, ","), ""), IF($BN198=Довідники!$E$5, CONCATENATE($BH$4, "*,"), ""), IF($BU198="З", CONCATENATE($BO$4, ","), ""), IF($BU198=Довідники!$E$5, CONCATENATE($BO$4, "*,"), ""), IF($CB198="З", CONCATENATE($BV$4, ","), ""), IF($CB198=Довідники!$E$5, CONCATENATE($BV$4, "*,"), ""), IF($CI198="З", CONCATENATE($CC$4, ","), ""), IF($CI198=Довідники!$E$5, CONCATENATE($CC$4, "*,"), ""), IF($CP198="З", CONCATENATE($CJ$4, ","), ""), IF($CP198=Довідники!$E$5, CONCATENATE($CJ$4, "*,"), ""), IF($CW198="З", CONCATENATE($CQ$4, ","), ""), IF($CW198=Довідники!$E$5, CONCATENATE($CQ$4, "*,"), ""), IF($DD198="З", CONCATENATE($CX$4, ","), ""), IF($DD198=Довідники!$E$5, CONCATENATE($CX$4, "*,"), ""), IF($DK198="З", CONCATENATE($DE$4, ","), ""), IF($DK198=Довідники!$E$5, CONCATENATE($DE$4, "*,"), ""))</f>
        <v/>
      </c>
      <c r="H198" s="48" t="str">
        <f t="shared" si="159"/>
        <v/>
      </c>
      <c r="I198" s="48" t="str">
        <f t="shared" si="160"/>
        <v/>
      </c>
      <c r="J198" s="48">
        <f t="shared" si="162"/>
        <v>0</v>
      </c>
      <c r="K198" s="48" t="str">
        <f t="shared" si="161"/>
        <v/>
      </c>
      <c r="L198" s="48">
        <f t="shared" si="163"/>
        <v>0</v>
      </c>
      <c r="M198" s="51">
        <f t="shared" si="164"/>
        <v>0</v>
      </c>
      <c r="N198" s="51">
        <f t="shared" si="165"/>
        <v>0</v>
      </c>
      <c r="O198" s="52">
        <f t="shared" si="166"/>
        <v>0</v>
      </c>
      <c r="P198" s="96" t="str">
        <f t="shared" si="167"/>
        <v xml:space="preserve"> </v>
      </c>
      <c r="Q198" s="166" t="str">
        <f>IF(OR(P198&lt;Довідники!$J$8, P198&gt;Довідники!$K$8), "!", "")</f>
        <v>!</v>
      </c>
      <c r="R198" s="159"/>
      <c r="S198" s="103"/>
      <c r="T198" s="103"/>
      <c r="U198" s="72">
        <f t="shared" si="168"/>
        <v>0</v>
      </c>
      <c r="V198" s="104"/>
      <c r="W198" s="104"/>
      <c r="X198" s="105"/>
      <c r="Y198" s="102"/>
      <c r="Z198" s="103"/>
      <c r="AA198" s="103"/>
      <c r="AB198" s="72">
        <f t="shared" si="169"/>
        <v>0</v>
      </c>
      <c r="AC198" s="104"/>
      <c r="AD198" s="104"/>
      <c r="AE198" s="152"/>
      <c r="AF198" s="159"/>
      <c r="AG198" s="103"/>
      <c r="AH198" s="103"/>
      <c r="AI198" s="72">
        <f t="shared" si="170"/>
        <v>0</v>
      </c>
      <c r="AJ198" s="104"/>
      <c r="AK198" s="104"/>
      <c r="AL198" s="105"/>
      <c r="AM198" s="102"/>
      <c r="AN198" s="103"/>
      <c r="AO198" s="103"/>
      <c r="AP198" s="72">
        <f t="shared" si="171"/>
        <v>0</v>
      </c>
      <c r="AQ198" s="104"/>
      <c r="AR198" s="104"/>
      <c r="AS198" s="152"/>
      <c r="AT198" s="159"/>
      <c r="AU198" s="103"/>
      <c r="AV198" s="103"/>
      <c r="AW198" s="72">
        <f t="shared" si="172"/>
        <v>0</v>
      </c>
      <c r="AX198" s="104"/>
      <c r="AY198" s="104"/>
      <c r="AZ198" s="105"/>
      <c r="BA198" s="102"/>
      <c r="BB198" s="103"/>
      <c r="BC198" s="103"/>
      <c r="BD198" s="72">
        <f t="shared" si="173"/>
        <v>0</v>
      </c>
      <c r="BE198" s="104"/>
      <c r="BF198" s="104"/>
      <c r="BG198" s="152"/>
      <c r="BH198" s="159"/>
      <c r="BI198" s="103"/>
      <c r="BJ198" s="103"/>
      <c r="BK198" s="72">
        <f t="shared" si="174"/>
        <v>0</v>
      </c>
      <c r="BL198" s="104"/>
      <c r="BM198" s="104"/>
      <c r="BN198" s="105"/>
      <c r="BO198" s="102"/>
      <c r="BP198" s="103"/>
      <c r="BQ198" s="103"/>
      <c r="BR198" s="72">
        <f t="shared" si="175"/>
        <v>0</v>
      </c>
      <c r="BS198" s="104"/>
      <c r="BT198" s="104"/>
      <c r="BU198" s="152"/>
      <c r="BV198" s="159"/>
      <c r="BW198" s="103"/>
      <c r="BX198" s="103"/>
      <c r="BY198" s="72">
        <f t="shared" si="176"/>
        <v>0</v>
      </c>
      <c r="BZ198" s="104"/>
      <c r="CA198" s="104"/>
      <c r="CB198" s="105"/>
      <c r="CC198" s="102"/>
      <c r="CD198" s="103"/>
      <c r="CE198" s="103"/>
      <c r="CF198" s="72">
        <f t="shared" si="177"/>
        <v>0</v>
      </c>
      <c r="CG198" s="104"/>
      <c r="CH198" s="104"/>
      <c r="CI198" s="152"/>
      <c r="CJ198" s="159"/>
      <c r="CK198" s="103"/>
      <c r="CL198" s="103"/>
      <c r="CM198" s="72">
        <f t="shared" si="178"/>
        <v>0</v>
      </c>
      <c r="CN198" s="104"/>
      <c r="CO198" s="104"/>
      <c r="CP198" s="105"/>
      <c r="CQ198" s="102"/>
      <c r="CR198" s="103"/>
      <c r="CS198" s="103"/>
      <c r="CT198" s="72">
        <f t="shared" si="179"/>
        <v>0</v>
      </c>
      <c r="CU198" s="104"/>
      <c r="CV198" s="104"/>
      <c r="CW198" s="152"/>
      <c r="CX198" s="159"/>
      <c r="CY198" s="103"/>
      <c r="CZ198" s="103"/>
      <c r="DA198" s="72">
        <f t="shared" si="180"/>
        <v>0</v>
      </c>
      <c r="DB198" s="104"/>
      <c r="DC198" s="104"/>
      <c r="DD198" s="105"/>
      <c r="DE198" s="102"/>
      <c r="DF198" s="103"/>
      <c r="DG198" s="103"/>
      <c r="DH198" s="72">
        <f t="shared" si="181"/>
        <v>0</v>
      </c>
      <c r="DI198" s="104"/>
      <c r="DJ198" s="104"/>
      <c r="DK198" s="152"/>
      <c r="DL198" s="170">
        <f t="shared" si="182"/>
        <v>0</v>
      </c>
      <c r="DM198" s="51">
        <f>DN198*Довідники!$H$2</f>
        <v>0</v>
      </c>
      <c r="DN198" s="72">
        <f t="shared" si="183"/>
        <v>0</v>
      </c>
      <c r="DO198" s="96" t="str">
        <f t="shared" si="184"/>
        <v xml:space="preserve"> </v>
      </c>
      <c r="DP198" s="68" t="str">
        <f>IF(OR(DO198&lt;Довідники!$J$3, DO198&gt;Довідники!$K$3), "!", "")</f>
        <v>!</v>
      </c>
      <c r="DQ198" s="120"/>
      <c r="DR198" s="45" t="str">
        <f t="shared" si="185"/>
        <v/>
      </c>
      <c r="DS198" s="71"/>
      <c r="DT198" s="119"/>
      <c r="DU198" s="119"/>
      <c r="DV198" s="119"/>
      <c r="DW198" s="179"/>
      <c r="DX198" s="182"/>
      <c r="DY198" s="119"/>
      <c r="DZ198" s="119"/>
      <c r="EA198" s="183"/>
      <c r="ED198" s="10">
        <f t="shared" si="186"/>
        <v>0</v>
      </c>
      <c r="EE198" s="10">
        <f t="shared" si="187"/>
        <v>0</v>
      </c>
      <c r="EF198" s="10">
        <f t="shared" si="188"/>
        <v>0</v>
      </c>
      <c r="EG198" s="10">
        <f t="shared" si="189"/>
        <v>0</v>
      </c>
      <c r="EH198" s="10">
        <f t="shared" si="190"/>
        <v>0</v>
      </c>
      <c r="EI198" s="10">
        <f t="shared" si="191"/>
        <v>0</v>
      </c>
      <c r="EJ198" s="10">
        <f t="shared" si="192"/>
        <v>0</v>
      </c>
      <c r="EL198" s="123">
        <f t="shared" si="193"/>
        <v>0</v>
      </c>
    </row>
    <row r="199" spans="1:142" ht="13.5" hidden="1" thickBot="1" x14ac:dyDescent="0.25">
      <c r="A199" s="49">
        <f t="shared" si="157"/>
        <v>88</v>
      </c>
      <c r="B199" s="101"/>
      <c r="C199" s="50" t="str">
        <f>IF(ISBLANK(D199)=FALSE,VLOOKUP(D199,Довідники!$B$2:$C$45,2,FALSE),"")</f>
        <v/>
      </c>
      <c r="D199" s="145"/>
      <c r="E199" s="112"/>
      <c r="F199" s="48" t="str">
        <f t="shared" si="158"/>
        <v/>
      </c>
      <c r="G199" s="48" t="str">
        <f>CONCATENATE(IF($X199="З", CONCATENATE($R$4, ","), ""), IF($X199=Довідники!$E$5, CONCATENATE($R$4, "*,"), ""), IF($AE199="З", CONCATENATE($Y$4, ","), ""), IF($AE199=Довідники!$E$5, CONCATENATE($Y$4, "*,"), ""), IF($AL199="З", CONCATENATE($AF$4, ","), ""), IF($AL199=Довідники!$E$5, CONCATENATE($AF$4, "*,"), ""), IF($AS199="З", CONCATENATE($AM$4, ","), ""), IF($AS199=Довідники!$E$5, CONCATENATE($AM$4, "*,"), ""), IF($AZ199="З", CONCATENATE($AT$4, ","), ""), IF($AZ199=Довідники!$E$5, CONCATENATE($AT$4, "*,"), ""), IF($BG199="З", CONCATENATE($BA$4, ","), ""), IF($BG199=Довідники!$E$5, CONCATENATE($BA$4, "*,"), ""), IF($BN199="З", CONCATENATE($BH$4, ","), ""), IF($BN199=Довідники!$E$5, CONCATENATE($BH$4, "*,"), ""), IF($BU199="З", CONCATENATE($BO$4, ","), ""), IF($BU199=Довідники!$E$5, CONCATENATE($BO$4, "*,"), ""), IF($CB199="З", CONCATENATE($BV$4, ","), ""), IF($CB199=Довідники!$E$5, CONCATENATE($BV$4, "*,"), ""), IF($CI199="З", CONCATENATE($CC$4, ","), ""), IF($CI199=Довідники!$E$5, CONCATENATE($CC$4, "*,"), ""), IF($CP199="З", CONCATENATE($CJ$4, ","), ""), IF($CP199=Довідники!$E$5, CONCATENATE($CJ$4, "*,"), ""), IF($CW199="З", CONCATENATE($CQ$4, ","), ""), IF($CW199=Довідники!$E$5, CONCATENATE($CQ$4, "*,"), ""), IF($DD199="З", CONCATENATE($CX$4, ","), ""), IF($DD199=Довідники!$E$5, CONCATENATE($CX$4, "*,"), ""), IF($DK199="З", CONCATENATE($DE$4, ","), ""), IF($DK199=Довідники!$E$5, CONCATENATE($DE$4, "*,"), ""))</f>
        <v/>
      </c>
      <c r="H199" s="48" t="str">
        <f t="shared" si="159"/>
        <v/>
      </c>
      <c r="I199" s="48" t="str">
        <f t="shared" si="160"/>
        <v/>
      </c>
      <c r="J199" s="48">
        <f t="shared" si="162"/>
        <v>0</v>
      </c>
      <c r="K199" s="48" t="str">
        <f t="shared" si="161"/>
        <v/>
      </c>
      <c r="L199" s="48">
        <f t="shared" si="163"/>
        <v>0</v>
      </c>
      <c r="M199" s="51">
        <f t="shared" si="164"/>
        <v>0</v>
      </c>
      <c r="N199" s="51">
        <f t="shared" si="165"/>
        <v>0</v>
      </c>
      <c r="O199" s="52">
        <f t="shared" si="166"/>
        <v>0</v>
      </c>
      <c r="P199" s="96" t="str">
        <f t="shared" si="167"/>
        <v xml:space="preserve"> </v>
      </c>
      <c r="Q199" s="166" t="str">
        <f>IF(OR(P199&lt;Довідники!$J$8, P199&gt;Довідники!$K$8), "!", "")</f>
        <v>!</v>
      </c>
      <c r="R199" s="159"/>
      <c r="S199" s="103"/>
      <c r="T199" s="103"/>
      <c r="U199" s="72">
        <f t="shared" si="168"/>
        <v>0</v>
      </c>
      <c r="V199" s="104"/>
      <c r="W199" s="104"/>
      <c r="X199" s="105"/>
      <c r="Y199" s="102"/>
      <c r="Z199" s="103"/>
      <c r="AA199" s="103"/>
      <c r="AB199" s="72">
        <f t="shared" si="169"/>
        <v>0</v>
      </c>
      <c r="AC199" s="104"/>
      <c r="AD199" s="104"/>
      <c r="AE199" s="152"/>
      <c r="AF199" s="159"/>
      <c r="AG199" s="103"/>
      <c r="AH199" s="103"/>
      <c r="AI199" s="72">
        <f t="shared" si="170"/>
        <v>0</v>
      </c>
      <c r="AJ199" s="104"/>
      <c r="AK199" s="104"/>
      <c r="AL199" s="105"/>
      <c r="AM199" s="102"/>
      <c r="AN199" s="103"/>
      <c r="AO199" s="103"/>
      <c r="AP199" s="72">
        <f t="shared" si="171"/>
        <v>0</v>
      </c>
      <c r="AQ199" s="104"/>
      <c r="AR199" s="104"/>
      <c r="AS199" s="152"/>
      <c r="AT199" s="159"/>
      <c r="AU199" s="103"/>
      <c r="AV199" s="103"/>
      <c r="AW199" s="72">
        <f t="shared" si="172"/>
        <v>0</v>
      </c>
      <c r="AX199" s="104"/>
      <c r="AY199" s="104"/>
      <c r="AZ199" s="105"/>
      <c r="BA199" s="102"/>
      <c r="BB199" s="103"/>
      <c r="BC199" s="103"/>
      <c r="BD199" s="72">
        <f t="shared" si="173"/>
        <v>0</v>
      </c>
      <c r="BE199" s="104"/>
      <c r="BF199" s="104"/>
      <c r="BG199" s="152"/>
      <c r="BH199" s="159"/>
      <c r="BI199" s="103"/>
      <c r="BJ199" s="103"/>
      <c r="BK199" s="72">
        <f t="shared" si="174"/>
        <v>0</v>
      </c>
      <c r="BL199" s="104"/>
      <c r="BM199" s="104"/>
      <c r="BN199" s="105"/>
      <c r="BO199" s="102"/>
      <c r="BP199" s="103"/>
      <c r="BQ199" s="103"/>
      <c r="BR199" s="72">
        <f t="shared" si="175"/>
        <v>0</v>
      </c>
      <c r="BS199" s="104"/>
      <c r="BT199" s="104"/>
      <c r="BU199" s="152"/>
      <c r="BV199" s="159"/>
      <c r="BW199" s="103"/>
      <c r="BX199" s="103"/>
      <c r="BY199" s="72">
        <f t="shared" si="176"/>
        <v>0</v>
      </c>
      <c r="BZ199" s="104"/>
      <c r="CA199" s="104"/>
      <c r="CB199" s="105"/>
      <c r="CC199" s="102"/>
      <c r="CD199" s="103"/>
      <c r="CE199" s="103"/>
      <c r="CF199" s="72">
        <f t="shared" si="177"/>
        <v>0</v>
      </c>
      <c r="CG199" s="104"/>
      <c r="CH199" s="104"/>
      <c r="CI199" s="152"/>
      <c r="CJ199" s="159"/>
      <c r="CK199" s="103"/>
      <c r="CL199" s="103"/>
      <c r="CM199" s="72">
        <f t="shared" si="178"/>
        <v>0</v>
      </c>
      <c r="CN199" s="104"/>
      <c r="CO199" s="104"/>
      <c r="CP199" s="105"/>
      <c r="CQ199" s="102"/>
      <c r="CR199" s="103"/>
      <c r="CS199" s="103"/>
      <c r="CT199" s="72">
        <f t="shared" si="179"/>
        <v>0</v>
      </c>
      <c r="CU199" s="104"/>
      <c r="CV199" s="104"/>
      <c r="CW199" s="152"/>
      <c r="CX199" s="159"/>
      <c r="CY199" s="103"/>
      <c r="CZ199" s="103"/>
      <c r="DA199" s="72">
        <f t="shared" si="180"/>
        <v>0</v>
      </c>
      <c r="DB199" s="104"/>
      <c r="DC199" s="104"/>
      <c r="DD199" s="105"/>
      <c r="DE199" s="102"/>
      <c r="DF199" s="103"/>
      <c r="DG199" s="103"/>
      <c r="DH199" s="72">
        <f t="shared" si="181"/>
        <v>0</v>
      </c>
      <c r="DI199" s="104"/>
      <c r="DJ199" s="104"/>
      <c r="DK199" s="152"/>
      <c r="DL199" s="170">
        <f t="shared" si="182"/>
        <v>0</v>
      </c>
      <c r="DM199" s="51">
        <f>DN199*Довідники!$H$2</f>
        <v>0</v>
      </c>
      <c r="DN199" s="72">
        <f t="shared" si="183"/>
        <v>0</v>
      </c>
      <c r="DO199" s="96" t="str">
        <f t="shared" si="184"/>
        <v xml:space="preserve"> </v>
      </c>
      <c r="DP199" s="68" t="str">
        <f>IF(OR(DO199&lt;Довідники!$J$3, DO199&gt;Довідники!$K$3), "!", "")</f>
        <v>!</v>
      </c>
      <c r="DQ199" s="120"/>
      <c r="DR199" s="45" t="str">
        <f t="shared" si="185"/>
        <v/>
      </c>
      <c r="DS199" s="71"/>
      <c r="DT199" s="119"/>
      <c r="DU199" s="119"/>
      <c r="DV199" s="119"/>
      <c r="DW199" s="179"/>
      <c r="DX199" s="182"/>
      <c r="DY199" s="119"/>
      <c r="DZ199" s="119"/>
      <c r="EA199" s="183"/>
      <c r="ED199" s="10">
        <f t="shared" si="186"/>
        <v>0</v>
      </c>
      <c r="EE199" s="10">
        <f t="shared" si="187"/>
        <v>0</v>
      </c>
      <c r="EF199" s="10">
        <f t="shared" si="188"/>
        <v>0</v>
      </c>
      <c r="EG199" s="10">
        <f t="shared" si="189"/>
        <v>0</v>
      </c>
      <c r="EH199" s="10">
        <f t="shared" si="190"/>
        <v>0</v>
      </c>
      <c r="EI199" s="10">
        <f t="shared" si="191"/>
        <v>0</v>
      </c>
      <c r="EJ199" s="10">
        <f t="shared" si="192"/>
        <v>0</v>
      </c>
      <c r="EL199" s="123">
        <f t="shared" si="193"/>
        <v>0</v>
      </c>
    </row>
    <row r="200" spans="1:142" ht="13.5" hidden="1" thickBot="1" x14ac:dyDescent="0.25">
      <c r="A200" s="49">
        <f t="shared" si="157"/>
        <v>89</v>
      </c>
      <c r="B200" s="101"/>
      <c r="C200" s="50" t="str">
        <f>IF(ISBLANK(D200)=FALSE,VLOOKUP(D200,Довідники!$B$2:$C$45,2,FALSE),"")</f>
        <v/>
      </c>
      <c r="D200" s="145"/>
      <c r="E200" s="112"/>
      <c r="F200" s="48" t="str">
        <f t="shared" si="158"/>
        <v/>
      </c>
      <c r="G200" s="48" t="str">
        <f>CONCATENATE(IF($X200="З", CONCATENATE($R$4, ","), ""), IF($X200=Довідники!$E$5, CONCATENATE($R$4, "*,"), ""), IF($AE200="З", CONCATENATE($Y$4, ","), ""), IF($AE200=Довідники!$E$5, CONCATENATE($Y$4, "*,"), ""), IF($AL200="З", CONCATENATE($AF$4, ","), ""), IF($AL200=Довідники!$E$5, CONCATENATE($AF$4, "*,"), ""), IF($AS200="З", CONCATENATE($AM$4, ","), ""), IF($AS200=Довідники!$E$5, CONCATENATE($AM$4, "*,"), ""), IF($AZ200="З", CONCATENATE($AT$4, ","), ""), IF($AZ200=Довідники!$E$5, CONCATENATE($AT$4, "*,"), ""), IF($BG200="З", CONCATENATE($BA$4, ","), ""), IF($BG200=Довідники!$E$5, CONCATENATE($BA$4, "*,"), ""), IF($BN200="З", CONCATENATE($BH$4, ","), ""), IF($BN200=Довідники!$E$5, CONCATENATE($BH$4, "*,"), ""), IF($BU200="З", CONCATENATE($BO$4, ","), ""), IF($BU200=Довідники!$E$5, CONCATENATE($BO$4, "*,"), ""), IF($CB200="З", CONCATENATE($BV$4, ","), ""), IF($CB200=Довідники!$E$5, CONCATENATE($BV$4, "*,"), ""), IF($CI200="З", CONCATENATE($CC$4, ","), ""), IF($CI200=Довідники!$E$5, CONCATENATE($CC$4, "*,"), ""), IF($CP200="З", CONCATENATE($CJ$4, ","), ""), IF($CP200=Довідники!$E$5, CONCATENATE($CJ$4, "*,"), ""), IF($CW200="З", CONCATENATE($CQ$4, ","), ""), IF($CW200=Довідники!$E$5, CONCATENATE($CQ$4, "*,"), ""), IF($DD200="З", CONCATENATE($CX$4, ","), ""), IF($DD200=Довідники!$E$5, CONCATENATE($CX$4, "*,"), ""), IF($DK200="З", CONCATENATE($DE$4, ","), ""), IF($DK200=Довідники!$E$5, CONCATENATE($DE$4, "*,"), ""))</f>
        <v/>
      </c>
      <c r="H200" s="48" t="str">
        <f t="shared" si="159"/>
        <v/>
      </c>
      <c r="I200" s="48" t="str">
        <f t="shared" si="160"/>
        <v/>
      </c>
      <c r="J200" s="48">
        <f t="shared" si="162"/>
        <v>0</v>
      </c>
      <c r="K200" s="48" t="str">
        <f t="shared" si="161"/>
        <v/>
      </c>
      <c r="L200" s="48">
        <f t="shared" si="163"/>
        <v>0</v>
      </c>
      <c r="M200" s="51">
        <f t="shared" si="164"/>
        <v>0</v>
      </c>
      <c r="N200" s="51">
        <f t="shared" si="165"/>
        <v>0</v>
      </c>
      <c r="O200" s="52">
        <f t="shared" si="166"/>
        <v>0</v>
      </c>
      <c r="P200" s="96" t="str">
        <f t="shared" si="167"/>
        <v xml:space="preserve"> </v>
      </c>
      <c r="Q200" s="166" t="str">
        <f>IF(OR(P200&lt;Довідники!$J$8, P200&gt;Довідники!$K$8), "!", "")</f>
        <v>!</v>
      </c>
      <c r="R200" s="159"/>
      <c r="S200" s="103"/>
      <c r="T200" s="103"/>
      <c r="U200" s="72">
        <f t="shared" si="168"/>
        <v>0</v>
      </c>
      <c r="V200" s="104"/>
      <c r="W200" s="104"/>
      <c r="X200" s="105"/>
      <c r="Y200" s="102"/>
      <c r="Z200" s="103"/>
      <c r="AA200" s="103"/>
      <c r="AB200" s="72">
        <f t="shared" si="169"/>
        <v>0</v>
      </c>
      <c r="AC200" s="104"/>
      <c r="AD200" s="104"/>
      <c r="AE200" s="152"/>
      <c r="AF200" s="159"/>
      <c r="AG200" s="103"/>
      <c r="AH200" s="103"/>
      <c r="AI200" s="72">
        <f t="shared" si="170"/>
        <v>0</v>
      </c>
      <c r="AJ200" s="104"/>
      <c r="AK200" s="104"/>
      <c r="AL200" s="105"/>
      <c r="AM200" s="102"/>
      <c r="AN200" s="103"/>
      <c r="AO200" s="103"/>
      <c r="AP200" s="72">
        <f t="shared" si="171"/>
        <v>0</v>
      </c>
      <c r="AQ200" s="104"/>
      <c r="AR200" s="104"/>
      <c r="AS200" s="152"/>
      <c r="AT200" s="159"/>
      <c r="AU200" s="103"/>
      <c r="AV200" s="103"/>
      <c r="AW200" s="72">
        <f t="shared" si="172"/>
        <v>0</v>
      </c>
      <c r="AX200" s="104"/>
      <c r="AY200" s="104"/>
      <c r="AZ200" s="105"/>
      <c r="BA200" s="102"/>
      <c r="BB200" s="103"/>
      <c r="BC200" s="103"/>
      <c r="BD200" s="72">
        <f t="shared" si="173"/>
        <v>0</v>
      </c>
      <c r="BE200" s="104"/>
      <c r="BF200" s="104"/>
      <c r="BG200" s="152"/>
      <c r="BH200" s="159"/>
      <c r="BI200" s="103"/>
      <c r="BJ200" s="103"/>
      <c r="BK200" s="72">
        <f t="shared" si="174"/>
        <v>0</v>
      </c>
      <c r="BL200" s="104"/>
      <c r="BM200" s="104"/>
      <c r="BN200" s="105"/>
      <c r="BO200" s="102"/>
      <c r="BP200" s="103"/>
      <c r="BQ200" s="103"/>
      <c r="BR200" s="72">
        <f t="shared" si="175"/>
        <v>0</v>
      </c>
      <c r="BS200" s="104"/>
      <c r="BT200" s="104"/>
      <c r="BU200" s="152"/>
      <c r="BV200" s="159"/>
      <c r="BW200" s="103"/>
      <c r="BX200" s="103"/>
      <c r="BY200" s="72">
        <f t="shared" si="176"/>
        <v>0</v>
      </c>
      <c r="BZ200" s="104"/>
      <c r="CA200" s="104"/>
      <c r="CB200" s="105"/>
      <c r="CC200" s="102"/>
      <c r="CD200" s="103"/>
      <c r="CE200" s="103"/>
      <c r="CF200" s="72">
        <f t="shared" si="177"/>
        <v>0</v>
      </c>
      <c r="CG200" s="104"/>
      <c r="CH200" s="104"/>
      <c r="CI200" s="152"/>
      <c r="CJ200" s="159"/>
      <c r="CK200" s="103"/>
      <c r="CL200" s="103"/>
      <c r="CM200" s="72">
        <f t="shared" si="178"/>
        <v>0</v>
      </c>
      <c r="CN200" s="104"/>
      <c r="CO200" s="104"/>
      <c r="CP200" s="105"/>
      <c r="CQ200" s="102"/>
      <c r="CR200" s="103"/>
      <c r="CS200" s="103"/>
      <c r="CT200" s="72">
        <f t="shared" si="179"/>
        <v>0</v>
      </c>
      <c r="CU200" s="104"/>
      <c r="CV200" s="104"/>
      <c r="CW200" s="152"/>
      <c r="CX200" s="159"/>
      <c r="CY200" s="103"/>
      <c r="CZ200" s="103"/>
      <c r="DA200" s="72">
        <f t="shared" si="180"/>
        <v>0</v>
      </c>
      <c r="DB200" s="104"/>
      <c r="DC200" s="104"/>
      <c r="DD200" s="105"/>
      <c r="DE200" s="102"/>
      <c r="DF200" s="103"/>
      <c r="DG200" s="103"/>
      <c r="DH200" s="72">
        <f t="shared" si="181"/>
        <v>0</v>
      </c>
      <c r="DI200" s="104"/>
      <c r="DJ200" s="104"/>
      <c r="DK200" s="152"/>
      <c r="DL200" s="170">
        <f t="shared" si="182"/>
        <v>0</v>
      </c>
      <c r="DM200" s="51">
        <f>DN200*Довідники!$H$2</f>
        <v>0</v>
      </c>
      <c r="DN200" s="72">
        <f t="shared" si="183"/>
        <v>0</v>
      </c>
      <c r="DO200" s="96" t="str">
        <f t="shared" si="184"/>
        <v xml:space="preserve"> </v>
      </c>
      <c r="DP200" s="68" t="str">
        <f>IF(OR(DO200&lt;Довідники!$J$3, DO200&gt;Довідники!$K$3), "!", "")</f>
        <v>!</v>
      </c>
      <c r="DQ200" s="120"/>
      <c r="DR200" s="45" t="str">
        <f t="shared" si="185"/>
        <v/>
      </c>
      <c r="DS200" s="71"/>
      <c r="DT200" s="119"/>
      <c r="DU200" s="119"/>
      <c r="DV200" s="119"/>
      <c r="DW200" s="179"/>
      <c r="DX200" s="182"/>
      <c r="DY200" s="119"/>
      <c r="DZ200" s="119"/>
      <c r="EA200" s="183"/>
      <c r="ED200" s="10">
        <f t="shared" si="186"/>
        <v>0</v>
      </c>
      <c r="EE200" s="10">
        <f t="shared" si="187"/>
        <v>0</v>
      </c>
      <c r="EF200" s="10">
        <f t="shared" si="188"/>
        <v>0</v>
      </c>
      <c r="EG200" s="10">
        <f t="shared" si="189"/>
        <v>0</v>
      </c>
      <c r="EH200" s="10">
        <f t="shared" si="190"/>
        <v>0</v>
      </c>
      <c r="EI200" s="10">
        <f t="shared" si="191"/>
        <v>0</v>
      </c>
      <c r="EJ200" s="10">
        <f t="shared" si="192"/>
        <v>0</v>
      </c>
      <c r="EL200" s="123">
        <f t="shared" si="193"/>
        <v>0</v>
      </c>
    </row>
    <row r="201" spans="1:142" ht="13.5" hidden="1" thickBot="1" x14ac:dyDescent="0.25">
      <c r="A201" s="49">
        <f t="shared" si="157"/>
        <v>90</v>
      </c>
      <c r="B201" s="101"/>
      <c r="C201" s="50" t="str">
        <f>IF(ISBLANK(D201)=FALSE,VLOOKUP(D201,Довідники!$B$2:$C$45,2,FALSE),"")</f>
        <v/>
      </c>
      <c r="D201" s="145"/>
      <c r="E201" s="112"/>
      <c r="F201" s="48" t="str">
        <f t="shared" si="158"/>
        <v/>
      </c>
      <c r="G201" s="48" t="str">
        <f>CONCATENATE(IF($X201="З", CONCATENATE($R$4, ","), ""), IF($X201=Довідники!$E$5, CONCATENATE($R$4, "*,"), ""), IF($AE201="З", CONCATENATE($Y$4, ","), ""), IF($AE201=Довідники!$E$5, CONCATENATE($Y$4, "*,"), ""), IF($AL201="З", CONCATENATE($AF$4, ","), ""), IF($AL201=Довідники!$E$5, CONCATENATE($AF$4, "*,"), ""), IF($AS201="З", CONCATENATE($AM$4, ","), ""), IF($AS201=Довідники!$E$5, CONCATENATE($AM$4, "*,"), ""), IF($AZ201="З", CONCATENATE($AT$4, ","), ""), IF($AZ201=Довідники!$E$5, CONCATENATE($AT$4, "*,"), ""), IF($BG201="З", CONCATENATE($BA$4, ","), ""), IF($BG201=Довідники!$E$5, CONCATENATE($BA$4, "*,"), ""), IF($BN201="З", CONCATENATE($BH$4, ","), ""), IF($BN201=Довідники!$E$5, CONCATENATE($BH$4, "*,"), ""), IF($BU201="З", CONCATENATE($BO$4, ","), ""), IF($BU201=Довідники!$E$5, CONCATENATE($BO$4, "*,"), ""), IF($CB201="З", CONCATENATE($BV$4, ","), ""), IF($CB201=Довідники!$E$5, CONCATENATE($BV$4, "*,"), ""), IF($CI201="З", CONCATENATE($CC$4, ","), ""), IF($CI201=Довідники!$E$5, CONCATENATE($CC$4, "*,"), ""), IF($CP201="З", CONCATENATE($CJ$4, ","), ""), IF($CP201=Довідники!$E$5, CONCATENATE($CJ$4, "*,"), ""), IF($CW201="З", CONCATENATE($CQ$4, ","), ""), IF($CW201=Довідники!$E$5, CONCATENATE($CQ$4, "*,"), ""), IF($DD201="З", CONCATENATE($CX$4, ","), ""), IF($DD201=Довідники!$E$5, CONCATENATE($CX$4, "*,"), ""), IF($DK201="З", CONCATENATE($DE$4, ","), ""), IF($DK201=Довідники!$E$5, CONCATENATE($DE$4, "*,"), ""))</f>
        <v/>
      </c>
      <c r="H201" s="48" t="str">
        <f t="shared" si="159"/>
        <v/>
      </c>
      <c r="I201" s="48" t="str">
        <f t="shared" si="160"/>
        <v/>
      </c>
      <c r="J201" s="48">
        <f t="shared" si="162"/>
        <v>0</v>
      </c>
      <c r="K201" s="48" t="str">
        <f t="shared" si="161"/>
        <v/>
      </c>
      <c r="L201" s="48">
        <f t="shared" si="163"/>
        <v>0</v>
      </c>
      <c r="M201" s="51">
        <f t="shared" si="164"/>
        <v>0</v>
      </c>
      <c r="N201" s="51">
        <f t="shared" si="165"/>
        <v>0</v>
      </c>
      <c r="O201" s="52">
        <f t="shared" si="166"/>
        <v>0</v>
      </c>
      <c r="P201" s="96" t="str">
        <f t="shared" si="167"/>
        <v xml:space="preserve"> </v>
      </c>
      <c r="Q201" s="166" t="str">
        <f>IF(OR(P201&lt;Довідники!$J$8, P201&gt;Довідники!$K$8), "!", "")</f>
        <v>!</v>
      </c>
      <c r="R201" s="159"/>
      <c r="S201" s="103"/>
      <c r="T201" s="103"/>
      <c r="U201" s="72">
        <f t="shared" si="168"/>
        <v>0</v>
      </c>
      <c r="V201" s="104"/>
      <c r="W201" s="104"/>
      <c r="X201" s="105"/>
      <c r="Y201" s="102"/>
      <c r="Z201" s="103"/>
      <c r="AA201" s="103"/>
      <c r="AB201" s="72">
        <f t="shared" si="169"/>
        <v>0</v>
      </c>
      <c r="AC201" s="104"/>
      <c r="AD201" s="104"/>
      <c r="AE201" s="152"/>
      <c r="AF201" s="159"/>
      <c r="AG201" s="103"/>
      <c r="AH201" s="103"/>
      <c r="AI201" s="72">
        <f t="shared" si="170"/>
        <v>0</v>
      </c>
      <c r="AJ201" s="104"/>
      <c r="AK201" s="104"/>
      <c r="AL201" s="105"/>
      <c r="AM201" s="102"/>
      <c r="AN201" s="103"/>
      <c r="AO201" s="103"/>
      <c r="AP201" s="72">
        <f t="shared" si="171"/>
        <v>0</v>
      </c>
      <c r="AQ201" s="104"/>
      <c r="AR201" s="104"/>
      <c r="AS201" s="152"/>
      <c r="AT201" s="159"/>
      <c r="AU201" s="103"/>
      <c r="AV201" s="103"/>
      <c r="AW201" s="72">
        <f t="shared" si="172"/>
        <v>0</v>
      </c>
      <c r="AX201" s="104"/>
      <c r="AY201" s="104"/>
      <c r="AZ201" s="105"/>
      <c r="BA201" s="102"/>
      <c r="BB201" s="103"/>
      <c r="BC201" s="103"/>
      <c r="BD201" s="72">
        <f t="shared" si="173"/>
        <v>0</v>
      </c>
      <c r="BE201" s="104"/>
      <c r="BF201" s="104"/>
      <c r="BG201" s="152"/>
      <c r="BH201" s="159"/>
      <c r="BI201" s="103"/>
      <c r="BJ201" s="103"/>
      <c r="BK201" s="72">
        <f t="shared" si="174"/>
        <v>0</v>
      </c>
      <c r="BL201" s="104"/>
      <c r="BM201" s="104"/>
      <c r="BN201" s="105"/>
      <c r="BO201" s="102"/>
      <c r="BP201" s="103"/>
      <c r="BQ201" s="103"/>
      <c r="BR201" s="72">
        <f t="shared" si="175"/>
        <v>0</v>
      </c>
      <c r="BS201" s="104"/>
      <c r="BT201" s="104"/>
      <c r="BU201" s="152"/>
      <c r="BV201" s="159"/>
      <c r="BW201" s="103"/>
      <c r="BX201" s="103"/>
      <c r="BY201" s="72">
        <f t="shared" si="176"/>
        <v>0</v>
      </c>
      <c r="BZ201" s="104"/>
      <c r="CA201" s="104"/>
      <c r="CB201" s="105"/>
      <c r="CC201" s="102"/>
      <c r="CD201" s="103"/>
      <c r="CE201" s="103"/>
      <c r="CF201" s="72">
        <f t="shared" si="177"/>
        <v>0</v>
      </c>
      <c r="CG201" s="104"/>
      <c r="CH201" s="104"/>
      <c r="CI201" s="152"/>
      <c r="CJ201" s="159"/>
      <c r="CK201" s="103"/>
      <c r="CL201" s="103"/>
      <c r="CM201" s="72">
        <f t="shared" si="178"/>
        <v>0</v>
      </c>
      <c r="CN201" s="104"/>
      <c r="CO201" s="104"/>
      <c r="CP201" s="105"/>
      <c r="CQ201" s="102"/>
      <c r="CR201" s="103"/>
      <c r="CS201" s="103"/>
      <c r="CT201" s="72">
        <f t="shared" si="179"/>
        <v>0</v>
      </c>
      <c r="CU201" s="104"/>
      <c r="CV201" s="104"/>
      <c r="CW201" s="152"/>
      <c r="CX201" s="159"/>
      <c r="CY201" s="103"/>
      <c r="CZ201" s="103"/>
      <c r="DA201" s="72">
        <f t="shared" si="180"/>
        <v>0</v>
      </c>
      <c r="DB201" s="104"/>
      <c r="DC201" s="104"/>
      <c r="DD201" s="105"/>
      <c r="DE201" s="102"/>
      <c r="DF201" s="103"/>
      <c r="DG201" s="103"/>
      <c r="DH201" s="72">
        <f t="shared" si="181"/>
        <v>0</v>
      </c>
      <c r="DI201" s="104"/>
      <c r="DJ201" s="104"/>
      <c r="DK201" s="152"/>
      <c r="DL201" s="170">
        <f t="shared" si="182"/>
        <v>0</v>
      </c>
      <c r="DM201" s="51">
        <f>DN201*Довідники!$H$2</f>
        <v>0</v>
      </c>
      <c r="DN201" s="72">
        <f t="shared" si="183"/>
        <v>0</v>
      </c>
      <c r="DO201" s="96" t="str">
        <f t="shared" si="184"/>
        <v xml:space="preserve"> </v>
      </c>
      <c r="DP201" s="68" t="str">
        <f>IF(OR(DO201&lt;Довідники!$J$3, DO201&gt;Довідники!$K$3), "!", "")</f>
        <v>!</v>
      </c>
      <c r="DQ201" s="120"/>
      <c r="DR201" s="45" t="str">
        <f t="shared" si="185"/>
        <v/>
      </c>
      <c r="DS201" s="71"/>
      <c r="DT201" s="119"/>
      <c r="DU201" s="119"/>
      <c r="DV201" s="119"/>
      <c r="DW201" s="179"/>
      <c r="DX201" s="182"/>
      <c r="DY201" s="119"/>
      <c r="DZ201" s="119"/>
      <c r="EA201" s="183"/>
      <c r="ED201" s="10">
        <f t="shared" si="186"/>
        <v>0</v>
      </c>
      <c r="EE201" s="10">
        <f t="shared" si="187"/>
        <v>0</v>
      </c>
      <c r="EF201" s="10">
        <f t="shared" si="188"/>
        <v>0</v>
      </c>
      <c r="EG201" s="10">
        <f t="shared" si="189"/>
        <v>0</v>
      </c>
      <c r="EH201" s="10">
        <f t="shared" si="190"/>
        <v>0</v>
      </c>
      <c r="EI201" s="10">
        <f t="shared" si="191"/>
        <v>0</v>
      </c>
      <c r="EJ201" s="10">
        <f t="shared" si="192"/>
        <v>0</v>
      </c>
      <c r="EL201" s="123">
        <f t="shared" si="193"/>
        <v>0</v>
      </c>
    </row>
    <row r="202" spans="1:142" ht="13.5" hidden="1" thickBot="1" x14ac:dyDescent="0.25">
      <c r="A202" s="49">
        <f t="shared" si="157"/>
        <v>91</v>
      </c>
      <c r="B202" s="101"/>
      <c r="C202" s="50" t="str">
        <f>IF(ISBLANK(D202)=FALSE,VLOOKUP(D202,Довідники!$B$2:$C$45,2,FALSE),"")</f>
        <v/>
      </c>
      <c r="D202" s="145"/>
      <c r="E202" s="112"/>
      <c r="F202" s="48" t="str">
        <f t="shared" si="158"/>
        <v/>
      </c>
      <c r="G202" s="48" t="str">
        <f>CONCATENATE(IF($X202="З", CONCATENATE($R$4, ","), ""), IF($X202=Довідники!$E$5, CONCATENATE($R$4, "*,"), ""), IF($AE202="З", CONCATENATE($Y$4, ","), ""), IF($AE202=Довідники!$E$5, CONCATENATE($Y$4, "*,"), ""), IF($AL202="З", CONCATENATE($AF$4, ","), ""), IF($AL202=Довідники!$E$5, CONCATENATE($AF$4, "*,"), ""), IF($AS202="З", CONCATENATE($AM$4, ","), ""), IF($AS202=Довідники!$E$5, CONCATENATE($AM$4, "*,"), ""), IF($AZ202="З", CONCATENATE($AT$4, ","), ""), IF($AZ202=Довідники!$E$5, CONCATENATE($AT$4, "*,"), ""), IF($BG202="З", CONCATENATE($BA$4, ","), ""), IF($BG202=Довідники!$E$5, CONCATENATE($BA$4, "*,"), ""), IF($BN202="З", CONCATENATE($BH$4, ","), ""), IF($BN202=Довідники!$E$5, CONCATENATE($BH$4, "*,"), ""), IF($BU202="З", CONCATENATE($BO$4, ","), ""), IF($BU202=Довідники!$E$5, CONCATENATE($BO$4, "*,"), ""), IF($CB202="З", CONCATENATE($BV$4, ","), ""), IF($CB202=Довідники!$E$5, CONCATENATE($BV$4, "*,"), ""), IF($CI202="З", CONCATENATE($CC$4, ","), ""), IF($CI202=Довідники!$E$5, CONCATENATE($CC$4, "*,"), ""), IF($CP202="З", CONCATENATE($CJ$4, ","), ""), IF($CP202=Довідники!$E$5, CONCATENATE($CJ$4, "*,"), ""), IF($CW202="З", CONCATENATE($CQ$4, ","), ""), IF($CW202=Довідники!$E$5, CONCATENATE($CQ$4, "*,"), ""), IF($DD202="З", CONCATENATE($CX$4, ","), ""), IF($DD202=Довідники!$E$5, CONCATENATE($CX$4, "*,"), ""), IF($DK202="З", CONCATENATE($DE$4, ","), ""), IF($DK202=Довідники!$E$5, CONCATENATE($DE$4, "*,"), ""))</f>
        <v/>
      </c>
      <c r="H202" s="48" t="str">
        <f t="shared" si="159"/>
        <v/>
      </c>
      <c r="I202" s="48" t="str">
        <f t="shared" si="160"/>
        <v/>
      </c>
      <c r="J202" s="48">
        <f t="shared" si="162"/>
        <v>0</v>
      </c>
      <c r="K202" s="48" t="str">
        <f t="shared" si="161"/>
        <v/>
      </c>
      <c r="L202" s="48">
        <f t="shared" si="163"/>
        <v>0</v>
      </c>
      <c r="M202" s="51">
        <f t="shared" si="164"/>
        <v>0</v>
      </c>
      <c r="N202" s="51">
        <f t="shared" si="165"/>
        <v>0</v>
      </c>
      <c r="O202" s="52">
        <f t="shared" si="166"/>
        <v>0</v>
      </c>
      <c r="P202" s="96" t="str">
        <f t="shared" si="167"/>
        <v xml:space="preserve"> </v>
      </c>
      <c r="Q202" s="166" t="str">
        <f>IF(OR(P202&lt;Довідники!$J$8, P202&gt;Довідники!$K$8), "!", "")</f>
        <v>!</v>
      </c>
      <c r="R202" s="159"/>
      <c r="S202" s="103"/>
      <c r="T202" s="103"/>
      <c r="U202" s="72">
        <f t="shared" si="168"/>
        <v>0</v>
      </c>
      <c r="V202" s="104"/>
      <c r="W202" s="104"/>
      <c r="X202" s="105"/>
      <c r="Y202" s="102"/>
      <c r="Z202" s="103"/>
      <c r="AA202" s="103"/>
      <c r="AB202" s="72">
        <f t="shared" si="169"/>
        <v>0</v>
      </c>
      <c r="AC202" s="104"/>
      <c r="AD202" s="104"/>
      <c r="AE202" s="152"/>
      <c r="AF202" s="159"/>
      <c r="AG202" s="103"/>
      <c r="AH202" s="103"/>
      <c r="AI202" s="72">
        <f t="shared" si="170"/>
        <v>0</v>
      </c>
      <c r="AJ202" s="104"/>
      <c r="AK202" s="104"/>
      <c r="AL202" s="105"/>
      <c r="AM202" s="102"/>
      <c r="AN202" s="103"/>
      <c r="AO202" s="103"/>
      <c r="AP202" s="72">
        <f t="shared" si="171"/>
        <v>0</v>
      </c>
      <c r="AQ202" s="104"/>
      <c r="AR202" s="104"/>
      <c r="AS202" s="152"/>
      <c r="AT202" s="159"/>
      <c r="AU202" s="103"/>
      <c r="AV202" s="103"/>
      <c r="AW202" s="72">
        <f t="shared" si="172"/>
        <v>0</v>
      </c>
      <c r="AX202" s="104"/>
      <c r="AY202" s="104"/>
      <c r="AZ202" s="105"/>
      <c r="BA202" s="102"/>
      <c r="BB202" s="103"/>
      <c r="BC202" s="103"/>
      <c r="BD202" s="72">
        <f t="shared" si="173"/>
        <v>0</v>
      </c>
      <c r="BE202" s="104"/>
      <c r="BF202" s="104"/>
      <c r="BG202" s="152"/>
      <c r="BH202" s="159"/>
      <c r="BI202" s="103"/>
      <c r="BJ202" s="103"/>
      <c r="BK202" s="72">
        <f t="shared" si="174"/>
        <v>0</v>
      </c>
      <c r="BL202" s="104"/>
      <c r="BM202" s="104"/>
      <c r="BN202" s="105"/>
      <c r="BO202" s="102"/>
      <c r="BP202" s="103"/>
      <c r="BQ202" s="103"/>
      <c r="BR202" s="72">
        <f t="shared" si="175"/>
        <v>0</v>
      </c>
      <c r="BS202" s="104"/>
      <c r="BT202" s="104"/>
      <c r="BU202" s="152"/>
      <c r="BV202" s="159"/>
      <c r="BW202" s="103"/>
      <c r="BX202" s="103"/>
      <c r="BY202" s="72">
        <f t="shared" si="176"/>
        <v>0</v>
      </c>
      <c r="BZ202" s="104"/>
      <c r="CA202" s="104"/>
      <c r="CB202" s="105"/>
      <c r="CC202" s="102"/>
      <c r="CD202" s="103"/>
      <c r="CE202" s="103"/>
      <c r="CF202" s="72">
        <f t="shared" si="177"/>
        <v>0</v>
      </c>
      <c r="CG202" s="104"/>
      <c r="CH202" s="104"/>
      <c r="CI202" s="152"/>
      <c r="CJ202" s="159"/>
      <c r="CK202" s="103"/>
      <c r="CL202" s="103"/>
      <c r="CM202" s="72">
        <f t="shared" si="178"/>
        <v>0</v>
      </c>
      <c r="CN202" s="104"/>
      <c r="CO202" s="104"/>
      <c r="CP202" s="105"/>
      <c r="CQ202" s="102"/>
      <c r="CR202" s="103"/>
      <c r="CS202" s="103"/>
      <c r="CT202" s="72">
        <f t="shared" si="179"/>
        <v>0</v>
      </c>
      <c r="CU202" s="104"/>
      <c r="CV202" s="104"/>
      <c r="CW202" s="152"/>
      <c r="CX202" s="159"/>
      <c r="CY202" s="103"/>
      <c r="CZ202" s="103"/>
      <c r="DA202" s="72">
        <f t="shared" si="180"/>
        <v>0</v>
      </c>
      <c r="DB202" s="104"/>
      <c r="DC202" s="104"/>
      <c r="DD202" s="105"/>
      <c r="DE202" s="102"/>
      <c r="DF202" s="103"/>
      <c r="DG202" s="103"/>
      <c r="DH202" s="72">
        <f t="shared" si="181"/>
        <v>0</v>
      </c>
      <c r="DI202" s="104"/>
      <c r="DJ202" s="104"/>
      <c r="DK202" s="152"/>
      <c r="DL202" s="170">
        <f t="shared" si="182"/>
        <v>0</v>
      </c>
      <c r="DM202" s="51">
        <f>DN202*Довідники!$H$2</f>
        <v>0</v>
      </c>
      <c r="DN202" s="72">
        <f t="shared" si="183"/>
        <v>0</v>
      </c>
      <c r="DO202" s="96" t="str">
        <f t="shared" si="184"/>
        <v xml:space="preserve"> </v>
      </c>
      <c r="DP202" s="68" t="str">
        <f>IF(OR(DO202&lt;Довідники!$J$3, DO202&gt;Довідники!$K$3), "!", "")</f>
        <v>!</v>
      </c>
      <c r="DQ202" s="120"/>
      <c r="DR202" s="45" t="str">
        <f t="shared" si="185"/>
        <v/>
      </c>
      <c r="DS202" s="71"/>
      <c r="DT202" s="119"/>
      <c r="DU202" s="119"/>
      <c r="DV202" s="119"/>
      <c r="DW202" s="179"/>
      <c r="DX202" s="182"/>
      <c r="DY202" s="119"/>
      <c r="DZ202" s="119"/>
      <c r="EA202" s="183"/>
      <c r="ED202" s="10">
        <f t="shared" si="186"/>
        <v>0</v>
      </c>
      <c r="EE202" s="10">
        <f t="shared" si="187"/>
        <v>0</v>
      </c>
      <c r="EF202" s="10">
        <f t="shared" si="188"/>
        <v>0</v>
      </c>
      <c r="EG202" s="10">
        <f t="shared" si="189"/>
        <v>0</v>
      </c>
      <c r="EH202" s="10">
        <f t="shared" si="190"/>
        <v>0</v>
      </c>
      <c r="EI202" s="10">
        <f t="shared" si="191"/>
        <v>0</v>
      </c>
      <c r="EJ202" s="10">
        <f t="shared" si="192"/>
        <v>0</v>
      </c>
      <c r="EL202" s="123">
        <f t="shared" si="193"/>
        <v>0</v>
      </c>
    </row>
    <row r="203" spans="1:142" ht="13.5" hidden="1" thickBot="1" x14ac:dyDescent="0.25">
      <c r="A203" s="49">
        <f t="shared" si="157"/>
        <v>92</v>
      </c>
      <c r="B203" s="101"/>
      <c r="C203" s="50" t="str">
        <f>IF(ISBLANK(D203)=FALSE,VLOOKUP(D203,Довідники!$B$2:$C$45,2,FALSE),"")</f>
        <v/>
      </c>
      <c r="D203" s="145"/>
      <c r="E203" s="112"/>
      <c r="F203" s="48" t="str">
        <f t="shared" si="158"/>
        <v/>
      </c>
      <c r="G203" s="48" t="str">
        <f>CONCATENATE(IF($X203="З", CONCATENATE($R$4, ","), ""), IF($X203=Довідники!$E$5, CONCATENATE($R$4, "*,"), ""), IF($AE203="З", CONCATENATE($Y$4, ","), ""), IF($AE203=Довідники!$E$5, CONCATENATE($Y$4, "*,"), ""), IF($AL203="З", CONCATENATE($AF$4, ","), ""), IF($AL203=Довідники!$E$5, CONCATENATE($AF$4, "*,"), ""), IF($AS203="З", CONCATENATE($AM$4, ","), ""), IF($AS203=Довідники!$E$5, CONCATENATE($AM$4, "*,"), ""), IF($AZ203="З", CONCATENATE($AT$4, ","), ""), IF($AZ203=Довідники!$E$5, CONCATENATE($AT$4, "*,"), ""), IF($BG203="З", CONCATENATE($BA$4, ","), ""), IF($BG203=Довідники!$E$5, CONCATENATE($BA$4, "*,"), ""), IF($BN203="З", CONCATENATE($BH$4, ","), ""), IF($BN203=Довідники!$E$5, CONCATENATE($BH$4, "*,"), ""), IF($BU203="З", CONCATENATE($BO$4, ","), ""), IF($BU203=Довідники!$E$5, CONCATENATE($BO$4, "*,"), ""), IF($CB203="З", CONCATENATE($BV$4, ","), ""), IF($CB203=Довідники!$E$5, CONCATENATE($BV$4, "*,"), ""), IF($CI203="З", CONCATENATE($CC$4, ","), ""), IF($CI203=Довідники!$E$5, CONCATENATE($CC$4, "*,"), ""), IF($CP203="З", CONCATENATE($CJ$4, ","), ""), IF($CP203=Довідники!$E$5, CONCATENATE($CJ$4, "*,"), ""), IF($CW203="З", CONCATENATE($CQ$4, ","), ""), IF($CW203=Довідники!$E$5, CONCATENATE($CQ$4, "*,"), ""), IF($DD203="З", CONCATENATE($CX$4, ","), ""), IF($DD203=Довідники!$E$5, CONCATENATE($CX$4, "*,"), ""), IF($DK203="З", CONCATENATE($DE$4, ","), ""), IF($DK203=Довідники!$E$5, CONCATENATE($DE$4, "*,"), ""))</f>
        <v/>
      </c>
      <c r="H203" s="48" t="str">
        <f t="shared" si="159"/>
        <v/>
      </c>
      <c r="I203" s="48" t="str">
        <f t="shared" si="160"/>
        <v/>
      </c>
      <c r="J203" s="48">
        <f t="shared" si="162"/>
        <v>0</v>
      </c>
      <c r="K203" s="48" t="str">
        <f t="shared" si="161"/>
        <v/>
      </c>
      <c r="L203" s="48">
        <f t="shared" si="163"/>
        <v>0</v>
      </c>
      <c r="M203" s="51">
        <f t="shared" si="164"/>
        <v>0</v>
      </c>
      <c r="N203" s="51">
        <f t="shared" si="165"/>
        <v>0</v>
      </c>
      <c r="O203" s="52">
        <f t="shared" si="166"/>
        <v>0</v>
      </c>
      <c r="P203" s="96" t="str">
        <f t="shared" si="167"/>
        <v xml:space="preserve"> </v>
      </c>
      <c r="Q203" s="166" t="str">
        <f>IF(OR(P203&lt;Довідники!$J$8, P203&gt;Довідники!$K$8), "!", "")</f>
        <v>!</v>
      </c>
      <c r="R203" s="159"/>
      <c r="S203" s="103"/>
      <c r="T203" s="103"/>
      <c r="U203" s="72">
        <f t="shared" si="168"/>
        <v>0</v>
      </c>
      <c r="V203" s="104"/>
      <c r="W203" s="104"/>
      <c r="X203" s="105"/>
      <c r="Y203" s="102"/>
      <c r="Z203" s="103"/>
      <c r="AA203" s="103"/>
      <c r="AB203" s="72">
        <f t="shared" si="169"/>
        <v>0</v>
      </c>
      <c r="AC203" s="104"/>
      <c r="AD203" s="104"/>
      <c r="AE203" s="152"/>
      <c r="AF203" s="159"/>
      <c r="AG203" s="103"/>
      <c r="AH203" s="103"/>
      <c r="AI203" s="72">
        <f t="shared" si="170"/>
        <v>0</v>
      </c>
      <c r="AJ203" s="104"/>
      <c r="AK203" s="104"/>
      <c r="AL203" s="105"/>
      <c r="AM203" s="102"/>
      <c r="AN203" s="103"/>
      <c r="AO203" s="103"/>
      <c r="AP203" s="72">
        <f t="shared" si="171"/>
        <v>0</v>
      </c>
      <c r="AQ203" s="104"/>
      <c r="AR203" s="104"/>
      <c r="AS203" s="152"/>
      <c r="AT203" s="159"/>
      <c r="AU203" s="103"/>
      <c r="AV203" s="103"/>
      <c r="AW203" s="72">
        <f t="shared" si="172"/>
        <v>0</v>
      </c>
      <c r="AX203" s="104"/>
      <c r="AY203" s="104"/>
      <c r="AZ203" s="105"/>
      <c r="BA203" s="102"/>
      <c r="BB203" s="103"/>
      <c r="BC203" s="103"/>
      <c r="BD203" s="72">
        <f t="shared" si="173"/>
        <v>0</v>
      </c>
      <c r="BE203" s="104"/>
      <c r="BF203" s="104"/>
      <c r="BG203" s="152"/>
      <c r="BH203" s="159"/>
      <c r="BI203" s="103"/>
      <c r="BJ203" s="103"/>
      <c r="BK203" s="72">
        <f t="shared" si="174"/>
        <v>0</v>
      </c>
      <c r="BL203" s="104"/>
      <c r="BM203" s="104"/>
      <c r="BN203" s="105"/>
      <c r="BO203" s="102"/>
      <c r="BP203" s="103"/>
      <c r="BQ203" s="103"/>
      <c r="BR203" s="72">
        <f t="shared" si="175"/>
        <v>0</v>
      </c>
      <c r="BS203" s="104"/>
      <c r="BT203" s="104"/>
      <c r="BU203" s="152"/>
      <c r="BV203" s="159"/>
      <c r="BW203" s="103"/>
      <c r="BX203" s="103"/>
      <c r="BY203" s="72">
        <f t="shared" si="176"/>
        <v>0</v>
      </c>
      <c r="BZ203" s="104"/>
      <c r="CA203" s="104"/>
      <c r="CB203" s="105"/>
      <c r="CC203" s="102"/>
      <c r="CD203" s="103"/>
      <c r="CE203" s="103"/>
      <c r="CF203" s="72">
        <f t="shared" si="177"/>
        <v>0</v>
      </c>
      <c r="CG203" s="104"/>
      <c r="CH203" s="104"/>
      <c r="CI203" s="152"/>
      <c r="CJ203" s="159"/>
      <c r="CK203" s="103"/>
      <c r="CL203" s="103"/>
      <c r="CM203" s="72">
        <f t="shared" si="178"/>
        <v>0</v>
      </c>
      <c r="CN203" s="104"/>
      <c r="CO203" s="104"/>
      <c r="CP203" s="105"/>
      <c r="CQ203" s="102"/>
      <c r="CR203" s="103"/>
      <c r="CS203" s="103"/>
      <c r="CT203" s="72">
        <f t="shared" si="179"/>
        <v>0</v>
      </c>
      <c r="CU203" s="104"/>
      <c r="CV203" s="104"/>
      <c r="CW203" s="152"/>
      <c r="CX203" s="159"/>
      <c r="CY203" s="103"/>
      <c r="CZ203" s="103"/>
      <c r="DA203" s="72">
        <f t="shared" si="180"/>
        <v>0</v>
      </c>
      <c r="DB203" s="104"/>
      <c r="DC203" s="104"/>
      <c r="DD203" s="105"/>
      <c r="DE203" s="102"/>
      <c r="DF203" s="103"/>
      <c r="DG203" s="103"/>
      <c r="DH203" s="72">
        <f t="shared" si="181"/>
        <v>0</v>
      </c>
      <c r="DI203" s="104"/>
      <c r="DJ203" s="104"/>
      <c r="DK203" s="152"/>
      <c r="DL203" s="170">
        <f t="shared" si="182"/>
        <v>0</v>
      </c>
      <c r="DM203" s="51">
        <f>DN203*Довідники!$H$2</f>
        <v>0</v>
      </c>
      <c r="DN203" s="72">
        <f t="shared" si="183"/>
        <v>0</v>
      </c>
      <c r="DO203" s="96" t="str">
        <f t="shared" si="184"/>
        <v xml:space="preserve"> </v>
      </c>
      <c r="DP203" s="68" t="str">
        <f>IF(OR(DO203&lt;Довідники!$J$3, DO203&gt;Довідники!$K$3), "!", "")</f>
        <v>!</v>
      </c>
      <c r="DQ203" s="120"/>
      <c r="DR203" s="45" t="str">
        <f t="shared" si="185"/>
        <v/>
      </c>
      <c r="DS203" s="71"/>
      <c r="DT203" s="119"/>
      <c r="DU203" s="119"/>
      <c r="DV203" s="119"/>
      <c r="DW203" s="179"/>
      <c r="DX203" s="182"/>
      <c r="DY203" s="119"/>
      <c r="DZ203" s="119"/>
      <c r="EA203" s="183"/>
      <c r="ED203" s="10">
        <f t="shared" si="186"/>
        <v>0</v>
      </c>
      <c r="EE203" s="10">
        <f t="shared" si="187"/>
        <v>0</v>
      </c>
      <c r="EF203" s="10">
        <f t="shared" si="188"/>
        <v>0</v>
      </c>
      <c r="EG203" s="10">
        <f t="shared" si="189"/>
        <v>0</v>
      </c>
      <c r="EH203" s="10">
        <f t="shared" si="190"/>
        <v>0</v>
      </c>
      <c r="EI203" s="10">
        <f t="shared" si="191"/>
        <v>0</v>
      </c>
      <c r="EJ203" s="10">
        <f t="shared" si="192"/>
        <v>0</v>
      </c>
      <c r="EL203" s="123">
        <f t="shared" si="193"/>
        <v>0</v>
      </c>
    </row>
    <row r="204" spans="1:142" ht="13.5" hidden="1" thickBot="1" x14ac:dyDescent="0.25">
      <c r="A204" s="49">
        <f t="shared" si="157"/>
        <v>93</v>
      </c>
      <c r="B204" s="101"/>
      <c r="C204" s="50" t="str">
        <f>IF(ISBLANK(D204)=FALSE,VLOOKUP(D204,Довідники!$B$2:$C$45,2,FALSE),"")</f>
        <v/>
      </c>
      <c r="D204" s="145"/>
      <c r="E204" s="112"/>
      <c r="F204" s="48" t="str">
        <f t="shared" si="158"/>
        <v/>
      </c>
      <c r="G204" s="48" t="str">
        <f>CONCATENATE(IF($X204="З", CONCATENATE($R$4, ","), ""), IF($X204=Довідники!$E$5, CONCATENATE($R$4, "*,"), ""), IF($AE204="З", CONCATENATE($Y$4, ","), ""), IF($AE204=Довідники!$E$5, CONCATENATE($Y$4, "*,"), ""), IF($AL204="З", CONCATENATE($AF$4, ","), ""), IF($AL204=Довідники!$E$5, CONCATENATE($AF$4, "*,"), ""), IF($AS204="З", CONCATENATE($AM$4, ","), ""), IF($AS204=Довідники!$E$5, CONCATENATE($AM$4, "*,"), ""), IF($AZ204="З", CONCATENATE($AT$4, ","), ""), IF($AZ204=Довідники!$E$5, CONCATENATE($AT$4, "*,"), ""), IF($BG204="З", CONCATENATE($BA$4, ","), ""), IF($BG204=Довідники!$E$5, CONCATENATE($BA$4, "*,"), ""), IF($BN204="З", CONCATENATE($BH$4, ","), ""), IF($BN204=Довідники!$E$5, CONCATENATE($BH$4, "*,"), ""), IF($BU204="З", CONCATENATE($BO$4, ","), ""), IF($BU204=Довідники!$E$5, CONCATENATE($BO$4, "*,"), ""), IF($CB204="З", CONCATENATE($BV$4, ","), ""), IF($CB204=Довідники!$E$5, CONCATENATE($BV$4, "*,"), ""), IF($CI204="З", CONCATENATE($CC$4, ","), ""), IF($CI204=Довідники!$E$5, CONCATENATE($CC$4, "*,"), ""), IF($CP204="З", CONCATENATE($CJ$4, ","), ""), IF($CP204=Довідники!$E$5, CONCATENATE($CJ$4, "*,"), ""), IF($CW204="З", CONCATENATE($CQ$4, ","), ""), IF($CW204=Довідники!$E$5, CONCATENATE($CQ$4, "*,"), ""), IF($DD204="З", CONCATENATE($CX$4, ","), ""), IF($DD204=Довідники!$E$5, CONCATENATE($CX$4, "*,"), ""), IF($DK204="З", CONCATENATE($DE$4, ","), ""), IF($DK204=Довідники!$E$5, CONCATENATE($DE$4, "*,"), ""))</f>
        <v/>
      </c>
      <c r="H204" s="48" t="str">
        <f t="shared" si="159"/>
        <v/>
      </c>
      <c r="I204" s="48" t="str">
        <f t="shared" si="160"/>
        <v/>
      </c>
      <c r="J204" s="48">
        <f t="shared" si="162"/>
        <v>0</v>
      </c>
      <c r="K204" s="48" t="str">
        <f t="shared" si="161"/>
        <v/>
      </c>
      <c r="L204" s="48">
        <f t="shared" si="163"/>
        <v>0</v>
      </c>
      <c r="M204" s="51">
        <f t="shared" si="164"/>
        <v>0</v>
      </c>
      <c r="N204" s="51">
        <f t="shared" si="165"/>
        <v>0</v>
      </c>
      <c r="O204" s="52">
        <f t="shared" si="166"/>
        <v>0</v>
      </c>
      <c r="P204" s="96" t="str">
        <f t="shared" si="167"/>
        <v xml:space="preserve"> </v>
      </c>
      <c r="Q204" s="166" t="str">
        <f>IF(OR(P204&lt;Довідники!$J$8, P204&gt;Довідники!$K$8), "!", "")</f>
        <v>!</v>
      </c>
      <c r="R204" s="159"/>
      <c r="S204" s="103"/>
      <c r="T204" s="103"/>
      <c r="U204" s="72">
        <f t="shared" si="168"/>
        <v>0</v>
      </c>
      <c r="V204" s="104"/>
      <c r="W204" s="104"/>
      <c r="X204" s="105"/>
      <c r="Y204" s="102"/>
      <c r="Z204" s="103"/>
      <c r="AA204" s="103"/>
      <c r="AB204" s="72">
        <f t="shared" si="169"/>
        <v>0</v>
      </c>
      <c r="AC204" s="104"/>
      <c r="AD204" s="104"/>
      <c r="AE204" s="152"/>
      <c r="AF204" s="159"/>
      <c r="AG204" s="103"/>
      <c r="AH204" s="103"/>
      <c r="AI204" s="72">
        <f t="shared" si="170"/>
        <v>0</v>
      </c>
      <c r="AJ204" s="104"/>
      <c r="AK204" s="104"/>
      <c r="AL204" s="105"/>
      <c r="AM204" s="102"/>
      <c r="AN204" s="103"/>
      <c r="AO204" s="103"/>
      <c r="AP204" s="72">
        <f t="shared" si="171"/>
        <v>0</v>
      </c>
      <c r="AQ204" s="104"/>
      <c r="AR204" s="104"/>
      <c r="AS204" s="152"/>
      <c r="AT204" s="159"/>
      <c r="AU204" s="103"/>
      <c r="AV204" s="103"/>
      <c r="AW204" s="72">
        <f t="shared" si="172"/>
        <v>0</v>
      </c>
      <c r="AX204" s="104"/>
      <c r="AY204" s="104"/>
      <c r="AZ204" s="105"/>
      <c r="BA204" s="102"/>
      <c r="BB204" s="103"/>
      <c r="BC204" s="103"/>
      <c r="BD204" s="72">
        <f t="shared" si="173"/>
        <v>0</v>
      </c>
      <c r="BE204" s="104"/>
      <c r="BF204" s="104"/>
      <c r="BG204" s="152"/>
      <c r="BH204" s="159"/>
      <c r="BI204" s="103"/>
      <c r="BJ204" s="103"/>
      <c r="BK204" s="72">
        <f t="shared" si="174"/>
        <v>0</v>
      </c>
      <c r="BL204" s="104"/>
      <c r="BM204" s="104"/>
      <c r="BN204" s="105"/>
      <c r="BO204" s="102"/>
      <c r="BP204" s="103"/>
      <c r="BQ204" s="103"/>
      <c r="BR204" s="72">
        <f t="shared" si="175"/>
        <v>0</v>
      </c>
      <c r="BS204" s="104"/>
      <c r="BT204" s="104"/>
      <c r="BU204" s="152"/>
      <c r="BV204" s="159"/>
      <c r="BW204" s="103"/>
      <c r="BX204" s="103"/>
      <c r="BY204" s="72">
        <f t="shared" si="176"/>
        <v>0</v>
      </c>
      <c r="BZ204" s="104"/>
      <c r="CA204" s="104"/>
      <c r="CB204" s="105"/>
      <c r="CC204" s="102"/>
      <c r="CD204" s="103"/>
      <c r="CE204" s="103"/>
      <c r="CF204" s="72">
        <f t="shared" si="177"/>
        <v>0</v>
      </c>
      <c r="CG204" s="104"/>
      <c r="CH204" s="104"/>
      <c r="CI204" s="152"/>
      <c r="CJ204" s="159"/>
      <c r="CK204" s="103"/>
      <c r="CL204" s="103"/>
      <c r="CM204" s="72">
        <f t="shared" si="178"/>
        <v>0</v>
      </c>
      <c r="CN204" s="104"/>
      <c r="CO204" s="104"/>
      <c r="CP204" s="105"/>
      <c r="CQ204" s="102"/>
      <c r="CR204" s="103"/>
      <c r="CS204" s="103"/>
      <c r="CT204" s="72">
        <f t="shared" si="179"/>
        <v>0</v>
      </c>
      <c r="CU204" s="104"/>
      <c r="CV204" s="104"/>
      <c r="CW204" s="152"/>
      <c r="CX204" s="159"/>
      <c r="CY204" s="103"/>
      <c r="CZ204" s="103"/>
      <c r="DA204" s="72">
        <f t="shared" si="180"/>
        <v>0</v>
      </c>
      <c r="DB204" s="104"/>
      <c r="DC204" s="104"/>
      <c r="DD204" s="105"/>
      <c r="DE204" s="102"/>
      <c r="DF204" s="103"/>
      <c r="DG204" s="103"/>
      <c r="DH204" s="72">
        <f t="shared" si="181"/>
        <v>0</v>
      </c>
      <c r="DI204" s="104"/>
      <c r="DJ204" s="104"/>
      <c r="DK204" s="152"/>
      <c r="DL204" s="170">
        <f t="shared" si="182"/>
        <v>0</v>
      </c>
      <c r="DM204" s="51">
        <f>DN204*Довідники!$H$2</f>
        <v>0</v>
      </c>
      <c r="DN204" s="72">
        <f t="shared" si="183"/>
        <v>0</v>
      </c>
      <c r="DO204" s="96" t="str">
        <f t="shared" si="184"/>
        <v xml:space="preserve"> </v>
      </c>
      <c r="DP204" s="68" t="str">
        <f>IF(OR(DO204&lt;Довідники!$J$3, DO204&gt;Довідники!$K$3), "!", "")</f>
        <v>!</v>
      </c>
      <c r="DQ204" s="120"/>
      <c r="DR204" s="45" t="str">
        <f t="shared" si="185"/>
        <v/>
      </c>
      <c r="DS204" s="71"/>
      <c r="DT204" s="119"/>
      <c r="DU204" s="119"/>
      <c r="DV204" s="119"/>
      <c r="DW204" s="179"/>
      <c r="DX204" s="182"/>
      <c r="DY204" s="119"/>
      <c r="DZ204" s="119"/>
      <c r="EA204" s="183"/>
      <c r="ED204" s="10">
        <f t="shared" si="186"/>
        <v>0</v>
      </c>
      <c r="EE204" s="10">
        <f t="shared" si="187"/>
        <v>0</v>
      </c>
      <c r="EF204" s="10">
        <f t="shared" si="188"/>
        <v>0</v>
      </c>
      <c r="EG204" s="10">
        <f t="shared" si="189"/>
        <v>0</v>
      </c>
      <c r="EH204" s="10">
        <f t="shared" si="190"/>
        <v>0</v>
      </c>
      <c r="EI204" s="10">
        <f t="shared" si="191"/>
        <v>0</v>
      </c>
      <c r="EJ204" s="10">
        <f t="shared" si="192"/>
        <v>0</v>
      </c>
      <c r="EL204" s="123">
        <f t="shared" si="193"/>
        <v>0</v>
      </c>
    </row>
    <row r="205" spans="1:142" ht="13.5" hidden="1" thickBot="1" x14ac:dyDescent="0.25">
      <c r="A205" s="49">
        <f t="shared" si="157"/>
        <v>94</v>
      </c>
      <c r="B205" s="101"/>
      <c r="C205" s="50" t="str">
        <f>IF(ISBLANK(D205)=FALSE,VLOOKUP(D205,Довідники!$B$2:$C$45,2,FALSE),"")</f>
        <v/>
      </c>
      <c r="D205" s="145"/>
      <c r="E205" s="112"/>
      <c r="F205" s="48" t="str">
        <f t="shared" si="158"/>
        <v/>
      </c>
      <c r="G205" s="48" t="str">
        <f>CONCATENATE(IF($X205="З", CONCATENATE($R$4, ","), ""), IF($X205=Довідники!$E$5, CONCATENATE($R$4, "*,"), ""), IF($AE205="З", CONCATENATE($Y$4, ","), ""), IF($AE205=Довідники!$E$5, CONCATENATE($Y$4, "*,"), ""), IF($AL205="З", CONCATENATE($AF$4, ","), ""), IF($AL205=Довідники!$E$5, CONCATENATE($AF$4, "*,"), ""), IF($AS205="З", CONCATENATE($AM$4, ","), ""), IF($AS205=Довідники!$E$5, CONCATENATE($AM$4, "*,"), ""), IF($AZ205="З", CONCATENATE($AT$4, ","), ""), IF($AZ205=Довідники!$E$5, CONCATENATE($AT$4, "*,"), ""), IF($BG205="З", CONCATENATE($BA$4, ","), ""), IF($BG205=Довідники!$E$5, CONCATENATE($BA$4, "*,"), ""), IF($BN205="З", CONCATENATE($BH$4, ","), ""), IF($BN205=Довідники!$E$5, CONCATENATE($BH$4, "*,"), ""), IF($BU205="З", CONCATENATE($BO$4, ","), ""), IF($BU205=Довідники!$E$5, CONCATENATE($BO$4, "*,"), ""), IF($CB205="З", CONCATENATE($BV$4, ","), ""), IF($CB205=Довідники!$E$5, CONCATENATE($BV$4, "*,"), ""), IF($CI205="З", CONCATENATE($CC$4, ","), ""), IF($CI205=Довідники!$E$5, CONCATENATE($CC$4, "*,"), ""), IF($CP205="З", CONCATENATE($CJ$4, ","), ""), IF($CP205=Довідники!$E$5, CONCATENATE($CJ$4, "*,"), ""), IF($CW205="З", CONCATENATE($CQ$4, ","), ""), IF($CW205=Довідники!$E$5, CONCATENATE($CQ$4, "*,"), ""), IF($DD205="З", CONCATENATE($CX$4, ","), ""), IF($DD205=Довідники!$E$5, CONCATENATE($CX$4, "*,"), ""), IF($DK205="З", CONCATENATE($DE$4, ","), ""), IF($DK205=Довідники!$E$5, CONCATENATE($DE$4, "*,"), ""))</f>
        <v/>
      </c>
      <c r="H205" s="48" t="str">
        <f t="shared" si="159"/>
        <v/>
      </c>
      <c r="I205" s="48" t="str">
        <f t="shared" si="160"/>
        <v/>
      </c>
      <c r="J205" s="48">
        <f t="shared" si="162"/>
        <v>0</v>
      </c>
      <c r="K205" s="48" t="str">
        <f t="shared" si="161"/>
        <v/>
      </c>
      <c r="L205" s="48">
        <f t="shared" si="163"/>
        <v>0</v>
      </c>
      <c r="M205" s="51">
        <f t="shared" si="164"/>
        <v>0</v>
      </c>
      <c r="N205" s="51">
        <f t="shared" si="165"/>
        <v>0</v>
      </c>
      <c r="O205" s="52">
        <f t="shared" si="166"/>
        <v>0</v>
      </c>
      <c r="P205" s="96" t="str">
        <f t="shared" si="167"/>
        <v xml:space="preserve"> </v>
      </c>
      <c r="Q205" s="166" t="str">
        <f>IF(OR(P205&lt;Довідники!$J$8, P205&gt;Довідники!$K$8), "!", "")</f>
        <v>!</v>
      </c>
      <c r="R205" s="159"/>
      <c r="S205" s="103"/>
      <c r="T205" s="103"/>
      <c r="U205" s="72">
        <f t="shared" si="168"/>
        <v>0</v>
      </c>
      <c r="V205" s="104"/>
      <c r="W205" s="104"/>
      <c r="X205" s="105"/>
      <c r="Y205" s="102"/>
      <c r="Z205" s="103"/>
      <c r="AA205" s="103"/>
      <c r="AB205" s="72">
        <f t="shared" si="169"/>
        <v>0</v>
      </c>
      <c r="AC205" s="104"/>
      <c r="AD205" s="104"/>
      <c r="AE205" s="152"/>
      <c r="AF205" s="159"/>
      <c r="AG205" s="103"/>
      <c r="AH205" s="103"/>
      <c r="AI205" s="72">
        <f t="shared" si="170"/>
        <v>0</v>
      </c>
      <c r="AJ205" s="104"/>
      <c r="AK205" s="104"/>
      <c r="AL205" s="105"/>
      <c r="AM205" s="102"/>
      <c r="AN205" s="103"/>
      <c r="AO205" s="103"/>
      <c r="AP205" s="72">
        <f t="shared" si="171"/>
        <v>0</v>
      </c>
      <c r="AQ205" s="104"/>
      <c r="AR205" s="104"/>
      <c r="AS205" s="152"/>
      <c r="AT205" s="159"/>
      <c r="AU205" s="103"/>
      <c r="AV205" s="103"/>
      <c r="AW205" s="72">
        <f t="shared" si="172"/>
        <v>0</v>
      </c>
      <c r="AX205" s="104"/>
      <c r="AY205" s="104"/>
      <c r="AZ205" s="105"/>
      <c r="BA205" s="102"/>
      <c r="BB205" s="103"/>
      <c r="BC205" s="103"/>
      <c r="BD205" s="72">
        <f t="shared" si="173"/>
        <v>0</v>
      </c>
      <c r="BE205" s="104"/>
      <c r="BF205" s="104"/>
      <c r="BG205" s="152"/>
      <c r="BH205" s="159"/>
      <c r="BI205" s="103"/>
      <c r="BJ205" s="103"/>
      <c r="BK205" s="72">
        <f t="shared" si="174"/>
        <v>0</v>
      </c>
      <c r="BL205" s="104"/>
      <c r="BM205" s="104"/>
      <c r="BN205" s="105"/>
      <c r="BO205" s="102"/>
      <c r="BP205" s="103"/>
      <c r="BQ205" s="103"/>
      <c r="BR205" s="72">
        <f t="shared" si="175"/>
        <v>0</v>
      </c>
      <c r="BS205" s="104"/>
      <c r="BT205" s="104"/>
      <c r="BU205" s="152"/>
      <c r="BV205" s="159"/>
      <c r="BW205" s="103"/>
      <c r="BX205" s="103"/>
      <c r="BY205" s="72">
        <f t="shared" si="176"/>
        <v>0</v>
      </c>
      <c r="BZ205" s="104"/>
      <c r="CA205" s="104"/>
      <c r="CB205" s="105"/>
      <c r="CC205" s="102"/>
      <c r="CD205" s="103"/>
      <c r="CE205" s="103"/>
      <c r="CF205" s="72">
        <f t="shared" si="177"/>
        <v>0</v>
      </c>
      <c r="CG205" s="104"/>
      <c r="CH205" s="104"/>
      <c r="CI205" s="152"/>
      <c r="CJ205" s="159"/>
      <c r="CK205" s="103"/>
      <c r="CL205" s="103"/>
      <c r="CM205" s="72">
        <f t="shared" si="178"/>
        <v>0</v>
      </c>
      <c r="CN205" s="104"/>
      <c r="CO205" s="104"/>
      <c r="CP205" s="105"/>
      <c r="CQ205" s="102"/>
      <c r="CR205" s="103"/>
      <c r="CS205" s="103"/>
      <c r="CT205" s="72">
        <f t="shared" si="179"/>
        <v>0</v>
      </c>
      <c r="CU205" s="104"/>
      <c r="CV205" s="104"/>
      <c r="CW205" s="152"/>
      <c r="CX205" s="159"/>
      <c r="CY205" s="103"/>
      <c r="CZ205" s="103"/>
      <c r="DA205" s="72">
        <f t="shared" si="180"/>
        <v>0</v>
      </c>
      <c r="DB205" s="104"/>
      <c r="DC205" s="104"/>
      <c r="DD205" s="105"/>
      <c r="DE205" s="102"/>
      <c r="DF205" s="103"/>
      <c r="DG205" s="103"/>
      <c r="DH205" s="72">
        <f t="shared" si="181"/>
        <v>0</v>
      </c>
      <c r="DI205" s="104"/>
      <c r="DJ205" s="104"/>
      <c r="DK205" s="152"/>
      <c r="DL205" s="170">
        <f t="shared" si="182"/>
        <v>0</v>
      </c>
      <c r="DM205" s="51">
        <f>DN205*Довідники!$H$2</f>
        <v>0</v>
      </c>
      <c r="DN205" s="72">
        <f t="shared" si="183"/>
        <v>0</v>
      </c>
      <c r="DO205" s="96" t="str">
        <f t="shared" si="184"/>
        <v xml:space="preserve"> </v>
      </c>
      <c r="DP205" s="68" t="str">
        <f>IF(OR(DO205&lt;Довідники!$J$3, DO205&gt;Довідники!$K$3), "!", "")</f>
        <v>!</v>
      </c>
      <c r="DQ205" s="120"/>
      <c r="DR205" s="45" t="str">
        <f t="shared" si="185"/>
        <v/>
      </c>
      <c r="DS205" s="71"/>
      <c r="DT205" s="119"/>
      <c r="DU205" s="119"/>
      <c r="DV205" s="119"/>
      <c r="DW205" s="179"/>
      <c r="DX205" s="182"/>
      <c r="DY205" s="119"/>
      <c r="DZ205" s="119"/>
      <c r="EA205" s="183"/>
      <c r="ED205" s="10">
        <f t="shared" si="186"/>
        <v>0</v>
      </c>
      <c r="EE205" s="10">
        <f t="shared" si="187"/>
        <v>0</v>
      </c>
      <c r="EF205" s="10">
        <f t="shared" si="188"/>
        <v>0</v>
      </c>
      <c r="EG205" s="10">
        <f t="shared" si="189"/>
        <v>0</v>
      </c>
      <c r="EH205" s="10">
        <f t="shared" si="190"/>
        <v>0</v>
      </c>
      <c r="EI205" s="10">
        <f t="shared" si="191"/>
        <v>0</v>
      </c>
      <c r="EJ205" s="10">
        <f t="shared" si="192"/>
        <v>0</v>
      </c>
      <c r="EL205" s="123">
        <f t="shared" si="193"/>
        <v>0</v>
      </c>
    </row>
    <row r="206" spans="1:142" ht="13.5" hidden="1" thickBot="1" x14ac:dyDescent="0.25">
      <c r="A206" s="49">
        <f t="shared" si="157"/>
        <v>95</v>
      </c>
      <c r="B206" s="101"/>
      <c r="C206" s="50" t="str">
        <f>IF(ISBLANK(D206)=FALSE,VLOOKUP(D206,Довідники!$B$2:$C$45,2,FALSE),"")</f>
        <v/>
      </c>
      <c r="D206" s="145"/>
      <c r="E206" s="112"/>
      <c r="F206" s="48" t="str">
        <f t="shared" si="158"/>
        <v/>
      </c>
      <c r="G206" s="48" t="str">
        <f>CONCATENATE(IF($X206="З", CONCATENATE($R$4, ","), ""), IF($X206=Довідники!$E$5, CONCATENATE($R$4, "*,"), ""), IF($AE206="З", CONCATENATE($Y$4, ","), ""), IF($AE206=Довідники!$E$5, CONCATENATE($Y$4, "*,"), ""), IF($AL206="З", CONCATENATE($AF$4, ","), ""), IF($AL206=Довідники!$E$5, CONCATENATE($AF$4, "*,"), ""), IF($AS206="З", CONCATENATE($AM$4, ","), ""), IF($AS206=Довідники!$E$5, CONCATENATE($AM$4, "*,"), ""), IF($AZ206="З", CONCATENATE($AT$4, ","), ""), IF($AZ206=Довідники!$E$5, CONCATENATE($AT$4, "*,"), ""), IF($BG206="З", CONCATENATE($BA$4, ","), ""), IF($BG206=Довідники!$E$5, CONCATENATE($BA$4, "*,"), ""), IF($BN206="З", CONCATENATE($BH$4, ","), ""), IF($BN206=Довідники!$E$5, CONCATENATE($BH$4, "*,"), ""), IF($BU206="З", CONCATENATE($BO$4, ","), ""), IF($BU206=Довідники!$E$5, CONCATENATE($BO$4, "*,"), ""), IF($CB206="З", CONCATENATE($BV$4, ","), ""), IF($CB206=Довідники!$E$5, CONCATENATE($BV$4, "*,"), ""), IF($CI206="З", CONCATENATE($CC$4, ","), ""), IF($CI206=Довідники!$E$5, CONCATENATE($CC$4, "*,"), ""), IF($CP206="З", CONCATENATE($CJ$4, ","), ""), IF($CP206=Довідники!$E$5, CONCATENATE($CJ$4, "*,"), ""), IF($CW206="З", CONCATENATE($CQ$4, ","), ""), IF($CW206=Довідники!$E$5, CONCATENATE($CQ$4, "*,"), ""), IF($DD206="З", CONCATENATE($CX$4, ","), ""), IF($DD206=Довідники!$E$5, CONCATENATE($CX$4, "*,"), ""), IF($DK206="З", CONCATENATE($DE$4, ","), ""), IF($DK206=Довідники!$E$5, CONCATENATE($DE$4, "*,"), ""))</f>
        <v/>
      </c>
      <c r="H206" s="48" t="str">
        <f t="shared" si="159"/>
        <v/>
      </c>
      <c r="I206" s="48" t="str">
        <f t="shared" si="160"/>
        <v/>
      </c>
      <c r="J206" s="48">
        <f t="shared" si="162"/>
        <v>0</v>
      </c>
      <c r="K206" s="48" t="str">
        <f t="shared" si="161"/>
        <v/>
      </c>
      <c r="L206" s="48">
        <f t="shared" si="163"/>
        <v>0</v>
      </c>
      <c r="M206" s="51">
        <f t="shared" si="164"/>
        <v>0</v>
      </c>
      <c r="N206" s="51">
        <f t="shared" si="165"/>
        <v>0</v>
      </c>
      <c r="O206" s="52">
        <f t="shared" si="166"/>
        <v>0</v>
      </c>
      <c r="P206" s="96" t="str">
        <f t="shared" si="167"/>
        <v xml:space="preserve"> </v>
      </c>
      <c r="Q206" s="166" t="str">
        <f>IF(OR(P206&lt;Довідники!$J$8, P206&gt;Довідники!$K$8), "!", "")</f>
        <v>!</v>
      </c>
      <c r="R206" s="159"/>
      <c r="S206" s="103"/>
      <c r="T206" s="103"/>
      <c r="U206" s="72">
        <f t="shared" si="168"/>
        <v>0</v>
      </c>
      <c r="V206" s="104"/>
      <c r="W206" s="104"/>
      <c r="X206" s="105"/>
      <c r="Y206" s="102"/>
      <c r="Z206" s="103"/>
      <c r="AA206" s="103"/>
      <c r="AB206" s="72">
        <f t="shared" si="169"/>
        <v>0</v>
      </c>
      <c r="AC206" s="104"/>
      <c r="AD206" s="104"/>
      <c r="AE206" s="152"/>
      <c r="AF206" s="159"/>
      <c r="AG206" s="103"/>
      <c r="AH206" s="103"/>
      <c r="AI206" s="72">
        <f t="shared" si="170"/>
        <v>0</v>
      </c>
      <c r="AJ206" s="104"/>
      <c r="AK206" s="104"/>
      <c r="AL206" s="105"/>
      <c r="AM206" s="102"/>
      <c r="AN206" s="103"/>
      <c r="AO206" s="103"/>
      <c r="AP206" s="72">
        <f t="shared" si="171"/>
        <v>0</v>
      </c>
      <c r="AQ206" s="104"/>
      <c r="AR206" s="104"/>
      <c r="AS206" s="152"/>
      <c r="AT206" s="159"/>
      <c r="AU206" s="103"/>
      <c r="AV206" s="103"/>
      <c r="AW206" s="72">
        <f t="shared" si="172"/>
        <v>0</v>
      </c>
      <c r="AX206" s="104"/>
      <c r="AY206" s="104"/>
      <c r="AZ206" s="105"/>
      <c r="BA206" s="102"/>
      <c r="BB206" s="103"/>
      <c r="BC206" s="103"/>
      <c r="BD206" s="72">
        <f t="shared" si="173"/>
        <v>0</v>
      </c>
      <c r="BE206" s="104"/>
      <c r="BF206" s="104"/>
      <c r="BG206" s="152"/>
      <c r="BH206" s="159"/>
      <c r="BI206" s="103"/>
      <c r="BJ206" s="103"/>
      <c r="BK206" s="72">
        <f t="shared" si="174"/>
        <v>0</v>
      </c>
      <c r="BL206" s="104"/>
      <c r="BM206" s="104"/>
      <c r="BN206" s="105"/>
      <c r="BO206" s="102"/>
      <c r="BP206" s="103"/>
      <c r="BQ206" s="103"/>
      <c r="BR206" s="72">
        <f t="shared" si="175"/>
        <v>0</v>
      </c>
      <c r="BS206" s="104"/>
      <c r="BT206" s="104"/>
      <c r="BU206" s="152"/>
      <c r="BV206" s="159"/>
      <c r="BW206" s="103"/>
      <c r="BX206" s="103"/>
      <c r="BY206" s="72">
        <f t="shared" si="176"/>
        <v>0</v>
      </c>
      <c r="BZ206" s="104"/>
      <c r="CA206" s="104"/>
      <c r="CB206" s="105"/>
      <c r="CC206" s="102"/>
      <c r="CD206" s="103"/>
      <c r="CE206" s="103"/>
      <c r="CF206" s="72">
        <f t="shared" si="177"/>
        <v>0</v>
      </c>
      <c r="CG206" s="104"/>
      <c r="CH206" s="104"/>
      <c r="CI206" s="152"/>
      <c r="CJ206" s="159"/>
      <c r="CK206" s="103"/>
      <c r="CL206" s="103"/>
      <c r="CM206" s="72">
        <f t="shared" si="178"/>
        <v>0</v>
      </c>
      <c r="CN206" s="104"/>
      <c r="CO206" s="104"/>
      <c r="CP206" s="105"/>
      <c r="CQ206" s="102"/>
      <c r="CR206" s="103"/>
      <c r="CS206" s="103"/>
      <c r="CT206" s="72">
        <f t="shared" si="179"/>
        <v>0</v>
      </c>
      <c r="CU206" s="104"/>
      <c r="CV206" s="104"/>
      <c r="CW206" s="152"/>
      <c r="CX206" s="159"/>
      <c r="CY206" s="103"/>
      <c r="CZ206" s="103"/>
      <c r="DA206" s="72">
        <f t="shared" si="180"/>
        <v>0</v>
      </c>
      <c r="DB206" s="104"/>
      <c r="DC206" s="104"/>
      <c r="DD206" s="105"/>
      <c r="DE206" s="102"/>
      <c r="DF206" s="103"/>
      <c r="DG206" s="103"/>
      <c r="DH206" s="72">
        <f t="shared" si="181"/>
        <v>0</v>
      </c>
      <c r="DI206" s="104"/>
      <c r="DJ206" s="104"/>
      <c r="DK206" s="152"/>
      <c r="DL206" s="170">
        <f t="shared" si="182"/>
        <v>0</v>
      </c>
      <c r="DM206" s="51">
        <f>DN206*Довідники!$H$2</f>
        <v>0</v>
      </c>
      <c r="DN206" s="72">
        <f t="shared" si="183"/>
        <v>0</v>
      </c>
      <c r="DO206" s="96" t="str">
        <f t="shared" si="184"/>
        <v xml:space="preserve"> </v>
      </c>
      <c r="DP206" s="68" t="str">
        <f>IF(OR(DO206&lt;Довідники!$J$3, DO206&gt;Довідники!$K$3), "!", "")</f>
        <v>!</v>
      </c>
      <c r="DQ206" s="120"/>
      <c r="DR206" s="45" t="str">
        <f t="shared" si="185"/>
        <v/>
      </c>
      <c r="DS206" s="71"/>
      <c r="DT206" s="119"/>
      <c r="DU206" s="119"/>
      <c r="DV206" s="119"/>
      <c r="DW206" s="179"/>
      <c r="DX206" s="182"/>
      <c r="DY206" s="119"/>
      <c r="DZ206" s="119"/>
      <c r="EA206" s="183"/>
      <c r="ED206" s="10">
        <f t="shared" si="186"/>
        <v>0</v>
      </c>
      <c r="EE206" s="10">
        <f t="shared" si="187"/>
        <v>0</v>
      </c>
      <c r="EF206" s="10">
        <f t="shared" si="188"/>
        <v>0</v>
      </c>
      <c r="EG206" s="10">
        <f t="shared" si="189"/>
        <v>0</v>
      </c>
      <c r="EH206" s="10">
        <f t="shared" si="190"/>
        <v>0</v>
      </c>
      <c r="EI206" s="10">
        <f t="shared" si="191"/>
        <v>0</v>
      </c>
      <c r="EJ206" s="10">
        <f t="shared" si="192"/>
        <v>0</v>
      </c>
      <c r="EL206" s="123">
        <f t="shared" si="193"/>
        <v>0</v>
      </c>
    </row>
    <row r="207" spans="1:142" ht="13.5" hidden="1" thickBot="1" x14ac:dyDescent="0.25">
      <c r="A207" s="49">
        <f t="shared" si="157"/>
        <v>96</v>
      </c>
      <c r="B207" s="101"/>
      <c r="C207" s="50" t="str">
        <f>IF(ISBLANK(D207)=FALSE,VLOOKUP(D207,Довідники!$B$2:$C$45,2,FALSE),"")</f>
        <v/>
      </c>
      <c r="D207" s="145"/>
      <c r="E207" s="112"/>
      <c r="F207" s="48" t="str">
        <f t="shared" si="158"/>
        <v/>
      </c>
      <c r="G207" s="48" t="str">
        <f>CONCATENATE(IF($X207="З", CONCATENATE($R$4, ","), ""), IF($X207=Довідники!$E$5, CONCATENATE($R$4, "*,"), ""), IF($AE207="З", CONCATENATE($Y$4, ","), ""), IF($AE207=Довідники!$E$5, CONCATENATE($Y$4, "*,"), ""), IF($AL207="З", CONCATENATE($AF$4, ","), ""), IF($AL207=Довідники!$E$5, CONCATENATE($AF$4, "*,"), ""), IF($AS207="З", CONCATENATE($AM$4, ","), ""), IF($AS207=Довідники!$E$5, CONCATENATE($AM$4, "*,"), ""), IF($AZ207="З", CONCATENATE($AT$4, ","), ""), IF($AZ207=Довідники!$E$5, CONCATENATE($AT$4, "*,"), ""), IF($BG207="З", CONCATENATE($BA$4, ","), ""), IF($BG207=Довідники!$E$5, CONCATENATE($BA$4, "*,"), ""), IF($BN207="З", CONCATENATE($BH$4, ","), ""), IF($BN207=Довідники!$E$5, CONCATENATE($BH$4, "*,"), ""), IF($BU207="З", CONCATENATE($BO$4, ","), ""), IF($BU207=Довідники!$E$5, CONCATENATE($BO$4, "*,"), ""), IF($CB207="З", CONCATENATE($BV$4, ","), ""), IF($CB207=Довідники!$E$5, CONCATENATE($BV$4, "*,"), ""), IF($CI207="З", CONCATENATE($CC$4, ","), ""), IF($CI207=Довідники!$E$5, CONCATENATE($CC$4, "*,"), ""), IF($CP207="З", CONCATENATE($CJ$4, ","), ""), IF($CP207=Довідники!$E$5, CONCATENATE($CJ$4, "*,"), ""), IF($CW207="З", CONCATENATE($CQ$4, ","), ""), IF($CW207=Довідники!$E$5, CONCATENATE($CQ$4, "*,"), ""), IF($DD207="З", CONCATENATE($CX$4, ","), ""), IF($DD207=Довідники!$E$5, CONCATENATE($CX$4, "*,"), ""), IF($DK207="З", CONCATENATE($DE$4, ","), ""), IF($DK207=Довідники!$E$5, CONCATENATE($DE$4, "*,"), ""))</f>
        <v/>
      </c>
      <c r="H207" s="48" t="str">
        <f t="shared" si="159"/>
        <v/>
      </c>
      <c r="I207" s="48" t="str">
        <f t="shared" si="160"/>
        <v/>
      </c>
      <c r="J207" s="48">
        <f t="shared" si="162"/>
        <v>0</v>
      </c>
      <c r="K207" s="48" t="str">
        <f t="shared" si="161"/>
        <v/>
      </c>
      <c r="L207" s="48">
        <f t="shared" si="163"/>
        <v>0</v>
      </c>
      <c r="M207" s="51">
        <f t="shared" si="164"/>
        <v>0</v>
      </c>
      <c r="N207" s="51">
        <f t="shared" si="165"/>
        <v>0</v>
      </c>
      <c r="O207" s="52">
        <f t="shared" si="166"/>
        <v>0</v>
      </c>
      <c r="P207" s="96" t="str">
        <f t="shared" si="167"/>
        <v xml:space="preserve"> </v>
      </c>
      <c r="Q207" s="166" t="str">
        <f>IF(OR(P207&lt;Довідники!$J$8, P207&gt;Довідники!$K$8), "!", "")</f>
        <v>!</v>
      </c>
      <c r="R207" s="159"/>
      <c r="S207" s="103"/>
      <c r="T207" s="103"/>
      <c r="U207" s="72">
        <f t="shared" si="168"/>
        <v>0</v>
      </c>
      <c r="V207" s="104"/>
      <c r="W207" s="104"/>
      <c r="X207" s="105"/>
      <c r="Y207" s="102"/>
      <c r="Z207" s="103"/>
      <c r="AA207" s="103"/>
      <c r="AB207" s="72">
        <f t="shared" si="169"/>
        <v>0</v>
      </c>
      <c r="AC207" s="104"/>
      <c r="AD207" s="104"/>
      <c r="AE207" s="152"/>
      <c r="AF207" s="159"/>
      <c r="AG207" s="103"/>
      <c r="AH207" s="103"/>
      <c r="AI207" s="72">
        <f t="shared" si="170"/>
        <v>0</v>
      </c>
      <c r="AJ207" s="104"/>
      <c r="AK207" s="104"/>
      <c r="AL207" s="105"/>
      <c r="AM207" s="102"/>
      <c r="AN207" s="103"/>
      <c r="AO207" s="103"/>
      <c r="AP207" s="72">
        <f t="shared" si="171"/>
        <v>0</v>
      </c>
      <c r="AQ207" s="104"/>
      <c r="AR207" s="104"/>
      <c r="AS207" s="152"/>
      <c r="AT207" s="159"/>
      <c r="AU207" s="103"/>
      <c r="AV207" s="103"/>
      <c r="AW207" s="72">
        <f t="shared" si="172"/>
        <v>0</v>
      </c>
      <c r="AX207" s="104"/>
      <c r="AY207" s="104"/>
      <c r="AZ207" s="105"/>
      <c r="BA207" s="102"/>
      <c r="BB207" s="103"/>
      <c r="BC207" s="103"/>
      <c r="BD207" s="72">
        <f t="shared" si="173"/>
        <v>0</v>
      </c>
      <c r="BE207" s="104"/>
      <c r="BF207" s="104"/>
      <c r="BG207" s="152"/>
      <c r="BH207" s="159"/>
      <c r="BI207" s="103"/>
      <c r="BJ207" s="103"/>
      <c r="BK207" s="72">
        <f t="shared" si="174"/>
        <v>0</v>
      </c>
      <c r="BL207" s="104"/>
      <c r="BM207" s="104"/>
      <c r="BN207" s="105"/>
      <c r="BO207" s="102"/>
      <c r="BP207" s="103"/>
      <c r="BQ207" s="103"/>
      <c r="BR207" s="72">
        <f t="shared" si="175"/>
        <v>0</v>
      </c>
      <c r="BS207" s="104"/>
      <c r="BT207" s="104"/>
      <c r="BU207" s="152"/>
      <c r="BV207" s="159"/>
      <c r="BW207" s="103"/>
      <c r="BX207" s="103"/>
      <c r="BY207" s="72">
        <f t="shared" si="176"/>
        <v>0</v>
      </c>
      <c r="BZ207" s="104"/>
      <c r="CA207" s="104"/>
      <c r="CB207" s="105"/>
      <c r="CC207" s="102"/>
      <c r="CD207" s="103"/>
      <c r="CE207" s="103"/>
      <c r="CF207" s="72">
        <f t="shared" si="177"/>
        <v>0</v>
      </c>
      <c r="CG207" s="104"/>
      <c r="CH207" s="104"/>
      <c r="CI207" s="152"/>
      <c r="CJ207" s="159"/>
      <c r="CK207" s="103"/>
      <c r="CL207" s="103"/>
      <c r="CM207" s="72">
        <f t="shared" si="178"/>
        <v>0</v>
      </c>
      <c r="CN207" s="104"/>
      <c r="CO207" s="104"/>
      <c r="CP207" s="105"/>
      <c r="CQ207" s="102"/>
      <c r="CR207" s="103"/>
      <c r="CS207" s="103"/>
      <c r="CT207" s="72">
        <f t="shared" si="179"/>
        <v>0</v>
      </c>
      <c r="CU207" s="104"/>
      <c r="CV207" s="104"/>
      <c r="CW207" s="152"/>
      <c r="CX207" s="159"/>
      <c r="CY207" s="103"/>
      <c r="CZ207" s="103"/>
      <c r="DA207" s="72">
        <f t="shared" si="180"/>
        <v>0</v>
      </c>
      <c r="DB207" s="104"/>
      <c r="DC207" s="104"/>
      <c r="DD207" s="105"/>
      <c r="DE207" s="102"/>
      <c r="DF207" s="103"/>
      <c r="DG207" s="103"/>
      <c r="DH207" s="72">
        <f t="shared" si="181"/>
        <v>0</v>
      </c>
      <c r="DI207" s="104"/>
      <c r="DJ207" s="104"/>
      <c r="DK207" s="152"/>
      <c r="DL207" s="170">
        <f t="shared" si="182"/>
        <v>0</v>
      </c>
      <c r="DM207" s="51">
        <f>DN207*Довідники!$H$2</f>
        <v>0</v>
      </c>
      <c r="DN207" s="72">
        <f t="shared" si="183"/>
        <v>0</v>
      </c>
      <c r="DO207" s="96" t="str">
        <f t="shared" si="184"/>
        <v xml:space="preserve"> </v>
      </c>
      <c r="DP207" s="68" t="str">
        <f>IF(OR(DO207&lt;Довідники!$J$3, DO207&gt;Довідники!$K$3), "!", "")</f>
        <v>!</v>
      </c>
      <c r="DQ207" s="120"/>
      <c r="DR207" s="45" t="str">
        <f t="shared" si="185"/>
        <v/>
      </c>
      <c r="DS207" s="71"/>
      <c r="DT207" s="119"/>
      <c r="DU207" s="119"/>
      <c r="DV207" s="119"/>
      <c r="DW207" s="179"/>
      <c r="DX207" s="182"/>
      <c r="DY207" s="119"/>
      <c r="DZ207" s="119"/>
      <c r="EA207" s="183"/>
      <c r="ED207" s="10">
        <f t="shared" si="186"/>
        <v>0</v>
      </c>
      <c r="EE207" s="10">
        <f t="shared" si="187"/>
        <v>0</v>
      </c>
      <c r="EF207" s="10">
        <f t="shared" si="188"/>
        <v>0</v>
      </c>
      <c r="EG207" s="10">
        <f t="shared" si="189"/>
        <v>0</v>
      </c>
      <c r="EH207" s="10">
        <f t="shared" si="190"/>
        <v>0</v>
      </c>
      <c r="EI207" s="10">
        <f t="shared" si="191"/>
        <v>0</v>
      </c>
      <c r="EJ207" s="10">
        <f t="shared" si="192"/>
        <v>0</v>
      </c>
      <c r="EL207" s="123">
        <f t="shared" si="193"/>
        <v>0</v>
      </c>
    </row>
    <row r="208" spans="1:142" ht="13.5" hidden="1" thickBot="1" x14ac:dyDescent="0.25">
      <c r="A208" s="49">
        <f t="shared" si="157"/>
        <v>97</v>
      </c>
      <c r="B208" s="101"/>
      <c r="C208" s="50" t="str">
        <f>IF(ISBLANK(D208)=FALSE,VLOOKUP(D208,Довідники!$B$2:$C$45,2,FALSE),"")</f>
        <v/>
      </c>
      <c r="D208" s="145"/>
      <c r="E208" s="112"/>
      <c r="F208" s="48" t="str">
        <f t="shared" si="158"/>
        <v/>
      </c>
      <c r="G208" s="48" t="str">
        <f>CONCATENATE(IF($X208="З", CONCATENATE($R$4, ","), ""), IF($X208=Довідники!$E$5, CONCATENATE($R$4, "*,"), ""), IF($AE208="З", CONCATENATE($Y$4, ","), ""), IF($AE208=Довідники!$E$5, CONCATENATE($Y$4, "*,"), ""), IF($AL208="З", CONCATENATE($AF$4, ","), ""), IF($AL208=Довідники!$E$5, CONCATENATE($AF$4, "*,"), ""), IF($AS208="З", CONCATENATE($AM$4, ","), ""), IF($AS208=Довідники!$E$5, CONCATENATE($AM$4, "*,"), ""), IF($AZ208="З", CONCATENATE($AT$4, ","), ""), IF($AZ208=Довідники!$E$5, CONCATENATE($AT$4, "*,"), ""), IF($BG208="З", CONCATENATE($BA$4, ","), ""), IF($BG208=Довідники!$E$5, CONCATENATE($BA$4, "*,"), ""), IF($BN208="З", CONCATENATE($BH$4, ","), ""), IF($BN208=Довідники!$E$5, CONCATENATE($BH$4, "*,"), ""), IF($BU208="З", CONCATENATE($BO$4, ","), ""), IF($BU208=Довідники!$E$5, CONCATENATE($BO$4, "*,"), ""), IF($CB208="З", CONCATENATE($BV$4, ","), ""), IF($CB208=Довідники!$E$5, CONCATENATE($BV$4, "*,"), ""), IF($CI208="З", CONCATENATE($CC$4, ","), ""), IF($CI208=Довідники!$E$5, CONCATENATE($CC$4, "*,"), ""), IF($CP208="З", CONCATENATE($CJ$4, ","), ""), IF($CP208=Довідники!$E$5, CONCATENATE($CJ$4, "*,"), ""), IF($CW208="З", CONCATENATE($CQ$4, ","), ""), IF($CW208=Довідники!$E$5, CONCATENATE($CQ$4, "*,"), ""), IF($DD208="З", CONCATENATE($CX$4, ","), ""), IF($DD208=Довідники!$E$5, CONCATENATE($CX$4, "*,"), ""), IF($DK208="З", CONCATENATE($DE$4, ","), ""), IF($DK208=Довідники!$E$5, CONCATENATE($DE$4, "*,"), ""))</f>
        <v/>
      </c>
      <c r="H208" s="48" t="str">
        <f t="shared" si="159"/>
        <v/>
      </c>
      <c r="I208" s="48" t="str">
        <f t="shared" si="160"/>
        <v/>
      </c>
      <c r="J208" s="48">
        <f t="shared" si="162"/>
        <v>0</v>
      </c>
      <c r="K208" s="48" t="str">
        <f t="shared" si="161"/>
        <v/>
      </c>
      <c r="L208" s="48">
        <f t="shared" si="163"/>
        <v>0</v>
      </c>
      <c r="M208" s="51">
        <f t="shared" si="164"/>
        <v>0</v>
      </c>
      <c r="N208" s="51">
        <f t="shared" si="165"/>
        <v>0</v>
      </c>
      <c r="O208" s="52">
        <f t="shared" si="166"/>
        <v>0</v>
      </c>
      <c r="P208" s="96" t="str">
        <f t="shared" si="167"/>
        <v xml:space="preserve"> </v>
      </c>
      <c r="Q208" s="166" t="str">
        <f>IF(OR(P208&lt;Довідники!$J$8, P208&gt;Довідники!$K$8), "!", "")</f>
        <v>!</v>
      </c>
      <c r="R208" s="159"/>
      <c r="S208" s="103"/>
      <c r="T208" s="103"/>
      <c r="U208" s="72">
        <f t="shared" si="168"/>
        <v>0</v>
      </c>
      <c r="V208" s="104"/>
      <c r="W208" s="104"/>
      <c r="X208" s="105"/>
      <c r="Y208" s="102"/>
      <c r="Z208" s="103"/>
      <c r="AA208" s="103"/>
      <c r="AB208" s="72">
        <f t="shared" si="169"/>
        <v>0</v>
      </c>
      <c r="AC208" s="104"/>
      <c r="AD208" s="104"/>
      <c r="AE208" s="152"/>
      <c r="AF208" s="159"/>
      <c r="AG208" s="103"/>
      <c r="AH208" s="103"/>
      <c r="AI208" s="72">
        <f t="shared" si="170"/>
        <v>0</v>
      </c>
      <c r="AJ208" s="104"/>
      <c r="AK208" s="104"/>
      <c r="AL208" s="105"/>
      <c r="AM208" s="102"/>
      <c r="AN208" s="103"/>
      <c r="AO208" s="103"/>
      <c r="AP208" s="72">
        <f t="shared" si="171"/>
        <v>0</v>
      </c>
      <c r="AQ208" s="104"/>
      <c r="AR208" s="104"/>
      <c r="AS208" s="152"/>
      <c r="AT208" s="159"/>
      <c r="AU208" s="103"/>
      <c r="AV208" s="103"/>
      <c r="AW208" s="72">
        <f t="shared" si="172"/>
        <v>0</v>
      </c>
      <c r="AX208" s="104"/>
      <c r="AY208" s="104"/>
      <c r="AZ208" s="105"/>
      <c r="BA208" s="102"/>
      <c r="BB208" s="103"/>
      <c r="BC208" s="103"/>
      <c r="BD208" s="72">
        <f t="shared" si="173"/>
        <v>0</v>
      </c>
      <c r="BE208" s="104"/>
      <c r="BF208" s="104"/>
      <c r="BG208" s="152"/>
      <c r="BH208" s="159"/>
      <c r="BI208" s="103"/>
      <c r="BJ208" s="103"/>
      <c r="BK208" s="72">
        <f t="shared" si="174"/>
        <v>0</v>
      </c>
      <c r="BL208" s="104"/>
      <c r="BM208" s="104"/>
      <c r="BN208" s="105"/>
      <c r="BO208" s="102"/>
      <c r="BP208" s="103"/>
      <c r="BQ208" s="103"/>
      <c r="BR208" s="72">
        <f t="shared" si="175"/>
        <v>0</v>
      </c>
      <c r="BS208" s="104"/>
      <c r="BT208" s="104"/>
      <c r="BU208" s="152"/>
      <c r="BV208" s="159"/>
      <c r="BW208" s="103"/>
      <c r="BX208" s="103"/>
      <c r="BY208" s="72">
        <f t="shared" si="176"/>
        <v>0</v>
      </c>
      <c r="BZ208" s="104"/>
      <c r="CA208" s="104"/>
      <c r="CB208" s="105"/>
      <c r="CC208" s="102"/>
      <c r="CD208" s="103"/>
      <c r="CE208" s="103"/>
      <c r="CF208" s="72">
        <f t="shared" si="177"/>
        <v>0</v>
      </c>
      <c r="CG208" s="104"/>
      <c r="CH208" s="104"/>
      <c r="CI208" s="152"/>
      <c r="CJ208" s="159"/>
      <c r="CK208" s="103"/>
      <c r="CL208" s="103"/>
      <c r="CM208" s="72">
        <f t="shared" si="178"/>
        <v>0</v>
      </c>
      <c r="CN208" s="104"/>
      <c r="CO208" s="104"/>
      <c r="CP208" s="105"/>
      <c r="CQ208" s="102"/>
      <c r="CR208" s="103"/>
      <c r="CS208" s="103"/>
      <c r="CT208" s="72">
        <f t="shared" si="179"/>
        <v>0</v>
      </c>
      <c r="CU208" s="104"/>
      <c r="CV208" s="104"/>
      <c r="CW208" s="152"/>
      <c r="CX208" s="159"/>
      <c r="CY208" s="103"/>
      <c r="CZ208" s="103"/>
      <c r="DA208" s="72">
        <f t="shared" si="180"/>
        <v>0</v>
      </c>
      <c r="DB208" s="104"/>
      <c r="DC208" s="104"/>
      <c r="DD208" s="105"/>
      <c r="DE208" s="102"/>
      <c r="DF208" s="103"/>
      <c r="DG208" s="103"/>
      <c r="DH208" s="72">
        <f t="shared" si="181"/>
        <v>0</v>
      </c>
      <c r="DI208" s="104"/>
      <c r="DJ208" s="104"/>
      <c r="DK208" s="152"/>
      <c r="DL208" s="170">
        <f t="shared" si="182"/>
        <v>0</v>
      </c>
      <c r="DM208" s="51">
        <f>DN208*Довідники!$H$2</f>
        <v>0</v>
      </c>
      <c r="DN208" s="72">
        <f t="shared" si="183"/>
        <v>0</v>
      </c>
      <c r="DO208" s="96" t="str">
        <f t="shared" si="184"/>
        <v xml:space="preserve"> </v>
      </c>
      <c r="DP208" s="68" t="str">
        <f>IF(OR(DO208&lt;Довідники!$J$3, DO208&gt;Довідники!$K$3), "!", "")</f>
        <v>!</v>
      </c>
      <c r="DQ208" s="120"/>
      <c r="DR208" s="45" t="str">
        <f t="shared" si="185"/>
        <v/>
      </c>
      <c r="DS208" s="71"/>
      <c r="DT208" s="119"/>
      <c r="DU208" s="119"/>
      <c r="DV208" s="119"/>
      <c r="DW208" s="179"/>
      <c r="DX208" s="182"/>
      <c r="DY208" s="119"/>
      <c r="DZ208" s="119"/>
      <c r="EA208" s="183"/>
      <c r="ED208" s="10">
        <f t="shared" si="186"/>
        <v>0</v>
      </c>
      <c r="EE208" s="10">
        <f t="shared" si="187"/>
        <v>0</v>
      </c>
      <c r="EF208" s="10">
        <f t="shared" si="188"/>
        <v>0</v>
      </c>
      <c r="EG208" s="10">
        <f t="shared" si="189"/>
        <v>0</v>
      </c>
      <c r="EH208" s="10">
        <f t="shared" si="190"/>
        <v>0</v>
      </c>
      <c r="EI208" s="10">
        <f t="shared" si="191"/>
        <v>0</v>
      </c>
      <c r="EJ208" s="10">
        <f t="shared" si="192"/>
        <v>0</v>
      </c>
      <c r="EL208" s="123">
        <f t="shared" si="193"/>
        <v>0</v>
      </c>
    </row>
    <row r="209" spans="1:142" ht="13.5" hidden="1" thickBot="1" x14ac:dyDescent="0.25">
      <c r="A209" s="49">
        <f t="shared" si="157"/>
        <v>98</v>
      </c>
      <c r="B209" s="101"/>
      <c r="C209" s="50" t="str">
        <f>IF(ISBLANK(D209)=FALSE,VLOOKUP(D209,Довідники!$B$2:$C$45,2,FALSE),"")</f>
        <v/>
      </c>
      <c r="D209" s="145"/>
      <c r="E209" s="112"/>
      <c r="F209" s="48" t="str">
        <f t="shared" si="158"/>
        <v/>
      </c>
      <c r="G209" s="48" t="str">
        <f>CONCATENATE(IF($X209="З", CONCATENATE($R$4, ","), ""), IF($X209=Довідники!$E$5, CONCATENATE($R$4, "*,"), ""), IF($AE209="З", CONCATENATE($Y$4, ","), ""), IF($AE209=Довідники!$E$5, CONCATENATE($Y$4, "*,"), ""), IF($AL209="З", CONCATENATE($AF$4, ","), ""), IF($AL209=Довідники!$E$5, CONCATENATE($AF$4, "*,"), ""), IF($AS209="З", CONCATENATE($AM$4, ","), ""), IF($AS209=Довідники!$E$5, CONCATENATE($AM$4, "*,"), ""), IF($AZ209="З", CONCATENATE($AT$4, ","), ""), IF($AZ209=Довідники!$E$5, CONCATENATE($AT$4, "*,"), ""), IF($BG209="З", CONCATENATE($BA$4, ","), ""), IF($BG209=Довідники!$E$5, CONCATENATE($BA$4, "*,"), ""), IF($BN209="З", CONCATENATE($BH$4, ","), ""), IF($BN209=Довідники!$E$5, CONCATENATE($BH$4, "*,"), ""), IF($BU209="З", CONCATENATE($BO$4, ","), ""), IF($BU209=Довідники!$E$5, CONCATENATE($BO$4, "*,"), ""), IF($CB209="З", CONCATENATE($BV$4, ","), ""), IF($CB209=Довідники!$E$5, CONCATENATE($BV$4, "*,"), ""), IF($CI209="З", CONCATENATE($CC$4, ","), ""), IF($CI209=Довідники!$E$5, CONCATENATE($CC$4, "*,"), ""), IF($CP209="З", CONCATENATE($CJ$4, ","), ""), IF($CP209=Довідники!$E$5, CONCATENATE($CJ$4, "*,"), ""), IF($CW209="З", CONCATENATE($CQ$4, ","), ""), IF($CW209=Довідники!$E$5, CONCATENATE($CQ$4, "*,"), ""), IF($DD209="З", CONCATENATE($CX$4, ","), ""), IF($DD209=Довідники!$E$5, CONCATENATE($CX$4, "*,"), ""), IF($DK209="З", CONCATENATE($DE$4, ","), ""), IF($DK209=Довідники!$E$5, CONCATENATE($DE$4, "*,"), ""))</f>
        <v/>
      </c>
      <c r="H209" s="48" t="str">
        <f t="shared" si="159"/>
        <v/>
      </c>
      <c r="I209" s="48" t="str">
        <f t="shared" si="160"/>
        <v/>
      </c>
      <c r="J209" s="48">
        <f t="shared" si="162"/>
        <v>0</v>
      </c>
      <c r="K209" s="48" t="str">
        <f t="shared" si="161"/>
        <v/>
      </c>
      <c r="L209" s="48">
        <f t="shared" si="163"/>
        <v>0</v>
      </c>
      <c r="M209" s="51">
        <f t="shared" si="164"/>
        <v>0</v>
      </c>
      <c r="N209" s="51">
        <f t="shared" si="165"/>
        <v>0</v>
      </c>
      <c r="O209" s="52">
        <f t="shared" si="166"/>
        <v>0</v>
      </c>
      <c r="P209" s="96" t="str">
        <f t="shared" si="167"/>
        <v xml:space="preserve"> </v>
      </c>
      <c r="Q209" s="166" t="str">
        <f>IF(OR(P209&lt;Довідники!$J$8, P209&gt;Довідники!$K$8), "!", "")</f>
        <v>!</v>
      </c>
      <c r="R209" s="159"/>
      <c r="S209" s="103"/>
      <c r="T209" s="103"/>
      <c r="U209" s="72">
        <f t="shared" si="168"/>
        <v>0</v>
      </c>
      <c r="V209" s="104"/>
      <c r="W209" s="104"/>
      <c r="X209" s="105"/>
      <c r="Y209" s="102"/>
      <c r="Z209" s="103"/>
      <c r="AA209" s="103"/>
      <c r="AB209" s="72">
        <f t="shared" si="169"/>
        <v>0</v>
      </c>
      <c r="AC209" s="104"/>
      <c r="AD209" s="104"/>
      <c r="AE209" s="152"/>
      <c r="AF209" s="159"/>
      <c r="AG209" s="103"/>
      <c r="AH209" s="103"/>
      <c r="AI209" s="72">
        <f t="shared" si="170"/>
        <v>0</v>
      </c>
      <c r="AJ209" s="104"/>
      <c r="AK209" s="104"/>
      <c r="AL209" s="105"/>
      <c r="AM209" s="102"/>
      <c r="AN209" s="103"/>
      <c r="AO209" s="103"/>
      <c r="AP209" s="72">
        <f t="shared" si="171"/>
        <v>0</v>
      </c>
      <c r="AQ209" s="104"/>
      <c r="AR209" s="104"/>
      <c r="AS209" s="152"/>
      <c r="AT209" s="159"/>
      <c r="AU209" s="103"/>
      <c r="AV209" s="103"/>
      <c r="AW209" s="72">
        <f t="shared" si="172"/>
        <v>0</v>
      </c>
      <c r="AX209" s="104"/>
      <c r="AY209" s="104"/>
      <c r="AZ209" s="105"/>
      <c r="BA209" s="102"/>
      <c r="BB209" s="103"/>
      <c r="BC209" s="103"/>
      <c r="BD209" s="72">
        <f t="shared" si="173"/>
        <v>0</v>
      </c>
      <c r="BE209" s="104"/>
      <c r="BF209" s="104"/>
      <c r="BG209" s="152"/>
      <c r="BH209" s="159"/>
      <c r="BI209" s="103"/>
      <c r="BJ209" s="103"/>
      <c r="BK209" s="72">
        <f t="shared" si="174"/>
        <v>0</v>
      </c>
      <c r="BL209" s="104"/>
      <c r="BM209" s="104"/>
      <c r="BN209" s="105"/>
      <c r="BO209" s="102"/>
      <c r="BP209" s="103"/>
      <c r="BQ209" s="103"/>
      <c r="BR209" s="72">
        <f t="shared" si="175"/>
        <v>0</v>
      </c>
      <c r="BS209" s="104"/>
      <c r="BT209" s="104"/>
      <c r="BU209" s="152"/>
      <c r="BV209" s="159"/>
      <c r="BW209" s="103"/>
      <c r="BX209" s="103"/>
      <c r="BY209" s="72">
        <f t="shared" si="176"/>
        <v>0</v>
      </c>
      <c r="BZ209" s="104"/>
      <c r="CA209" s="104"/>
      <c r="CB209" s="105"/>
      <c r="CC209" s="102"/>
      <c r="CD209" s="103"/>
      <c r="CE209" s="103"/>
      <c r="CF209" s="72">
        <f t="shared" si="177"/>
        <v>0</v>
      </c>
      <c r="CG209" s="104"/>
      <c r="CH209" s="104"/>
      <c r="CI209" s="152"/>
      <c r="CJ209" s="159"/>
      <c r="CK209" s="103"/>
      <c r="CL209" s="103"/>
      <c r="CM209" s="72">
        <f t="shared" si="178"/>
        <v>0</v>
      </c>
      <c r="CN209" s="104"/>
      <c r="CO209" s="104"/>
      <c r="CP209" s="105"/>
      <c r="CQ209" s="102"/>
      <c r="CR209" s="103"/>
      <c r="CS209" s="103"/>
      <c r="CT209" s="72">
        <f t="shared" si="179"/>
        <v>0</v>
      </c>
      <c r="CU209" s="104"/>
      <c r="CV209" s="104"/>
      <c r="CW209" s="152"/>
      <c r="CX209" s="159"/>
      <c r="CY209" s="103"/>
      <c r="CZ209" s="103"/>
      <c r="DA209" s="72">
        <f t="shared" si="180"/>
        <v>0</v>
      </c>
      <c r="DB209" s="104"/>
      <c r="DC209" s="104"/>
      <c r="DD209" s="105"/>
      <c r="DE209" s="102"/>
      <c r="DF209" s="103"/>
      <c r="DG209" s="103"/>
      <c r="DH209" s="72">
        <f t="shared" si="181"/>
        <v>0</v>
      </c>
      <c r="DI209" s="104"/>
      <c r="DJ209" s="104"/>
      <c r="DK209" s="152"/>
      <c r="DL209" s="170">
        <f t="shared" si="182"/>
        <v>0</v>
      </c>
      <c r="DM209" s="51">
        <f>DN209*Довідники!$H$2</f>
        <v>0</v>
      </c>
      <c r="DN209" s="72">
        <f t="shared" si="183"/>
        <v>0</v>
      </c>
      <c r="DO209" s="96" t="str">
        <f t="shared" si="184"/>
        <v xml:space="preserve"> </v>
      </c>
      <c r="DP209" s="68" t="str">
        <f>IF(OR(DO209&lt;Довідники!$J$3, DO209&gt;Довідники!$K$3), "!", "")</f>
        <v>!</v>
      </c>
      <c r="DQ209" s="120"/>
      <c r="DR209" s="45" t="str">
        <f t="shared" si="185"/>
        <v/>
      </c>
      <c r="DS209" s="71"/>
      <c r="DT209" s="119"/>
      <c r="DU209" s="119"/>
      <c r="DV209" s="119"/>
      <c r="DW209" s="179"/>
      <c r="DX209" s="182"/>
      <c r="DY209" s="119"/>
      <c r="DZ209" s="119"/>
      <c r="EA209" s="183"/>
      <c r="ED209" s="10">
        <f t="shared" si="186"/>
        <v>0</v>
      </c>
      <c r="EE209" s="10">
        <f t="shared" si="187"/>
        <v>0</v>
      </c>
      <c r="EF209" s="10">
        <f t="shared" si="188"/>
        <v>0</v>
      </c>
      <c r="EG209" s="10">
        <f t="shared" si="189"/>
        <v>0</v>
      </c>
      <c r="EH209" s="10">
        <f t="shared" si="190"/>
        <v>0</v>
      </c>
      <c r="EI209" s="10">
        <f t="shared" si="191"/>
        <v>0</v>
      </c>
      <c r="EJ209" s="10">
        <f t="shared" si="192"/>
        <v>0</v>
      </c>
      <c r="EL209" s="123">
        <f t="shared" si="193"/>
        <v>0</v>
      </c>
    </row>
    <row r="210" spans="1:142" ht="13.5" hidden="1" thickBot="1" x14ac:dyDescent="0.25">
      <c r="A210" s="49">
        <f t="shared" si="157"/>
        <v>99</v>
      </c>
      <c r="B210" s="101"/>
      <c r="C210" s="50" t="str">
        <f>IF(ISBLANK(D210)=FALSE,VLOOKUP(D210,Довідники!$B$2:$C$45,2,FALSE),"")</f>
        <v/>
      </c>
      <c r="D210" s="145"/>
      <c r="E210" s="112"/>
      <c r="F210" s="48" t="str">
        <f t="shared" si="158"/>
        <v/>
      </c>
      <c r="G210" s="48" t="str">
        <f>CONCATENATE(IF($X210="З", CONCATENATE($R$4, ","), ""), IF($X210=Довідники!$E$5, CONCATENATE($R$4, "*,"), ""), IF($AE210="З", CONCATENATE($Y$4, ","), ""), IF($AE210=Довідники!$E$5, CONCATENATE($Y$4, "*,"), ""), IF($AL210="З", CONCATENATE($AF$4, ","), ""), IF($AL210=Довідники!$E$5, CONCATENATE($AF$4, "*,"), ""), IF($AS210="З", CONCATENATE($AM$4, ","), ""), IF($AS210=Довідники!$E$5, CONCATENATE($AM$4, "*,"), ""), IF($AZ210="З", CONCATENATE($AT$4, ","), ""), IF($AZ210=Довідники!$E$5, CONCATENATE($AT$4, "*,"), ""), IF($BG210="З", CONCATENATE($BA$4, ","), ""), IF($BG210=Довідники!$E$5, CONCATENATE($BA$4, "*,"), ""), IF($BN210="З", CONCATENATE($BH$4, ","), ""), IF($BN210=Довідники!$E$5, CONCATENATE($BH$4, "*,"), ""), IF($BU210="З", CONCATENATE($BO$4, ","), ""), IF($BU210=Довідники!$E$5, CONCATENATE($BO$4, "*,"), ""), IF($CB210="З", CONCATENATE($BV$4, ","), ""), IF($CB210=Довідники!$E$5, CONCATENATE($BV$4, "*,"), ""), IF($CI210="З", CONCATENATE($CC$4, ","), ""), IF($CI210=Довідники!$E$5, CONCATENATE($CC$4, "*,"), ""), IF($CP210="З", CONCATENATE($CJ$4, ","), ""), IF($CP210=Довідники!$E$5, CONCATENATE($CJ$4, "*,"), ""), IF($CW210="З", CONCATENATE($CQ$4, ","), ""), IF($CW210=Довідники!$E$5, CONCATENATE($CQ$4, "*,"), ""), IF($DD210="З", CONCATENATE($CX$4, ","), ""), IF($DD210=Довідники!$E$5, CONCATENATE($CX$4, "*,"), ""), IF($DK210="З", CONCATENATE($DE$4, ","), ""), IF($DK210=Довідники!$E$5, CONCATENATE($DE$4, "*,"), ""))</f>
        <v/>
      </c>
      <c r="H210" s="48" t="str">
        <f t="shared" si="159"/>
        <v/>
      </c>
      <c r="I210" s="48" t="str">
        <f t="shared" si="160"/>
        <v/>
      </c>
      <c r="J210" s="48">
        <f t="shared" si="162"/>
        <v>0</v>
      </c>
      <c r="K210" s="48" t="str">
        <f t="shared" si="161"/>
        <v/>
      </c>
      <c r="L210" s="48">
        <f t="shared" si="163"/>
        <v>0</v>
      </c>
      <c r="M210" s="51">
        <f t="shared" si="164"/>
        <v>0</v>
      </c>
      <c r="N210" s="51">
        <f t="shared" si="165"/>
        <v>0</v>
      </c>
      <c r="O210" s="52">
        <f t="shared" si="166"/>
        <v>0</v>
      </c>
      <c r="P210" s="96" t="str">
        <f t="shared" si="167"/>
        <v xml:space="preserve"> </v>
      </c>
      <c r="Q210" s="166" t="str">
        <f>IF(OR(P210&lt;Довідники!$J$8, P210&gt;Довідники!$K$8), "!", "")</f>
        <v>!</v>
      </c>
      <c r="R210" s="159"/>
      <c r="S210" s="103"/>
      <c r="T210" s="103"/>
      <c r="U210" s="72">
        <f t="shared" si="168"/>
        <v>0</v>
      </c>
      <c r="V210" s="104"/>
      <c r="W210" s="104"/>
      <c r="X210" s="105"/>
      <c r="Y210" s="102"/>
      <c r="Z210" s="103"/>
      <c r="AA210" s="103"/>
      <c r="AB210" s="72">
        <f t="shared" si="169"/>
        <v>0</v>
      </c>
      <c r="AC210" s="104"/>
      <c r="AD210" s="104"/>
      <c r="AE210" s="152"/>
      <c r="AF210" s="159"/>
      <c r="AG210" s="103"/>
      <c r="AH210" s="103"/>
      <c r="AI210" s="72">
        <f t="shared" si="170"/>
        <v>0</v>
      </c>
      <c r="AJ210" s="104"/>
      <c r="AK210" s="104"/>
      <c r="AL210" s="105"/>
      <c r="AM210" s="102"/>
      <c r="AN210" s="103"/>
      <c r="AO210" s="103"/>
      <c r="AP210" s="72">
        <f t="shared" si="171"/>
        <v>0</v>
      </c>
      <c r="AQ210" s="104"/>
      <c r="AR210" s="104"/>
      <c r="AS210" s="152"/>
      <c r="AT210" s="159"/>
      <c r="AU210" s="103"/>
      <c r="AV210" s="103"/>
      <c r="AW210" s="72">
        <f t="shared" si="172"/>
        <v>0</v>
      </c>
      <c r="AX210" s="104"/>
      <c r="AY210" s="104"/>
      <c r="AZ210" s="105"/>
      <c r="BA210" s="102"/>
      <c r="BB210" s="103"/>
      <c r="BC210" s="103"/>
      <c r="BD210" s="72">
        <f t="shared" si="173"/>
        <v>0</v>
      </c>
      <c r="BE210" s="104"/>
      <c r="BF210" s="104"/>
      <c r="BG210" s="152"/>
      <c r="BH210" s="159"/>
      <c r="BI210" s="103"/>
      <c r="BJ210" s="103"/>
      <c r="BK210" s="72">
        <f t="shared" si="174"/>
        <v>0</v>
      </c>
      <c r="BL210" s="104"/>
      <c r="BM210" s="104"/>
      <c r="BN210" s="105"/>
      <c r="BO210" s="102"/>
      <c r="BP210" s="103"/>
      <c r="BQ210" s="103"/>
      <c r="BR210" s="72">
        <f t="shared" si="175"/>
        <v>0</v>
      </c>
      <c r="BS210" s="104"/>
      <c r="BT210" s="104"/>
      <c r="BU210" s="152"/>
      <c r="BV210" s="159"/>
      <c r="BW210" s="103"/>
      <c r="BX210" s="103"/>
      <c r="BY210" s="72">
        <f t="shared" si="176"/>
        <v>0</v>
      </c>
      <c r="BZ210" s="104"/>
      <c r="CA210" s="104"/>
      <c r="CB210" s="105"/>
      <c r="CC210" s="102"/>
      <c r="CD210" s="103"/>
      <c r="CE210" s="103"/>
      <c r="CF210" s="72">
        <f t="shared" si="177"/>
        <v>0</v>
      </c>
      <c r="CG210" s="104"/>
      <c r="CH210" s="104"/>
      <c r="CI210" s="152"/>
      <c r="CJ210" s="159"/>
      <c r="CK210" s="103"/>
      <c r="CL210" s="103"/>
      <c r="CM210" s="72">
        <f t="shared" si="178"/>
        <v>0</v>
      </c>
      <c r="CN210" s="104"/>
      <c r="CO210" s="104"/>
      <c r="CP210" s="105"/>
      <c r="CQ210" s="102"/>
      <c r="CR210" s="103"/>
      <c r="CS210" s="103"/>
      <c r="CT210" s="72">
        <f t="shared" si="179"/>
        <v>0</v>
      </c>
      <c r="CU210" s="104"/>
      <c r="CV210" s="104"/>
      <c r="CW210" s="152"/>
      <c r="CX210" s="159"/>
      <c r="CY210" s="103"/>
      <c r="CZ210" s="103"/>
      <c r="DA210" s="72">
        <f t="shared" si="180"/>
        <v>0</v>
      </c>
      <c r="DB210" s="104"/>
      <c r="DC210" s="104"/>
      <c r="DD210" s="105"/>
      <c r="DE210" s="102"/>
      <c r="DF210" s="103"/>
      <c r="DG210" s="103"/>
      <c r="DH210" s="72">
        <f t="shared" si="181"/>
        <v>0</v>
      </c>
      <c r="DI210" s="104"/>
      <c r="DJ210" s="104"/>
      <c r="DK210" s="152"/>
      <c r="DL210" s="170">
        <f t="shared" si="182"/>
        <v>0</v>
      </c>
      <c r="DM210" s="51">
        <f>DN210*Довідники!$H$2</f>
        <v>0</v>
      </c>
      <c r="DN210" s="72">
        <f t="shared" si="183"/>
        <v>0</v>
      </c>
      <c r="DO210" s="96" t="str">
        <f t="shared" si="184"/>
        <v xml:space="preserve"> </v>
      </c>
      <c r="DP210" s="68" t="str">
        <f>IF(OR(DO210&lt;Довідники!$J$3, DO210&gt;Довідники!$K$3), "!", "")</f>
        <v>!</v>
      </c>
      <c r="DQ210" s="120"/>
      <c r="DR210" s="45" t="str">
        <f t="shared" si="185"/>
        <v/>
      </c>
      <c r="DS210" s="71"/>
      <c r="DT210" s="119"/>
      <c r="DU210" s="119"/>
      <c r="DV210" s="119"/>
      <c r="DW210" s="179"/>
      <c r="DX210" s="182"/>
      <c r="DY210" s="119"/>
      <c r="DZ210" s="119"/>
      <c r="EA210" s="183"/>
      <c r="ED210" s="10">
        <f t="shared" si="186"/>
        <v>0</v>
      </c>
      <c r="EE210" s="10">
        <f t="shared" si="187"/>
        <v>0</v>
      </c>
      <c r="EF210" s="10">
        <f t="shared" si="188"/>
        <v>0</v>
      </c>
      <c r="EG210" s="10">
        <f t="shared" si="189"/>
        <v>0</v>
      </c>
      <c r="EH210" s="10">
        <f t="shared" si="190"/>
        <v>0</v>
      </c>
      <c r="EI210" s="10">
        <f t="shared" si="191"/>
        <v>0</v>
      </c>
      <c r="EJ210" s="10">
        <f t="shared" si="192"/>
        <v>0</v>
      </c>
      <c r="EL210" s="123">
        <f t="shared" si="193"/>
        <v>0</v>
      </c>
    </row>
    <row r="211" spans="1:142" ht="13.5" hidden="1" thickBot="1" x14ac:dyDescent="0.25">
      <c r="A211" s="49">
        <f t="shared" si="157"/>
        <v>100</v>
      </c>
      <c r="B211" s="585"/>
      <c r="C211" s="50" t="str">
        <f>IF(ISBLANK(D211)=FALSE,VLOOKUP(D211,Довідники!$B$2:$C$45,2,FALSE),"")</f>
        <v/>
      </c>
      <c r="D211" s="145"/>
      <c r="E211" s="112"/>
      <c r="F211" s="48" t="str">
        <f t="shared" si="158"/>
        <v/>
      </c>
      <c r="G211" s="48" t="str">
        <f>CONCATENATE(IF($X211="З", CONCATENATE($R$4, ","), ""), IF($X211=Довідники!$E$5, CONCATENATE($R$4, "*,"), ""), IF($AE211="З", CONCATENATE($Y$4, ","), ""), IF($AE211=Довідники!$E$5, CONCATENATE($Y$4, "*,"), ""), IF($AL211="З", CONCATENATE($AF$4, ","), ""), IF($AL211=Довідники!$E$5, CONCATENATE($AF$4, "*,"), ""), IF($AS211="З", CONCATENATE($AM$4, ","), ""), IF($AS211=Довідники!$E$5, CONCATENATE($AM$4, "*,"), ""), IF($AZ211="З", CONCATENATE($AT$4, ","), ""), IF($AZ211=Довідники!$E$5, CONCATENATE($AT$4, "*,"), ""), IF($BG211="З", CONCATENATE($BA$4, ","), ""), IF($BG211=Довідники!$E$5, CONCATENATE($BA$4, "*,"), ""), IF($BN211="З", CONCATENATE($BH$4, ","), ""), IF($BN211=Довідники!$E$5, CONCATENATE($BH$4, "*,"), ""), IF($BU211="З", CONCATENATE($BO$4, ","), ""), IF($BU211=Довідники!$E$5, CONCATENATE($BO$4, "*,"), ""), IF($CB211="З", CONCATENATE($BV$4, ","), ""), IF($CB211=Довідники!$E$5, CONCATENATE($BV$4, "*,"), ""), IF($CI211="З", CONCATENATE($CC$4, ","), ""), IF($CI211=Довідники!$E$5, CONCATENATE($CC$4, "*,"), ""), IF($CP211="З", CONCATENATE($CJ$4, ","), ""), IF($CP211=Довідники!$E$5, CONCATENATE($CJ$4, "*,"), ""), IF($CW211="З", CONCATENATE($CQ$4, ","), ""), IF($CW211=Довідники!$E$5, CONCATENATE($CQ$4, "*,"), ""), IF($DD211="З", CONCATENATE($CX$4, ","), ""), IF($DD211=Довідники!$E$5, CONCATENATE($CX$4, "*,"), ""), IF($DK211="З", CONCATENATE($DE$4, ","), ""), IF($DK211=Довідники!$E$5, CONCATENATE($DE$4, "*,"), ""))</f>
        <v/>
      </c>
      <c r="H211" s="48" t="str">
        <f t="shared" si="159"/>
        <v/>
      </c>
      <c r="I211" s="48" t="str">
        <f t="shared" si="160"/>
        <v/>
      </c>
      <c r="J211" s="48">
        <f t="shared" si="162"/>
        <v>0</v>
      </c>
      <c r="K211" s="48" t="str">
        <f t="shared" si="161"/>
        <v/>
      </c>
      <c r="L211" s="48">
        <f t="shared" si="163"/>
        <v>0</v>
      </c>
      <c r="M211" s="51">
        <f t="shared" si="164"/>
        <v>0</v>
      </c>
      <c r="N211" s="51">
        <f t="shared" si="165"/>
        <v>0</v>
      </c>
      <c r="O211" s="52">
        <f t="shared" si="166"/>
        <v>0</v>
      </c>
      <c r="P211" s="96" t="str">
        <f t="shared" si="167"/>
        <v xml:space="preserve"> </v>
      </c>
      <c r="Q211" s="166" t="str">
        <f>IF(OR(P211&lt;Довідники!$J$8, P211&gt;Довідники!$K$8), "!", "")</f>
        <v>!</v>
      </c>
      <c r="R211" s="159"/>
      <c r="S211" s="103"/>
      <c r="T211" s="103"/>
      <c r="U211" s="72">
        <f t="shared" si="168"/>
        <v>0</v>
      </c>
      <c r="V211" s="104"/>
      <c r="W211" s="104"/>
      <c r="X211" s="105"/>
      <c r="Y211" s="102"/>
      <c r="Z211" s="103"/>
      <c r="AA211" s="103"/>
      <c r="AB211" s="72">
        <f t="shared" si="169"/>
        <v>0</v>
      </c>
      <c r="AC211" s="104"/>
      <c r="AD211" s="104"/>
      <c r="AE211" s="152"/>
      <c r="AF211" s="159"/>
      <c r="AG211" s="103"/>
      <c r="AH211" s="103"/>
      <c r="AI211" s="72">
        <f t="shared" si="170"/>
        <v>0</v>
      </c>
      <c r="AJ211" s="104"/>
      <c r="AK211" s="104"/>
      <c r="AL211" s="105"/>
      <c r="AM211" s="102"/>
      <c r="AN211" s="103"/>
      <c r="AO211" s="103"/>
      <c r="AP211" s="72">
        <f t="shared" si="171"/>
        <v>0</v>
      </c>
      <c r="AQ211" s="104"/>
      <c r="AR211" s="104"/>
      <c r="AS211" s="152"/>
      <c r="AT211" s="159"/>
      <c r="AU211" s="103"/>
      <c r="AV211" s="103"/>
      <c r="AW211" s="72">
        <f t="shared" si="172"/>
        <v>0</v>
      </c>
      <c r="AX211" s="104"/>
      <c r="AY211" s="104"/>
      <c r="AZ211" s="105"/>
      <c r="BA211" s="102"/>
      <c r="BB211" s="103"/>
      <c r="BC211" s="103"/>
      <c r="BD211" s="72">
        <f t="shared" si="173"/>
        <v>0</v>
      </c>
      <c r="BE211" s="104"/>
      <c r="BF211" s="104"/>
      <c r="BG211" s="152"/>
      <c r="BH211" s="159"/>
      <c r="BI211" s="103"/>
      <c r="BJ211" s="103"/>
      <c r="BK211" s="72">
        <f t="shared" si="174"/>
        <v>0</v>
      </c>
      <c r="BL211" s="104"/>
      <c r="BM211" s="104"/>
      <c r="BN211" s="105"/>
      <c r="BO211" s="102"/>
      <c r="BP211" s="103"/>
      <c r="BQ211" s="103"/>
      <c r="BR211" s="72">
        <f t="shared" si="175"/>
        <v>0</v>
      </c>
      <c r="BS211" s="104"/>
      <c r="BT211" s="104"/>
      <c r="BU211" s="152"/>
      <c r="BV211" s="159"/>
      <c r="BW211" s="103"/>
      <c r="BX211" s="103"/>
      <c r="BY211" s="72">
        <f t="shared" si="176"/>
        <v>0</v>
      </c>
      <c r="BZ211" s="104"/>
      <c r="CA211" s="104"/>
      <c r="CB211" s="105"/>
      <c r="CC211" s="102"/>
      <c r="CD211" s="103"/>
      <c r="CE211" s="103"/>
      <c r="CF211" s="72">
        <f t="shared" si="177"/>
        <v>0</v>
      </c>
      <c r="CG211" s="104"/>
      <c r="CH211" s="104"/>
      <c r="CI211" s="152"/>
      <c r="CJ211" s="159"/>
      <c r="CK211" s="103"/>
      <c r="CL211" s="103"/>
      <c r="CM211" s="72">
        <f t="shared" si="178"/>
        <v>0</v>
      </c>
      <c r="CN211" s="104"/>
      <c r="CO211" s="104"/>
      <c r="CP211" s="105"/>
      <c r="CQ211" s="102"/>
      <c r="CR211" s="103"/>
      <c r="CS211" s="103"/>
      <c r="CT211" s="72">
        <f t="shared" si="179"/>
        <v>0</v>
      </c>
      <c r="CU211" s="104"/>
      <c r="CV211" s="104"/>
      <c r="CW211" s="152"/>
      <c r="CX211" s="159"/>
      <c r="CY211" s="103"/>
      <c r="CZ211" s="103"/>
      <c r="DA211" s="72">
        <f t="shared" si="180"/>
        <v>0</v>
      </c>
      <c r="DB211" s="104"/>
      <c r="DC211" s="104"/>
      <c r="DD211" s="105"/>
      <c r="DE211" s="102"/>
      <c r="DF211" s="103"/>
      <c r="DG211" s="103"/>
      <c r="DH211" s="72">
        <f t="shared" si="181"/>
        <v>0</v>
      </c>
      <c r="DI211" s="104"/>
      <c r="DJ211" s="104"/>
      <c r="DK211" s="152"/>
      <c r="DL211" s="170">
        <f t="shared" si="182"/>
        <v>0</v>
      </c>
      <c r="DM211" s="51">
        <f>DN211*Довідники!$H$2</f>
        <v>0</v>
      </c>
      <c r="DN211" s="72">
        <f t="shared" si="183"/>
        <v>0</v>
      </c>
      <c r="DO211" s="96" t="str">
        <f t="shared" si="184"/>
        <v xml:space="preserve"> </v>
      </c>
      <c r="DP211" s="68" t="str">
        <f>IF(OR(DO211&lt;Довідники!$J$3, DO211&gt;Довідники!$K$3), "!", "")</f>
        <v>!</v>
      </c>
      <c r="DQ211" s="120"/>
      <c r="DR211" s="45" t="str">
        <f t="shared" si="185"/>
        <v/>
      </c>
      <c r="DS211" s="71"/>
      <c r="DT211" s="119"/>
      <c r="DU211" s="119"/>
      <c r="DV211" s="119"/>
      <c r="DW211" s="179"/>
      <c r="DX211" s="182"/>
      <c r="DY211" s="119"/>
      <c r="DZ211" s="119"/>
      <c r="EA211" s="183"/>
      <c r="ED211" s="10">
        <f t="shared" si="186"/>
        <v>0</v>
      </c>
      <c r="EE211" s="10">
        <f t="shared" si="187"/>
        <v>0</v>
      </c>
      <c r="EF211" s="10">
        <f t="shared" si="188"/>
        <v>0</v>
      </c>
      <c r="EG211" s="10">
        <f t="shared" si="189"/>
        <v>0</v>
      </c>
      <c r="EH211" s="10">
        <f t="shared" si="190"/>
        <v>0</v>
      </c>
      <c r="EI211" s="10">
        <f t="shared" si="191"/>
        <v>0</v>
      </c>
      <c r="EJ211" s="10">
        <f t="shared" si="192"/>
        <v>0</v>
      </c>
      <c r="EL211" s="123">
        <f t="shared" si="193"/>
        <v>0</v>
      </c>
    </row>
    <row r="212" spans="1:142" s="60" customFormat="1" ht="13.5" thickBot="1" x14ac:dyDescent="0.25">
      <c r="A212" s="53"/>
      <c r="B212" s="54" t="s">
        <v>173</v>
      </c>
      <c r="C212" s="55"/>
      <c r="D212" s="146"/>
      <c r="E212" s="113">
        <f>SUM(E112:E211)</f>
        <v>147.5</v>
      </c>
      <c r="F212" s="57"/>
      <c r="G212" s="57"/>
      <c r="H212" s="57"/>
      <c r="I212" s="57"/>
      <c r="J212" s="57"/>
      <c r="K212" s="57"/>
      <c r="L212" s="57">
        <f>SUM(L112:L211)</f>
        <v>1816</v>
      </c>
      <c r="M212" s="58">
        <f>SUM(M112:M211)</f>
        <v>764</v>
      </c>
      <c r="N212" s="58">
        <f>SUM(N112:N211)</f>
        <v>638</v>
      </c>
      <c r="O212" s="59">
        <f>SUM(O112:O211)</f>
        <v>414</v>
      </c>
      <c r="P212" s="59"/>
      <c r="Q212" s="59"/>
      <c r="R212" s="160"/>
      <c r="S212" s="74"/>
      <c r="T212" s="74"/>
      <c r="U212" s="75"/>
      <c r="V212" s="58"/>
      <c r="W212" s="58"/>
      <c r="X212" s="52"/>
      <c r="Y212" s="73"/>
      <c r="Z212" s="74"/>
      <c r="AA212" s="74"/>
      <c r="AB212" s="75"/>
      <c r="AC212" s="58"/>
      <c r="AD212" s="58"/>
      <c r="AE212" s="153"/>
      <c r="AF212" s="160"/>
      <c r="AG212" s="74"/>
      <c r="AH212" s="74"/>
      <c r="AI212" s="75"/>
      <c r="AJ212" s="58"/>
      <c r="AK212" s="58"/>
      <c r="AL212" s="59"/>
      <c r="AM212" s="73"/>
      <c r="AN212" s="74"/>
      <c r="AO212" s="74"/>
      <c r="AP212" s="75"/>
      <c r="AQ212" s="58"/>
      <c r="AR212" s="58"/>
      <c r="AS212" s="153"/>
      <c r="AT212" s="160"/>
      <c r="AU212" s="74"/>
      <c r="AV212" s="74"/>
      <c r="AW212" s="75"/>
      <c r="AX212" s="58"/>
      <c r="AY212" s="58"/>
      <c r="AZ212" s="59"/>
      <c r="BA212" s="73"/>
      <c r="BB212" s="74"/>
      <c r="BC212" s="74"/>
      <c r="BD212" s="75"/>
      <c r="BE212" s="58"/>
      <c r="BF212" s="58"/>
      <c r="BG212" s="153"/>
      <c r="BH212" s="160"/>
      <c r="BI212" s="74"/>
      <c r="BJ212" s="74"/>
      <c r="BK212" s="75"/>
      <c r="BL212" s="58"/>
      <c r="BM212" s="58"/>
      <c r="BN212" s="59"/>
      <c r="BO212" s="73"/>
      <c r="BP212" s="74"/>
      <c r="BQ212" s="74"/>
      <c r="BR212" s="75"/>
      <c r="BS212" s="58"/>
      <c r="BT212" s="58"/>
      <c r="BU212" s="153"/>
      <c r="BV212" s="160"/>
      <c r="BW212" s="74"/>
      <c r="BX212" s="74"/>
      <c r="BY212" s="75"/>
      <c r="BZ212" s="58"/>
      <c r="CA212" s="58"/>
      <c r="CB212" s="59"/>
      <c r="CC212" s="73"/>
      <c r="CD212" s="74"/>
      <c r="CE212" s="74"/>
      <c r="CF212" s="75"/>
      <c r="CG212" s="58"/>
      <c r="CH212" s="58"/>
      <c r="CI212" s="153"/>
      <c r="CJ212" s="160"/>
      <c r="CK212" s="74"/>
      <c r="CL212" s="74"/>
      <c r="CM212" s="75"/>
      <c r="CN212" s="58"/>
      <c r="CO212" s="58"/>
      <c r="CP212" s="59"/>
      <c r="CQ212" s="73"/>
      <c r="CR212" s="74"/>
      <c r="CS212" s="74"/>
      <c r="CT212" s="75"/>
      <c r="CU212" s="58"/>
      <c r="CV212" s="58"/>
      <c r="CW212" s="153"/>
      <c r="CX212" s="160"/>
      <c r="CY212" s="74"/>
      <c r="CZ212" s="74"/>
      <c r="DA212" s="75"/>
      <c r="DB212" s="58"/>
      <c r="DC212" s="58"/>
      <c r="DD212" s="59"/>
      <c r="DE212" s="73"/>
      <c r="DF212" s="74"/>
      <c r="DG212" s="74"/>
      <c r="DH212" s="75"/>
      <c r="DI212" s="58"/>
      <c r="DJ212" s="58"/>
      <c r="DK212" s="153"/>
      <c r="DL212" s="171">
        <f>SUM(DL112:DL211)</f>
        <v>2609</v>
      </c>
      <c r="DM212" s="58">
        <f>SUM(DM112:DM211)</f>
        <v>4425</v>
      </c>
      <c r="DN212" s="58"/>
      <c r="DO212" s="97">
        <f>IF(DM212&lt;&gt;0,DL212/DM212," ")</f>
        <v>0.58960451977401129</v>
      </c>
      <c r="DP212" s="69" t="str">
        <f>IF(OR(DO212&lt;Довідники!$J$3, DO212&gt;Довідники!$K$3), "!", "")</f>
        <v/>
      </c>
      <c r="DQ212" s="48"/>
      <c r="DR212" s="45"/>
      <c r="DS212" s="407"/>
      <c r="DT212" s="117"/>
      <c r="DU212" s="117"/>
      <c r="DV212" s="119"/>
      <c r="DW212" s="179"/>
      <c r="DX212" s="182"/>
      <c r="DY212" s="119"/>
      <c r="DZ212" s="119"/>
      <c r="EA212" s="183"/>
      <c r="ED212" s="10">
        <f t="shared" ref="ED212:ED261" si="194">IF(OR(U212&gt;0,V212&gt;0,W212&lt;&gt;"",X212&lt;&gt;"",AB212&gt;0,AC212&gt;0,AD212&lt;&gt;"",AE212&lt;&gt;""),1,0)</f>
        <v>0</v>
      </c>
      <c r="EE212" s="10">
        <f t="shared" ref="EE212:EE260" si="195">IF(OR(AI212&gt;0,AJ212&gt;0,AK212&lt;&gt;"",AL212&lt;&gt;"",AP212&gt;0,AQ212&gt;0,AR212&lt;&gt;"",AS212&lt;&gt;""),1,0)</f>
        <v>0</v>
      </c>
      <c r="EF212" s="10">
        <f t="shared" ref="EF212:EF260" si="196">IF(OR(AW212&gt;0,AX212&gt;0,AY212&lt;&gt;"",AZ212&lt;&gt;"",BD212&gt;0,BE212&gt;0,BF212&lt;&gt;"",BG212&lt;&gt;""),1,0)</f>
        <v>0</v>
      </c>
      <c r="EG212" s="10">
        <f t="shared" ref="EG212:EG260" si="197">IF(OR(BK212&gt;0,BL212&gt;0,BM212&lt;&gt;"",BN212&lt;&gt;"",BR212&gt;0,BS212&gt;0,BT212&lt;&gt;"",BU212&lt;&gt;""),1,0)</f>
        <v>0</v>
      </c>
      <c r="EH212" s="10">
        <f t="shared" ref="EH212:EH260" si="198">IF(OR(BY212&gt;0,BZ212&gt;0,CA212&lt;&gt;"",CB212&lt;&gt;"",CF212&gt;0,CG212&gt;0,CH212&lt;&gt;"",CI212&lt;&gt;""),1,0)</f>
        <v>0</v>
      </c>
      <c r="EI212" s="10">
        <f t="shared" ref="EI212:EI260" si="199">IF(OR(CM212&gt;0,CN212&gt;0,CO212&lt;&gt;"",CP212&lt;&gt;"",CT212&gt;0,CU212&gt;0,CV212&lt;&gt;"",CW212&lt;&gt;""),1,0)</f>
        <v>0</v>
      </c>
      <c r="EJ212" s="10">
        <f t="shared" ref="EJ212:EJ261" si="200">IF(OR(DA212&gt;0,DB212&gt;0,DC212&lt;&gt;"",DD212&lt;&gt;"",DH212&gt;0,DI212&gt;0,DJ212&lt;&gt;"",DK212&lt;&gt;""),1,0)</f>
        <v>0</v>
      </c>
      <c r="EL212" s="123">
        <f t="shared" ref="EL212:EL261" si="201">IF(AND(B212="", OR(E212&lt;&gt;0, F212&lt;&gt;"", G212&lt;&gt;"", H212&lt;&gt;"", I212&lt;&gt;"", J212&lt;&gt;0, L212&lt;&gt;0)), 1, 0)</f>
        <v>0</v>
      </c>
    </row>
    <row r="213" spans="1:142" s="60" customFormat="1" ht="26.25" thickBot="1" x14ac:dyDescent="0.25">
      <c r="A213" s="53"/>
      <c r="B213" s="54" t="s">
        <v>99</v>
      </c>
      <c r="C213" s="55"/>
      <c r="D213" s="146"/>
      <c r="E213" s="113">
        <f>E110+E212</f>
        <v>170</v>
      </c>
      <c r="F213" s="57"/>
      <c r="G213" s="57"/>
      <c r="H213" s="57"/>
      <c r="I213" s="57"/>
      <c r="J213" s="57"/>
      <c r="K213" s="57"/>
      <c r="L213" s="57">
        <f>L110+L212</f>
        <v>2114</v>
      </c>
      <c r="M213" s="57">
        <f>M110+M212</f>
        <v>844</v>
      </c>
      <c r="N213" s="57">
        <f>N110+N212</f>
        <v>754</v>
      </c>
      <c r="O213" s="57">
        <f>O110+O212</f>
        <v>516</v>
      </c>
      <c r="P213" s="56"/>
      <c r="Q213" s="167"/>
      <c r="R213" s="162"/>
      <c r="S213" s="80"/>
      <c r="T213" s="80"/>
      <c r="U213" s="75"/>
      <c r="V213" s="58"/>
      <c r="W213" s="58"/>
      <c r="X213" s="52"/>
      <c r="Y213" s="79"/>
      <c r="Z213" s="80"/>
      <c r="AA213" s="80"/>
      <c r="AB213" s="75"/>
      <c r="AC213" s="58"/>
      <c r="AD213" s="58"/>
      <c r="AE213" s="153"/>
      <c r="AF213" s="162"/>
      <c r="AG213" s="80"/>
      <c r="AH213" s="80"/>
      <c r="AI213" s="75"/>
      <c r="AJ213" s="58"/>
      <c r="AK213" s="58"/>
      <c r="AL213" s="59"/>
      <c r="AM213" s="79"/>
      <c r="AN213" s="80"/>
      <c r="AO213" s="80"/>
      <c r="AP213" s="75"/>
      <c r="AQ213" s="58"/>
      <c r="AR213" s="58"/>
      <c r="AS213" s="153"/>
      <c r="AT213" s="162"/>
      <c r="AU213" s="80"/>
      <c r="AV213" s="80"/>
      <c r="AW213" s="75"/>
      <c r="AX213" s="58"/>
      <c r="AY213" s="58"/>
      <c r="AZ213" s="59"/>
      <c r="BA213" s="79"/>
      <c r="BB213" s="80"/>
      <c r="BC213" s="80"/>
      <c r="BD213" s="75"/>
      <c r="BE213" s="58"/>
      <c r="BF213" s="58"/>
      <c r="BG213" s="153"/>
      <c r="BH213" s="162"/>
      <c r="BI213" s="80"/>
      <c r="BJ213" s="80"/>
      <c r="BK213" s="75"/>
      <c r="BL213" s="58"/>
      <c r="BM213" s="58"/>
      <c r="BN213" s="59"/>
      <c r="BO213" s="79"/>
      <c r="BP213" s="80"/>
      <c r="BQ213" s="80"/>
      <c r="BR213" s="75"/>
      <c r="BS213" s="58"/>
      <c r="BT213" s="58"/>
      <c r="BU213" s="153"/>
      <c r="BV213" s="162"/>
      <c r="BW213" s="80"/>
      <c r="BX213" s="80"/>
      <c r="BY213" s="75"/>
      <c r="BZ213" s="58"/>
      <c r="CA213" s="58"/>
      <c r="CB213" s="59"/>
      <c r="CC213" s="79"/>
      <c r="CD213" s="80"/>
      <c r="CE213" s="80"/>
      <c r="CF213" s="75"/>
      <c r="CG213" s="58"/>
      <c r="CH213" s="58"/>
      <c r="CI213" s="153"/>
      <c r="CJ213" s="162"/>
      <c r="CK213" s="80"/>
      <c r="CL213" s="80"/>
      <c r="CM213" s="75"/>
      <c r="CN213" s="58"/>
      <c r="CO213" s="58"/>
      <c r="CP213" s="59"/>
      <c r="CQ213" s="79"/>
      <c r="CR213" s="80"/>
      <c r="CS213" s="80"/>
      <c r="CT213" s="75"/>
      <c r="CU213" s="58"/>
      <c r="CV213" s="58"/>
      <c r="CW213" s="153"/>
      <c r="CX213" s="162"/>
      <c r="CY213" s="80"/>
      <c r="CZ213" s="80"/>
      <c r="DA213" s="75"/>
      <c r="DB213" s="58"/>
      <c r="DC213" s="58"/>
      <c r="DD213" s="59"/>
      <c r="DE213" s="79"/>
      <c r="DF213" s="80"/>
      <c r="DG213" s="80"/>
      <c r="DH213" s="75"/>
      <c r="DI213" s="58"/>
      <c r="DJ213" s="58"/>
      <c r="DK213" s="153"/>
      <c r="DL213" s="171">
        <f>DL110+DL212</f>
        <v>2986</v>
      </c>
      <c r="DM213" s="57">
        <f>DM110+DM212</f>
        <v>5100</v>
      </c>
      <c r="DN213" s="58"/>
      <c r="DO213" s="97"/>
      <c r="DP213" s="69"/>
      <c r="DQ213" s="43"/>
      <c r="DR213" s="45"/>
      <c r="DS213" s="407"/>
      <c r="DT213" s="47"/>
      <c r="DU213" s="47"/>
      <c r="DV213" s="119"/>
      <c r="DW213" s="179"/>
      <c r="DX213" s="182"/>
      <c r="DY213" s="119"/>
      <c r="DZ213" s="119"/>
      <c r="EA213" s="183"/>
      <c r="ED213" s="10">
        <f t="shared" si="194"/>
        <v>0</v>
      </c>
      <c r="EE213" s="10">
        <f t="shared" si="195"/>
        <v>0</v>
      </c>
      <c r="EF213" s="10">
        <f t="shared" si="196"/>
        <v>0</v>
      </c>
      <c r="EG213" s="10">
        <f t="shared" si="197"/>
        <v>0</v>
      </c>
      <c r="EH213" s="10">
        <f t="shared" si="198"/>
        <v>0</v>
      </c>
      <c r="EI213" s="10">
        <f t="shared" si="199"/>
        <v>0</v>
      </c>
      <c r="EJ213" s="10">
        <f t="shared" si="200"/>
        <v>0</v>
      </c>
      <c r="EL213" s="123">
        <f t="shared" si="201"/>
        <v>0</v>
      </c>
    </row>
    <row r="214" spans="1:142" s="60" customFormat="1" ht="26.25" thickBot="1" x14ac:dyDescent="0.25">
      <c r="A214" s="61"/>
      <c r="B214" s="589" t="s">
        <v>196</v>
      </c>
      <c r="C214" s="62"/>
      <c r="D214" s="148"/>
      <c r="E214" s="114"/>
      <c r="F214" s="63"/>
      <c r="G214" s="63"/>
      <c r="H214" s="63"/>
      <c r="I214" s="63"/>
      <c r="J214" s="63"/>
      <c r="K214" s="63"/>
      <c r="L214" s="63"/>
      <c r="M214" s="64"/>
      <c r="N214" s="64"/>
      <c r="O214" s="65"/>
      <c r="P214" s="65"/>
      <c r="Q214" s="168"/>
      <c r="R214" s="163"/>
      <c r="S214" s="82"/>
      <c r="T214" s="82"/>
      <c r="U214" s="83"/>
      <c r="V214" s="64"/>
      <c r="W214" s="64"/>
      <c r="X214" s="45"/>
      <c r="Y214" s="81"/>
      <c r="Z214" s="82"/>
      <c r="AA214" s="82"/>
      <c r="AB214" s="83"/>
      <c r="AC214" s="64"/>
      <c r="AD214" s="64"/>
      <c r="AE214" s="154"/>
      <c r="AF214" s="163"/>
      <c r="AG214" s="82"/>
      <c r="AH214" s="82"/>
      <c r="AI214" s="83"/>
      <c r="AJ214" s="64"/>
      <c r="AK214" s="64"/>
      <c r="AL214" s="65"/>
      <c r="AM214" s="81"/>
      <c r="AN214" s="82"/>
      <c r="AO214" s="82"/>
      <c r="AP214" s="83"/>
      <c r="AQ214" s="64"/>
      <c r="AR214" s="64"/>
      <c r="AS214" s="154"/>
      <c r="AT214" s="163"/>
      <c r="AU214" s="82"/>
      <c r="AV214" s="82"/>
      <c r="AW214" s="83"/>
      <c r="AX214" s="64"/>
      <c r="AY214" s="64"/>
      <c r="AZ214" s="65"/>
      <c r="BA214" s="81"/>
      <c r="BB214" s="82"/>
      <c r="BC214" s="82"/>
      <c r="BD214" s="83"/>
      <c r="BE214" s="64"/>
      <c r="BF214" s="64"/>
      <c r="BG214" s="154"/>
      <c r="BH214" s="163"/>
      <c r="BI214" s="82"/>
      <c r="BJ214" s="82"/>
      <c r="BK214" s="83"/>
      <c r="BL214" s="64"/>
      <c r="BM214" s="64"/>
      <c r="BN214" s="65"/>
      <c r="BO214" s="81"/>
      <c r="BP214" s="82"/>
      <c r="BQ214" s="82"/>
      <c r="BR214" s="83"/>
      <c r="BS214" s="64"/>
      <c r="BT214" s="64"/>
      <c r="BU214" s="154"/>
      <c r="BV214" s="163"/>
      <c r="BW214" s="82"/>
      <c r="BX214" s="82"/>
      <c r="BY214" s="83"/>
      <c r="BZ214" s="64"/>
      <c r="CA214" s="64"/>
      <c r="CB214" s="65"/>
      <c r="CC214" s="81"/>
      <c r="CD214" s="82"/>
      <c r="CE214" s="82"/>
      <c r="CF214" s="83"/>
      <c r="CG214" s="64"/>
      <c r="CH214" s="64"/>
      <c r="CI214" s="154"/>
      <c r="CJ214" s="163"/>
      <c r="CK214" s="82"/>
      <c r="CL214" s="82"/>
      <c r="CM214" s="83"/>
      <c r="CN214" s="64"/>
      <c r="CO214" s="64"/>
      <c r="CP214" s="65"/>
      <c r="CQ214" s="81"/>
      <c r="CR214" s="82"/>
      <c r="CS214" s="82"/>
      <c r="CT214" s="83"/>
      <c r="CU214" s="64"/>
      <c r="CV214" s="64"/>
      <c r="CW214" s="154"/>
      <c r="CX214" s="163"/>
      <c r="CY214" s="82"/>
      <c r="CZ214" s="82"/>
      <c r="DA214" s="83"/>
      <c r="DB214" s="64"/>
      <c r="DC214" s="64"/>
      <c r="DD214" s="65"/>
      <c r="DE214" s="81"/>
      <c r="DF214" s="82"/>
      <c r="DG214" s="82"/>
      <c r="DH214" s="83"/>
      <c r="DI214" s="64"/>
      <c r="DJ214" s="64"/>
      <c r="DK214" s="154"/>
      <c r="DL214" s="172"/>
      <c r="DM214" s="64"/>
      <c r="DN214" s="64"/>
      <c r="DO214" s="98"/>
      <c r="DP214" s="70"/>
      <c r="DQ214" s="43"/>
      <c r="DR214" s="45"/>
      <c r="DS214" s="407"/>
      <c r="DT214" s="117"/>
      <c r="DU214" s="117"/>
      <c r="DV214" s="180"/>
      <c r="DW214" s="181"/>
      <c r="DX214" s="182"/>
      <c r="DY214" s="119"/>
      <c r="DZ214" s="119"/>
      <c r="EA214" s="184"/>
      <c r="EB214" s="66"/>
      <c r="EC214" s="66"/>
      <c r="ED214" s="10">
        <f t="shared" si="194"/>
        <v>0</v>
      </c>
      <c r="EE214" s="10">
        <f t="shared" si="195"/>
        <v>0</v>
      </c>
      <c r="EF214" s="10">
        <f t="shared" si="196"/>
        <v>0</v>
      </c>
      <c r="EG214" s="10">
        <f t="shared" si="197"/>
        <v>0</v>
      </c>
      <c r="EH214" s="10">
        <f t="shared" si="198"/>
        <v>0</v>
      </c>
      <c r="EI214" s="10">
        <f t="shared" si="199"/>
        <v>0</v>
      </c>
      <c r="EJ214" s="10">
        <f t="shared" si="200"/>
        <v>0</v>
      </c>
      <c r="EK214" s="66"/>
      <c r="EL214" s="123">
        <f t="shared" si="201"/>
        <v>0</v>
      </c>
    </row>
    <row r="215" spans="1:142" s="60" customFormat="1" ht="13.5" thickBot="1" x14ac:dyDescent="0.25">
      <c r="A215" s="61"/>
      <c r="B215" s="589" t="s">
        <v>197</v>
      </c>
      <c r="C215" s="62"/>
      <c r="D215" s="148"/>
      <c r="E215" s="114"/>
      <c r="F215" s="63"/>
      <c r="G215" s="63"/>
      <c r="H215" s="63"/>
      <c r="I215" s="63"/>
      <c r="J215" s="63"/>
      <c r="K215" s="63"/>
      <c r="L215" s="63"/>
      <c r="M215" s="64"/>
      <c r="N215" s="64"/>
      <c r="O215" s="65"/>
      <c r="P215" s="65"/>
      <c r="Q215" s="168"/>
      <c r="R215" s="163"/>
      <c r="S215" s="82"/>
      <c r="T215" s="82"/>
      <c r="U215" s="83"/>
      <c r="V215" s="64"/>
      <c r="W215" s="64"/>
      <c r="X215" s="45"/>
      <c r="Y215" s="81"/>
      <c r="Z215" s="82"/>
      <c r="AA215" s="82"/>
      <c r="AB215" s="83"/>
      <c r="AC215" s="64"/>
      <c r="AD215" s="64"/>
      <c r="AE215" s="154"/>
      <c r="AF215" s="163"/>
      <c r="AG215" s="82"/>
      <c r="AH215" s="82"/>
      <c r="AI215" s="83"/>
      <c r="AJ215" s="64"/>
      <c r="AK215" s="64"/>
      <c r="AL215" s="65"/>
      <c r="AM215" s="81"/>
      <c r="AN215" s="82"/>
      <c r="AO215" s="82"/>
      <c r="AP215" s="83"/>
      <c r="AQ215" s="64"/>
      <c r="AR215" s="64"/>
      <c r="AS215" s="154"/>
      <c r="AT215" s="163"/>
      <c r="AU215" s="82"/>
      <c r="AV215" s="82"/>
      <c r="AW215" s="83"/>
      <c r="AX215" s="64"/>
      <c r="AY215" s="64"/>
      <c r="AZ215" s="65"/>
      <c r="BA215" s="81"/>
      <c r="BB215" s="82"/>
      <c r="BC215" s="82"/>
      <c r="BD215" s="83"/>
      <c r="BE215" s="64"/>
      <c r="BF215" s="64"/>
      <c r="BG215" s="154"/>
      <c r="BH215" s="163"/>
      <c r="BI215" s="82"/>
      <c r="BJ215" s="82"/>
      <c r="BK215" s="83"/>
      <c r="BL215" s="64"/>
      <c r="BM215" s="64"/>
      <c r="BN215" s="65"/>
      <c r="BO215" s="81"/>
      <c r="BP215" s="82"/>
      <c r="BQ215" s="82"/>
      <c r="BR215" s="83"/>
      <c r="BS215" s="64"/>
      <c r="BT215" s="64"/>
      <c r="BU215" s="154"/>
      <c r="BV215" s="163"/>
      <c r="BW215" s="82"/>
      <c r="BX215" s="82"/>
      <c r="BY215" s="83"/>
      <c r="BZ215" s="64"/>
      <c r="CA215" s="64"/>
      <c r="CB215" s="65"/>
      <c r="CC215" s="81"/>
      <c r="CD215" s="82"/>
      <c r="CE215" s="82"/>
      <c r="CF215" s="83"/>
      <c r="CG215" s="64"/>
      <c r="CH215" s="64"/>
      <c r="CI215" s="154"/>
      <c r="CJ215" s="163"/>
      <c r="CK215" s="82"/>
      <c r="CL215" s="82"/>
      <c r="CM215" s="83"/>
      <c r="CN215" s="64"/>
      <c r="CO215" s="64"/>
      <c r="CP215" s="65"/>
      <c r="CQ215" s="81"/>
      <c r="CR215" s="82"/>
      <c r="CS215" s="82"/>
      <c r="CT215" s="83"/>
      <c r="CU215" s="64"/>
      <c r="CV215" s="64"/>
      <c r="CW215" s="154"/>
      <c r="CX215" s="163"/>
      <c r="CY215" s="82"/>
      <c r="CZ215" s="82"/>
      <c r="DA215" s="83"/>
      <c r="DB215" s="64"/>
      <c r="DC215" s="64"/>
      <c r="DD215" s="65"/>
      <c r="DE215" s="81"/>
      <c r="DF215" s="82"/>
      <c r="DG215" s="82"/>
      <c r="DH215" s="83"/>
      <c r="DI215" s="64"/>
      <c r="DJ215" s="64"/>
      <c r="DK215" s="154"/>
      <c r="DL215" s="172"/>
      <c r="DM215" s="64"/>
      <c r="DN215" s="64"/>
      <c r="DO215" s="98"/>
      <c r="DP215" s="70"/>
      <c r="DQ215" s="43"/>
      <c r="DR215" s="45"/>
      <c r="DS215" s="407"/>
      <c r="DT215" s="117"/>
      <c r="DU215" s="117"/>
      <c r="DV215" s="180"/>
      <c r="DW215" s="181"/>
      <c r="DX215" s="182"/>
      <c r="DY215" s="119"/>
      <c r="DZ215" s="119"/>
      <c r="EA215" s="184"/>
      <c r="EB215" s="66"/>
      <c r="EC215" s="66"/>
      <c r="ED215" s="10">
        <f t="shared" si="194"/>
        <v>0</v>
      </c>
      <c r="EE215" s="10">
        <f t="shared" si="195"/>
        <v>0</v>
      </c>
      <c r="EF215" s="10">
        <f t="shared" si="196"/>
        <v>0</v>
      </c>
      <c r="EG215" s="10">
        <f t="shared" si="197"/>
        <v>0</v>
      </c>
      <c r="EH215" s="10">
        <f t="shared" si="198"/>
        <v>0</v>
      </c>
      <c r="EI215" s="10">
        <f t="shared" si="199"/>
        <v>0</v>
      </c>
      <c r="EJ215" s="10">
        <f t="shared" si="200"/>
        <v>0</v>
      </c>
      <c r="EK215" s="66"/>
      <c r="EL215" s="123">
        <f t="shared" si="201"/>
        <v>0</v>
      </c>
    </row>
    <row r="216" spans="1:142" ht="26.25" thickBot="1" x14ac:dyDescent="0.25">
      <c r="A216" s="49">
        <v>1</v>
      </c>
      <c r="B216" s="585" t="s">
        <v>498</v>
      </c>
      <c r="C216" s="50" t="str">
        <f>IF(ISBLANK(D216)=FALSE,VLOOKUP(D216,Довідники!$B$2:$C$45,2,FALSE),"")</f>
        <v/>
      </c>
      <c r="D216" s="145"/>
      <c r="E216" s="112">
        <v>3</v>
      </c>
      <c r="F216" s="48" t="str">
        <f>CONCATENATE(IF($X216="Е", CONCATENATE($R$4, ","), ""), IF($AE216="Е", CONCATENATE($Y$4, ","), ""), IF($AL216="Е", CONCATENATE($AF$4, ","), ""), IF($AS216="Е", CONCATENATE($AM$4, ","), ""), IF($AZ216="Е", CONCATENATE($AT$4, ","), ""), IF($BG216="Е", CONCATENATE($BA$4, ","), ""), IF($BN216="Е", CONCATENATE($BH$4, ","), ""), IF($BU216="Е", CONCATENATE($BO$4, ","), ""), IF($CB216="Е", CONCATENATE($BV$4, ","), ""), IF($CI216="Е", CONCATENATE($CC$4, ","), ""), IF($CP216="Е", CONCATENATE($CJ$4, ","), ""), IF($CW216="Е", CONCATENATE($CQ$4, ","), ""), IF($DD216="Е", CONCATENATE($CX$4, ","), ""), IF($DK216="Е", CONCATENATE($DE$4, ","), ""))</f>
        <v/>
      </c>
      <c r="G216" s="48" t="str">
        <f>CONCATENATE(IF($X216="З", CONCATENATE($R$4, ","), ""), IF($X216=Довідники!$E$5, CONCATENATE($R$4, "*,"), ""), IF($AE216="З", CONCATENATE($Y$4, ","), ""), IF($AE216=Довідники!$E$5, CONCATENATE($Y$4, "*,"), ""), IF($AL216="З", CONCATENATE($AF$4, ","), ""), IF($AL216=Довідники!$E$5, CONCATENATE($AF$4, "*,"), ""), IF($AS216="З", CONCATENATE($AM$4, ","), ""), IF($AS216=Довідники!$E$5, CONCATENATE($AM$4, "*,"), ""), IF($AZ216="З", CONCATENATE($AT$4, ","), ""), IF($AZ216=Довідники!$E$5, CONCATENATE($AT$4, "*,"), ""), IF($BG216="З", CONCATENATE($BA$4, ","), ""), IF($BG216=Довідники!$E$5, CONCATENATE($BA$4, "*,"), ""), IF($BN216="З", CONCATENATE($BH$4, ","), ""), IF($BN216=Довідники!$E$5, CONCATENATE($BH$4, "*,"), ""), IF($BU216="З", CONCATENATE($BO$4, ","), ""), IF($BU216=Довідники!$E$5, CONCATENATE($BO$4, "*,"), ""), IF($CB216="З", CONCATENATE($BV$4, ","), ""), IF($CB216=Довідники!$E$5, CONCATENATE($BV$4, "*,"), ""), IF($CI216="З", CONCATENATE($CC$4, ","), ""), IF($CI216=Довідники!$E$5, CONCATENATE($CC$4, "*,"), ""), IF($CP216="З", CONCATENATE($CJ$4, ","), ""), IF($CP216=Довідники!$E$5, CONCATENATE($CJ$4, "*,"), ""), IF($CW216="З", CONCATENATE($CQ$4, ","), ""), IF($CW216=Довідники!$E$5, CONCATENATE($CQ$4, "*,"), ""), IF($DD216="З", CONCATENATE($CX$4, ","), ""), IF($DD216=Довідники!$E$5, CONCATENATE($CX$4, "*,"), ""), IF($DK216="З", CONCATENATE($DE$4, ","), ""), IF($DK216=Довідники!$E$5, CONCATENATE($DE$4, "*,"), ""))</f>
        <v>3,</v>
      </c>
      <c r="H216" s="48" t="str">
        <f>CONCATENATE(IF($W216="КП", CONCATENATE($R$4, ","), ""), IF($AD216="КП", CONCATENATE($Y$4, ","), ""), IF($AK216="КП", CONCATENATE($AF$4, ","), ""), IF($AR216="КП", CONCATENATE($AM$4, ","), ""), IF($AY216="КП", CONCATENATE($AT$4, ","), ""), IF($BF216="КП", CONCATENATE($BA$4, ","), ""), IF($BM216="КП", CONCATENATE($BH$4, ","), ""), IF($BT216="КП", CONCATENATE($BO$4, ","), ""), IF($CA216="КП", CONCATENATE($BV$4, ","), ""), IF($CH216="КП", CONCATENATE($CC$4, ","), ""), IF($CO216="КП", CONCATENATE($CJ$4, ","), ""), IF($CV216="КП", CONCATENATE($CQ$4, ","), ""), IF($DC216="КП", CONCATENATE($CX$4, ","), ""), IF($DJ216="КП", CONCATENATE($DE$4, ","), ""))</f>
        <v/>
      </c>
      <c r="I216" s="48" t="str">
        <f>CONCATENATE(IF($W216="КР", CONCATENATE($R$4, ","), ""), IF($AD216="КР", CONCATENATE($Y$4, ","), ""), IF($AK216="КР", CONCATENATE($AF$4, ","), ""), IF($AR216="КР", CONCATENATE($AM$4, ","), ""), IF($AY216="КР", CONCATENATE($AT$4, ","), ""), IF($BF216="КР", CONCATENATE($BA$4, ","), ""), IF($BM216="КР", CONCATENATE($BH$4, ","), ""), IF($BT216="КР", CONCATENATE($BO$4, ","), ""), IF($CA216="КР", CONCATENATE($BV$4, ","), ""), IF($CH216="КР", CONCATENATE($CC$4, ","), ""), IF($CO216="КР", CONCATENATE($CJ$4, ","), ""), IF($CV216="КР", CONCATENATE($CQ$4, ","), ""), IF($DC216="КР", CONCATENATE($CX$4, ","), ""), IF($DJ216="КР", CONCATENATE($DE$4, ","), ""))</f>
        <v/>
      </c>
      <c r="J216" s="48">
        <f>V216+AC216+AJ216+AQ216+AX216+BE216+BL216+BS216+BZ216+CG216+CN216+CU216+DB216+DI216</f>
        <v>0</v>
      </c>
      <c r="K216" s="48" t="str">
        <f>CONCATENATE(IF($V216&lt;&gt;"", CONCATENATE($R$4, ","), ""), IF($AC216&lt;&gt;"", CONCATENATE($Y$4, ","), ""), IF($AJ216&lt;&gt;"", CONCATENATE($AF$4, ","), ""), IF($AQ216&lt;&gt;"", CONCATENATE($AM$4, ","), ""), IF($AX216&lt;&gt;"", CONCATENATE($AT$4, ","), ""), IF($BE216&lt;&gt;"", CONCATENATE($BA$4, ","), ""), IF($BL216&lt;&gt;"", CONCATENATE($BH$4, ","), ""), IF($BS216&lt;&gt;"", CONCATENATE($BO$4, ","), ""), IF($BZ216&lt;&gt;"", CONCATENATE($BV$4, ","), ""), IF($CG216&lt;&gt;"", CONCATENATE($CC$4, ","), ""), IF($CN216&lt;&gt;"", CONCATENATE($CJ$4, ","), ""), IF($CU216&lt;&gt;"", CONCATENATE($CQ$4, ","), ""), IF($DB216&lt;&gt;"", CONCATENATE($CX$4, ","), ""), IF($DI216&lt;&gt;"", CONCATENATE($DE$4, ","), ""))</f>
        <v/>
      </c>
      <c r="L216" s="48">
        <f t="shared" ref="L216:L315" si="202">SUM(M216:O216)</f>
        <v>30</v>
      </c>
      <c r="M216" s="51">
        <f>$R$6*R216+$Y$6*Y216+$AF$6*AF216+$AM$6*AM216+$AT$6*AT216+$BA$6*BA216+$BH$6*BH216+$BO$6*BO216+$BV$6*BV216+$CC$6*CC216+$CJ$6*CJ216+$CQ$6*CQ216+$CX$6*CX216+$DE$6*DE216</f>
        <v>15</v>
      </c>
      <c r="N216" s="51">
        <f>$R$6*S216+$Y$6*Z216+$AF$6*AG216+$AM$6*AN216+$AT$6*AU216+$BA$6*BB216+$BH$6*BI216+$BO$6*BP216+$BV$6*BW216+$CC$6*CD216+$CJ$6*CK216+$CQ$6*CR216+$CX$6*CY216+$DE$6*DF216</f>
        <v>15</v>
      </c>
      <c r="O216" s="52">
        <f>$R$6*T216+$Y$6*AA216+$AF$6*AH216+$AM$6*AO216+$AT$6*AV216+$BA$6*BC216+$BH$6*BJ216+$BO$6*BQ216+$BV$6*BX216+$CC$6*CE216+$CJ$6*CL216+$CQ$6*CS216+$CX$6*CZ216+$DE$6*DG216</f>
        <v>0</v>
      </c>
      <c r="P216" s="96">
        <f>IF(DM216&lt;&gt;0, L216/DM216, " ")</f>
        <v>0.33333333333333331</v>
      </c>
      <c r="Q216" s="166" t="str">
        <f>IF(OR(P216&lt;Довідники!$J$8, P216&gt;Довідники!$K$8), "!", "")</f>
        <v/>
      </c>
      <c r="R216" s="159"/>
      <c r="S216" s="103"/>
      <c r="T216" s="103"/>
      <c r="U216" s="72">
        <f t="shared" ref="U216:U315" si="203">SUM(R216:T216)</f>
        <v>0</v>
      </c>
      <c r="V216" s="104"/>
      <c r="W216" s="104"/>
      <c r="X216" s="105"/>
      <c r="Y216" s="102"/>
      <c r="Z216" s="103"/>
      <c r="AA216" s="103"/>
      <c r="AB216" s="72">
        <f t="shared" ref="AB216:AB315" si="204">SUM(Y216:AA216)</f>
        <v>0</v>
      </c>
      <c r="AC216" s="104"/>
      <c r="AD216" s="104"/>
      <c r="AE216" s="152"/>
      <c r="AF216" s="159">
        <v>1</v>
      </c>
      <c r="AG216" s="103">
        <v>1</v>
      </c>
      <c r="AH216" s="103"/>
      <c r="AI216" s="72">
        <f t="shared" ref="AI216:AI315" si="205">SUM(AF216:AH216)</f>
        <v>2</v>
      </c>
      <c r="AJ216" s="104"/>
      <c r="AK216" s="104"/>
      <c r="AL216" s="105" t="s">
        <v>31</v>
      </c>
      <c r="AM216" s="102"/>
      <c r="AN216" s="103"/>
      <c r="AO216" s="103"/>
      <c r="AP216" s="72">
        <f t="shared" ref="AP216:AP315" si="206">SUM(AM216:AO216)</f>
        <v>0</v>
      </c>
      <c r="AQ216" s="104"/>
      <c r="AR216" s="104"/>
      <c r="AS216" s="152"/>
      <c r="AT216" s="159"/>
      <c r="AU216" s="103"/>
      <c r="AV216" s="103"/>
      <c r="AW216" s="72">
        <f t="shared" ref="AW216:AW315" si="207">SUM(AT216:AV216)</f>
        <v>0</v>
      </c>
      <c r="AX216" s="104"/>
      <c r="AY216" s="104"/>
      <c r="AZ216" s="105"/>
      <c r="BA216" s="102"/>
      <c r="BB216" s="103"/>
      <c r="BC216" s="103"/>
      <c r="BD216" s="72">
        <f t="shared" ref="BD216:BD315" si="208">SUM(BA216:BC216)</f>
        <v>0</v>
      </c>
      <c r="BE216" s="104"/>
      <c r="BF216" s="104"/>
      <c r="BG216" s="152"/>
      <c r="BH216" s="159"/>
      <c r="BI216" s="103"/>
      <c r="BJ216" s="103"/>
      <c r="BK216" s="72">
        <f t="shared" ref="BK216:BK315" si="209">SUM(BH216:BJ216)</f>
        <v>0</v>
      </c>
      <c r="BL216" s="104"/>
      <c r="BM216" s="104"/>
      <c r="BN216" s="105"/>
      <c r="BO216" s="102"/>
      <c r="BP216" s="103"/>
      <c r="BQ216" s="103"/>
      <c r="BR216" s="72">
        <f t="shared" ref="BR216:BR315" si="210">SUM(BO216:BQ216)</f>
        <v>0</v>
      </c>
      <c r="BS216" s="104"/>
      <c r="BT216" s="104"/>
      <c r="BU216" s="152"/>
      <c r="BV216" s="159"/>
      <c r="BW216" s="103"/>
      <c r="BX216" s="103"/>
      <c r="BY216" s="72">
        <f t="shared" ref="BY216:BY315" si="211">SUM(BV216:BX216)</f>
        <v>0</v>
      </c>
      <c r="BZ216" s="104"/>
      <c r="CA216" s="104"/>
      <c r="CB216" s="105"/>
      <c r="CC216" s="102"/>
      <c r="CD216" s="103"/>
      <c r="CE216" s="103"/>
      <c r="CF216" s="72">
        <f t="shared" ref="CF216:CF315" si="212">SUM(CC216:CE216)</f>
        <v>0</v>
      </c>
      <c r="CG216" s="104"/>
      <c r="CH216" s="104"/>
      <c r="CI216" s="152"/>
      <c r="CJ216" s="159"/>
      <c r="CK216" s="103"/>
      <c r="CL216" s="103"/>
      <c r="CM216" s="72">
        <f t="shared" ref="CM216:CM315" si="213">SUM(CJ216:CL216)</f>
        <v>0</v>
      </c>
      <c r="CN216" s="104"/>
      <c r="CO216" s="104"/>
      <c r="CP216" s="105"/>
      <c r="CQ216" s="102"/>
      <c r="CR216" s="103"/>
      <c r="CS216" s="103"/>
      <c r="CT216" s="72">
        <f t="shared" ref="CT216:CT315" si="214">SUM(CQ216:CS216)</f>
        <v>0</v>
      </c>
      <c r="CU216" s="104"/>
      <c r="CV216" s="104"/>
      <c r="CW216" s="152"/>
      <c r="CX216" s="159"/>
      <c r="CY216" s="103"/>
      <c r="CZ216" s="103"/>
      <c r="DA216" s="72">
        <f t="shared" ref="DA216:DA315" si="215">SUM(CX216:CZ216)</f>
        <v>0</v>
      </c>
      <c r="DB216" s="104"/>
      <c r="DC216" s="104"/>
      <c r="DD216" s="105"/>
      <c r="DE216" s="102"/>
      <c r="DF216" s="103"/>
      <c r="DG216" s="103"/>
      <c r="DH216" s="72">
        <f t="shared" ref="DH216:DH315" si="216">SUM(DE216:DG216)</f>
        <v>0</v>
      </c>
      <c r="DI216" s="104"/>
      <c r="DJ216" s="104"/>
      <c r="DK216" s="152"/>
      <c r="DL216" s="170">
        <f>DM216-L216</f>
        <v>60</v>
      </c>
      <c r="DM216" s="51">
        <f>DN216*Довідники!$H$2</f>
        <v>90</v>
      </c>
      <c r="DN216" s="72">
        <f>E216-DQ216</f>
        <v>3</v>
      </c>
      <c r="DO216" s="96">
        <f t="shared" ref="DO216:DO315" si="217">IF(DM216&lt;&gt;0,DL216/DM216," ")</f>
        <v>0.66666666666666663</v>
      </c>
      <c r="DP216" s="68" t="str">
        <f>IF(OR(DO216&lt;Довідники!$J$3, DO216&gt;Довідники!$K$3), "!", "")</f>
        <v>!</v>
      </c>
      <c r="DQ216" s="120"/>
      <c r="DR216" s="45" t="str">
        <f>IF(AND(E216&lt;&gt;0,DQ216=E216), "+", "")</f>
        <v/>
      </c>
      <c r="DS216" s="71"/>
      <c r="DT216" s="119"/>
      <c r="DU216" s="119"/>
      <c r="DV216" s="119"/>
      <c r="DW216" s="179"/>
      <c r="DX216" s="182"/>
      <c r="DY216" s="119"/>
      <c r="DZ216" s="119"/>
      <c r="EA216" s="183"/>
      <c r="ED216" s="10">
        <f t="shared" si="194"/>
        <v>0</v>
      </c>
      <c r="EE216" s="10">
        <f t="shared" si="195"/>
        <v>1</v>
      </c>
      <c r="EF216" s="10">
        <f t="shared" si="196"/>
        <v>0</v>
      </c>
      <c r="EG216" s="10">
        <f t="shared" si="197"/>
        <v>0</v>
      </c>
      <c r="EH216" s="10">
        <f t="shared" si="198"/>
        <v>0</v>
      </c>
      <c r="EI216" s="10">
        <f t="shared" si="199"/>
        <v>0</v>
      </c>
      <c r="EJ216" s="10">
        <f t="shared" si="200"/>
        <v>0</v>
      </c>
      <c r="EL216" s="123">
        <f t="shared" si="201"/>
        <v>0</v>
      </c>
    </row>
    <row r="217" spans="1:142" ht="26.25" thickBot="1" x14ac:dyDescent="0.25">
      <c r="A217" s="49">
        <f t="shared" ref="A217:A280" si="218">A216+1</f>
        <v>2</v>
      </c>
      <c r="B217" s="585" t="s">
        <v>499</v>
      </c>
      <c r="C217" s="50" t="str">
        <f>IF(ISBLANK(D217)=FALSE,VLOOKUP(D217,Довідники!$B$2:$C$45,2,FALSE),"")</f>
        <v/>
      </c>
      <c r="D217" s="145"/>
      <c r="E217" s="112">
        <v>3</v>
      </c>
      <c r="F217" s="48" t="str">
        <f t="shared" ref="F217:F317" si="219">CONCATENATE(IF($X217="Е", CONCATENATE($R$4, ","), ""), IF($AE217="Е", CONCATENATE($Y$4, ","), ""), IF($AL217="Е", CONCATENATE($AF$4, ","), ""), IF($AS217="Е", CONCATENATE($AM$4, ","), ""), IF($AZ217="Е", CONCATENATE($AT$4, ","), ""), IF($BG217="Е", CONCATENATE($BA$4, ","), ""), IF($BN217="Е", CONCATENATE($BH$4, ","), ""), IF($BU217="Е", CONCATENATE($BO$4, ","), ""), IF($CB217="Е", CONCATENATE($BV$4, ","), ""), IF($CI217="Е", CONCATENATE($CC$4, ","), ""), IF($CP217="Е", CONCATENATE($CJ$4, ","), ""), IF($CW217="Е", CONCATENATE($CQ$4, ","), ""), IF($DD217="Е", CONCATENATE($CX$4, ","), ""), IF($DK217="Е", CONCATENATE($DE$4, ","), ""))</f>
        <v/>
      </c>
      <c r="G217" s="48" t="str">
        <f>CONCATENATE(IF($X217="З", CONCATENATE($R$4, ","), ""), IF($X217=Довідники!$E$5, CONCATENATE($R$4, "*,"), ""), IF($AE217="З", CONCATENATE($Y$4, ","), ""), IF($AE217=Довідники!$E$5, CONCATENATE($Y$4, "*,"), ""), IF($AL217="З", CONCATENATE($AF$4, ","), ""), IF($AL217=Довідники!$E$5, CONCATENATE($AF$4, "*,"), ""), IF($AS217="З", CONCATENATE($AM$4, ","), ""), IF($AS217=Довідники!$E$5, CONCATENATE($AM$4, "*,"), ""), IF($AZ217="З", CONCATENATE($AT$4, ","), ""), IF($AZ217=Довідники!$E$5, CONCATENATE($AT$4, "*,"), ""), IF($BG217="З", CONCATENATE($BA$4, ","), ""), IF($BG217=Довідники!$E$5, CONCATENATE($BA$4, "*,"), ""), IF($BN217="З", CONCATENATE($BH$4, ","), ""), IF($BN217=Довідники!$E$5, CONCATENATE($BH$4, "*,"), ""), IF($BU217="З", CONCATENATE($BO$4, ","), ""), IF($BU217=Довідники!$E$5, CONCATENATE($BO$4, "*,"), ""), IF($CB217="З", CONCATENATE($BV$4, ","), ""), IF($CB217=Довідники!$E$5, CONCATENATE($BV$4, "*,"), ""), IF($CI217="З", CONCATENATE($CC$4, ","), ""), IF($CI217=Довідники!$E$5, CONCATENATE($CC$4, "*,"), ""), IF($CP217="З", CONCATENATE($CJ$4, ","), ""), IF($CP217=Довідники!$E$5, CONCATENATE($CJ$4, "*,"), ""), IF($CW217="З", CONCATENATE($CQ$4, ","), ""), IF($CW217=Довідники!$E$5, CONCATENATE($CQ$4, "*,"), ""), IF($DD217="З", CONCATENATE($CX$4, ","), ""), IF($DD217=Довідники!$E$5, CONCATENATE($CX$4, "*,"), ""), IF($DK217="З", CONCATENATE($DE$4, ","), ""), IF($DK217=Довідники!$E$5, CONCATENATE($DE$4, "*,"), ""))</f>
        <v>3,</v>
      </c>
      <c r="H217" s="48" t="str">
        <f t="shared" ref="H217:H317" si="220">CONCATENATE(IF($W217="КП", CONCATENATE($R$4, ","), ""), IF($AD217="КП", CONCATENATE($Y$4, ","), ""), IF($AK217="КП", CONCATENATE($AF$4, ","), ""), IF($AR217="КП", CONCATENATE($AM$4, ","), ""), IF($AY217="КП", CONCATENATE($AT$4, ","), ""), IF($BF217="КП", CONCATENATE($BA$4, ","), ""), IF($BM217="КП", CONCATENATE($BH$4, ","), ""), IF($BT217="КП", CONCATENATE($BO$4, ","), ""), IF($CA217="КП", CONCATENATE($BV$4, ","), ""), IF($CH217="КП", CONCATENATE($CC$4, ","), ""), IF($CO217="КП", CONCATENATE($CJ$4, ","), ""), IF($CV217="КП", CONCATENATE($CQ$4, ","), ""), IF($DC217="КП", CONCATENATE($CX$4, ","), ""), IF($DJ217="КП", CONCATENATE($DE$4, ","), ""))</f>
        <v/>
      </c>
      <c r="I217" s="48" t="str">
        <f t="shared" ref="I217:I317" si="221">CONCATENATE(IF($W217="КР", CONCATENATE($R$4, ","), ""), IF($AD217="КР", CONCATENATE($Y$4, ","), ""), IF($AK217="КР", CONCATENATE($AF$4, ","), ""), IF($AR217="КР", CONCATENATE($AM$4, ","), ""), IF($AY217="КР", CONCATENATE($AT$4, ","), ""), IF($BF217="КР", CONCATENATE($BA$4, ","), ""), IF($BM217="КР", CONCATENATE($BH$4, ","), ""), IF($BT217="КР", CONCATENATE($BO$4, ","), ""), IF($CA217="КР", CONCATENATE($BV$4, ","), ""), IF($CH217="КР", CONCATENATE($CC$4, ","), ""), IF($CO217="КР", CONCATENATE($CJ$4, ","), ""), IF($CV217="КР", CONCATENATE($CQ$4, ","), ""), IF($DC217="КР", CONCATENATE($CX$4, ","), ""), IF($DJ217="КР", CONCATENATE($DE$4, ","), ""))</f>
        <v/>
      </c>
      <c r="J217" s="48">
        <f t="shared" ref="J217:J315" si="222">V217+AC217+AJ217+AQ217+AX217+BE217+BL217+BS217+BZ217+CG217+CN217+CU217+DB217+DI217</f>
        <v>0</v>
      </c>
      <c r="K217" s="48" t="str">
        <f t="shared" ref="K217:K317" si="223">CONCATENATE(IF($V217&lt;&gt;"", CONCATENATE($R$4, ","), ""), IF($AC217&lt;&gt;"", CONCATENATE($Y$4, ","), ""), IF($AJ217&lt;&gt;"", CONCATENATE($AF$4, ","), ""), IF($AQ217&lt;&gt;"", CONCATENATE($AM$4, ","), ""), IF($AX217&lt;&gt;"", CONCATENATE($AT$4, ","), ""), IF($BE217&lt;&gt;"", CONCATENATE($BA$4, ","), ""), IF($BL217&lt;&gt;"", CONCATENATE($BH$4, ","), ""), IF($BS217&lt;&gt;"", CONCATENATE($BO$4, ","), ""), IF($BZ217&lt;&gt;"", CONCATENATE($BV$4, ","), ""), IF($CG217&lt;&gt;"", CONCATENATE($CC$4, ","), ""), IF($CN217&lt;&gt;"", CONCATENATE($CJ$4, ","), ""), IF($CU217&lt;&gt;"", CONCATENATE($CQ$4, ","), ""), IF($DB217&lt;&gt;"", CONCATENATE($CX$4, ","), ""), IF($DI217&lt;&gt;"", CONCATENATE($DE$4, ","), ""))</f>
        <v/>
      </c>
      <c r="L217" s="48">
        <f t="shared" si="202"/>
        <v>30</v>
      </c>
      <c r="M217" s="51">
        <f t="shared" ref="M217:M315" si="224">$R$6*R217+$Y$6*Y217+$AF$6*AF217+$AM$6*AM217+$AT$6*AT217+$BA$6*BA217+$BH$6*BH217+$BO$6*BO217+$BV$6*BV217+$CC$6*CC217+$CJ$6*CJ217+$CQ$6*CQ217+$CX$6*CX217+$DE$6*DE217</f>
        <v>15</v>
      </c>
      <c r="N217" s="51">
        <f t="shared" ref="N217:N315" si="225">$R$6*S217+$Y$6*Z217+$AF$6*AG217+$AM$6*AN217+$AT$6*AU217+$BA$6*BB217+$BH$6*BI217+$BO$6*BP217+$BV$6*BW217+$CC$6*CD217+$CJ$6*CK217+$CQ$6*CR217+$CX$6*CY217+$DE$6*DF217</f>
        <v>15</v>
      </c>
      <c r="O217" s="52">
        <f t="shared" ref="O217:O315" si="226">$R$6*T217+$Y$6*AA217+$AF$6*AH217+$AM$6*AO217+$AT$6*AV217+$BA$6*BC217+$BH$6*BJ217+$BO$6*BQ217+$BV$6*BX217+$CC$6*CE217+$CJ$6*CL217+$CQ$6*CS217+$CX$6*CZ217+$DE$6*DG217</f>
        <v>0</v>
      </c>
      <c r="P217" s="96">
        <f t="shared" ref="P217:P315" si="227">IF(DM217&lt;&gt;0, L217/DM217, " ")</f>
        <v>0.33333333333333331</v>
      </c>
      <c r="Q217" s="166" t="str">
        <f>IF(OR(P217&lt;Довідники!$J$8, P217&gt;Довідники!$K$8), "!", "")</f>
        <v/>
      </c>
      <c r="R217" s="159"/>
      <c r="S217" s="103"/>
      <c r="T217" s="103"/>
      <c r="U217" s="72">
        <f t="shared" si="203"/>
        <v>0</v>
      </c>
      <c r="V217" s="104"/>
      <c r="W217" s="104"/>
      <c r="X217" s="105"/>
      <c r="Y217" s="102"/>
      <c r="Z217" s="103"/>
      <c r="AA217" s="103"/>
      <c r="AB217" s="72">
        <f t="shared" si="204"/>
        <v>0</v>
      </c>
      <c r="AC217" s="104"/>
      <c r="AD217" s="104"/>
      <c r="AE217" s="152"/>
      <c r="AF217" s="159">
        <v>1</v>
      </c>
      <c r="AG217" s="103">
        <v>1</v>
      </c>
      <c r="AH217" s="103"/>
      <c r="AI217" s="72">
        <f t="shared" si="205"/>
        <v>2</v>
      </c>
      <c r="AJ217" s="104"/>
      <c r="AK217" s="104"/>
      <c r="AL217" s="105" t="s">
        <v>31</v>
      </c>
      <c r="AM217" s="102"/>
      <c r="AN217" s="103"/>
      <c r="AO217" s="103"/>
      <c r="AP217" s="72">
        <f t="shared" si="206"/>
        <v>0</v>
      </c>
      <c r="AQ217" s="104"/>
      <c r="AR217" s="104"/>
      <c r="AS217" s="152"/>
      <c r="AT217" s="159"/>
      <c r="AU217" s="103"/>
      <c r="AV217" s="103"/>
      <c r="AW217" s="72">
        <f t="shared" si="207"/>
        <v>0</v>
      </c>
      <c r="AX217" s="104"/>
      <c r="AY217" s="104"/>
      <c r="AZ217" s="105"/>
      <c r="BA217" s="102"/>
      <c r="BB217" s="103"/>
      <c r="BC217" s="103"/>
      <c r="BD217" s="72">
        <f t="shared" si="208"/>
        <v>0</v>
      </c>
      <c r="BE217" s="104"/>
      <c r="BF217" s="104"/>
      <c r="BG217" s="152"/>
      <c r="BH217" s="159"/>
      <c r="BI217" s="103"/>
      <c r="BJ217" s="103"/>
      <c r="BK217" s="72">
        <f t="shared" si="209"/>
        <v>0</v>
      </c>
      <c r="BL217" s="104"/>
      <c r="BM217" s="104"/>
      <c r="BN217" s="105"/>
      <c r="BO217" s="102"/>
      <c r="BP217" s="103"/>
      <c r="BQ217" s="103"/>
      <c r="BR217" s="72">
        <f t="shared" si="210"/>
        <v>0</v>
      </c>
      <c r="BS217" s="104"/>
      <c r="BT217" s="104"/>
      <c r="BU217" s="152"/>
      <c r="BV217" s="159"/>
      <c r="BW217" s="103"/>
      <c r="BX217" s="103"/>
      <c r="BY217" s="72">
        <f t="shared" si="211"/>
        <v>0</v>
      </c>
      <c r="BZ217" s="104"/>
      <c r="CA217" s="104"/>
      <c r="CB217" s="105"/>
      <c r="CC217" s="102"/>
      <c r="CD217" s="103"/>
      <c r="CE217" s="103"/>
      <c r="CF217" s="72">
        <f t="shared" si="212"/>
        <v>0</v>
      </c>
      <c r="CG217" s="104"/>
      <c r="CH217" s="104"/>
      <c r="CI217" s="152"/>
      <c r="CJ217" s="159"/>
      <c r="CK217" s="103"/>
      <c r="CL217" s="103"/>
      <c r="CM217" s="72">
        <f t="shared" si="213"/>
        <v>0</v>
      </c>
      <c r="CN217" s="104"/>
      <c r="CO217" s="104"/>
      <c r="CP217" s="105"/>
      <c r="CQ217" s="102"/>
      <c r="CR217" s="103"/>
      <c r="CS217" s="103"/>
      <c r="CT217" s="72">
        <f t="shared" si="214"/>
        <v>0</v>
      </c>
      <c r="CU217" s="104"/>
      <c r="CV217" s="104"/>
      <c r="CW217" s="152"/>
      <c r="CX217" s="159"/>
      <c r="CY217" s="103"/>
      <c r="CZ217" s="103"/>
      <c r="DA217" s="72">
        <f t="shared" si="215"/>
        <v>0</v>
      </c>
      <c r="DB217" s="104"/>
      <c r="DC217" s="104"/>
      <c r="DD217" s="105"/>
      <c r="DE217" s="102"/>
      <c r="DF217" s="103"/>
      <c r="DG217" s="103"/>
      <c r="DH217" s="72">
        <f t="shared" si="216"/>
        <v>0</v>
      </c>
      <c r="DI217" s="104"/>
      <c r="DJ217" s="104"/>
      <c r="DK217" s="152"/>
      <c r="DL217" s="170">
        <f t="shared" ref="DL217:DL315" si="228">DM217-L217</f>
        <v>60</v>
      </c>
      <c r="DM217" s="51">
        <f>DN217*Довідники!$H$2</f>
        <v>90</v>
      </c>
      <c r="DN217" s="72">
        <f t="shared" ref="DN217:DN315" si="229">E217-DQ217</f>
        <v>3</v>
      </c>
      <c r="DO217" s="96">
        <f t="shared" si="217"/>
        <v>0.66666666666666663</v>
      </c>
      <c r="DP217" s="68" t="str">
        <f>IF(OR(DO217&lt;Довідники!$J$3, DO217&gt;Довідники!$K$3), "!", "")</f>
        <v>!</v>
      </c>
      <c r="DQ217" s="120"/>
      <c r="DR217" s="45" t="str">
        <f t="shared" ref="DR217:DR315" si="230">IF(AND(E217&lt;&gt;0,DQ217=E217), "+", "")</f>
        <v/>
      </c>
      <c r="DS217" s="71"/>
      <c r="DT217" s="119"/>
      <c r="DU217" s="119"/>
      <c r="DV217" s="119"/>
      <c r="DW217" s="179"/>
      <c r="DX217" s="182"/>
      <c r="DY217" s="119"/>
      <c r="DZ217" s="119"/>
      <c r="EA217" s="183"/>
      <c r="ED217" s="10">
        <f t="shared" si="194"/>
        <v>0</v>
      </c>
      <c r="EE217" s="10">
        <f t="shared" si="195"/>
        <v>1</v>
      </c>
      <c r="EF217" s="10">
        <f t="shared" si="196"/>
        <v>0</v>
      </c>
      <c r="EG217" s="10">
        <f t="shared" si="197"/>
        <v>0</v>
      </c>
      <c r="EH217" s="10">
        <f t="shared" si="198"/>
        <v>0</v>
      </c>
      <c r="EI217" s="10">
        <f t="shared" si="199"/>
        <v>0</v>
      </c>
      <c r="EJ217" s="10">
        <f t="shared" si="200"/>
        <v>0</v>
      </c>
      <c r="EL217" s="123">
        <f t="shared" si="201"/>
        <v>0</v>
      </c>
    </row>
    <row r="218" spans="1:142" ht="26.25" thickBot="1" x14ac:dyDescent="0.25">
      <c r="A218" s="49">
        <f t="shared" si="218"/>
        <v>3</v>
      </c>
      <c r="B218" s="585" t="s">
        <v>500</v>
      </c>
      <c r="C218" s="50">
        <f>IF(ISBLANK(D218)=FALSE,VLOOKUP(D218,Довідники!$B$2:$C$45,2,FALSE),"")</f>
        <v>4</v>
      </c>
      <c r="D218" s="145" t="s">
        <v>163</v>
      </c>
      <c r="E218" s="112">
        <v>3</v>
      </c>
      <c r="F218" s="48" t="str">
        <f t="shared" si="219"/>
        <v/>
      </c>
      <c r="G218" s="48" t="str">
        <f>CONCATENATE(IF($X218="З", CONCATENATE($R$4, ","), ""), IF($X218=Довідники!$E$5, CONCATENATE($R$4, "*,"), ""), IF($AE218="З", CONCATENATE($Y$4, ","), ""), IF($AE218=Довідники!$E$5, CONCATENATE($Y$4, "*,"), ""), IF($AL218="З", CONCATENATE($AF$4, ","), ""), IF($AL218=Довідники!$E$5, CONCATENATE($AF$4, "*,"), ""), IF($AS218="З", CONCATENATE($AM$4, ","), ""), IF($AS218=Довідники!$E$5, CONCATENATE($AM$4, "*,"), ""), IF($AZ218="З", CONCATENATE($AT$4, ","), ""), IF($AZ218=Довідники!$E$5, CONCATENATE($AT$4, "*,"), ""), IF($BG218="З", CONCATENATE($BA$4, ","), ""), IF($BG218=Довідники!$E$5, CONCATENATE($BA$4, "*,"), ""), IF($BN218="З", CONCATENATE($BH$4, ","), ""), IF($BN218=Довідники!$E$5, CONCATENATE($BH$4, "*,"), ""), IF($BU218="З", CONCATENATE($BO$4, ","), ""), IF($BU218=Довідники!$E$5, CONCATENATE($BO$4, "*,"), ""), IF($CB218="З", CONCATENATE($BV$4, ","), ""), IF($CB218=Довідники!$E$5, CONCATENATE($BV$4, "*,"), ""), IF($CI218="З", CONCATENATE($CC$4, ","), ""), IF($CI218=Довідники!$E$5, CONCATENATE($CC$4, "*,"), ""), IF($CP218="З", CONCATENATE($CJ$4, ","), ""), IF($CP218=Довідники!$E$5, CONCATENATE($CJ$4, "*,"), ""), IF($CW218="З", CONCATENATE($CQ$4, ","), ""), IF($CW218=Довідники!$E$5, CONCATENATE($CQ$4, "*,"), ""), IF($DD218="З", CONCATENATE($CX$4, ","), ""), IF($DD218=Довідники!$E$5, CONCATENATE($CX$4, "*,"), ""), IF($DK218="З", CONCATENATE($DE$4, ","), ""), IF($DK218=Довідники!$E$5, CONCATENATE($DE$4, "*,"), ""))</f>
        <v>6,</v>
      </c>
      <c r="H218" s="48" t="str">
        <f t="shared" si="220"/>
        <v/>
      </c>
      <c r="I218" s="48" t="str">
        <f t="shared" si="221"/>
        <v/>
      </c>
      <c r="J218" s="48">
        <f t="shared" si="222"/>
        <v>0</v>
      </c>
      <c r="K218" s="48" t="str">
        <f t="shared" si="223"/>
        <v/>
      </c>
      <c r="L218" s="48">
        <f t="shared" si="202"/>
        <v>36</v>
      </c>
      <c r="M218" s="51">
        <f t="shared" si="224"/>
        <v>18</v>
      </c>
      <c r="N218" s="51">
        <f t="shared" si="225"/>
        <v>18</v>
      </c>
      <c r="O218" s="52">
        <f t="shared" si="226"/>
        <v>0</v>
      </c>
      <c r="P218" s="96">
        <f t="shared" si="227"/>
        <v>0.4</v>
      </c>
      <c r="Q218" s="166" t="str">
        <f>IF(OR(P218&lt;Довідники!$J$8, P218&gt;Довідники!$K$8), "!", "")</f>
        <v/>
      </c>
      <c r="R218" s="159"/>
      <c r="S218" s="103"/>
      <c r="T218" s="103"/>
      <c r="U218" s="72">
        <f t="shared" si="203"/>
        <v>0</v>
      </c>
      <c r="V218" s="104"/>
      <c r="W218" s="104"/>
      <c r="X218" s="105"/>
      <c r="Y218" s="102"/>
      <c r="Z218" s="103"/>
      <c r="AA218" s="103"/>
      <c r="AB218" s="72">
        <f t="shared" si="204"/>
        <v>0</v>
      </c>
      <c r="AC218" s="104"/>
      <c r="AD218" s="104"/>
      <c r="AE218" s="152"/>
      <c r="AF218" s="159"/>
      <c r="AG218" s="103"/>
      <c r="AH218" s="103"/>
      <c r="AI218" s="72">
        <f t="shared" si="205"/>
        <v>0</v>
      </c>
      <c r="AJ218" s="104"/>
      <c r="AK218" s="104"/>
      <c r="AL218" s="105"/>
      <c r="AM218" s="102"/>
      <c r="AN218" s="103"/>
      <c r="AO218" s="103"/>
      <c r="AP218" s="72">
        <f t="shared" si="206"/>
        <v>0</v>
      </c>
      <c r="AQ218" s="104"/>
      <c r="AR218" s="104"/>
      <c r="AS218" s="152"/>
      <c r="AT218" s="159"/>
      <c r="AU218" s="103"/>
      <c r="AV218" s="103"/>
      <c r="AW218" s="72">
        <f t="shared" si="207"/>
        <v>0</v>
      </c>
      <c r="AX218" s="104"/>
      <c r="AY218" s="104"/>
      <c r="AZ218" s="105"/>
      <c r="BA218" s="102">
        <v>1</v>
      </c>
      <c r="BB218" s="103">
        <v>1</v>
      </c>
      <c r="BC218" s="103"/>
      <c r="BD218" s="72">
        <f t="shared" si="208"/>
        <v>2</v>
      </c>
      <c r="BE218" s="104"/>
      <c r="BF218" s="104"/>
      <c r="BG218" s="152" t="s">
        <v>31</v>
      </c>
      <c r="BH218" s="159"/>
      <c r="BI218" s="103"/>
      <c r="BJ218" s="103"/>
      <c r="BK218" s="72">
        <f t="shared" si="209"/>
        <v>0</v>
      </c>
      <c r="BL218" s="104"/>
      <c r="BM218" s="104"/>
      <c r="BN218" s="105"/>
      <c r="BO218" s="102"/>
      <c r="BP218" s="103"/>
      <c r="BQ218" s="103"/>
      <c r="BR218" s="72">
        <f t="shared" si="210"/>
        <v>0</v>
      </c>
      <c r="BS218" s="104"/>
      <c r="BT218" s="104"/>
      <c r="BU218" s="152"/>
      <c r="BV218" s="159"/>
      <c r="BW218" s="103"/>
      <c r="BX218" s="103"/>
      <c r="BY218" s="72">
        <f t="shared" si="211"/>
        <v>0</v>
      </c>
      <c r="BZ218" s="104"/>
      <c r="CA218" s="104"/>
      <c r="CB218" s="105"/>
      <c r="CC218" s="102"/>
      <c r="CD218" s="103"/>
      <c r="CE218" s="103"/>
      <c r="CF218" s="72">
        <f t="shared" si="212"/>
        <v>0</v>
      </c>
      <c r="CG218" s="104"/>
      <c r="CH218" s="104"/>
      <c r="CI218" s="152"/>
      <c r="CJ218" s="159"/>
      <c r="CK218" s="103"/>
      <c r="CL218" s="103"/>
      <c r="CM218" s="72">
        <f t="shared" si="213"/>
        <v>0</v>
      </c>
      <c r="CN218" s="104"/>
      <c r="CO218" s="104"/>
      <c r="CP218" s="105"/>
      <c r="CQ218" s="102"/>
      <c r="CR218" s="103"/>
      <c r="CS218" s="103"/>
      <c r="CT218" s="72">
        <f t="shared" si="214"/>
        <v>0</v>
      </c>
      <c r="CU218" s="104"/>
      <c r="CV218" s="104"/>
      <c r="CW218" s="152"/>
      <c r="CX218" s="159"/>
      <c r="CY218" s="103"/>
      <c r="CZ218" s="103"/>
      <c r="DA218" s="72">
        <f t="shared" si="215"/>
        <v>0</v>
      </c>
      <c r="DB218" s="104"/>
      <c r="DC218" s="104"/>
      <c r="DD218" s="105"/>
      <c r="DE218" s="102"/>
      <c r="DF218" s="103"/>
      <c r="DG218" s="103"/>
      <c r="DH218" s="72">
        <f t="shared" si="216"/>
        <v>0</v>
      </c>
      <c r="DI218" s="104"/>
      <c r="DJ218" s="104"/>
      <c r="DK218" s="152"/>
      <c r="DL218" s="170">
        <f t="shared" si="228"/>
        <v>54</v>
      </c>
      <c r="DM218" s="51">
        <f>DN218*Довідники!$H$2</f>
        <v>90</v>
      </c>
      <c r="DN218" s="72">
        <f t="shared" si="229"/>
        <v>3</v>
      </c>
      <c r="DO218" s="96">
        <f t="shared" si="217"/>
        <v>0.6</v>
      </c>
      <c r="DP218" s="68" t="str">
        <f>IF(OR(DO218&lt;Довідники!$J$3, DO218&gt;Довідники!$K$3), "!", "")</f>
        <v/>
      </c>
      <c r="DQ218" s="120"/>
      <c r="DR218" s="45" t="str">
        <f t="shared" si="230"/>
        <v/>
      </c>
      <c r="DS218" s="71"/>
      <c r="DT218" s="119"/>
      <c r="DU218" s="119"/>
      <c r="DV218" s="119"/>
      <c r="DW218" s="179"/>
      <c r="DX218" s="182"/>
      <c r="DY218" s="119"/>
      <c r="DZ218" s="119"/>
      <c r="EA218" s="183"/>
      <c r="ED218" s="10">
        <f t="shared" si="194"/>
        <v>0</v>
      </c>
      <c r="EE218" s="10">
        <f t="shared" si="195"/>
        <v>0</v>
      </c>
      <c r="EF218" s="10">
        <f t="shared" si="196"/>
        <v>1</v>
      </c>
      <c r="EG218" s="10">
        <f t="shared" si="197"/>
        <v>0</v>
      </c>
      <c r="EH218" s="10">
        <f t="shared" si="198"/>
        <v>0</v>
      </c>
      <c r="EI218" s="10">
        <f t="shared" si="199"/>
        <v>0</v>
      </c>
      <c r="EJ218" s="10">
        <f t="shared" si="200"/>
        <v>0</v>
      </c>
      <c r="EL218" s="123">
        <f t="shared" si="201"/>
        <v>0</v>
      </c>
    </row>
    <row r="219" spans="1:142" ht="39" thickBot="1" x14ac:dyDescent="0.25">
      <c r="A219" s="49">
        <f t="shared" si="218"/>
        <v>4</v>
      </c>
      <c r="B219" s="585" t="s">
        <v>501</v>
      </c>
      <c r="C219" s="50">
        <f>IF(ISBLANK(D219)=FALSE,VLOOKUP(D219,Довідники!$B$2:$C$45,2,FALSE),"")</f>
        <v>41</v>
      </c>
      <c r="D219" s="145" t="s">
        <v>435</v>
      </c>
      <c r="E219" s="112">
        <v>3</v>
      </c>
      <c r="F219" s="48" t="str">
        <f t="shared" si="219"/>
        <v/>
      </c>
      <c r="G219" s="48" t="str">
        <f>CONCATENATE(IF($X219="З", CONCATENATE($R$4, ","), ""), IF($X219=Довідники!$E$5, CONCATENATE($R$4, "*,"), ""), IF($AE219="З", CONCATENATE($Y$4, ","), ""), IF($AE219=Довідники!$E$5, CONCATENATE($Y$4, "*,"), ""), IF($AL219="З", CONCATENATE($AF$4, ","), ""), IF($AL219=Довідники!$E$5, CONCATENATE($AF$4, "*,"), ""), IF($AS219="З", CONCATENATE($AM$4, ","), ""), IF($AS219=Довідники!$E$5, CONCATENATE($AM$4, "*,"), ""), IF($AZ219="З", CONCATENATE($AT$4, ","), ""), IF($AZ219=Довідники!$E$5, CONCATENATE($AT$4, "*,"), ""), IF($BG219="З", CONCATENATE($BA$4, ","), ""), IF($BG219=Довідники!$E$5, CONCATENATE($BA$4, "*,"), ""), IF($BN219="З", CONCATENATE($BH$4, ","), ""), IF($BN219=Довідники!$E$5, CONCATENATE($BH$4, "*,"), ""), IF($BU219="З", CONCATENATE($BO$4, ","), ""), IF($BU219=Довідники!$E$5, CONCATENATE($BO$4, "*,"), ""), IF($CB219="З", CONCATENATE($BV$4, ","), ""), IF($CB219=Довідники!$E$5, CONCATENATE($BV$4, "*,"), ""), IF($CI219="З", CONCATENATE($CC$4, ","), ""), IF($CI219=Довідники!$E$5, CONCATENATE($CC$4, "*,"), ""), IF($CP219="З", CONCATENATE($CJ$4, ","), ""), IF($CP219=Довідники!$E$5, CONCATENATE($CJ$4, "*,"), ""), IF($CW219="З", CONCATENATE($CQ$4, ","), ""), IF($CW219=Довідники!$E$5, CONCATENATE($CQ$4, "*,"), ""), IF($DD219="З", CONCATENATE($CX$4, ","), ""), IF($DD219=Довідники!$E$5, CONCATENATE($CX$4, "*,"), ""), IF($DK219="З", CONCATENATE($DE$4, ","), ""), IF($DK219=Довідники!$E$5, CONCATENATE($DE$4, "*,"), ""))</f>
        <v>6,</v>
      </c>
      <c r="H219" s="48" t="str">
        <f t="shared" si="220"/>
        <v/>
      </c>
      <c r="I219" s="48" t="str">
        <f t="shared" si="221"/>
        <v/>
      </c>
      <c r="J219" s="48">
        <f t="shared" si="222"/>
        <v>0</v>
      </c>
      <c r="K219" s="48" t="str">
        <f t="shared" si="223"/>
        <v/>
      </c>
      <c r="L219" s="48">
        <f t="shared" si="202"/>
        <v>36</v>
      </c>
      <c r="M219" s="51">
        <f t="shared" si="224"/>
        <v>18</v>
      </c>
      <c r="N219" s="51">
        <f t="shared" si="225"/>
        <v>18</v>
      </c>
      <c r="O219" s="52">
        <f t="shared" si="226"/>
        <v>0</v>
      </c>
      <c r="P219" s="96">
        <f t="shared" si="227"/>
        <v>0.4</v>
      </c>
      <c r="Q219" s="166" t="str">
        <f>IF(OR(P219&lt;Довідники!$J$8, P219&gt;Довідники!$K$8), "!", "")</f>
        <v/>
      </c>
      <c r="R219" s="159"/>
      <c r="S219" s="103"/>
      <c r="T219" s="103"/>
      <c r="U219" s="72">
        <f t="shared" si="203"/>
        <v>0</v>
      </c>
      <c r="V219" s="104"/>
      <c r="W219" s="104"/>
      <c r="X219" s="105"/>
      <c r="Y219" s="102"/>
      <c r="Z219" s="103"/>
      <c r="AA219" s="103"/>
      <c r="AB219" s="72">
        <f t="shared" si="204"/>
        <v>0</v>
      </c>
      <c r="AC219" s="104"/>
      <c r="AD219" s="104"/>
      <c r="AE219" s="152"/>
      <c r="AF219" s="159"/>
      <c r="AG219" s="103"/>
      <c r="AH219" s="103"/>
      <c r="AI219" s="72">
        <f t="shared" si="205"/>
        <v>0</v>
      </c>
      <c r="AJ219" s="104"/>
      <c r="AK219" s="104"/>
      <c r="AL219" s="105"/>
      <c r="AM219" s="102"/>
      <c r="AN219" s="103"/>
      <c r="AO219" s="103"/>
      <c r="AP219" s="72">
        <f t="shared" si="206"/>
        <v>0</v>
      </c>
      <c r="AQ219" s="104"/>
      <c r="AR219" s="104"/>
      <c r="AS219" s="152"/>
      <c r="AT219" s="159"/>
      <c r="AU219" s="103"/>
      <c r="AV219" s="103"/>
      <c r="AW219" s="72">
        <f t="shared" si="207"/>
        <v>0</v>
      </c>
      <c r="AX219" s="104"/>
      <c r="AY219" s="104"/>
      <c r="AZ219" s="105"/>
      <c r="BA219" s="102">
        <v>1</v>
      </c>
      <c r="BB219" s="103">
        <v>1</v>
      </c>
      <c r="BC219" s="103"/>
      <c r="BD219" s="72">
        <f t="shared" si="208"/>
        <v>2</v>
      </c>
      <c r="BE219" s="104"/>
      <c r="BF219" s="104"/>
      <c r="BG219" s="152" t="s">
        <v>31</v>
      </c>
      <c r="BH219" s="159"/>
      <c r="BI219" s="103"/>
      <c r="BJ219" s="103"/>
      <c r="BK219" s="72">
        <f t="shared" si="209"/>
        <v>0</v>
      </c>
      <c r="BL219" s="104"/>
      <c r="BM219" s="104"/>
      <c r="BN219" s="105"/>
      <c r="BO219" s="102"/>
      <c r="BP219" s="103"/>
      <c r="BQ219" s="103"/>
      <c r="BR219" s="72">
        <f t="shared" si="210"/>
        <v>0</v>
      </c>
      <c r="BS219" s="104"/>
      <c r="BT219" s="104"/>
      <c r="BU219" s="152"/>
      <c r="BV219" s="159"/>
      <c r="BW219" s="103"/>
      <c r="BX219" s="103"/>
      <c r="BY219" s="72">
        <f t="shared" si="211"/>
        <v>0</v>
      </c>
      <c r="BZ219" s="104"/>
      <c r="CA219" s="104"/>
      <c r="CB219" s="105"/>
      <c r="CC219" s="102"/>
      <c r="CD219" s="103"/>
      <c r="CE219" s="103"/>
      <c r="CF219" s="72">
        <f t="shared" si="212"/>
        <v>0</v>
      </c>
      <c r="CG219" s="104"/>
      <c r="CH219" s="104"/>
      <c r="CI219" s="152"/>
      <c r="CJ219" s="159"/>
      <c r="CK219" s="103"/>
      <c r="CL219" s="103"/>
      <c r="CM219" s="72">
        <f t="shared" si="213"/>
        <v>0</v>
      </c>
      <c r="CN219" s="104"/>
      <c r="CO219" s="104"/>
      <c r="CP219" s="105"/>
      <c r="CQ219" s="102"/>
      <c r="CR219" s="103"/>
      <c r="CS219" s="103"/>
      <c r="CT219" s="72">
        <f t="shared" si="214"/>
        <v>0</v>
      </c>
      <c r="CU219" s="104"/>
      <c r="CV219" s="104"/>
      <c r="CW219" s="152"/>
      <c r="CX219" s="159"/>
      <c r="CY219" s="103"/>
      <c r="CZ219" s="103"/>
      <c r="DA219" s="72">
        <f t="shared" si="215"/>
        <v>0</v>
      </c>
      <c r="DB219" s="104"/>
      <c r="DC219" s="104"/>
      <c r="DD219" s="105"/>
      <c r="DE219" s="102"/>
      <c r="DF219" s="103"/>
      <c r="DG219" s="103"/>
      <c r="DH219" s="72">
        <f t="shared" si="216"/>
        <v>0</v>
      </c>
      <c r="DI219" s="104"/>
      <c r="DJ219" s="104"/>
      <c r="DK219" s="152"/>
      <c r="DL219" s="170">
        <f t="shared" si="228"/>
        <v>54</v>
      </c>
      <c r="DM219" s="51">
        <f>DN219*Довідники!$H$2</f>
        <v>90</v>
      </c>
      <c r="DN219" s="72">
        <f t="shared" si="229"/>
        <v>3</v>
      </c>
      <c r="DO219" s="96">
        <f t="shared" si="217"/>
        <v>0.6</v>
      </c>
      <c r="DP219" s="68" t="str">
        <f>IF(OR(DO219&lt;Довідники!$J$3, DO219&gt;Довідники!$K$3), "!", "")</f>
        <v/>
      </c>
      <c r="DQ219" s="120"/>
      <c r="DR219" s="45" t="str">
        <f t="shared" si="230"/>
        <v/>
      </c>
      <c r="DS219" s="71"/>
      <c r="DT219" s="119"/>
      <c r="DU219" s="119"/>
      <c r="DV219" s="119"/>
      <c r="DW219" s="179"/>
      <c r="DX219" s="182"/>
      <c r="DY219" s="119"/>
      <c r="DZ219" s="119"/>
      <c r="EA219" s="183"/>
      <c r="ED219" s="10">
        <f t="shared" si="194"/>
        <v>0</v>
      </c>
      <c r="EE219" s="10">
        <f t="shared" si="195"/>
        <v>0</v>
      </c>
      <c r="EF219" s="10">
        <f t="shared" si="196"/>
        <v>1</v>
      </c>
      <c r="EG219" s="10">
        <f t="shared" si="197"/>
        <v>0</v>
      </c>
      <c r="EH219" s="10">
        <f t="shared" si="198"/>
        <v>0</v>
      </c>
      <c r="EI219" s="10">
        <f t="shared" si="199"/>
        <v>0</v>
      </c>
      <c r="EJ219" s="10">
        <f t="shared" si="200"/>
        <v>0</v>
      </c>
      <c r="EL219" s="123">
        <f t="shared" si="201"/>
        <v>0</v>
      </c>
    </row>
    <row r="220" spans="1:142" ht="25.5" customHeight="1" thickBot="1" x14ac:dyDescent="0.25">
      <c r="A220" s="49">
        <f t="shared" si="218"/>
        <v>5</v>
      </c>
      <c r="B220" s="585" t="s">
        <v>502</v>
      </c>
      <c r="C220" s="50">
        <f>IF(ISBLANK(D220)=FALSE,VLOOKUP(D220,Довідники!$B$2:$C$45,2,FALSE),"")</f>
        <v>3</v>
      </c>
      <c r="D220" s="145" t="s">
        <v>167</v>
      </c>
      <c r="E220" s="112">
        <v>8</v>
      </c>
      <c r="F220" s="48" t="str">
        <f t="shared" si="219"/>
        <v/>
      </c>
      <c r="G220" s="48" t="str">
        <f>CONCATENATE(IF($X220="З", CONCATENATE($R$4, ","), ""), IF($X220=Довідники!$E$5, CONCATENATE($R$4, "*,"), ""), IF($AE220="З", CONCATENATE($Y$4, ","), ""), IF($AE220=Довідники!$E$5, CONCATENATE($Y$4, "*,"), ""), IF($AL220="З", CONCATENATE($AF$4, ","), ""), IF($AL220=Довідники!$E$5, CONCATENATE($AF$4, "*,"), ""), IF($AS220="З", CONCATENATE($AM$4, ","), ""), IF($AS220=Довідники!$E$5, CONCATENATE($AM$4, "*,"), ""), IF($AZ220="З", CONCATENATE($AT$4, ","), ""), IF($AZ220=Довідники!$E$5, CONCATENATE($AT$4, "*,"), ""), IF($BG220="З", CONCATENATE($BA$4, ","), ""), IF($BG220=Довідники!$E$5, CONCATENATE($BA$4, "*,"), ""), IF($BN220="З", CONCATENATE($BH$4, ","), ""), IF($BN220=Довідники!$E$5, CONCATENATE($BH$4, "*,"), ""), IF($BU220="З", CONCATENATE($BO$4, ","), ""), IF($BU220=Довідники!$E$5, CONCATENATE($BO$4, "*,"), ""), IF($CB220="З", CONCATENATE($BV$4, ","), ""), IF($CB220=Довідники!$E$5, CONCATENATE($BV$4, "*,"), ""), IF($CI220="З", CONCATENATE($CC$4, ","), ""), IF($CI220=Довідники!$E$5, CONCATENATE($CC$4, "*,"), ""), IF($CP220="З", CONCATENATE($CJ$4, ","), ""), IF($CP220=Довідники!$E$5, CONCATENATE($CJ$4, "*,"), ""), IF($CW220="З", CONCATENATE($CQ$4, ","), ""), IF($CW220=Довідники!$E$5, CONCATENATE($CQ$4, "*,"), ""), IF($DD220="З", CONCATENATE($CX$4, ","), ""), IF($DD220=Довідники!$E$5, CONCATENATE($CX$4, "*,"), ""), IF($DK220="З", CONCATENATE($DE$4, ","), ""), IF($DK220=Довідники!$E$5, CONCATENATE($DE$4, "*,"), ""))</f>
        <v>8,</v>
      </c>
      <c r="H220" s="48" t="str">
        <f t="shared" si="220"/>
        <v/>
      </c>
      <c r="I220" s="48" t="str">
        <f t="shared" si="221"/>
        <v/>
      </c>
      <c r="J220" s="48">
        <f t="shared" si="222"/>
        <v>0</v>
      </c>
      <c r="K220" s="48" t="str">
        <f t="shared" si="223"/>
        <v/>
      </c>
      <c r="L220" s="48">
        <f t="shared" si="202"/>
        <v>120</v>
      </c>
      <c r="M220" s="51">
        <f t="shared" si="224"/>
        <v>0</v>
      </c>
      <c r="N220" s="51">
        <f t="shared" si="225"/>
        <v>0</v>
      </c>
      <c r="O220" s="52">
        <f t="shared" si="226"/>
        <v>120</v>
      </c>
      <c r="P220" s="96">
        <f t="shared" si="227"/>
        <v>0.5</v>
      </c>
      <c r="Q220" s="166" t="str">
        <f>IF(OR(P220&lt;Довідники!$J$8, P220&gt;Довідники!$K$8), "!", "")</f>
        <v/>
      </c>
      <c r="R220" s="159"/>
      <c r="S220" s="103"/>
      <c r="T220" s="103"/>
      <c r="U220" s="72">
        <f t="shared" si="203"/>
        <v>0</v>
      </c>
      <c r="V220" s="104"/>
      <c r="W220" s="104"/>
      <c r="X220" s="105"/>
      <c r="Y220" s="102"/>
      <c r="Z220" s="103"/>
      <c r="AA220" s="103"/>
      <c r="AB220" s="72">
        <f t="shared" si="204"/>
        <v>0</v>
      </c>
      <c r="AC220" s="104"/>
      <c r="AD220" s="104"/>
      <c r="AE220" s="152"/>
      <c r="AF220" s="159"/>
      <c r="AG220" s="103"/>
      <c r="AH220" s="103"/>
      <c r="AI220" s="72">
        <f t="shared" si="205"/>
        <v>0</v>
      </c>
      <c r="AJ220" s="104"/>
      <c r="AK220" s="104"/>
      <c r="AL220" s="105"/>
      <c r="AM220" s="102"/>
      <c r="AN220" s="103"/>
      <c r="AO220" s="103"/>
      <c r="AP220" s="72">
        <f t="shared" si="206"/>
        <v>0</v>
      </c>
      <c r="AQ220" s="104"/>
      <c r="AR220" s="104"/>
      <c r="AS220" s="152"/>
      <c r="AT220" s="159"/>
      <c r="AU220" s="103"/>
      <c r="AV220" s="103">
        <v>2</v>
      </c>
      <c r="AW220" s="72">
        <f t="shared" si="207"/>
        <v>2</v>
      </c>
      <c r="AX220" s="104"/>
      <c r="AY220" s="104"/>
      <c r="AZ220" s="105"/>
      <c r="BA220" s="102"/>
      <c r="BB220" s="103"/>
      <c r="BC220" s="103">
        <v>2</v>
      </c>
      <c r="BD220" s="72">
        <f t="shared" si="208"/>
        <v>2</v>
      </c>
      <c r="BE220" s="104"/>
      <c r="BF220" s="104"/>
      <c r="BG220" s="152"/>
      <c r="BH220" s="159"/>
      <c r="BI220" s="103"/>
      <c r="BJ220" s="103">
        <v>2</v>
      </c>
      <c r="BK220" s="72">
        <f t="shared" si="209"/>
        <v>2</v>
      </c>
      <c r="BL220" s="104"/>
      <c r="BM220" s="104"/>
      <c r="BN220" s="105"/>
      <c r="BO220" s="102"/>
      <c r="BP220" s="103"/>
      <c r="BQ220" s="103">
        <v>2</v>
      </c>
      <c r="BR220" s="72">
        <f t="shared" si="210"/>
        <v>2</v>
      </c>
      <c r="BS220" s="104"/>
      <c r="BT220" s="104"/>
      <c r="BU220" s="152" t="s">
        <v>31</v>
      </c>
      <c r="BV220" s="159"/>
      <c r="BW220" s="103"/>
      <c r="BX220" s="103"/>
      <c r="BY220" s="72">
        <f t="shared" si="211"/>
        <v>0</v>
      </c>
      <c r="BZ220" s="104"/>
      <c r="CA220" s="104"/>
      <c r="CB220" s="105"/>
      <c r="CC220" s="102"/>
      <c r="CD220" s="103"/>
      <c r="CE220" s="103"/>
      <c r="CF220" s="72">
        <f t="shared" si="212"/>
        <v>0</v>
      </c>
      <c r="CG220" s="104"/>
      <c r="CH220" s="104"/>
      <c r="CI220" s="152"/>
      <c r="CJ220" s="159"/>
      <c r="CK220" s="103"/>
      <c r="CL220" s="103"/>
      <c r="CM220" s="72">
        <f t="shared" si="213"/>
        <v>0</v>
      </c>
      <c r="CN220" s="104"/>
      <c r="CO220" s="104"/>
      <c r="CP220" s="105"/>
      <c r="CQ220" s="102"/>
      <c r="CR220" s="103"/>
      <c r="CS220" s="103"/>
      <c r="CT220" s="72">
        <f t="shared" si="214"/>
        <v>0</v>
      </c>
      <c r="CU220" s="104"/>
      <c r="CV220" s="104"/>
      <c r="CW220" s="152"/>
      <c r="CX220" s="159"/>
      <c r="CY220" s="103"/>
      <c r="CZ220" s="103"/>
      <c r="DA220" s="72">
        <f t="shared" si="215"/>
        <v>0</v>
      </c>
      <c r="DB220" s="104"/>
      <c r="DC220" s="104"/>
      <c r="DD220" s="105"/>
      <c r="DE220" s="102"/>
      <c r="DF220" s="103"/>
      <c r="DG220" s="103"/>
      <c r="DH220" s="72">
        <f t="shared" si="216"/>
        <v>0</v>
      </c>
      <c r="DI220" s="104"/>
      <c r="DJ220" s="104"/>
      <c r="DK220" s="152"/>
      <c r="DL220" s="170">
        <f t="shared" si="228"/>
        <v>120</v>
      </c>
      <c r="DM220" s="51">
        <f>DN220*Довідники!$H$2</f>
        <v>240</v>
      </c>
      <c r="DN220" s="72">
        <f t="shared" si="229"/>
        <v>8</v>
      </c>
      <c r="DO220" s="96">
        <f t="shared" si="217"/>
        <v>0.5</v>
      </c>
      <c r="DP220" s="68" t="str">
        <f>IF(OR(DO220&lt;Довідники!$J$3, DO220&gt;Довідники!$K$3), "!", "")</f>
        <v/>
      </c>
      <c r="DQ220" s="120"/>
      <c r="DR220" s="45" t="str">
        <f t="shared" si="230"/>
        <v/>
      </c>
      <c r="DS220" s="71"/>
      <c r="DT220" s="119"/>
      <c r="DU220" s="119"/>
      <c r="DV220" s="119"/>
      <c r="DW220" s="179"/>
      <c r="DX220" s="182"/>
      <c r="DY220" s="119"/>
      <c r="DZ220" s="119"/>
      <c r="EA220" s="183"/>
      <c r="ED220" s="10">
        <f t="shared" si="194"/>
        <v>0</v>
      </c>
      <c r="EE220" s="10">
        <f t="shared" si="195"/>
        <v>0</v>
      </c>
      <c r="EF220" s="10">
        <f t="shared" si="196"/>
        <v>1</v>
      </c>
      <c r="EG220" s="10">
        <f t="shared" si="197"/>
        <v>1</v>
      </c>
      <c r="EH220" s="10">
        <f t="shared" si="198"/>
        <v>0</v>
      </c>
      <c r="EI220" s="10">
        <f t="shared" si="199"/>
        <v>0</v>
      </c>
      <c r="EJ220" s="10">
        <f t="shared" si="200"/>
        <v>0</v>
      </c>
      <c r="EL220" s="123">
        <f t="shared" si="201"/>
        <v>0</v>
      </c>
    </row>
    <row r="221" spans="1:142" ht="13.5" hidden="1" thickBot="1" x14ac:dyDescent="0.25">
      <c r="A221" s="49">
        <f t="shared" si="218"/>
        <v>6</v>
      </c>
      <c r="B221" s="101"/>
      <c r="C221" s="50" t="str">
        <f>IF(ISBLANK(D221)=FALSE,VLOOKUP(D221,Довідники!$B$2:$C$45,2,FALSE),"")</f>
        <v/>
      </c>
      <c r="D221" s="145"/>
      <c r="E221" s="112"/>
      <c r="F221" s="48" t="str">
        <f t="shared" si="219"/>
        <v/>
      </c>
      <c r="G221" s="48" t="str">
        <f>CONCATENATE(IF($X221="З", CONCATENATE($R$4, ","), ""), IF($X221=Довідники!$E$5, CONCATENATE($R$4, "*,"), ""), IF($AE221="З", CONCATENATE($Y$4, ","), ""), IF($AE221=Довідники!$E$5, CONCATENATE($Y$4, "*,"), ""), IF($AL221="З", CONCATENATE($AF$4, ","), ""), IF($AL221=Довідники!$E$5, CONCATENATE($AF$4, "*,"), ""), IF($AS221="З", CONCATENATE($AM$4, ","), ""), IF($AS221=Довідники!$E$5, CONCATENATE($AM$4, "*,"), ""), IF($AZ221="З", CONCATENATE($AT$4, ","), ""), IF($AZ221=Довідники!$E$5, CONCATENATE($AT$4, "*,"), ""), IF($BG221="З", CONCATENATE($BA$4, ","), ""), IF($BG221=Довідники!$E$5, CONCATENATE($BA$4, "*,"), ""), IF($BN221="З", CONCATENATE($BH$4, ","), ""), IF($BN221=Довідники!$E$5, CONCATENATE($BH$4, "*,"), ""), IF($BU221="З", CONCATENATE($BO$4, ","), ""), IF($BU221=Довідники!$E$5, CONCATENATE($BO$4, "*,"), ""), IF($CB221="З", CONCATENATE($BV$4, ","), ""), IF($CB221=Довідники!$E$5, CONCATENATE($BV$4, "*,"), ""), IF($CI221="З", CONCATENATE($CC$4, ","), ""), IF($CI221=Довідники!$E$5, CONCATENATE($CC$4, "*,"), ""), IF($CP221="З", CONCATENATE($CJ$4, ","), ""), IF($CP221=Довідники!$E$5, CONCATENATE($CJ$4, "*,"), ""), IF($CW221="З", CONCATENATE($CQ$4, ","), ""), IF($CW221=Довідники!$E$5, CONCATENATE($CQ$4, "*,"), ""), IF($DD221="З", CONCATENATE($CX$4, ","), ""), IF($DD221=Довідники!$E$5, CONCATENATE($CX$4, "*,"), ""), IF($DK221="З", CONCATENATE($DE$4, ","), ""), IF($DK221=Довідники!$E$5, CONCATENATE($DE$4, "*,"), ""))</f>
        <v/>
      </c>
      <c r="H221" s="48" t="str">
        <f t="shared" si="220"/>
        <v/>
      </c>
      <c r="I221" s="48" t="str">
        <f t="shared" si="221"/>
        <v/>
      </c>
      <c r="J221" s="48">
        <f t="shared" si="222"/>
        <v>0</v>
      </c>
      <c r="K221" s="48" t="str">
        <f t="shared" si="223"/>
        <v/>
      </c>
      <c r="L221" s="48">
        <f t="shared" si="202"/>
        <v>0</v>
      </c>
      <c r="M221" s="51">
        <f t="shared" si="224"/>
        <v>0</v>
      </c>
      <c r="N221" s="51">
        <f t="shared" si="225"/>
        <v>0</v>
      </c>
      <c r="O221" s="52">
        <f t="shared" si="226"/>
        <v>0</v>
      </c>
      <c r="P221" s="96" t="str">
        <f t="shared" si="227"/>
        <v xml:space="preserve"> </v>
      </c>
      <c r="Q221" s="166" t="str">
        <f>IF(OR(P221&lt;Довідники!$J$8, P221&gt;Довідники!$K$8), "!", "")</f>
        <v>!</v>
      </c>
      <c r="R221" s="159"/>
      <c r="S221" s="103"/>
      <c r="T221" s="103"/>
      <c r="U221" s="72">
        <f t="shared" si="203"/>
        <v>0</v>
      </c>
      <c r="V221" s="104"/>
      <c r="W221" s="104"/>
      <c r="X221" s="105"/>
      <c r="Y221" s="102"/>
      <c r="Z221" s="103"/>
      <c r="AA221" s="103"/>
      <c r="AB221" s="72">
        <f t="shared" si="204"/>
        <v>0</v>
      </c>
      <c r="AC221" s="104"/>
      <c r="AD221" s="104"/>
      <c r="AE221" s="152"/>
      <c r="AF221" s="159"/>
      <c r="AG221" s="103"/>
      <c r="AH221" s="103"/>
      <c r="AI221" s="72">
        <f t="shared" si="205"/>
        <v>0</v>
      </c>
      <c r="AJ221" s="104"/>
      <c r="AK221" s="104"/>
      <c r="AL221" s="105"/>
      <c r="AM221" s="102"/>
      <c r="AN221" s="103"/>
      <c r="AO221" s="103"/>
      <c r="AP221" s="72">
        <f t="shared" si="206"/>
        <v>0</v>
      </c>
      <c r="AQ221" s="104"/>
      <c r="AR221" s="104"/>
      <c r="AS221" s="152"/>
      <c r="AT221" s="159"/>
      <c r="AU221" s="103"/>
      <c r="AV221" s="103"/>
      <c r="AW221" s="72">
        <f t="shared" si="207"/>
        <v>0</v>
      </c>
      <c r="AX221" s="104"/>
      <c r="AY221" s="104"/>
      <c r="AZ221" s="105"/>
      <c r="BA221" s="102"/>
      <c r="BB221" s="103"/>
      <c r="BC221" s="103"/>
      <c r="BD221" s="72">
        <f t="shared" si="208"/>
        <v>0</v>
      </c>
      <c r="BE221" s="104"/>
      <c r="BF221" s="104"/>
      <c r="BG221" s="152"/>
      <c r="BH221" s="159"/>
      <c r="BI221" s="103"/>
      <c r="BJ221" s="103"/>
      <c r="BK221" s="72">
        <f t="shared" si="209"/>
        <v>0</v>
      </c>
      <c r="BL221" s="104"/>
      <c r="BM221" s="104"/>
      <c r="BN221" s="105"/>
      <c r="BO221" s="102"/>
      <c r="BP221" s="103"/>
      <c r="BQ221" s="103"/>
      <c r="BR221" s="72">
        <f t="shared" si="210"/>
        <v>0</v>
      </c>
      <c r="BS221" s="104"/>
      <c r="BT221" s="104"/>
      <c r="BU221" s="152"/>
      <c r="BV221" s="159"/>
      <c r="BW221" s="103"/>
      <c r="BX221" s="103"/>
      <c r="BY221" s="72">
        <f t="shared" si="211"/>
        <v>0</v>
      </c>
      <c r="BZ221" s="104"/>
      <c r="CA221" s="104"/>
      <c r="CB221" s="105"/>
      <c r="CC221" s="102"/>
      <c r="CD221" s="103"/>
      <c r="CE221" s="103"/>
      <c r="CF221" s="72">
        <f t="shared" si="212"/>
        <v>0</v>
      </c>
      <c r="CG221" s="104"/>
      <c r="CH221" s="104"/>
      <c r="CI221" s="152"/>
      <c r="CJ221" s="159"/>
      <c r="CK221" s="103"/>
      <c r="CL221" s="103"/>
      <c r="CM221" s="72">
        <f t="shared" si="213"/>
        <v>0</v>
      </c>
      <c r="CN221" s="104"/>
      <c r="CO221" s="104"/>
      <c r="CP221" s="105"/>
      <c r="CQ221" s="102"/>
      <c r="CR221" s="103"/>
      <c r="CS221" s="103"/>
      <c r="CT221" s="72">
        <f t="shared" si="214"/>
        <v>0</v>
      </c>
      <c r="CU221" s="104"/>
      <c r="CV221" s="104"/>
      <c r="CW221" s="152"/>
      <c r="CX221" s="159"/>
      <c r="CY221" s="103"/>
      <c r="CZ221" s="103"/>
      <c r="DA221" s="72">
        <f t="shared" si="215"/>
        <v>0</v>
      </c>
      <c r="DB221" s="104"/>
      <c r="DC221" s="104"/>
      <c r="DD221" s="105"/>
      <c r="DE221" s="102"/>
      <c r="DF221" s="103"/>
      <c r="DG221" s="103"/>
      <c r="DH221" s="72">
        <f t="shared" si="216"/>
        <v>0</v>
      </c>
      <c r="DI221" s="104"/>
      <c r="DJ221" s="104"/>
      <c r="DK221" s="152"/>
      <c r="DL221" s="170">
        <f t="shared" si="228"/>
        <v>0</v>
      </c>
      <c r="DM221" s="51">
        <f>DN221*Довідники!$H$2</f>
        <v>0</v>
      </c>
      <c r="DN221" s="72">
        <f t="shared" si="229"/>
        <v>0</v>
      </c>
      <c r="DO221" s="96" t="str">
        <f t="shared" si="217"/>
        <v xml:space="preserve"> </v>
      </c>
      <c r="DP221" s="68" t="str">
        <f>IF(OR(DO221&lt;Довідники!$J$3, DO221&gt;Довідники!$K$3), "!", "")</f>
        <v>!</v>
      </c>
      <c r="DQ221" s="120"/>
      <c r="DR221" s="45" t="str">
        <f t="shared" si="230"/>
        <v/>
      </c>
      <c r="DS221" s="71"/>
      <c r="DT221" s="119"/>
      <c r="DU221" s="119"/>
      <c r="DV221" s="119"/>
      <c r="DW221" s="179"/>
      <c r="DX221" s="182"/>
      <c r="DY221" s="119"/>
      <c r="DZ221" s="119"/>
      <c r="EA221" s="183"/>
      <c r="ED221" s="10">
        <f t="shared" si="194"/>
        <v>0</v>
      </c>
      <c r="EE221" s="10">
        <f t="shared" si="195"/>
        <v>0</v>
      </c>
      <c r="EF221" s="10">
        <f t="shared" si="196"/>
        <v>0</v>
      </c>
      <c r="EG221" s="10">
        <f t="shared" si="197"/>
        <v>0</v>
      </c>
      <c r="EH221" s="10">
        <f t="shared" si="198"/>
        <v>0</v>
      </c>
      <c r="EI221" s="10">
        <f t="shared" si="199"/>
        <v>0</v>
      </c>
      <c r="EJ221" s="10">
        <f t="shared" si="200"/>
        <v>0</v>
      </c>
      <c r="EL221" s="123">
        <f t="shared" si="201"/>
        <v>0</v>
      </c>
    </row>
    <row r="222" spans="1:142" ht="2.25" hidden="1" customHeight="1" thickBot="1" x14ac:dyDescent="0.25">
      <c r="A222" s="49">
        <f t="shared" si="218"/>
        <v>7</v>
      </c>
      <c r="B222" s="101"/>
      <c r="C222" s="50" t="str">
        <f>IF(ISBLANK(D222)=FALSE,VLOOKUP(D222,Довідники!$B$2:$C$45,2,FALSE),"")</f>
        <v/>
      </c>
      <c r="D222" s="145"/>
      <c r="E222" s="112"/>
      <c r="F222" s="48" t="str">
        <f t="shared" si="219"/>
        <v/>
      </c>
      <c r="G222" s="48" t="str">
        <f>CONCATENATE(IF($X222="З", CONCATENATE($R$4, ","), ""), IF($X222=Довідники!$E$5, CONCATENATE($R$4, "*,"), ""), IF($AE222="З", CONCATENATE($Y$4, ","), ""), IF($AE222=Довідники!$E$5, CONCATENATE($Y$4, "*,"), ""), IF($AL222="З", CONCATENATE($AF$4, ","), ""), IF($AL222=Довідники!$E$5, CONCATENATE($AF$4, "*,"), ""), IF($AS222="З", CONCATENATE($AM$4, ","), ""), IF($AS222=Довідники!$E$5, CONCATENATE($AM$4, "*,"), ""), IF($AZ222="З", CONCATENATE($AT$4, ","), ""), IF($AZ222=Довідники!$E$5, CONCATENATE($AT$4, "*,"), ""), IF($BG222="З", CONCATENATE($BA$4, ","), ""), IF($BG222=Довідники!$E$5, CONCATENATE($BA$4, "*,"), ""), IF($BN222="З", CONCATENATE($BH$4, ","), ""), IF($BN222=Довідники!$E$5, CONCATENATE($BH$4, "*,"), ""), IF($BU222="З", CONCATENATE($BO$4, ","), ""), IF($BU222=Довідники!$E$5, CONCATENATE($BO$4, "*,"), ""), IF($CB222="З", CONCATENATE($BV$4, ","), ""), IF($CB222=Довідники!$E$5, CONCATENATE($BV$4, "*,"), ""), IF($CI222="З", CONCATENATE($CC$4, ","), ""), IF($CI222=Довідники!$E$5, CONCATENATE($CC$4, "*,"), ""), IF($CP222="З", CONCATENATE($CJ$4, ","), ""), IF($CP222=Довідники!$E$5, CONCATENATE($CJ$4, "*,"), ""), IF($CW222="З", CONCATENATE($CQ$4, ","), ""), IF($CW222=Довідники!$E$5, CONCATENATE($CQ$4, "*,"), ""), IF($DD222="З", CONCATENATE($CX$4, ","), ""), IF($DD222=Довідники!$E$5, CONCATENATE($CX$4, "*,"), ""), IF($DK222="З", CONCATENATE($DE$4, ","), ""), IF($DK222=Довідники!$E$5, CONCATENATE($DE$4, "*,"), ""))</f>
        <v/>
      </c>
      <c r="H222" s="48" t="str">
        <f t="shared" si="220"/>
        <v/>
      </c>
      <c r="I222" s="48" t="str">
        <f t="shared" si="221"/>
        <v/>
      </c>
      <c r="J222" s="48">
        <f t="shared" si="222"/>
        <v>0</v>
      </c>
      <c r="K222" s="48" t="str">
        <f t="shared" si="223"/>
        <v/>
      </c>
      <c r="L222" s="48">
        <f t="shared" si="202"/>
        <v>0</v>
      </c>
      <c r="M222" s="51">
        <f t="shared" si="224"/>
        <v>0</v>
      </c>
      <c r="N222" s="51">
        <f t="shared" si="225"/>
        <v>0</v>
      </c>
      <c r="O222" s="52">
        <f t="shared" si="226"/>
        <v>0</v>
      </c>
      <c r="P222" s="96" t="str">
        <f t="shared" si="227"/>
        <v xml:space="preserve"> </v>
      </c>
      <c r="Q222" s="166" t="str">
        <f>IF(OR(P222&lt;Довідники!$J$8, P222&gt;Довідники!$K$8), "!", "")</f>
        <v>!</v>
      </c>
      <c r="R222" s="159"/>
      <c r="S222" s="103"/>
      <c r="T222" s="103"/>
      <c r="U222" s="72">
        <f t="shared" si="203"/>
        <v>0</v>
      </c>
      <c r="V222" s="104"/>
      <c r="W222" s="104"/>
      <c r="X222" s="105"/>
      <c r="Y222" s="102"/>
      <c r="Z222" s="103"/>
      <c r="AA222" s="103"/>
      <c r="AB222" s="72">
        <f t="shared" si="204"/>
        <v>0</v>
      </c>
      <c r="AC222" s="104"/>
      <c r="AD222" s="104"/>
      <c r="AE222" s="152"/>
      <c r="AF222" s="159"/>
      <c r="AG222" s="103"/>
      <c r="AH222" s="103"/>
      <c r="AI222" s="72">
        <f t="shared" si="205"/>
        <v>0</v>
      </c>
      <c r="AJ222" s="104"/>
      <c r="AK222" s="104"/>
      <c r="AL222" s="105"/>
      <c r="AM222" s="102"/>
      <c r="AN222" s="103"/>
      <c r="AO222" s="103"/>
      <c r="AP222" s="72">
        <f t="shared" si="206"/>
        <v>0</v>
      </c>
      <c r="AQ222" s="104"/>
      <c r="AR222" s="104"/>
      <c r="AS222" s="152"/>
      <c r="AT222" s="159"/>
      <c r="AU222" s="103"/>
      <c r="AV222" s="103"/>
      <c r="AW222" s="72">
        <f t="shared" si="207"/>
        <v>0</v>
      </c>
      <c r="AX222" s="104"/>
      <c r="AY222" s="104"/>
      <c r="AZ222" s="105"/>
      <c r="BA222" s="102"/>
      <c r="BB222" s="103"/>
      <c r="BC222" s="103"/>
      <c r="BD222" s="72">
        <f t="shared" si="208"/>
        <v>0</v>
      </c>
      <c r="BE222" s="104"/>
      <c r="BF222" s="104"/>
      <c r="BG222" s="152"/>
      <c r="BH222" s="159"/>
      <c r="BI222" s="103"/>
      <c r="BJ222" s="103"/>
      <c r="BK222" s="72">
        <f t="shared" si="209"/>
        <v>0</v>
      </c>
      <c r="BL222" s="104"/>
      <c r="BM222" s="104"/>
      <c r="BN222" s="105"/>
      <c r="BO222" s="102"/>
      <c r="BP222" s="103"/>
      <c r="BQ222" s="103"/>
      <c r="BR222" s="72">
        <f t="shared" si="210"/>
        <v>0</v>
      </c>
      <c r="BS222" s="104"/>
      <c r="BT222" s="104"/>
      <c r="BU222" s="152"/>
      <c r="BV222" s="159"/>
      <c r="BW222" s="103"/>
      <c r="BX222" s="103"/>
      <c r="BY222" s="72">
        <f t="shared" si="211"/>
        <v>0</v>
      </c>
      <c r="BZ222" s="104"/>
      <c r="CA222" s="104"/>
      <c r="CB222" s="105"/>
      <c r="CC222" s="102"/>
      <c r="CD222" s="103"/>
      <c r="CE222" s="103"/>
      <c r="CF222" s="72">
        <f t="shared" si="212"/>
        <v>0</v>
      </c>
      <c r="CG222" s="104"/>
      <c r="CH222" s="104"/>
      <c r="CI222" s="152"/>
      <c r="CJ222" s="159"/>
      <c r="CK222" s="103"/>
      <c r="CL222" s="103"/>
      <c r="CM222" s="72">
        <f t="shared" si="213"/>
        <v>0</v>
      </c>
      <c r="CN222" s="104"/>
      <c r="CO222" s="104"/>
      <c r="CP222" s="105"/>
      <c r="CQ222" s="102"/>
      <c r="CR222" s="103"/>
      <c r="CS222" s="103"/>
      <c r="CT222" s="72">
        <f t="shared" si="214"/>
        <v>0</v>
      </c>
      <c r="CU222" s="104"/>
      <c r="CV222" s="104"/>
      <c r="CW222" s="152"/>
      <c r="CX222" s="159"/>
      <c r="CY222" s="103"/>
      <c r="CZ222" s="103"/>
      <c r="DA222" s="72">
        <f t="shared" si="215"/>
        <v>0</v>
      </c>
      <c r="DB222" s="104"/>
      <c r="DC222" s="104"/>
      <c r="DD222" s="105"/>
      <c r="DE222" s="102"/>
      <c r="DF222" s="103"/>
      <c r="DG222" s="103"/>
      <c r="DH222" s="72">
        <f t="shared" si="216"/>
        <v>0</v>
      </c>
      <c r="DI222" s="104"/>
      <c r="DJ222" s="104"/>
      <c r="DK222" s="152"/>
      <c r="DL222" s="170">
        <f t="shared" si="228"/>
        <v>0</v>
      </c>
      <c r="DM222" s="51">
        <f>DN222*Довідники!$H$2</f>
        <v>0</v>
      </c>
      <c r="DN222" s="72">
        <f t="shared" si="229"/>
        <v>0</v>
      </c>
      <c r="DO222" s="96" t="str">
        <f t="shared" si="217"/>
        <v xml:space="preserve"> </v>
      </c>
      <c r="DP222" s="68" t="str">
        <f>IF(OR(DO222&lt;Довідники!$J$3, DO222&gt;Довідники!$K$3), "!", "")</f>
        <v>!</v>
      </c>
      <c r="DQ222" s="120"/>
      <c r="DR222" s="45" t="str">
        <f t="shared" si="230"/>
        <v/>
      </c>
      <c r="DS222" s="71"/>
      <c r="DT222" s="119"/>
      <c r="DU222" s="119"/>
      <c r="DV222" s="119"/>
      <c r="DW222" s="179"/>
      <c r="DX222" s="182"/>
      <c r="DY222" s="119"/>
      <c r="DZ222" s="119"/>
      <c r="EA222" s="183"/>
      <c r="ED222" s="10">
        <f t="shared" si="194"/>
        <v>0</v>
      </c>
      <c r="EE222" s="10">
        <f t="shared" si="195"/>
        <v>0</v>
      </c>
      <c r="EF222" s="10">
        <f t="shared" si="196"/>
        <v>0</v>
      </c>
      <c r="EG222" s="10">
        <f t="shared" si="197"/>
        <v>0</v>
      </c>
      <c r="EH222" s="10">
        <f t="shared" si="198"/>
        <v>0</v>
      </c>
      <c r="EI222" s="10">
        <f t="shared" si="199"/>
        <v>0</v>
      </c>
      <c r="EJ222" s="10">
        <f t="shared" si="200"/>
        <v>0</v>
      </c>
      <c r="EL222" s="123">
        <f t="shared" si="201"/>
        <v>0</v>
      </c>
    </row>
    <row r="223" spans="1:142" ht="13.5" hidden="1" thickBot="1" x14ac:dyDescent="0.25">
      <c r="A223" s="49">
        <f t="shared" si="218"/>
        <v>8</v>
      </c>
      <c r="B223" s="101"/>
      <c r="C223" s="50" t="str">
        <f>IF(ISBLANK(D223)=FALSE,VLOOKUP(D223,Довідники!$B$2:$C$45,2,FALSE),"")</f>
        <v/>
      </c>
      <c r="D223" s="145"/>
      <c r="E223" s="112"/>
      <c r="F223" s="48" t="str">
        <f t="shared" si="219"/>
        <v/>
      </c>
      <c r="G223" s="48" t="str">
        <f>CONCATENATE(IF($X223="З", CONCATENATE($R$4, ","), ""), IF($X223=Довідники!$E$5, CONCATENATE($R$4, "*,"), ""), IF($AE223="З", CONCATENATE($Y$4, ","), ""), IF($AE223=Довідники!$E$5, CONCATENATE($Y$4, "*,"), ""), IF($AL223="З", CONCATENATE($AF$4, ","), ""), IF($AL223=Довідники!$E$5, CONCATENATE($AF$4, "*,"), ""), IF($AS223="З", CONCATENATE($AM$4, ","), ""), IF($AS223=Довідники!$E$5, CONCATENATE($AM$4, "*,"), ""), IF($AZ223="З", CONCATENATE($AT$4, ","), ""), IF($AZ223=Довідники!$E$5, CONCATENATE($AT$4, "*,"), ""), IF($BG223="З", CONCATENATE($BA$4, ","), ""), IF($BG223=Довідники!$E$5, CONCATENATE($BA$4, "*,"), ""), IF($BN223="З", CONCATENATE($BH$4, ","), ""), IF($BN223=Довідники!$E$5, CONCATENATE($BH$4, "*,"), ""), IF($BU223="З", CONCATENATE($BO$4, ","), ""), IF($BU223=Довідники!$E$5, CONCATENATE($BO$4, "*,"), ""), IF($CB223="З", CONCATENATE($BV$4, ","), ""), IF($CB223=Довідники!$E$5, CONCATENATE($BV$4, "*,"), ""), IF($CI223="З", CONCATENATE($CC$4, ","), ""), IF($CI223=Довідники!$E$5, CONCATENATE($CC$4, "*,"), ""), IF($CP223="З", CONCATENATE($CJ$4, ","), ""), IF($CP223=Довідники!$E$5, CONCATENATE($CJ$4, "*,"), ""), IF($CW223="З", CONCATENATE($CQ$4, ","), ""), IF($CW223=Довідники!$E$5, CONCATENATE($CQ$4, "*,"), ""), IF($DD223="З", CONCATENATE($CX$4, ","), ""), IF($DD223=Довідники!$E$5, CONCATENATE($CX$4, "*,"), ""), IF($DK223="З", CONCATENATE($DE$4, ","), ""), IF($DK223=Довідники!$E$5, CONCATENATE($DE$4, "*,"), ""))</f>
        <v/>
      </c>
      <c r="H223" s="48" t="str">
        <f t="shared" si="220"/>
        <v/>
      </c>
      <c r="I223" s="48" t="str">
        <f t="shared" si="221"/>
        <v/>
      </c>
      <c r="J223" s="48">
        <f t="shared" si="222"/>
        <v>0</v>
      </c>
      <c r="K223" s="48" t="str">
        <f t="shared" si="223"/>
        <v/>
      </c>
      <c r="L223" s="48">
        <f t="shared" si="202"/>
        <v>0</v>
      </c>
      <c r="M223" s="51">
        <f t="shared" si="224"/>
        <v>0</v>
      </c>
      <c r="N223" s="51">
        <f t="shared" si="225"/>
        <v>0</v>
      </c>
      <c r="O223" s="52">
        <f t="shared" si="226"/>
        <v>0</v>
      </c>
      <c r="P223" s="96" t="str">
        <f t="shared" si="227"/>
        <v xml:space="preserve"> </v>
      </c>
      <c r="Q223" s="166" t="str">
        <f>IF(OR(P223&lt;Довідники!$J$8, P223&gt;Довідники!$K$8), "!", "")</f>
        <v>!</v>
      </c>
      <c r="R223" s="159"/>
      <c r="S223" s="103"/>
      <c r="T223" s="103"/>
      <c r="U223" s="72">
        <f t="shared" si="203"/>
        <v>0</v>
      </c>
      <c r="V223" s="104"/>
      <c r="W223" s="104"/>
      <c r="X223" s="105"/>
      <c r="Y223" s="102"/>
      <c r="Z223" s="103"/>
      <c r="AA223" s="103"/>
      <c r="AB223" s="72">
        <f t="shared" si="204"/>
        <v>0</v>
      </c>
      <c r="AC223" s="104"/>
      <c r="AD223" s="104"/>
      <c r="AE223" s="152"/>
      <c r="AF223" s="159"/>
      <c r="AG223" s="103"/>
      <c r="AH223" s="103"/>
      <c r="AI223" s="72">
        <f t="shared" si="205"/>
        <v>0</v>
      </c>
      <c r="AJ223" s="104"/>
      <c r="AK223" s="104"/>
      <c r="AL223" s="105"/>
      <c r="AM223" s="102"/>
      <c r="AN223" s="103"/>
      <c r="AO223" s="103"/>
      <c r="AP223" s="72">
        <f t="shared" si="206"/>
        <v>0</v>
      </c>
      <c r="AQ223" s="104"/>
      <c r="AR223" s="104"/>
      <c r="AS223" s="152"/>
      <c r="AT223" s="159"/>
      <c r="AU223" s="103"/>
      <c r="AV223" s="103"/>
      <c r="AW223" s="72">
        <f t="shared" si="207"/>
        <v>0</v>
      </c>
      <c r="AX223" s="104"/>
      <c r="AY223" s="104"/>
      <c r="AZ223" s="105"/>
      <c r="BA223" s="102"/>
      <c r="BB223" s="103"/>
      <c r="BC223" s="103"/>
      <c r="BD223" s="72">
        <f t="shared" si="208"/>
        <v>0</v>
      </c>
      <c r="BE223" s="104"/>
      <c r="BF223" s="104"/>
      <c r="BG223" s="152"/>
      <c r="BH223" s="159"/>
      <c r="BI223" s="103"/>
      <c r="BJ223" s="103"/>
      <c r="BK223" s="72">
        <f t="shared" si="209"/>
        <v>0</v>
      </c>
      <c r="BL223" s="104"/>
      <c r="BM223" s="104"/>
      <c r="BN223" s="105"/>
      <c r="BO223" s="102"/>
      <c r="BP223" s="103"/>
      <c r="BQ223" s="103"/>
      <c r="BR223" s="72">
        <f t="shared" si="210"/>
        <v>0</v>
      </c>
      <c r="BS223" s="104"/>
      <c r="BT223" s="104"/>
      <c r="BU223" s="152"/>
      <c r="BV223" s="159"/>
      <c r="BW223" s="103"/>
      <c r="BX223" s="103"/>
      <c r="BY223" s="72">
        <f t="shared" si="211"/>
        <v>0</v>
      </c>
      <c r="BZ223" s="104"/>
      <c r="CA223" s="104"/>
      <c r="CB223" s="105"/>
      <c r="CC223" s="102"/>
      <c r="CD223" s="103"/>
      <c r="CE223" s="103"/>
      <c r="CF223" s="72">
        <f t="shared" si="212"/>
        <v>0</v>
      </c>
      <c r="CG223" s="104"/>
      <c r="CH223" s="104"/>
      <c r="CI223" s="152"/>
      <c r="CJ223" s="159"/>
      <c r="CK223" s="103"/>
      <c r="CL223" s="103"/>
      <c r="CM223" s="72">
        <f t="shared" si="213"/>
        <v>0</v>
      </c>
      <c r="CN223" s="104"/>
      <c r="CO223" s="104"/>
      <c r="CP223" s="105"/>
      <c r="CQ223" s="102"/>
      <c r="CR223" s="103"/>
      <c r="CS223" s="103"/>
      <c r="CT223" s="72">
        <f t="shared" si="214"/>
        <v>0</v>
      </c>
      <c r="CU223" s="104"/>
      <c r="CV223" s="104"/>
      <c r="CW223" s="152"/>
      <c r="CX223" s="159"/>
      <c r="CY223" s="103"/>
      <c r="CZ223" s="103"/>
      <c r="DA223" s="72">
        <f t="shared" si="215"/>
        <v>0</v>
      </c>
      <c r="DB223" s="104"/>
      <c r="DC223" s="104"/>
      <c r="DD223" s="105"/>
      <c r="DE223" s="102"/>
      <c r="DF223" s="103"/>
      <c r="DG223" s="103"/>
      <c r="DH223" s="72">
        <f t="shared" si="216"/>
        <v>0</v>
      </c>
      <c r="DI223" s="104"/>
      <c r="DJ223" s="104"/>
      <c r="DK223" s="152"/>
      <c r="DL223" s="170">
        <f t="shared" si="228"/>
        <v>0</v>
      </c>
      <c r="DM223" s="51">
        <f>DN223*Довідники!$H$2</f>
        <v>0</v>
      </c>
      <c r="DN223" s="72">
        <f t="shared" si="229"/>
        <v>0</v>
      </c>
      <c r="DO223" s="96" t="str">
        <f t="shared" si="217"/>
        <v xml:space="preserve"> </v>
      </c>
      <c r="DP223" s="68" t="str">
        <f>IF(OR(DO223&lt;Довідники!$J$3, DO223&gt;Довідники!$K$3), "!", "")</f>
        <v>!</v>
      </c>
      <c r="DQ223" s="120"/>
      <c r="DR223" s="45" t="str">
        <f t="shared" si="230"/>
        <v/>
      </c>
      <c r="DS223" s="71"/>
      <c r="DT223" s="119"/>
      <c r="DU223" s="119"/>
      <c r="DV223" s="119"/>
      <c r="DW223" s="179"/>
      <c r="DX223" s="182"/>
      <c r="DY223" s="119"/>
      <c r="DZ223" s="119"/>
      <c r="EA223" s="183"/>
      <c r="ED223" s="10">
        <f t="shared" si="194"/>
        <v>0</v>
      </c>
      <c r="EE223" s="10">
        <f t="shared" si="195"/>
        <v>0</v>
      </c>
      <c r="EF223" s="10">
        <f t="shared" si="196"/>
        <v>0</v>
      </c>
      <c r="EG223" s="10">
        <f t="shared" si="197"/>
        <v>0</v>
      </c>
      <c r="EH223" s="10">
        <f t="shared" si="198"/>
        <v>0</v>
      </c>
      <c r="EI223" s="10">
        <f t="shared" si="199"/>
        <v>0</v>
      </c>
      <c r="EJ223" s="10">
        <f t="shared" si="200"/>
        <v>0</v>
      </c>
      <c r="EL223" s="123">
        <f t="shared" si="201"/>
        <v>0</v>
      </c>
    </row>
    <row r="224" spans="1:142" ht="13.5" hidden="1" thickBot="1" x14ac:dyDescent="0.25">
      <c r="A224" s="49">
        <f t="shared" si="218"/>
        <v>9</v>
      </c>
      <c r="B224" s="101"/>
      <c r="C224" s="50" t="str">
        <f>IF(ISBLANK(D224)=FALSE,VLOOKUP(D224,Довідники!$B$2:$C$45,2,FALSE),"")</f>
        <v/>
      </c>
      <c r="D224" s="145"/>
      <c r="E224" s="112"/>
      <c r="F224" s="48" t="str">
        <f t="shared" si="219"/>
        <v/>
      </c>
      <c r="G224" s="48" t="str">
        <f>CONCATENATE(IF($X224="З", CONCATENATE($R$4, ","), ""), IF($X224=Довідники!$E$5, CONCATENATE($R$4, "*,"), ""), IF($AE224="З", CONCATENATE($Y$4, ","), ""), IF($AE224=Довідники!$E$5, CONCATENATE($Y$4, "*,"), ""), IF($AL224="З", CONCATENATE($AF$4, ","), ""), IF($AL224=Довідники!$E$5, CONCATENATE($AF$4, "*,"), ""), IF($AS224="З", CONCATENATE($AM$4, ","), ""), IF($AS224=Довідники!$E$5, CONCATENATE($AM$4, "*,"), ""), IF($AZ224="З", CONCATENATE($AT$4, ","), ""), IF($AZ224=Довідники!$E$5, CONCATENATE($AT$4, "*,"), ""), IF($BG224="З", CONCATENATE($BA$4, ","), ""), IF($BG224=Довідники!$E$5, CONCATENATE($BA$4, "*,"), ""), IF($BN224="З", CONCATENATE($BH$4, ","), ""), IF($BN224=Довідники!$E$5, CONCATENATE($BH$4, "*,"), ""), IF($BU224="З", CONCATENATE($BO$4, ","), ""), IF($BU224=Довідники!$E$5, CONCATENATE($BO$4, "*,"), ""), IF($CB224="З", CONCATENATE($BV$4, ","), ""), IF($CB224=Довідники!$E$5, CONCATENATE($BV$4, "*,"), ""), IF($CI224="З", CONCATENATE($CC$4, ","), ""), IF($CI224=Довідники!$E$5, CONCATENATE($CC$4, "*,"), ""), IF($CP224="З", CONCATENATE($CJ$4, ","), ""), IF($CP224=Довідники!$E$5, CONCATENATE($CJ$4, "*,"), ""), IF($CW224="З", CONCATENATE($CQ$4, ","), ""), IF($CW224=Довідники!$E$5, CONCATENATE($CQ$4, "*,"), ""), IF($DD224="З", CONCATENATE($CX$4, ","), ""), IF($DD224=Довідники!$E$5, CONCATENATE($CX$4, "*,"), ""), IF($DK224="З", CONCATENATE($DE$4, ","), ""), IF($DK224=Довідники!$E$5, CONCATENATE($DE$4, "*,"), ""))</f>
        <v/>
      </c>
      <c r="H224" s="48" t="str">
        <f t="shared" si="220"/>
        <v/>
      </c>
      <c r="I224" s="48" t="str">
        <f t="shared" si="221"/>
        <v/>
      </c>
      <c r="J224" s="48">
        <f t="shared" si="222"/>
        <v>0</v>
      </c>
      <c r="K224" s="48" t="str">
        <f t="shared" si="223"/>
        <v/>
      </c>
      <c r="L224" s="48">
        <f t="shared" si="202"/>
        <v>0</v>
      </c>
      <c r="M224" s="51">
        <f t="shared" si="224"/>
        <v>0</v>
      </c>
      <c r="N224" s="51">
        <f t="shared" si="225"/>
        <v>0</v>
      </c>
      <c r="O224" s="52">
        <f t="shared" si="226"/>
        <v>0</v>
      </c>
      <c r="P224" s="96" t="str">
        <f t="shared" si="227"/>
        <v xml:space="preserve"> </v>
      </c>
      <c r="Q224" s="166" t="str">
        <f>IF(OR(P224&lt;Довідники!$J$8, P224&gt;Довідники!$K$8), "!", "")</f>
        <v>!</v>
      </c>
      <c r="R224" s="159"/>
      <c r="S224" s="103"/>
      <c r="T224" s="103"/>
      <c r="U224" s="72">
        <f t="shared" si="203"/>
        <v>0</v>
      </c>
      <c r="V224" s="104"/>
      <c r="W224" s="104"/>
      <c r="X224" s="105"/>
      <c r="Y224" s="102"/>
      <c r="Z224" s="103"/>
      <c r="AA224" s="103"/>
      <c r="AB224" s="72">
        <f t="shared" si="204"/>
        <v>0</v>
      </c>
      <c r="AC224" s="104"/>
      <c r="AD224" s="104"/>
      <c r="AE224" s="152"/>
      <c r="AF224" s="159"/>
      <c r="AG224" s="103"/>
      <c r="AH224" s="103"/>
      <c r="AI224" s="72">
        <f t="shared" si="205"/>
        <v>0</v>
      </c>
      <c r="AJ224" s="104"/>
      <c r="AK224" s="104"/>
      <c r="AL224" s="105"/>
      <c r="AM224" s="102"/>
      <c r="AN224" s="103"/>
      <c r="AO224" s="103"/>
      <c r="AP224" s="72">
        <f t="shared" si="206"/>
        <v>0</v>
      </c>
      <c r="AQ224" s="104"/>
      <c r="AR224" s="104"/>
      <c r="AS224" s="152"/>
      <c r="AT224" s="159"/>
      <c r="AU224" s="103"/>
      <c r="AV224" s="103"/>
      <c r="AW224" s="72">
        <f t="shared" si="207"/>
        <v>0</v>
      </c>
      <c r="AX224" s="104"/>
      <c r="AY224" s="104"/>
      <c r="AZ224" s="105"/>
      <c r="BA224" s="102"/>
      <c r="BB224" s="103"/>
      <c r="BC224" s="103"/>
      <c r="BD224" s="72">
        <f t="shared" si="208"/>
        <v>0</v>
      </c>
      <c r="BE224" s="104"/>
      <c r="BF224" s="104"/>
      <c r="BG224" s="152"/>
      <c r="BH224" s="159"/>
      <c r="BI224" s="103"/>
      <c r="BJ224" s="103"/>
      <c r="BK224" s="72">
        <f t="shared" si="209"/>
        <v>0</v>
      </c>
      <c r="BL224" s="104"/>
      <c r="BM224" s="104"/>
      <c r="BN224" s="105"/>
      <c r="BO224" s="102"/>
      <c r="BP224" s="103"/>
      <c r="BQ224" s="103"/>
      <c r="BR224" s="72">
        <f t="shared" si="210"/>
        <v>0</v>
      </c>
      <c r="BS224" s="104"/>
      <c r="BT224" s="104"/>
      <c r="BU224" s="152"/>
      <c r="BV224" s="159"/>
      <c r="BW224" s="103"/>
      <c r="BX224" s="103"/>
      <c r="BY224" s="72">
        <f t="shared" si="211"/>
        <v>0</v>
      </c>
      <c r="BZ224" s="104"/>
      <c r="CA224" s="104"/>
      <c r="CB224" s="105"/>
      <c r="CC224" s="102"/>
      <c r="CD224" s="103"/>
      <c r="CE224" s="103"/>
      <c r="CF224" s="72">
        <f t="shared" si="212"/>
        <v>0</v>
      </c>
      <c r="CG224" s="104"/>
      <c r="CH224" s="104"/>
      <c r="CI224" s="152"/>
      <c r="CJ224" s="159"/>
      <c r="CK224" s="103"/>
      <c r="CL224" s="103"/>
      <c r="CM224" s="72">
        <f t="shared" si="213"/>
        <v>0</v>
      </c>
      <c r="CN224" s="104"/>
      <c r="CO224" s="104"/>
      <c r="CP224" s="105"/>
      <c r="CQ224" s="102"/>
      <c r="CR224" s="103"/>
      <c r="CS224" s="103"/>
      <c r="CT224" s="72">
        <f t="shared" si="214"/>
        <v>0</v>
      </c>
      <c r="CU224" s="104"/>
      <c r="CV224" s="104"/>
      <c r="CW224" s="152"/>
      <c r="CX224" s="159"/>
      <c r="CY224" s="103"/>
      <c r="CZ224" s="103"/>
      <c r="DA224" s="72">
        <f t="shared" si="215"/>
        <v>0</v>
      </c>
      <c r="DB224" s="104"/>
      <c r="DC224" s="104"/>
      <c r="DD224" s="105"/>
      <c r="DE224" s="102"/>
      <c r="DF224" s="103"/>
      <c r="DG224" s="103"/>
      <c r="DH224" s="72">
        <f t="shared" si="216"/>
        <v>0</v>
      </c>
      <c r="DI224" s="104"/>
      <c r="DJ224" s="104"/>
      <c r="DK224" s="152"/>
      <c r="DL224" s="170">
        <f t="shared" si="228"/>
        <v>0</v>
      </c>
      <c r="DM224" s="51">
        <f>DN224*Довідники!$H$2</f>
        <v>0</v>
      </c>
      <c r="DN224" s="72">
        <f t="shared" si="229"/>
        <v>0</v>
      </c>
      <c r="DO224" s="96" t="str">
        <f t="shared" si="217"/>
        <v xml:space="preserve"> </v>
      </c>
      <c r="DP224" s="68" t="str">
        <f>IF(OR(DO224&lt;Довідники!$J$3, DO224&gt;Довідники!$K$3), "!", "")</f>
        <v>!</v>
      </c>
      <c r="DQ224" s="120"/>
      <c r="DR224" s="45" t="str">
        <f t="shared" si="230"/>
        <v/>
      </c>
      <c r="DS224" s="71"/>
      <c r="DT224" s="119"/>
      <c r="DU224" s="119"/>
      <c r="DV224" s="119"/>
      <c r="DW224" s="179"/>
      <c r="DX224" s="182"/>
      <c r="DY224" s="119"/>
      <c r="DZ224" s="119"/>
      <c r="EA224" s="183"/>
      <c r="ED224" s="10">
        <f t="shared" si="194"/>
        <v>0</v>
      </c>
      <c r="EE224" s="10">
        <f t="shared" si="195"/>
        <v>0</v>
      </c>
      <c r="EF224" s="10">
        <f t="shared" si="196"/>
        <v>0</v>
      </c>
      <c r="EG224" s="10">
        <f t="shared" si="197"/>
        <v>0</v>
      </c>
      <c r="EH224" s="10">
        <f t="shared" si="198"/>
        <v>0</v>
      </c>
      <c r="EI224" s="10">
        <f t="shared" si="199"/>
        <v>0</v>
      </c>
      <c r="EJ224" s="10">
        <f t="shared" si="200"/>
        <v>0</v>
      </c>
      <c r="EL224" s="123">
        <f t="shared" si="201"/>
        <v>0</v>
      </c>
    </row>
    <row r="225" spans="1:142" ht="13.5" hidden="1" thickBot="1" x14ac:dyDescent="0.25">
      <c r="A225" s="49">
        <f t="shared" si="218"/>
        <v>10</v>
      </c>
      <c r="B225" s="101"/>
      <c r="C225" s="50" t="str">
        <f>IF(ISBLANK(D225)=FALSE,VLOOKUP(D225,Довідники!$B$2:$C$45,2,FALSE),"")</f>
        <v/>
      </c>
      <c r="D225" s="145"/>
      <c r="E225" s="112"/>
      <c r="F225" s="48" t="str">
        <f t="shared" si="219"/>
        <v/>
      </c>
      <c r="G225" s="48" t="str">
        <f>CONCATENATE(IF($X225="З", CONCATENATE($R$4, ","), ""), IF($X225=Довідники!$E$5, CONCATENATE($R$4, "*,"), ""), IF($AE225="З", CONCATENATE($Y$4, ","), ""), IF($AE225=Довідники!$E$5, CONCATENATE($Y$4, "*,"), ""), IF($AL225="З", CONCATENATE($AF$4, ","), ""), IF($AL225=Довідники!$E$5, CONCATENATE($AF$4, "*,"), ""), IF($AS225="З", CONCATENATE($AM$4, ","), ""), IF($AS225=Довідники!$E$5, CONCATENATE($AM$4, "*,"), ""), IF($AZ225="З", CONCATENATE($AT$4, ","), ""), IF($AZ225=Довідники!$E$5, CONCATENATE($AT$4, "*,"), ""), IF($BG225="З", CONCATENATE($BA$4, ","), ""), IF($BG225=Довідники!$E$5, CONCATENATE($BA$4, "*,"), ""), IF($BN225="З", CONCATENATE($BH$4, ","), ""), IF($BN225=Довідники!$E$5, CONCATENATE($BH$4, "*,"), ""), IF($BU225="З", CONCATENATE($BO$4, ","), ""), IF($BU225=Довідники!$E$5, CONCATENATE($BO$4, "*,"), ""), IF($CB225="З", CONCATENATE($BV$4, ","), ""), IF($CB225=Довідники!$E$5, CONCATENATE($BV$4, "*,"), ""), IF($CI225="З", CONCATENATE($CC$4, ","), ""), IF($CI225=Довідники!$E$5, CONCATENATE($CC$4, "*,"), ""), IF($CP225="З", CONCATENATE($CJ$4, ","), ""), IF($CP225=Довідники!$E$5, CONCATENATE($CJ$4, "*,"), ""), IF($CW225="З", CONCATENATE($CQ$4, ","), ""), IF($CW225=Довідники!$E$5, CONCATENATE($CQ$4, "*,"), ""), IF($DD225="З", CONCATENATE($CX$4, ","), ""), IF($DD225=Довідники!$E$5, CONCATENATE($CX$4, "*,"), ""), IF($DK225="З", CONCATENATE($DE$4, ","), ""), IF($DK225=Довідники!$E$5, CONCATENATE($DE$4, "*,"), ""))</f>
        <v/>
      </c>
      <c r="H225" s="48" t="str">
        <f t="shared" si="220"/>
        <v/>
      </c>
      <c r="I225" s="48" t="str">
        <f t="shared" si="221"/>
        <v/>
      </c>
      <c r="J225" s="48">
        <f t="shared" si="222"/>
        <v>0</v>
      </c>
      <c r="K225" s="48" t="str">
        <f t="shared" si="223"/>
        <v/>
      </c>
      <c r="L225" s="48">
        <f t="shared" si="202"/>
        <v>0</v>
      </c>
      <c r="M225" s="51">
        <f t="shared" si="224"/>
        <v>0</v>
      </c>
      <c r="N225" s="51">
        <f t="shared" si="225"/>
        <v>0</v>
      </c>
      <c r="O225" s="52">
        <f t="shared" si="226"/>
        <v>0</v>
      </c>
      <c r="P225" s="96" t="str">
        <f t="shared" si="227"/>
        <v xml:space="preserve"> </v>
      </c>
      <c r="Q225" s="166" t="str">
        <f>IF(OR(P225&lt;Довідники!$J$8, P225&gt;Довідники!$K$8), "!", "")</f>
        <v>!</v>
      </c>
      <c r="R225" s="159"/>
      <c r="S225" s="103"/>
      <c r="T225" s="103"/>
      <c r="U225" s="72">
        <f t="shared" si="203"/>
        <v>0</v>
      </c>
      <c r="V225" s="104"/>
      <c r="W225" s="104"/>
      <c r="X225" s="105"/>
      <c r="Y225" s="102"/>
      <c r="Z225" s="103"/>
      <c r="AA225" s="103"/>
      <c r="AB225" s="72">
        <f t="shared" si="204"/>
        <v>0</v>
      </c>
      <c r="AC225" s="104"/>
      <c r="AD225" s="104"/>
      <c r="AE225" s="152"/>
      <c r="AF225" s="159"/>
      <c r="AG225" s="103"/>
      <c r="AH225" s="103"/>
      <c r="AI225" s="72">
        <f t="shared" si="205"/>
        <v>0</v>
      </c>
      <c r="AJ225" s="104"/>
      <c r="AK225" s="104"/>
      <c r="AL225" s="105"/>
      <c r="AM225" s="102"/>
      <c r="AN225" s="103"/>
      <c r="AO225" s="103"/>
      <c r="AP225" s="72">
        <f t="shared" si="206"/>
        <v>0</v>
      </c>
      <c r="AQ225" s="104"/>
      <c r="AR225" s="104"/>
      <c r="AS225" s="152"/>
      <c r="AT225" s="159"/>
      <c r="AU225" s="103"/>
      <c r="AV225" s="103"/>
      <c r="AW225" s="72">
        <f t="shared" si="207"/>
        <v>0</v>
      </c>
      <c r="AX225" s="104"/>
      <c r="AY225" s="104"/>
      <c r="AZ225" s="105"/>
      <c r="BA225" s="102"/>
      <c r="BB225" s="103"/>
      <c r="BC225" s="103"/>
      <c r="BD225" s="72">
        <f t="shared" si="208"/>
        <v>0</v>
      </c>
      <c r="BE225" s="104"/>
      <c r="BF225" s="104"/>
      <c r="BG225" s="152"/>
      <c r="BH225" s="159"/>
      <c r="BI225" s="103"/>
      <c r="BJ225" s="103"/>
      <c r="BK225" s="72">
        <f t="shared" si="209"/>
        <v>0</v>
      </c>
      <c r="BL225" s="104"/>
      <c r="BM225" s="104"/>
      <c r="BN225" s="105"/>
      <c r="BO225" s="102"/>
      <c r="BP225" s="103"/>
      <c r="BQ225" s="103"/>
      <c r="BR225" s="72">
        <f t="shared" si="210"/>
        <v>0</v>
      </c>
      <c r="BS225" s="104"/>
      <c r="BT225" s="104"/>
      <c r="BU225" s="152"/>
      <c r="BV225" s="159"/>
      <c r="BW225" s="103"/>
      <c r="BX225" s="103"/>
      <c r="BY225" s="72">
        <f t="shared" si="211"/>
        <v>0</v>
      </c>
      <c r="BZ225" s="104"/>
      <c r="CA225" s="104"/>
      <c r="CB225" s="105"/>
      <c r="CC225" s="102"/>
      <c r="CD225" s="103"/>
      <c r="CE225" s="103"/>
      <c r="CF225" s="72">
        <f t="shared" si="212"/>
        <v>0</v>
      </c>
      <c r="CG225" s="104"/>
      <c r="CH225" s="104"/>
      <c r="CI225" s="152"/>
      <c r="CJ225" s="159"/>
      <c r="CK225" s="103"/>
      <c r="CL225" s="103"/>
      <c r="CM225" s="72">
        <f t="shared" si="213"/>
        <v>0</v>
      </c>
      <c r="CN225" s="104"/>
      <c r="CO225" s="104"/>
      <c r="CP225" s="105"/>
      <c r="CQ225" s="102"/>
      <c r="CR225" s="103"/>
      <c r="CS225" s="103"/>
      <c r="CT225" s="72">
        <f t="shared" si="214"/>
        <v>0</v>
      </c>
      <c r="CU225" s="104"/>
      <c r="CV225" s="104"/>
      <c r="CW225" s="152"/>
      <c r="CX225" s="159"/>
      <c r="CY225" s="103"/>
      <c r="CZ225" s="103"/>
      <c r="DA225" s="72">
        <f t="shared" si="215"/>
        <v>0</v>
      </c>
      <c r="DB225" s="104"/>
      <c r="DC225" s="104"/>
      <c r="DD225" s="105"/>
      <c r="DE225" s="102"/>
      <c r="DF225" s="103"/>
      <c r="DG225" s="103"/>
      <c r="DH225" s="72">
        <f t="shared" si="216"/>
        <v>0</v>
      </c>
      <c r="DI225" s="104"/>
      <c r="DJ225" s="104"/>
      <c r="DK225" s="152"/>
      <c r="DL225" s="170">
        <f t="shared" si="228"/>
        <v>0</v>
      </c>
      <c r="DM225" s="51">
        <f>DN225*Довідники!$H$2</f>
        <v>0</v>
      </c>
      <c r="DN225" s="72">
        <f t="shared" si="229"/>
        <v>0</v>
      </c>
      <c r="DO225" s="96" t="str">
        <f t="shared" si="217"/>
        <v xml:space="preserve"> </v>
      </c>
      <c r="DP225" s="68" t="str">
        <f>IF(OR(DO225&lt;Довідники!$J$3, DO225&gt;Довідники!$K$3), "!", "")</f>
        <v>!</v>
      </c>
      <c r="DQ225" s="120"/>
      <c r="DR225" s="45" t="str">
        <f t="shared" si="230"/>
        <v/>
      </c>
      <c r="DS225" s="71"/>
      <c r="DT225" s="119"/>
      <c r="DU225" s="119"/>
      <c r="DV225" s="119"/>
      <c r="DW225" s="179"/>
      <c r="DX225" s="182"/>
      <c r="DY225" s="119"/>
      <c r="DZ225" s="119"/>
      <c r="EA225" s="183"/>
      <c r="ED225" s="10">
        <f t="shared" si="194"/>
        <v>0</v>
      </c>
      <c r="EE225" s="10">
        <f t="shared" si="195"/>
        <v>0</v>
      </c>
      <c r="EF225" s="10">
        <f t="shared" si="196"/>
        <v>0</v>
      </c>
      <c r="EG225" s="10">
        <f t="shared" si="197"/>
        <v>0</v>
      </c>
      <c r="EH225" s="10">
        <f t="shared" si="198"/>
        <v>0</v>
      </c>
      <c r="EI225" s="10">
        <f t="shared" si="199"/>
        <v>0</v>
      </c>
      <c r="EJ225" s="10">
        <f t="shared" si="200"/>
        <v>0</v>
      </c>
      <c r="EL225" s="123">
        <f t="shared" si="201"/>
        <v>0</v>
      </c>
    </row>
    <row r="226" spans="1:142" ht="13.5" hidden="1" thickBot="1" x14ac:dyDescent="0.25">
      <c r="A226" s="49">
        <f t="shared" si="218"/>
        <v>11</v>
      </c>
      <c r="B226" s="101"/>
      <c r="C226" s="50" t="str">
        <f>IF(ISBLANK(D226)=FALSE,VLOOKUP(D226,Довідники!$B$2:$C$45,2,FALSE),"")</f>
        <v/>
      </c>
      <c r="D226" s="145"/>
      <c r="E226" s="112"/>
      <c r="F226" s="48" t="str">
        <f t="shared" si="219"/>
        <v/>
      </c>
      <c r="G226" s="48" t="str">
        <f>CONCATENATE(IF($X226="З", CONCATENATE($R$4, ","), ""), IF($X226=Довідники!$E$5, CONCATENATE($R$4, "*,"), ""), IF($AE226="З", CONCATENATE($Y$4, ","), ""), IF($AE226=Довідники!$E$5, CONCATENATE($Y$4, "*,"), ""), IF($AL226="З", CONCATENATE($AF$4, ","), ""), IF($AL226=Довідники!$E$5, CONCATENATE($AF$4, "*,"), ""), IF($AS226="З", CONCATENATE($AM$4, ","), ""), IF($AS226=Довідники!$E$5, CONCATENATE($AM$4, "*,"), ""), IF($AZ226="З", CONCATENATE($AT$4, ","), ""), IF($AZ226=Довідники!$E$5, CONCATENATE($AT$4, "*,"), ""), IF($BG226="З", CONCATENATE($BA$4, ","), ""), IF($BG226=Довідники!$E$5, CONCATENATE($BA$4, "*,"), ""), IF($BN226="З", CONCATENATE($BH$4, ","), ""), IF($BN226=Довідники!$E$5, CONCATENATE($BH$4, "*,"), ""), IF($BU226="З", CONCATENATE($BO$4, ","), ""), IF($BU226=Довідники!$E$5, CONCATENATE($BO$4, "*,"), ""), IF($CB226="З", CONCATENATE($BV$4, ","), ""), IF($CB226=Довідники!$E$5, CONCATENATE($BV$4, "*,"), ""), IF($CI226="З", CONCATENATE($CC$4, ","), ""), IF($CI226=Довідники!$E$5, CONCATENATE($CC$4, "*,"), ""), IF($CP226="З", CONCATENATE($CJ$4, ","), ""), IF($CP226=Довідники!$E$5, CONCATENATE($CJ$4, "*,"), ""), IF($CW226="З", CONCATENATE($CQ$4, ","), ""), IF($CW226=Довідники!$E$5, CONCATENATE($CQ$4, "*,"), ""), IF($DD226="З", CONCATENATE($CX$4, ","), ""), IF($DD226=Довідники!$E$5, CONCATENATE($CX$4, "*,"), ""), IF($DK226="З", CONCATENATE($DE$4, ","), ""), IF($DK226=Довідники!$E$5, CONCATENATE($DE$4, "*,"), ""))</f>
        <v/>
      </c>
      <c r="H226" s="48" t="str">
        <f t="shared" si="220"/>
        <v/>
      </c>
      <c r="I226" s="48" t="str">
        <f t="shared" si="221"/>
        <v/>
      </c>
      <c r="J226" s="48">
        <f t="shared" si="222"/>
        <v>0</v>
      </c>
      <c r="K226" s="48" t="str">
        <f t="shared" si="223"/>
        <v/>
      </c>
      <c r="L226" s="48">
        <f t="shared" si="202"/>
        <v>0</v>
      </c>
      <c r="M226" s="51">
        <f t="shared" si="224"/>
        <v>0</v>
      </c>
      <c r="N226" s="51">
        <f t="shared" si="225"/>
        <v>0</v>
      </c>
      <c r="O226" s="52">
        <f t="shared" si="226"/>
        <v>0</v>
      </c>
      <c r="P226" s="96" t="str">
        <f t="shared" si="227"/>
        <v xml:space="preserve"> </v>
      </c>
      <c r="Q226" s="166" t="str">
        <f>IF(OR(P226&lt;Довідники!$J$8, P226&gt;Довідники!$K$8), "!", "")</f>
        <v>!</v>
      </c>
      <c r="R226" s="159"/>
      <c r="S226" s="103"/>
      <c r="T226" s="103"/>
      <c r="U226" s="72">
        <f t="shared" si="203"/>
        <v>0</v>
      </c>
      <c r="V226" s="104"/>
      <c r="W226" s="104"/>
      <c r="X226" s="105"/>
      <c r="Y226" s="102"/>
      <c r="Z226" s="103"/>
      <c r="AA226" s="103"/>
      <c r="AB226" s="72">
        <f t="shared" si="204"/>
        <v>0</v>
      </c>
      <c r="AC226" s="104"/>
      <c r="AD226" s="104"/>
      <c r="AE226" s="152"/>
      <c r="AF226" s="159"/>
      <c r="AG226" s="103"/>
      <c r="AH226" s="103"/>
      <c r="AI226" s="72">
        <f t="shared" si="205"/>
        <v>0</v>
      </c>
      <c r="AJ226" s="104"/>
      <c r="AK226" s="104"/>
      <c r="AL226" s="105"/>
      <c r="AM226" s="102"/>
      <c r="AN226" s="103"/>
      <c r="AO226" s="103"/>
      <c r="AP226" s="72">
        <f t="shared" si="206"/>
        <v>0</v>
      </c>
      <c r="AQ226" s="104"/>
      <c r="AR226" s="104"/>
      <c r="AS226" s="152"/>
      <c r="AT226" s="159"/>
      <c r="AU226" s="103"/>
      <c r="AV226" s="103"/>
      <c r="AW226" s="72">
        <f t="shared" si="207"/>
        <v>0</v>
      </c>
      <c r="AX226" s="104"/>
      <c r="AY226" s="104"/>
      <c r="AZ226" s="105"/>
      <c r="BA226" s="102"/>
      <c r="BB226" s="103"/>
      <c r="BC226" s="103"/>
      <c r="BD226" s="72">
        <f t="shared" si="208"/>
        <v>0</v>
      </c>
      <c r="BE226" s="104"/>
      <c r="BF226" s="104"/>
      <c r="BG226" s="152"/>
      <c r="BH226" s="159"/>
      <c r="BI226" s="103"/>
      <c r="BJ226" s="103"/>
      <c r="BK226" s="72">
        <f t="shared" si="209"/>
        <v>0</v>
      </c>
      <c r="BL226" s="104"/>
      <c r="BM226" s="104"/>
      <c r="BN226" s="105"/>
      <c r="BO226" s="102"/>
      <c r="BP226" s="103"/>
      <c r="BQ226" s="103"/>
      <c r="BR226" s="72">
        <f t="shared" si="210"/>
        <v>0</v>
      </c>
      <c r="BS226" s="104"/>
      <c r="BT226" s="104"/>
      <c r="BU226" s="152"/>
      <c r="BV226" s="159"/>
      <c r="BW226" s="103"/>
      <c r="BX226" s="103"/>
      <c r="BY226" s="72">
        <f t="shared" si="211"/>
        <v>0</v>
      </c>
      <c r="BZ226" s="104"/>
      <c r="CA226" s="104"/>
      <c r="CB226" s="105"/>
      <c r="CC226" s="102"/>
      <c r="CD226" s="103"/>
      <c r="CE226" s="103"/>
      <c r="CF226" s="72">
        <f t="shared" si="212"/>
        <v>0</v>
      </c>
      <c r="CG226" s="104"/>
      <c r="CH226" s="104"/>
      <c r="CI226" s="152"/>
      <c r="CJ226" s="159"/>
      <c r="CK226" s="103"/>
      <c r="CL226" s="103"/>
      <c r="CM226" s="72">
        <f t="shared" si="213"/>
        <v>0</v>
      </c>
      <c r="CN226" s="104"/>
      <c r="CO226" s="104"/>
      <c r="CP226" s="105"/>
      <c r="CQ226" s="102"/>
      <c r="CR226" s="103"/>
      <c r="CS226" s="103"/>
      <c r="CT226" s="72">
        <f t="shared" si="214"/>
        <v>0</v>
      </c>
      <c r="CU226" s="104"/>
      <c r="CV226" s="104"/>
      <c r="CW226" s="152"/>
      <c r="CX226" s="159"/>
      <c r="CY226" s="103"/>
      <c r="CZ226" s="103"/>
      <c r="DA226" s="72">
        <f t="shared" si="215"/>
        <v>0</v>
      </c>
      <c r="DB226" s="104"/>
      <c r="DC226" s="104"/>
      <c r="DD226" s="105"/>
      <c r="DE226" s="102"/>
      <c r="DF226" s="103"/>
      <c r="DG226" s="103"/>
      <c r="DH226" s="72">
        <f t="shared" si="216"/>
        <v>0</v>
      </c>
      <c r="DI226" s="104"/>
      <c r="DJ226" s="104"/>
      <c r="DK226" s="152"/>
      <c r="DL226" s="170">
        <f t="shared" si="228"/>
        <v>0</v>
      </c>
      <c r="DM226" s="51">
        <f>DN226*Довідники!$H$2</f>
        <v>0</v>
      </c>
      <c r="DN226" s="72">
        <f t="shared" si="229"/>
        <v>0</v>
      </c>
      <c r="DO226" s="96" t="str">
        <f t="shared" si="217"/>
        <v xml:space="preserve"> </v>
      </c>
      <c r="DP226" s="68" t="str">
        <f>IF(OR(DO226&lt;Довідники!$J$3, DO226&gt;Довідники!$K$3), "!", "")</f>
        <v>!</v>
      </c>
      <c r="DQ226" s="120"/>
      <c r="DR226" s="45" t="str">
        <f t="shared" si="230"/>
        <v/>
      </c>
      <c r="DS226" s="71"/>
      <c r="DT226" s="119"/>
      <c r="DU226" s="119"/>
      <c r="DV226" s="119"/>
      <c r="DW226" s="179"/>
      <c r="DX226" s="182"/>
      <c r="DY226" s="119"/>
      <c r="DZ226" s="119"/>
      <c r="EA226" s="183"/>
      <c r="ED226" s="10">
        <f t="shared" si="194"/>
        <v>0</v>
      </c>
      <c r="EE226" s="10">
        <f t="shared" si="195"/>
        <v>0</v>
      </c>
      <c r="EF226" s="10">
        <f t="shared" si="196"/>
        <v>0</v>
      </c>
      <c r="EG226" s="10">
        <f t="shared" si="197"/>
        <v>0</v>
      </c>
      <c r="EH226" s="10">
        <f t="shared" si="198"/>
        <v>0</v>
      </c>
      <c r="EI226" s="10">
        <f t="shared" si="199"/>
        <v>0</v>
      </c>
      <c r="EJ226" s="10">
        <f t="shared" si="200"/>
        <v>0</v>
      </c>
      <c r="EL226" s="123">
        <f t="shared" si="201"/>
        <v>0</v>
      </c>
    </row>
    <row r="227" spans="1:142" ht="13.5" hidden="1" thickBot="1" x14ac:dyDescent="0.25">
      <c r="A227" s="49">
        <f t="shared" si="218"/>
        <v>12</v>
      </c>
      <c r="B227" s="101"/>
      <c r="C227" s="50" t="str">
        <f>IF(ISBLANK(D227)=FALSE,VLOOKUP(D227,Довідники!$B$2:$C$45,2,FALSE),"")</f>
        <v/>
      </c>
      <c r="D227" s="145"/>
      <c r="E227" s="112"/>
      <c r="F227" s="48" t="str">
        <f t="shared" si="219"/>
        <v/>
      </c>
      <c r="G227" s="48" t="str">
        <f>CONCATENATE(IF($X227="З", CONCATENATE($R$4, ","), ""), IF($X227=Довідники!$E$5, CONCATENATE($R$4, "*,"), ""), IF($AE227="З", CONCATENATE($Y$4, ","), ""), IF($AE227=Довідники!$E$5, CONCATENATE($Y$4, "*,"), ""), IF($AL227="З", CONCATENATE($AF$4, ","), ""), IF($AL227=Довідники!$E$5, CONCATENATE($AF$4, "*,"), ""), IF($AS227="З", CONCATENATE($AM$4, ","), ""), IF($AS227=Довідники!$E$5, CONCATENATE($AM$4, "*,"), ""), IF($AZ227="З", CONCATENATE($AT$4, ","), ""), IF($AZ227=Довідники!$E$5, CONCATENATE($AT$4, "*,"), ""), IF($BG227="З", CONCATENATE($BA$4, ","), ""), IF($BG227=Довідники!$E$5, CONCATENATE($BA$4, "*,"), ""), IF($BN227="З", CONCATENATE($BH$4, ","), ""), IF($BN227=Довідники!$E$5, CONCATENATE($BH$4, "*,"), ""), IF($BU227="З", CONCATENATE($BO$4, ","), ""), IF($BU227=Довідники!$E$5, CONCATENATE($BO$4, "*,"), ""), IF($CB227="З", CONCATENATE($BV$4, ","), ""), IF($CB227=Довідники!$E$5, CONCATENATE($BV$4, "*,"), ""), IF($CI227="З", CONCATENATE($CC$4, ","), ""), IF($CI227=Довідники!$E$5, CONCATENATE($CC$4, "*,"), ""), IF($CP227="З", CONCATENATE($CJ$4, ","), ""), IF($CP227=Довідники!$E$5, CONCATENATE($CJ$4, "*,"), ""), IF($CW227="З", CONCATENATE($CQ$4, ","), ""), IF($CW227=Довідники!$E$5, CONCATENATE($CQ$4, "*,"), ""), IF($DD227="З", CONCATENATE($CX$4, ","), ""), IF($DD227=Довідники!$E$5, CONCATENATE($CX$4, "*,"), ""), IF($DK227="З", CONCATENATE($DE$4, ","), ""), IF($DK227=Довідники!$E$5, CONCATENATE($DE$4, "*,"), ""))</f>
        <v/>
      </c>
      <c r="H227" s="48" t="str">
        <f t="shared" si="220"/>
        <v/>
      </c>
      <c r="I227" s="48" t="str">
        <f t="shared" si="221"/>
        <v/>
      </c>
      <c r="J227" s="48">
        <f t="shared" si="222"/>
        <v>0</v>
      </c>
      <c r="K227" s="48" t="str">
        <f t="shared" si="223"/>
        <v/>
      </c>
      <c r="L227" s="48">
        <f t="shared" si="202"/>
        <v>0</v>
      </c>
      <c r="M227" s="51">
        <f t="shared" si="224"/>
        <v>0</v>
      </c>
      <c r="N227" s="51">
        <f t="shared" si="225"/>
        <v>0</v>
      </c>
      <c r="O227" s="52">
        <f t="shared" si="226"/>
        <v>0</v>
      </c>
      <c r="P227" s="96" t="str">
        <f t="shared" si="227"/>
        <v xml:space="preserve"> </v>
      </c>
      <c r="Q227" s="166" t="str">
        <f>IF(OR(P227&lt;Довідники!$J$8, P227&gt;Довідники!$K$8), "!", "")</f>
        <v>!</v>
      </c>
      <c r="R227" s="159"/>
      <c r="S227" s="103"/>
      <c r="T227" s="103"/>
      <c r="U227" s="72">
        <f t="shared" si="203"/>
        <v>0</v>
      </c>
      <c r="V227" s="104"/>
      <c r="W227" s="104"/>
      <c r="X227" s="105"/>
      <c r="Y227" s="102"/>
      <c r="Z227" s="103"/>
      <c r="AA227" s="103"/>
      <c r="AB227" s="72">
        <f t="shared" si="204"/>
        <v>0</v>
      </c>
      <c r="AC227" s="104"/>
      <c r="AD227" s="104"/>
      <c r="AE227" s="152"/>
      <c r="AF227" s="159"/>
      <c r="AG227" s="103"/>
      <c r="AH227" s="103"/>
      <c r="AI227" s="72">
        <f t="shared" si="205"/>
        <v>0</v>
      </c>
      <c r="AJ227" s="104"/>
      <c r="AK227" s="104"/>
      <c r="AL227" s="105"/>
      <c r="AM227" s="102"/>
      <c r="AN227" s="103"/>
      <c r="AO227" s="103"/>
      <c r="AP227" s="72">
        <f t="shared" si="206"/>
        <v>0</v>
      </c>
      <c r="AQ227" s="104"/>
      <c r="AR227" s="104"/>
      <c r="AS227" s="152"/>
      <c r="AT227" s="159"/>
      <c r="AU227" s="103"/>
      <c r="AV227" s="103"/>
      <c r="AW227" s="72">
        <f t="shared" si="207"/>
        <v>0</v>
      </c>
      <c r="AX227" s="104"/>
      <c r="AY227" s="104"/>
      <c r="AZ227" s="105"/>
      <c r="BA227" s="102"/>
      <c r="BB227" s="103"/>
      <c r="BC227" s="103"/>
      <c r="BD227" s="72">
        <f t="shared" si="208"/>
        <v>0</v>
      </c>
      <c r="BE227" s="104"/>
      <c r="BF227" s="104"/>
      <c r="BG227" s="152"/>
      <c r="BH227" s="159"/>
      <c r="BI227" s="103"/>
      <c r="BJ227" s="103"/>
      <c r="BK227" s="72">
        <f t="shared" si="209"/>
        <v>0</v>
      </c>
      <c r="BL227" s="104"/>
      <c r="BM227" s="104"/>
      <c r="BN227" s="105"/>
      <c r="BO227" s="102"/>
      <c r="BP227" s="103"/>
      <c r="BQ227" s="103"/>
      <c r="BR227" s="72">
        <f t="shared" si="210"/>
        <v>0</v>
      </c>
      <c r="BS227" s="104"/>
      <c r="BT227" s="104"/>
      <c r="BU227" s="152"/>
      <c r="BV227" s="159"/>
      <c r="BW227" s="103"/>
      <c r="BX227" s="103"/>
      <c r="BY227" s="72">
        <f t="shared" si="211"/>
        <v>0</v>
      </c>
      <c r="BZ227" s="104"/>
      <c r="CA227" s="104"/>
      <c r="CB227" s="105"/>
      <c r="CC227" s="102"/>
      <c r="CD227" s="103"/>
      <c r="CE227" s="103"/>
      <c r="CF227" s="72">
        <f t="shared" si="212"/>
        <v>0</v>
      </c>
      <c r="CG227" s="104"/>
      <c r="CH227" s="104"/>
      <c r="CI227" s="152"/>
      <c r="CJ227" s="159"/>
      <c r="CK227" s="103"/>
      <c r="CL227" s="103"/>
      <c r="CM227" s="72">
        <f t="shared" si="213"/>
        <v>0</v>
      </c>
      <c r="CN227" s="104"/>
      <c r="CO227" s="104"/>
      <c r="CP227" s="105"/>
      <c r="CQ227" s="102"/>
      <c r="CR227" s="103"/>
      <c r="CS227" s="103"/>
      <c r="CT227" s="72">
        <f t="shared" si="214"/>
        <v>0</v>
      </c>
      <c r="CU227" s="104"/>
      <c r="CV227" s="104"/>
      <c r="CW227" s="152"/>
      <c r="CX227" s="159"/>
      <c r="CY227" s="103"/>
      <c r="CZ227" s="103"/>
      <c r="DA227" s="72">
        <f t="shared" si="215"/>
        <v>0</v>
      </c>
      <c r="DB227" s="104"/>
      <c r="DC227" s="104"/>
      <c r="DD227" s="105"/>
      <c r="DE227" s="102"/>
      <c r="DF227" s="103"/>
      <c r="DG227" s="103"/>
      <c r="DH227" s="72">
        <f t="shared" si="216"/>
        <v>0</v>
      </c>
      <c r="DI227" s="104"/>
      <c r="DJ227" s="104"/>
      <c r="DK227" s="152"/>
      <c r="DL227" s="170">
        <f t="shared" si="228"/>
        <v>0</v>
      </c>
      <c r="DM227" s="51">
        <f>DN227*Довідники!$H$2</f>
        <v>0</v>
      </c>
      <c r="DN227" s="72">
        <f t="shared" si="229"/>
        <v>0</v>
      </c>
      <c r="DO227" s="96" t="str">
        <f t="shared" si="217"/>
        <v xml:space="preserve"> </v>
      </c>
      <c r="DP227" s="68" t="str">
        <f>IF(OR(DO227&lt;Довідники!$J$3, DO227&gt;Довідники!$K$3), "!", "")</f>
        <v>!</v>
      </c>
      <c r="DQ227" s="120"/>
      <c r="DR227" s="45" t="str">
        <f t="shared" si="230"/>
        <v/>
      </c>
      <c r="DS227" s="71"/>
      <c r="DT227" s="119"/>
      <c r="DU227" s="119"/>
      <c r="DV227" s="119"/>
      <c r="DW227" s="179"/>
      <c r="DX227" s="182"/>
      <c r="DY227" s="119"/>
      <c r="DZ227" s="119"/>
      <c r="EA227" s="183"/>
      <c r="ED227" s="10">
        <f t="shared" si="194"/>
        <v>0</v>
      </c>
      <c r="EE227" s="10">
        <f t="shared" si="195"/>
        <v>0</v>
      </c>
      <c r="EF227" s="10">
        <f t="shared" si="196"/>
        <v>0</v>
      </c>
      <c r="EG227" s="10">
        <f t="shared" si="197"/>
        <v>0</v>
      </c>
      <c r="EH227" s="10">
        <f t="shared" si="198"/>
        <v>0</v>
      </c>
      <c r="EI227" s="10">
        <f t="shared" si="199"/>
        <v>0</v>
      </c>
      <c r="EJ227" s="10">
        <f t="shared" si="200"/>
        <v>0</v>
      </c>
      <c r="EL227" s="123">
        <f t="shared" si="201"/>
        <v>0</v>
      </c>
    </row>
    <row r="228" spans="1:142" ht="13.5" hidden="1" thickBot="1" x14ac:dyDescent="0.25">
      <c r="A228" s="49">
        <f t="shared" si="218"/>
        <v>13</v>
      </c>
      <c r="B228" s="101"/>
      <c r="C228" s="50" t="str">
        <f>IF(ISBLANK(D228)=FALSE,VLOOKUP(D228,Довідники!$B$2:$C$45,2,FALSE),"")</f>
        <v/>
      </c>
      <c r="D228" s="145"/>
      <c r="E228" s="112"/>
      <c r="F228" s="48" t="str">
        <f t="shared" si="219"/>
        <v/>
      </c>
      <c r="G228" s="48" t="str">
        <f>CONCATENATE(IF($X228="З", CONCATENATE($R$4, ","), ""), IF($X228=Довідники!$E$5, CONCATENATE($R$4, "*,"), ""), IF($AE228="З", CONCATENATE($Y$4, ","), ""), IF($AE228=Довідники!$E$5, CONCATENATE($Y$4, "*,"), ""), IF($AL228="З", CONCATENATE($AF$4, ","), ""), IF($AL228=Довідники!$E$5, CONCATENATE($AF$4, "*,"), ""), IF($AS228="З", CONCATENATE($AM$4, ","), ""), IF($AS228=Довідники!$E$5, CONCATENATE($AM$4, "*,"), ""), IF($AZ228="З", CONCATENATE($AT$4, ","), ""), IF($AZ228=Довідники!$E$5, CONCATENATE($AT$4, "*,"), ""), IF($BG228="З", CONCATENATE($BA$4, ","), ""), IF($BG228=Довідники!$E$5, CONCATENATE($BA$4, "*,"), ""), IF($BN228="З", CONCATENATE($BH$4, ","), ""), IF($BN228=Довідники!$E$5, CONCATENATE($BH$4, "*,"), ""), IF($BU228="З", CONCATENATE($BO$4, ","), ""), IF($BU228=Довідники!$E$5, CONCATENATE($BO$4, "*,"), ""), IF($CB228="З", CONCATENATE($BV$4, ","), ""), IF($CB228=Довідники!$E$5, CONCATENATE($BV$4, "*,"), ""), IF($CI228="З", CONCATENATE($CC$4, ","), ""), IF($CI228=Довідники!$E$5, CONCATENATE($CC$4, "*,"), ""), IF($CP228="З", CONCATENATE($CJ$4, ","), ""), IF($CP228=Довідники!$E$5, CONCATENATE($CJ$4, "*,"), ""), IF($CW228="З", CONCATENATE($CQ$4, ","), ""), IF($CW228=Довідники!$E$5, CONCATENATE($CQ$4, "*,"), ""), IF($DD228="З", CONCATENATE($CX$4, ","), ""), IF($DD228=Довідники!$E$5, CONCATENATE($CX$4, "*,"), ""), IF($DK228="З", CONCATENATE($DE$4, ","), ""), IF($DK228=Довідники!$E$5, CONCATENATE($DE$4, "*,"), ""))</f>
        <v/>
      </c>
      <c r="H228" s="48" t="str">
        <f t="shared" si="220"/>
        <v/>
      </c>
      <c r="I228" s="48" t="str">
        <f t="shared" si="221"/>
        <v/>
      </c>
      <c r="J228" s="48">
        <f t="shared" si="222"/>
        <v>0</v>
      </c>
      <c r="K228" s="48" t="str">
        <f t="shared" si="223"/>
        <v/>
      </c>
      <c r="L228" s="48">
        <f t="shared" si="202"/>
        <v>0</v>
      </c>
      <c r="M228" s="51">
        <f t="shared" si="224"/>
        <v>0</v>
      </c>
      <c r="N228" s="51">
        <f t="shared" si="225"/>
        <v>0</v>
      </c>
      <c r="O228" s="52">
        <f t="shared" si="226"/>
        <v>0</v>
      </c>
      <c r="P228" s="96" t="str">
        <f t="shared" si="227"/>
        <v xml:space="preserve"> </v>
      </c>
      <c r="Q228" s="166" t="str">
        <f>IF(OR(P228&lt;Довідники!$J$8, P228&gt;Довідники!$K$8), "!", "")</f>
        <v>!</v>
      </c>
      <c r="R228" s="159"/>
      <c r="S228" s="103"/>
      <c r="T228" s="103"/>
      <c r="U228" s="72">
        <f t="shared" si="203"/>
        <v>0</v>
      </c>
      <c r="V228" s="104"/>
      <c r="W228" s="104"/>
      <c r="X228" s="105"/>
      <c r="Y228" s="102"/>
      <c r="Z228" s="103"/>
      <c r="AA228" s="103"/>
      <c r="AB228" s="72">
        <f t="shared" si="204"/>
        <v>0</v>
      </c>
      <c r="AC228" s="104"/>
      <c r="AD228" s="104"/>
      <c r="AE228" s="152"/>
      <c r="AF228" s="159"/>
      <c r="AG228" s="103"/>
      <c r="AH228" s="103"/>
      <c r="AI228" s="72">
        <f t="shared" si="205"/>
        <v>0</v>
      </c>
      <c r="AJ228" s="104"/>
      <c r="AK228" s="104"/>
      <c r="AL228" s="105"/>
      <c r="AM228" s="102"/>
      <c r="AN228" s="103"/>
      <c r="AO228" s="103"/>
      <c r="AP228" s="72">
        <f t="shared" si="206"/>
        <v>0</v>
      </c>
      <c r="AQ228" s="104"/>
      <c r="AR228" s="104"/>
      <c r="AS228" s="152"/>
      <c r="AT228" s="159"/>
      <c r="AU228" s="103"/>
      <c r="AV228" s="103"/>
      <c r="AW228" s="72">
        <f t="shared" si="207"/>
        <v>0</v>
      </c>
      <c r="AX228" s="104"/>
      <c r="AY228" s="104"/>
      <c r="AZ228" s="105"/>
      <c r="BA228" s="102"/>
      <c r="BB228" s="103"/>
      <c r="BC228" s="103"/>
      <c r="BD228" s="72">
        <f t="shared" si="208"/>
        <v>0</v>
      </c>
      <c r="BE228" s="104"/>
      <c r="BF228" s="104"/>
      <c r="BG228" s="152"/>
      <c r="BH228" s="159"/>
      <c r="BI228" s="103"/>
      <c r="BJ228" s="103"/>
      <c r="BK228" s="72">
        <f t="shared" si="209"/>
        <v>0</v>
      </c>
      <c r="BL228" s="104"/>
      <c r="BM228" s="104"/>
      <c r="BN228" s="105"/>
      <c r="BO228" s="102"/>
      <c r="BP228" s="103"/>
      <c r="BQ228" s="103"/>
      <c r="BR228" s="72">
        <f t="shared" si="210"/>
        <v>0</v>
      </c>
      <c r="BS228" s="104"/>
      <c r="BT228" s="104"/>
      <c r="BU228" s="152"/>
      <c r="BV228" s="159"/>
      <c r="BW228" s="103"/>
      <c r="BX228" s="103"/>
      <c r="BY228" s="72">
        <f t="shared" si="211"/>
        <v>0</v>
      </c>
      <c r="BZ228" s="104"/>
      <c r="CA228" s="104"/>
      <c r="CB228" s="105"/>
      <c r="CC228" s="102"/>
      <c r="CD228" s="103"/>
      <c r="CE228" s="103"/>
      <c r="CF228" s="72">
        <f t="shared" si="212"/>
        <v>0</v>
      </c>
      <c r="CG228" s="104"/>
      <c r="CH228" s="104"/>
      <c r="CI228" s="152"/>
      <c r="CJ228" s="159"/>
      <c r="CK228" s="103"/>
      <c r="CL228" s="103"/>
      <c r="CM228" s="72">
        <f t="shared" si="213"/>
        <v>0</v>
      </c>
      <c r="CN228" s="104"/>
      <c r="CO228" s="104"/>
      <c r="CP228" s="105"/>
      <c r="CQ228" s="102"/>
      <c r="CR228" s="103"/>
      <c r="CS228" s="103"/>
      <c r="CT228" s="72">
        <f t="shared" si="214"/>
        <v>0</v>
      </c>
      <c r="CU228" s="104"/>
      <c r="CV228" s="104"/>
      <c r="CW228" s="152"/>
      <c r="CX228" s="159"/>
      <c r="CY228" s="103"/>
      <c r="CZ228" s="103"/>
      <c r="DA228" s="72">
        <f t="shared" si="215"/>
        <v>0</v>
      </c>
      <c r="DB228" s="104"/>
      <c r="DC228" s="104"/>
      <c r="DD228" s="105"/>
      <c r="DE228" s="102"/>
      <c r="DF228" s="103"/>
      <c r="DG228" s="103"/>
      <c r="DH228" s="72">
        <f t="shared" si="216"/>
        <v>0</v>
      </c>
      <c r="DI228" s="104"/>
      <c r="DJ228" s="104"/>
      <c r="DK228" s="152"/>
      <c r="DL228" s="170">
        <f t="shared" si="228"/>
        <v>0</v>
      </c>
      <c r="DM228" s="51">
        <f>DN228*Довідники!$H$2</f>
        <v>0</v>
      </c>
      <c r="DN228" s="72">
        <f t="shared" si="229"/>
        <v>0</v>
      </c>
      <c r="DO228" s="96" t="str">
        <f t="shared" si="217"/>
        <v xml:space="preserve"> </v>
      </c>
      <c r="DP228" s="68" t="str">
        <f>IF(OR(DO228&lt;Довідники!$J$3, DO228&gt;Довідники!$K$3), "!", "")</f>
        <v>!</v>
      </c>
      <c r="DQ228" s="120"/>
      <c r="DR228" s="45" t="str">
        <f t="shared" si="230"/>
        <v/>
      </c>
      <c r="DS228" s="71"/>
      <c r="DT228" s="119"/>
      <c r="DU228" s="119"/>
      <c r="DV228" s="119"/>
      <c r="DW228" s="179"/>
      <c r="DX228" s="182"/>
      <c r="DY228" s="119"/>
      <c r="DZ228" s="119"/>
      <c r="EA228" s="183"/>
      <c r="ED228" s="10">
        <f t="shared" si="194"/>
        <v>0</v>
      </c>
      <c r="EE228" s="10">
        <f t="shared" si="195"/>
        <v>0</v>
      </c>
      <c r="EF228" s="10">
        <f t="shared" si="196"/>
        <v>0</v>
      </c>
      <c r="EG228" s="10">
        <f t="shared" si="197"/>
        <v>0</v>
      </c>
      <c r="EH228" s="10">
        <f t="shared" si="198"/>
        <v>0</v>
      </c>
      <c r="EI228" s="10">
        <f t="shared" si="199"/>
        <v>0</v>
      </c>
      <c r="EJ228" s="10">
        <f t="shared" si="200"/>
        <v>0</v>
      </c>
      <c r="EL228" s="123">
        <f t="shared" si="201"/>
        <v>0</v>
      </c>
    </row>
    <row r="229" spans="1:142" ht="13.5" hidden="1" thickBot="1" x14ac:dyDescent="0.25">
      <c r="A229" s="49">
        <f t="shared" si="218"/>
        <v>14</v>
      </c>
      <c r="B229" s="101"/>
      <c r="C229" s="50" t="str">
        <f>IF(ISBLANK(D229)=FALSE,VLOOKUP(D229,Довідники!$B$2:$C$45,2,FALSE),"")</f>
        <v/>
      </c>
      <c r="D229" s="145"/>
      <c r="E229" s="112"/>
      <c r="F229" s="48" t="str">
        <f t="shared" si="219"/>
        <v/>
      </c>
      <c r="G229" s="48" t="str">
        <f>CONCATENATE(IF($X229="З", CONCATENATE($R$4, ","), ""), IF($X229=Довідники!$E$5, CONCATENATE($R$4, "*,"), ""), IF($AE229="З", CONCATENATE($Y$4, ","), ""), IF($AE229=Довідники!$E$5, CONCATENATE($Y$4, "*,"), ""), IF($AL229="З", CONCATENATE($AF$4, ","), ""), IF($AL229=Довідники!$E$5, CONCATENATE($AF$4, "*,"), ""), IF($AS229="З", CONCATENATE($AM$4, ","), ""), IF($AS229=Довідники!$E$5, CONCATENATE($AM$4, "*,"), ""), IF($AZ229="З", CONCATENATE($AT$4, ","), ""), IF($AZ229=Довідники!$E$5, CONCATENATE($AT$4, "*,"), ""), IF($BG229="З", CONCATENATE($BA$4, ","), ""), IF($BG229=Довідники!$E$5, CONCATENATE($BA$4, "*,"), ""), IF($BN229="З", CONCATENATE($BH$4, ","), ""), IF($BN229=Довідники!$E$5, CONCATENATE($BH$4, "*,"), ""), IF($BU229="З", CONCATENATE($BO$4, ","), ""), IF($BU229=Довідники!$E$5, CONCATENATE($BO$4, "*,"), ""), IF($CB229="З", CONCATENATE($BV$4, ","), ""), IF($CB229=Довідники!$E$5, CONCATENATE($BV$4, "*,"), ""), IF($CI229="З", CONCATENATE($CC$4, ","), ""), IF($CI229=Довідники!$E$5, CONCATENATE($CC$4, "*,"), ""), IF($CP229="З", CONCATENATE($CJ$4, ","), ""), IF($CP229=Довідники!$E$5, CONCATENATE($CJ$4, "*,"), ""), IF($CW229="З", CONCATENATE($CQ$4, ","), ""), IF($CW229=Довідники!$E$5, CONCATENATE($CQ$4, "*,"), ""), IF($DD229="З", CONCATENATE($CX$4, ","), ""), IF($DD229=Довідники!$E$5, CONCATENATE($CX$4, "*,"), ""), IF($DK229="З", CONCATENATE($DE$4, ","), ""), IF($DK229=Довідники!$E$5, CONCATENATE($DE$4, "*,"), ""))</f>
        <v/>
      </c>
      <c r="H229" s="48" t="str">
        <f t="shared" si="220"/>
        <v/>
      </c>
      <c r="I229" s="48" t="str">
        <f t="shared" si="221"/>
        <v/>
      </c>
      <c r="J229" s="48">
        <f t="shared" si="222"/>
        <v>0</v>
      </c>
      <c r="K229" s="48" t="str">
        <f t="shared" si="223"/>
        <v/>
      </c>
      <c r="L229" s="48">
        <f t="shared" si="202"/>
        <v>0</v>
      </c>
      <c r="M229" s="51">
        <f t="shared" si="224"/>
        <v>0</v>
      </c>
      <c r="N229" s="51">
        <f t="shared" si="225"/>
        <v>0</v>
      </c>
      <c r="O229" s="52">
        <f t="shared" si="226"/>
        <v>0</v>
      </c>
      <c r="P229" s="96" t="str">
        <f t="shared" si="227"/>
        <v xml:space="preserve"> </v>
      </c>
      <c r="Q229" s="166" t="str">
        <f>IF(OR(P229&lt;Довідники!$J$8, P229&gt;Довідники!$K$8), "!", "")</f>
        <v>!</v>
      </c>
      <c r="R229" s="159"/>
      <c r="S229" s="103"/>
      <c r="T229" s="103"/>
      <c r="U229" s="72">
        <f t="shared" si="203"/>
        <v>0</v>
      </c>
      <c r="V229" s="104"/>
      <c r="W229" s="104"/>
      <c r="X229" s="105"/>
      <c r="Y229" s="102"/>
      <c r="Z229" s="103"/>
      <c r="AA229" s="103"/>
      <c r="AB229" s="72">
        <f t="shared" si="204"/>
        <v>0</v>
      </c>
      <c r="AC229" s="104"/>
      <c r="AD229" s="104"/>
      <c r="AE229" s="152"/>
      <c r="AF229" s="159"/>
      <c r="AG229" s="103"/>
      <c r="AH229" s="103"/>
      <c r="AI229" s="72">
        <f t="shared" si="205"/>
        <v>0</v>
      </c>
      <c r="AJ229" s="104"/>
      <c r="AK229" s="104"/>
      <c r="AL229" s="105"/>
      <c r="AM229" s="102"/>
      <c r="AN229" s="103"/>
      <c r="AO229" s="103"/>
      <c r="AP229" s="72">
        <f t="shared" si="206"/>
        <v>0</v>
      </c>
      <c r="AQ229" s="104"/>
      <c r="AR229" s="104"/>
      <c r="AS229" s="152"/>
      <c r="AT229" s="159"/>
      <c r="AU229" s="103"/>
      <c r="AV229" s="103"/>
      <c r="AW229" s="72">
        <f t="shared" si="207"/>
        <v>0</v>
      </c>
      <c r="AX229" s="104"/>
      <c r="AY229" s="104"/>
      <c r="AZ229" s="105"/>
      <c r="BA229" s="102"/>
      <c r="BB229" s="103"/>
      <c r="BC229" s="103"/>
      <c r="BD229" s="72">
        <f t="shared" si="208"/>
        <v>0</v>
      </c>
      <c r="BE229" s="104"/>
      <c r="BF229" s="104"/>
      <c r="BG229" s="152"/>
      <c r="BH229" s="159"/>
      <c r="BI229" s="103"/>
      <c r="BJ229" s="103"/>
      <c r="BK229" s="72">
        <f t="shared" si="209"/>
        <v>0</v>
      </c>
      <c r="BL229" s="104"/>
      <c r="BM229" s="104"/>
      <c r="BN229" s="105"/>
      <c r="BO229" s="102"/>
      <c r="BP229" s="103"/>
      <c r="BQ229" s="103"/>
      <c r="BR229" s="72">
        <f t="shared" si="210"/>
        <v>0</v>
      </c>
      <c r="BS229" s="104"/>
      <c r="BT229" s="104"/>
      <c r="BU229" s="152"/>
      <c r="BV229" s="159"/>
      <c r="BW229" s="103"/>
      <c r="BX229" s="103"/>
      <c r="BY229" s="72">
        <f t="shared" si="211"/>
        <v>0</v>
      </c>
      <c r="BZ229" s="104"/>
      <c r="CA229" s="104"/>
      <c r="CB229" s="105"/>
      <c r="CC229" s="102"/>
      <c r="CD229" s="103"/>
      <c r="CE229" s="103"/>
      <c r="CF229" s="72">
        <f t="shared" si="212"/>
        <v>0</v>
      </c>
      <c r="CG229" s="104"/>
      <c r="CH229" s="104"/>
      <c r="CI229" s="152"/>
      <c r="CJ229" s="159"/>
      <c r="CK229" s="103"/>
      <c r="CL229" s="103"/>
      <c r="CM229" s="72">
        <f t="shared" si="213"/>
        <v>0</v>
      </c>
      <c r="CN229" s="104"/>
      <c r="CO229" s="104"/>
      <c r="CP229" s="105"/>
      <c r="CQ229" s="102"/>
      <c r="CR229" s="103"/>
      <c r="CS229" s="103"/>
      <c r="CT229" s="72">
        <f t="shared" si="214"/>
        <v>0</v>
      </c>
      <c r="CU229" s="104"/>
      <c r="CV229" s="104"/>
      <c r="CW229" s="152"/>
      <c r="CX229" s="159"/>
      <c r="CY229" s="103"/>
      <c r="CZ229" s="103"/>
      <c r="DA229" s="72">
        <f t="shared" si="215"/>
        <v>0</v>
      </c>
      <c r="DB229" s="104"/>
      <c r="DC229" s="104"/>
      <c r="DD229" s="105"/>
      <c r="DE229" s="102"/>
      <c r="DF229" s="103"/>
      <c r="DG229" s="103"/>
      <c r="DH229" s="72">
        <f t="shared" si="216"/>
        <v>0</v>
      </c>
      <c r="DI229" s="104"/>
      <c r="DJ229" s="104"/>
      <c r="DK229" s="152"/>
      <c r="DL229" s="170">
        <f t="shared" si="228"/>
        <v>0</v>
      </c>
      <c r="DM229" s="51">
        <f>DN229*Довідники!$H$2</f>
        <v>0</v>
      </c>
      <c r="DN229" s="72">
        <f t="shared" si="229"/>
        <v>0</v>
      </c>
      <c r="DO229" s="96" t="str">
        <f t="shared" si="217"/>
        <v xml:space="preserve"> </v>
      </c>
      <c r="DP229" s="68" t="str">
        <f>IF(OR(DO229&lt;Довідники!$J$3, DO229&gt;Довідники!$K$3), "!", "")</f>
        <v>!</v>
      </c>
      <c r="DQ229" s="120"/>
      <c r="DR229" s="45" t="str">
        <f t="shared" si="230"/>
        <v/>
      </c>
      <c r="DS229" s="71"/>
      <c r="DT229" s="119"/>
      <c r="DU229" s="119"/>
      <c r="DV229" s="119"/>
      <c r="DW229" s="179"/>
      <c r="DX229" s="182"/>
      <c r="DY229" s="119"/>
      <c r="DZ229" s="119"/>
      <c r="EA229" s="183"/>
      <c r="ED229" s="10">
        <f t="shared" si="194"/>
        <v>0</v>
      </c>
      <c r="EE229" s="10">
        <f t="shared" si="195"/>
        <v>0</v>
      </c>
      <c r="EF229" s="10">
        <f t="shared" si="196"/>
        <v>0</v>
      </c>
      <c r="EG229" s="10">
        <f t="shared" si="197"/>
        <v>0</v>
      </c>
      <c r="EH229" s="10">
        <f t="shared" si="198"/>
        <v>0</v>
      </c>
      <c r="EI229" s="10">
        <f t="shared" si="199"/>
        <v>0</v>
      </c>
      <c r="EJ229" s="10">
        <f t="shared" si="200"/>
        <v>0</v>
      </c>
      <c r="EL229" s="123">
        <f t="shared" si="201"/>
        <v>0</v>
      </c>
    </row>
    <row r="230" spans="1:142" ht="13.5" hidden="1" thickBot="1" x14ac:dyDescent="0.25">
      <c r="A230" s="49">
        <f t="shared" si="218"/>
        <v>15</v>
      </c>
      <c r="B230" s="101"/>
      <c r="C230" s="50" t="str">
        <f>IF(ISBLANK(D230)=FALSE,VLOOKUP(D230,Довідники!$B$2:$C$45,2,FALSE),"")</f>
        <v/>
      </c>
      <c r="D230" s="145"/>
      <c r="E230" s="112"/>
      <c r="F230" s="48" t="str">
        <f t="shared" si="219"/>
        <v/>
      </c>
      <c r="G230" s="48" t="str">
        <f>CONCATENATE(IF($X230="З", CONCATENATE($R$4, ","), ""), IF($X230=Довідники!$E$5, CONCATENATE($R$4, "*,"), ""), IF($AE230="З", CONCATENATE($Y$4, ","), ""), IF($AE230=Довідники!$E$5, CONCATENATE($Y$4, "*,"), ""), IF($AL230="З", CONCATENATE($AF$4, ","), ""), IF($AL230=Довідники!$E$5, CONCATENATE($AF$4, "*,"), ""), IF($AS230="З", CONCATENATE($AM$4, ","), ""), IF($AS230=Довідники!$E$5, CONCATENATE($AM$4, "*,"), ""), IF($AZ230="З", CONCATENATE($AT$4, ","), ""), IF($AZ230=Довідники!$E$5, CONCATENATE($AT$4, "*,"), ""), IF($BG230="З", CONCATENATE($BA$4, ","), ""), IF($BG230=Довідники!$E$5, CONCATENATE($BA$4, "*,"), ""), IF($BN230="З", CONCATENATE($BH$4, ","), ""), IF($BN230=Довідники!$E$5, CONCATENATE($BH$4, "*,"), ""), IF($BU230="З", CONCATENATE($BO$4, ","), ""), IF($BU230=Довідники!$E$5, CONCATENATE($BO$4, "*,"), ""), IF($CB230="З", CONCATENATE($BV$4, ","), ""), IF($CB230=Довідники!$E$5, CONCATENATE($BV$4, "*,"), ""), IF($CI230="З", CONCATENATE($CC$4, ","), ""), IF($CI230=Довідники!$E$5, CONCATENATE($CC$4, "*,"), ""), IF($CP230="З", CONCATENATE($CJ$4, ","), ""), IF($CP230=Довідники!$E$5, CONCATENATE($CJ$4, "*,"), ""), IF($CW230="З", CONCATENATE($CQ$4, ","), ""), IF($CW230=Довідники!$E$5, CONCATENATE($CQ$4, "*,"), ""), IF($DD230="З", CONCATENATE($CX$4, ","), ""), IF($DD230=Довідники!$E$5, CONCATENATE($CX$4, "*,"), ""), IF($DK230="З", CONCATENATE($DE$4, ","), ""), IF($DK230=Довідники!$E$5, CONCATENATE($DE$4, "*,"), ""))</f>
        <v/>
      </c>
      <c r="H230" s="48" t="str">
        <f t="shared" si="220"/>
        <v/>
      </c>
      <c r="I230" s="48" t="str">
        <f t="shared" si="221"/>
        <v/>
      </c>
      <c r="J230" s="48">
        <f t="shared" si="222"/>
        <v>0</v>
      </c>
      <c r="K230" s="48" t="str">
        <f t="shared" si="223"/>
        <v/>
      </c>
      <c r="L230" s="48">
        <f t="shared" si="202"/>
        <v>0</v>
      </c>
      <c r="M230" s="51">
        <f t="shared" si="224"/>
        <v>0</v>
      </c>
      <c r="N230" s="51">
        <f t="shared" si="225"/>
        <v>0</v>
      </c>
      <c r="O230" s="52">
        <f t="shared" si="226"/>
        <v>0</v>
      </c>
      <c r="P230" s="96" t="str">
        <f t="shared" si="227"/>
        <v xml:space="preserve"> </v>
      </c>
      <c r="Q230" s="166" t="str">
        <f>IF(OR(P230&lt;Довідники!$J$8, P230&gt;Довідники!$K$8), "!", "")</f>
        <v>!</v>
      </c>
      <c r="R230" s="159"/>
      <c r="S230" s="103"/>
      <c r="T230" s="103"/>
      <c r="U230" s="72">
        <f t="shared" si="203"/>
        <v>0</v>
      </c>
      <c r="V230" s="104"/>
      <c r="W230" s="104"/>
      <c r="X230" s="105"/>
      <c r="Y230" s="102"/>
      <c r="Z230" s="103"/>
      <c r="AA230" s="103"/>
      <c r="AB230" s="72">
        <f t="shared" si="204"/>
        <v>0</v>
      </c>
      <c r="AC230" s="104"/>
      <c r="AD230" s="104"/>
      <c r="AE230" s="152"/>
      <c r="AF230" s="159"/>
      <c r="AG230" s="103"/>
      <c r="AH230" s="103"/>
      <c r="AI230" s="72">
        <f t="shared" si="205"/>
        <v>0</v>
      </c>
      <c r="AJ230" s="104"/>
      <c r="AK230" s="104"/>
      <c r="AL230" s="105"/>
      <c r="AM230" s="102"/>
      <c r="AN230" s="103"/>
      <c r="AO230" s="103"/>
      <c r="AP230" s="72">
        <f t="shared" si="206"/>
        <v>0</v>
      </c>
      <c r="AQ230" s="104"/>
      <c r="AR230" s="104"/>
      <c r="AS230" s="152"/>
      <c r="AT230" s="159"/>
      <c r="AU230" s="103"/>
      <c r="AV230" s="103"/>
      <c r="AW230" s="72">
        <f t="shared" si="207"/>
        <v>0</v>
      </c>
      <c r="AX230" s="104"/>
      <c r="AY230" s="104"/>
      <c r="AZ230" s="105"/>
      <c r="BA230" s="102"/>
      <c r="BB230" s="103"/>
      <c r="BC230" s="103"/>
      <c r="BD230" s="72">
        <f t="shared" si="208"/>
        <v>0</v>
      </c>
      <c r="BE230" s="104"/>
      <c r="BF230" s="104"/>
      <c r="BG230" s="152"/>
      <c r="BH230" s="159"/>
      <c r="BI230" s="103"/>
      <c r="BJ230" s="103"/>
      <c r="BK230" s="72">
        <f t="shared" si="209"/>
        <v>0</v>
      </c>
      <c r="BL230" s="104"/>
      <c r="BM230" s="104"/>
      <c r="BN230" s="105"/>
      <c r="BO230" s="102"/>
      <c r="BP230" s="103"/>
      <c r="BQ230" s="103"/>
      <c r="BR230" s="72">
        <f t="shared" si="210"/>
        <v>0</v>
      </c>
      <c r="BS230" s="104"/>
      <c r="BT230" s="104"/>
      <c r="BU230" s="152"/>
      <c r="BV230" s="159"/>
      <c r="BW230" s="103"/>
      <c r="BX230" s="103"/>
      <c r="BY230" s="72">
        <f t="shared" si="211"/>
        <v>0</v>
      </c>
      <c r="BZ230" s="104"/>
      <c r="CA230" s="104"/>
      <c r="CB230" s="105"/>
      <c r="CC230" s="102"/>
      <c r="CD230" s="103"/>
      <c r="CE230" s="103"/>
      <c r="CF230" s="72">
        <f t="shared" si="212"/>
        <v>0</v>
      </c>
      <c r="CG230" s="104"/>
      <c r="CH230" s="104"/>
      <c r="CI230" s="152"/>
      <c r="CJ230" s="159"/>
      <c r="CK230" s="103"/>
      <c r="CL230" s="103"/>
      <c r="CM230" s="72">
        <f t="shared" si="213"/>
        <v>0</v>
      </c>
      <c r="CN230" s="104"/>
      <c r="CO230" s="104"/>
      <c r="CP230" s="105"/>
      <c r="CQ230" s="102"/>
      <c r="CR230" s="103"/>
      <c r="CS230" s="103"/>
      <c r="CT230" s="72">
        <f t="shared" si="214"/>
        <v>0</v>
      </c>
      <c r="CU230" s="104"/>
      <c r="CV230" s="104"/>
      <c r="CW230" s="152"/>
      <c r="CX230" s="159"/>
      <c r="CY230" s="103"/>
      <c r="CZ230" s="103"/>
      <c r="DA230" s="72">
        <f t="shared" si="215"/>
        <v>0</v>
      </c>
      <c r="DB230" s="104"/>
      <c r="DC230" s="104"/>
      <c r="DD230" s="105"/>
      <c r="DE230" s="102"/>
      <c r="DF230" s="103"/>
      <c r="DG230" s="103"/>
      <c r="DH230" s="72">
        <f t="shared" si="216"/>
        <v>0</v>
      </c>
      <c r="DI230" s="104"/>
      <c r="DJ230" s="104"/>
      <c r="DK230" s="152"/>
      <c r="DL230" s="170">
        <f t="shared" si="228"/>
        <v>0</v>
      </c>
      <c r="DM230" s="51">
        <f>DN230*Довідники!$H$2</f>
        <v>0</v>
      </c>
      <c r="DN230" s="72">
        <f t="shared" si="229"/>
        <v>0</v>
      </c>
      <c r="DO230" s="96" t="str">
        <f t="shared" si="217"/>
        <v xml:space="preserve"> </v>
      </c>
      <c r="DP230" s="68" t="str">
        <f>IF(OR(DO230&lt;Довідники!$J$3, DO230&gt;Довідники!$K$3), "!", "")</f>
        <v>!</v>
      </c>
      <c r="DQ230" s="120"/>
      <c r="DR230" s="45" t="str">
        <f t="shared" si="230"/>
        <v/>
      </c>
      <c r="DS230" s="71"/>
      <c r="DT230" s="119"/>
      <c r="DU230" s="119"/>
      <c r="DV230" s="119"/>
      <c r="DW230" s="179"/>
      <c r="DX230" s="182"/>
      <c r="DY230" s="119"/>
      <c r="DZ230" s="119"/>
      <c r="EA230" s="183"/>
      <c r="ED230" s="10">
        <f t="shared" si="194"/>
        <v>0</v>
      </c>
      <c r="EE230" s="10">
        <f t="shared" si="195"/>
        <v>0</v>
      </c>
      <c r="EF230" s="10">
        <f t="shared" si="196"/>
        <v>0</v>
      </c>
      <c r="EG230" s="10">
        <f t="shared" si="197"/>
        <v>0</v>
      </c>
      <c r="EH230" s="10">
        <f t="shared" si="198"/>
        <v>0</v>
      </c>
      <c r="EI230" s="10">
        <f t="shared" si="199"/>
        <v>0</v>
      </c>
      <c r="EJ230" s="10">
        <f t="shared" si="200"/>
        <v>0</v>
      </c>
      <c r="EL230" s="123">
        <f t="shared" si="201"/>
        <v>0</v>
      </c>
    </row>
    <row r="231" spans="1:142" ht="13.5" hidden="1" thickBot="1" x14ac:dyDescent="0.25">
      <c r="A231" s="49">
        <f t="shared" si="218"/>
        <v>16</v>
      </c>
      <c r="B231" s="101"/>
      <c r="C231" s="50" t="str">
        <f>IF(ISBLANK(D231)=FALSE,VLOOKUP(D231,Довідники!$B$2:$C$45,2,FALSE),"")</f>
        <v/>
      </c>
      <c r="D231" s="145"/>
      <c r="E231" s="112"/>
      <c r="F231" s="48" t="str">
        <f t="shared" si="219"/>
        <v/>
      </c>
      <c r="G231" s="48" t="str">
        <f>CONCATENATE(IF($X231="З", CONCATENATE($R$4, ","), ""), IF($X231=Довідники!$E$5, CONCATENATE($R$4, "*,"), ""), IF($AE231="З", CONCATENATE($Y$4, ","), ""), IF($AE231=Довідники!$E$5, CONCATENATE($Y$4, "*,"), ""), IF($AL231="З", CONCATENATE($AF$4, ","), ""), IF($AL231=Довідники!$E$5, CONCATENATE($AF$4, "*,"), ""), IF($AS231="З", CONCATENATE($AM$4, ","), ""), IF($AS231=Довідники!$E$5, CONCATENATE($AM$4, "*,"), ""), IF($AZ231="З", CONCATENATE($AT$4, ","), ""), IF($AZ231=Довідники!$E$5, CONCATENATE($AT$4, "*,"), ""), IF($BG231="З", CONCATENATE($BA$4, ","), ""), IF($BG231=Довідники!$E$5, CONCATENATE($BA$4, "*,"), ""), IF($BN231="З", CONCATENATE($BH$4, ","), ""), IF($BN231=Довідники!$E$5, CONCATENATE($BH$4, "*,"), ""), IF($BU231="З", CONCATENATE($BO$4, ","), ""), IF($BU231=Довідники!$E$5, CONCATENATE($BO$4, "*,"), ""), IF($CB231="З", CONCATENATE($BV$4, ","), ""), IF($CB231=Довідники!$E$5, CONCATENATE($BV$4, "*,"), ""), IF($CI231="З", CONCATENATE($CC$4, ","), ""), IF($CI231=Довідники!$E$5, CONCATENATE($CC$4, "*,"), ""), IF($CP231="З", CONCATENATE($CJ$4, ","), ""), IF($CP231=Довідники!$E$5, CONCATENATE($CJ$4, "*,"), ""), IF($CW231="З", CONCATENATE($CQ$4, ","), ""), IF($CW231=Довідники!$E$5, CONCATENATE($CQ$4, "*,"), ""), IF($DD231="З", CONCATENATE($CX$4, ","), ""), IF($DD231=Довідники!$E$5, CONCATENATE($CX$4, "*,"), ""), IF($DK231="З", CONCATENATE($DE$4, ","), ""), IF($DK231=Довідники!$E$5, CONCATENATE($DE$4, "*,"), ""))</f>
        <v/>
      </c>
      <c r="H231" s="48" t="str">
        <f t="shared" si="220"/>
        <v/>
      </c>
      <c r="I231" s="48" t="str">
        <f t="shared" si="221"/>
        <v/>
      </c>
      <c r="J231" s="48">
        <f t="shared" si="222"/>
        <v>0</v>
      </c>
      <c r="K231" s="48" t="str">
        <f t="shared" si="223"/>
        <v/>
      </c>
      <c r="L231" s="48">
        <f t="shared" si="202"/>
        <v>0</v>
      </c>
      <c r="M231" s="51">
        <f t="shared" si="224"/>
        <v>0</v>
      </c>
      <c r="N231" s="51">
        <f t="shared" si="225"/>
        <v>0</v>
      </c>
      <c r="O231" s="52">
        <f t="shared" si="226"/>
        <v>0</v>
      </c>
      <c r="P231" s="96" t="str">
        <f t="shared" si="227"/>
        <v xml:space="preserve"> </v>
      </c>
      <c r="Q231" s="166" t="str">
        <f>IF(OR(P231&lt;Довідники!$J$8, P231&gt;Довідники!$K$8), "!", "")</f>
        <v>!</v>
      </c>
      <c r="R231" s="159"/>
      <c r="S231" s="103"/>
      <c r="T231" s="103"/>
      <c r="U231" s="72">
        <f t="shared" si="203"/>
        <v>0</v>
      </c>
      <c r="V231" s="104"/>
      <c r="W231" s="104"/>
      <c r="X231" s="105"/>
      <c r="Y231" s="102"/>
      <c r="Z231" s="103"/>
      <c r="AA231" s="103"/>
      <c r="AB231" s="72">
        <f t="shared" si="204"/>
        <v>0</v>
      </c>
      <c r="AC231" s="104"/>
      <c r="AD231" s="104"/>
      <c r="AE231" s="152"/>
      <c r="AF231" s="159"/>
      <c r="AG231" s="103"/>
      <c r="AH231" s="103"/>
      <c r="AI231" s="72">
        <f t="shared" si="205"/>
        <v>0</v>
      </c>
      <c r="AJ231" s="104"/>
      <c r="AK231" s="104"/>
      <c r="AL231" s="105"/>
      <c r="AM231" s="102"/>
      <c r="AN231" s="103"/>
      <c r="AO231" s="103"/>
      <c r="AP231" s="72">
        <f t="shared" si="206"/>
        <v>0</v>
      </c>
      <c r="AQ231" s="104"/>
      <c r="AR231" s="104"/>
      <c r="AS231" s="152"/>
      <c r="AT231" s="159"/>
      <c r="AU231" s="103"/>
      <c r="AV231" s="103"/>
      <c r="AW231" s="72">
        <f t="shared" si="207"/>
        <v>0</v>
      </c>
      <c r="AX231" s="104"/>
      <c r="AY231" s="104"/>
      <c r="AZ231" s="105"/>
      <c r="BA231" s="102"/>
      <c r="BB231" s="103"/>
      <c r="BC231" s="103"/>
      <c r="BD231" s="72">
        <f t="shared" si="208"/>
        <v>0</v>
      </c>
      <c r="BE231" s="104"/>
      <c r="BF231" s="104"/>
      <c r="BG231" s="152"/>
      <c r="BH231" s="159"/>
      <c r="BI231" s="103"/>
      <c r="BJ231" s="103"/>
      <c r="BK231" s="72">
        <f t="shared" si="209"/>
        <v>0</v>
      </c>
      <c r="BL231" s="104"/>
      <c r="BM231" s="104"/>
      <c r="BN231" s="105"/>
      <c r="BO231" s="102"/>
      <c r="BP231" s="103"/>
      <c r="BQ231" s="103"/>
      <c r="BR231" s="72">
        <f t="shared" si="210"/>
        <v>0</v>
      </c>
      <c r="BS231" s="104"/>
      <c r="BT231" s="104"/>
      <c r="BU231" s="152"/>
      <c r="BV231" s="159"/>
      <c r="BW231" s="103"/>
      <c r="BX231" s="103"/>
      <c r="BY231" s="72">
        <f t="shared" si="211"/>
        <v>0</v>
      </c>
      <c r="BZ231" s="104"/>
      <c r="CA231" s="104"/>
      <c r="CB231" s="105"/>
      <c r="CC231" s="102"/>
      <c r="CD231" s="103"/>
      <c r="CE231" s="103"/>
      <c r="CF231" s="72">
        <f t="shared" si="212"/>
        <v>0</v>
      </c>
      <c r="CG231" s="104"/>
      <c r="CH231" s="104"/>
      <c r="CI231" s="152"/>
      <c r="CJ231" s="159"/>
      <c r="CK231" s="103"/>
      <c r="CL231" s="103"/>
      <c r="CM231" s="72">
        <f t="shared" si="213"/>
        <v>0</v>
      </c>
      <c r="CN231" s="104"/>
      <c r="CO231" s="104"/>
      <c r="CP231" s="105"/>
      <c r="CQ231" s="102"/>
      <c r="CR231" s="103"/>
      <c r="CS231" s="103"/>
      <c r="CT231" s="72">
        <f t="shared" si="214"/>
        <v>0</v>
      </c>
      <c r="CU231" s="104"/>
      <c r="CV231" s="104"/>
      <c r="CW231" s="152"/>
      <c r="CX231" s="159"/>
      <c r="CY231" s="103"/>
      <c r="CZ231" s="103"/>
      <c r="DA231" s="72">
        <f t="shared" si="215"/>
        <v>0</v>
      </c>
      <c r="DB231" s="104"/>
      <c r="DC231" s="104"/>
      <c r="DD231" s="105"/>
      <c r="DE231" s="102"/>
      <c r="DF231" s="103"/>
      <c r="DG231" s="103"/>
      <c r="DH231" s="72">
        <f t="shared" si="216"/>
        <v>0</v>
      </c>
      <c r="DI231" s="104"/>
      <c r="DJ231" s="104"/>
      <c r="DK231" s="152"/>
      <c r="DL231" s="170">
        <f t="shared" si="228"/>
        <v>0</v>
      </c>
      <c r="DM231" s="51">
        <f>DN231*Довідники!$H$2</f>
        <v>0</v>
      </c>
      <c r="DN231" s="72">
        <f t="shared" si="229"/>
        <v>0</v>
      </c>
      <c r="DO231" s="96" t="str">
        <f t="shared" si="217"/>
        <v xml:space="preserve"> </v>
      </c>
      <c r="DP231" s="68" t="str">
        <f>IF(OR(DO231&lt;Довідники!$J$3, DO231&gt;Довідники!$K$3), "!", "")</f>
        <v>!</v>
      </c>
      <c r="DQ231" s="120"/>
      <c r="DR231" s="45" t="str">
        <f t="shared" si="230"/>
        <v/>
      </c>
      <c r="DS231" s="71"/>
      <c r="DT231" s="119"/>
      <c r="DU231" s="119"/>
      <c r="DV231" s="119"/>
      <c r="DW231" s="179"/>
      <c r="DX231" s="182"/>
      <c r="DY231" s="119"/>
      <c r="DZ231" s="119"/>
      <c r="EA231" s="183"/>
      <c r="ED231" s="10">
        <f t="shared" si="194"/>
        <v>0</v>
      </c>
      <c r="EE231" s="10">
        <f t="shared" si="195"/>
        <v>0</v>
      </c>
      <c r="EF231" s="10">
        <f t="shared" si="196"/>
        <v>0</v>
      </c>
      <c r="EG231" s="10">
        <f t="shared" si="197"/>
        <v>0</v>
      </c>
      <c r="EH231" s="10">
        <f t="shared" si="198"/>
        <v>0</v>
      </c>
      <c r="EI231" s="10">
        <f t="shared" si="199"/>
        <v>0</v>
      </c>
      <c r="EJ231" s="10">
        <f t="shared" si="200"/>
        <v>0</v>
      </c>
      <c r="EL231" s="123">
        <f t="shared" si="201"/>
        <v>0</v>
      </c>
    </row>
    <row r="232" spans="1:142" ht="13.5" hidden="1" thickBot="1" x14ac:dyDescent="0.25">
      <c r="A232" s="49">
        <f t="shared" si="218"/>
        <v>17</v>
      </c>
      <c r="B232" s="101"/>
      <c r="C232" s="50" t="str">
        <f>IF(ISBLANK(D232)=FALSE,VLOOKUP(D232,Довідники!$B$2:$C$45,2,FALSE),"")</f>
        <v/>
      </c>
      <c r="D232" s="145"/>
      <c r="E232" s="112"/>
      <c r="F232" s="48" t="str">
        <f t="shared" si="219"/>
        <v/>
      </c>
      <c r="G232" s="48" t="str">
        <f>CONCATENATE(IF($X232="З", CONCATENATE($R$4, ","), ""), IF($X232=Довідники!$E$5, CONCATENATE($R$4, "*,"), ""), IF($AE232="З", CONCATENATE($Y$4, ","), ""), IF($AE232=Довідники!$E$5, CONCATENATE($Y$4, "*,"), ""), IF($AL232="З", CONCATENATE($AF$4, ","), ""), IF($AL232=Довідники!$E$5, CONCATENATE($AF$4, "*,"), ""), IF($AS232="З", CONCATENATE($AM$4, ","), ""), IF($AS232=Довідники!$E$5, CONCATENATE($AM$4, "*,"), ""), IF($AZ232="З", CONCATENATE($AT$4, ","), ""), IF($AZ232=Довідники!$E$5, CONCATENATE($AT$4, "*,"), ""), IF($BG232="З", CONCATENATE($BA$4, ","), ""), IF($BG232=Довідники!$E$5, CONCATENATE($BA$4, "*,"), ""), IF($BN232="З", CONCATENATE($BH$4, ","), ""), IF($BN232=Довідники!$E$5, CONCATENATE($BH$4, "*,"), ""), IF($BU232="З", CONCATENATE($BO$4, ","), ""), IF($BU232=Довідники!$E$5, CONCATENATE($BO$4, "*,"), ""), IF($CB232="З", CONCATENATE($BV$4, ","), ""), IF($CB232=Довідники!$E$5, CONCATENATE($BV$4, "*,"), ""), IF($CI232="З", CONCATENATE($CC$4, ","), ""), IF($CI232=Довідники!$E$5, CONCATENATE($CC$4, "*,"), ""), IF($CP232="З", CONCATENATE($CJ$4, ","), ""), IF($CP232=Довідники!$E$5, CONCATENATE($CJ$4, "*,"), ""), IF($CW232="З", CONCATENATE($CQ$4, ","), ""), IF($CW232=Довідники!$E$5, CONCATENATE($CQ$4, "*,"), ""), IF($DD232="З", CONCATENATE($CX$4, ","), ""), IF($DD232=Довідники!$E$5, CONCATENATE($CX$4, "*,"), ""), IF($DK232="З", CONCATENATE($DE$4, ","), ""), IF($DK232=Довідники!$E$5, CONCATENATE($DE$4, "*,"), ""))</f>
        <v/>
      </c>
      <c r="H232" s="48" t="str">
        <f t="shared" si="220"/>
        <v/>
      </c>
      <c r="I232" s="48" t="str">
        <f t="shared" si="221"/>
        <v/>
      </c>
      <c r="J232" s="48">
        <f t="shared" si="222"/>
        <v>0</v>
      </c>
      <c r="K232" s="48" t="str">
        <f t="shared" si="223"/>
        <v/>
      </c>
      <c r="L232" s="48">
        <f t="shared" si="202"/>
        <v>0</v>
      </c>
      <c r="M232" s="51">
        <f t="shared" si="224"/>
        <v>0</v>
      </c>
      <c r="N232" s="51">
        <f t="shared" si="225"/>
        <v>0</v>
      </c>
      <c r="O232" s="52">
        <f t="shared" si="226"/>
        <v>0</v>
      </c>
      <c r="P232" s="96" t="str">
        <f t="shared" si="227"/>
        <v xml:space="preserve"> </v>
      </c>
      <c r="Q232" s="166" t="str">
        <f>IF(OR(P232&lt;Довідники!$J$8, P232&gt;Довідники!$K$8), "!", "")</f>
        <v>!</v>
      </c>
      <c r="R232" s="159"/>
      <c r="S232" s="103"/>
      <c r="T232" s="103"/>
      <c r="U232" s="72">
        <f t="shared" si="203"/>
        <v>0</v>
      </c>
      <c r="V232" s="104"/>
      <c r="W232" s="104"/>
      <c r="X232" s="105"/>
      <c r="Y232" s="102"/>
      <c r="Z232" s="103"/>
      <c r="AA232" s="103"/>
      <c r="AB232" s="72">
        <f t="shared" si="204"/>
        <v>0</v>
      </c>
      <c r="AC232" s="104"/>
      <c r="AD232" s="104"/>
      <c r="AE232" s="152"/>
      <c r="AF232" s="159"/>
      <c r="AG232" s="103"/>
      <c r="AH232" s="103"/>
      <c r="AI232" s="72">
        <f t="shared" si="205"/>
        <v>0</v>
      </c>
      <c r="AJ232" s="104"/>
      <c r="AK232" s="104"/>
      <c r="AL232" s="105"/>
      <c r="AM232" s="102"/>
      <c r="AN232" s="103"/>
      <c r="AO232" s="103"/>
      <c r="AP232" s="72">
        <f t="shared" si="206"/>
        <v>0</v>
      </c>
      <c r="AQ232" s="104"/>
      <c r="AR232" s="104"/>
      <c r="AS232" s="152"/>
      <c r="AT232" s="159"/>
      <c r="AU232" s="103"/>
      <c r="AV232" s="103"/>
      <c r="AW232" s="72">
        <f t="shared" si="207"/>
        <v>0</v>
      </c>
      <c r="AX232" s="104"/>
      <c r="AY232" s="104"/>
      <c r="AZ232" s="105"/>
      <c r="BA232" s="102"/>
      <c r="BB232" s="103"/>
      <c r="BC232" s="103"/>
      <c r="BD232" s="72">
        <f t="shared" si="208"/>
        <v>0</v>
      </c>
      <c r="BE232" s="104"/>
      <c r="BF232" s="104"/>
      <c r="BG232" s="152"/>
      <c r="BH232" s="159"/>
      <c r="BI232" s="103"/>
      <c r="BJ232" s="103"/>
      <c r="BK232" s="72">
        <f t="shared" si="209"/>
        <v>0</v>
      </c>
      <c r="BL232" s="104"/>
      <c r="BM232" s="104"/>
      <c r="BN232" s="105"/>
      <c r="BO232" s="102"/>
      <c r="BP232" s="103"/>
      <c r="BQ232" s="103"/>
      <c r="BR232" s="72">
        <f t="shared" si="210"/>
        <v>0</v>
      </c>
      <c r="BS232" s="104"/>
      <c r="BT232" s="104"/>
      <c r="BU232" s="152"/>
      <c r="BV232" s="159"/>
      <c r="BW232" s="103"/>
      <c r="BX232" s="103"/>
      <c r="BY232" s="72">
        <f t="shared" si="211"/>
        <v>0</v>
      </c>
      <c r="BZ232" s="104"/>
      <c r="CA232" s="104"/>
      <c r="CB232" s="105"/>
      <c r="CC232" s="102"/>
      <c r="CD232" s="103"/>
      <c r="CE232" s="103"/>
      <c r="CF232" s="72">
        <f t="shared" si="212"/>
        <v>0</v>
      </c>
      <c r="CG232" s="104"/>
      <c r="CH232" s="104"/>
      <c r="CI232" s="152"/>
      <c r="CJ232" s="159"/>
      <c r="CK232" s="103"/>
      <c r="CL232" s="103"/>
      <c r="CM232" s="72">
        <f t="shared" si="213"/>
        <v>0</v>
      </c>
      <c r="CN232" s="104"/>
      <c r="CO232" s="104"/>
      <c r="CP232" s="105"/>
      <c r="CQ232" s="102"/>
      <c r="CR232" s="103"/>
      <c r="CS232" s="103"/>
      <c r="CT232" s="72">
        <f t="shared" si="214"/>
        <v>0</v>
      </c>
      <c r="CU232" s="104"/>
      <c r="CV232" s="104"/>
      <c r="CW232" s="152"/>
      <c r="CX232" s="159"/>
      <c r="CY232" s="103"/>
      <c r="CZ232" s="103"/>
      <c r="DA232" s="72">
        <f t="shared" si="215"/>
        <v>0</v>
      </c>
      <c r="DB232" s="104"/>
      <c r="DC232" s="104"/>
      <c r="DD232" s="105"/>
      <c r="DE232" s="102"/>
      <c r="DF232" s="103"/>
      <c r="DG232" s="103"/>
      <c r="DH232" s="72">
        <f t="shared" si="216"/>
        <v>0</v>
      </c>
      <c r="DI232" s="104"/>
      <c r="DJ232" s="104"/>
      <c r="DK232" s="152"/>
      <c r="DL232" s="170">
        <f t="shared" si="228"/>
        <v>0</v>
      </c>
      <c r="DM232" s="51">
        <f>DN232*Довідники!$H$2</f>
        <v>0</v>
      </c>
      <c r="DN232" s="72">
        <f t="shared" si="229"/>
        <v>0</v>
      </c>
      <c r="DO232" s="96" t="str">
        <f t="shared" si="217"/>
        <v xml:space="preserve"> </v>
      </c>
      <c r="DP232" s="68" t="str">
        <f>IF(OR(DO232&lt;Довідники!$J$3, DO232&gt;Довідники!$K$3), "!", "")</f>
        <v>!</v>
      </c>
      <c r="DQ232" s="120"/>
      <c r="DR232" s="45" t="str">
        <f t="shared" si="230"/>
        <v/>
      </c>
      <c r="DS232" s="71"/>
      <c r="DT232" s="119"/>
      <c r="DU232" s="119"/>
      <c r="DV232" s="119"/>
      <c r="DW232" s="179"/>
      <c r="DX232" s="182"/>
      <c r="DY232" s="119"/>
      <c r="DZ232" s="119"/>
      <c r="EA232" s="183"/>
      <c r="ED232" s="10">
        <f t="shared" si="194"/>
        <v>0</v>
      </c>
      <c r="EE232" s="10">
        <f t="shared" si="195"/>
        <v>0</v>
      </c>
      <c r="EF232" s="10">
        <f t="shared" si="196"/>
        <v>0</v>
      </c>
      <c r="EG232" s="10">
        <f t="shared" si="197"/>
        <v>0</v>
      </c>
      <c r="EH232" s="10">
        <f t="shared" si="198"/>
        <v>0</v>
      </c>
      <c r="EI232" s="10">
        <f t="shared" si="199"/>
        <v>0</v>
      </c>
      <c r="EJ232" s="10">
        <f t="shared" si="200"/>
        <v>0</v>
      </c>
      <c r="EL232" s="123">
        <f t="shared" si="201"/>
        <v>0</v>
      </c>
    </row>
    <row r="233" spans="1:142" ht="13.5" hidden="1" thickBot="1" x14ac:dyDescent="0.25">
      <c r="A233" s="49">
        <f t="shared" si="218"/>
        <v>18</v>
      </c>
      <c r="B233" s="101"/>
      <c r="C233" s="50" t="str">
        <f>IF(ISBLANK(D233)=FALSE,VLOOKUP(D233,Довідники!$B$2:$C$45,2,FALSE),"")</f>
        <v/>
      </c>
      <c r="D233" s="145"/>
      <c r="E233" s="112"/>
      <c r="F233" s="48" t="str">
        <f t="shared" si="219"/>
        <v/>
      </c>
      <c r="G233" s="48" t="str">
        <f>CONCATENATE(IF($X233="З", CONCATENATE($R$4, ","), ""), IF($X233=Довідники!$E$5, CONCATENATE($R$4, "*,"), ""), IF($AE233="З", CONCATENATE($Y$4, ","), ""), IF($AE233=Довідники!$E$5, CONCATENATE($Y$4, "*,"), ""), IF($AL233="З", CONCATENATE($AF$4, ","), ""), IF($AL233=Довідники!$E$5, CONCATENATE($AF$4, "*,"), ""), IF($AS233="З", CONCATENATE($AM$4, ","), ""), IF($AS233=Довідники!$E$5, CONCATENATE($AM$4, "*,"), ""), IF($AZ233="З", CONCATENATE($AT$4, ","), ""), IF($AZ233=Довідники!$E$5, CONCATENATE($AT$4, "*,"), ""), IF($BG233="З", CONCATENATE($BA$4, ","), ""), IF($BG233=Довідники!$E$5, CONCATENATE($BA$4, "*,"), ""), IF($BN233="З", CONCATENATE($BH$4, ","), ""), IF($BN233=Довідники!$E$5, CONCATENATE($BH$4, "*,"), ""), IF($BU233="З", CONCATENATE($BO$4, ","), ""), IF($BU233=Довідники!$E$5, CONCATENATE($BO$4, "*,"), ""), IF($CB233="З", CONCATENATE($BV$4, ","), ""), IF($CB233=Довідники!$E$5, CONCATENATE($BV$4, "*,"), ""), IF($CI233="З", CONCATENATE($CC$4, ","), ""), IF($CI233=Довідники!$E$5, CONCATENATE($CC$4, "*,"), ""), IF($CP233="З", CONCATENATE($CJ$4, ","), ""), IF($CP233=Довідники!$E$5, CONCATENATE($CJ$4, "*,"), ""), IF($CW233="З", CONCATENATE($CQ$4, ","), ""), IF($CW233=Довідники!$E$5, CONCATENATE($CQ$4, "*,"), ""), IF($DD233="З", CONCATENATE($CX$4, ","), ""), IF($DD233=Довідники!$E$5, CONCATENATE($CX$4, "*,"), ""), IF($DK233="З", CONCATENATE($DE$4, ","), ""), IF($DK233=Довідники!$E$5, CONCATENATE($DE$4, "*,"), ""))</f>
        <v/>
      </c>
      <c r="H233" s="48" t="str">
        <f t="shared" si="220"/>
        <v/>
      </c>
      <c r="I233" s="48" t="str">
        <f t="shared" si="221"/>
        <v/>
      </c>
      <c r="J233" s="48">
        <f t="shared" si="222"/>
        <v>0</v>
      </c>
      <c r="K233" s="48" t="str">
        <f t="shared" si="223"/>
        <v/>
      </c>
      <c r="L233" s="48">
        <f t="shared" si="202"/>
        <v>0</v>
      </c>
      <c r="M233" s="51">
        <f t="shared" si="224"/>
        <v>0</v>
      </c>
      <c r="N233" s="51">
        <f t="shared" si="225"/>
        <v>0</v>
      </c>
      <c r="O233" s="52">
        <f t="shared" si="226"/>
        <v>0</v>
      </c>
      <c r="P233" s="96" t="str">
        <f t="shared" si="227"/>
        <v xml:space="preserve"> </v>
      </c>
      <c r="Q233" s="166" t="str">
        <f>IF(OR(P233&lt;Довідники!$J$8, P233&gt;Довідники!$K$8), "!", "")</f>
        <v>!</v>
      </c>
      <c r="R233" s="159"/>
      <c r="S233" s="103"/>
      <c r="T233" s="103"/>
      <c r="U233" s="72">
        <f t="shared" si="203"/>
        <v>0</v>
      </c>
      <c r="V233" s="104"/>
      <c r="W233" s="104"/>
      <c r="X233" s="105"/>
      <c r="Y233" s="102"/>
      <c r="Z233" s="103"/>
      <c r="AA233" s="103"/>
      <c r="AB233" s="72">
        <f t="shared" si="204"/>
        <v>0</v>
      </c>
      <c r="AC233" s="104"/>
      <c r="AD233" s="104"/>
      <c r="AE233" s="152"/>
      <c r="AF233" s="159"/>
      <c r="AG233" s="103"/>
      <c r="AH233" s="103"/>
      <c r="AI233" s="72">
        <f t="shared" si="205"/>
        <v>0</v>
      </c>
      <c r="AJ233" s="104"/>
      <c r="AK233" s="104"/>
      <c r="AL233" s="105"/>
      <c r="AM233" s="102"/>
      <c r="AN233" s="103"/>
      <c r="AO233" s="103"/>
      <c r="AP233" s="72">
        <f t="shared" si="206"/>
        <v>0</v>
      </c>
      <c r="AQ233" s="104"/>
      <c r="AR233" s="104"/>
      <c r="AS233" s="152"/>
      <c r="AT233" s="159"/>
      <c r="AU233" s="103"/>
      <c r="AV233" s="103"/>
      <c r="AW233" s="72">
        <f t="shared" si="207"/>
        <v>0</v>
      </c>
      <c r="AX233" s="104"/>
      <c r="AY233" s="104"/>
      <c r="AZ233" s="105"/>
      <c r="BA233" s="102"/>
      <c r="BB233" s="103"/>
      <c r="BC233" s="103"/>
      <c r="BD233" s="72">
        <f t="shared" si="208"/>
        <v>0</v>
      </c>
      <c r="BE233" s="104"/>
      <c r="BF233" s="104"/>
      <c r="BG233" s="152"/>
      <c r="BH233" s="159"/>
      <c r="BI233" s="103"/>
      <c r="BJ233" s="103"/>
      <c r="BK233" s="72">
        <f t="shared" si="209"/>
        <v>0</v>
      </c>
      <c r="BL233" s="104"/>
      <c r="BM233" s="104"/>
      <c r="BN233" s="105"/>
      <c r="BO233" s="102"/>
      <c r="BP233" s="103"/>
      <c r="BQ233" s="103"/>
      <c r="BR233" s="72">
        <f t="shared" si="210"/>
        <v>0</v>
      </c>
      <c r="BS233" s="104"/>
      <c r="BT233" s="104"/>
      <c r="BU233" s="152"/>
      <c r="BV233" s="159"/>
      <c r="BW233" s="103"/>
      <c r="BX233" s="103"/>
      <c r="BY233" s="72">
        <f t="shared" si="211"/>
        <v>0</v>
      </c>
      <c r="BZ233" s="104"/>
      <c r="CA233" s="104"/>
      <c r="CB233" s="105"/>
      <c r="CC233" s="102"/>
      <c r="CD233" s="103"/>
      <c r="CE233" s="103"/>
      <c r="CF233" s="72">
        <f t="shared" si="212"/>
        <v>0</v>
      </c>
      <c r="CG233" s="104"/>
      <c r="CH233" s="104"/>
      <c r="CI233" s="152"/>
      <c r="CJ233" s="159"/>
      <c r="CK233" s="103"/>
      <c r="CL233" s="103"/>
      <c r="CM233" s="72">
        <f t="shared" si="213"/>
        <v>0</v>
      </c>
      <c r="CN233" s="104"/>
      <c r="CO233" s="104"/>
      <c r="CP233" s="105"/>
      <c r="CQ233" s="102"/>
      <c r="CR233" s="103"/>
      <c r="CS233" s="103"/>
      <c r="CT233" s="72">
        <f t="shared" si="214"/>
        <v>0</v>
      </c>
      <c r="CU233" s="104"/>
      <c r="CV233" s="104"/>
      <c r="CW233" s="152"/>
      <c r="CX233" s="159"/>
      <c r="CY233" s="103"/>
      <c r="CZ233" s="103"/>
      <c r="DA233" s="72">
        <f t="shared" si="215"/>
        <v>0</v>
      </c>
      <c r="DB233" s="104"/>
      <c r="DC233" s="104"/>
      <c r="DD233" s="105"/>
      <c r="DE233" s="102"/>
      <c r="DF233" s="103"/>
      <c r="DG233" s="103"/>
      <c r="DH233" s="72">
        <f t="shared" si="216"/>
        <v>0</v>
      </c>
      <c r="DI233" s="104"/>
      <c r="DJ233" s="104"/>
      <c r="DK233" s="152"/>
      <c r="DL233" s="170">
        <f t="shared" si="228"/>
        <v>0</v>
      </c>
      <c r="DM233" s="51">
        <f>DN233*Довідники!$H$2</f>
        <v>0</v>
      </c>
      <c r="DN233" s="72">
        <f t="shared" si="229"/>
        <v>0</v>
      </c>
      <c r="DO233" s="96" t="str">
        <f t="shared" si="217"/>
        <v xml:space="preserve"> </v>
      </c>
      <c r="DP233" s="68" t="str">
        <f>IF(OR(DO233&lt;Довідники!$J$3, DO233&gt;Довідники!$K$3), "!", "")</f>
        <v>!</v>
      </c>
      <c r="DQ233" s="120"/>
      <c r="DR233" s="45" t="str">
        <f t="shared" si="230"/>
        <v/>
      </c>
      <c r="DS233" s="71"/>
      <c r="DT233" s="119"/>
      <c r="DU233" s="119"/>
      <c r="DV233" s="119"/>
      <c r="DW233" s="179"/>
      <c r="DX233" s="182"/>
      <c r="DY233" s="119"/>
      <c r="DZ233" s="119"/>
      <c r="EA233" s="183"/>
      <c r="ED233" s="10">
        <f t="shared" si="194"/>
        <v>0</v>
      </c>
      <c r="EE233" s="10">
        <f t="shared" si="195"/>
        <v>0</v>
      </c>
      <c r="EF233" s="10">
        <f t="shared" si="196"/>
        <v>0</v>
      </c>
      <c r="EG233" s="10">
        <f t="shared" si="197"/>
        <v>0</v>
      </c>
      <c r="EH233" s="10">
        <f t="shared" si="198"/>
        <v>0</v>
      </c>
      <c r="EI233" s="10">
        <f t="shared" si="199"/>
        <v>0</v>
      </c>
      <c r="EJ233" s="10">
        <f t="shared" si="200"/>
        <v>0</v>
      </c>
      <c r="EL233" s="123">
        <f t="shared" si="201"/>
        <v>0</v>
      </c>
    </row>
    <row r="234" spans="1:142" ht="13.5" hidden="1" thickBot="1" x14ac:dyDescent="0.25">
      <c r="A234" s="49">
        <f t="shared" si="218"/>
        <v>19</v>
      </c>
      <c r="B234" s="101"/>
      <c r="C234" s="50" t="str">
        <f>IF(ISBLANK(D234)=FALSE,VLOOKUP(D234,Довідники!$B$2:$C$45,2,FALSE),"")</f>
        <v/>
      </c>
      <c r="D234" s="145"/>
      <c r="E234" s="112"/>
      <c r="F234" s="48" t="str">
        <f t="shared" si="219"/>
        <v/>
      </c>
      <c r="G234" s="48" t="str">
        <f>CONCATENATE(IF($X234="З", CONCATENATE($R$4, ","), ""), IF($X234=Довідники!$E$5, CONCATENATE($R$4, "*,"), ""), IF($AE234="З", CONCATENATE($Y$4, ","), ""), IF($AE234=Довідники!$E$5, CONCATENATE($Y$4, "*,"), ""), IF($AL234="З", CONCATENATE($AF$4, ","), ""), IF($AL234=Довідники!$E$5, CONCATENATE($AF$4, "*,"), ""), IF($AS234="З", CONCATENATE($AM$4, ","), ""), IF($AS234=Довідники!$E$5, CONCATENATE($AM$4, "*,"), ""), IF($AZ234="З", CONCATENATE($AT$4, ","), ""), IF($AZ234=Довідники!$E$5, CONCATENATE($AT$4, "*,"), ""), IF($BG234="З", CONCATENATE($BA$4, ","), ""), IF($BG234=Довідники!$E$5, CONCATENATE($BA$4, "*,"), ""), IF($BN234="З", CONCATENATE($BH$4, ","), ""), IF($BN234=Довідники!$E$5, CONCATENATE($BH$4, "*,"), ""), IF($BU234="З", CONCATENATE($BO$4, ","), ""), IF($BU234=Довідники!$E$5, CONCATENATE($BO$4, "*,"), ""), IF($CB234="З", CONCATENATE($BV$4, ","), ""), IF($CB234=Довідники!$E$5, CONCATENATE($BV$4, "*,"), ""), IF($CI234="З", CONCATENATE($CC$4, ","), ""), IF($CI234=Довідники!$E$5, CONCATENATE($CC$4, "*,"), ""), IF($CP234="З", CONCATENATE($CJ$4, ","), ""), IF($CP234=Довідники!$E$5, CONCATENATE($CJ$4, "*,"), ""), IF($CW234="З", CONCATENATE($CQ$4, ","), ""), IF($CW234=Довідники!$E$5, CONCATENATE($CQ$4, "*,"), ""), IF($DD234="З", CONCATENATE($CX$4, ","), ""), IF($DD234=Довідники!$E$5, CONCATENATE($CX$4, "*,"), ""), IF($DK234="З", CONCATENATE($DE$4, ","), ""), IF($DK234=Довідники!$E$5, CONCATENATE($DE$4, "*,"), ""))</f>
        <v/>
      </c>
      <c r="H234" s="48" t="str">
        <f t="shared" si="220"/>
        <v/>
      </c>
      <c r="I234" s="48" t="str">
        <f t="shared" si="221"/>
        <v/>
      </c>
      <c r="J234" s="48">
        <f t="shared" si="222"/>
        <v>0</v>
      </c>
      <c r="K234" s="48" t="str">
        <f t="shared" si="223"/>
        <v/>
      </c>
      <c r="L234" s="48">
        <f t="shared" si="202"/>
        <v>0</v>
      </c>
      <c r="M234" s="51">
        <f t="shared" si="224"/>
        <v>0</v>
      </c>
      <c r="N234" s="51">
        <f t="shared" si="225"/>
        <v>0</v>
      </c>
      <c r="O234" s="52">
        <f t="shared" si="226"/>
        <v>0</v>
      </c>
      <c r="P234" s="96" t="str">
        <f t="shared" si="227"/>
        <v xml:space="preserve"> </v>
      </c>
      <c r="Q234" s="166" t="str">
        <f>IF(OR(P234&lt;Довідники!$J$8, P234&gt;Довідники!$K$8), "!", "")</f>
        <v>!</v>
      </c>
      <c r="R234" s="159"/>
      <c r="S234" s="103"/>
      <c r="T234" s="103"/>
      <c r="U234" s="72">
        <f t="shared" si="203"/>
        <v>0</v>
      </c>
      <c r="V234" s="104"/>
      <c r="W234" s="104"/>
      <c r="X234" s="105"/>
      <c r="Y234" s="102"/>
      <c r="Z234" s="103"/>
      <c r="AA234" s="103"/>
      <c r="AB234" s="72">
        <f t="shared" si="204"/>
        <v>0</v>
      </c>
      <c r="AC234" s="104"/>
      <c r="AD234" s="104"/>
      <c r="AE234" s="152"/>
      <c r="AF234" s="159"/>
      <c r="AG234" s="103"/>
      <c r="AH234" s="103"/>
      <c r="AI234" s="72">
        <f t="shared" si="205"/>
        <v>0</v>
      </c>
      <c r="AJ234" s="104"/>
      <c r="AK234" s="104"/>
      <c r="AL234" s="105"/>
      <c r="AM234" s="102"/>
      <c r="AN234" s="103"/>
      <c r="AO234" s="103"/>
      <c r="AP234" s="72">
        <f t="shared" si="206"/>
        <v>0</v>
      </c>
      <c r="AQ234" s="104"/>
      <c r="AR234" s="104"/>
      <c r="AS234" s="152"/>
      <c r="AT234" s="159"/>
      <c r="AU234" s="103"/>
      <c r="AV234" s="103"/>
      <c r="AW234" s="72">
        <f t="shared" si="207"/>
        <v>0</v>
      </c>
      <c r="AX234" s="104"/>
      <c r="AY234" s="104"/>
      <c r="AZ234" s="105"/>
      <c r="BA234" s="102"/>
      <c r="BB234" s="103"/>
      <c r="BC234" s="103"/>
      <c r="BD234" s="72">
        <f t="shared" si="208"/>
        <v>0</v>
      </c>
      <c r="BE234" s="104"/>
      <c r="BF234" s="104"/>
      <c r="BG234" s="152"/>
      <c r="BH234" s="159"/>
      <c r="BI234" s="103"/>
      <c r="BJ234" s="103"/>
      <c r="BK234" s="72">
        <f t="shared" si="209"/>
        <v>0</v>
      </c>
      <c r="BL234" s="104"/>
      <c r="BM234" s="104"/>
      <c r="BN234" s="105"/>
      <c r="BO234" s="102"/>
      <c r="BP234" s="103"/>
      <c r="BQ234" s="103"/>
      <c r="BR234" s="72">
        <f t="shared" si="210"/>
        <v>0</v>
      </c>
      <c r="BS234" s="104"/>
      <c r="BT234" s="104"/>
      <c r="BU234" s="152"/>
      <c r="BV234" s="159"/>
      <c r="BW234" s="103"/>
      <c r="BX234" s="103"/>
      <c r="BY234" s="72">
        <f t="shared" si="211"/>
        <v>0</v>
      </c>
      <c r="BZ234" s="104"/>
      <c r="CA234" s="104"/>
      <c r="CB234" s="105"/>
      <c r="CC234" s="102"/>
      <c r="CD234" s="103"/>
      <c r="CE234" s="103"/>
      <c r="CF234" s="72">
        <f t="shared" si="212"/>
        <v>0</v>
      </c>
      <c r="CG234" s="104"/>
      <c r="CH234" s="104"/>
      <c r="CI234" s="152"/>
      <c r="CJ234" s="159"/>
      <c r="CK234" s="103"/>
      <c r="CL234" s="103"/>
      <c r="CM234" s="72">
        <f t="shared" si="213"/>
        <v>0</v>
      </c>
      <c r="CN234" s="104"/>
      <c r="CO234" s="104"/>
      <c r="CP234" s="105"/>
      <c r="CQ234" s="102"/>
      <c r="CR234" s="103"/>
      <c r="CS234" s="103"/>
      <c r="CT234" s="72">
        <f t="shared" si="214"/>
        <v>0</v>
      </c>
      <c r="CU234" s="104"/>
      <c r="CV234" s="104"/>
      <c r="CW234" s="152"/>
      <c r="CX234" s="159"/>
      <c r="CY234" s="103"/>
      <c r="CZ234" s="103"/>
      <c r="DA234" s="72">
        <f t="shared" si="215"/>
        <v>0</v>
      </c>
      <c r="DB234" s="104"/>
      <c r="DC234" s="104"/>
      <c r="DD234" s="105"/>
      <c r="DE234" s="102"/>
      <c r="DF234" s="103"/>
      <c r="DG234" s="103"/>
      <c r="DH234" s="72">
        <f t="shared" si="216"/>
        <v>0</v>
      </c>
      <c r="DI234" s="104"/>
      <c r="DJ234" s="104"/>
      <c r="DK234" s="152"/>
      <c r="DL234" s="170">
        <f t="shared" si="228"/>
        <v>0</v>
      </c>
      <c r="DM234" s="51">
        <f>DN234*Довідники!$H$2</f>
        <v>0</v>
      </c>
      <c r="DN234" s="72">
        <f t="shared" si="229"/>
        <v>0</v>
      </c>
      <c r="DO234" s="96" t="str">
        <f t="shared" si="217"/>
        <v xml:space="preserve"> </v>
      </c>
      <c r="DP234" s="68" t="str">
        <f>IF(OR(DO234&lt;Довідники!$J$3, DO234&gt;Довідники!$K$3), "!", "")</f>
        <v>!</v>
      </c>
      <c r="DQ234" s="120"/>
      <c r="DR234" s="45" t="str">
        <f t="shared" si="230"/>
        <v/>
      </c>
      <c r="DS234" s="71"/>
      <c r="DT234" s="119"/>
      <c r="DU234" s="119"/>
      <c r="DV234" s="119"/>
      <c r="DW234" s="179"/>
      <c r="DX234" s="182"/>
      <c r="DY234" s="119"/>
      <c r="DZ234" s="119"/>
      <c r="EA234" s="183"/>
      <c r="ED234" s="10">
        <f t="shared" si="194"/>
        <v>0</v>
      </c>
      <c r="EE234" s="10">
        <f t="shared" si="195"/>
        <v>0</v>
      </c>
      <c r="EF234" s="10">
        <f t="shared" si="196"/>
        <v>0</v>
      </c>
      <c r="EG234" s="10">
        <f t="shared" si="197"/>
        <v>0</v>
      </c>
      <c r="EH234" s="10">
        <f t="shared" si="198"/>
        <v>0</v>
      </c>
      <c r="EI234" s="10">
        <f t="shared" si="199"/>
        <v>0</v>
      </c>
      <c r="EJ234" s="10">
        <f t="shared" si="200"/>
        <v>0</v>
      </c>
      <c r="EL234" s="123">
        <f t="shared" si="201"/>
        <v>0</v>
      </c>
    </row>
    <row r="235" spans="1:142" ht="13.5" hidden="1" thickBot="1" x14ac:dyDescent="0.25">
      <c r="A235" s="49">
        <f t="shared" si="218"/>
        <v>20</v>
      </c>
      <c r="B235" s="101"/>
      <c r="C235" s="50" t="str">
        <f>IF(ISBLANK(D235)=FALSE,VLOOKUP(D235,Довідники!$B$2:$C$45,2,FALSE),"")</f>
        <v/>
      </c>
      <c r="D235" s="145"/>
      <c r="E235" s="112"/>
      <c r="F235" s="48" t="str">
        <f t="shared" si="219"/>
        <v/>
      </c>
      <c r="G235" s="48" t="str">
        <f>CONCATENATE(IF($X235="З", CONCATENATE($R$4, ","), ""), IF($X235=Довідники!$E$5, CONCATENATE($R$4, "*,"), ""), IF($AE235="З", CONCATENATE($Y$4, ","), ""), IF($AE235=Довідники!$E$5, CONCATENATE($Y$4, "*,"), ""), IF($AL235="З", CONCATENATE($AF$4, ","), ""), IF($AL235=Довідники!$E$5, CONCATENATE($AF$4, "*,"), ""), IF($AS235="З", CONCATENATE($AM$4, ","), ""), IF($AS235=Довідники!$E$5, CONCATENATE($AM$4, "*,"), ""), IF($AZ235="З", CONCATENATE($AT$4, ","), ""), IF($AZ235=Довідники!$E$5, CONCATENATE($AT$4, "*,"), ""), IF($BG235="З", CONCATENATE($BA$4, ","), ""), IF($BG235=Довідники!$E$5, CONCATENATE($BA$4, "*,"), ""), IF($BN235="З", CONCATENATE($BH$4, ","), ""), IF($BN235=Довідники!$E$5, CONCATENATE($BH$4, "*,"), ""), IF($BU235="З", CONCATENATE($BO$4, ","), ""), IF($BU235=Довідники!$E$5, CONCATENATE($BO$4, "*,"), ""), IF($CB235="З", CONCATENATE($BV$4, ","), ""), IF($CB235=Довідники!$E$5, CONCATENATE($BV$4, "*,"), ""), IF($CI235="З", CONCATENATE($CC$4, ","), ""), IF($CI235=Довідники!$E$5, CONCATENATE($CC$4, "*,"), ""), IF($CP235="З", CONCATENATE($CJ$4, ","), ""), IF($CP235=Довідники!$E$5, CONCATENATE($CJ$4, "*,"), ""), IF($CW235="З", CONCATENATE($CQ$4, ","), ""), IF($CW235=Довідники!$E$5, CONCATENATE($CQ$4, "*,"), ""), IF($DD235="З", CONCATENATE($CX$4, ","), ""), IF($DD235=Довідники!$E$5, CONCATENATE($CX$4, "*,"), ""), IF($DK235="З", CONCATENATE($DE$4, ","), ""), IF($DK235=Довідники!$E$5, CONCATENATE($DE$4, "*,"), ""))</f>
        <v/>
      </c>
      <c r="H235" s="48" t="str">
        <f t="shared" si="220"/>
        <v/>
      </c>
      <c r="I235" s="48" t="str">
        <f t="shared" si="221"/>
        <v/>
      </c>
      <c r="J235" s="48">
        <f t="shared" si="222"/>
        <v>0</v>
      </c>
      <c r="K235" s="48" t="str">
        <f t="shared" si="223"/>
        <v/>
      </c>
      <c r="L235" s="48">
        <f t="shared" si="202"/>
        <v>0</v>
      </c>
      <c r="M235" s="51">
        <f t="shared" si="224"/>
        <v>0</v>
      </c>
      <c r="N235" s="51">
        <f t="shared" si="225"/>
        <v>0</v>
      </c>
      <c r="O235" s="52">
        <f t="shared" si="226"/>
        <v>0</v>
      </c>
      <c r="P235" s="96" t="str">
        <f t="shared" si="227"/>
        <v xml:space="preserve"> </v>
      </c>
      <c r="Q235" s="166" t="str">
        <f>IF(OR(P235&lt;Довідники!$J$8, P235&gt;Довідники!$K$8), "!", "")</f>
        <v>!</v>
      </c>
      <c r="R235" s="159"/>
      <c r="S235" s="103"/>
      <c r="T235" s="103"/>
      <c r="U235" s="72">
        <f t="shared" si="203"/>
        <v>0</v>
      </c>
      <c r="V235" s="104"/>
      <c r="W235" s="104"/>
      <c r="X235" s="105"/>
      <c r="Y235" s="102"/>
      <c r="Z235" s="103"/>
      <c r="AA235" s="103"/>
      <c r="AB235" s="72">
        <f t="shared" si="204"/>
        <v>0</v>
      </c>
      <c r="AC235" s="104"/>
      <c r="AD235" s="104"/>
      <c r="AE235" s="152"/>
      <c r="AF235" s="159"/>
      <c r="AG235" s="103"/>
      <c r="AH235" s="103"/>
      <c r="AI235" s="72">
        <f t="shared" si="205"/>
        <v>0</v>
      </c>
      <c r="AJ235" s="104"/>
      <c r="AK235" s="104"/>
      <c r="AL235" s="105"/>
      <c r="AM235" s="102"/>
      <c r="AN235" s="103"/>
      <c r="AO235" s="103"/>
      <c r="AP235" s="72">
        <f t="shared" si="206"/>
        <v>0</v>
      </c>
      <c r="AQ235" s="104"/>
      <c r="AR235" s="104"/>
      <c r="AS235" s="152"/>
      <c r="AT235" s="159"/>
      <c r="AU235" s="103"/>
      <c r="AV235" s="103"/>
      <c r="AW235" s="72">
        <f t="shared" si="207"/>
        <v>0</v>
      </c>
      <c r="AX235" s="104"/>
      <c r="AY235" s="104"/>
      <c r="AZ235" s="105"/>
      <c r="BA235" s="102"/>
      <c r="BB235" s="103"/>
      <c r="BC235" s="103"/>
      <c r="BD235" s="72">
        <f t="shared" si="208"/>
        <v>0</v>
      </c>
      <c r="BE235" s="104"/>
      <c r="BF235" s="104"/>
      <c r="BG235" s="152"/>
      <c r="BH235" s="159"/>
      <c r="BI235" s="103"/>
      <c r="BJ235" s="103"/>
      <c r="BK235" s="72">
        <f t="shared" si="209"/>
        <v>0</v>
      </c>
      <c r="BL235" s="104"/>
      <c r="BM235" s="104"/>
      <c r="BN235" s="105"/>
      <c r="BO235" s="102"/>
      <c r="BP235" s="103"/>
      <c r="BQ235" s="103"/>
      <c r="BR235" s="72">
        <f t="shared" si="210"/>
        <v>0</v>
      </c>
      <c r="BS235" s="104"/>
      <c r="BT235" s="104"/>
      <c r="BU235" s="152"/>
      <c r="BV235" s="159"/>
      <c r="BW235" s="103"/>
      <c r="BX235" s="103"/>
      <c r="BY235" s="72">
        <f t="shared" si="211"/>
        <v>0</v>
      </c>
      <c r="BZ235" s="104"/>
      <c r="CA235" s="104"/>
      <c r="CB235" s="105"/>
      <c r="CC235" s="102"/>
      <c r="CD235" s="103"/>
      <c r="CE235" s="103"/>
      <c r="CF235" s="72">
        <f t="shared" si="212"/>
        <v>0</v>
      </c>
      <c r="CG235" s="104"/>
      <c r="CH235" s="104"/>
      <c r="CI235" s="152"/>
      <c r="CJ235" s="159"/>
      <c r="CK235" s="103"/>
      <c r="CL235" s="103"/>
      <c r="CM235" s="72">
        <f t="shared" si="213"/>
        <v>0</v>
      </c>
      <c r="CN235" s="104"/>
      <c r="CO235" s="104"/>
      <c r="CP235" s="105"/>
      <c r="CQ235" s="102"/>
      <c r="CR235" s="103"/>
      <c r="CS235" s="103"/>
      <c r="CT235" s="72">
        <f t="shared" si="214"/>
        <v>0</v>
      </c>
      <c r="CU235" s="104"/>
      <c r="CV235" s="104"/>
      <c r="CW235" s="152"/>
      <c r="CX235" s="159"/>
      <c r="CY235" s="103"/>
      <c r="CZ235" s="103"/>
      <c r="DA235" s="72">
        <f t="shared" si="215"/>
        <v>0</v>
      </c>
      <c r="DB235" s="104"/>
      <c r="DC235" s="104"/>
      <c r="DD235" s="105"/>
      <c r="DE235" s="102"/>
      <c r="DF235" s="103"/>
      <c r="DG235" s="103"/>
      <c r="DH235" s="72">
        <f t="shared" si="216"/>
        <v>0</v>
      </c>
      <c r="DI235" s="104"/>
      <c r="DJ235" s="104"/>
      <c r="DK235" s="152"/>
      <c r="DL235" s="170">
        <f t="shared" si="228"/>
        <v>0</v>
      </c>
      <c r="DM235" s="51">
        <f>DN235*Довідники!$H$2</f>
        <v>0</v>
      </c>
      <c r="DN235" s="72">
        <f t="shared" si="229"/>
        <v>0</v>
      </c>
      <c r="DO235" s="96" t="str">
        <f t="shared" si="217"/>
        <v xml:space="preserve"> </v>
      </c>
      <c r="DP235" s="68" t="str">
        <f>IF(OR(DO235&lt;Довідники!$J$3, DO235&gt;Довідники!$K$3), "!", "")</f>
        <v>!</v>
      </c>
      <c r="DQ235" s="120"/>
      <c r="DR235" s="45" t="str">
        <f t="shared" si="230"/>
        <v/>
      </c>
      <c r="DS235" s="71"/>
      <c r="DT235" s="119"/>
      <c r="DU235" s="119"/>
      <c r="DV235" s="119"/>
      <c r="DW235" s="179"/>
      <c r="DX235" s="182"/>
      <c r="DY235" s="119"/>
      <c r="DZ235" s="119"/>
      <c r="EA235" s="183"/>
      <c r="ED235" s="10">
        <f t="shared" si="194"/>
        <v>0</v>
      </c>
      <c r="EE235" s="10">
        <f t="shared" si="195"/>
        <v>0</v>
      </c>
      <c r="EF235" s="10">
        <f t="shared" si="196"/>
        <v>0</v>
      </c>
      <c r="EG235" s="10">
        <f t="shared" si="197"/>
        <v>0</v>
      </c>
      <c r="EH235" s="10">
        <f t="shared" si="198"/>
        <v>0</v>
      </c>
      <c r="EI235" s="10">
        <f t="shared" si="199"/>
        <v>0</v>
      </c>
      <c r="EJ235" s="10">
        <f t="shared" si="200"/>
        <v>0</v>
      </c>
      <c r="EL235" s="123">
        <f t="shared" si="201"/>
        <v>0</v>
      </c>
    </row>
    <row r="236" spans="1:142" ht="13.5" hidden="1" thickBot="1" x14ac:dyDescent="0.25">
      <c r="A236" s="49">
        <f t="shared" si="218"/>
        <v>21</v>
      </c>
      <c r="B236" s="101"/>
      <c r="C236" s="50" t="str">
        <f>IF(ISBLANK(D236)=FALSE,VLOOKUP(D236,Довідники!$B$2:$C$45,2,FALSE),"")</f>
        <v/>
      </c>
      <c r="D236" s="145"/>
      <c r="E236" s="112"/>
      <c r="F236" s="48" t="str">
        <f t="shared" si="219"/>
        <v/>
      </c>
      <c r="G236" s="48" t="str">
        <f>CONCATENATE(IF($X236="З", CONCATENATE($R$4, ","), ""), IF($X236=Довідники!$E$5, CONCATENATE($R$4, "*,"), ""), IF($AE236="З", CONCATENATE($Y$4, ","), ""), IF($AE236=Довідники!$E$5, CONCATENATE($Y$4, "*,"), ""), IF($AL236="З", CONCATENATE($AF$4, ","), ""), IF($AL236=Довідники!$E$5, CONCATENATE($AF$4, "*,"), ""), IF($AS236="З", CONCATENATE($AM$4, ","), ""), IF($AS236=Довідники!$E$5, CONCATENATE($AM$4, "*,"), ""), IF($AZ236="З", CONCATENATE($AT$4, ","), ""), IF($AZ236=Довідники!$E$5, CONCATENATE($AT$4, "*,"), ""), IF($BG236="З", CONCATENATE($BA$4, ","), ""), IF($BG236=Довідники!$E$5, CONCATENATE($BA$4, "*,"), ""), IF($BN236="З", CONCATENATE($BH$4, ","), ""), IF($BN236=Довідники!$E$5, CONCATENATE($BH$4, "*,"), ""), IF($BU236="З", CONCATENATE($BO$4, ","), ""), IF($BU236=Довідники!$E$5, CONCATENATE($BO$4, "*,"), ""), IF($CB236="З", CONCATENATE($BV$4, ","), ""), IF($CB236=Довідники!$E$5, CONCATENATE($BV$4, "*,"), ""), IF($CI236="З", CONCATENATE($CC$4, ","), ""), IF($CI236=Довідники!$E$5, CONCATENATE($CC$4, "*,"), ""), IF($CP236="З", CONCATENATE($CJ$4, ","), ""), IF($CP236=Довідники!$E$5, CONCATENATE($CJ$4, "*,"), ""), IF($CW236="З", CONCATENATE($CQ$4, ","), ""), IF($CW236=Довідники!$E$5, CONCATENATE($CQ$4, "*,"), ""), IF($DD236="З", CONCATENATE($CX$4, ","), ""), IF($DD236=Довідники!$E$5, CONCATENATE($CX$4, "*,"), ""), IF($DK236="З", CONCATENATE($DE$4, ","), ""), IF($DK236=Довідники!$E$5, CONCATENATE($DE$4, "*,"), ""))</f>
        <v/>
      </c>
      <c r="H236" s="48" t="str">
        <f t="shared" si="220"/>
        <v/>
      </c>
      <c r="I236" s="48" t="str">
        <f t="shared" si="221"/>
        <v/>
      </c>
      <c r="J236" s="48">
        <f t="shared" si="222"/>
        <v>0</v>
      </c>
      <c r="K236" s="48" t="str">
        <f t="shared" si="223"/>
        <v/>
      </c>
      <c r="L236" s="48">
        <f t="shared" si="202"/>
        <v>0</v>
      </c>
      <c r="M236" s="51">
        <f t="shared" si="224"/>
        <v>0</v>
      </c>
      <c r="N236" s="51">
        <f t="shared" si="225"/>
        <v>0</v>
      </c>
      <c r="O236" s="52">
        <f t="shared" si="226"/>
        <v>0</v>
      </c>
      <c r="P236" s="96" t="str">
        <f t="shared" si="227"/>
        <v xml:space="preserve"> </v>
      </c>
      <c r="Q236" s="166" t="str">
        <f>IF(OR(P236&lt;Довідники!$J$8, P236&gt;Довідники!$K$8), "!", "")</f>
        <v>!</v>
      </c>
      <c r="R236" s="159"/>
      <c r="S236" s="103"/>
      <c r="T236" s="103"/>
      <c r="U236" s="72">
        <f t="shared" si="203"/>
        <v>0</v>
      </c>
      <c r="V236" s="104"/>
      <c r="W236" s="104"/>
      <c r="X236" s="105"/>
      <c r="Y236" s="102"/>
      <c r="Z236" s="103"/>
      <c r="AA236" s="103"/>
      <c r="AB236" s="72">
        <f t="shared" si="204"/>
        <v>0</v>
      </c>
      <c r="AC236" s="104"/>
      <c r="AD236" s="104"/>
      <c r="AE236" s="152"/>
      <c r="AF236" s="159"/>
      <c r="AG236" s="103"/>
      <c r="AH236" s="103"/>
      <c r="AI236" s="72">
        <f t="shared" si="205"/>
        <v>0</v>
      </c>
      <c r="AJ236" s="104"/>
      <c r="AK236" s="104"/>
      <c r="AL236" s="105"/>
      <c r="AM236" s="102"/>
      <c r="AN236" s="103"/>
      <c r="AO236" s="103"/>
      <c r="AP236" s="72">
        <f t="shared" si="206"/>
        <v>0</v>
      </c>
      <c r="AQ236" s="104"/>
      <c r="AR236" s="104"/>
      <c r="AS236" s="152"/>
      <c r="AT236" s="159"/>
      <c r="AU236" s="103"/>
      <c r="AV236" s="103"/>
      <c r="AW236" s="72">
        <f t="shared" si="207"/>
        <v>0</v>
      </c>
      <c r="AX236" s="104"/>
      <c r="AY236" s="104"/>
      <c r="AZ236" s="105"/>
      <c r="BA236" s="102"/>
      <c r="BB236" s="103"/>
      <c r="BC236" s="103"/>
      <c r="BD236" s="72">
        <f t="shared" si="208"/>
        <v>0</v>
      </c>
      <c r="BE236" s="104"/>
      <c r="BF236" s="104"/>
      <c r="BG236" s="152"/>
      <c r="BH236" s="159"/>
      <c r="BI236" s="103"/>
      <c r="BJ236" s="103"/>
      <c r="BK236" s="72">
        <f t="shared" si="209"/>
        <v>0</v>
      </c>
      <c r="BL236" s="104"/>
      <c r="BM236" s="104"/>
      <c r="BN236" s="105"/>
      <c r="BO236" s="102"/>
      <c r="BP236" s="103"/>
      <c r="BQ236" s="103"/>
      <c r="BR236" s="72">
        <f t="shared" si="210"/>
        <v>0</v>
      </c>
      <c r="BS236" s="104"/>
      <c r="BT236" s="104"/>
      <c r="BU236" s="152"/>
      <c r="BV236" s="159"/>
      <c r="BW236" s="103"/>
      <c r="BX236" s="103"/>
      <c r="BY236" s="72">
        <f t="shared" si="211"/>
        <v>0</v>
      </c>
      <c r="BZ236" s="104"/>
      <c r="CA236" s="104"/>
      <c r="CB236" s="105"/>
      <c r="CC236" s="102"/>
      <c r="CD236" s="103"/>
      <c r="CE236" s="103"/>
      <c r="CF236" s="72">
        <f t="shared" si="212"/>
        <v>0</v>
      </c>
      <c r="CG236" s="104"/>
      <c r="CH236" s="104"/>
      <c r="CI236" s="152"/>
      <c r="CJ236" s="159"/>
      <c r="CK236" s="103"/>
      <c r="CL236" s="103"/>
      <c r="CM236" s="72">
        <f t="shared" si="213"/>
        <v>0</v>
      </c>
      <c r="CN236" s="104"/>
      <c r="CO236" s="104"/>
      <c r="CP236" s="105"/>
      <c r="CQ236" s="102"/>
      <c r="CR236" s="103"/>
      <c r="CS236" s="103"/>
      <c r="CT236" s="72">
        <f t="shared" si="214"/>
        <v>0</v>
      </c>
      <c r="CU236" s="104"/>
      <c r="CV236" s="104"/>
      <c r="CW236" s="152"/>
      <c r="CX236" s="159"/>
      <c r="CY236" s="103"/>
      <c r="CZ236" s="103"/>
      <c r="DA236" s="72">
        <f t="shared" si="215"/>
        <v>0</v>
      </c>
      <c r="DB236" s="104"/>
      <c r="DC236" s="104"/>
      <c r="DD236" s="105"/>
      <c r="DE236" s="102"/>
      <c r="DF236" s="103"/>
      <c r="DG236" s="103"/>
      <c r="DH236" s="72">
        <f t="shared" si="216"/>
        <v>0</v>
      </c>
      <c r="DI236" s="104"/>
      <c r="DJ236" s="104"/>
      <c r="DK236" s="152"/>
      <c r="DL236" s="170">
        <f t="shared" si="228"/>
        <v>0</v>
      </c>
      <c r="DM236" s="51">
        <f>DN236*Довідники!$H$2</f>
        <v>0</v>
      </c>
      <c r="DN236" s="72">
        <f t="shared" si="229"/>
        <v>0</v>
      </c>
      <c r="DO236" s="96" t="str">
        <f t="shared" si="217"/>
        <v xml:space="preserve"> </v>
      </c>
      <c r="DP236" s="68" t="str">
        <f>IF(OR(DO236&lt;Довідники!$J$3, DO236&gt;Довідники!$K$3), "!", "")</f>
        <v>!</v>
      </c>
      <c r="DQ236" s="120"/>
      <c r="DR236" s="45" t="str">
        <f t="shared" si="230"/>
        <v/>
      </c>
      <c r="DS236" s="71"/>
      <c r="DT236" s="119"/>
      <c r="DU236" s="119"/>
      <c r="DV236" s="119"/>
      <c r="DW236" s="179"/>
      <c r="DX236" s="182"/>
      <c r="DY236" s="119"/>
      <c r="DZ236" s="119"/>
      <c r="EA236" s="183"/>
      <c r="ED236" s="10">
        <f t="shared" si="194"/>
        <v>0</v>
      </c>
      <c r="EE236" s="10">
        <f t="shared" si="195"/>
        <v>0</v>
      </c>
      <c r="EF236" s="10">
        <f t="shared" si="196"/>
        <v>0</v>
      </c>
      <c r="EG236" s="10">
        <f t="shared" si="197"/>
        <v>0</v>
      </c>
      <c r="EH236" s="10">
        <f t="shared" si="198"/>
        <v>0</v>
      </c>
      <c r="EI236" s="10">
        <f t="shared" si="199"/>
        <v>0</v>
      </c>
      <c r="EJ236" s="10">
        <f t="shared" si="200"/>
        <v>0</v>
      </c>
      <c r="EL236" s="123">
        <f t="shared" si="201"/>
        <v>0</v>
      </c>
    </row>
    <row r="237" spans="1:142" ht="13.5" hidden="1" thickBot="1" x14ac:dyDescent="0.25">
      <c r="A237" s="49">
        <f t="shared" si="218"/>
        <v>22</v>
      </c>
      <c r="B237" s="101"/>
      <c r="C237" s="50" t="str">
        <f>IF(ISBLANK(D237)=FALSE,VLOOKUP(D237,Довідники!$B$2:$C$45,2,FALSE),"")</f>
        <v/>
      </c>
      <c r="D237" s="145"/>
      <c r="E237" s="112"/>
      <c r="F237" s="48" t="str">
        <f t="shared" si="219"/>
        <v/>
      </c>
      <c r="G237" s="48" t="str">
        <f>CONCATENATE(IF($X237="З", CONCATENATE($R$4, ","), ""), IF($X237=Довідники!$E$5, CONCATENATE($R$4, "*,"), ""), IF($AE237="З", CONCATENATE($Y$4, ","), ""), IF($AE237=Довідники!$E$5, CONCATENATE($Y$4, "*,"), ""), IF($AL237="З", CONCATENATE($AF$4, ","), ""), IF($AL237=Довідники!$E$5, CONCATENATE($AF$4, "*,"), ""), IF($AS237="З", CONCATENATE($AM$4, ","), ""), IF($AS237=Довідники!$E$5, CONCATENATE($AM$4, "*,"), ""), IF($AZ237="З", CONCATENATE($AT$4, ","), ""), IF($AZ237=Довідники!$E$5, CONCATENATE($AT$4, "*,"), ""), IF($BG237="З", CONCATENATE($BA$4, ","), ""), IF($BG237=Довідники!$E$5, CONCATENATE($BA$4, "*,"), ""), IF($BN237="З", CONCATENATE($BH$4, ","), ""), IF($BN237=Довідники!$E$5, CONCATENATE($BH$4, "*,"), ""), IF($BU237="З", CONCATENATE($BO$4, ","), ""), IF($BU237=Довідники!$E$5, CONCATENATE($BO$4, "*,"), ""), IF($CB237="З", CONCATENATE($BV$4, ","), ""), IF($CB237=Довідники!$E$5, CONCATENATE($BV$4, "*,"), ""), IF($CI237="З", CONCATENATE($CC$4, ","), ""), IF($CI237=Довідники!$E$5, CONCATENATE($CC$4, "*,"), ""), IF($CP237="З", CONCATENATE($CJ$4, ","), ""), IF($CP237=Довідники!$E$5, CONCATENATE($CJ$4, "*,"), ""), IF($CW237="З", CONCATENATE($CQ$4, ","), ""), IF($CW237=Довідники!$E$5, CONCATENATE($CQ$4, "*,"), ""), IF($DD237="З", CONCATENATE($CX$4, ","), ""), IF($DD237=Довідники!$E$5, CONCATENATE($CX$4, "*,"), ""), IF($DK237="З", CONCATENATE($DE$4, ","), ""), IF($DK237=Довідники!$E$5, CONCATENATE($DE$4, "*,"), ""))</f>
        <v/>
      </c>
      <c r="H237" s="48" t="str">
        <f t="shared" si="220"/>
        <v/>
      </c>
      <c r="I237" s="48" t="str">
        <f t="shared" si="221"/>
        <v/>
      </c>
      <c r="J237" s="48">
        <f t="shared" si="222"/>
        <v>0</v>
      </c>
      <c r="K237" s="48" t="str">
        <f t="shared" si="223"/>
        <v/>
      </c>
      <c r="L237" s="48">
        <f t="shared" si="202"/>
        <v>0</v>
      </c>
      <c r="M237" s="51">
        <f t="shared" si="224"/>
        <v>0</v>
      </c>
      <c r="N237" s="51">
        <f t="shared" si="225"/>
        <v>0</v>
      </c>
      <c r="O237" s="52">
        <f t="shared" si="226"/>
        <v>0</v>
      </c>
      <c r="P237" s="96" t="str">
        <f t="shared" si="227"/>
        <v xml:space="preserve"> </v>
      </c>
      <c r="Q237" s="166" t="str">
        <f>IF(OR(P237&lt;Довідники!$J$8, P237&gt;Довідники!$K$8), "!", "")</f>
        <v>!</v>
      </c>
      <c r="R237" s="159"/>
      <c r="S237" s="103"/>
      <c r="T237" s="103"/>
      <c r="U237" s="72">
        <f t="shared" si="203"/>
        <v>0</v>
      </c>
      <c r="V237" s="104"/>
      <c r="W237" s="104"/>
      <c r="X237" s="105"/>
      <c r="Y237" s="102"/>
      <c r="Z237" s="103"/>
      <c r="AA237" s="103"/>
      <c r="AB237" s="72">
        <f t="shared" si="204"/>
        <v>0</v>
      </c>
      <c r="AC237" s="104"/>
      <c r="AD237" s="104"/>
      <c r="AE237" s="152"/>
      <c r="AF237" s="159"/>
      <c r="AG237" s="103"/>
      <c r="AH237" s="103"/>
      <c r="AI237" s="72">
        <f t="shared" si="205"/>
        <v>0</v>
      </c>
      <c r="AJ237" s="104"/>
      <c r="AK237" s="104"/>
      <c r="AL237" s="105"/>
      <c r="AM237" s="102"/>
      <c r="AN237" s="103"/>
      <c r="AO237" s="103"/>
      <c r="AP237" s="72">
        <f t="shared" si="206"/>
        <v>0</v>
      </c>
      <c r="AQ237" s="104"/>
      <c r="AR237" s="104"/>
      <c r="AS237" s="152"/>
      <c r="AT237" s="159"/>
      <c r="AU237" s="103"/>
      <c r="AV237" s="103"/>
      <c r="AW237" s="72">
        <f t="shared" si="207"/>
        <v>0</v>
      </c>
      <c r="AX237" s="104"/>
      <c r="AY237" s="104"/>
      <c r="AZ237" s="105"/>
      <c r="BA237" s="102"/>
      <c r="BB237" s="103"/>
      <c r="BC237" s="103"/>
      <c r="BD237" s="72">
        <f t="shared" si="208"/>
        <v>0</v>
      </c>
      <c r="BE237" s="104"/>
      <c r="BF237" s="104"/>
      <c r="BG237" s="152"/>
      <c r="BH237" s="159"/>
      <c r="BI237" s="103"/>
      <c r="BJ237" s="103"/>
      <c r="BK237" s="72">
        <f t="shared" si="209"/>
        <v>0</v>
      </c>
      <c r="BL237" s="104"/>
      <c r="BM237" s="104"/>
      <c r="BN237" s="105"/>
      <c r="BO237" s="102"/>
      <c r="BP237" s="103"/>
      <c r="BQ237" s="103"/>
      <c r="BR237" s="72">
        <f t="shared" si="210"/>
        <v>0</v>
      </c>
      <c r="BS237" s="104"/>
      <c r="BT237" s="104"/>
      <c r="BU237" s="152"/>
      <c r="BV237" s="159"/>
      <c r="BW237" s="103"/>
      <c r="BX237" s="103"/>
      <c r="BY237" s="72">
        <f t="shared" si="211"/>
        <v>0</v>
      </c>
      <c r="BZ237" s="104"/>
      <c r="CA237" s="104"/>
      <c r="CB237" s="105"/>
      <c r="CC237" s="102"/>
      <c r="CD237" s="103"/>
      <c r="CE237" s="103"/>
      <c r="CF237" s="72">
        <f t="shared" si="212"/>
        <v>0</v>
      </c>
      <c r="CG237" s="104"/>
      <c r="CH237" s="104"/>
      <c r="CI237" s="152"/>
      <c r="CJ237" s="159"/>
      <c r="CK237" s="103"/>
      <c r="CL237" s="103"/>
      <c r="CM237" s="72">
        <f t="shared" si="213"/>
        <v>0</v>
      </c>
      <c r="CN237" s="104"/>
      <c r="CO237" s="104"/>
      <c r="CP237" s="105"/>
      <c r="CQ237" s="102"/>
      <c r="CR237" s="103"/>
      <c r="CS237" s="103"/>
      <c r="CT237" s="72">
        <f t="shared" si="214"/>
        <v>0</v>
      </c>
      <c r="CU237" s="104"/>
      <c r="CV237" s="104"/>
      <c r="CW237" s="152"/>
      <c r="CX237" s="159"/>
      <c r="CY237" s="103"/>
      <c r="CZ237" s="103"/>
      <c r="DA237" s="72">
        <f t="shared" si="215"/>
        <v>0</v>
      </c>
      <c r="DB237" s="104"/>
      <c r="DC237" s="104"/>
      <c r="DD237" s="105"/>
      <c r="DE237" s="102"/>
      <c r="DF237" s="103"/>
      <c r="DG237" s="103"/>
      <c r="DH237" s="72">
        <f t="shared" si="216"/>
        <v>0</v>
      </c>
      <c r="DI237" s="104"/>
      <c r="DJ237" s="104"/>
      <c r="DK237" s="152"/>
      <c r="DL237" s="170">
        <f t="shared" si="228"/>
        <v>0</v>
      </c>
      <c r="DM237" s="51">
        <f>DN237*Довідники!$H$2</f>
        <v>0</v>
      </c>
      <c r="DN237" s="72">
        <f t="shared" si="229"/>
        <v>0</v>
      </c>
      <c r="DO237" s="96" t="str">
        <f t="shared" si="217"/>
        <v xml:space="preserve"> </v>
      </c>
      <c r="DP237" s="68" t="str">
        <f>IF(OR(DO237&lt;Довідники!$J$3, DO237&gt;Довідники!$K$3), "!", "")</f>
        <v>!</v>
      </c>
      <c r="DQ237" s="120"/>
      <c r="DR237" s="45" t="str">
        <f t="shared" si="230"/>
        <v/>
      </c>
      <c r="DS237" s="71"/>
      <c r="DT237" s="119"/>
      <c r="DU237" s="119"/>
      <c r="DV237" s="119"/>
      <c r="DW237" s="179"/>
      <c r="DX237" s="182"/>
      <c r="DY237" s="119"/>
      <c r="DZ237" s="119"/>
      <c r="EA237" s="183"/>
      <c r="ED237" s="10">
        <f t="shared" si="194"/>
        <v>0</v>
      </c>
      <c r="EE237" s="10">
        <f t="shared" si="195"/>
        <v>0</v>
      </c>
      <c r="EF237" s="10">
        <f t="shared" si="196"/>
        <v>0</v>
      </c>
      <c r="EG237" s="10">
        <f t="shared" si="197"/>
        <v>0</v>
      </c>
      <c r="EH237" s="10">
        <f t="shared" si="198"/>
        <v>0</v>
      </c>
      <c r="EI237" s="10">
        <f t="shared" si="199"/>
        <v>0</v>
      </c>
      <c r="EJ237" s="10">
        <f t="shared" si="200"/>
        <v>0</v>
      </c>
      <c r="EL237" s="123">
        <f t="shared" si="201"/>
        <v>0</v>
      </c>
    </row>
    <row r="238" spans="1:142" ht="13.5" hidden="1" thickBot="1" x14ac:dyDescent="0.25">
      <c r="A238" s="49">
        <f t="shared" si="218"/>
        <v>23</v>
      </c>
      <c r="B238" s="101"/>
      <c r="C238" s="50" t="str">
        <f>IF(ISBLANK(D238)=FALSE,VLOOKUP(D238,Довідники!$B$2:$C$45,2,FALSE),"")</f>
        <v/>
      </c>
      <c r="D238" s="145"/>
      <c r="E238" s="112"/>
      <c r="F238" s="48" t="str">
        <f t="shared" si="219"/>
        <v/>
      </c>
      <c r="G238" s="48" t="str">
        <f>CONCATENATE(IF($X238="З", CONCATENATE($R$4, ","), ""), IF($X238=Довідники!$E$5, CONCATENATE($R$4, "*,"), ""), IF($AE238="З", CONCATENATE($Y$4, ","), ""), IF($AE238=Довідники!$E$5, CONCATENATE($Y$4, "*,"), ""), IF($AL238="З", CONCATENATE($AF$4, ","), ""), IF($AL238=Довідники!$E$5, CONCATENATE($AF$4, "*,"), ""), IF($AS238="З", CONCATENATE($AM$4, ","), ""), IF($AS238=Довідники!$E$5, CONCATENATE($AM$4, "*,"), ""), IF($AZ238="З", CONCATENATE($AT$4, ","), ""), IF($AZ238=Довідники!$E$5, CONCATENATE($AT$4, "*,"), ""), IF($BG238="З", CONCATENATE($BA$4, ","), ""), IF($BG238=Довідники!$E$5, CONCATENATE($BA$4, "*,"), ""), IF($BN238="З", CONCATENATE($BH$4, ","), ""), IF($BN238=Довідники!$E$5, CONCATENATE($BH$4, "*,"), ""), IF($BU238="З", CONCATENATE($BO$4, ","), ""), IF($BU238=Довідники!$E$5, CONCATENATE($BO$4, "*,"), ""), IF($CB238="З", CONCATENATE($BV$4, ","), ""), IF($CB238=Довідники!$E$5, CONCATENATE($BV$4, "*,"), ""), IF($CI238="З", CONCATENATE($CC$4, ","), ""), IF($CI238=Довідники!$E$5, CONCATENATE($CC$4, "*,"), ""), IF($CP238="З", CONCATENATE($CJ$4, ","), ""), IF($CP238=Довідники!$E$5, CONCATENATE($CJ$4, "*,"), ""), IF($CW238="З", CONCATENATE($CQ$4, ","), ""), IF($CW238=Довідники!$E$5, CONCATENATE($CQ$4, "*,"), ""), IF($DD238="З", CONCATENATE($CX$4, ","), ""), IF($DD238=Довідники!$E$5, CONCATENATE($CX$4, "*,"), ""), IF($DK238="З", CONCATENATE($DE$4, ","), ""), IF($DK238=Довідники!$E$5, CONCATENATE($DE$4, "*,"), ""))</f>
        <v/>
      </c>
      <c r="H238" s="48" t="str">
        <f t="shared" si="220"/>
        <v/>
      </c>
      <c r="I238" s="48" t="str">
        <f t="shared" si="221"/>
        <v/>
      </c>
      <c r="J238" s="48">
        <f t="shared" si="222"/>
        <v>0</v>
      </c>
      <c r="K238" s="48" t="str">
        <f t="shared" si="223"/>
        <v/>
      </c>
      <c r="L238" s="48">
        <f t="shared" si="202"/>
        <v>0</v>
      </c>
      <c r="M238" s="51">
        <f t="shared" si="224"/>
        <v>0</v>
      </c>
      <c r="N238" s="51">
        <f t="shared" si="225"/>
        <v>0</v>
      </c>
      <c r="O238" s="52">
        <f t="shared" si="226"/>
        <v>0</v>
      </c>
      <c r="P238" s="96" t="str">
        <f t="shared" si="227"/>
        <v xml:space="preserve"> </v>
      </c>
      <c r="Q238" s="166" t="str">
        <f>IF(OR(P238&lt;Довідники!$J$8, P238&gt;Довідники!$K$8), "!", "")</f>
        <v>!</v>
      </c>
      <c r="R238" s="159"/>
      <c r="S238" s="103"/>
      <c r="T238" s="103"/>
      <c r="U238" s="72">
        <f t="shared" si="203"/>
        <v>0</v>
      </c>
      <c r="V238" s="104"/>
      <c r="W238" s="104"/>
      <c r="X238" s="105"/>
      <c r="Y238" s="102"/>
      <c r="Z238" s="103"/>
      <c r="AA238" s="103"/>
      <c r="AB238" s="72">
        <f t="shared" si="204"/>
        <v>0</v>
      </c>
      <c r="AC238" s="104"/>
      <c r="AD238" s="104"/>
      <c r="AE238" s="152"/>
      <c r="AF238" s="159"/>
      <c r="AG238" s="103"/>
      <c r="AH238" s="103"/>
      <c r="AI238" s="72">
        <f t="shared" si="205"/>
        <v>0</v>
      </c>
      <c r="AJ238" s="104"/>
      <c r="AK238" s="104"/>
      <c r="AL238" s="105"/>
      <c r="AM238" s="102"/>
      <c r="AN238" s="103"/>
      <c r="AO238" s="103"/>
      <c r="AP238" s="72">
        <f t="shared" si="206"/>
        <v>0</v>
      </c>
      <c r="AQ238" s="104"/>
      <c r="AR238" s="104"/>
      <c r="AS238" s="152"/>
      <c r="AT238" s="159"/>
      <c r="AU238" s="103"/>
      <c r="AV238" s="103"/>
      <c r="AW238" s="72">
        <f t="shared" si="207"/>
        <v>0</v>
      </c>
      <c r="AX238" s="104"/>
      <c r="AY238" s="104"/>
      <c r="AZ238" s="105"/>
      <c r="BA238" s="102"/>
      <c r="BB238" s="103"/>
      <c r="BC238" s="103"/>
      <c r="BD238" s="72">
        <f t="shared" si="208"/>
        <v>0</v>
      </c>
      <c r="BE238" s="104"/>
      <c r="BF238" s="104"/>
      <c r="BG238" s="152"/>
      <c r="BH238" s="159"/>
      <c r="BI238" s="103"/>
      <c r="BJ238" s="103"/>
      <c r="BK238" s="72">
        <f t="shared" si="209"/>
        <v>0</v>
      </c>
      <c r="BL238" s="104"/>
      <c r="BM238" s="104"/>
      <c r="BN238" s="105"/>
      <c r="BO238" s="102"/>
      <c r="BP238" s="103"/>
      <c r="BQ238" s="103"/>
      <c r="BR238" s="72">
        <f t="shared" si="210"/>
        <v>0</v>
      </c>
      <c r="BS238" s="104"/>
      <c r="BT238" s="104"/>
      <c r="BU238" s="152"/>
      <c r="BV238" s="159"/>
      <c r="BW238" s="103"/>
      <c r="BX238" s="103"/>
      <c r="BY238" s="72">
        <f t="shared" si="211"/>
        <v>0</v>
      </c>
      <c r="BZ238" s="104"/>
      <c r="CA238" s="104"/>
      <c r="CB238" s="105"/>
      <c r="CC238" s="102"/>
      <c r="CD238" s="103"/>
      <c r="CE238" s="103"/>
      <c r="CF238" s="72">
        <f t="shared" si="212"/>
        <v>0</v>
      </c>
      <c r="CG238" s="104"/>
      <c r="CH238" s="104"/>
      <c r="CI238" s="152"/>
      <c r="CJ238" s="159"/>
      <c r="CK238" s="103"/>
      <c r="CL238" s="103"/>
      <c r="CM238" s="72">
        <f t="shared" si="213"/>
        <v>0</v>
      </c>
      <c r="CN238" s="104"/>
      <c r="CO238" s="104"/>
      <c r="CP238" s="105"/>
      <c r="CQ238" s="102"/>
      <c r="CR238" s="103"/>
      <c r="CS238" s="103"/>
      <c r="CT238" s="72">
        <f t="shared" si="214"/>
        <v>0</v>
      </c>
      <c r="CU238" s="104"/>
      <c r="CV238" s="104"/>
      <c r="CW238" s="152"/>
      <c r="CX238" s="159"/>
      <c r="CY238" s="103"/>
      <c r="CZ238" s="103"/>
      <c r="DA238" s="72">
        <f t="shared" si="215"/>
        <v>0</v>
      </c>
      <c r="DB238" s="104"/>
      <c r="DC238" s="104"/>
      <c r="DD238" s="105"/>
      <c r="DE238" s="102"/>
      <c r="DF238" s="103"/>
      <c r="DG238" s="103"/>
      <c r="DH238" s="72">
        <f t="shared" si="216"/>
        <v>0</v>
      </c>
      <c r="DI238" s="104"/>
      <c r="DJ238" s="104"/>
      <c r="DK238" s="152"/>
      <c r="DL238" s="170">
        <f t="shared" si="228"/>
        <v>0</v>
      </c>
      <c r="DM238" s="51">
        <f>DN238*Довідники!$H$2</f>
        <v>0</v>
      </c>
      <c r="DN238" s="72">
        <f t="shared" si="229"/>
        <v>0</v>
      </c>
      <c r="DO238" s="96" t="str">
        <f t="shared" si="217"/>
        <v xml:space="preserve"> </v>
      </c>
      <c r="DP238" s="68" t="str">
        <f>IF(OR(DO238&lt;Довідники!$J$3, DO238&gt;Довідники!$K$3), "!", "")</f>
        <v>!</v>
      </c>
      <c r="DQ238" s="120"/>
      <c r="DR238" s="45" t="str">
        <f t="shared" si="230"/>
        <v/>
      </c>
      <c r="DS238" s="71"/>
      <c r="DT238" s="119"/>
      <c r="DU238" s="119"/>
      <c r="DV238" s="119"/>
      <c r="DW238" s="179"/>
      <c r="DX238" s="182"/>
      <c r="DY238" s="119"/>
      <c r="DZ238" s="119"/>
      <c r="EA238" s="183"/>
      <c r="ED238" s="10">
        <f t="shared" si="194"/>
        <v>0</v>
      </c>
      <c r="EE238" s="10">
        <f t="shared" si="195"/>
        <v>0</v>
      </c>
      <c r="EF238" s="10">
        <f t="shared" si="196"/>
        <v>0</v>
      </c>
      <c r="EG238" s="10">
        <f t="shared" si="197"/>
        <v>0</v>
      </c>
      <c r="EH238" s="10">
        <f t="shared" si="198"/>
        <v>0</v>
      </c>
      <c r="EI238" s="10">
        <f t="shared" si="199"/>
        <v>0</v>
      </c>
      <c r="EJ238" s="10">
        <f t="shared" si="200"/>
        <v>0</v>
      </c>
      <c r="EL238" s="123">
        <f t="shared" si="201"/>
        <v>0</v>
      </c>
    </row>
    <row r="239" spans="1:142" ht="13.5" hidden="1" thickBot="1" x14ac:dyDescent="0.25">
      <c r="A239" s="49">
        <f t="shared" si="218"/>
        <v>24</v>
      </c>
      <c r="B239" s="101"/>
      <c r="C239" s="50" t="str">
        <f>IF(ISBLANK(D239)=FALSE,VLOOKUP(D239,Довідники!$B$2:$C$45,2,FALSE),"")</f>
        <v/>
      </c>
      <c r="D239" s="145"/>
      <c r="E239" s="112"/>
      <c r="F239" s="48" t="str">
        <f t="shared" si="219"/>
        <v/>
      </c>
      <c r="G239" s="48" t="str">
        <f>CONCATENATE(IF($X239="З", CONCATENATE($R$4, ","), ""), IF($X239=Довідники!$E$5, CONCATENATE($R$4, "*,"), ""), IF($AE239="З", CONCATENATE($Y$4, ","), ""), IF($AE239=Довідники!$E$5, CONCATENATE($Y$4, "*,"), ""), IF($AL239="З", CONCATENATE($AF$4, ","), ""), IF($AL239=Довідники!$E$5, CONCATENATE($AF$4, "*,"), ""), IF($AS239="З", CONCATENATE($AM$4, ","), ""), IF($AS239=Довідники!$E$5, CONCATENATE($AM$4, "*,"), ""), IF($AZ239="З", CONCATENATE($AT$4, ","), ""), IF($AZ239=Довідники!$E$5, CONCATENATE($AT$4, "*,"), ""), IF($BG239="З", CONCATENATE($BA$4, ","), ""), IF($BG239=Довідники!$E$5, CONCATENATE($BA$4, "*,"), ""), IF($BN239="З", CONCATENATE($BH$4, ","), ""), IF($BN239=Довідники!$E$5, CONCATENATE($BH$4, "*,"), ""), IF($BU239="З", CONCATENATE($BO$4, ","), ""), IF($BU239=Довідники!$E$5, CONCATENATE($BO$4, "*,"), ""), IF($CB239="З", CONCATENATE($BV$4, ","), ""), IF($CB239=Довідники!$E$5, CONCATENATE($BV$4, "*,"), ""), IF($CI239="З", CONCATENATE($CC$4, ","), ""), IF($CI239=Довідники!$E$5, CONCATENATE($CC$4, "*,"), ""), IF($CP239="З", CONCATENATE($CJ$4, ","), ""), IF($CP239=Довідники!$E$5, CONCATENATE($CJ$4, "*,"), ""), IF($CW239="З", CONCATENATE($CQ$4, ","), ""), IF($CW239=Довідники!$E$5, CONCATENATE($CQ$4, "*,"), ""), IF($DD239="З", CONCATENATE($CX$4, ","), ""), IF($DD239=Довідники!$E$5, CONCATENATE($CX$4, "*,"), ""), IF($DK239="З", CONCATENATE($DE$4, ","), ""), IF($DK239=Довідники!$E$5, CONCATENATE($DE$4, "*,"), ""))</f>
        <v/>
      </c>
      <c r="H239" s="48" t="str">
        <f t="shared" si="220"/>
        <v/>
      </c>
      <c r="I239" s="48" t="str">
        <f t="shared" si="221"/>
        <v/>
      </c>
      <c r="J239" s="48">
        <f t="shared" si="222"/>
        <v>0</v>
      </c>
      <c r="K239" s="48" t="str">
        <f t="shared" si="223"/>
        <v/>
      </c>
      <c r="L239" s="48">
        <f t="shared" si="202"/>
        <v>0</v>
      </c>
      <c r="M239" s="51">
        <f t="shared" si="224"/>
        <v>0</v>
      </c>
      <c r="N239" s="51">
        <f t="shared" si="225"/>
        <v>0</v>
      </c>
      <c r="O239" s="52">
        <f t="shared" si="226"/>
        <v>0</v>
      </c>
      <c r="P239" s="96" t="str">
        <f t="shared" si="227"/>
        <v xml:space="preserve"> </v>
      </c>
      <c r="Q239" s="166" t="str">
        <f>IF(OR(P239&lt;Довідники!$J$8, P239&gt;Довідники!$K$8), "!", "")</f>
        <v>!</v>
      </c>
      <c r="R239" s="159"/>
      <c r="S239" s="103"/>
      <c r="T239" s="103"/>
      <c r="U239" s="72">
        <f t="shared" si="203"/>
        <v>0</v>
      </c>
      <c r="V239" s="104"/>
      <c r="W239" s="104"/>
      <c r="X239" s="105"/>
      <c r="Y239" s="102"/>
      <c r="Z239" s="103"/>
      <c r="AA239" s="103"/>
      <c r="AB239" s="72">
        <f t="shared" si="204"/>
        <v>0</v>
      </c>
      <c r="AC239" s="104"/>
      <c r="AD239" s="104"/>
      <c r="AE239" s="152"/>
      <c r="AF239" s="159"/>
      <c r="AG239" s="103"/>
      <c r="AH239" s="103"/>
      <c r="AI239" s="72">
        <f t="shared" si="205"/>
        <v>0</v>
      </c>
      <c r="AJ239" s="104"/>
      <c r="AK239" s="104"/>
      <c r="AL239" s="105"/>
      <c r="AM239" s="102"/>
      <c r="AN239" s="103"/>
      <c r="AO239" s="103"/>
      <c r="AP239" s="72">
        <f t="shared" si="206"/>
        <v>0</v>
      </c>
      <c r="AQ239" s="104"/>
      <c r="AR239" s="104"/>
      <c r="AS239" s="152"/>
      <c r="AT239" s="159"/>
      <c r="AU239" s="103"/>
      <c r="AV239" s="103"/>
      <c r="AW239" s="72">
        <f t="shared" si="207"/>
        <v>0</v>
      </c>
      <c r="AX239" s="104"/>
      <c r="AY239" s="104"/>
      <c r="AZ239" s="105"/>
      <c r="BA239" s="102"/>
      <c r="BB239" s="103"/>
      <c r="BC239" s="103"/>
      <c r="BD239" s="72">
        <f t="shared" si="208"/>
        <v>0</v>
      </c>
      <c r="BE239" s="104"/>
      <c r="BF239" s="104"/>
      <c r="BG239" s="152"/>
      <c r="BH239" s="159"/>
      <c r="BI239" s="103"/>
      <c r="BJ239" s="103"/>
      <c r="BK239" s="72">
        <f t="shared" si="209"/>
        <v>0</v>
      </c>
      <c r="BL239" s="104"/>
      <c r="BM239" s="104"/>
      <c r="BN239" s="105"/>
      <c r="BO239" s="102"/>
      <c r="BP239" s="103"/>
      <c r="BQ239" s="103"/>
      <c r="BR239" s="72">
        <f t="shared" si="210"/>
        <v>0</v>
      </c>
      <c r="BS239" s="104"/>
      <c r="BT239" s="104"/>
      <c r="BU239" s="152"/>
      <c r="BV239" s="159"/>
      <c r="BW239" s="103"/>
      <c r="BX239" s="103"/>
      <c r="BY239" s="72">
        <f t="shared" si="211"/>
        <v>0</v>
      </c>
      <c r="BZ239" s="104"/>
      <c r="CA239" s="104"/>
      <c r="CB239" s="105"/>
      <c r="CC239" s="102"/>
      <c r="CD239" s="103"/>
      <c r="CE239" s="103"/>
      <c r="CF239" s="72">
        <f t="shared" si="212"/>
        <v>0</v>
      </c>
      <c r="CG239" s="104"/>
      <c r="CH239" s="104"/>
      <c r="CI239" s="152"/>
      <c r="CJ239" s="159"/>
      <c r="CK239" s="103"/>
      <c r="CL239" s="103"/>
      <c r="CM239" s="72">
        <f t="shared" si="213"/>
        <v>0</v>
      </c>
      <c r="CN239" s="104"/>
      <c r="CO239" s="104"/>
      <c r="CP239" s="105"/>
      <c r="CQ239" s="102"/>
      <c r="CR239" s="103"/>
      <c r="CS239" s="103"/>
      <c r="CT239" s="72">
        <f t="shared" si="214"/>
        <v>0</v>
      </c>
      <c r="CU239" s="104"/>
      <c r="CV239" s="104"/>
      <c r="CW239" s="152"/>
      <c r="CX239" s="159"/>
      <c r="CY239" s="103"/>
      <c r="CZ239" s="103"/>
      <c r="DA239" s="72">
        <f t="shared" si="215"/>
        <v>0</v>
      </c>
      <c r="DB239" s="104"/>
      <c r="DC239" s="104"/>
      <c r="DD239" s="105"/>
      <c r="DE239" s="102"/>
      <c r="DF239" s="103"/>
      <c r="DG239" s="103"/>
      <c r="DH239" s="72">
        <f t="shared" si="216"/>
        <v>0</v>
      </c>
      <c r="DI239" s="104"/>
      <c r="DJ239" s="104"/>
      <c r="DK239" s="152"/>
      <c r="DL239" s="170">
        <f t="shared" si="228"/>
        <v>0</v>
      </c>
      <c r="DM239" s="51">
        <f>DN239*Довідники!$H$2</f>
        <v>0</v>
      </c>
      <c r="DN239" s="72">
        <f t="shared" si="229"/>
        <v>0</v>
      </c>
      <c r="DO239" s="96" t="str">
        <f t="shared" si="217"/>
        <v xml:space="preserve"> </v>
      </c>
      <c r="DP239" s="68" t="str">
        <f>IF(OR(DO239&lt;Довідники!$J$3, DO239&gt;Довідники!$K$3), "!", "")</f>
        <v>!</v>
      </c>
      <c r="DQ239" s="120"/>
      <c r="DR239" s="45" t="str">
        <f t="shared" si="230"/>
        <v/>
      </c>
      <c r="DS239" s="71"/>
      <c r="DT239" s="119"/>
      <c r="DU239" s="119"/>
      <c r="DV239" s="119"/>
      <c r="DW239" s="179"/>
      <c r="DX239" s="182"/>
      <c r="DY239" s="119"/>
      <c r="DZ239" s="119"/>
      <c r="EA239" s="183"/>
      <c r="ED239" s="10">
        <f t="shared" si="194"/>
        <v>0</v>
      </c>
      <c r="EE239" s="10">
        <f t="shared" si="195"/>
        <v>0</v>
      </c>
      <c r="EF239" s="10">
        <f t="shared" si="196"/>
        <v>0</v>
      </c>
      <c r="EG239" s="10">
        <f t="shared" si="197"/>
        <v>0</v>
      </c>
      <c r="EH239" s="10">
        <f t="shared" si="198"/>
        <v>0</v>
      </c>
      <c r="EI239" s="10">
        <f t="shared" si="199"/>
        <v>0</v>
      </c>
      <c r="EJ239" s="10">
        <f t="shared" si="200"/>
        <v>0</v>
      </c>
      <c r="EL239" s="123">
        <f t="shared" si="201"/>
        <v>0</v>
      </c>
    </row>
    <row r="240" spans="1:142" ht="13.5" hidden="1" thickBot="1" x14ac:dyDescent="0.25">
      <c r="A240" s="49">
        <f t="shared" si="218"/>
        <v>25</v>
      </c>
      <c r="B240" s="101"/>
      <c r="C240" s="50" t="str">
        <f>IF(ISBLANK(D240)=FALSE,VLOOKUP(D240,Довідники!$B$2:$C$45,2,FALSE),"")</f>
        <v/>
      </c>
      <c r="D240" s="145"/>
      <c r="E240" s="112"/>
      <c r="F240" s="48" t="str">
        <f t="shared" si="219"/>
        <v/>
      </c>
      <c r="G240" s="48" t="str">
        <f>CONCATENATE(IF($X240="З", CONCATENATE($R$4, ","), ""), IF($X240=Довідники!$E$5, CONCATENATE($R$4, "*,"), ""), IF($AE240="З", CONCATENATE($Y$4, ","), ""), IF($AE240=Довідники!$E$5, CONCATENATE($Y$4, "*,"), ""), IF($AL240="З", CONCATENATE($AF$4, ","), ""), IF($AL240=Довідники!$E$5, CONCATENATE($AF$4, "*,"), ""), IF($AS240="З", CONCATENATE($AM$4, ","), ""), IF($AS240=Довідники!$E$5, CONCATENATE($AM$4, "*,"), ""), IF($AZ240="З", CONCATENATE($AT$4, ","), ""), IF($AZ240=Довідники!$E$5, CONCATENATE($AT$4, "*,"), ""), IF($BG240="З", CONCATENATE($BA$4, ","), ""), IF($BG240=Довідники!$E$5, CONCATENATE($BA$4, "*,"), ""), IF($BN240="З", CONCATENATE($BH$4, ","), ""), IF($BN240=Довідники!$E$5, CONCATENATE($BH$4, "*,"), ""), IF($BU240="З", CONCATENATE($BO$4, ","), ""), IF($BU240=Довідники!$E$5, CONCATENATE($BO$4, "*,"), ""), IF($CB240="З", CONCATENATE($BV$4, ","), ""), IF($CB240=Довідники!$E$5, CONCATENATE($BV$4, "*,"), ""), IF($CI240="З", CONCATENATE($CC$4, ","), ""), IF($CI240=Довідники!$E$5, CONCATENATE($CC$4, "*,"), ""), IF($CP240="З", CONCATENATE($CJ$4, ","), ""), IF($CP240=Довідники!$E$5, CONCATENATE($CJ$4, "*,"), ""), IF($CW240="З", CONCATENATE($CQ$4, ","), ""), IF($CW240=Довідники!$E$5, CONCATENATE($CQ$4, "*,"), ""), IF($DD240="З", CONCATENATE($CX$4, ","), ""), IF($DD240=Довідники!$E$5, CONCATENATE($CX$4, "*,"), ""), IF($DK240="З", CONCATENATE($DE$4, ","), ""), IF($DK240=Довідники!$E$5, CONCATENATE($DE$4, "*,"), ""))</f>
        <v/>
      </c>
      <c r="H240" s="48" t="str">
        <f t="shared" si="220"/>
        <v/>
      </c>
      <c r="I240" s="48" t="str">
        <f t="shared" si="221"/>
        <v/>
      </c>
      <c r="J240" s="48">
        <f t="shared" si="222"/>
        <v>0</v>
      </c>
      <c r="K240" s="48" t="str">
        <f t="shared" si="223"/>
        <v/>
      </c>
      <c r="L240" s="48">
        <f t="shared" si="202"/>
        <v>0</v>
      </c>
      <c r="M240" s="51">
        <f t="shared" si="224"/>
        <v>0</v>
      </c>
      <c r="N240" s="51">
        <f t="shared" si="225"/>
        <v>0</v>
      </c>
      <c r="O240" s="52">
        <f t="shared" si="226"/>
        <v>0</v>
      </c>
      <c r="P240" s="96" t="str">
        <f t="shared" si="227"/>
        <v xml:space="preserve"> </v>
      </c>
      <c r="Q240" s="166" t="str">
        <f>IF(OR(P240&lt;Довідники!$J$8, P240&gt;Довідники!$K$8), "!", "")</f>
        <v>!</v>
      </c>
      <c r="R240" s="159"/>
      <c r="S240" s="103"/>
      <c r="T240" s="103"/>
      <c r="U240" s="72">
        <f t="shared" si="203"/>
        <v>0</v>
      </c>
      <c r="V240" s="104"/>
      <c r="W240" s="104"/>
      <c r="X240" s="105"/>
      <c r="Y240" s="102"/>
      <c r="Z240" s="103"/>
      <c r="AA240" s="103"/>
      <c r="AB240" s="72">
        <f t="shared" si="204"/>
        <v>0</v>
      </c>
      <c r="AC240" s="104"/>
      <c r="AD240" s="104"/>
      <c r="AE240" s="152"/>
      <c r="AF240" s="159"/>
      <c r="AG240" s="103"/>
      <c r="AH240" s="103"/>
      <c r="AI240" s="72">
        <f t="shared" si="205"/>
        <v>0</v>
      </c>
      <c r="AJ240" s="104"/>
      <c r="AK240" s="104"/>
      <c r="AL240" s="105"/>
      <c r="AM240" s="102"/>
      <c r="AN240" s="103"/>
      <c r="AO240" s="103"/>
      <c r="AP240" s="72">
        <f t="shared" si="206"/>
        <v>0</v>
      </c>
      <c r="AQ240" s="104"/>
      <c r="AR240" s="104"/>
      <c r="AS240" s="152"/>
      <c r="AT240" s="159"/>
      <c r="AU240" s="103"/>
      <c r="AV240" s="103"/>
      <c r="AW240" s="72">
        <f t="shared" si="207"/>
        <v>0</v>
      </c>
      <c r="AX240" s="104"/>
      <c r="AY240" s="104"/>
      <c r="AZ240" s="105"/>
      <c r="BA240" s="102"/>
      <c r="BB240" s="103"/>
      <c r="BC240" s="103"/>
      <c r="BD240" s="72">
        <f t="shared" si="208"/>
        <v>0</v>
      </c>
      <c r="BE240" s="104"/>
      <c r="BF240" s="104"/>
      <c r="BG240" s="152"/>
      <c r="BH240" s="159"/>
      <c r="BI240" s="103"/>
      <c r="BJ240" s="103"/>
      <c r="BK240" s="72">
        <f t="shared" si="209"/>
        <v>0</v>
      </c>
      <c r="BL240" s="104"/>
      <c r="BM240" s="104"/>
      <c r="BN240" s="105"/>
      <c r="BO240" s="102"/>
      <c r="BP240" s="103"/>
      <c r="BQ240" s="103"/>
      <c r="BR240" s="72">
        <f t="shared" si="210"/>
        <v>0</v>
      </c>
      <c r="BS240" s="104"/>
      <c r="BT240" s="104"/>
      <c r="BU240" s="152"/>
      <c r="BV240" s="159"/>
      <c r="BW240" s="103"/>
      <c r="BX240" s="103"/>
      <c r="BY240" s="72">
        <f t="shared" si="211"/>
        <v>0</v>
      </c>
      <c r="BZ240" s="104"/>
      <c r="CA240" s="104"/>
      <c r="CB240" s="105"/>
      <c r="CC240" s="102"/>
      <c r="CD240" s="103"/>
      <c r="CE240" s="103"/>
      <c r="CF240" s="72">
        <f t="shared" si="212"/>
        <v>0</v>
      </c>
      <c r="CG240" s="104"/>
      <c r="CH240" s="104"/>
      <c r="CI240" s="152"/>
      <c r="CJ240" s="159"/>
      <c r="CK240" s="103"/>
      <c r="CL240" s="103"/>
      <c r="CM240" s="72">
        <f t="shared" si="213"/>
        <v>0</v>
      </c>
      <c r="CN240" s="104"/>
      <c r="CO240" s="104"/>
      <c r="CP240" s="105"/>
      <c r="CQ240" s="102"/>
      <c r="CR240" s="103"/>
      <c r="CS240" s="103"/>
      <c r="CT240" s="72">
        <f t="shared" si="214"/>
        <v>0</v>
      </c>
      <c r="CU240" s="104"/>
      <c r="CV240" s="104"/>
      <c r="CW240" s="152"/>
      <c r="CX240" s="159"/>
      <c r="CY240" s="103"/>
      <c r="CZ240" s="103"/>
      <c r="DA240" s="72">
        <f t="shared" si="215"/>
        <v>0</v>
      </c>
      <c r="DB240" s="104"/>
      <c r="DC240" s="104"/>
      <c r="DD240" s="105"/>
      <c r="DE240" s="102"/>
      <c r="DF240" s="103"/>
      <c r="DG240" s="103"/>
      <c r="DH240" s="72">
        <f t="shared" si="216"/>
        <v>0</v>
      </c>
      <c r="DI240" s="104"/>
      <c r="DJ240" s="104"/>
      <c r="DK240" s="152"/>
      <c r="DL240" s="170">
        <f t="shared" si="228"/>
        <v>0</v>
      </c>
      <c r="DM240" s="51">
        <f>DN240*Довідники!$H$2</f>
        <v>0</v>
      </c>
      <c r="DN240" s="72">
        <f t="shared" si="229"/>
        <v>0</v>
      </c>
      <c r="DO240" s="96" t="str">
        <f t="shared" si="217"/>
        <v xml:space="preserve"> </v>
      </c>
      <c r="DP240" s="68" t="str">
        <f>IF(OR(DO240&lt;Довідники!$J$3, DO240&gt;Довідники!$K$3), "!", "")</f>
        <v>!</v>
      </c>
      <c r="DQ240" s="120"/>
      <c r="DR240" s="45" t="str">
        <f t="shared" si="230"/>
        <v/>
      </c>
      <c r="DS240" s="71"/>
      <c r="DT240" s="119"/>
      <c r="DU240" s="119"/>
      <c r="DV240" s="119"/>
      <c r="DW240" s="179"/>
      <c r="DX240" s="182"/>
      <c r="DY240" s="119"/>
      <c r="DZ240" s="119"/>
      <c r="EA240" s="183"/>
      <c r="ED240" s="10">
        <f t="shared" si="194"/>
        <v>0</v>
      </c>
      <c r="EE240" s="10">
        <f t="shared" si="195"/>
        <v>0</v>
      </c>
      <c r="EF240" s="10">
        <f t="shared" si="196"/>
        <v>0</v>
      </c>
      <c r="EG240" s="10">
        <f t="shared" si="197"/>
        <v>0</v>
      </c>
      <c r="EH240" s="10">
        <f t="shared" si="198"/>
        <v>0</v>
      </c>
      <c r="EI240" s="10">
        <f t="shared" si="199"/>
        <v>0</v>
      </c>
      <c r="EJ240" s="10">
        <f t="shared" si="200"/>
        <v>0</v>
      </c>
      <c r="EL240" s="123">
        <f t="shared" si="201"/>
        <v>0</v>
      </c>
    </row>
    <row r="241" spans="1:142" ht="13.5" hidden="1" thickBot="1" x14ac:dyDescent="0.25">
      <c r="A241" s="49">
        <f t="shared" si="218"/>
        <v>26</v>
      </c>
      <c r="B241" s="101"/>
      <c r="C241" s="50" t="str">
        <f>IF(ISBLANK(D241)=FALSE,VLOOKUP(D241,Довідники!$B$2:$C$45,2,FALSE),"")</f>
        <v/>
      </c>
      <c r="D241" s="145"/>
      <c r="E241" s="112"/>
      <c r="F241" s="48" t="str">
        <f t="shared" si="219"/>
        <v/>
      </c>
      <c r="G241" s="48" t="str">
        <f>CONCATENATE(IF($X241="З", CONCATENATE($R$4, ","), ""), IF($X241=Довідники!$E$5, CONCATENATE($R$4, "*,"), ""), IF($AE241="З", CONCATENATE($Y$4, ","), ""), IF($AE241=Довідники!$E$5, CONCATENATE($Y$4, "*,"), ""), IF($AL241="З", CONCATENATE($AF$4, ","), ""), IF($AL241=Довідники!$E$5, CONCATENATE($AF$4, "*,"), ""), IF($AS241="З", CONCATENATE($AM$4, ","), ""), IF($AS241=Довідники!$E$5, CONCATENATE($AM$4, "*,"), ""), IF($AZ241="З", CONCATENATE($AT$4, ","), ""), IF($AZ241=Довідники!$E$5, CONCATENATE($AT$4, "*,"), ""), IF($BG241="З", CONCATENATE($BA$4, ","), ""), IF($BG241=Довідники!$E$5, CONCATENATE($BA$4, "*,"), ""), IF($BN241="З", CONCATENATE($BH$4, ","), ""), IF($BN241=Довідники!$E$5, CONCATENATE($BH$4, "*,"), ""), IF($BU241="З", CONCATENATE($BO$4, ","), ""), IF($BU241=Довідники!$E$5, CONCATENATE($BO$4, "*,"), ""), IF($CB241="З", CONCATENATE($BV$4, ","), ""), IF($CB241=Довідники!$E$5, CONCATENATE($BV$4, "*,"), ""), IF($CI241="З", CONCATENATE($CC$4, ","), ""), IF($CI241=Довідники!$E$5, CONCATENATE($CC$4, "*,"), ""), IF($CP241="З", CONCATENATE($CJ$4, ","), ""), IF($CP241=Довідники!$E$5, CONCATENATE($CJ$4, "*,"), ""), IF($CW241="З", CONCATENATE($CQ$4, ","), ""), IF($CW241=Довідники!$E$5, CONCATENATE($CQ$4, "*,"), ""), IF($DD241="З", CONCATENATE($CX$4, ","), ""), IF($DD241=Довідники!$E$5, CONCATENATE($CX$4, "*,"), ""), IF($DK241="З", CONCATENATE($DE$4, ","), ""), IF($DK241=Довідники!$E$5, CONCATENATE($DE$4, "*,"), ""))</f>
        <v/>
      </c>
      <c r="H241" s="48" t="str">
        <f t="shared" si="220"/>
        <v/>
      </c>
      <c r="I241" s="48" t="str">
        <f t="shared" si="221"/>
        <v/>
      </c>
      <c r="J241" s="48">
        <f t="shared" si="222"/>
        <v>0</v>
      </c>
      <c r="K241" s="48" t="str">
        <f t="shared" si="223"/>
        <v/>
      </c>
      <c r="L241" s="48">
        <f t="shared" si="202"/>
        <v>0</v>
      </c>
      <c r="M241" s="51">
        <f t="shared" si="224"/>
        <v>0</v>
      </c>
      <c r="N241" s="51">
        <f t="shared" si="225"/>
        <v>0</v>
      </c>
      <c r="O241" s="52">
        <f t="shared" si="226"/>
        <v>0</v>
      </c>
      <c r="P241" s="96" t="str">
        <f t="shared" si="227"/>
        <v xml:space="preserve"> </v>
      </c>
      <c r="Q241" s="166" t="str">
        <f>IF(OR(P241&lt;Довідники!$J$8, P241&gt;Довідники!$K$8), "!", "")</f>
        <v>!</v>
      </c>
      <c r="R241" s="159"/>
      <c r="S241" s="103"/>
      <c r="T241" s="103"/>
      <c r="U241" s="72">
        <f t="shared" si="203"/>
        <v>0</v>
      </c>
      <c r="V241" s="104"/>
      <c r="W241" s="104"/>
      <c r="X241" s="105"/>
      <c r="Y241" s="102"/>
      <c r="Z241" s="103"/>
      <c r="AA241" s="103"/>
      <c r="AB241" s="72">
        <f t="shared" si="204"/>
        <v>0</v>
      </c>
      <c r="AC241" s="104"/>
      <c r="AD241" s="104"/>
      <c r="AE241" s="152"/>
      <c r="AF241" s="159"/>
      <c r="AG241" s="103"/>
      <c r="AH241" s="103"/>
      <c r="AI241" s="72">
        <f t="shared" si="205"/>
        <v>0</v>
      </c>
      <c r="AJ241" s="104"/>
      <c r="AK241" s="104"/>
      <c r="AL241" s="105"/>
      <c r="AM241" s="102"/>
      <c r="AN241" s="103"/>
      <c r="AO241" s="103"/>
      <c r="AP241" s="72">
        <f t="shared" si="206"/>
        <v>0</v>
      </c>
      <c r="AQ241" s="104"/>
      <c r="AR241" s="104"/>
      <c r="AS241" s="152"/>
      <c r="AT241" s="159"/>
      <c r="AU241" s="103"/>
      <c r="AV241" s="103"/>
      <c r="AW241" s="72">
        <f t="shared" si="207"/>
        <v>0</v>
      </c>
      <c r="AX241" s="104"/>
      <c r="AY241" s="104"/>
      <c r="AZ241" s="105"/>
      <c r="BA241" s="102"/>
      <c r="BB241" s="103"/>
      <c r="BC241" s="103"/>
      <c r="BD241" s="72">
        <f t="shared" si="208"/>
        <v>0</v>
      </c>
      <c r="BE241" s="104"/>
      <c r="BF241" s="104"/>
      <c r="BG241" s="152"/>
      <c r="BH241" s="159"/>
      <c r="BI241" s="103"/>
      <c r="BJ241" s="103"/>
      <c r="BK241" s="72">
        <f t="shared" si="209"/>
        <v>0</v>
      </c>
      <c r="BL241" s="104"/>
      <c r="BM241" s="104"/>
      <c r="BN241" s="105"/>
      <c r="BO241" s="102"/>
      <c r="BP241" s="103"/>
      <c r="BQ241" s="103"/>
      <c r="BR241" s="72">
        <f t="shared" si="210"/>
        <v>0</v>
      </c>
      <c r="BS241" s="104"/>
      <c r="BT241" s="104"/>
      <c r="BU241" s="152"/>
      <c r="BV241" s="159"/>
      <c r="BW241" s="103"/>
      <c r="BX241" s="103"/>
      <c r="BY241" s="72">
        <f t="shared" si="211"/>
        <v>0</v>
      </c>
      <c r="BZ241" s="104"/>
      <c r="CA241" s="104"/>
      <c r="CB241" s="105"/>
      <c r="CC241" s="102"/>
      <c r="CD241" s="103"/>
      <c r="CE241" s="103"/>
      <c r="CF241" s="72">
        <f t="shared" si="212"/>
        <v>0</v>
      </c>
      <c r="CG241" s="104"/>
      <c r="CH241" s="104"/>
      <c r="CI241" s="152"/>
      <c r="CJ241" s="159"/>
      <c r="CK241" s="103"/>
      <c r="CL241" s="103"/>
      <c r="CM241" s="72">
        <f t="shared" si="213"/>
        <v>0</v>
      </c>
      <c r="CN241" s="104"/>
      <c r="CO241" s="104"/>
      <c r="CP241" s="105"/>
      <c r="CQ241" s="102"/>
      <c r="CR241" s="103"/>
      <c r="CS241" s="103"/>
      <c r="CT241" s="72">
        <f t="shared" si="214"/>
        <v>0</v>
      </c>
      <c r="CU241" s="104"/>
      <c r="CV241" s="104"/>
      <c r="CW241" s="152"/>
      <c r="CX241" s="159"/>
      <c r="CY241" s="103"/>
      <c r="CZ241" s="103"/>
      <c r="DA241" s="72">
        <f t="shared" si="215"/>
        <v>0</v>
      </c>
      <c r="DB241" s="104"/>
      <c r="DC241" s="104"/>
      <c r="DD241" s="105"/>
      <c r="DE241" s="102"/>
      <c r="DF241" s="103"/>
      <c r="DG241" s="103"/>
      <c r="DH241" s="72">
        <f t="shared" si="216"/>
        <v>0</v>
      </c>
      <c r="DI241" s="104"/>
      <c r="DJ241" s="104"/>
      <c r="DK241" s="152"/>
      <c r="DL241" s="170">
        <f t="shared" si="228"/>
        <v>0</v>
      </c>
      <c r="DM241" s="51">
        <f>DN241*Довідники!$H$2</f>
        <v>0</v>
      </c>
      <c r="DN241" s="72">
        <f t="shared" si="229"/>
        <v>0</v>
      </c>
      <c r="DO241" s="96" t="str">
        <f t="shared" si="217"/>
        <v xml:space="preserve"> </v>
      </c>
      <c r="DP241" s="68" t="str">
        <f>IF(OR(DO241&lt;Довідники!$J$3, DO241&gt;Довідники!$K$3), "!", "")</f>
        <v>!</v>
      </c>
      <c r="DQ241" s="120"/>
      <c r="DR241" s="45" t="str">
        <f t="shared" si="230"/>
        <v/>
      </c>
      <c r="DS241" s="71"/>
      <c r="DT241" s="119"/>
      <c r="DU241" s="119"/>
      <c r="DV241" s="119"/>
      <c r="DW241" s="179"/>
      <c r="DX241" s="182"/>
      <c r="DY241" s="119"/>
      <c r="DZ241" s="119"/>
      <c r="EA241" s="183"/>
      <c r="ED241" s="10">
        <f t="shared" si="194"/>
        <v>0</v>
      </c>
      <c r="EE241" s="10">
        <f t="shared" si="195"/>
        <v>0</v>
      </c>
      <c r="EF241" s="10">
        <f t="shared" si="196"/>
        <v>0</v>
      </c>
      <c r="EG241" s="10">
        <f t="shared" si="197"/>
        <v>0</v>
      </c>
      <c r="EH241" s="10">
        <f t="shared" si="198"/>
        <v>0</v>
      </c>
      <c r="EI241" s="10">
        <f t="shared" si="199"/>
        <v>0</v>
      </c>
      <c r="EJ241" s="10">
        <f t="shared" si="200"/>
        <v>0</v>
      </c>
      <c r="EL241" s="123">
        <f t="shared" si="201"/>
        <v>0</v>
      </c>
    </row>
    <row r="242" spans="1:142" ht="13.5" hidden="1" thickBot="1" x14ac:dyDescent="0.25">
      <c r="A242" s="49">
        <f t="shared" si="218"/>
        <v>27</v>
      </c>
      <c r="B242" s="101"/>
      <c r="C242" s="50" t="str">
        <f>IF(ISBLANK(D242)=FALSE,VLOOKUP(D242,Довідники!$B$2:$C$45,2,FALSE),"")</f>
        <v/>
      </c>
      <c r="D242" s="145"/>
      <c r="E242" s="112"/>
      <c r="F242" s="48" t="str">
        <f t="shared" si="219"/>
        <v/>
      </c>
      <c r="G242" s="48" t="str">
        <f>CONCATENATE(IF($X242="З", CONCATENATE($R$4, ","), ""), IF($X242=Довідники!$E$5, CONCATENATE($R$4, "*,"), ""), IF($AE242="З", CONCATENATE($Y$4, ","), ""), IF($AE242=Довідники!$E$5, CONCATENATE($Y$4, "*,"), ""), IF($AL242="З", CONCATENATE($AF$4, ","), ""), IF($AL242=Довідники!$E$5, CONCATENATE($AF$4, "*,"), ""), IF($AS242="З", CONCATENATE($AM$4, ","), ""), IF($AS242=Довідники!$E$5, CONCATENATE($AM$4, "*,"), ""), IF($AZ242="З", CONCATENATE($AT$4, ","), ""), IF($AZ242=Довідники!$E$5, CONCATENATE($AT$4, "*,"), ""), IF($BG242="З", CONCATENATE($BA$4, ","), ""), IF($BG242=Довідники!$E$5, CONCATENATE($BA$4, "*,"), ""), IF($BN242="З", CONCATENATE($BH$4, ","), ""), IF($BN242=Довідники!$E$5, CONCATENATE($BH$4, "*,"), ""), IF($BU242="З", CONCATENATE($BO$4, ","), ""), IF($BU242=Довідники!$E$5, CONCATENATE($BO$4, "*,"), ""), IF($CB242="З", CONCATENATE($BV$4, ","), ""), IF($CB242=Довідники!$E$5, CONCATENATE($BV$4, "*,"), ""), IF($CI242="З", CONCATENATE($CC$4, ","), ""), IF($CI242=Довідники!$E$5, CONCATENATE($CC$4, "*,"), ""), IF($CP242="З", CONCATENATE($CJ$4, ","), ""), IF($CP242=Довідники!$E$5, CONCATENATE($CJ$4, "*,"), ""), IF($CW242="З", CONCATENATE($CQ$4, ","), ""), IF($CW242=Довідники!$E$5, CONCATENATE($CQ$4, "*,"), ""), IF($DD242="З", CONCATENATE($CX$4, ","), ""), IF($DD242=Довідники!$E$5, CONCATENATE($CX$4, "*,"), ""), IF($DK242="З", CONCATENATE($DE$4, ","), ""), IF($DK242=Довідники!$E$5, CONCATENATE($DE$4, "*,"), ""))</f>
        <v/>
      </c>
      <c r="H242" s="48" t="str">
        <f t="shared" si="220"/>
        <v/>
      </c>
      <c r="I242" s="48" t="str">
        <f t="shared" si="221"/>
        <v/>
      </c>
      <c r="J242" s="48">
        <f t="shared" si="222"/>
        <v>0</v>
      </c>
      <c r="K242" s="48" t="str">
        <f t="shared" si="223"/>
        <v/>
      </c>
      <c r="L242" s="48">
        <f t="shared" si="202"/>
        <v>0</v>
      </c>
      <c r="M242" s="51">
        <f t="shared" si="224"/>
        <v>0</v>
      </c>
      <c r="N242" s="51">
        <f t="shared" si="225"/>
        <v>0</v>
      </c>
      <c r="O242" s="52">
        <f t="shared" si="226"/>
        <v>0</v>
      </c>
      <c r="P242" s="96" t="str">
        <f t="shared" si="227"/>
        <v xml:space="preserve"> </v>
      </c>
      <c r="Q242" s="166" t="str">
        <f>IF(OR(P242&lt;Довідники!$J$8, P242&gt;Довідники!$K$8), "!", "")</f>
        <v>!</v>
      </c>
      <c r="R242" s="159"/>
      <c r="S242" s="103"/>
      <c r="T242" s="103"/>
      <c r="U242" s="72">
        <f t="shared" si="203"/>
        <v>0</v>
      </c>
      <c r="V242" s="104"/>
      <c r="W242" s="104"/>
      <c r="X242" s="105"/>
      <c r="Y242" s="102"/>
      <c r="Z242" s="103"/>
      <c r="AA242" s="103"/>
      <c r="AB242" s="72">
        <f t="shared" si="204"/>
        <v>0</v>
      </c>
      <c r="AC242" s="104"/>
      <c r="AD242" s="104"/>
      <c r="AE242" s="152"/>
      <c r="AF242" s="159"/>
      <c r="AG242" s="103"/>
      <c r="AH242" s="103"/>
      <c r="AI242" s="72">
        <f t="shared" si="205"/>
        <v>0</v>
      </c>
      <c r="AJ242" s="104"/>
      <c r="AK242" s="104"/>
      <c r="AL242" s="105"/>
      <c r="AM242" s="102"/>
      <c r="AN242" s="103"/>
      <c r="AO242" s="103"/>
      <c r="AP242" s="72">
        <f t="shared" si="206"/>
        <v>0</v>
      </c>
      <c r="AQ242" s="104"/>
      <c r="AR242" s="104"/>
      <c r="AS242" s="152"/>
      <c r="AT242" s="159"/>
      <c r="AU242" s="103"/>
      <c r="AV242" s="103"/>
      <c r="AW242" s="72">
        <f t="shared" si="207"/>
        <v>0</v>
      </c>
      <c r="AX242" s="104"/>
      <c r="AY242" s="104"/>
      <c r="AZ242" s="105"/>
      <c r="BA242" s="102"/>
      <c r="BB242" s="103"/>
      <c r="BC242" s="103"/>
      <c r="BD242" s="72">
        <f t="shared" si="208"/>
        <v>0</v>
      </c>
      <c r="BE242" s="104"/>
      <c r="BF242" s="104"/>
      <c r="BG242" s="152"/>
      <c r="BH242" s="159"/>
      <c r="BI242" s="103"/>
      <c r="BJ242" s="103"/>
      <c r="BK242" s="72">
        <f t="shared" si="209"/>
        <v>0</v>
      </c>
      <c r="BL242" s="104"/>
      <c r="BM242" s="104"/>
      <c r="BN242" s="105"/>
      <c r="BO242" s="102"/>
      <c r="BP242" s="103"/>
      <c r="BQ242" s="103"/>
      <c r="BR242" s="72">
        <f t="shared" si="210"/>
        <v>0</v>
      </c>
      <c r="BS242" s="104"/>
      <c r="BT242" s="104"/>
      <c r="BU242" s="152"/>
      <c r="BV242" s="159"/>
      <c r="BW242" s="103"/>
      <c r="BX242" s="103"/>
      <c r="BY242" s="72">
        <f t="shared" si="211"/>
        <v>0</v>
      </c>
      <c r="BZ242" s="104"/>
      <c r="CA242" s="104"/>
      <c r="CB242" s="105"/>
      <c r="CC242" s="102"/>
      <c r="CD242" s="103"/>
      <c r="CE242" s="103"/>
      <c r="CF242" s="72">
        <f t="shared" si="212"/>
        <v>0</v>
      </c>
      <c r="CG242" s="104"/>
      <c r="CH242" s="104"/>
      <c r="CI242" s="152"/>
      <c r="CJ242" s="159"/>
      <c r="CK242" s="103"/>
      <c r="CL242" s="103"/>
      <c r="CM242" s="72">
        <f t="shared" si="213"/>
        <v>0</v>
      </c>
      <c r="CN242" s="104"/>
      <c r="CO242" s="104"/>
      <c r="CP242" s="105"/>
      <c r="CQ242" s="102"/>
      <c r="CR242" s="103"/>
      <c r="CS242" s="103"/>
      <c r="CT242" s="72">
        <f t="shared" si="214"/>
        <v>0</v>
      </c>
      <c r="CU242" s="104"/>
      <c r="CV242" s="104"/>
      <c r="CW242" s="152"/>
      <c r="CX242" s="159"/>
      <c r="CY242" s="103"/>
      <c r="CZ242" s="103"/>
      <c r="DA242" s="72">
        <f t="shared" si="215"/>
        <v>0</v>
      </c>
      <c r="DB242" s="104"/>
      <c r="DC242" s="104"/>
      <c r="DD242" s="105"/>
      <c r="DE242" s="102"/>
      <c r="DF242" s="103"/>
      <c r="DG242" s="103"/>
      <c r="DH242" s="72">
        <f t="shared" si="216"/>
        <v>0</v>
      </c>
      <c r="DI242" s="104"/>
      <c r="DJ242" s="104"/>
      <c r="DK242" s="152"/>
      <c r="DL242" s="170">
        <f t="shared" si="228"/>
        <v>0</v>
      </c>
      <c r="DM242" s="51">
        <f>DN242*Довідники!$H$2</f>
        <v>0</v>
      </c>
      <c r="DN242" s="72">
        <f t="shared" si="229"/>
        <v>0</v>
      </c>
      <c r="DO242" s="96" t="str">
        <f t="shared" si="217"/>
        <v xml:space="preserve"> </v>
      </c>
      <c r="DP242" s="68" t="str">
        <f>IF(OR(DO242&lt;Довідники!$J$3, DO242&gt;Довідники!$K$3), "!", "")</f>
        <v>!</v>
      </c>
      <c r="DQ242" s="120"/>
      <c r="DR242" s="45" t="str">
        <f t="shared" si="230"/>
        <v/>
      </c>
      <c r="DS242" s="71"/>
      <c r="DT242" s="119"/>
      <c r="DU242" s="119"/>
      <c r="DV242" s="119"/>
      <c r="DW242" s="179"/>
      <c r="DX242" s="182"/>
      <c r="DY242" s="119"/>
      <c r="DZ242" s="119"/>
      <c r="EA242" s="183"/>
      <c r="ED242" s="10">
        <f t="shared" si="194"/>
        <v>0</v>
      </c>
      <c r="EE242" s="10">
        <f t="shared" si="195"/>
        <v>0</v>
      </c>
      <c r="EF242" s="10">
        <f t="shared" si="196"/>
        <v>0</v>
      </c>
      <c r="EG242" s="10">
        <f t="shared" si="197"/>
        <v>0</v>
      </c>
      <c r="EH242" s="10">
        <f t="shared" si="198"/>
        <v>0</v>
      </c>
      <c r="EI242" s="10">
        <f t="shared" si="199"/>
        <v>0</v>
      </c>
      <c r="EJ242" s="10">
        <f t="shared" si="200"/>
        <v>0</v>
      </c>
      <c r="EL242" s="123">
        <f t="shared" si="201"/>
        <v>0</v>
      </c>
    </row>
    <row r="243" spans="1:142" ht="13.5" hidden="1" thickBot="1" x14ac:dyDescent="0.25">
      <c r="A243" s="49">
        <f t="shared" si="218"/>
        <v>28</v>
      </c>
      <c r="B243" s="101"/>
      <c r="C243" s="50" t="str">
        <f>IF(ISBLANK(D243)=FALSE,VLOOKUP(D243,Довідники!$B$2:$C$45,2,FALSE),"")</f>
        <v/>
      </c>
      <c r="D243" s="145"/>
      <c r="E243" s="112"/>
      <c r="F243" s="48" t="str">
        <f t="shared" si="219"/>
        <v/>
      </c>
      <c r="G243" s="48" t="str">
        <f>CONCATENATE(IF($X243="З", CONCATENATE($R$4, ","), ""), IF($X243=Довідники!$E$5, CONCATENATE($R$4, "*,"), ""), IF($AE243="З", CONCATENATE($Y$4, ","), ""), IF($AE243=Довідники!$E$5, CONCATENATE($Y$4, "*,"), ""), IF($AL243="З", CONCATENATE($AF$4, ","), ""), IF($AL243=Довідники!$E$5, CONCATENATE($AF$4, "*,"), ""), IF($AS243="З", CONCATENATE($AM$4, ","), ""), IF($AS243=Довідники!$E$5, CONCATENATE($AM$4, "*,"), ""), IF($AZ243="З", CONCATENATE($AT$4, ","), ""), IF($AZ243=Довідники!$E$5, CONCATENATE($AT$4, "*,"), ""), IF($BG243="З", CONCATENATE($BA$4, ","), ""), IF($BG243=Довідники!$E$5, CONCATENATE($BA$4, "*,"), ""), IF($BN243="З", CONCATENATE($BH$4, ","), ""), IF($BN243=Довідники!$E$5, CONCATENATE($BH$4, "*,"), ""), IF($BU243="З", CONCATENATE($BO$4, ","), ""), IF($BU243=Довідники!$E$5, CONCATENATE($BO$4, "*,"), ""), IF($CB243="З", CONCATENATE($BV$4, ","), ""), IF($CB243=Довідники!$E$5, CONCATENATE($BV$4, "*,"), ""), IF($CI243="З", CONCATENATE($CC$4, ","), ""), IF($CI243=Довідники!$E$5, CONCATENATE($CC$4, "*,"), ""), IF($CP243="З", CONCATENATE($CJ$4, ","), ""), IF($CP243=Довідники!$E$5, CONCATENATE($CJ$4, "*,"), ""), IF($CW243="З", CONCATENATE($CQ$4, ","), ""), IF($CW243=Довідники!$E$5, CONCATENATE($CQ$4, "*,"), ""), IF($DD243="З", CONCATENATE($CX$4, ","), ""), IF($DD243=Довідники!$E$5, CONCATENATE($CX$4, "*,"), ""), IF($DK243="З", CONCATENATE($DE$4, ","), ""), IF($DK243=Довідники!$E$5, CONCATENATE($DE$4, "*,"), ""))</f>
        <v/>
      </c>
      <c r="H243" s="48" t="str">
        <f t="shared" si="220"/>
        <v/>
      </c>
      <c r="I243" s="48" t="str">
        <f t="shared" si="221"/>
        <v/>
      </c>
      <c r="J243" s="48">
        <f t="shared" si="222"/>
        <v>0</v>
      </c>
      <c r="K243" s="48" t="str">
        <f t="shared" si="223"/>
        <v/>
      </c>
      <c r="L243" s="48">
        <f t="shared" si="202"/>
        <v>0</v>
      </c>
      <c r="M243" s="51">
        <f t="shared" si="224"/>
        <v>0</v>
      </c>
      <c r="N243" s="51">
        <f t="shared" si="225"/>
        <v>0</v>
      </c>
      <c r="O243" s="52">
        <f t="shared" si="226"/>
        <v>0</v>
      </c>
      <c r="P243" s="96" t="str">
        <f t="shared" si="227"/>
        <v xml:space="preserve"> </v>
      </c>
      <c r="Q243" s="166" t="str">
        <f>IF(OR(P243&lt;Довідники!$J$8, P243&gt;Довідники!$K$8), "!", "")</f>
        <v>!</v>
      </c>
      <c r="R243" s="159"/>
      <c r="S243" s="103"/>
      <c r="T243" s="103"/>
      <c r="U243" s="72">
        <f t="shared" si="203"/>
        <v>0</v>
      </c>
      <c r="V243" s="104"/>
      <c r="W243" s="104"/>
      <c r="X243" s="105"/>
      <c r="Y243" s="102"/>
      <c r="Z243" s="103"/>
      <c r="AA243" s="103"/>
      <c r="AB243" s="72">
        <f t="shared" si="204"/>
        <v>0</v>
      </c>
      <c r="AC243" s="104"/>
      <c r="AD243" s="104"/>
      <c r="AE243" s="152"/>
      <c r="AF243" s="159"/>
      <c r="AG243" s="103"/>
      <c r="AH243" s="103"/>
      <c r="AI243" s="72">
        <f t="shared" si="205"/>
        <v>0</v>
      </c>
      <c r="AJ243" s="104"/>
      <c r="AK243" s="104"/>
      <c r="AL243" s="105"/>
      <c r="AM243" s="102"/>
      <c r="AN243" s="103"/>
      <c r="AO243" s="103"/>
      <c r="AP243" s="72">
        <f t="shared" si="206"/>
        <v>0</v>
      </c>
      <c r="AQ243" s="104"/>
      <c r="AR243" s="104"/>
      <c r="AS243" s="152"/>
      <c r="AT243" s="159"/>
      <c r="AU243" s="103"/>
      <c r="AV243" s="103"/>
      <c r="AW243" s="72">
        <f t="shared" si="207"/>
        <v>0</v>
      </c>
      <c r="AX243" s="104"/>
      <c r="AY243" s="104"/>
      <c r="AZ243" s="105"/>
      <c r="BA243" s="102"/>
      <c r="BB243" s="103"/>
      <c r="BC243" s="103"/>
      <c r="BD243" s="72">
        <f t="shared" si="208"/>
        <v>0</v>
      </c>
      <c r="BE243" s="104"/>
      <c r="BF243" s="104"/>
      <c r="BG243" s="152"/>
      <c r="BH243" s="159"/>
      <c r="BI243" s="103"/>
      <c r="BJ243" s="103"/>
      <c r="BK243" s="72">
        <f t="shared" si="209"/>
        <v>0</v>
      </c>
      <c r="BL243" s="104"/>
      <c r="BM243" s="104"/>
      <c r="BN243" s="105"/>
      <c r="BO243" s="102"/>
      <c r="BP243" s="103"/>
      <c r="BQ243" s="103"/>
      <c r="BR243" s="72">
        <f t="shared" si="210"/>
        <v>0</v>
      </c>
      <c r="BS243" s="104"/>
      <c r="BT243" s="104"/>
      <c r="BU243" s="152"/>
      <c r="BV243" s="159"/>
      <c r="BW243" s="103"/>
      <c r="BX243" s="103"/>
      <c r="BY243" s="72">
        <f t="shared" si="211"/>
        <v>0</v>
      </c>
      <c r="BZ243" s="104"/>
      <c r="CA243" s="104"/>
      <c r="CB243" s="105"/>
      <c r="CC243" s="102"/>
      <c r="CD243" s="103"/>
      <c r="CE243" s="103"/>
      <c r="CF243" s="72">
        <f t="shared" si="212"/>
        <v>0</v>
      </c>
      <c r="CG243" s="104"/>
      <c r="CH243" s="104"/>
      <c r="CI243" s="152"/>
      <c r="CJ243" s="159"/>
      <c r="CK243" s="103"/>
      <c r="CL243" s="103"/>
      <c r="CM243" s="72">
        <f t="shared" si="213"/>
        <v>0</v>
      </c>
      <c r="CN243" s="104"/>
      <c r="CO243" s="104"/>
      <c r="CP243" s="105"/>
      <c r="CQ243" s="102"/>
      <c r="CR243" s="103"/>
      <c r="CS243" s="103"/>
      <c r="CT243" s="72">
        <f t="shared" si="214"/>
        <v>0</v>
      </c>
      <c r="CU243" s="104"/>
      <c r="CV243" s="104"/>
      <c r="CW243" s="152"/>
      <c r="CX243" s="159"/>
      <c r="CY243" s="103"/>
      <c r="CZ243" s="103"/>
      <c r="DA243" s="72">
        <f t="shared" si="215"/>
        <v>0</v>
      </c>
      <c r="DB243" s="104"/>
      <c r="DC243" s="104"/>
      <c r="DD243" s="105"/>
      <c r="DE243" s="102"/>
      <c r="DF243" s="103"/>
      <c r="DG243" s="103"/>
      <c r="DH243" s="72">
        <f t="shared" si="216"/>
        <v>0</v>
      </c>
      <c r="DI243" s="104"/>
      <c r="DJ243" s="104"/>
      <c r="DK243" s="152"/>
      <c r="DL243" s="170">
        <f t="shared" si="228"/>
        <v>0</v>
      </c>
      <c r="DM243" s="51">
        <f>DN243*Довідники!$H$2</f>
        <v>0</v>
      </c>
      <c r="DN243" s="72">
        <f t="shared" si="229"/>
        <v>0</v>
      </c>
      <c r="DO243" s="96" t="str">
        <f t="shared" si="217"/>
        <v xml:space="preserve"> </v>
      </c>
      <c r="DP243" s="68" t="str">
        <f>IF(OR(DO243&lt;Довідники!$J$3, DO243&gt;Довідники!$K$3), "!", "")</f>
        <v>!</v>
      </c>
      <c r="DQ243" s="120"/>
      <c r="DR243" s="45" t="str">
        <f t="shared" si="230"/>
        <v/>
      </c>
      <c r="DS243" s="71"/>
      <c r="DT243" s="119"/>
      <c r="DU243" s="119"/>
      <c r="DV243" s="119"/>
      <c r="DW243" s="179"/>
      <c r="DX243" s="182"/>
      <c r="DY243" s="119"/>
      <c r="DZ243" s="119"/>
      <c r="EA243" s="183"/>
      <c r="ED243" s="10">
        <f t="shared" si="194"/>
        <v>0</v>
      </c>
      <c r="EE243" s="10">
        <f t="shared" si="195"/>
        <v>0</v>
      </c>
      <c r="EF243" s="10">
        <f t="shared" si="196"/>
        <v>0</v>
      </c>
      <c r="EG243" s="10">
        <f t="shared" si="197"/>
        <v>0</v>
      </c>
      <c r="EH243" s="10">
        <f t="shared" si="198"/>
        <v>0</v>
      </c>
      <c r="EI243" s="10">
        <f t="shared" si="199"/>
        <v>0</v>
      </c>
      <c r="EJ243" s="10">
        <f t="shared" si="200"/>
        <v>0</v>
      </c>
      <c r="EL243" s="123">
        <f t="shared" si="201"/>
        <v>0</v>
      </c>
    </row>
    <row r="244" spans="1:142" ht="13.5" hidden="1" thickBot="1" x14ac:dyDescent="0.25">
      <c r="A244" s="49">
        <f t="shared" si="218"/>
        <v>29</v>
      </c>
      <c r="B244" s="101"/>
      <c r="C244" s="50" t="str">
        <f>IF(ISBLANK(D244)=FALSE,VLOOKUP(D244,Довідники!$B$2:$C$45,2,FALSE),"")</f>
        <v/>
      </c>
      <c r="D244" s="145"/>
      <c r="E244" s="112"/>
      <c r="F244" s="48" t="str">
        <f t="shared" si="219"/>
        <v/>
      </c>
      <c r="G244" s="48" t="str">
        <f>CONCATENATE(IF($X244="З", CONCATENATE($R$4, ","), ""), IF($X244=Довідники!$E$5, CONCATENATE($R$4, "*,"), ""), IF($AE244="З", CONCATENATE($Y$4, ","), ""), IF($AE244=Довідники!$E$5, CONCATENATE($Y$4, "*,"), ""), IF($AL244="З", CONCATENATE($AF$4, ","), ""), IF($AL244=Довідники!$E$5, CONCATENATE($AF$4, "*,"), ""), IF($AS244="З", CONCATENATE($AM$4, ","), ""), IF($AS244=Довідники!$E$5, CONCATENATE($AM$4, "*,"), ""), IF($AZ244="З", CONCATENATE($AT$4, ","), ""), IF($AZ244=Довідники!$E$5, CONCATENATE($AT$4, "*,"), ""), IF($BG244="З", CONCATENATE($BA$4, ","), ""), IF($BG244=Довідники!$E$5, CONCATENATE($BA$4, "*,"), ""), IF($BN244="З", CONCATENATE($BH$4, ","), ""), IF($BN244=Довідники!$E$5, CONCATENATE($BH$4, "*,"), ""), IF($BU244="З", CONCATENATE($BO$4, ","), ""), IF($BU244=Довідники!$E$5, CONCATENATE($BO$4, "*,"), ""), IF($CB244="З", CONCATENATE($BV$4, ","), ""), IF($CB244=Довідники!$E$5, CONCATENATE($BV$4, "*,"), ""), IF($CI244="З", CONCATENATE($CC$4, ","), ""), IF($CI244=Довідники!$E$5, CONCATENATE($CC$4, "*,"), ""), IF($CP244="З", CONCATENATE($CJ$4, ","), ""), IF($CP244=Довідники!$E$5, CONCATENATE($CJ$4, "*,"), ""), IF($CW244="З", CONCATENATE($CQ$4, ","), ""), IF($CW244=Довідники!$E$5, CONCATENATE($CQ$4, "*,"), ""), IF($DD244="З", CONCATENATE($CX$4, ","), ""), IF($DD244=Довідники!$E$5, CONCATENATE($CX$4, "*,"), ""), IF($DK244="З", CONCATENATE($DE$4, ","), ""), IF($DK244=Довідники!$E$5, CONCATENATE($DE$4, "*,"), ""))</f>
        <v/>
      </c>
      <c r="H244" s="48" t="str">
        <f t="shared" si="220"/>
        <v/>
      </c>
      <c r="I244" s="48" t="str">
        <f t="shared" si="221"/>
        <v/>
      </c>
      <c r="J244" s="48">
        <f t="shared" si="222"/>
        <v>0</v>
      </c>
      <c r="K244" s="48" t="str">
        <f t="shared" si="223"/>
        <v/>
      </c>
      <c r="L244" s="48">
        <f t="shared" si="202"/>
        <v>0</v>
      </c>
      <c r="M244" s="51">
        <f t="shared" si="224"/>
        <v>0</v>
      </c>
      <c r="N244" s="51">
        <f t="shared" si="225"/>
        <v>0</v>
      </c>
      <c r="O244" s="52">
        <f t="shared" si="226"/>
        <v>0</v>
      </c>
      <c r="P244" s="96" t="str">
        <f t="shared" si="227"/>
        <v xml:space="preserve"> </v>
      </c>
      <c r="Q244" s="166" t="str">
        <f>IF(OR(P244&lt;Довідники!$J$8, P244&gt;Довідники!$K$8), "!", "")</f>
        <v>!</v>
      </c>
      <c r="R244" s="159"/>
      <c r="S244" s="103"/>
      <c r="T244" s="103"/>
      <c r="U244" s="72">
        <f t="shared" si="203"/>
        <v>0</v>
      </c>
      <c r="V244" s="104"/>
      <c r="W244" s="104"/>
      <c r="X244" s="105"/>
      <c r="Y244" s="102"/>
      <c r="Z244" s="103"/>
      <c r="AA244" s="103"/>
      <c r="AB244" s="72">
        <f t="shared" si="204"/>
        <v>0</v>
      </c>
      <c r="AC244" s="104"/>
      <c r="AD244" s="104"/>
      <c r="AE244" s="152"/>
      <c r="AF244" s="159"/>
      <c r="AG244" s="103"/>
      <c r="AH244" s="103"/>
      <c r="AI244" s="72">
        <f t="shared" si="205"/>
        <v>0</v>
      </c>
      <c r="AJ244" s="104"/>
      <c r="AK244" s="104"/>
      <c r="AL244" s="105"/>
      <c r="AM244" s="102"/>
      <c r="AN244" s="103"/>
      <c r="AO244" s="103"/>
      <c r="AP244" s="72">
        <f t="shared" si="206"/>
        <v>0</v>
      </c>
      <c r="AQ244" s="104"/>
      <c r="AR244" s="104"/>
      <c r="AS244" s="152"/>
      <c r="AT244" s="159"/>
      <c r="AU244" s="103"/>
      <c r="AV244" s="103"/>
      <c r="AW244" s="72">
        <f t="shared" si="207"/>
        <v>0</v>
      </c>
      <c r="AX244" s="104"/>
      <c r="AY244" s="104"/>
      <c r="AZ244" s="105"/>
      <c r="BA244" s="102"/>
      <c r="BB244" s="103"/>
      <c r="BC244" s="103"/>
      <c r="BD244" s="72">
        <f t="shared" si="208"/>
        <v>0</v>
      </c>
      <c r="BE244" s="104"/>
      <c r="BF244" s="104"/>
      <c r="BG244" s="152"/>
      <c r="BH244" s="159"/>
      <c r="BI244" s="103"/>
      <c r="BJ244" s="103"/>
      <c r="BK244" s="72">
        <f t="shared" si="209"/>
        <v>0</v>
      </c>
      <c r="BL244" s="104"/>
      <c r="BM244" s="104"/>
      <c r="BN244" s="105"/>
      <c r="BO244" s="102"/>
      <c r="BP244" s="103"/>
      <c r="BQ244" s="103"/>
      <c r="BR244" s="72">
        <f t="shared" si="210"/>
        <v>0</v>
      </c>
      <c r="BS244" s="104"/>
      <c r="BT244" s="104"/>
      <c r="BU244" s="152"/>
      <c r="BV244" s="159"/>
      <c r="BW244" s="103"/>
      <c r="BX244" s="103"/>
      <c r="BY244" s="72">
        <f t="shared" si="211"/>
        <v>0</v>
      </c>
      <c r="BZ244" s="104"/>
      <c r="CA244" s="104"/>
      <c r="CB244" s="105"/>
      <c r="CC244" s="102"/>
      <c r="CD244" s="103"/>
      <c r="CE244" s="103"/>
      <c r="CF244" s="72">
        <f t="shared" si="212"/>
        <v>0</v>
      </c>
      <c r="CG244" s="104"/>
      <c r="CH244" s="104"/>
      <c r="CI244" s="152"/>
      <c r="CJ244" s="159"/>
      <c r="CK244" s="103"/>
      <c r="CL244" s="103"/>
      <c r="CM244" s="72">
        <f t="shared" si="213"/>
        <v>0</v>
      </c>
      <c r="CN244" s="104"/>
      <c r="CO244" s="104"/>
      <c r="CP244" s="105"/>
      <c r="CQ244" s="102"/>
      <c r="CR244" s="103"/>
      <c r="CS244" s="103"/>
      <c r="CT244" s="72">
        <f t="shared" si="214"/>
        <v>0</v>
      </c>
      <c r="CU244" s="104"/>
      <c r="CV244" s="104"/>
      <c r="CW244" s="152"/>
      <c r="CX244" s="159"/>
      <c r="CY244" s="103"/>
      <c r="CZ244" s="103"/>
      <c r="DA244" s="72">
        <f t="shared" si="215"/>
        <v>0</v>
      </c>
      <c r="DB244" s="104"/>
      <c r="DC244" s="104"/>
      <c r="DD244" s="105"/>
      <c r="DE244" s="102"/>
      <c r="DF244" s="103"/>
      <c r="DG244" s="103"/>
      <c r="DH244" s="72">
        <f t="shared" si="216"/>
        <v>0</v>
      </c>
      <c r="DI244" s="104"/>
      <c r="DJ244" s="104"/>
      <c r="DK244" s="152"/>
      <c r="DL244" s="170">
        <f t="shared" si="228"/>
        <v>0</v>
      </c>
      <c r="DM244" s="51">
        <f>DN244*Довідники!$H$2</f>
        <v>0</v>
      </c>
      <c r="DN244" s="72">
        <f t="shared" si="229"/>
        <v>0</v>
      </c>
      <c r="DO244" s="96" t="str">
        <f t="shared" si="217"/>
        <v xml:space="preserve"> </v>
      </c>
      <c r="DP244" s="68" t="str">
        <f>IF(OR(DO244&lt;Довідники!$J$3, DO244&gt;Довідники!$K$3), "!", "")</f>
        <v>!</v>
      </c>
      <c r="DQ244" s="120"/>
      <c r="DR244" s="45" t="str">
        <f t="shared" si="230"/>
        <v/>
      </c>
      <c r="DS244" s="71"/>
      <c r="DT244" s="119"/>
      <c r="DU244" s="119"/>
      <c r="DV244" s="119"/>
      <c r="DW244" s="179"/>
      <c r="DX244" s="182"/>
      <c r="DY244" s="119"/>
      <c r="DZ244" s="119"/>
      <c r="EA244" s="183"/>
      <c r="ED244" s="10">
        <f t="shared" si="194"/>
        <v>0</v>
      </c>
      <c r="EE244" s="10">
        <f t="shared" si="195"/>
        <v>0</v>
      </c>
      <c r="EF244" s="10">
        <f t="shared" si="196"/>
        <v>0</v>
      </c>
      <c r="EG244" s="10">
        <f t="shared" si="197"/>
        <v>0</v>
      </c>
      <c r="EH244" s="10">
        <f t="shared" si="198"/>
        <v>0</v>
      </c>
      <c r="EI244" s="10">
        <f t="shared" si="199"/>
        <v>0</v>
      </c>
      <c r="EJ244" s="10">
        <f t="shared" si="200"/>
        <v>0</v>
      </c>
      <c r="EL244" s="123">
        <f t="shared" si="201"/>
        <v>0</v>
      </c>
    </row>
    <row r="245" spans="1:142" ht="13.5" hidden="1" thickBot="1" x14ac:dyDescent="0.25">
      <c r="A245" s="49">
        <f t="shared" si="218"/>
        <v>30</v>
      </c>
      <c r="B245" s="101"/>
      <c r="C245" s="50" t="str">
        <f>IF(ISBLANK(D245)=FALSE,VLOOKUP(D245,Довідники!$B$2:$C$45,2,FALSE),"")</f>
        <v/>
      </c>
      <c r="D245" s="145"/>
      <c r="E245" s="112"/>
      <c r="F245" s="48" t="str">
        <f t="shared" si="219"/>
        <v/>
      </c>
      <c r="G245" s="48" t="str">
        <f>CONCATENATE(IF($X245="З", CONCATENATE($R$4, ","), ""), IF($X245=Довідники!$E$5, CONCATENATE($R$4, "*,"), ""), IF($AE245="З", CONCATENATE($Y$4, ","), ""), IF($AE245=Довідники!$E$5, CONCATENATE($Y$4, "*,"), ""), IF($AL245="З", CONCATENATE($AF$4, ","), ""), IF($AL245=Довідники!$E$5, CONCATENATE($AF$4, "*,"), ""), IF($AS245="З", CONCATENATE($AM$4, ","), ""), IF($AS245=Довідники!$E$5, CONCATENATE($AM$4, "*,"), ""), IF($AZ245="З", CONCATENATE($AT$4, ","), ""), IF($AZ245=Довідники!$E$5, CONCATENATE($AT$4, "*,"), ""), IF($BG245="З", CONCATENATE($BA$4, ","), ""), IF($BG245=Довідники!$E$5, CONCATENATE($BA$4, "*,"), ""), IF($BN245="З", CONCATENATE($BH$4, ","), ""), IF($BN245=Довідники!$E$5, CONCATENATE($BH$4, "*,"), ""), IF($BU245="З", CONCATENATE($BO$4, ","), ""), IF($BU245=Довідники!$E$5, CONCATENATE($BO$4, "*,"), ""), IF($CB245="З", CONCATENATE($BV$4, ","), ""), IF($CB245=Довідники!$E$5, CONCATENATE($BV$4, "*,"), ""), IF($CI245="З", CONCATENATE($CC$4, ","), ""), IF($CI245=Довідники!$E$5, CONCATENATE($CC$4, "*,"), ""), IF($CP245="З", CONCATENATE($CJ$4, ","), ""), IF($CP245=Довідники!$E$5, CONCATENATE($CJ$4, "*,"), ""), IF($CW245="З", CONCATENATE($CQ$4, ","), ""), IF($CW245=Довідники!$E$5, CONCATENATE($CQ$4, "*,"), ""), IF($DD245="З", CONCATENATE($CX$4, ","), ""), IF($DD245=Довідники!$E$5, CONCATENATE($CX$4, "*,"), ""), IF($DK245="З", CONCATENATE($DE$4, ","), ""), IF($DK245=Довідники!$E$5, CONCATENATE($DE$4, "*,"), ""))</f>
        <v/>
      </c>
      <c r="H245" s="48" t="str">
        <f t="shared" si="220"/>
        <v/>
      </c>
      <c r="I245" s="48" t="str">
        <f t="shared" si="221"/>
        <v/>
      </c>
      <c r="J245" s="48">
        <f t="shared" si="222"/>
        <v>0</v>
      </c>
      <c r="K245" s="48" t="str">
        <f t="shared" si="223"/>
        <v/>
      </c>
      <c r="L245" s="48">
        <f t="shared" si="202"/>
        <v>0</v>
      </c>
      <c r="M245" s="51">
        <f t="shared" si="224"/>
        <v>0</v>
      </c>
      <c r="N245" s="51">
        <f t="shared" si="225"/>
        <v>0</v>
      </c>
      <c r="O245" s="52">
        <f t="shared" si="226"/>
        <v>0</v>
      </c>
      <c r="P245" s="96" t="str">
        <f t="shared" si="227"/>
        <v xml:space="preserve"> </v>
      </c>
      <c r="Q245" s="166" t="str">
        <f>IF(OR(P245&lt;Довідники!$J$8, P245&gt;Довідники!$K$8), "!", "")</f>
        <v>!</v>
      </c>
      <c r="R245" s="159"/>
      <c r="S245" s="103"/>
      <c r="T245" s="103"/>
      <c r="U245" s="72">
        <f t="shared" si="203"/>
        <v>0</v>
      </c>
      <c r="V245" s="104"/>
      <c r="W245" s="104"/>
      <c r="X245" s="105"/>
      <c r="Y245" s="102"/>
      <c r="Z245" s="103"/>
      <c r="AA245" s="103"/>
      <c r="AB245" s="72">
        <f t="shared" si="204"/>
        <v>0</v>
      </c>
      <c r="AC245" s="104"/>
      <c r="AD245" s="104"/>
      <c r="AE245" s="152"/>
      <c r="AF245" s="159"/>
      <c r="AG245" s="103"/>
      <c r="AH245" s="103"/>
      <c r="AI245" s="72">
        <f t="shared" si="205"/>
        <v>0</v>
      </c>
      <c r="AJ245" s="104"/>
      <c r="AK245" s="104"/>
      <c r="AL245" s="105"/>
      <c r="AM245" s="102"/>
      <c r="AN245" s="103"/>
      <c r="AO245" s="103"/>
      <c r="AP245" s="72">
        <f t="shared" si="206"/>
        <v>0</v>
      </c>
      <c r="AQ245" s="104"/>
      <c r="AR245" s="104"/>
      <c r="AS245" s="152"/>
      <c r="AT245" s="159"/>
      <c r="AU245" s="103"/>
      <c r="AV245" s="103"/>
      <c r="AW245" s="72">
        <f t="shared" si="207"/>
        <v>0</v>
      </c>
      <c r="AX245" s="104"/>
      <c r="AY245" s="104"/>
      <c r="AZ245" s="105"/>
      <c r="BA245" s="102"/>
      <c r="BB245" s="103"/>
      <c r="BC245" s="103"/>
      <c r="BD245" s="72">
        <f t="shared" si="208"/>
        <v>0</v>
      </c>
      <c r="BE245" s="104"/>
      <c r="BF245" s="104"/>
      <c r="BG245" s="152"/>
      <c r="BH245" s="159"/>
      <c r="BI245" s="103"/>
      <c r="BJ245" s="103"/>
      <c r="BK245" s="72">
        <f t="shared" si="209"/>
        <v>0</v>
      </c>
      <c r="BL245" s="104"/>
      <c r="BM245" s="104"/>
      <c r="BN245" s="105"/>
      <c r="BO245" s="102"/>
      <c r="BP245" s="103"/>
      <c r="BQ245" s="103"/>
      <c r="BR245" s="72">
        <f t="shared" si="210"/>
        <v>0</v>
      </c>
      <c r="BS245" s="104"/>
      <c r="BT245" s="104"/>
      <c r="BU245" s="152"/>
      <c r="BV245" s="159"/>
      <c r="BW245" s="103"/>
      <c r="BX245" s="103"/>
      <c r="BY245" s="72">
        <f t="shared" si="211"/>
        <v>0</v>
      </c>
      <c r="BZ245" s="104"/>
      <c r="CA245" s="104"/>
      <c r="CB245" s="105"/>
      <c r="CC245" s="102"/>
      <c r="CD245" s="103"/>
      <c r="CE245" s="103"/>
      <c r="CF245" s="72">
        <f t="shared" si="212"/>
        <v>0</v>
      </c>
      <c r="CG245" s="104"/>
      <c r="CH245" s="104"/>
      <c r="CI245" s="152"/>
      <c r="CJ245" s="159"/>
      <c r="CK245" s="103"/>
      <c r="CL245" s="103"/>
      <c r="CM245" s="72">
        <f t="shared" si="213"/>
        <v>0</v>
      </c>
      <c r="CN245" s="104"/>
      <c r="CO245" s="104"/>
      <c r="CP245" s="105"/>
      <c r="CQ245" s="102"/>
      <c r="CR245" s="103"/>
      <c r="CS245" s="103"/>
      <c r="CT245" s="72">
        <f t="shared" si="214"/>
        <v>0</v>
      </c>
      <c r="CU245" s="104"/>
      <c r="CV245" s="104"/>
      <c r="CW245" s="152"/>
      <c r="CX245" s="159"/>
      <c r="CY245" s="103"/>
      <c r="CZ245" s="103"/>
      <c r="DA245" s="72">
        <f t="shared" si="215"/>
        <v>0</v>
      </c>
      <c r="DB245" s="104"/>
      <c r="DC245" s="104"/>
      <c r="DD245" s="105"/>
      <c r="DE245" s="102"/>
      <c r="DF245" s="103"/>
      <c r="DG245" s="103"/>
      <c r="DH245" s="72">
        <f t="shared" si="216"/>
        <v>0</v>
      </c>
      <c r="DI245" s="104"/>
      <c r="DJ245" s="104"/>
      <c r="DK245" s="152"/>
      <c r="DL245" s="170">
        <f t="shared" si="228"/>
        <v>0</v>
      </c>
      <c r="DM245" s="51">
        <f>DN245*Довідники!$H$2</f>
        <v>0</v>
      </c>
      <c r="DN245" s="72">
        <f t="shared" si="229"/>
        <v>0</v>
      </c>
      <c r="DO245" s="96" t="str">
        <f t="shared" si="217"/>
        <v xml:space="preserve"> </v>
      </c>
      <c r="DP245" s="68" t="str">
        <f>IF(OR(DO245&lt;Довідники!$J$3, DO245&gt;Довідники!$K$3), "!", "")</f>
        <v>!</v>
      </c>
      <c r="DQ245" s="120"/>
      <c r="DR245" s="45" t="str">
        <f t="shared" si="230"/>
        <v/>
      </c>
      <c r="DS245" s="71"/>
      <c r="DT245" s="119"/>
      <c r="DU245" s="119"/>
      <c r="DV245" s="119"/>
      <c r="DW245" s="179"/>
      <c r="DX245" s="182"/>
      <c r="DY245" s="119"/>
      <c r="DZ245" s="119"/>
      <c r="EA245" s="183"/>
      <c r="ED245" s="10">
        <f t="shared" si="194"/>
        <v>0</v>
      </c>
      <c r="EE245" s="10">
        <f t="shared" si="195"/>
        <v>0</v>
      </c>
      <c r="EF245" s="10">
        <f t="shared" si="196"/>
        <v>0</v>
      </c>
      <c r="EG245" s="10">
        <f t="shared" si="197"/>
        <v>0</v>
      </c>
      <c r="EH245" s="10">
        <f t="shared" si="198"/>
        <v>0</v>
      </c>
      <c r="EI245" s="10">
        <f t="shared" si="199"/>
        <v>0</v>
      </c>
      <c r="EJ245" s="10">
        <f t="shared" si="200"/>
        <v>0</v>
      </c>
      <c r="EL245" s="123">
        <f t="shared" si="201"/>
        <v>0</v>
      </c>
    </row>
    <row r="246" spans="1:142" ht="13.5" hidden="1" thickBot="1" x14ac:dyDescent="0.25">
      <c r="A246" s="49">
        <f t="shared" si="218"/>
        <v>31</v>
      </c>
      <c r="B246" s="101"/>
      <c r="C246" s="50" t="str">
        <f>IF(ISBLANK(D246)=FALSE,VLOOKUP(D246,Довідники!$B$2:$C$45,2,FALSE),"")</f>
        <v/>
      </c>
      <c r="D246" s="145"/>
      <c r="E246" s="112"/>
      <c r="F246" s="48" t="str">
        <f t="shared" si="219"/>
        <v/>
      </c>
      <c r="G246" s="48" t="str">
        <f>CONCATENATE(IF($X246="З", CONCATENATE($R$4, ","), ""), IF($X246=Довідники!$E$5, CONCATENATE($R$4, "*,"), ""), IF($AE246="З", CONCATENATE($Y$4, ","), ""), IF($AE246=Довідники!$E$5, CONCATENATE($Y$4, "*,"), ""), IF($AL246="З", CONCATENATE($AF$4, ","), ""), IF($AL246=Довідники!$E$5, CONCATENATE($AF$4, "*,"), ""), IF($AS246="З", CONCATENATE($AM$4, ","), ""), IF($AS246=Довідники!$E$5, CONCATENATE($AM$4, "*,"), ""), IF($AZ246="З", CONCATENATE($AT$4, ","), ""), IF($AZ246=Довідники!$E$5, CONCATENATE($AT$4, "*,"), ""), IF($BG246="З", CONCATENATE($BA$4, ","), ""), IF($BG246=Довідники!$E$5, CONCATENATE($BA$4, "*,"), ""), IF($BN246="З", CONCATENATE($BH$4, ","), ""), IF($BN246=Довідники!$E$5, CONCATENATE($BH$4, "*,"), ""), IF($BU246="З", CONCATENATE($BO$4, ","), ""), IF($BU246=Довідники!$E$5, CONCATENATE($BO$4, "*,"), ""), IF($CB246="З", CONCATENATE($BV$4, ","), ""), IF($CB246=Довідники!$E$5, CONCATENATE($BV$4, "*,"), ""), IF($CI246="З", CONCATENATE($CC$4, ","), ""), IF($CI246=Довідники!$E$5, CONCATENATE($CC$4, "*,"), ""), IF($CP246="З", CONCATENATE($CJ$4, ","), ""), IF($CP246=Довідники!$E$5, CONCATENATE($CJ$4, "*,"), ""), IF($CW246="З", CONCATENATE($CQ$4, ","), ""), IF($CW246=Довідники!$E$5, CONCATENATE($CQ$4, "*,"), ""), IF($DD246="З", CONCATENATE($CX$4, ","), ""), IF($DD246=Довідники!$E$5, CONCATENATE($CX$4, "*,"), ""), IF($DK246="З", CONCATENATE($DE$4, ","), ""), IF($DK246=Довідники!$E$5, CONCATENATE($DE$4, "*,"), ""))</f>
        <v/>
      </c>
      <c r="H246" s="48" t="str">
        <f t="shared" si="220"/>
        <v/>
      </c>
      <c r="I246" s="48" t="str">
        <f t="shared" si="221"/>
        <v/>
      </c>
      <c r="J246" s="48">
        <f t="shared" si="222"/>
        <v>0</v>
      </c>
      <c r="K246" s="48" t="str">
        <f t="shared" si="223"/>
        <v/>
      </c>
      <c r="L246" s="48">
        <f t="shared" si="202"/>
        <v>0</v>
      </c>
      <c r="M246" s="51">
        <f t="shared" si="224"/>
        <v>0</v>
      </c>
      <c r="N246" s="51">
        <f t="shared" si="225"/>
        <v>0</v>
      </c>
      <c r="O246" s="52">
        <f t="shared" si="226"/>
        <v>0</v>
      </c>
      <c r="P246" s="96" t="str">
        <f t="shared" si="227"/>
        <v xml:space="preserve"> </v>
      </c>
      <c r="Q246" s="166" t="str">
        <f>IF(OR(P246&lt;Довідники!$J$8, P246&gt;Довідники!$K$8), "!", "")</f>
        <v>!</v>
      </c>
      <c r="R246" s="159"/>
      <c r="S246" s="103"/>
      <c r="T246" s="103"/>
      <c r="U246" s="72">
        <f t="shared" si="203"/>
        <v>0</v>
      </c>
      <c r="V246" s="104"/>
      <c r="W246" s="104"/>
      <c r="X246" s="105"/>
      <c r="Y246" s="102"/>
      <c r="Z246" s="103"/>
      <c r="AA246" s="103"/>
      <c r="AB246" s="72">
        <f t="shared" si="204"/>
        <v>0</v>
      </c>
      <c r="AC246" s="104"/>
      <c r="AD246" s="104"/>
      <c r="AE246" s="152"/>
      <c r="AF246" s="159"/>
      <c r="AG246" s="103"/>
      <c r="AH246" s="103"/>
      <c r="AI246" s="72">
        <f t="shared" si="205"/>
        <v>0</v>
      </c>
      <c r="AJ246" s="104"/>
      <c r="AK246" s="104"/>
      <c r="AL246" s="105"/>
      <c r="AM246" s="102"/>
      <c r="AN246" s="103"/>
      <c r="AO246" s="103"/>
      <c r="AP246" s="72">
        <f t="shared" si="206"/>
        <v>0</v>
      </c>
      <c r="AQ246" s="104"/>
      <c r="AR246" s="104"/>
      <c r="AS246" s="152"/>
      <c r="AT246" s="159"/>
      <c r="AU246" s="103"/>
      <c r="AV246" s="103"/>
      <c r="AW246" s="72">
        <f t="shared" si="207"/>
        <v>0</v>
      </c>
      <c r="AX246" s="104"/>
      <c r="AY246" s="104"/>
      <c r="AZ246" s="105"/>
      <c r="BA246" s="102"/>
      <c r="BB246" s="103"/>
      <c r="BC246" s="103"/>
      <c r="BD246" s="72">
        <f t="shared" si="208"/>
        <v>0</v>
      </c>
      <c r="BE246" s="104"/>
      <c r="BF246" s="104"/>
      <c r="BG246" s="152"/>
      <c r="BH246" s="159"/>
      <c r="BI246" s="103"/>
      <c r="BJ246" s="103"/>
      <c r="BK246" s="72">
        <f t="shared" si="209"/>
        <v>0</v>
      </c>
      <c r="BL246" s="104"/>
      <c r="BM246" s="104"/>
      <c r="BN246" s="105"/>
      <c r="BO246" s="102"/>
      <c r="BP246" s="103"/>
      <c r="BQ246" s="103"/>
      <c r="BR246" s="72">
        <f t="shared" si="210"/>
        <v>0</v>
      </c>
      <c r="BS246" s="104"/>
      <c r="BT246" s="104"/>
      <c r="BU246" s="152"/>
      <c r="BV246" s="159"/>
      <c r="BW246" s="103"/>
      <c r="BX246" s="103"/>
      <c r="BY246" s="72">
        <f t="shared" si="211"/>
        <v>0</v>
      </c>
      <c r="BZ246" s="104"/>
      <c r="CA246" s="104"/>
      <c r="CB246" s="105"/>
      <c r="CC246" s="102"/>
      <c r="CD246" s="103"/>
      <c r="CE246" s="103"/>
      <c r="CF246" s="72">
        <f t="shared" si="212"/>
        <v>0</v>
      </c>
      <c r="CG246" s="104"/>
      <c r="CH246" s="104"/>
      <c r="CI246" s="152"/>
      <c r="CJ246" s="159"/>
      <c r="CK246" s="103"/>
      <c r="CL246" s="103"/>
      <c r="CM246" s="72">
        <f t="shared" si="213"/>
        <v>0</v>
      </c>
      <c r="CN246" s="104"/>
      <c r="CO246" s="104"/>
      <c r="CP246" s="105"/>
      <c r="CQ246" s="102"/>
      <c r="CR246" s="103"/>
      <c r="CS246" s="103"/>
      <c r="CT246" s="72">
        <f t="shared" si="214"/>
        <v>0</v>
      </c>
      <c r="CU246" s="104"/>
      <c r="CV246" s="104"/>
      <c r="CW246" s="152"/>
      <c r="CX246" s="159"/>
      <c r="CY246" s="103"/>
      <c r="CZ246" s="103"/>
      <c r="DA246" s="72">
        <f t="shared" si="215"/>
        <v>0</v>
      </c>
      <c r="DB246" s="104"/>
      <c r="DC246" s="104"/>
      <c r="DD246" s="105"/>
      <c r="DE246" s="102"/>
      <c r="DF246" s="103"/>
      <c r="DG246" s="103"/>
      <c r="DH246" s="72">
        <f t="shared" si="216"/>
        <v>0</v>
      </c>
      <c r="DI246" s="104"/>
      <c r="DJ246" s="104"/>
      <c r="DK246" s="152"/>
      <c r="DL246" s="170">
        <f t="shared" si="228"/>
        <v>0</v>
      </c>
      <c r="DM246" s="51">
        <f>DN246*Довідники!$H$2</f>
        <v>0</v>
      </c>
      <c r="DN246" s="72">
        <f t="shared" si="229"/>
        <v>0</v>
      </c>
      <c r="DO246" s="96" t="str">
        <f t="shared" si="217"/>
        <v xml:space="preserve"> </v>
      </c>
      <c r="DP246" s="68" t="str">
        <f>IF(OR(DO246&lt;Довідники!$J$3, DO246&gt;Довідники!$K$3), "!", "")</f>
        <v>!</v>
      </c>
      <c r="DQ246" s="120"/>
      <c r="DR246" s="45" t="str">
        <f t="shared" si="230"/>
        <v/>
      </c>
      <c r="DS246" s="71"/>
      <c r="DT246" s="119"/>
      <c r="DU246" s="119"/>
      <c r="DV246" s="119"/>
      <c r="DW246" s="179"/>
      <c r="DX246" s="182"/>
      <c r="DY246" s="119"/>
      <c r="DZ246" s="119"/>
      <c r="EA246" s="183"/>
      <c r="ED246" s="10">
        <f t="shared" si="194"/>
        <v>0</v>
      </c>
      <c r="EE246" s="10">
        <f t="shared" si="195"/>
        <v>0</v>
      </c>
      <c r="EF246" s="10">
        <f t="shared" si="196"/>
        <v>0</v>
      </c>
      <c r="EG246" s="10">
        <f t="shared" si="197"/>
        <v>0</v>
      </c>
      <c r="EH246" s="10">
        <f t="shared" si="198"/>
        <v>0</v>
      </c>
      <c r="EI246" s="10">
        <f t="shared" si="199"/>
        <v>0</v>
      </c>
      <c r="EJ246" s="10">
        <f t="shared" si="200"/>
        <v>0</v>
      </c>
      <c r="EL246" s="123">
        <f t="shared" si="201"/>
        <v>0</v>
      </c>
    </row>
    <row r="247" spans="1:142" ht="13.5" hidden="1" thickBot="1" x14ac:dyDescent="0.25">
      <c r="A247" s="49">
        <f t="shared" si="218"/>
        <v>32</v>
      </c>
      <c r="B247" s="101"/>
      <c r="C247" s="50" t="str">
        <f>IF(ISBLANK(D247)=FALSE,VLOOKUP(D247,Довідники!$B$2:$C$45,2,FALSE),"")</f>
        <v/>
      </c>
      <c r="D247" s="145"/>
      <c r="E247" s="112"/>
      <c r="F247" s="48" t="str">
        <f t="shared" si="219"/>
        <v/>
      </c>
      <c r="G247" s="48" t="str">
        <f>CONCATENATE(IF($X247="З", CONCATENATE($R$4, ","), ""), IF($X247=Довідники!$E$5, CONCATENATE($R$4, "*,"), ""), IF($AE247="З", CONCATENATE($Y$4, ","), ""), IF($AE247=Довідники!$E$5, CONCATENATE($Y$4, "*,"), ""), IF($AL247="З", CONCATENATE($AF$4, ","), ""), IF($AL247=Довідники!$E$5, CONCATENATE($AF$4, "*,"), ""), IF($AS247="З", CONCATENATE($AM$4, ","), ""), IF($AS247=Довідники!$E$5, CONCATENATE($AM$4, "*,"), ""), IF($AZ247="З", CONCATENATE($AT$4, ","), ""), IF($AZ247=Довідники!$E$5, CONCATENATE($AT$4, "*,"), ""), IF($BG247="З", CONCATENATE($BA$4, ","), ""), IF($BG247=Довідники!$E$5, CONCATENATE($BA$4, "*,"), ""), IF($BN247="З", CONCATENATE($BH$4, ","), ""), IF($BN247=Довідники!$E$5, CONCATENATE($BH$4, "*,"), ""), IF($BU247="З", CONCATENATE($BO$4, ","), ""), IF($BU247=Довідники!$E$5, CONCATENATE($BO$4, "*,"), ""), IF($CB247="З", CONCATENATE($BV$4, ","), ""), IF($CB247=Довідники!$E$5, CONCATENATE($BV$4, "*,"), ""), IF($CI247="З", CONCATENATE($CC$4, ","), ""), IF($CI247=Довідники!$E$5, CONCATENATE($CC$4, "*,"), ""), IF($CP247="З", CONCATENATE($CJ$4, ","), ""), IF($CP247=Довідники!$E$5, CONCATENATE($CJ$4, "*,"), ""), IF($CW247="З", CONCATENATE($CQ$4, ","), ""), IF($CW247=Довідники!$E$5, CONCATENATE($CQ$4, "*,"), ""), IF($DD247="З", CONCATENATE($CX$4, ","), ""), IF($DD247=Довідники!$E$5, CONCATENATE($CX$4, "*,"), ""), IF($DK247="З", CONCATENATE($DE$4, ","), ""), IF($DK247=Довідники!$E$5, CONCATENATE($DE$4, "*,"), ""))</f>
        <v/>
      </c>
      <c r="H247" s="48" t="str">
        <f t="shared" si="220"/>
        <v/>
      </c>
      <c r="I247" s="48" t="str">
        <f t="shared" si="221"/>
        <v/>
      </c>
      <c r="J247" s="48">
        <f t="shared" si="222"/>
        <v>0</v>
      </c>
      <c r="K247" s="48" t="str">
        <f t="shared" si="223"/>
        <v/>
      </c>
      <c r="L247" s="48">
        <f t="shared" si="202"/>
        <v>0</v>
      </c>
      <c r="M247" s="51">
        <f t="shared" si="224"/>
        <v>0</v>
      </c>
      <c r="N247" s="51">
        <f t="shared" si="225"/>
        <v>0</v>
      </c>
      <c r="O247" s="52">
        <f t="shared" si="226"/>
        <v>0</v>
      </c>
      <c r="P247" s="96" t="str">
        <f t="shared" si="227"/>
        <v xml:space="preserve"> </v>
      </c>
      <c r="Q247" s="166" t="str">
        <f>IF(OR(P247&lt;Довідники!$J$8, P247&gt;Довідники!$K$8), "!", "")</f>
        <v>!</v>
      </c>
      <c r="R247" s="159"/>
      <c r="S247" s="103"/>
      <c r="T247" s="103"/>
      <c r="U247" s="72">
        <f t="shared" si="203"/>
        <v>0</v>
      </c>
      <c r="V247" s="104"/>
      <c r="W247" s="104"/>
      <c r="X247" s="105"/>
      <c r="Y247" s="102"/>
      <c r="Z247" s="103"/>
      <c r="AA247" s="103"/>
      <c r="AB247" s="72">
        <f t="shared" si="204"/>
        <v>0</v>
      </c>
      <c r="AC247" s="104"/>
      <c r="AD247" s="104"/>
      <c r="AE247" s="152"/>
      <c r="AF247" s="159"/>
      <c r="AG247" s="103"/>
      <c r="AH247" s="103"/>
      <c r="AI247" s="72">
        <f t="shared" si="205"/>
        <v>0</v>
      </c>
      <c r="AJ247" s="104"/>
      <c r="AK247" s="104"/>
      <c r="AL247" s="105"/>
      <c r="AM247" s="102"/>
      <c r="AN247" s="103"/>
      <c r="AO247" s="103"/>
      <c r="AP247" s="72">
        <f t="shared" si="206"/>
        <v>0</v>
      </c>
      <c r="AQ247" s="104"/>
      <c r="AR247" s="104"/>
      <c r="AS247" s="152"/>
      <c r="AT247" s="159"/>
      <c r="AU247" s="103"/>
      <c r="AV247" s="103"/>
      <c r="AW247" s="72">
        <f t="shared" si="207"/>
        <v>0</v>
      </c>
      <c r="AX247" s="104"/>
      <c r="AY247" s="104"/>
      <c r="AZ247" s="105"/>
      <c r="BA247" s="102"/>
      <c r="BB247" s="103"/>
      <c r="BC247" s="103"/>
      <c r="BD247" s="72">
        <f t="shared" si="208"/>
        <v>0</v>
      </c>
      <c r="BE247" s="104"/>
      <c r="BF247" s="104"/>
      <c r="BG247" s="152"/>
      <c r="BH247" s="159"/>
      <c r="BI247" s="103"/>
      <c r="BJ247" s="103"/>
      <c r="BK247" s="72">
        <f t="shared" si="209"/>
        <v>0</v>
      </c>
      <c r="BL247" s="104"/>
      <c r="BM247" s="104"/>
      <c r="BN247" s="105"/>
      <c r="BO247" s="102"/>
      <c r="BP247" s="103"/>
      <c r="BQ247" s="103"/>
      <c r="BR247" s="72">
        <f t="shared" si="210"/>
        <v>0</v>
      </c>
      <c r="BS247" s="104"/>
      <c r="BT247" s="104"/>
      <c r="BU247" s="152"/>
      <c r="BV247" s="159"/>
      <c r="BW247" s="103"/>
      <c r="BX247" s="103"/>
      <c r="BY247" s="72">
        <f t="shared" si="211"/>
        <v>0</v>
      </c>
      <c r="BZ247" s="104"/>
      <c r="CA247" s="104"/>
      <c r="CB247" s="105"/>
      <c r="CC247" s="102"/>
      <c r="CD247" s="103"/>
      <c r="CE247" s="103"/>
      <c r="CF247" s="72">
        <f t="shared" si="212"/>
        <v>0</v>
      </c>
      <c r="CG247" s="104"/>
      <c r="CH247" s="104"/>
      <c r="CI247" s="152"/>
      <c r="CJ247" s="159"/>
      <c r="CK247" s="103"/>
      <c r="CL247" s="103"/>
      <c r="CM247" s="72">
        <f t="shared" si="213"/>
        <v>0</v>
      </c>
      <c r="CN247" s="104"/>
      <c r="CO247" s="104"/>
      <c r="CP247" s="105"/>
      <c r="CQ247" s="102"/>
      <c r="CR247" s="103"/>
      <c r="CS247" s="103"/>
      <c r="CT247" s="72">
        <f t="shared" si="214"/>
        <v>0</v>
      </c>
      <c r="CU247" s="104"/>
      <c r="CV247" s="104"/>
      <c r="CW247" s="152"/>
      <c r="CX247" s="159"/>
      <c r="CY247" s="103"/>
      <c r="CZ247" s="103"/>
      <c r="DA247" s="72">
        <f t="shared" si="215"/>
        <v>0</v>
      </c>
      <c r="DB247" s="104"/>
      <c r="DC247" s="104"/>
      <c r="DD247" s="105"/>
      <c r="DE247" s="102"/>
      <c r="DF247" s="103"/>
      <c r="DG247" s="103"/>
      <c r="DH247" s="72">
        <f t="shared" si="216"/>
        <v>0</v>
      </c>
      <c r="DI247" s="104"/>
      <c r="DJ247" s="104"/>
      <c r="DK247" s="152"/>
      <c r="DL247" s="170">
        <f t="shared" si="228"/>
        <v>0</v>
      </c>
      <c r="DM247" s="51">
        <f>DN247*Довідники!$H$2</f>
        <v>0</v>
      </c>
      <c r="DN247" s="72">
        <f t="shared" si="229"/>
        <v>0</v>
      </c>
      <c r="DO247" s="96" t="str">
        <f t="shared" si="217"/>
        <v xml:space="preserve"> </v>
      </c>
      <c r="DP247" s="68" t="str">
        <f>IF(OR(DO247&lt;Довідники!$J$3, DO247&gt;Довідники!$K$3), "!", "")</f>
        <v>!</v>
      </c>
      <c r="DQ247" s="120"/>
      <c r="DR247" s="45" t="str">
        <f t="shared" si="230"/>
        <v/>
      </c>
      <c r="DS247" s="71"/>
      <c r="DT247" s="119"/>
      <c r="DU247" s="119"/>
      <c r="DV247" s="119"/>
      <c r="DW247" s="179"/>
      <c r="DX247" s="182"/>
      <c r="DY247" s="119"/>
      <c r="DZ247" s="119"/>
      <c r="EA247" s="183"/>
      <c r="ED247" s="10">
        <f t="shared" si="194"/>
        <v>0</v>
      </c>
      <c r="EE247" s="10">
        <f t="shared" si="195"/>
        <v>0</v>
      </c>
      <c r="EF247" s="10">
        <f t="shared" si="196"/>
        <v>0</v>
      </c>
      <c r="EG247" s="10">
        <f t="shared" si="197"/>
        <v>0</v>
      </c>
      <c r="EH247" s="10">
        <f t="shared" si="198"/>
        <v>0</v>
      </c>
      <c r="EI247" s="10">
        <f t="shared" si="199"/>
        <v>0</v>
      </c>
      <c r="EJ247" s="10">
        <f t="shared" si="200"/>
        <v>0</v>
      </c>
      <c r="EL247" s="123">
        <f t="shared" si="201"/>
        <v>0</v>
      </c>
    </row>
    <row r="248" spans="1:142" ht="13.5" hidden="1" thickBot="1" x14ac:dyDescent="0.25">
      <c r="A248" s="49">
        <f t="shared" si="218"/>
        <v>33</v>
      </c>
      <c r="B248" s="101"/>
      <c r="C248" s="50" t="str">
        <f>IF(ISBLANK(D248)=FALSE,VLOOKUP(D248,Довідники!$B$2:$C$45,2,FALSE),"")</f>
        <v/>
      </c>
      <c r="D248" s="145"/>
      <c r="E248" s="112"/>
      <c r="F248" s="48" t="str">
        <f t="shared" si="219"/>
        <v/>
      </c>
      <c r="G248" s="48" t="str">
        <f>CONCATENATE(IF($X248="З", CONCATENATE($R$4, ","), ""), IF($X248=Довідники!$E$5, CONCATENATE($R$4, "*,"), ""), IF($AE248="З", CONCATENATE($Y$4, ","), ""), IF($AE248=Довідники!$E$5, CONCATENATE($Y$4, "*,"), ""), IF($AL248="З", CONCATENATE($AF$4, ","), ""), IF($AL248=Довідники!$E$5, CONCATENATE($AF$4, "*,"), ""), IF($AS248="З", CONCATENATE($AM$4, ","), ""), IF($AS248=Довідники!$E$5, CONCATENATE($AM$4, "*,"), ""), IF($AZ248="З", CONCATENATE($AT$4, ","), ""), IF($AZ248=Довідники!$E$5, CONCATENATE($AT$4, "*,"), ""), IF($BG248="З", CONCATENATE($BA$4, ","), ""), IF($BG248=Довідники!$E$5, CONCATENATE($BA$4, "*,"), ""), IF($BN248="З", CONCATENATE($BH$4, ","), ""), IF($BN248=Довідники!$E$5, CONCATENATE($BH$4, "*,"), ""), IF($BU248="З", CONCATENATE($BO$4, ","), ""), IF($BU248=Довідники!$E$5, CONCATENATE($BO$4, "*,"), ""), IF($CB248="З", CONCATENATE($BV$4, ","), ""), IF($CB248=Довідники!$E$5, CONCATENATE($BV$4, "*,"), ""), IF($CI248="З", CONCATENATE($CC$4, ","), ""), IF($CI248=Довідники!$E$5, CONCATENATE($CC$4, "*,"), ""), IF($CP248="З", CONCATENATE($CJ$4, ","), ""), IF($CP248=Довідники!$E$5, CONCATENATE($CJ$4, "*,"), ""), IF($CW248="З", CONCATENATE($CQ$4, ","), ""), IF($CW248=Довідники!$E$5, CONCATENATE($CQ$4, "*,"), ""), IF($DD248="З", CONCATENATE($CX$4, ","), ""), IF($DD248=Довідники!$E$5, CONCATENATE($CX$4, "*,"), ""), IF($DK248="З", CONCATENATE($DE$4, ","), ""), IF($DK248=Довідники!$E$5, CONCATENATE($DE$4, "*,"), ""))</f>
        <v/>
      </c>
      <c r="H248" s="48" t="str">
        <f t="shared" si="220"/>
        <v/>
      </c>
      <c r="I248" s="48" t="str">
        <f t="shared" si="221"/>
        <v/>
      </c>
      <c r="J248" s="48">
        <f t="shared" si="222"/>
        <v>0</v>
      </c>
      <c r="K248" s="48" t="str">
        <f t="shared" si="223"/>
        <v/>
      </c>
      <c r="L248" s="48">
        <f t="shared" si="202"/>
        <v>0</v>
      </c>
      <c r="M248" s="51">
        <f t="shared" si="224"/>
        <v>0</v>
      </c>
      <c r="N248" s="51">
        <f t="shared" si="225"/>
        <v>0</v>
      </c>
      <c r="O248" s="52">
        <f t="shared" si="226"/>
        <v>0</v>
      </c>
      <c r="P248" s="96" t="str">
        <f t="shared" si="227"/>
        <v xml:space="preserve"> </v>
      </c>
      <c r="Q248" s="166" t="str">
        <f>IF(OR(P248&lt;Довідники!$J$8, P248&gt;Довідники!$K$8), "!", "")</f>
        <v>!</v>
      </c>
      <c r="R248" s="159"/>
      <c r="S248" s="103"/>
      <c r="T248" s="103"/>
      <c r="U248" s="72">
        <f t="shared" si="203"/>
        <v>0</v>
      </c>
      <c r="V248" s="104"/>
      <c r="W248" s="104"/>
      <c r="X248" s="105"/>
      <c r="Y248" s="102"/>
      <c r="Z248" s="103"/>
      <c r="AA248" s="103"/>
      <c r="AB248" s="72">
        <f t="shared" si="204"/>
        <v>0</v>
      </c>
      <c r="AC248" s="104"/>
      <c r="AD248" s="104"/>
      <c r="AE248" s="152"/>
      <c r="AF248" s="159"/>
      <c r="AG248" s="103"/>
      <c r="AH248" s="103"/>
      <c r="AI248" s="72">
        <f t="shared" si="205"/>
        <v>0</v>
      </c>
      <c r="AJ248" s="104"/>
      <c r="AK248" s="104"/>
      <c r="AL248" s="105"/>
      <c r="AM248" s="102"/>
      <c r="AN248" s="103"/>
      <c r="AO248" s="103"/>
      <c r="AP248" s="72">
        <f t="shared" si="206"/>
        <v>0</v>
      </c>
      <c r="AQ248" s="104"/>
      <c r="AR248" s="104"/>
      <c r="AS248" s="152"/>
      <c r="AT248" s="159"/>
      <c r="AU248" s="103"/>
      <c r="AV248" s="103"/>
      <c r="AW248" s="72">
        <f t="shared" si="207"/>
        <v>0</v>
      </c>
      <c r="AX248" s="104"/>
      <c r="AY248" s="104"/>
      <c r="AZ248" s="105"/>
      <c r="BA248" s="102"/>
      <c r="BB248" s="103"/>
      <c r="BC248" s="103"/>
      <c r="BD248" s="72">
        <f t="shared" si="208"/>
        <v>0</v>
      </c>
      <c r="BE248" s="104"/>
      <c r="BF248" s="104"/>
      <c r="BG248" s="152"/>
      <c r="BH248" s="159"/>
      <c r="BI248" s="103"/>
      <c r="BJ248" s="103"/>
      <c r="BK248" s="72">
        <f t="shared" si="209"/>
        <v>0</v>
      </c>
      <c r="BL248" s="104"/>
      <c r="BM248" s="104"/>
      <c r="BN248" s="105"/>
      <c r="BO248" s="102"/>
      <c r="BP248" s="103"/>
      <c r="BQ248" s="103"/>
      <c r="BR248" s="72">
        <f t="shared" si="210"/>
        <v>0</v>
      </c>
      <c r="BS248" s="104"/>
      <c r="BT248" s="104"/>
      <c r="BU248" s="152"/>
      <c r="BV248" s="159"/>
      <c r="BW248" s="103"/>
      <c r="BX248" s="103"/>
      <c r="BY248" s="72">
        <f t="shared" si="211"/>
        <v>0</v>
      </c>
      <c r="BZ248" s="104"/>
      <c r="CA248" s="104"/>
      <c r="CB248" s="105"/>
      <c r="CC248" s="102"/>
      <c r="CD248" s="103"/>
      <c r="CE248" s="103"/>
      <c r="CF248" s="72">
        <f t="shared" si="212"/>
        <v>0</v>
      </c>
      <c r="CG248" s="104"/>
      <c r="CH248" s="104"/>
      <c r="CI248" s="152"/>
      <c r="CJ248" s="159"/>
      <c r="CK248" s="103"/>
      <c r="CL248" s="103"/>
      <c r="CM248" s="72">
        <f t="shared" si="213"/>
        <v>0</v>
      </c>
      <c r="CN248" s="104"/>
      <c r="CO248" s="104"/>
      <c r="CP248" s="105"/>
      <c r="CQ248" s="102"/>
      <c r="CR248" s="103"/>
      <c r="CS248" s="103"/>
      <c r="CT248" s="72">
        <f t="shared" si="214"/>
        <v>0</v>
      </c>
      <c r="CU248" s="104"/>
      <c r="CV248" s="104"/>
      <c r="CW248" s="152"/>
      <c r="CX248" s="159"/>
      <c r="CY248" s="103"/>
      <c r="CZ248" s="103"/>
      <c r="DA248" s="72">
        <f t="shared" si="215"/>
        <v>0</v>
      </c>
      <c r="DB248" s="104"/>
      <c r="DC248" s="104"/>
      <c r="DD248" s="105"/>
      <c r="DE248" s="102"/>
      <c r="DF248" s="103"/>
      <c r="DG248" s="103"/>
      <c r="DH248" s="72">
        <f t="shared" si="216"/>
        <v>0</v>
      </c>
      <c r="DI248" s="104"/>
      <c r="DJ248" s="104"/>
      <c r="DK248" s="152"/>
      <c r="DL248" s="170">
        <f t="shared" si="228"/>
        <v>0</v>
      </c>
      <c r="DM248" s="51">
        <f>DN248*Довідники!$H$2</f>
        <v>0</v>
      </c>
      <c r="DN248" s="72">
        <f t="shared" si="229"/>
        <v>0</v>
      </c>
      <c r="DO248" s="96" t="str">
        <f t="shared" si="217"/>
        <v xml:space="preserve"> </v>
      </c>
      <c r="DP248" s="68" t="str">
        <f>IF(OR(DO248&lt;Довідники!$J$3, DO248&gt;Довідники!$K$3), "!", "")</f>
        <v>!</v>
      </c>
      <c r="DQ248" s="120"/>
      <c r="DR248" s="45" t="str">
        <f t="shared" si="230"/>
        <v/>
      </c>
      <c r="DS248" s="71"/>
      <c r="DT248" s="119"/>
      <c r="DU248" s="119"/>
      <c r="DV248" s="119"/>
      <c r="DW248" s="179"/>
      <c r="DX248" s="182"/>
      <c r="DY248" s="119"/>
      <c r="DZ248" s="119"/>
      <c r="EA248" s="183"/>
      <c r="ED248" s="10">
        <f t="shared" si="194"/>
        <v>0</v>
      </c>
      <c r="EE248" s="10">
        <f t="shared" si="195"/>
        <v>0</v>
      </c>
      <c r="EF248" s="10">
        <f t="shared" si="196"/>
        <v>0</v>
      </c>
      <c r="EG248" s="10">
        <f t="shared" si="197"/>
        <v>0</v>
      </c>
      <c r="EH248" s="10">
        <f t="shared" si="198"/>
        <v>0</v>
      </c>
      <c r="EI248" s="10">
        <f t="shared" si="199"/>
        <v>0</v>
      </c>
      <c r="EJ248" s="10">
        <f t="shared" si="200"/>
        <v>0</v>
      </c>
      <c r="EL248" s="123">
        <f t="shared" si="201"/>
        <v>0</v>
      </c>
    </row>
    <row r="249" spans="1:142" ht="13.5" hidden="1" thickBot="1" x14ac:dyDescent="0.25">
      <c r="A249" s="49">
        <f t="shared" si="218"/>
        <v>34</v>
      </c>
      <c r="B249" s="101"/>
      <c r="C249" s="50" t="str">
        <f>IF(ISBLANK(D249)=FALSE,VLOOKUP(D249,Довідники!$B$2:$C$45,2,FALSE),"")</f>
        <v/>
      </c>
      <c r="D249" s="145"/>
      <c r="E249" s="112"/>
      <c r="F249" s="48" t="str">
        <f t="shared" si="219"/>
        <v/>
      </c>
      <c r="G249" s="48" t="str">
        <f>CONCATENATE(IF($X249="З", CONCATENATE($R$4, ","), ""), IF($X249=Довідники!$E$5, CONCATENATE($R$4, "*,"), ""), IF($AE249="З", CONCATENATE($Y$4, ","), ""), IF($AE249=Довідники!$E$5, CONCATENATE($Y$4, "*,"), ""), IF($AL249="З", CONCATENATE($AF$4, ","), ""), IF($AL249=Довідники!$E$5, CONCATENATE($AF$4, "*,"), ""), IF($AS249="З", CONCATENATE($AM$4, ","), ""), IF($AS249=Довідники!$E$5, CONCATENATE($AM$4, "*,"), ""), IF($AZ249="З", CONCATENATE($AT$4, ","), ""), IF($AZ249=Довідники!$E$5, CONCATENATE($AT$4, "*,"), ""), IF($BG249="З", CONCATENATE($BA$4, ","), ""), IF($BG249=Довідники!$E$5, CONCATENATE($BA$4, "*,"), ""), IF($BN249="З", CONCATENATE($BH$4, ","), ""), IF($BN249=Довідники!$E$5, CONCATENATE($BH$4, "*,"), ""), IF($BU249="З", CONCATENATE($BO$4, ","), ""), IF($BU249=Довідники!$E$5, CONCATENATE($BO$4, "*,"), ""), IF($CB249="З", CONCATENATE($BV$4, ","), ""), IF($CB249=Довідники!$E$5, CONCATENATE($BV$4, "*,"), ""), IF($CI249="З", CONCATENATE($CC$4, ","), ""), IF($CI249=Довідники!$E$5, CONCATENATE($CC$4, "*,"), ""), IF($CP249="З", CONCATENATE($CJ$4, ","), ""), IF($CP249=Довідники!$E$5, CONCATENATE($CJ$4, "*,"), ""), IF($CW249="З", CONCATENATE($CQ$4, ","), ""), IF($CW249=Довідники!$E$5, CONCATENATE($CQ$4, "*,"), ""), IF($DD249="З", CONCATENATE($CX$4, ","), ""), IF($DD249=Довідники!$E$5, CONCATENATE($CX$4, "*,"), ""), IF($DK249="З", CONCATENATE($DE$4, ","), ""), IF($DK249=Довідники!$E$5, CONCATENATE($DE$4, "*,"), ""))</f>
        <v/>
      </c>
      <c r="H249" s="48" t="str">
        <f t="shared" si="220"/>
        <v/>
      </c>
      <c r="I249" s="48" t="str">
        <f t="shared" si="221"/>
        <v/>
      </c>
      <c r="J249" s="48">
        <f t="shared" si="222"/>
        <v>0</v>
      </c>
      <c r="K249" s="48" t="str">
        <f t="shared" si="223"/>
        <v/>
      </c>
      <c r="L249" s="48">
        <f t="shared" si="202"/>
        <v>0</v>
      </c>
      <c r="M249" s="51">
        <f t="shared" si="224"/>
        <v>0</v>
      </c>
      <c r="N249" s="51">
        <f t="shared" si="225"/>
        <v>0</v>
      </c>
      <c r="O249" s="52">
        <f t="shared" si="226"/>
        <v>0</v>
      </c>
      <c r="P249" s="96" t="str">
        <f t="shared" si="227"/>
        <v xml:space="preserve"> </v>
      </c>
      <c r="Q249" s="166" t="str">
        <f>IF(OR(P249&lt;Довідники!$J$8, P249&gt;Довідники!$K$8), "!", "")</f>
        <v>!</v>
      </c>
      <c r="R249" s="159"/>
      <c r="S249" s="103"/>
      <c r="T249" s="103"/>
      <c r="U249" s="72">
        <f t="shared" si="203"/>
        <v>0</v>
      </c>
      <c r="V249" s="104"/>
      <c r="W249" s="104"/>
      <c r="X249" s="105"/>
      <c r="Y249" s="102"/>
      <c r="Z249" s="103"/>
      <c r="AA249" s="103"/>
      <c r="AB249" s="72">
        <f t="shared" si="204"/>
        <v>0</v>
      </c>
      <c r="AC249" s="104"/>
      <c r="AD249" s="104"/>
      <c r="AE249" s="152"/>
      <c r="AF249" s="159"/>
      <c r="AG249" s="103"/>
      <c r="AH249" s="103"/>
      <c r="AI249" s="72">
        <f t="shared" si="205"/>
        <v>0</v>
      </c>
      <c r="AJ249" s="104"/>
      <c r="AK249" s="104"/>
      <c r="AL249" s="105"/>
      <c r="AM249" s="102"/>
      <c r="AN249" s="103"/>
      <c r="AO249" s="103"/>
      <c r="AP249" s="72">
        <f t="shared" si="206"/>
        <v>0</v>
      </c>
      <c r="AQ249" s="104"/>
      <c r="AR249" s="104"/>
      <c r="AS249" s="152"/>
      <c r="AT249" s="159"/>
      <c r="AU249" s="103"/>
      <c r="AV249" s="103"/>
      <c r="AW249" s="72">
        <f t="shared" si="207"/>
        <v>0</v>
      </c>
      <c r="AX249" s="104"/>
      <c r="AY249" s="104"/>
      <c r="AZ249" s="105"/>
      <c r="BA249" s="102"/>
      <c r="BB249" s="103"/>
      <c r="BC249" s="103"/>
      <c r="BD249" s="72">
        <f t="shared" si="208"/>
        <v>0</v>
      </c>
      <c r="BE249" s="104"/>
      <c r="BF249" s="104"/>
      <c r="BG249" s="152"/>
      <c r="BH249" s="159"/>
      <c r="BI249" s="103"/>
      <c r="BJ249" s="103"/>
      <c r="BK249" s="72">
        <f t="shared" si="209"/>
        <v>0</v>
      </c>
      <c r="BL249" s="104"/>
      <c r="BM249" s="104"/>
      <c r="BN249" s="105"/>
      <c r="BO249" s="102"/>
      <c r="BP249" s="103"/>
      <c r="BQ249" s="103"/>
      <c r="BR249" s="72">
        <f t="shared" si="210"/>
        <v>0</v>
      </c>
      <c r="BS249" s="104"/>
      <c r="BT249" s="104"/>
      <c r="BU249" s="152"/>
      <c r="BV249" s="159"/>
      <c r="BW249" s="103"/>
      <c r="BX249" s="103"/>
      <c r="BY249" s="72">
        <f t="shared" si="211"/>
        <v>0</v>
      </c>
      <c r="BZ249" s="104"/>
      <c r="CA249" s="104"/>
      <c r="CB249" s="105"/>
      <c r="CC249" s="102"/>
      <c r="CD249" s="103"/>
      <c r="CE249" s="103"/>
      <c r="CF249" s="72">
        <f t="shared" si="212"/>
        <v>0</v>
      </c>
      <c r="CG249" s="104"/>
      <c r="CH249" s="104"/>
      <c r="CI249" s="152"/>
      <c r="CJ249" s="159"/>
      <c r="CK249" s="103"/>
      <c r="CL249" s="103"/>
      <c r="CM249" s="72">
        <f t="shared" si="213"/>
        <v>0</v>
      </c>
      <c r="CN249" s="104"/>
      <c r="CO249" s="104"/>
      <c r="CP249" s="105"/>
      <c r="CQ249" s="102"/>
      <c r="CR249" s="103"/>
      <c r="CS249" s="103"/>
      <c r="CT249" s="72">
        <f t="shared" si="214"/>
        <v>0</v>
      </c>
      <c r="CU249" s="104"/>
      <c r="CV249" s="104"/>
      <c r="CW249" s="152"/>
      <c r="CX249" s="159"/>
      <c r="CY249" s="103"/>
      <c r="CZ249" s="103"/>
      <c r="DA249" s="72">
        <f t="shared" si="215"/>
        <v>0</v>
      </c>
      <c r="DB249" s="104"/>
      <c r="DC249" s="104"/>
      <c r="DD249" s="105"/>
      <c r="DE249" s="102"/>
      <c r="DF249" s="103"/>
      <c r="DG249" s="103"/>
      <c r="DH249" s="72">
        <f t="shared" si="216"/>
        <v>0</v>
      </c>
      <c r="DI249" s="104"/>
      <c r="DJ249" s="104"/>
      <c r="DK249" s="152"/>
      <c r="DL249" s="170">
        <f t="shared" si="228"/>
        <v>0</v>
      </c>
      <c r="DM249" s="51">
        <f>DN249*Довідники!$H$2</f>
        <v>0</v>
      </c>
      <c r="DN249" s="72">
        <f t="shared" si="229"/>
        <v>0</v>
      </c>
      <c r="DO249" s="96" t="str">
        <f t="shared" si="217"/>
        <v xml:space="preserve"> </v>
      </c>
      <c r="DP249" s="68" t="str">
        <f>IF(OR(DO249&lt;Довідники!$J$3, DO249&gt;Довідники!$K$3), "!", "")</f>
        <v>!</v>
      </c>
      <c r="DQ249" s="120"/>
      <c r="DR249" s="45" t="str">
        <f t="shared" si="230"/>
        <v/>
      </c>
      <c r="DS249" s="71"/>
      <c r="DT249" s="119"/>
      <c r="DU249" s="119"/>
      <c r="DV249" s="119"/>
      <c r="DW249" s="179"/>
      <c r="DX249" s="182"/>
      <c r="DY249" s="119"/>
      <c r="DZ249" s="119"/>
      <c r="EA249" s="183"/>
      <c r="ED249" s="10">
        <f t="shared" si="194"/>
        <v>0</v>
      </c>
      <c r="EE249" s="10">
        <f t="shared" si="195"/>
        <v>0</v>
      </c>
      <c r="EF249" s="10">
        <f t="shared" si="196"/>
        <v>0</v>
      </c>
      <c r="EG249" s="10">
        <f t="shared" si="197"/>
        <v>0</v>
      </c>
      <c r="EH249" s="10">
        <f t="shared" si="198"/>
        <v>0</v>
      </c>
      <c r="EI249" s="10">
        <f t="shared" si="199"/>
        <v>0</v>
      </c>
      <c r="EJ249" s="10">
        <f t="shared" si="200"/>
        <v>0</v>
      </c>
      <c r="EL249" s="123">
        <f t="shared" si="201"/>
        <v>0</v>
      </c>
    </row>
    <row r="250" spans="1:142" ht="13.5" hidden="1" thickBot="1" x14ac:dyDescent="0.25">
      <c r="A250" s="49">
        <f t="shared" si="218"/>
        <v>35</v>
      </c>
      <c r="B250" s="101"/>
      <c r="C250" s="50" t="str">
        <f>IF(ISBLANK(D250)=FALSE,VLOOKUP(D250,Довідники!$B$2:$C$45,2,FALSE),"")</f>
        <v/>
      </c>
      <c r="D250" s="145"/>
      <c r="E250" s="112"/>
      <c r="F250" s="48" t="str">
        <f t="shared" si="219"/>
        <v/>
      </c>
      <c r="G250" s="48" t="str">
        <f>CONCATENATE(IF($X250="З", CONCATENATE($R$4, ","), ""), IF($X250=Довідники!$E$5, CONCATENATE($R$4, "*,"), ""), IF($AE250="З", CONCATENATE($Y$4, ","), ""), IF($AE250=Довідники!$E$5, CONCATENATE($Y$4, "*,"), ""), IF($AL250="З", CONCATENATE($AF$4, ","), ""), IF($AL250=Довідники!$E$5, CONCATENATE($AF$4, "*,"), ""), IF($AS250="З", CONCATENATE($AM$4, ","), ""), IF($AS250=Довідники!$E$5, CONCATENATE($AM$4, "*,"), ""), IF($AZ250="З", CONCATENATE($AT$4, ","), ""), IF($AZ250=Довідники!$E$5, CONCATENATE($AT$4, "*,"), ""), IF($BG250="З", CONCATENATE($BA$4, ","), ""), IF($BG250=Довідники!$E$5, CONCATENATE($BA$4, "*,"), ""), IF($BN250="З", CONCATENATE($BH$4, ","), ""), IF($BN250=Довідники!$E$5, CONCATENATE($BH$4, "*,"), ""), IF($BU250="З", CONCATENATE($BO$4, ","), ""), IF($BU250=Довідники!$E$5, CONCATENATE($BO$4, "*,"), ""), IF($CB250="З", CONCATENATE($BV$4, ","), ""), IF($CB250=Довідники!$E$5, CONCATENATE($BV$4, "*,"), ""), IF($CI250="З", CONCATENATE($CC$4, ","), ""), IF($CI250=Довідники!$E$5, CONCATENATE($CC$4, "*,"), ""), IF($CP250="З", CONCATENATE($CJ$4, ","), ""), IF($CP250=Довідники!$E$5, CONCATENATE($CJ$4, "*,"), ""), IF($CW250="З", CONCATENATE($CQ$4, ","), ""), IF($CW250=Довідники!$E$5, CONCATENATE($CQ$4, "*,"), ""), IF($DD250="З", CONCATENATE($CX$4, ","), ""), IF($DD250=Довідники!$E$5, CONCATENATE($CX$4, "*,"), ""), IF($DK250="З", CONCATENATE($DE$4, ","), ""), IF($DK250=Довідники!$E$5, CONCATENATE($DE$4, "*,"), ""))</f>
        <v/>
      </c>
      <c r="H250" s="48" t="str">
        <f t="shared" si="220"/>
        <v/>
      </c>
      <c r="I250" s="48" t="str">
        <f t="shared" si="221"/>
        <v/>
      </c>
      <c r="J250" s="48">
        <f t="shared" si="222"/>
        <v>0</v>
      </c>
      <c r="K250" s="48" t="str">
        <f t="shared" si="223"/>
        <v/>
      </c>
      <c r="L250" s="48">
        <f t="shared" si="202"/>
        <v>0</v>
      </c>
      <c r="M250" s="51">
        <f t="shared" si="224"/>
        <v>0</v>
      </c>
      <c r="N250" s="51">
        <f t="shared" si="225"/>
        <v>0</v>
      </c>
      <c r="O250" s="52">
        <f t="shared" si="226"/>
        <v>0</v>
      </c>
      <c r="P250" s="96" t="str">
        <f t="shared" si="227"/>
        <v xml:space="preserve"> </v>
      </c>
      <c r="Q250" s="166" t="str">
        <f>IF(OR(P250&lt;Довідники!$J$8, P250&gt;Довідники!$K$8), "!", "")</f>
        <v>!</v>
      </c>
      <c r="R250" s="159"/>
      <c r="S250" s="103"/>
      <c r="T250" s="103"/>
      <c r="U250" s="72">
        <f t="shared" si="203"/>
        <v>0</v>
      </c>
      <c r="V250" s="104"/>
      <c r="W250" s="104"/>
      <c r="X250" s="105"/>
      <c r="Y250" s="102"/>
      <c r="Z250" s="103"/>
      <c r="AA250" s="103"/>
      <c r="AB250" s="72">
        <f t="shared" si="204"/>
        <v>0</v>
      </c>
      <c r="AC250" s="104"/>
      <c r="AD250" s="104"/>
      <c r="AE250" s="152"/>
      <c r="AF250" s="159"/>
      <c r="AG250" s="103"/>
      <c r="AH250" s="103"/>
      <c r="AI250" s="72">
        <f t="shared" si="205"/>
        <v>0</v>
      </c>
      <c r="AJ250" s="104"/>
      <c r="AK250" s="104"/>
      <c r="AL250" s="105"/>
      <c r="AM250" s="102"/>
      <c r="AN250" s="103"/>
      <c r="AO250" s="103"/>
      <c r="AP250" s="72">
        <f t="shared" si="206"/>
        <v>0</v>
      </c>
      <c r="AQ250" s="104"/>
      <c r="AR250" s="104"/>
      <c r="AS250" s="152"/>
      <c r="AT250" s="159"/>
      <c r="AU250" s="103"/>
      <c r="AV250" s="103"/>
      <c r="AW250" s="72">
        <f t="shared" si="207"/>
        <v>0</v>
      </c>
      <c r="AX250" s="104"/>
      <c r="AY250" s="104"/>
      <c r="AZ250" s="105"/>
      <c r="BA250" s="102"/>
      <c r="BB250" s="103"/>
      <c r="BC250" s="103"/>
      <c r="BD250" s="72">
        <f t="shared" si="208"/>
        <v>0</v>
      </c>
      <c r="BE250" s="104"/>
      <c r="BF250" s="104"/>
      <c r="BG250" s="152"/>
      <c r="BH250" s="159"/>
      <c r="BI250" s="103"/>
      <c r="BJ250" s="103"/>
      <c r="BK250" s="72">
        <f t="shared" si="209"/>
        <v>0</v>
      </c>
      <c r="BL250" s="104"/>
      <c r="BM250" s="104"/>
      <c r="BN250" s="105"/>
      <c r="BO250" s="102"/>
      <c r="BP250" s="103"/>
      <c r="BQ250" s="103"/>
      <c r="BR250" s="72">
        <f t="shared" si="210"/>
        <v>0</v>
      </c>
      <c r="BS250" s="104"/>
      <c r="BT250" s="104"/>
      <c r="BU250" s="152"/>
      <c r="BV250" s="159"/>
      <c r="BW250" s="103"/>
      <c r="BX250" s="103"/>
      <c r="BY250" s="72">
        <f t="shared" si="211"/>
        <v>0</v>
      </c>
      <c r="BZ250" s="104"/>
      <c r="CA250" s="104"/>
      <c r="CB250" s="105"/>
      <c r="CC250" s="102"/>
      <c r="CD250" s="103"/>
      <c r="CE250" s="103"/>
      <c r="CF250" s="72">
        <f t="shared" si="212"/>
        <v>0</v>
      </c>
      <c r="CG250" s="104"/>
      <c r="CH250" s="104"/>
      <c r="CI250" s="152"/>
      <c r="CJ250" s="159"/>
      <c r="CK250" s="103"/>
      <c r="CL250" s="103"/>
      <c r="CM250" s="72">
        <f t="shared" si="213"/>
        <v>0</v>
      </c>
      <c r="CN250" s="104"/>
      <c r="CO250" s="104"/>
      <c r="CP250" s="105"/>
      <c r="CQ250" s="102"/>
      <c r="CR250" s="103"/>
      <c r="CS250" s="103"/>
      <c r="CT250" s="72">
        <f t="shared" si="214"/>
        <v>0</v>
      </c>
      <c r="CU250" s="104"/>
      <c r="CV250" s="104"/>
      <c r="CW250" s="152"/>
      <c r="CX250" s="159"/>
      <c r="CY250" s="103"/>
      <c r="CZ250" s="103"/>
      <c r="DA250" s="72">
        <f t="shared" si="215"/>
        <v>0</v>
      </c>
      <c r="DB250" s="104"/>
      <c r="DC250" s="104"/>
      <c r="DD250" s="105"/>
      <c r="DE250" s="102"/>
      <c r="DF250" s="103"/>
      <c r="DG250" s="103"/>
      <c r="DH250" s="72">
        <f t="shared" si="216"/>
        <v>0</v>
      </c>
      <c r="DI250" s="104"/>
      <c r="DJ250" s="104"/>
      <c r="DK250" s="152"/>
      <c r="DL250" s="170">
        <f t="shared" si="228"/>
        <v>0</v>
      </c>
      <c r="DM250" s="51">
        <f>DN250*Довідники!$H$2</f>
        <v>0</v>
      </c>
      <c r="DN250" s="72">
        <f t="shared" si="229"/>
        <v>0</v>
      </c>
      <c r="DO250" s="96" t="str">
        <f t="shared" si="217"/>
        <v xml:space="preserve"> </v>
      </c>
      <c r="DP250" s="68" t="str">
        <f>IF(OR(DO250&lt;Довідники!$J$3, DO250&gt;Довідники!$K$3), "!", "")</f>
        <v>!</v>
      </c>
      <c r="DQ250" s="120"/>
      <c r="DR250" s="45" t="str">
        <f t="shared" si="230"/>
        <v/>
      </c>
      <c r="DS250" s="71"/>
      <c r="DT250" s="119"/>
      <c r="DU250" s="119"/>
      <c r="DV250" s="119"/>
      <c r="DW250" s="179"/>
      <c r="DX250" s="182"/>
      <c r="DY250" s="119"/>
      <c r="DZ250" s="119"/>
      <c r="EA250" s="183"/>
      <c r="ED250" s="10">
        <f t="shared" si="194"/>
        <v>0</v>
      </c>
      <c r="EE250" s="10">
        <f t="shared" si="195"/>
        <v>0</v>
      </c>
      <c r="EF250" s="10">
        <f t="shared" si="196"/>
        <v>0</v>
      </c>
      <c r="EG250" s="10">
        <f t="shared" si="197"/>
        <v>0</v>
      </c>
      <c r="EH250" s="10">
        <f t="shared" si="198"/>
        <v>0</v>
      </c>
      <c r="EI250" s="10">
        <f t="shared" si="199"/>
        <v>0</v>
      </c>
      <c r="EJ250" s="10">
        <f t="shared" si="200"/>
        <v>0</v>
      </c>
      <c r="EL250" s="123">
        <f t="shared" si="201"/>
        <v>0</v>
      </c>
    </row>
    <row r="251" spans="1:142" ht="13.5" hidden="1" thickBot="1" x14ac:dyDescent="0.25">
      <c r="A251" s="49">
        <f t="shared" si="218"/>
        <v>36</v>
      </c>
      <c r="B251" s="101"/>
      <c r="C251" s="50" t="str">
        <f>IF(ISBLANK(D251)=FALSE,VLOOKUP(D251,Довідники!$B$2:$C$45,2,FALSE),"")</f>
        <v/>
      </c>
      <c r="D251" s="145"/>
      <c r="E251" s="112"/>
      <c r="F251" s="48" t="str">
        <f t="shared" si="219"/>
        <v/>
      </c>
      <c r="G251" s="48" t="str">
        <f>CONCATENATE(IF($X251="З", CONCATENATE($R$4, ","), ""), IF($X251=Довідники!$E$5, CONCATENATE($R$4, "*,"), ""), IF($AE251="З", CONCATENATE($Y$4, ","), ""), IF($AE251=Довідники!$E$5, CONCATENATE($Y$4, "*,"), ""), IF($AL251="З", CONCATENATE($AF$4, ","), ""), IF($AL251=Довідники!$E$5, CONCATENATE($AF$4, "*,"), ""), IF($AS251="З", CONCATENATE($AM$4, ","), ""), IF($AS251=Довідники!$E$5, CONCATENATE($AM$4, "*,"), ""), IF($AZ251="З", CONCATENATE($AT$4, ","), ""), IF($AZ251=Довідники!$E$5, CONCATENATE($AT$4, "*,"), ""), IF($BG251="З", CONCATENATE($BA$4, ","), ""), IF($BG251=Довідники!$E$5, CONCATENATE($BA$4, "*,"), ""), IF($BN251="З", CONCATENATE($BH$4, ","), ""), IF($BN251=Довідники!$E$5, CONCATENATE($BH$4, "*,"), ""), IF($BU251="З", CONCATENATE($BO$4, ","), ""), IF($BU251=Довідники!$E$5, CONCATENATE($BO$4, "*,"), ""), IF($CB251="З", CONCATENATE($BV$4, ","), ""), IF($CB251=Довідники!$E$5, CONCATENATE($BV$4, "*,"), ""), IF($CI251="З", CONCATENATE($CC$4, ","), ""), IF($CI251=Довідники!$E$5, CONCATENATE($CC$4, "*,"), ""), IF($CP251="З", CONCATENATE($CJ$4, ","), ""), IF($CP251=Довідники!$E$5, CONCATENATE($CJ$4, "*,"), ""), IF($CW251="З", CONCATENATE($CQ$4, ","), ""), IF($CW251=Довідники!$E$5, CONCATENATE($CQ$4, "*,"), ""), IF($DD251="З", CONCATENATE($CX$4, ","), ""), IF($DD251=Довідники!$E$5, CONCATENATE($CX$4, "*,"), ""), IF($DK251="З", CONCATENATE($DE$4, ","), ""), IF($DK251=Довідники!$E$5, CONCATENATE($DE$4, "*,"), ""))</f>
        <v/>
      </c>
      <c r="H251" s="48" t="str">
        <f t="shared" si="220"/>
        <v/>
      </c>
      <c r="I251" s="48" t="str">
        <f t="shared" si="221"/>
        <v/>
      </c>
      <c r="J251" s="48">
        <f t="shared" si="222"/>
        <v>0</v>
      </c>
      <c r="K251" s="48" t="str">
        <f t="shared" si="223"/>
        <v/>
      </c>
      <c r="L251" s="48">
        <f t="shared" si="202"/>
        <v>0</v>
      </c>
      <c r="M251" s="51">
        <f t="shared" si="224"/>
        <v>0</v>
      </c>
      <c r="N251" s="51">
        <f t="shared" si="225"/>
        <v>0</v>
      </c>
      <c r="O251" s="52">
        <f t="shared" si="226"/>
        <v>0</v>
      </c>
      <c r="P251" s="96" t="str">
        <f t="shared" si="227"/>
        <v xml:space="preserve"> </v>
      </c>
      <c r="Q251" s="166" t="str">
        <f>IF(OR(P251&lt;Довідники!$J$8, P251&gt;Довідники!$K$8), "!", "")</f>
        <v>!</v>
      </c>
      <c r="R251" s="159"/>
      <c r="S251" s="103"/>
      <c r="T251" s="103"/>
      <c r="U251" s="72">
        <f t="shared" si="203"/>
        <v>0</v>
      </c>
      <c r="V251" s="104"/>
      <c r="W251" s="104"/>
      <c r="X251" s="105"/>
      <c r="Y251" s="102"/>
      <c r="Z251" s="103"/>
      <c r="AA251" s="103"/>
      <c r="AB251" s="72">
        <f t="shared" si="204"/>
        <v>0</v>
      </c>
      <c r="AC251" s="104"/>
      <c r="AD251" s="104"/>
      <c r="AE251" s="152"/>
      <c r="AF251" s="159"/>
      <c r="AG251" s="103"/>
      <c r="AH251" s="103"/>
      <c r="AI251" s="72">
        <f t="shared" si="205"/>
        <v>0</v>
      </c>
      <c r="AJ251" s="104"/>
      <c r="AK251" s="104"/>
      <c r="AL251" s="105"/>
      <c r="AM251" s="102"/>
      <c r="AN251" s="103"/>
      <c r="AO251" s="103"/>
      <c r="AP251" s="72">
        <f t="shared" si="206"/>
        <v>0</v>
      </c>
      <c r="AQ251" s="104"/>
      <c r="AR251" s="104"/>
      <c r="AS251" s="152"/>
      <c r="AT251" s="159"/>
      <c r="AU251" s="103"/>
      <c r="AV251" s="103"/>
      <c r="AW251" s="72">
        <f t="shared" si="207"/>
        <v>0</v>
      </c>
      <c r="AX251" s="104"/>
      <c r="AY251" s="104"/>
      <c r="AZ251" s="105"/>
      <c r="BA251" s="102"/>
      <c r="BB251" s="103"/>
      <c r="BC251" s="103"/>
      <c r="BD251" s="72">
        <f t="shared" si="208"/>
        <v>0</v>
      </c>
      <c r="BE251" s="104"/>
      <c r="BF251" s="104"/>
      <c r="BG251" s="152"/>
      <c r="BH251" s="159"/>
      <c r="BI251" s="103"/>
      <c r="BJ251" s="103"/>
      <c r="BK251" s="72">
        <f t="shared" si="209"/>
        <v>0</v>
      </c>
      <c r="BL251" s="104"/>
      <c r="BM251" s="104"/>
      <c r="BN251" s="105"/>
      <c r="BO251" s="102"/>
      <c r="BP251" s="103"/>
      <c r="BQ251" s="103"/>
      <c r="BR251" s="72">
        <f t="shared" si="210"/>
        <v>0</v>
      </c>
      <c r="BS251" s="104"/>
      <c r="BT251" s="104"/>
      <c r="BU251" s="152"/>
      <c r="BV251" s="159"/>
      <c r="BW251" s="103"/>
      <c r="BX251" s="103"/>
      <c r="BY251" s="72">
        <f t="shared" si="211"/>
        <v>0</v>
      </c>
      <c r="BZ251" s="104"/>
      <c r="CA251" s="104"/>
      <c r="CB251" s="105"/>
      <c r="CC251" s="102"/>
      <c r="CD251" s="103"/>
      <c r="CE251" s="103"/>
      <c r="CF251" s="72">
        <f t="shared" si="212"/>
        <v>0</v>
      </c>
      <c r="CG251" s="104"/>
      <c r="CH251" s="104"/>
      <c r="CI251" s="152"/>
      <c r="CJ251" s="159"/>
      <c r="CK251" s="103"/>
      <c r="CL251" s="103"/>
      <c r="CM251" s="72">
        <f t="shared" si="213"/>
        <v>0</v>
      </c>
      <c r="CN251" s="104"/>
      <c r="CO251" s="104"/>
      <c r="CP251" s="105"/>
      <c r="CQ251" s="102"/>
      <c r="CR251" s="103"/>
      <c r="CS251" s="103"/>
      <c r="CT251" s="72">
        <f t="shared" si="214"/>
        <v>0</v>
      </c>
      <c r="CU251" s="104"/>
      <c r="CV251" s="104"/>
      <c r="CW251" s="152"/>
      <c r="CX251" s="159"/>
      <c r="CY251" s="103"/>
      <c r="CZ251" s="103"/>
      <c r="DA251" s="72">
        <f t="shared" si="215"/>
        <v>0</v>
      </c>
      <c r="DB251" s="104"/>
      <c r="DC251" s="104"/>
      <c r="DD251" s="105"/>
      <c r="DE251" s="102"/>
      <c r="DF251" s="103"/>
      <c r="DG251" s="103"/>
      <c r="DH251" s="72">
        <f t="shared" si="216"/>
        <v>0</v>
      </c>
      <c r="DI251" s="104"/>
      <c r="DJ251" s="104"/>
      <c r="DK251" s="152"/>
      <c r="DL251" s="170">
        <f t="shared" si="228"/>
        <v>0</v>
      </c>
      <c r="DM251" s="51">
        <f>DN251*Довідники!$H$2</f>
        <v>0</v>
      </c>
      <c r="DN251" s="72">
        <f t="shared" si="229"/>
        <v>0</v>
      </c>
      <c r="DO251" s="96" t="str">
        <f t="shared" si="217"/>
        <v xml:space="preserve"> </v>
      </c>
      <c r="DP251" s="68" t="str">
        <f>IF(OR(DO251&lt;Довідники!$J$3, DO251&gt;Довідники!$K$3), "!", "")</f>
        <v>!</v>
      </c>
      <c r="DQ251" s="120"/>
      <c r="DR251" s="45" t="str">
        <f t="shared" si="230"/>
        <v/>
      </c>
      <c r="DS251" s="71"/>
      <c r="DT251" s="119"/>
      <c r="DU251" s="119"/>
      <c r="DV251" s="119"/>
      <c r="DW251" s="179"/>
      <c r="DX251" s="182"/>
      <c r="DY251" s="119"/>
      <c r="DZ251" s="119"/>
      <c r="EA251" s="183"/>
      <c r="ED251" s="10">
        <f t="shared" si="194"/>
        <v>0</v>
      </c>
      <c r="EE251" s="10">
        <f t="shared" si="195"/>
        <v>0</v>
      </c>
      <c r="EF251" s="10">
        <f t="shared" si="196"/>
        <v>0</v>
      </c>
      <c r="EG251" s="10">
        <f t="shared" si="197"/>
        <v>0</v>
      </c>
      <c r="EH251" s="10">
        <f t="shared" si="198"/>
        <v>0</v>
      </c>
      <c r="EI251" s="10">
        <f t="shared" si="199"/>
        <v>0</v>
      </c>
      <c r="EJ251" s="10">
        <f t="shared" si="200"/>
        <v>0</v>
      </c>
      <c r="EL251" s="123">
        <f t="shared" si="201"/>
        <v>0</v>
      </c>
    </row>
    <row r="252" spans="1:142" ht="13.5" hidden="1" thickBot="1" x14ac:dyDescent="0.25">
      <c r="A252" s="49">
        <f t="shared" si="218"/>
        <v>37</v>
      </c>
      <c r="B252" s="101"/>
      <c r="C252" s="50" t="str">
        <f>IF(ISBLANK(D252)=FALSE,VLOOKUP(D252,Довідники!$B$2:$C$45,2,FALSE),"")</f>
        <v/>
      </c>
      <c r="D252" s="145"/>
      <c r="E252" s="112"/>
      <c r="F252" s="48" t="str">
        <f t="shared" si="219"/>
        <v/>
      </c>
      <c r="G252" s="48" t="str">
        <f>CONCATENATE(IF($X252="З", CONCATENATE($R$4, ","), ""), IF($X252=Довідники!$E$5, CONCATENATE($R$4, "*,"), ""), IF($AE252="З", CONCATENATE($Y$4, ","), ""), IF($AE252=Довідники!$E$5, CONCATENATE($Y$4, "*,"), ""), IF($AL252="З", CONCATENATE($AF$4, ","), ""), IF($AL252=Довідники!$E$5, CONCATENATE($AF$4, "*,"), ""), IF($AS252="З", CONCATENATE($AM$4, ","), ""), IF($AS252=Довідники!$E$5, CONCATENATE($AM$4, "*,"), ""), IF($AZ252="З", CONCATENATE($AT$4, ","), ""), IF($AZ252=Довідники!$E$5, CONCATENATE($AT$4, "*,"), ""), IF($BG252="З", CONCATENATE($BA$4, ","), ""), IF($BG252=Довідники!$E$5, CONCATENATE($BA$4, "*,"), ""), IF($BN252="З", CONCATENATE($BH$4, ","), ""), IF($BN252=Довідники!$E$5, CONCATENATE($BH$4, "*,"), ""), IF($BU252="З", CONCATENATE($BO$4, ","), ""), IF($BU252=Довідники!$E$5, CONCATENATE($BO$4, "*,"), ""), IF($CB252="З", CONCATENATE($BV$4, ","), ""), IF($CB252=Довідники!$E$5, CONCATENATE($BV$4, "*,"), ""), IF($CI252="З", CONCATENATE($CC$4, ","), ""), IF($CI252=Довідники!$E$5, CONCATENATE($CC$4, "*,"), ""), IF($CP252="З", CONCATENATE($CJ$4, ","), ""), IF($CP252=Довідники!$E$5, CONCATENATE($CJ$4, "*,"), ""), IF($CW252="З", CONCATENATE($CQ$4, ","), ""), IF($CW252=Довідники!$E$5, CONCATENATE($CQ$4, "*,"), ""), IF($DD252="З", CONCATENATE($CX$4, ","), ""), IF($DD252=Довідники!$E$5, CONCATENATE($CX$4, "*,"), ""), IF($DK252="З", CONCATENATE($DE$4, ","), ""), IF($DK252=Довідники!$E$5, CONCATENATE($DE$4, "*,"), ""))</f>
        <v/>
      </c>
      <c r="H252" s="48" t="str">
        <f t="shared" si="220"/>
        <v/>
      </c>
      <c r="I252" s="48" t="str">
        <f t="shared" si="221"/>
        <v/>
      </c>
      <c r="J252" s="48">
        <f t="shared" si="222"/>
        <v>0</v>
      </c>
      <c r="K252" s="48" t="str">
        <f t="shared" si="223"/>
        <v/>
      </c>
      <c r="L252" s="48">
        <f t="shared" si="202"/>
        <v>0</v>
      </c>
      <c r="M252" s="51">
        <f t="shared" si="224"/>
        <v>0</v>
      </c>
      <c r="N252" s="51">
        <f t="shared" si="225"/>
        <v>0</v>
      </c>
      <c r="O252" s="52">
        <f t="shared" si="226"/>
        <v>0</v>
      </c>
      <c r="P252" s="96" t="str">
        <f t="shared" si="227"/>
        <v xml:space="preserve"> </v>
      </c>
      <c r="Q252" s="166" t="str">
        <f>IF(OR(P252&lt;Довідники!$J$8, P252&gt;Довідники!$K$8), "!", "")</f>
        <v>!</v>
      </c>
      <c r="R252" s="159"/>
      <c r="S252" s="103"/>
      <c r="T252" s="103"/>
      <c r="U252" s="72">
        <f t="shared" si="203"/>
        <v>0</v>
      </c>
      <c r="V252" s="104"/>
      <c r="W252" s="104"/>
      <c r="X252" s="105"/>
      <c r="Y252" s="102"/>
      <c r="Z252" s="103"/>
      <c r="AA252" s="103"/>
      <c r="AB252" s="72">
        <f t="shared" si="204"/>
        <v>0</v>
      </c>
      <c r="AC252" s="104"/>
      <c r="AD252" s="104"/>
      <c r="AE252" s="152"/>
      <c r="AF252" s="159"/>
      <c r="AG252" s="103"/>
      <c r="AH252" s="103"/>
      <c r="AI252" s="72">
        <f t="shared" si="205"/>
        <v>0</v>
      </c>
      <c r="AJ252" s="104"/>
      <c r="AK252" s="104"/>
      <c r="AL252" s="105"/>
      <c r="AM252" s="102"/>
      <c r="AN252" s="103"/>
      <c r="AO252" s="103"/>
      <c r="AP252" s="72">
        <f t="shared" si="206"/>
        <v>0</v>
      </c>
      <c r="AQ252" s="104"/>
      <c r="AR252" s="104"/>
      <c r="AS252" s="152"/>
      <c r="AT252" s="159"/>
      <c r="AU252" s="103"/>
      <c r="AV252" s="103"/>
      <c r="AW252" s="72">
        <f t="shared" si="207"/>
        <v>0</v>
      </c>
      <c r="AX252" s="104"/>
      <c r="AY252" s="104"/>
      <c r="AZ252" s="105"/>
      <c r="BA252" s="102"/>
      <c r="BB252" s="103"/>
      <c r="BC252" s="103"/>
      <c r="BD252" s="72">
        <f t="shared" si="208"/>
        <v>0</v>
      </c>
      <c r="BE252" s="104"/>
      <c r="BF252" s="104"/>
      <c r="BG252" s="152"/>
      <c r="BH252" s="159"/>
      <c r="BI252" s="103"/>
      <c r="BJ252" s="103"/>
      <c r="BK252" s="72">
        <f t="shared" si="209"/>
        <v>0</v>
      </c>
      <c r="BL252" s="104"/>
      <c r="BM252" s="104"/>
      <c r="BN252" s="105"/>
      <c r="BO252" s="102"/>
      <c r="BP252" s="103"/>
      <c r="BQ252" s="103"/>
      <c r="BR252" s="72">
        <f t="shared" si="210"/>
        <v>0</v>
      </c>
      <c r="BS252" s="104"/>
      <c r="BT252" s="104"/>
      <c r="BU252" s="152"/>
      <c r="BV252" s="159"/>
      <c r="BW252" s="103"/>
      <c r="BX252" s="103"/>
      <c r="BY252" s="72">
        <f t="shared" si="211"/>
        <v>0</v>
      </c>
      <c r="BZ252" s="104"/>
      <c r="CA252" s="104"/>
      <c r="CB252" s="105"/>
      <c r="CC252" s="102"/>
      <c r="CD252" s="103"/>
      <c r="CE252" s="103"/>
      <c r="CF252" s="72">
        <f t="shared" si="212"/>
        <v>0</v>
      </c>
      <c r="CG252" s="104"/>
      <c r="CH252" s="104"/>
      <c r="CI252" s="152"/>
      <c r="CJ252" s="159"/>
      <c r="CK252" s="103"/>
      <c r="CL252" s="103"/>
      <c r="CM252" s="72">
        <f t="shared" si="213"/>
        <v>0</v>
      </c>
      <c r="CN252" s="104"/>
      <c r="CO252" s="104"/>
      <c r="CP252" s="105"/>
      <c r="CQ252" s="102"/>
      <c r="CR252" s="103"/>
      <c r="CS252" s="103"/>
      <c r="CT252" s="72">
        <f t="shared" si="214"/>
        <v>0</v>
      </c>
      <c r="CU252" s="104"/>
      <c r="CV252" s="104"/>
      <c r="CW252" s="152"/>
      <c r="CX252" s="159"/>
      <c r="CY252" s="103"/>
      <c r="CZ252" s="103"/>
      <c r="DA252" s="72">
        <f t="shared" si="215"/>
        <v>0</v>
      </c>
      <c r="DB252" s="104"/>
      <c r="DC252" s="104"/>
      <c r="DD252" s="105"/>
      <c r="DE252" s="102"/>
      <c r="DF252" s="103"/>
      <c r="DG252" s="103"/>
      <c r="DH252" s="72">
        <f t="shared" si="216"/>
        <v>0</v>
      </c>
      <c r="DI252" s="104"/>
      <c r="DJ252" s="104"/>
      <c r="DK252" s="152"/>
      <c r="DL252" s="170">
        <f t="shared" si="228"/>
        <v>0</v>
      </c>
      <c r="DM252" s="51">
        <f>DN252*Довідники!$H$2</f>
        <v>0</v>
      </c>
      <c r="DN252" s="72">
        <f t="shared" si="229"/>
        <v>0</v>
      </c>
      <c r="DO252" s="96" t="str">
        <f t="shared" si="217"/>
        <v xml:space="preserve"> </v>
      </c>
      <c r="DP252" s="68" t="str">
        <f>IF(OR(DO252&lt;Довідники!$J$3, DO252&gt;Довідники!$K$3), "!", "")</f>
        <v>!</v>
      </c>
      <c r="DQ252" s="120"/>
      <c r="DR252" s="45" t="str">
        <f t="shared" si="230"/>
        <v/>
      </c>
      <c r="DS252" s="71"/>
      <c r="DT252" s="119"/>
      <c r="DU252" s="119"/>
      <c r="DV252" s="119"/>
      <c r="DW252" s="179"/>
      <c r="DX252" s="182"/>
      <c r="DY252" s="119"/>
      <c r="DZ252" s="119"/>
      <c r="EA252" s="183"/>
      <c r="ED252" s="10">
        <f t="shared" si="194"/>
        <v>0</v>
      </c>
      <c r="EE252" s="10">
        <f t="shared" si="195"/>
        <v>0</v>
      </c>
      <c r="EF252" s="10">
        <f t="shared" si="196"/>
        <v>0</v>
      </c>
      <c r="EG252" s="10">
        <f t="shared" si="197"/>
        <v>0</v>
      </c>
      <c r="EH252" s="10">
        <f t="shared" si="198"/>
        <v>0</v>
      </c>
      <c r="EI252" s="10">
        <f t="shared" si="199"/>
        <v>0</v>
      </c>
      <c r="EJ252" s="10">
        <f t="shared" si="200"/>
        <v>0</v>
      </c>
      <c r="EL252" s="123">
        <f t="shared" si="201"/>
        <v>0</v>
      </c>
    </row>
    <row r="253" spans="1:142" ht="13.5" hidden="1" thickBot="1" x14ac:dyDescent="0.25">
      <c r="A253" s="49">
        <f t="shared" si="218"/>
        <v>38</v>
      </c>
      <c r="B253" s="101"/>
      <c r="C253" s="50" t="str">
        <f>IF(ISBLANK(D253)=FALSE,VLOOKUP(D253,Довідники!$B$2:$C$45,2,FALSE),"")</f>
        <v/>
      </c>
      <c r="D253" s="145"/>
      <c r="E253" s="112"/>
      <c r="F253" s="48" t="str">
        <f t="shared" si="219"/>
        <v/>
      </c>
      <c r="G253" s="48" t="str">
        <f>CONCATENATE(IF($X253="З", CONCATENATE($R$4, ","), ""), IF($X253=Довідники!$E$5, CONCATENATE($R$4, "*,"), ""), IF($AE253="З", CONCATENATE($Y$4, ","), ""), IF($AE253=Довідники!$E$5, CONCATENATE($Y$4, "*,"), ""), IF($AL253="З", CONCATENATE($AF$4, ","), ""), IF($AL253=Довідники!$E$5, CONCATENATE($AF$4, "*,"), ""), IF($AS253="З", CONCATENATE($AM$4, ","), ""), IF($AS253=Довідники!$E$5, CONCATENATE($AM$4, "*,"), ""), IF($AZ253="З", CONCATENATE($AT$4, ","), ""), IF($AZ253=Довідники!$E$5, CONCATENATE($AT$4, "*,"), ""), IF($BG253="З", CONCATENATE($BA$4, ","), ""), IF($BG253=Довідники!$E$5, CONCATENATE($BA$4, "*,"), ""), IF($BN253="З", CONCATENATE($BH$4, ","), ""), IF($BN253=Довідники!$E$5, CONCATENATE($BH$4, "*,"), ""), IF($BU253="З", CONCATENATE($BO$4, ","), ""), IF($BU253=Довідники!$E$5, CONCATENATE($BO$4, "*,"), ""), IF($CB253="З", CONCATENATE($BV$4, ","), ""), IF($CB253=Довідники!$E$5, CONCATENATE($BV$4, "*,"), ""), IF($CI253="З", CONCATENATE($CC$4, ","), ""), IF($CI253=Довідники!$E$5, CONCATENATE($CC$4, "*,"), ""), IF($CP253="З", CONCATENATE($CJ$4, ","), ""), IF($CP253=Довідники!$E$5, CONCATENATE($CJ$4, "*,"), ""), IF($CW253="З", CONCATENATE($CQ$4, ","), ""), IF($CW253=Довідники!$E$5, CONCATENATE($CQ$4, "*,"), ""), IF($DD253="З", CONCATENATE($CX$4, ","), ""), IF($DD253=Довідники!$E$5, CONCATENATE($CX$4, "*,"), ""), IF($DK253="З", CONCATENATE($DE$4, ","), ""), IF($DK253=Довідники!$E$5, CONCATENATE($DE$4, "*,"), ""))</f>
        <v/>
      </c>
      <c r="H253" s="48" t="str">
        <f t="shared" si="220"/>
        <v/>
      </c>
      <c r="I253" s="48" t="str">
        <f t="shared" si="221"/>
        <v/>
      </c>
      <c r="J253" s="48">
        <f t="shared" si="222"/>
        <v>0</v>
      </c>
      <c r="K253" s="48" t="str">
        <f t="shared" si="223"/>
        <v/>
      </c>
      <c r="L253" s="48">
        <f t="shared" si="202"/>
        <v>0</v>
      </c>
      <c r="M253" s="51">
        <f t="shared" si="224"/>
        <v>0</v>
      </c>
      <c r="N253" s="51">
        <f t="shared" si="225"/>
        <v>0</v>
      </c>
      <c r="O253" s="52">
        <f t="shared" si="226"/>
        <v>0</v>
      </c>
      <c r="P253" s="96" t="str">
        <f t="shared" si="227"/>
        <v xml:space="preserve"> </v>
      </c>
      <c r="Q253" s="166" t="str">
        <f>IF(OR(P253&lt;Довідники!$J$8, P253&gt;Довідники!$K$8), "!", "")</f>
        <v>!</v>
      </c>
      <c r="R253" s="159"/>
      <c r="S253" s="103"/>
      <c r="T253" s="103"/>
      <c r="U253" s="72">
        <f t="shared" si="203"/>
        <v>0</v>
      </c>
      <c r="V253" s="104"/>
      <c r="W253" s="104"/>
      <c r="X253" s="105"/>
      <c r="Y253" s="102"/>
      <c r="Z253" s="103"/>
      <c r="AA253" s="103"/>
      <c r="AB253" s="72">
        <f t="shared" si="204"/>
        <v>0</v>
      </c>
      <c r="AC253" s="104"/>
      <c r="AD253" s="104"/>
      <c r="AE253" s="152"/>
      <c r="AF253" s="159"/>
      <c r="AG253" s="103"/>
      <c r="AH253" s="103"/>
      <c r="AI253" s="72">
        <f t="shared" si="205"/>
        <v>0</v>
      </c>
      <c r="AJ253" s="104"/>
      <c r="AK253" s="104"/>
      <c r="AL253" s="105"/>
      <c r="AM253" s="102"/>
      <c r="AN253" s="103"/>
      <c r="AO253" s="103"/>
      <c r="AP253" s="72">
        <f t="shared" si="206"/>
        <v>0</v>
      </c>
      <c r="AQ253" s="104"/>
      <c r="AR253" s="104"/>
      <c r="AS253" s="152"/>
      <c r="AT253" s="159"/>
      <c r="AU253" s="103"/>
      <c r="AV253" s="103"/>
      <c r="AW253" s="72">
        <f t="shared" si="207"/>
        <v>0</v>
      </c>
      <c r="AX253" s="104"/>
      <c r="AY253" s="104"/>
      <c r="AZ253" s="105"/>
      <c r="BA253" s="102"/>
      <c r="BB253" s="103"/>
      <c r="BC253" s="103"/>
      <c r="BD253" s="72">
        <f t="shared" si="208"/>
        <v>0</v>
      </c>
      <c r="BE253" s="104"/>
      <c r="BF253" s="104"/>
      <c r="BG253" s="152"/>
      <c r="BH253" s="159"/>
      <c r="BI253" s="103"/>
      <c r="BJ253" s="103"/>
      <c r="BK253" s="72">
        <f t="shared" si="209"/>
        <v>0</v>
      </c>
      <c r="BL253" s="104"/>
      <c r="BM253" s="104"/>
      <c r="BN253" s="105"/>
      <c r="BO253" s="102"/>
      <c r="BP253" s="103"/>
      <c r="BQ253" s="103"/>
      <c r="BR253" s="72">
        <f t="shared" si="210"/>
        <v>0</v>
      </c>
      <c r="BS253" s="104"/>
      <c r="BT253" s="104"/>
      <c r="BU253" s="152"/>
      <c r="BV253" s="159"/>
      <c r="BW253" s="103"/>
      <c r="BX253" s="103"/>
      <c r="BY253" s="72">
        <f t="shared" si="211"/>
        <v>0</v>
      </c>
      <c r="BZ253" s="104"/>
      <c r="CA253" s="104"/>
      <c r="CB253" s="105"/>
      <c r="CC253" s="102"/>
      <c r="CD253" s="103"/>
      <c r="CE253" s="103"/>
      <c r="CF253" s="72">
        <f t="shared" si="212"/>
        <v>0</v>
      </c>
      <c r="CG253" s="104"/>
      <c r="CH253" s="104"/>
      <c r="CI253" s="152"/>
      <c r="CJ253" s="159"/>
      <c r="CK253" s="103"/>
      <c r="CL253" s="103"/>
      <c r="CM253" s="72">
        <f t="shared" si="213"/>
        <v>0</v>
      </c>
      <c r="CN253" s="104"/>
      <c r="CO253" s="104"/>
      <c r="CP253" s="105"/>
      <c r="CQ253" s="102"/>
      <c r="CR253" s="103"/>
      <c r="CS253" s="103"/>
      <c r="CT253" s="72">
        <f t="shared" si="214"/>
        <v>0</v>
      </c>
      <c r="CU253" s="104"/>
      <c r="CV253" s="104"/>
      <c r="CW253" s="152"/>
      <c r="CX253" s="159"/>
      <c r="CY253" s="103"/>
      <c r="CZ253" s="103"/>
      <c r="DA253" s="72">
        <f t="shared" si="215"/>
        <v>0</v>
      </c>
      <c r="DB253" s="104"/>
      <c r="DC253" s="104"/>
      <c r="DD253" s="105"/>
      <c r="DE253" s="102"/>
      <c r="DF253" s="103"/>
      <c r="DG253" s="103"/>
      <c r="DH253" s="72">
        <f t="shared" si="216"/>
        <v>0</v>
      </c>
      <c r="DI253" s="104"/>
      <c r="DJ253" s="104"/>
      <c r="DK253" s="152"/>
      <c r="DL253" s="170">
        <f t="shared" si="228"/>
        <v>0</v>
      </c>
      <c r="DM253" s="51">
        <f>DN253*Довідники!$H$2</f>
        <v>0</v>
      </c>
      <c r="DN253" s="72">
        <f t="shared" si="229"/>
        <v>0</v>
      </c>
      <c r="DO253" s="96" t="str">
        <f t="shared" si="217"/>
        <v xml:space="preserve"> </v>
      </c>
      <c r="DP253" s="68" t="str">
        <f>IF(OR(DO253&lt;Довідники!$J$3, DO253&gt;Довідники!$K$3), "!", "")</f>
        <v>!</v>
      </c>
      <c r="DQ253" s="120"/>
      <c r="DR253" s="45" t="str">
        <f t="shared" si="230"/>
        <v/>
      </c>
      <c r="DS253" s="71"/>
      <c r="DT253" s="119"/>
      <c r="DU253" s="119"/>
      <c r="DV253" s="119"/>
      <c r="DW253" s="179"/>
      <c r="DX253" s="182"/>
      <c r="DY253" s="119"/>
      <c r="DZ253" s="119"/>
      <c r="EA253" s="183"/>
      <c r="ED253" s="10">
        <f t="shared" si="194"/>
        <v>0</v>
      </c>
      <c r="EE253" s="10">
        <f t="shared" si="195"/>
        <v>0</v>
      </c>
      <c r="EF253" s="10">
        <f t="shared" si="196"/>
        <v>0</v>
      </c>
      <c r="EG253" s="10">
        <f t="shared" si="197"/>
        <v>0</v>
      </c>
      <c r="EH253" s="10">
        <f t="shared" si="198"/>
        <v>0</v>
      </c>
      <c r="EI253" s="10">
        <f t="shared" si="199"/>
        <v>0</v>
      </c>
      <c r="EJ253" s="10">
        <f t="shared" si="200"/>
        <v>0</v>
      </c>
      <c r="EL253" s="123">
        <f t="shared" si="201"/>
        <v>0</v>
      </c>
    </row>
    <row r="254" spans="1:142" ht="13.5" hidden="1" thickBot="1" x14ac:dyDescent="0.25">
      <c r="A254" s="49">
        <f t="shared" si="218"/>
        <v>39</v>
      </c>
      <c r="B254" s="101"/>
      <c r="C254" s="50" t="str">
        <f>IF(ISBLANK(D254)=FALSE,VLOOKUP(D254,Довідники!$B$2:$C$45,2,FALSE),"")</f>
        <v/>
      </c>
      <c r="D254" s="145"/>
      <c r="E254" s="112"/>
      <c r="F254" s="48" t="str">
        <f t="shared" si="219"/>
        <v/>
      </c>
      <c r="G254" s="48" t="str">
        <f>CONCATENATE(IF($X254="З", CONCATENATE($R$4, ","), ""), IF($X254=Довідники!$E$5, CONCATENATE($R$4, "*,"), ""), IF($AE254="З", CONCATENATE($Y$4, ","), ""), IF($AE254=Довідники!$E$5, CONCATENATE($Y$4, "*,"), ""), IF($AL254="З", CONCATENATE($AF$4, ","), ""), IF($AL254=Довідники!$E$5, CONCATENATE($AF$4, "*,"), ""), IF($AS254="З", CONCATENATE($AM$4, ","), ""), IF($AS254=Довідники!$E$5, CONCATENATE($AM$4, "*,"), ""), IF($AZ254="З", CONCATENATE($AT$4, ","), ""), IF($AZ254=Довідники!$E$5, CONCATENATE($AT$4, "*,"), ""), IF($BG254="З", CONCATENATE($BA$4, ","), ""), IF($BG254=Довідники!$E$5, CONCATENATE($BA$4, "*,"), ""), IF($BN254="З", CONCATENATE($BH$4, ","), ""), IF($BN254=Довідники!$E$5, CONCATENATE($BH$4, "*,"), ""), IF($BU254="З", CONCATENATE($BO$4, ","), ""), IF($BU254=Довідники!$E$5, CONCATENATE($BO$4, "*,"), ""), IF($CB254="З", CONCATENATE($BV$4, ","), ""), IF($CB254=Довідники!$E$5, CONCATENATE($BV$4, "*,"), ""), IF($CI254="З", CONCATENATE($CC$4, ","), ""), IF($CI254=Довідники!$E$5, CONCATENATE($CC$4, "*,"), ""), IF($CP254="З", CONCATENATE($CJ$4, ","), ""), IF($CP254=Довідники!$E$5, CONCATENATE($CJ$4, "*,"), ""), IF($CW254="З", CONCATENATE($CQ$4, ","), ""), IF($CW254=Довідники!$E$5, CONCATENATE($CQ$4, "*,"), ""), IF($DD254="З", CONCATENATE($CX$4, ","), ""), IF($DD254=Довідники!$E$5, CONCATENATE($CX$4, "*,"), ""), IF($DK254="З", CONCATENATE($DE$4, ","), ""), IF($DK254=Довідники!$E$5, CONCATENATE($DE$4, "*,"), ""))</f>
        <v/>
      </c>
      <c r="H254" s="48" t="str">
        <f t="shared" si="220"/>
        <v/>
      </c>
      <c r="I254" s="48" t="str">
        <f t="shared" si="221"/>
        <v/>
      </c>
      <c r="J254" s="48">
        <f t="shared" si="222"/>
        <v>0</v>
      </c>
      <c r="K254" s="48" t="str">
        <f t="shared" si="223"/>
        <v/>
      </c>
      <c r="L254" s="48">
        <f t="shared" si="202"/>
        <v>0</v>
      </c>
      <c r="M254" s="51">
        <f t="shared" si="224"/>
        <v>0</v>
      </c>
      <c r="N254" s="51">
        <f t="shared" si="225"/>
        <v>0</v>
      </c>
      <c r="O254" s="52">
        <f t="shared" si="226"/>
        <v>0</v>
      </c>
      <c r="P254" s="96" t="str">
        <f t="shared" si="227"/>
        <v xml:space="preserve"> </v>
      </c>
      <c r="Q254" s="166" t="str">
        <f>IF(OR(P254&lt;Довідники!$J$8, P254&gt;Довідники!$K$8), "!", "")</f>
        <v>!</v>
      </c>
      <c r="R254" s="159"/>
      <c r="S254" s="103"/>
      <c r="T254" s="103"/>
      <c r="U254" s="72">
        <f t="shared" si="203"/>
        <v>0</v>
      </c>
      <c r="V254" s="104"/>
      <c r="W254" s="104"/>
      <c r="X254" s="105"/>
      <c r="Y254" s="102"/>
      <c r="Z254" s="103"/>
      <c r="AA254" s="103"/>
      <c r="AB254" s="72">
        <f t="shared" si="204"/>
        <v>0</v>
      </c>
      <c r="AC254" s="104"/>
      <c r="AD254" s="104"/>
      <c r="AE254" s="152"/>
      <c r="AF254" s="159"/>
      <c r="AG254" s="103"/>
      <c r="AH254" s="103"/>
      <c r="AI254" s="72">
        <f t="shared" si="205"/>
        <v>0</v>
      </c>
      <c r="AJ254" s="104"/>
      <c r="AK254" s="104"/>
      <c r="AL254" s="105"/>
      <c r="AM254" s="102"/>
      <c r="AN254" s="103"/>
      <c r="AO254" s="103"/>
      <c r="AP254" s="72">
        <f t="shared" si="206"/>
        <v>0</v>
      </c>
      <c r="AQ254" s="104"/>
      <c r="AR254" s="104"/>
      <c r="AS254" s="152"/>
      <c r="AT254" s="159"/>
      <c r="AU254" s="103"/>
      <c r="AV254" s="103"/>
      <c r="AW254" s="72">
        <f t="shared" si="207"/>
        <v>0</v>
      </c>
      <c r="AX254" s="104"/>
      <c r="AY254" s="104"/>
      <c r="AZ254" s="105"/>
      <c r="BA254" s="102"/>
      <c r="BB254" s="103"/>
      <c r="BC254" s="103"/>
      <c r="BD254" s="72">
        <f t="shared" si="208"/>
        <v>0</v>
      </c>
      <c r="BE254" s="104"/>
      <c r="BF254" s="104"/>
      <c r="BG254" s="152"/>
      <c r="BH254" s="159"/>
      <c r="BI254" s="103"/>
      <c r="BJ254" s="103"/>
      <c r="BK254" s="72">
        <f t="shared" si="209"/>
        <v>0</v>
      </c>
      <c r="BL254" s="104"/>
      <c r="BM254" s="104"/>
      <c r="BN254" s="105"/>
      <c r="BO254" s="102"/>
      <c r="BP254" s="103"/>
      <c r="BQ254" s="103"/>
      <c r="BR254" s="72">
        <f t="shared" si="210"/>
        <v>0</v>
      </c>
      <c r="BS254" s="104"/>
      <c r="BT254" s="104"/>
      <c r="BU254" s="152"/>
      <c r="BV254" s="159"/>
      <c r="BW254" s="103"/>
      <c r="BX254" s="103"/>
      <c r="BY254" s="72">
        <f t="shared" si="211"/>
        <v>0</v>
      </c>
      <c r="BZ254" s="104"/>
      <c r="CA254" s="104"/>
      <c r="CB254" s="105"/>
      <c r="CC254" s="102"/>
      <c r="CD254" s="103"/>
      <c r="CE254" s="103"/>
      <c r="CF254" s="72">
        <f t="shared" si="212"/>
        <v>0</v>
      </c>
      <c r="CG254" s="104"/>
      <c r="CH254" s="104"/>
      <c r="CI254" s="152"/>
      <c r="CJ254" s="159"/>
      <c r="CK254" s="103"/>
      <c r="CL254" s="103"/>
      <c r="CM254" s="72">
        <f t="shared" si="213"/>
        <v>0</v>
      </c>
      <c r="CN254" s="104"/>
      <c r="CO254" s="104"/>
      <c r="CP254" s="105"/>
      <c r="CQ254" s="102"/>
      <c r="CR254" s="103"/>
      <c r="CS254" s="103"/>
      <c r="CT254" s="72">
        <f t="shared" si="214"/>
        <v>0</v>
      </c>
      <c r="CU254" s="104"/>
      <c r="CV254" s="104"/>
      <c r="CW254" s="152"/>
      <c r="CX254" s="159"/>
      <c r="CY254" s="103"/>
      <c r="CZ254" s="103"/>
      <c r="DA254" s="72">
        <f t="shared" si="215"/>
        <v>0</v>
      </c>
      <c r="DB254" s="104"/>
      <c r="DC254" s="104"/>
      <c r="DD254" s="105"/>
      <c r="DE254" s="102"/>
      <c r="DF254" s="103"/>
      <c r="DG254" s="103"/>
      <c r="DH254" s="72">
        <f t="shared" si="216"/>
        <v>0</v>
      </c>
      <c r="DI254" s="104"/>
      <c r="DJ254" s="104"/>
      <c r="DK254" s="152"/>
      <c r="DL254" s="170">
        <f t="shared" si="228"/>
        <v>0</v>
      </c>
      <c r="DM254" s="51">
        <f>DN254*Довідники!$H$2</f>
        <v>0</v>
      </c>
      <c r="DN254" s="72">
        <f t="shared" si="229"/>
        <v>0</v>
      </c>
      <c r="DO254" s="96" t="str">
        <f t="shared" si="217"/>
        <v xml:space="preserve"> </v>
      </c>
      <c r="DP254" s="68" t="str">
        <f>IF(OR(DO254&lt;Довідники!$J$3, DO254&gt;Довідники!$K$3), "!", "")</f>
        <v>!</v>
      </c>
      <c r="DQ254" s="120"/>
      <c r="DR254" s="45" t="str">
        <f t="shared" si="230"/>
        <v/>
      </c>
      <c r="DS254" s="71"/>
      <c r="DT254" s="119"/>
      <c r="DU254" s="119"/>
      <c r="DV254" s="119"/>
      <c r="DW254" s="179"/>
      <c r="DX254" s="182"/>
      <c r="DY254" s="119"/>
      <c r="DZ254" s="119"/>
      <c r="EA254" s="183"/>
      <c r="ED254" s="10">
        <f t="shared" si="194"/>
        <v>0</v>
      </c>
      <c r="EE254" s="10">
        <f t="shared" si="195"/>
        <v>0</v>
      </c>
      <c r="EF254" s="10">
        <f t="shared" si="196"/>
        <v>0</v>
      </c>
      <c r="EG254" s="10">
        <f t="shared" si="197"/>
        <v>0</v>
      </c>
      <c r="EH254" s="10">
        <f t="shared" si="198"/>
        <v>0</v>
      </c>
      <c r="EI254" s="10">
        <f t="shared" si="199"/>
        <v>0</v>
      </c>
      <c r="EJ254" s="10">
        <f t="shared" si="200"/>
        <v>0</v>
      </c>
      <c r="EL254" s="123">
        <f t="shared" si="201"/>
        <v>0</v>
      </c>
    </row>
    <row r="255" spans="1:142" ht="13.5" hidden="1" thickBot="1" x14ac:dyDescent="0.25">
      <c r="A255" s="49">
        <f t="shared" si="218"/>
        <v>40</v>
      </c>
      <c r="B255" s="101"/>
      <c r="C255" s="50" t="str">
        <f>IF(ISBLANK(D255)=FALSE,VLOOKUP(D255,Довідники!$B$2:$C$45,2,FALSE),"")</f>
        <v/>
      </c>
      <c r="D255" s="145"/>
      <c r="E255" s="112"/>
      <c r="F255" s="48" t="str">
        <f t="shared" si="219"/>
        <v/>
      </c>
      <c r="G255" s="48" t="str">
        <f>CONCATENATE(IF($X255="З", CONCATENATE($R$4, ","), ""), IF($X255=Довідники!$E$5, CONCATENATE($R$4, "*,"), ""), IF($AE255="З", CONCATENATE($Y$4, ","), ""), IF($AE255=Довідники!$E$5, CONCATENATE($Y$4, "*,"), ""), IF($AL255="З", CONCATENATE($AF$4, ","), ""), IF($AL255=Довідники!$E$5, CONCATENATE($AF$4, "*,"), ""), IF($AS255="З", CONCATENATE($AM$4, ","), ""), IF($AS255=Довідники!$E$5, CONCATENATE($AM$4, "*,"), ""), IF($AZ255="З", CONCATENATE($AT$4, ","), ""), IF($AZ255=Довідники!$E$5, CONCATENATE($AT$4, "*,"), ""), IF($BG255="З", CONCATENATE($BA$4, ","), ""), IF($BG255=Довідники!$E$5, CONCATENATE($BA$4, "*,"), ""), IF($BN255="З", CONCATENATE($BH$4, ","), ""), IF($BN255=Довідники!$E$5, CONCATENATE($BH$4, "*,"), ""), IF($BU255="З", CONCATENATE($BO$4, ","), ""), IF($BU255=Довідники!$E$5, CONCATENATE($BO$4, "*,"), ""), IF($CB255="З", CONCATENATE($BV$4, ","), ""), IF($CB255=Довідники!$E$5, CONCATENATE($BV$4, "*,"), ""), IF($CI255="З", CONCATENATE($CC$4, ","), ""), IF($CI255=Довідники!$E$5, CONCATENATE($CC$4, "*,"), ""), IF($CP255="З", CONCATENATE($CJ$4, ","), ""), IF($CP255=Довідники!$E$5, CONCATENATE($CJ$4, "*,"), ""), IF($CW255="З", CONCATENATE($CQ$4, ","), ""), IF($CW255=Довідники!$E$5, CONCATENATE($CQ$4, "*,"), ""), IF($DD255="З", CONCATENATE($CX$4, ","), ""), IF($DD255=Довідники!$E$5, CONCATENATE($CX$4, "*,"), ""), IF($DK255="З", CONCATENATE($DE$4, ","), ""), IF($DK255=Довідники!$E$5, CONCATENATE($DE$4, "*,"), ""))</f>
        <v/>
      </c>
      <c r="H255" s="48" t="str">
        <f t="shared" si="220"/>
        <v/>
      </c>
      <c r="I255" s="48" t="str">
        <f t="shared" si="221"/>
        <v/>
      </c>
      <c r="J255" s="48">
        <f t="shared" si="222"/>
        <v>0</v>
      </c>
      <c r="K255" s="48" t="str">
        <f t="shared" si="223"/>
        <v/>
      </c>
      <c r="L255" s="48">
        <f t="shared" si="202"/>
        <v>0</v>
      </c>
      <c r="M255" s="51">
        <f t="shared" si="224"/>
        <v>0</v>
      </c>
      <c r="N255" s="51">
        <f t="shared" si="225"/>
        <v>0</v>
      </c>
      <c r="O255" s="52">
        <f t="shared" si="226"/>
        <v>0</v>
      </c>
      <c r="P255" s="96" t="str">
        <f t="shared" si="227"/>
        <v xml:space="preserve"> </v>
      </c>
      <c r="Q255" s="166" t="str">
        <f>IF(OR(P255&lt;Довідники!$J$8, P255&gt;Довідники!$K$8), "!", "")</f>
        <v>!</v>
      </c>
      <c r="R255" s="159"/>
      <c r="S255" s="103"/>
      <c r="T255" s="103"/>
      <c r="U255" s="72">
        <f t="shared" si="203"/>
        <v>0</v>
      </c>
      <c r="V255" s="104"/>
      <c r="W255" s="104"/>
      <c r="X255" s="105"/>
      <c r="Y255" s="102"/>
      <c r="Z255" s="103"/>
      <c r="AA255" s="103"/>
      <c r="AB255" s="72">
        <f t="shared" si="204"/>
        <v>0</v>
      </c>
      <c r="AC255" s="104"/>
      <c r="AD255" s="104"/>
      <c r="AE255" s="152"/>
      <c r="AF255" s="159"/>
      <c r="AG255" s="103"/>
      <c r="AH255" s="103"/>
      <c r="AI255" s="72">
        <f t="shared" si="205"/>
        <v>0</v>
      </c>
      <c r="AJ255" s="104"/>
      <c r="AK255" s="104"/>
      <c r="AL255" s="105"/>
      <c r="AM255" s="102"/>
      <c r="AN255" s="103"/>
      <c r="AO255" s="103"/>
      <c r="AP255" s="72">
        <f t="shared" si="206"/>
        <v>0</v>
      </c>
      <c r="AQ255" s="104"/>
      <c r="AR255" s="104"/>
      <c r="AS255" s="152"/>
      <c r="AT255" s="159"/>
      <c r="AU255" s="103"/>
      <c r="AV255" s="103"/>
      <c r="AW255" s="72">
        <f t="shared" si="207"/>
        <v>0</v>
      </c>
      <c r="AX255" s="104"/>
      <c r="AY255" s="104"/>
      <c r="AZ255" s="105"/>
      <c r="BA255" s="102"/>
      <c r="BB255" s="103"/>
      <c r="BC255" s="103"/>
      <c r="BD255" s="72">
        <f t="shared" si="208"/>
        <v>0</v>
      </c>
      <c r="BE255" s="104"/>
      <c r="BF255" s="104"/>
      <c r="BG255" s="152"/>
      <c r="BH255" s="159"/>
      <c r="BI255" s="103"/>
      <c r="BJ255" s="103"/>
      <c r="BK255" s="72">
        <f t="shared" si="209"/>
        <v>0</v>
      </c>
      <c r="BL255" s="104"/>
      <c r="BM255" s="104"/>
      <c r="BN255" s="105"/>
      <c r="BO255" s="102"/>
      <c r="BP255" s="103"/>
      <c r="BQ255" s="103"/>
      <c r="BR255" s="72">
        <f t="shared" si="210"/>
        <v>0</v>
      </c>
      <c r="BS255" s="104"/>
      <c r="BT255" s="104"/>
      <c r="BU255" s="152"/>
      <c r="BV255" s="159"/>
      <c r="BW255" s="103"/>
      <c r="BX255" s="103"/>
      <c r="BY255" s="72">
        <f t="shared" si="211"/>
        <v>0</v>
      </c>
      <c r="BZ255" s="104"/>
      <c r="CA255" s="104"/>
      <c r="CB255" s="105"/>
      <c r="CC255" s="102"/>
      <c r="CD255" s="103"/>
      <c r="CE255" s="103"/>
      <c r="CF255" s="72">
        <f t="shared" si="212"/>
        <v>0</v>
      </c>
      <c r="CG255" s="104"/>
      <c r="CH255" s="104"/>
      <c r="CI255" s="152"/>
      <c r="CJ255" s="159"/>
      <c r="CK255" s="103"/>
      <c r="CL255" s="103"/>
      <c r="CM255" s="72">
        <f t="shared" si="213"/>
        <v>0</v>
      </c>
      <c r="CN255" s="104"/>
      <c r="CO255" s="104"/>
      <c r="CP255" s="105"/>
      <c r="CQ255" s="102"/>
      <c r="CR255" s="103"/>
      <c r="CS255" s="103"/>
      <c r="CT255" s="72">
        <f t="shared" si="214"/>
        <v>0</v>
      </c>
      <c r="CU255" s="104"/>
      <c r="CV255" s="104"/>
      <c r="CW255" s="152"/>
      <c r="CX255" s="159"/>
      <c r="CY255" s="103"/>
      <c r="CZ255" s="103"/>
      <c r="DA255" s="72">
        <f t="shared" si="215"/>
        <v>0</v>
      </c>
      <c r="DB255" s="104"/>
      <c r="DC255" s="104"/>
      <c r="DD255" s="105"/>
      <c r="DE255" s="102"/>
      <c r="DF255" s="103"/>
      <c r="DG255" s="103"/>
      <c r="DH255" s="72">
        <f t="shared" si="216"/>
        <v>0</v>
      </c>
      <c r="DI255" s="104"/>
      <c r="DJ255" s="104"/>
      <c r="DK255" s="152"/>
      <c r="DL255" s="170">
        <f t="shared" si="228"/>
        <v>0</v>
      </c>
      <c r="DM255" s="51">
        <f>DN255*Довідники!$H$2</f>
        <v>0</v>
      </c>
      <c r="DN255" s="72">
        <f t="shared" si="229"/>
        <v>0</v>
      </c>
      <c r="DO255" s="96" t="str">
        <f t="shared" si="217"/>
        <v xml:space="preserve"> </v>
      </c>
      <c r="DP255" s="68" t="str">
        <f>IF(OR(DO255&lt;Довідники!$J$3, DO255&gt;Довідники!$K$3), "!", "")</f>
        <v>!</v>
      </c>
      <c r="DQ255" s="120"/>
      <c r="DR255" s="45" t="str">
        <f t="shared" si="230"/>
        <v/>
      </c>
      <c r="DS255" s="71"/>
      <c r="DT255" s="119"/>
      <c r="DU255" s="119"/>
      <c r="DV255" s="119"/>
      <c r="DW255" s="179"/>
      <c r="DX255" s="182"/>
      <c r="DY255" s="119"/>
      <c r="DZ255" s="119"/>
      <c r="EA255" s="183"/>
      <c r="ED255" s="10">
        <f t="shared" si="194"/>
        <v>0</v>
      </c>
      <c r="EE255" s="10">
        <f t="shared" si="195"/>
        <v>0</v>
      </c>
      <c r="EF255" s="10">
        <f t="shared" si="196"/>
        <v>0</v>
      </c>
      <c r="EG255" s="10">
        <f t="shared" si="197"/>
        <v>0</v>
      </c>
      <c r="EH255" s="10">
        <f t="shared" si="198"/>
        <v>0</v>
      </c>
      <c r="EI255" s="10">
        <f t="shared" si="199"/>
        <v>0</v>
      </c>
      <c r="EJ255" s="10">
        <f t="shared" si="200"/>
        <v>0</v>
      </c>
      <c r="EL255" s="123">
        <f t="shared" si="201"/>
        <v>0</v>
      </c>
    </row>
    <row r="256" spans="1:142" ht="13.5" hidden="1" thickBot="1" x14ac:dyDescent="0.25">
      <c r="A256" s="49">
        <f t="shared" si="218"/>
        <v>41</v>
      </c>
      <c r="B256" s="101"/>
      <c r="C256" s="50" t="str">
        <f>IF(ISBLANK(D256)=FALSE,VLOOKUP(D256,Довідники!$B$2:$C$45,2,FALSE),"")</f>
        <v/>
      </c>
      <c r="D256" s="145"/>
      <c r="E256" s="112"/>
      <c r="F256" s="48" t="str">
        <f t="shared" si="219"/>
        <v/>
      </c>
      <c r="G256" s="48" t="str">
        <f>CONCATENATE(IF($X256="З", CONCATENATE($R$4, ","), ""), IF($X256=Довідники!$E$5, CONCATENATE($R$4, "*,"), ""), IF($AE256="З", CONCATENATE($Y$4, ","), ""), IF($AE256=Довідники!$E$5, CONCATENATE($Y$4, "*,"), ""), IF($AL256="З", CONCATENATE($AF$4, ","), ""), IF($AL256=Довідники!$E$5, CONCATENATE($AF$4, "*,"), ""), IF($AS256="З", CONCATENATE($AM$4, ","), ""), IF($AS256=Довідники!$E$5, CONCATENATE($AM$4, "*,"), ""), IF($AZ256="З", CONCATENATE($AT$4, ","), ""), IF($AZ256=Довідники!$E$5, CONCATENATE($AT$4, "*,"), ""), IF($BG256="З", CONCATENATE($BA$4, ","), ""), IF($BG256=Довідники!$E$5, CONCATENATE($BA$4, "*,"), ""), IF($BN256="З", CONCATENATE($BH$4, ","), ""), IF($BN256=Довідники!$E$5, CONCATENATE($BH$4, "*,"), ""), IF($BU256="З", CONCATENATE($BO$4, ","), ""), IF($BU256=Довідники!$E$5, CONCATENATE($BO$4, "*,"), ""), IF($CB256="З", CONCATENATE($BV$4, ","), ""), IF($CB256=Довідники!$E$5, CONCATENATE($BV$4, "*,"), ""), IF($CI256="З", CONCATENATE($CC$4, ","), ""), IF($CI256=Довідники!$E$5, CONCATENATE($CC$4, "*,"), ""), IF($CP256="З", CONCATENATE($CJ$4, ","), ""), IF($CP256=Довідники!$E$5, CONCATENATE($CJ$4, "*,"), ""), IF($CW256="З", CONCATENATE($CQ$4, ","), ""), IF($CW256=Довідники!$E$5, CONCATENATE($CQ$4, "*,"), ""), IF($DD256="З", CONCATENATE($CX$4, ","), ""), IF($DD256=Довідники!$E$5, CONCATENATE($CX$4, "*,"), ""), IF($DK256="З", CONCATENATE($DE$4, ","), ""), IF($DK256=Довідники!$E$5, CONCATENATE($DE$4, "*,"), ""))</f>
        <v/>
      </c>
      <c r="H256" s="48" t="str">
        <f t="shared" si="220"/>
        <v/>
      </c>
      <c r="I256" s="48" t="str">
        <f t="shared" si="221"/>
        <v/>
      </c>
      <c r="J256" s="48">
        <f t="shared" si="222"/>
        <v>0</v>
      </c>
      <c r="K256" s="48" t="str">
        <f t="shared" si="223"/>
        <v/>
      </c>
      <c r="L256" s="48">
        <f t="shared" si="202"/>
        <v>0</v>
      </c>
      <c r="M256" s="51">
        <f t="shared" si="224"/>
        <v>0</v>
      </c>
      <c r="N256" s="51">
        <f t="shared" si="225"/>
        <v>0</v>
      </c>
      <c r="O256" s="52">
        <f t="shared" si="226"/>
        <v>0</v>
      </c>
      <c r="P256" s="96" t="str">
        <f t="shared" si="227"/>
        <v xml:space="preserve"> </v>
      </c>
      <c r="Q256" s="166" t="str">
        <f>IF(OR(P256&lt;Довідники!$J$8, P256&gt;Довідники!$K$8), "!", "")</f>
        <v>!</v>
      </c>
      <c r="R256" s="159"/>
      <c r="S256" s="103"/>
      <c r="T256" s="103"/>
      <c r="U256" s="72">
        <f t="shared" si="203"/>
        <v>0</v>
      </c>
      <c r="V256" s="104"/>
      <c r="W256" s="104"/>
      <c r="X256" s="105"/>
      <c r="Y256" s="102"/>
      <c r="Z256" s="103"/>
      <c r="AA256" s="103"/>
      <c r="AB256" s="72">
        <f t="shared" si="204"/>
        <v>0</v>
      </c>
      <c r="AC256" s="104"/>
      <c r="AD256" s="104"/>
      <c r="AE256" s="152"/>
      <c r="AF256" s="159"/>
      <c r="AG256" s="103"/>
      <c r="AH256" s="103"/>
      <c r="AI256" s="72">
        <f t="shared" si="205"/>
        <v>0</v>
      </c>
      <c r="AJ256" s="104"/>
      <c r="AK256" s="104"/>
      <c r="AL256" s="105"/>
      <c r="AM256" s="102"/>
      <c r="AN256" s="103"/>
      <c r="AO256" s="103"/>
      <c r="AP256" s="72">
        <f t="shared" si="206"/>
        <v>0</v>
      </c>
      <c r="AQ256" s="104"/>
      <c r="AR256" s="104"/>
      <c r="AS256" s="152"/>
      <c r="AT256" s="159"/>
      <c r="AU256" s="103"/>
      <c r="AV256" s="103"/>
      <c r="AW256" s="72">
        <f t="shared" si="207"/>
        <v>0</v>
      </c>
      <c r="AX256" s="104"/>
      <c r="AY256" s="104"/>
      <c r="AZ256" s="105"/>
      <c r="BA256" s="102"/>
      <c r="BB256" s="103"/>
      <c r="BC256" s="103"/>
      <c r="BD256" s="72">
        <f t="shared" si="208"/>
        <v>0</v>
      </c>
      <c r="BE256" s="104"/>
      <c r="BF256" s="104"/>
      <c r="BG256" s="152"/>
      <c r="BH256" s="159"/>
      <c r="BI256" s="103"/>
      <c r="BJ256" s="103"/>
      <c r="BK256" s="72">
        <f t="shared" si="209"/>
        <v>0</v>
      </c>
      <c r="BL256" s="104"/>
      <c r="BM256" s="104"/>
      <c r="BN256" s="105"/>
      <c r="BO256" s="102"/>
      <c r="BP256" s="103"/>
      <c r="BQ256" s="103"/>
      <c r="BR256" s="72">
        <f t="shared" si="210"/>
        <v>0</v>
      </c>
      <c r="BS256" s="104"/>
      <c r="BT256" s="104"/>
      <c r="BU256" s="152"/>
      <c r="BV256" s="159"/>
      <c r="BW256" s="103"/>
      <c r="BX256" s="103"/>
      <c r="BY256" s="72">
        <f t="shared" si="211"/>
        <v>0</v>
      </c>
      <c r="BZ256" s="104"/>
      <c r="CA256" s="104"/>
      <c r="CB256" s="105"/>
      <c r="CC256" s="102"/>
      <c r="CD256" s="103"/>
      <c r="CE256" s="103"/>
      <c r="CF256" s="72">
        <f t="shared" si="212"/>
        <v>0</v>
      </c>
      <c r="CG256" s="104"/>
      <c r="CH256" s="104"/>
      <c r="CI256" s="152"/>
      <c r="CJ256" s="159"/>
      <c r="CK256" s="103"/>
      <c r="CL256" s="103"/>
      <c r="CM256" s="72">
        <f t="shared" si="213"/>
        <v>0</v>
      </c>
      <c r="CN256" s="104"/>
      <c r="CO256" s="104"/>
      <c r="CP256" s="105"/>
      <c r="CQ256" s="102"/>
      <c r="CR256" s="103"/>
      <c r="CS256" s="103"/>
      <c r="CT256" s="72">
        <f t="shared" si="214"/>
        <v>0</v>
      </c>
      <c r="CU256" s="104"/>
      <c r="CV256" s="104"/>
      <c r="CW256" s="152"/>
      <c r="CX256" s="159"/>
      <c r="CY256" s="103"/>
      <c r="CZ256" s="103"/>
      <c r="DA256" s="72">
        <f t="shared" si="215"/>
        <v>0</v>
      </c>
      <c r="DB256" s="104"/>
      <c r="DC256" s="104"/>
      <c r="DD256" s="105"/>
      <c r="DE256" s="102"/>
      <c r="DF256" s="103"/>
      <c r="DG256" s="103"/>
      <c r="DH256" s="72">
        <f t="shared" si="216"/>
        <v>0</v>
      </c>
      <c r="DI256" s="104"/>
      <c r="DJ256" s="104"/>
      <c r="DK256" s="152"/>
      <c r="DL256" s="170">
        <f t="shared" si="228"/>
        <v>0</v>
      </c>
      <c r="DM256" s="51">
        <f>DN256*Довідники!$H$2</f>
        <v>0</v>
      </c>
      <c r="DN256" s="72">
        <f t="shared" si="229"/>
        <v>0</v>
      </c>
      <c r="DO256" s="96" t="str">
        <f t="shared" si="217"/>
        <v xml:space="preserve"> </v>
      </c>
      <c r="DP256" s="68" t="str">
        <f>IF(OR(DO256&lt;Довідники!$J$3, DO256&gt;Довідники!$K$3), "!", "")</f>
        <v>!</v>
      </c>
      <c r="DQ256" s="120"/>
      <c r="DR256" s="45" t="str">
        <f t="shared" si="230"/>
        <v/>
      </c>
      <c r="DS256" s="71"/>
      <c r="DT256" s="119"/>
      <c r="DU256" s="119"/>
      <c r="DV256" s="119"/>
      <c r="DW256" s="179"/>
      <c r="DX256" s="182"/>
      <c r="DY256" s="119"/>
      <c r="DZ256" s="119"/>
      <c r="EA256" s="183"/>
      <c r="ED256" s="10">
        <f t="shared" si="194"/>
        <v>0</v>
      </c>
      <c r="EE256" s="10">
        <f t="shared" si="195"/>
        <v>0</v>
      </c>
      <c r="EF256" s="10">
        <f t="shared" si="196"/>
        <v>0</v>
      </c>
      <c r="EG256" s="10">
        <f t="shared" si="197"/>
        <v>0</v>
      </c>
      <c r="EH256" s="10">
        <f t="shared" si="198"/>
        <v>0</v>
      </c>
      <c r="EI256" s="10">
        <f t="shared" si="199"/>
        <v>0</v>
      </c>
      <c r="EJ256" s="10">
        <f t="shared" si="200"/>
        <v>0</v>
      </c>
      <c r="EL256" s="123">
        <f t="shared" si="201"/>
        <v>0</v>
      </c>
    </row>
    <row r="257" spans="1:142" ht="13.5" hidden="1" thickBot="1" x14ac:dyDescent="0.25">
      <c r="A257" s="49">
        <f t="shared" si="218"/>
        <v>42</v>
      </c>
      <c r="B257" s="101"/>
      <c r="C257" s="50" t="str">
        <f>IF(ISBLANK(D257)=FALSE,VLOOKUP(D257,Довідники!$B$2:$C$45,2,FALSE),"")</f>
        <v/>
      </c>
      <c r="D257" s="145"/>
      <c r="E257" s="112"/>
      <c r="F257" s="48" t="str">
        <f t="shared" si="219"/>
        <v/>
      </c>
      <c r="G257" s="48" t="str">
        <f>CONCATENATE(IF($X257="З", CONCATENATE($R$4, ","), ""), IF($X257=Довідники!$E$5, CONCATENATE($R$4, "*,"), ""), IF($AE257="З", CONCATENATE($Y$4, ","), ""), IF($AE257=Довідники!$E$5, CONCATENATE($Y$4, "*,"), ""), IF($AL257="З", CONCATENATE($AF$4, ","), ""), IF($AL257=Довідники!$E$5, CONCATENATE($AF$4, "*,"), ""), IF($AS257="З", CONCATENATE($AM$4, ","), ""), IF($AS257=Довідники!$E$5, CONCATENATE($AM$4, "*,"), ""), IF($AZ257="З", CONCATENATE($AT$4, ","), ""), IF($AZ257=Довідники!$E$5, CONCATENATE($AT$4, "*,"), ""), IF($BG257="З", CONCATENATE($BA$4, ","), ""), IF($BG257=Довідники!$E$5, CONCATENATE($BA$4, "*,"), ""), IF($BN257="З", CONCATENATE($BH$4, ","), ""), IF($BN257=Довідники!$E$5, CONCATENATE($BH$4, "*,"), ""), IF($BU257="З", CONCATENATE($BO$4, ","), ""), IF($BU257=Довідники!$E$5, CONCATENATE($BO$4, "*,"), ""), IF($CB257="З", CONCATENATE($BV$4, ","), ""), IF($CB257=Довідники!$E$5, CONCATENATE($BV$4, "*,"), ""), IF($CI257="З", CONCATENATE($CC$4, ","), ""), IF($CI257=Довідники!$E$5, CONCATENATE($CC$4, "*,"), ""), IF($CP257="З", CONCATENATE($CJ$4, ","), ""), IF($CP257=Довідники!$E$5, CONCATENATE($CJ$4, "*,"), ""), IF($CW257="З", CONCATENATE($CQ$4, ","), ""), IF($CW257=Довідники!$E$5, CONCATENATE($CQ$4, "*,"), ""), IF($DD257="З", CONCATENATE($CX$4, ","), ""), IF($DD257=Довідники!$E$5, CONCATENATE($CX$4, "*,"), ""), IF($DK257="З", CONCATENATE($DE$4, ","), ""), IF($DK257=Довідники!$E$5, CONCATENATE($DE$4, "*,"), ""))</f>
        <v/>
      </c>
      <c r="H257" s="48" t="str">
        <f t="shared" si="220"/>
        <v/>
      </c>
      <c r="I257" s="48" t="str">
        <f t="shared" si="221"/>
        <v/>
      </c>
      <c r="J257" s="48">
        <f t="shared" si="222"/>
        <v>0</v>
      </c>
      <c r="K257" s="48" t="str">
        <f t="shared" si="223"/>
        <v/>
      </c>
      <c r="L257" s="48">
        <f t="shared" si="202"/>
        <v>0</v>
      </c>
      <c r="M257" s="51">
        <f t="shared" si="224"/>
        <v>0</v>
      </c>
      <c r="N257" s="51">
        <f t="shared" si="225"/>
        <v>0</v>
      </c>
      <c r="O257" s="52">
        <f t="shared" si="226"/>
        <v>0</v>
      </c>
      <c r="P257" s="96" t="str">
        <f t="shared" si="227"/>
        <v xml:space="preserve"> </v>
      </c>
      <c r="Q257" s="166" t="str">
        <f>IF(OR(P257&lt;Довідники!$J$8, P257&gt;Довідники!$K$8), "!", "")</f>
        <v>!</v>
      </c>
      <c r="R257" s="159"/>
      <c r="S257" s="103"/>
      <c r="T257" s="103"/>
      <c r="U257" s="72">
        <f t="shared" si="203"/>
        <v>0</v>
      </c>
      <c r="V257" s="104"/>
      <c r="W257" s="104"/>
      <c r="X257" s="105"/>
      <c r="Y257" s="102"/>
      <c r="Z257" s="103"/>
      <c r="AA257" s="103"/>
      <c r="AB257" s="72">
        <f t="shared" si="204"/>
        <v>0</v>
      </c>
      <c r="AC257" s="104"/>
      <c r="AD257" s="104"/>
      <c r="AE257" s="152"/>
      <c r="AF257" s="159"/>
      <c r="AG257" s="103"/>
      <c r="AH257" s="103"/>
      <c r="AI257" s="72">
        <f t="shared" si="205"/>
        <v>0</v>
      </c>
      <c r="AJ257" s="104"/>
      <c r="AK257" s="104"/>
      <c r="AL257" s="105"/>
      <c r="AM257" s="102"/>
      <c r="AN257" s="103"/>
      <c r="AO257" s="103"/>
      <c r="AP257" s="72">
        <f t="shared" si="206"/>
        <v>0</v>
      </c>
      <c r="AQ257" s="104"/>
      <c r="AR257" s="104"/>
      <c r="AS257" s="152"/>
      <c r="AT257" s="159"/>
      <c r="AU257" s="103"/>
      <c r="AV257" s="103"/>
      <c r="AW257" s="72">
        <f t="shared" si="207"/>
        <v>0</v>
      </c>
      <c r="AX257" s="104"/>
      <c r="AY257" s="104"/>
      <c r="AZ257" s="105"/>
      <c r="BA257" s="102"/>
      <c r="BB257" s="103"/>
      <c r="BC257" s="103"/>
      <c r="BD257" s="72">
        <f t="shared" si="208"/>
        <v>0</v>
      </c>
      <c r="BE257" s="104"/>
      <c r="BF257" s="104"/>
      <c r="BG257" s="152"/>
      <c r="BH257" s="159"/>
      <c r="BI257" s="103"/>
      <c r="BJ257" s="103"/>
      <c r="BK257" s="72">
        <f t="shared" si="209"/>
        <v>0</v>
      </c>
      <c r="BL257" s="104"/>
      <c r="BM257" s="104"/>
      <c r="BN257" s="105"/>
      <c r="BO257" s="102"/>
      <c r="BP257" s="103"/>
      <c r="BQ257" s="103"/>
      <c r="BR257" s="72">
        <f t="shared" si="210"/>
        <v>0</v>
      </c>
      <c r="BS257" s="104"/>
      <c r="BT257" s="104"/>
      <c r="BU257" s="152"/>
      <c r="BV257" s="159"/>
      <c r="BW257" s="103"/>
      <c r="BX257" s="103"/>
      <c r="BY257" s="72">
        <f t="shared" si="211"/>
        <v>0</v>
      </c>
      <c r="BZ257" s="104"/>
      <c r="CA257" s="104"/>
      <c r="CB257" s="105"/>
      <c r="CC257" s="102"/>
      <c r="CD257" s="103"/>
      <c r="CE257" s="103"/>
      <c r="CF257" s="72">
        <f t="shared" si="212"/>
        <v>0</v>
      </c>
      <c r="CG257" s="104"/>
      <c r="CH257" s="104"/>
      <c r="CI257" s="152"/>
      <c r="CJ257" s="159"/>
      <c r="CK257" s="103"/>
      <c r="CL257" s="103"/>
      <c r="CM257" s="72">
        <f t="shared" si="213"/>
        <v>0</v>
      </c>
      <c r="CN257" s="104"/>
      <c r="CO257" s="104"/>
      <c r="CP257" s="105"/>
      <c r="CQ257" s="102"/>
      <c r="CR257" s="103"/>
      <c r="CS257" s="103"/>
      <c r="CT257" s="72">
        <f t="shared" si="214"/>
        <v>0</v>
      </c>
      <c r="CU257" s="104"/>
      <c r="CV257" s="104"/>
      <c r="CW257" s="152"/>
      <c r="CX257" s="159"/>
      <c r="CY257" s="103"/>
      <c r="CZ257" s="103"/>
      <c r="DA257" s="72">
        <f t="shared" si="215"/>
        <v>0</v>
      </c>
      <c r="DB257" s="104"/>
      <c r="DC257" s="104"/>
      <c r="DD257" s="105"/>
      <c r="DE257" s="102"/>
      <c r="DF257" s="103"/>
      <c r="DG257" s="103"/>
      <c r="DH257" s="72">
        <f t="shared" si="216"/>
        <v>0</v>
      </c>
      <c r="DI257" s="104"/>
      <c r="DJ257" s="104"/>
      <c r="DK257" s="152"/>
      <c r="DL257" s="170">
        <f t="shared" si="228"/>
        <v>0</v>
      </c>
      <c r="DM257" s="51">
        <f>DN257*Довідники!$H$2</f>
        <v>0</v>
      </c>
      <c r="DN257" s="72">
        <f t="shared" si="229"/>
        <v>0</v>
      </c>
      <c r="DO257" s="96" t="str">
        <f t="shared" si="217"/>
        <v xml:space="preserve"> </v>
      </c>
      <c r="DP257" s="68" t="str">
        <f>IF(OR(DO257&lt;Довідники!$J$3, DO257&gt;Довідники!$K$3), "!", "")</f>
        <v>!</v>
      </c>
      <c r="DQ257" s="120"/>
      <c r="DR257" s="45" t="str">
        <f t="shared" si="230"/>
        <v/>
      </c>
      <c r="DS257" s="71"/>
      <c r="DT257" s="119"/>
      <c r="DU257" s="119"/>
      <c r="DV257" s="119"/>
      <c r="DW257" s="179"/>
      <c r="DX257" s="182"/>
      <c r="DY257" s="119"/>
      <c r="DZ257" s="119"/>
      <c r="EA257" s="183"/>
      <c r="ED257" s="10">
        <f t="shared" si="194"/>
        <v>0</v>
      </c>
      <c r="EE257" s="10">
        <f t="shared" si="195"/>
        <v>0</v>
      </c>
      <c r="EF257" s="10">
        <f t="shared" si="196"/>
        <v>0</v>
      </c>
      <c r="EG257" s="10">
        <f t="shared" si="197"/>
        <v>0</v>
      </c>
      <c r="EH257" s="10">
        <f t="shared" si="198"/>
        <v>0</v>
      </c>
      <c r="EI257" s="10">
        <f t="shared" si="199"/>
        <v>0</v>
      </c>
      <c r="EJ257" s="10">
        <f t="shared" si="200"/>
        <v>0</v>
      </c>
      <c r="EL257" s="123">
        <f t="shared" si="201"/>
        <v>0</v>
      </c>
    </row>
    <row r="258" spans="1:142" ht="13.5" hidden="1" thickBot="1" x14ac:dyDescent="0.25">
      <c r="A258" s="49">
        <f t="shared" si="218"/>
        <v>43</v>
      </c>
      <c r="B258" s="101"/>
      <c r="C258" s="50" t="str">
        <f>IF(ISBLANK(D258)=FALSE,VLOOKUP(D258,Довідники!$B$2:$C$45,2,FALSE),"")</f>
        <v/>
      </c>
      <c r="D258" s="145"/>
      <c r="E258" s="112"/>
      <c r="F258" s="48" t="str">
        <f t="shared" si="219"/>
        <v/>
      </c>
      <c r="G258" s="48" t="str">
        <f>CONCATENATE(IF($X258="З", CONCATENATE($R$4, ","), ""), IF($X258=Довідники!$E$5, CONCATENATE($R$4, "*,"), ""), IF($AE258="З", CONCATENATE($Y$4, ","), ""), IF($AE258=Довідники!$E$5, CONCATENATE($Y$4, "*,"), ""), IF($AL258="З", CONCATENATE($AF$4, ","), ""), IF($AL258=Довідники!$E$5, CONCATENATE($AF$4, "*,"), ""), IF($AS258="З", CONCATENATE($AM$4, ","), ""), IF($AS258=Довідники!$E$5, CONCATENATE($AM$4, "*,"), ""), IF($AZ258="З", CONCATENATE($AT$4, ","), ""), IF($AZ258=Довідники!$E$5, CONCATENATE($AT$4, "*,"), ""), IF($BG258="З", CONCATENATE($BA$4, ","), ""), IF($BG258=Довідники!$E$5, CONCATENATE($BA$4, "*,"), ""), IF($BN258="З", CONCATENATE($BH$4, ","), ""), IF($BN258=Довідники!$E$5, CONCATENATE($BH$4, "*,"), ""), IF($BU258="З", CONCATENATE($BO$4, ","), ""), IF($BU258=Довідники!$E$5, CONCATENATE($BO$4, "*,"), ""), IF($CB258="З", CONCATENATE($BV$4, ","), ""), IF($CB258=Довідники!$E$5, CONCATENATE($BV$4, "*,"), ""), IF($CI258="З", CONCATENATE($CC$4, ","), ""), IF($CI258=Довідники!$E$5, CONCATENATE($CC$4, "*,"), ""), IF($CP258="З", CONCATENATE($CJ$4, ","), ""), IF($CP258=Довідники!$E$5, CONCATENATE($CJ$4, "*,"), ""), IF($CW258="З", CONCATENATE($CQ$4, ","), ""), IF($CW258=Довідники!$E$5, CONCATENATE($CQ$4, "*,"), ""), IF($DD258="З", CONCATENATE($CX$4, ","), ""), IF($DD258=Довідники!$E$5, CONCATENATE($CX$4, "*,"), ""), IF($DK258="З", CONCATENATE($DE$4, ","), ""), IF($DK258=Довідники!$E$5, CONCATENATE($DE$4, "*,"), ""))</f>
        <v/>
      </c>
      <c r="H258" s="48" t="str">
        <f t="shared" si="220"/>
        <v/>
      </c>
      <c r="I258" s="48" t="str">
        <f t="shared" si="221"/>
        <v/>
      </c>
      <c r="J258" s="48">
        <f t="shared" si="222"/>
        <v>0</v>
      </c>
      <c r="K258" s="48" t="str">
        <f t="shared" si="223"/>
        <v/>
      </c>
      <c r="L258" s="48">
        <f t="shared" si="202"/>
        <v>0</v>
      </c>
      <c r="M258" s="51">
        <f t="shared" si="224"/>
        <v>0</v>
      </c>
      <c r="N258" s="51">
        <f t="shared" si="225"/>
        <v>0</v>
      </c>
      <c r="O258" s="52">
        <f t="shared" si="226"/>
        <v>0</v>
      </c>
      <c r="P258" s="96" t="str">
        <f t="shared" si="227"/>
        <v xml:space="preserve"> </v>
      </c>
      <c r="Q258" s="166" t="str">
        <f>IF(OR(P258&lt;Довідники!$J$8, P258&gt;Довідники!$K$8), "!", "")</f>
        <v>!</v>
      </c>
      <c r="R258" s="159"/>
      <c r="S258" s="103"/>
      <c r="T258" s="103"/>
      <c r="U258" s="72">
        <f t="shared" si="203"/>
        <v>0</v>
      </c>
      <c r="V258" s="104"/>
      <c r="W258" s="104"/>
      <c r="X258" s="105"/>
      <c r="Y258" s="102"/>
      <c r="Z258" s="103"/>
      <c r="AA258" s="103"/>
      <c r="AB258" s="72">
        <f t="shared" si="204"/>
        <v>0</v>
      </c>
      <c r="AC258" s="104"/>
      <c r="AD258" s="104"/>
      <c r="AE258" s="152"/>
      <c r="AF258" s="159"/>
      <c r="AG258" s="103"/>
      <c r="AH258" s="103"/>
      <c r="AI258" s="72">
        <f t="shared" si="205"/>
        <v>0</v>
      </c>
      <c r="AJ258" s="104"/>
      <c r="AK258" s="104"/>
      <c r="AL258" s="105"/>
      <c r="AM258" s="102"/>
      <c r="AN258" s="103"/>
      <c r="AO258" s="103"/>
      <c r="AP258" s="72">
        <f t="shared" si="206"/>
        <v>0</v>
      </c>
      <c r="AQ258" s="104"/>
      <c r="AR258" s="104"/>
      <c r="AS258" s="152"/>
      <c r="AT258" s="159"/>
      <c r="AU258" s="103"/>
      <c r="AV258" s="103"/>
      <c r="AW258" s="72">
        <f t="shared" si="207"/>
        <v>0</v>
      </c>
      <c r="AX258" s="104"/>
      <c r="AY258" s="104"/>
      <c r="AZ258" s="105"/>
      <c r="BA258" s="102"/>
      <c r="BB258" s="103"/>
      <c r="BC258" s="103"/>
      <c r="BD258" s="72">
        <f t="shared" si="208"/>
        <v>0</v>
      </c>
      <c r="BE258" s="104"/>
      <c r="BF258" s="104"/>
      <c r="BG258" s="152"/>
      <c r="BH258" s="159"/>
      <c r="BI258" s="103"/>
      <c r="BJ258" s="103"/>
      <c r="BK258" s="72">
        <f t="shared" si="209"/>
        <v>0</v>
      </c>
      <c r="BL258" s="104"/>
      <c r="BM258" s="104"/>
      <c r="BN258" s="105"/>
      <c r="BO258" s="102"/>
      <c r="BP258" s="103"/>
      <c r="BQ258" s="103"/>
      <c r="BR258" s="72">
        <f t="shared" si="210"/>
        <v>0</v>
      </c>
      <c r="BS258" s="104"/>
      <c r="BT258" s="104"/>
      <c r="BU258" s="152"/>
      <c r="BV258" s="159"/>
      <c r="BW258" s="103"/>
      <c r="BX258" s="103"/>
      <c r="BY258" s="72">
        <f t="shared" si="211"/>
        <v>0</v>
      </c>
      <c r="BZ258" s="104"/>
      <c r="CA258" s="104"/>
      <c r="CB258" s="105"/>
      <c r="CC258" s="102"/>
      <c r="CD258" s="103"/>
      <c r="CE258" s="103"/>
      <c r="CF258" s="72">
        <f t="shared" si="212"/>
        <v>0</v>
      </c>
      <c r="CG258" s="104"/>
      <c r="CH258" s="104"/>
      <c r="CI258" s="152"/>
      <c r="CJ258" s="159"/>
      <c r="CK258" s="103"/>
      <c r="CL258" s="103"/>
      <c r="CM258" s="72">
        <f t="shared" si="213"/>
        <v>0</v>
      </c>
      <c r="CN258" s="104"/>
      <c r="CO258" s="104"/>
      <c r="CP258" s="105"/>
      <c r="CQ258" s="102"/>
      <c r="CR258" s="103"/>
      <c r="CS258" s="103"/>
      <c r="CT258" s="72">
        <f t="shared" si="214"/>
        <v>0</v>
      </c>
      <c r="CU258" s="104"/>
      <c r="CV258" s="104"/>
      <c r="CW258" s="152"/>
      <c r="CX258" s="159"/>
      <c r="CY258" s="103"/>
      <c r="CZ258" s="103"/>
      <c r="DA258" s="72">
        <f t="shared" si="215"/>
        <v>0</v>
      </c>
      <c r="DB258" s="104"/>
      <c r="DC258" s="104"/>
      <c r="DD258" s="105"/>
      <c r="DE258" s="102"/>
      <c r="DF258" s="103"/>
      <c r="DG258" s="103"/>
      <c r="DH258" s="72">
        <f t="shared" si="216"/>
        <v>0</v>
      </c>
      <c r="DI258" s="104"/>
      <c r="DJ258" s="104"/>
      <c r="DK258" s="152"/>
      <c r="DL258" s="170">
        <f t="shared" si="228"/>
        <v>0</v>
      </c>
      <c r="DM258" s="51">
        <f>DN258*Довідники!$H$2</f>
        <v>0</v>
      </c>
      <c r="DN258" s="72">
        <f t="shared" si="229"/>
        <v>0</v>
      </c>
      <c r="DO258" s="96" t="str">
        <f t="shared" si="217"/>
        <v xml:space="preserve"> </v>
      </c>
      <c r="DP258" s="68" t="str">
        <f>IF(OR(DO258&lt;Довідники!$J$3, DO258&gt;Довідники!$K$3), "!", "")</f>
        <v>!</v>
      </c>
      <c r="DQ258" s="120"/>
      <c r="DR258" s="45" t="str">
        <f t="shared" si="230"/>
        <v/>
      </c>
      <c r="DS258" s="71"/>
      <c r="DT258" s="119"/>
      <c r="DU258" s="119"/>
      <c r="DV258" s="119"/>
      <c r="DW258" s="179"/>
      <c r="DX258" s="182"/>
      <c r="DY258" s="119"/>
      <c r="DZ258" s="119"/>
      <c r="EA258" s="183"/>
      <c r="ED258" s="10">
        <f t="shared" si="194"/>
        <v>0</v>
      </c>
      <c r="EE258" s="10">
        <f t="shared" si="195"/>
        <v>0</v>
      </c>
      <c r="EF258" s="10">
        <f t="shared" si="196"/>
        <v>0</v>
      </c>
      <c r="EG258" s="10">
        <f t="shared" si="197"/>
        <v>0</v>
      </c>
      <c r="EH258" s="10">
        <f t="shared" si="198"/>
        <v>0</v>
      </c>
      <c r="EI258" s="10">
        <f t="shared" si="199"/>
        <v>0</v>
      </c>
      <c r="EJ258" s="10">
        <f t="shared" si="200"/>
        <v>0</v>
      </c>
      <c r="EL258" s="123">
        <f t="shared" si="201"/>
        <v>0</v>
      </c>
    </row>
    <row r="259" spans="1:142" ht="13.5" hidden="1" thickBot="1" x14ac:dyDescent="0.25">
      <c r="A259" s="49">
        <f t="shared" si="218"/>
        <v>44</v>
      </c>
      <c r="B259" s="101"/>
      <c r="C259" s="50" t="str">
        <f>IF(ISBLANK(D259)=FALSE,VLOOKUP(D259,Довідники!$B$2:$C$45,2,FALSE),"")</f>
        <v/>
      </c>
      <c r="D259" s="145"/>
      <c r="E259" s="112"/>
      <c r="F259" s="48" t="str">
        <f t="shared" si="219"/>
        <v/>
      </c>
      <c r="G259" s="48" t="str">
        <f>CONCATENATE(IF($X259="З", CONCATENATE($R$4, ","), ""), IF($X259=Довідники!$E$5, CONCATENATE($R$4, "*,"), ""), IF($AE259="З", CONCATENATE($Y$4, ","), ""), IF($AE259=Довідники!$E$5, CONCATENATE($Y$4, "*,"), ""), IF($AL259="З", CONCATENATE($AF$4, ","), ""), IF($AL259=Довідники!$E$5, CONCATENATE($AF$4, "*,"), ""), IF($AS259="З", CONCATENATE($AM$4, ","), ""), IF($AS259=Довідники!$E$5, CONCATENATE($AM$4, "*,"), ""), IF($AZ259="З", CONCATENATE($AT$4, ","), ""), IF($AZ259=Довідники!$E$5, CONCATENATE($AT$4, "*,"), ""), IF($BG259="З", CONCATENATE($BA$4, ","), ""), IF($BG259=Довідники!$E$5, CONCATENATE($BA$4, "*,"), ""), IF($BN259="З", CONCATENATE($BH$4, ","), ""), IF($BN259=Довідники!$E$5, CONCATENATE($BH$4, "*,"), ""), IF($BU259="З", CONCATENATE($BO$4, ","), ""), IF($BU259=Довідники!$E$5, CONCATENATE($BO$4, "*,"), ""), IF($CB259="З", CONCATENATE($BV$4, ","), ""), IF($CB259=Довідники!$E$5, CONCATENATE($BV$4, "*,"), ""), IF($CI259="З", CONCATENATE($CC$4, ","), ""), IF($CI259=Довідники!$E$5, CONCATENATE($CC$4, "*,"), ""), IF($CP259="З", CONCATENATE($CJ$4, ","), ""), IF($CP259=Довідники!$E$5, CONCATENATE($CJ$4, "*,"), ""), IF($CW259="З", CONCATENATE($CQ$4, ","), ""), IF($CW259=Довідники!$E$5, CONCATENATE($CQ$4, "*,"), ""), IF($DD259="З", CONCATENATE($CX$4, ","), ""), IF($DD259=Довідники!$E$5, CONCATENATE($CX$4, "*,"), ""), IF($DK259="З", CONCATENATE($DE$4, ","), ""), IF($DK259=Довідники!$E$5, CONCATENATE($DE$4, "*,"), ""))</f>
        <v/>
      </c>
      <c r="H259" s="48" t="str">
        <f t="shared" si="220"/>
        <v/>
      </c>
      <c r="I259" s="48" t="str">
        <f t="shared" si="221"/>
        <v/>
      </c>
      <c r="J259" s="48">
        <f t="shared" si="222"/>
        <v>0</v>
      </c>
      <c r="K259" s="48" t="str">
        <f t="shared" si="223"/>
        <v/>
      </c>
      <c r="L259" s="48">
        <f t="shared" si="202"/>
        <v>0</v>
      </c>
      <c r="M259" s="51">
        <f t="shared" si="224"/>
        <v>0</v>
      </c>
      <c r="N259" s="51">
        <f t="shared" si="225"/>
        <v>0</v>
      </c>
      <c r="O259" s="52">
        <f t="shared" si="226"/>
        <v>0</v>
      </c>
      <c r="P259" s="96" t="str">
        <f t="shared" si="227"/>
        <v xml:space="preserve"> </v>
      </c>
      <c r="Q259" s="166" t="str">
        <f>IF(OR(P259&lt;Довідники!$J$8, P259&gt;Довідники!$K$8), "!", "")</f>
        <v>!</v>
      </c>
      <c r="R259" s="159"/>
      <c r="S259" s="103"/>
      <c r="T259" s="103"/>
      <c r="U259" s="72">
        <f t="shared" si="203"/>
        <v>0</v>
      </c>
      <c r="V259" s="104"/>
      <c r="W259" s="104"/>
      <c r="X259" s="105"/>
      <c r="Y259" s="102"/>
      <c r="Z259" s="103"/>
      <c r="AA259" s="103"/>
      <c r="AB259" s="72">
        <f t="shared" si="204"/>
        <v>0</v>
      </c>
      <c r="AC259" s="104"/>
      <c r="AD259" s="104"/>
      <c r="AE259" s="152"/>
      <c r="AF259" s="159"/>
      <c r="AG259" s="103"/>
      <c r="AH259" s="103"/>
      <c r="AI259" s="72">
        <f t="shared" si="205"/>
        <v>0</v>
      </c>
      <c r="AJ259" s="104"/>
      <c r="AK259" s="104"/>
      <c r="AL259" s="105"/>
      <c r="AM259" s="102"/>
      <c r="AN259" s="103"/>
      <c r="AO259" s="103"/>
      <c r="AP259" s="72">
        <f t="shared" si="206"/>
        <v>0</v>
      </c>
      <c r="AQ259" s="104"/>
      <c r="AR259" s="104"/>
      <c r="AS259" s="152"/>
      <c r="AT259" s="159"/>
      <c r="AU259" s="103"/>
      <c r="AV259" s="103"/>
      <c r="AW259" s="72">
        <f t="shared" si="207"/>
        <v>0</v>
      </c>
      <c r="AX259" s="104"/>
      <c r="AY259" s="104"/>
      <c r="AZ259" s="105"/>
      <c r="BA259" s="102"/>
      <c r="BB259" s="103"/>
      <c r="BC259" s="103"/>
      <c r="BD259" s="72">
        <f t="shared" si="208"/>
        <v>0</v>
      </c>
      <c r="BE259" s="104"/>
      <c r="BF259" s="104"/>
      <c r="BG259" s="152"/>
      <c r="BH259" s="159"/>
      <c r="BI259" s="103"/>
      <c r="BJ259" s="103"/>
      <c r="BK259" s="72">
        <f t="shared" si="209"/>
        <v>0</v>
      </c>
      <c r="BL259" s="104"/>
      <c r="BM259" s="104"/>
      <c r="BN259" s="105"/>
      <c r="BO259" s="102"/>
      <c r="BP259" s="103"/>
      <c r="BQ259" s="103"/>
      <c r="BR259" s="72">
        <f t="shared" si="210"/>
        <v>0</v>
      </c>
      <c r="BS259" s="104"/>
      <c r="BT259" s="104"/>
      <c r="BU259" s="152"/>
      <c r="BV259" s="159"/>
      <c r="BW259" s="103"/>
      <c r="BX259" s="103"/>
      <c r="BY259" s="72">
        <f t="shared" si="211"/>
        <v>0</v>
      </c>
      <c r="BZ259" s="104"/>
      <c r="CA259" s="104"/>
      <c r="CB259" s="105"/>
      <c r="CC259" s="102"/>
      <c r="CD259" s="103"/>
      <c r="CE259" s="103"/>
      <c r="CF259" s="72">
        <f t="shared" si="212"/>
        <v>0</v>
      </c>
      <c r="CG259" s="104"/>
      <c r="CH259" s="104"/>
      <c r="CI259" s="152"/>
      <c r="CJ259" s="159"/>
      <c r="CK259" s="103"/>
      <c r="CL259" s="103"/>
      <c r="CM259" s="72">
        <f t="shared" si="213"/>
        <v>0</v>
      </c>
      <c r="CN259" s="104"/>
      <c r="CO259" s="104"/>
      <c r="CP259" s="105"/>
      <c r="CQ259" s="102"/>
      <c r="CR259" s="103"/>
      <c r="CS259" s="103"/>
      <c r="CT259" s="72">
        <f t="shared" si="214"/>
        <v>0</v>
      </c>
      <c r="CU259" s="104"/>
      <c r="CV259" s="104"/>
      <c r="CW259" s="152"/>
      <c r="CX259" s="159"/>
      <c r="CY259" s="103"/>
      <c r="CZ259" s="103"/>
      <c r="DA259" s="72">
        <f t="shared" si="215"/>
        <v>0</v>
      </c>
      <c r="DB259" s="104"/>
      <c r="DC259" s="104"/>
      <c r="DD259" s="105"/>
      <c r="DE259" s="102"/>
      <c r="DF259" s="103"/>
      <c r="DG259" s="103"/>
      <c r="DH259" s="72">
        <f t="shared" si="216"/>
        <v>0</v>
      </c>
      <c r="DI259" s="104"/>
      <c r="DJ259" s="104"/>
      <c r="DK259" s="152"/>
      <c r="DL259" s="170">
        <f t="shared" si="228"/>
        <v>0</v>
      </c>
      <c r="DM259" s="51">
        <f>DN259*Довідники!$H$2</f>
        <v>0</v>
      </c>
      <c r="DN259" s="72">
        <f t="shared" si="229"/>
        <v>0</v>
      </c>
      <c r="DO259" s="96" t="str">
        <f t="shared" si="217"/>
        <v xml:space="preserve"> </v>
      </c>
      <c r="DP259" s="68" t="str">
        <f>IF(OR(DO259&lt;Довідники!$J$3, DO259&gt;Довідники!$K$3), "!", "")</f>
        <v>!</v>
      </c>
      <c r="DQ259" s="120"/>
      <c r="DR259" s="45" t="str">
        <f t="shared" si="230"/>
        <v/>
      </c>
      <c r="DS259" s="71"/>
      <c r="DT259" s="119"/>
      <c r="DU259" s="119"/>
      <c r="DV259" s="119"/>
      <c r="DW259" s="179"/>
      <c r="DX259" s="182"/>
      <c r="DY259" s="119"/>
      <c r="DZ259" s="119"/>
      <c r="EA259" s="183"/>
      <c r="ED259" s="10">
        <f t="shared" si="194"/>
        <v>0</v>
      </c>
      <c r="EE259" s="10">
        <f t="shared" si="195"/>
        <v>0</v>
      </c>
      <c r="EF259" s="10">
        <f t="shared" si="196"/>
        <v>0</v>
      </c>
      <c r="EG259" s="10">
        <f t="shared" si="197"/>
        <v>0</v>
      </c>
      <c r="EH259" s="10">
        <f t="shared" si="198"/>
        <v>0</v>
      </c>
      <c r="EI259" s="10">
        <f t="shared" si="199"/>
        <v>0</v>
      </c>
      <c r="EJ259" s="10">
        <f t="shared" si="200"/>
        <v>0</v>
      </c>
      <c r="EL259" s="123">
        <f t="shared" si="201"/>
        <v>0</v>
      </c>
    </row>
    <row r="260" spans="1:142" ht="13.5" hidden="1" thickBot="1" x14ac:dyDescent="0.25">
      <c r="A260" s="49">
        <f t="shared" si="218"/>
        <v>45</v>
      </c>
      <c r="B260" s="101"/>
      <c r="C260" s="50" t="str">
        <f>IF(ISBLANK(D260)=FALSE,VLOOKUP(D260,Довідники!$B$2:$C$45,2,FALSE),"")</f>
        <v/>
      </c>
      <c r="D260" s="145"/>
      <c r="E260" s="112"/>
      <c r="F260" s="48" t="str">
        <f t="shared" si="219"/>
        <v/>
      </c>
      <c r="G260" s="48" t="str">
        <f>CONCATENATE(IF($X260="З", CONCATENATE($R$4, ","), ""), IF($X260=Довідники!$E$5, CONCATENATE($R$4, "*,"), ""), IF($AE260="З", CONCATENATE($Y$4, ","), ""), IF($AE260=Довідники!$E$5, CONCATENATE($Y$4, "*,"), ""), IF($AL260="З", CONCATENATE($AF$4, ","), ""), IF($AL260=Довідники!$E$5, CONCATENATE($AF$4, "*,"), ""), IF($AS260="З", CONCATENATE($AM$4, ","), ""), IF($AS260=Довідники!$E$5, CONCATENATE($AM$4, "*,"), ""), IF($AZ260="З", CONCATENATE($AT$4, ","), ""), IF($AZ260=Довідники!$E$5, CONCATENATE($AT$4, "*,"), ""), IF($BG260="З", CONCATENATE($BA$4, ","), ""), IF($BG260=Довідники!$E$5, CONCATENATE($BA$4, "*,"), ""), IF($BN260="З", CONCATENATE($BH$4, ","), ""), IF($BN260=Довідники!$E$5, CONCATENATE($BH$4, "*,"), ""), IF($BU260="З", CONCATENATE($BO$4, ","), ""), IF($BU260=Довідники!$E$5, CONCATENATE($BO$4, "*,"), ""), IF($CB260="З", CONCATENATE($BV$4, ","), ""), IF($CB260=Довідники!$E$5, CONCATENATE($BV$4, "*,"), ""), IF($CI260="З", CONCATENATE($CC$4, ","), ""), IF($CI260=Довідники!$E$5, CONCATENATE($CC$4, "*,"), ""), IF($CP260="З", CONCATENATE($CJ$4, ","), ""), IF($CP260=Довідники!$E$5, CONCATENATE($CJ$4, "*,"), ""), IF($CW260="З", CONCATENATE($CQ$4, ","), ""), IF($CW260=Довідники!$E$5, CONCATENATE($CQ$4, "*,"), ""), IF($DD260="З", CONCATENATE($CX$4, ","), ""), IF($DD260=Довідники!$E$5, CONCATENATE($CX$4, "*,"), ""), IF($DK260="З", CONCATENATE($DE$4, ","), ""), IF($DK260=Довідники!$E$5, CONCATENATE($DE$4, "*,"), ""))</f>
        <v/>
      </c>
      <c r="H260" s="48" t="str">
        <f t="shared" si="220"/>
        <v/>
      </c>
      <c r="I260" s="48" t="str">
        <f t="shared" si="221"/>
        <v/>
      </c>
      <c r="J260" s="48">
        <f t="shared" si="222"/>
        <v>0</v>
      </c>
      <c r="K260" s="48" t="str">
        <f t="shared" si="223"/>
        <v/>
      </c>
      <c r="L260" s="48">
        <f t="shared" si="202"/>
        <v>0</v>
      </c>
      <c r="M260" s="51">
        <f t="shared" si="224"/>
        <v>0</v>
      </c>
      <c r="N260" s="51">
        <f t="shared" si="225"/>
        <v>0</v>
      </c>
      <c r="O260" s="52">
        <f t="shared" si="226"/>
        <v>0</v>
      </c>
      <c r="P260" s="96" t="str">
        <f t="shared" si="227"/>
        <v xml:space="preserve"> </v>
      </c>
      <c r="Q260" s="166" t="str">
        <f>IF(OR(P260&lt;Довідники!$J$8, P260&gt;Довідники!$K$8), "!", "")</f>
        <v>!</v>
      </c>
      <c r="R260" s="159"/>
      <c r="S260" s="103"/>
      <c r="T260" s="103"/>
      <c r="U260" s="72">
        <f t="shared" si="203"/>
        <v>0</v>
      </c>
      <c r="V260" s="104"/>
      <c r="W260" s="104"/>
      <c r="X260" s="105"/>
      <c r="Y260" s="102"/>
      <c r="Z260" s="103"/>
      <c r="AA260" s="103"/>
      <c r="AB260" s="72">
        <f t="shared" si="204"/>
        <v>0</v>
      </c>
      <c r="AC260" s="104"/>
      <c r="AD260" s="104"/>
      <c r="AE260" s="152"/>
      <c r="AF260" s="159"/>
      <c r="AG260" s="103"/>
      <c r="AH260" s="103"/>
      <c r="AI260" s="72">
        <f t="shared" si="205"/>
        <v>0</v>
      </c>
      <c r="AJ260" s="104"/>
      <c r="AK260" s="104"/>
      <c r="AL260" s="105"/>
      <c r="AM260" s="102"/>
      <c r="AN260" s="103"/>
      <c r="AO260" s="103"/>
      <c r="AP260" s="72">
        <f t="shared" si="206"/>
        <v>0</v>
      </c>
      <c r="AQ260" s="104"/>
      <c r="AR260" s="104"/>
      <c r="AS260" s="152"/>
      <c r="AT260" s="159"/>
      <c r="AU260" s="103"/>
      <c r="AV260" s="103"/>
      <c r="AW260" s="72">
        <f t="shared" si="207"/>
        <v>0</v>
      </c>
      <c r="AX260" s="104"/>
      <c r="AY260" s="104"/>
      <c r="AZ260" s="105"/>
      <c r="BA260" s="102"/>
      <c r="BB260" s="103"/>
      <c r="BC260" s="103"/>
      <c r="BD260" s="72">
        <f t="shared" si="208"/>
        <v>0</v>
      </c>
      <c r="BE260" s="104"/>
      <c r="BF260" s="104"/>
      <c r="BG260" s="152"/>
      <c r="BH260" s="159"/>
      <c r="BI260" s="103"/>
      <c r="BJ260" s="103"/>
      <c r="BK260" s="72">
        <f t="shared" si="209"/>
        <v>0</v>
      </c>
      <c r="BL260" s="104"/>
      <c r="BM260" s="104"/>
      <c r="BN260" s="105"/>
      <c r="BO260" s="102"/>
      <c r="BP260" s="103"/>
      <c r="BQ260" s="103"/>
      <c r="BR260" s="72">
        <f t="shared" si="210"/>
        <v>0</v>
      </c>
      <c r="BS260" s="104"/>
      <c r="BT260" s="104"/>
      <c r="BU260" s="152"/>
      <c r="BV260" s="159"/>
      <c r="BW260" s="103"/>
      <c r="BX260" s="103"/>
      <c r="BY260" s="72">
        <f t="shared" si="211"/>
        <v>0</v>
      </c>
      <c r="BZ260" s="104"/>
      <c r="CA260" s="104"/>
      <c r="CB260" s="105"/>
      <c r="CC260" s="102"/>
      <c r="CD260" s="103"/>
      <c r="CE260" s="103"/>
      <c r="CF260" s="72">
        <f t="shared" si="212"/>
        <v>0</v>
      </c>
      <c r="CG260" s="104"/>
      <c r="CH260" s="104"/>
      <c r="CI260" s="152"/>
      <c r="CJ260" s="159"/>
      <c r="CK260" s="103"/>
      <c r="CL260" s="103"/>
      <c r="CM260" s="72">
        <f t="shared" si="213"/>
        <v>0</v>
      </c>
      <c r="CN260" s="104"/>
      <c r="CO260" s="104"/>
      <c r="CP260" s="105"/>
      <c r="CQ260" s="102"/>
      <c r="CR260" s="103"/>
      <c r="CS260" s="103"/>
      <c r="CT260" s="72">
        <f t="shared" si="214"/>
        <v>0</v>
      </c>
      <c r="CU260" s="104"/>
      <c r="CV260" s="104"/>
      <c r="CW260" s="152"/>
      <c r="CX260" s="159"/>
      <c r="CY260" s="103"/>
      <c r="CZ260" s="103"/>
      <c r="DA260" s="72">
        <f t="shared" si="215"/>
        <v>0</v>
      </c>
      <c r="DB260" s="104"/>
      <c r="DC260" s="104"/>
      <c r="DD260" s="105"/>
      <c r="DE260" s="102"/>
      <c r="DF260" s="103"/>
      <c r="DG260" s="103"/>
      <c r="DH260" s="72">
        <f t="shared" si="216"/>
        <v>0</v>
      </c>
      <c r="DI260" s="104"/>
      <c r="DJ260" s="104"/>
      <c r="DK260" s="152"/>
      <c r="DL260" s="170">
        <f t="shared" si="228"/>
        <v>0</v>
      </c>
      <c r="DM260" s="51">
        <f>DN260*Довідники!$H$2</f>
        <v>0</v>
      </c>
      <c r="DN260" s="72">
        <f t="shared" si="229"/>
        <v>0</v>
      </c>
      <c r="DO260" s="96" t="str">
        <f t="shared" si="217"/>
        <v xml:space="preserve"> </v>
      </c>
      <c r="DP260" s="68" t="str">
        <f>IF(OR(DO260&lt;Довідники!$J$3, DO260&gt;Довідники!$K$3), "!", "")</f>
        <v>!</v>
      </c>
      <c r="DQ260" s="120"/>
      <c r="DR260" s="45" t="str">
        <f t="shared" si="230"/>
        <v/>
      </c>
      <c r="DS260" s="71"/>
      <c r="DT260" s="119"/>
      <c r="DU260" s="119"/>
      <c r="DV260" s="119"/>
      <c r="DW260" s="179"/>
      <c r="DX260" s="182"/>
      <c r="DY260" s="119"/>
      <c r="DZ260" s="119"/>
      <c r="EA260" s="183"/>
      <c r="ED260" s="10">
        <f t="shared" si="194"/>
        <v>0</v>
      </c>
      <c r="EE260" s="10">
        <f t="shared" si="195"/>
        <v>0</v>
      </c>
      <c r="EF260" s="10">
        <f t="shared" si="196"/>
        <v>0</v>
      </c>
      <c r="EG260" s="10">
        <f t="shared" si="197"/>
        <v>0</v>
      </c>
      <c r="EH260" s="10">
        <f t="shared" si="198"/>
        <v>0</v>
      </c>
      <c r="EI260" s="10">
        <f t="shared" si="199"/>
        <v>0</v>
      </c>
      <c r="EJ260" s="10">
        <f t="shared" si="200"/>
        <v>0</v>
      </c>
      <c r="EL260" s="123">
        <f t="shared" si="201"/>
        <v>0</v>
      </c>
    </row>
    <row r="261" spans="1:142" ht="13.5" hidden="1" thickBot="1" x14ac:dyDescent="0.25">
      <c r="A261" s="49">
        <f t="shared" si="218"/>
        <v>46</v>
      </c>
      <c r="B261" s="101"/>
      <c r="C261" s="50" t="str">
        <f>IF(ISBLANK(D261)=FALSE,VLOOKUP(D261,Довідники!$B$2:$C$45,2,FALSE),"")</f>
        <v/>
      </c>
      <c r="D261" s="145"/>
      <c r="E261" s="112"/>
      <c r="F261" s="48" t="str">
        <f t="shared" si="219"/>
        <v/>
      </c>
      <c r="G261" s="48" t="str">
        <f>CONCATENATE(IF($X261="З", CONCATENATE($R$4, ","), ""), IF($X261=Довідники!$E$5, CONCATENATE($R$4, "*,"), ""), IF($AE261="З", CONCATENATE($Y$4, ","), ""), IF($AE261=Довідники!$E$5, CONCATENATE($Y$4, "*,"), ""), IF($AL261="З", CONCATENATE($AF$4, ","), ""), IF($AL261=Довідники!$E$5, CONCATENATE($AF$4, "*,"), ""), IF($AS261="З", CONCATENATE($AM$4, ","), ""), IF($AS261=Довідники!$E$5, CONCATENATE($AM$4, "*,"), ""), IF($AZ261="З", CONCATENATE($AT$4, ","), ""), IF($AZ261=Довідники!$E$5, CONCATENATE($AT$4, "*,"), ""), IF($BG261="З", CONCATENATE($BA$4, ","), ""), IF($BG261=Довідники!$E$5, CONCATENATE($BA$4, "*,"), ""), IF($BN261="З", CONCATENATE($BH$4, ","), ""), IF($BN261=Довідники!$E$5, CONCATENATE($BH$4, "*,"), ""), IF($BU261="З", CONCATENATE($BO$4, ","), ""), IF($BU261=Довідники!$E$5, CONCATENATE($BO$4, "*,"), ""), IF($CB261="З", CONCATENATE($BV$4, ","), ""), IF($CB261=Довідники!$E$5, CONCATENATE($BV$4, "*,"), ""), IF($CI261="З", CONCATENATE($CC$4, ","), ""), IF($CI261=Довідники!$E$5, CONCATENATE($CC$4, "*,"), ""), IF($CP261="З", CONCATENATE($CJ$4, ","), ""), IF($CP261=Довідники!$E$5, CONCATENATE($CJ$4, "*,"), ""), IF($CW261="З", CONCATENATE($CQ$4, ","), ""), IF($CW261=Довідники!$E$5, CONCATENATE($CQ$4, "*,"), ""), IF($DD261="З", CONCATENATE($CX$4, ","), ""), IF($DD261=Довідники!$E$5, CONCATENATE($CX$4, "*,"), ""), IF($DK261="З", CONCATENATE($DE$4, ","), ""), IF($DK261=Довідники!$E$5, CONCATENATE($DE$4, "*,"), ""))</f>
        <v/>
      </c>
      <c r="H261" s="48" t="str">
        <f t="shared" si="220"/>
        <v/>
      </c>
      <c r="I261" s="48" t="str">
        <f t="shared" si="221"/>
        <v/>
      </c>
      <c r="J261" s="48">
        <f t="shared" si="222"/>
        <v>0</v>
      </c>
      <c r="K261" s="48" t="str">
        <f t="shared" si="223"/>
        <v/>
      </c>
      <c r="L261" s="48">
        <f t="shared" si="202"/>
        <v>0</v>
      </c>
      <c r="M261" s="51">
        <f t="shared" si="224"/>
        <v>0</v>
      </c>
      <c r="N261" s="51">
        <f t="shared" si="225"/>
        <v>0</v>
      </c>
      <c r="O261" s="52">
        <f t="shared" si="226"/>
        <v>0</v>
      </c>
      <c r="P261" s="96" t="str">
        <f t="shared" si="227"/>
        <v xml:space="preserve"> </v>
      </c>
      <c r="Q261" s="166" t="str">
        <f>IF(OR(P261&lt;Довідники!$J$8, P261&gt;Довідники!$K$8), "!", "")</f>
        <v>!</v>
      </c>
      <c r="R261" s="159"/>
      <c r="S261" s="103"/>
      <c r="T261" s="103"/>
      <c r="U261" s="72">
        <f t="shared" si="203"/>
        <v>0</v>
      </c>
      <c r="V261" s="104"/>
      <c r="W261" s="104"/>
      <c r="X261" s="105"/>
      <c r="Y261" s="102"/>
      <c r="Z261" s="103"/>
      <c r="AA261" s="103"/>
      <c r="AB261" s="72">
        <f t="shared" si="204"/>
        <v>0</v>
      </c>
      <c r="AC261" s="104"/>
      <c r="AD261" s="104"/>
      <c r="AE261" s="152"/>
      <c r="AF261" s="159"/>
      <c r="AG261" s="103"/>
      <c r="AH261" s="103"/>
      <c r="AI261" s="72">
        <f t="shared" si="205"/>
        <v>0</v>
      </c>
      <c r="AJ261" s="104"/>
      <c r="AK261" s="104"/>
      <c r="AL261" s="105"/>
      <c r="AM261" s="102"/>
      <c r="AN261" s="103"/>
      <c r="AO261" s="103"/>
      <c r="AP261" s="72">
        <f t="shared" si="206"/>
        <v>0</v>
      </c>
      <c r="AQ261" s="104"/>
      <c r="AR261" s="104"/>
      <c r="AS261" s="152"/>
      <c r="AT261" s="159"/>
      <c r="AU261" s="103"/>
      <c r="AV261" s="103"/>
      <c r="AW261" s="72">
        <f t="shared" si="207"/>
        <v>0</v>
      </c>
      <c r="AX261" s="104"/>
      <c r="AY261" s="104"/>
      <c r="AZ261" s="105"/>
      <c r="BA261" s="102"/>
      <c r="BB261" s="103"/>
      <c r="BC261" s="103"/>
      <c r="BD261" s="72">
        <f t="shared" si="208"/>
        <v>0</v>
      </c>
      <c r="BE261" s="104"/>
      <c r="BF261" s="104"/>
      <c r="BG261" s="152"/>
      <c r="BH261" s="159"/>
      <c r="BI261" s="103"/>
      <c r="BJ261" s="103"/>
      <c r="BK261" s="72">
        <f t="shared" si="209"/>
        <v>0</v>
      </c>
      <c r="BL261" s="104"/>
      <c r="BM261" s="104"/>
      <c r="BN261" s="105"/>
      <c r="BO261" s="102"/>
      <c r="BP261" s="103"/>
      <c r="BQ261" s="103"/>
      <c r="BR261" s="72">
        <f t="shared" si="210"/>
        <v>0</v>
      </c>
      <c r="BS261" s="104"/>
      <c r="BT261" s="104"/>
      <c r="BU261" s="152"/>
      <c r="BV261" s="159"/>
      <c r="BW261" s="103"/>
      <c r="BX261" s="103"/>
      <c r="BY261" s="72">
        <f t="shared" si="211"/>
        <v>0</v>
      </c>
      <c r="BZ261" s="104"/>
      <c r="CA261" s="104"/>
      <c r="CB261" s="105"/>
      <c r="CC261" s="102"/>
      <c r="CD261" s="103"/>
      <c r="CE261" s="103"/>
      <c r="CF261" s="72">
        <f t="shared" si="212"/>
        <v>0</v>
      </c>
      <c r="CG261" s="104"/>
      <c r="CH261" s="104"/>
      <c r="CI261" s="152"/>
      <c r="CJ261" s="159"/>
      <c r="CK261" s="103"/>
      <c r="CL261" s="103"/>
      <c r="CM261" s="72">
        <f t="shared" si="213"/>
        <v>0</v>
      </c>
      <c r="CN261" s="104"/>
      <c r="CO261" s="104"/>
      <c r="CP261" s="105"/>
      <c r="CQ261" s="102"/>
      <c r="CR261" s="103"/>
      <c r="CS261" s="103"/>
      <c r="CT261" s="72">
        <f t="shared" si="214"/>
        <v>0</v>
      </c>
      <c r="CU261" s="104"/>
      <c r="CV261" s="104"/>
      <c r="CW261" s="152"/>
      <c r="CX261" s="159"/>
      <c r="CY261" s="103"/>
      <c r="CZ261" s="103"/>
      <c r="DA261" s="72">
        <f t="shared" si="215"/>
        <v>0</v>
      </c>
      <c r="DB261" s="104"/>
      <c r="DC261" s="104"/>
      <c r="DD261" s="105"/>
      <c r="DE261" s="102"/>
      <c r="DF261" s="103"/>
      <c r="DG261" s="103"/>
      <c r="DH261" s="72">
        <f t="shared" si="216"/>
        <v>0</v>
      </c>
      <c r="DI261" s="104"/>
      <c r="DJ261" s="104"/>
      <c r="DK261" s="152"/>
      <c r="DL261" s="170">
        <f t="shared" si="228"/>
        <v>0</v>
      </c>
      <c r="DM261" s="51">
        <f>DN261*Довідники!$H$2</f>
        <v>0</v>
      </c>
      <c r="DN261" s="72">
        <f t="shared" si="229"/>
        <v>0</v>
      </c>
      <c r="DO261" s="96" t="str">
        <f t="shared" si="217"/>
        <v xml:space="preserve"> </v>
      </c>
      <c r="DP261" s="68" t="str">
        <f>IF(OR(DO261&lt;Довідники!$J$3, DO261&gt;Довідники!$K$3), "!", "")</f>
        <v>!</v>
      </c>
      <c r="DQ261" s="120"/>
      <c r="DR261" s="45" t="str">
        <f t="shared" si="230"/>
        <v/>
      </c>
      <c r="DS261" s="71"/>
      <c r="DT261" s="119"/>
      <c r="DU261" s="119"/>
      <c r="DV261" s="119"/>
      <c r="DW261" s="179"/>
      <c r="DX261" s="182"/>
      <c r="DY261" s="119"/>
      <c r="DZ261" s="119"/>
      <c r="EA261" s="183"/>
      <c r="ED261" s="10">
        <f t="shared" si="194"/>
        <v>0</v>
      </c>
      <c r="EE261" s="10">
        <f t="shared" ref="EE261:EE319" si="231">IF(OR(AI261&gt;0,AJ261&gt;0,AK261&lt;&gt;"",AL261&lt;&gt;"",AP261&gt;0,AQ261&gt;0,AR261&lt;&gt;"",AS261&lt;&gt;""),1,0)</f>
        <v>0</v>
      </c>
      <c r="EF261" s="10">
        <f t="shared" ref="EF261:EF319" si="232">IF(OR(AW261&gt;0,AX261&gt;0,AY261&lt;&gt;"",AZ261&lt;&gt;"",BD261&gt;0,BE261&gt;0,BF261&lt;&gt;"",BG261&lt;&gt;""),1,0)</f>
        <v>0</v>
      </c>
      <c r="EG261" s="10">
        <f t="shared" ref="EG261:EG319" si="233">IF(OR(BK261&gt;0,BL261&gt;0,BM261&lt;&gt;"",BN261&lt;&gt;"",BR261&gt;0,BS261&gt;0,BT261&lt;&gt;"",BU261&lt;&gt;""),1,0)</f>
        <v>0</v>
      </c>
      <c r="EH261" s="10">
        <f t="shared" ref="EH261:EH319" si="234">IF(OR(BY261&gt;0,BZ261&gt;0,CA261&lt;&gt;"",CB261&lt;&gt;"",CF261&gt;0,CG261&gt;0,CH261&lt;&gt;"",CI261&lt;&gt;""),1,0)</f>
        <v>0</v>
      </c>
      <c r="EI261" s="10">
        <f t="shared" ref="EI261:EI319" si="235">IF(OR(CM261&gt;0,CN261&gt;0,CO261&lt;&gt;"",CP261&lt;&gt;"",CT261&gt;0,CU261&gt;0,CV261&lt;&gt;"",CW261&lt;&gt;""),1,0)</f>
        <v>0</v>
      </c>
      <c r="EJ261" s="10">
        <f t="shared" si="200"/>
        <v>0</v>
      </c>
      <c r="EL261" s="123">
        <f t="shared" si="201"/>
        <v>0</v>
      </c>
    </row>
    <row r="262" spans="1:142" ht="13.5" hidden="1" thickBot="1" x14ac:dyDescent="0.25">
      <c r="A262" s="49">
        <f t="shared" si="218"/>
        <v>47</v>
      </c>
      <c r="B262" s="101"/>
      <c r="C262" s="50" t="str">
        <f>IF(ISBLANK(D262)=FALSE,VLOOKUP(D262,Довідники!$B$2:$C$45,2,FALSE),"")</f>
        <v/>
      </c>
      <c r="D262" s="145"/>
      <c r="E262" s="112"/>
      <c r="F262" s="48" t="str">
        <f t="shared" si="219"/>
        <v/>
      </c>
      <c r="G262" s="48" t="str">
        <f>CONCATENATE(IF($X262="З", CONCATENATE($R$4, ","), ""), IF($X262=Довідники!$E$5, CONCATENATE($R$4, "*,"), ""), IF($AE262="З", CONCATENATE($Y$4, ","), ""), IF($AE262=Довідники!$E$5, CONCATENATE($Y$4, "*,"), ""), IF($AL262="З", CONCATENATE($AF$4, ","), ""), IF($AL262=Довідники!$E$5, CONCATENATE($AF$4, "*,"), ""), IF($AS262="З", CONCATENATE($AM$4, ","), ""), IF($AS262=Довідники!$E$5, CONCATENATE($AM$4, "*,"), ""), IF($AZ262="З", CONCATENATE($AT$4, ","), ""), IF($AZ262=Довідники!$E$5, CONCATENATE($AT$4, "*,"), ""), IF($BG262="З", CONCATENATE($BA$4, ","), ""), IF($BG262=Довідники!$E$5, CONCATENATE($BA$4, "*,"), ""), IF($BN262="З", CONCATENATE($BH$4, ","), ""), IF($BN262=Довідники!$E$5, CONCATENATE($BH$4, "*,"), ""), IF($BU262="З", CONCATENATE($BO$4, ","), ""), IF($BU262=Довідники!$E$5, CONCATENATE($BO$4, "*,"), ""), IF($CB262="З", CONCATENATE($BV$4, ","), ""), IF($CB262=Довідники!$E$5, CONCATENATE($BV$4, "*,"), ""), IF($CI262="З", CONCATENATE($CC$4, ","), ""), IF($CI262=Довідники!$E$5, CONCATENATE($CC$4, "*,"), ""), IF($CP262="З", CONCATENATE($CJ$4, ","), ""), IF($CP262=Довідники!$E$5, CONCATENATE($CJ$4, "*,"), ""), IF($CW262="З", CONCATENATE($CQ$4, ","), ""), IF($CW262=Довідники!$E$5, CONCATENATE($CQ$4, "*,"), ""), IF($DD262="З", CONCATENATE($CX$4, ","), ""), IF($DD262=Довідники!$E$5, CONCATENATE($CX$4, "*,"), ""), IF($DK262="З", CONCATENATE($DE$4, ","), ""), IF($DK262=Довідники!$E$5, CONCATENATE($DE$4, "*,"), ""))</f>
        <v/>
      </c>
      <c r="H262" s="48" t="str">
        <f t="shared" si="220"/>
        <v/>
      </c>
      <c r="I262" s="48" t="str">
        <f t="shared" si="221"/>
        <v/>
      </c>
      <c r="J262" s="48">
        <f t="shared" si="222"/>
        <v>0</v>
      </c>
      <c r="K262" s="48" t="str">
        <f t="shared" si="223"/>
        <v/>
      </c>
      <c r="L262" s="48">
        <f t="shared" si="202"/>
        <v>0</v>
      </c>
      <c r="M262" s="51">
        <f t="shared" si="224"/>
        <v>0</v>
      </c>
      <c r="N262" s="51">
        <f t="shared" si="225"/>
        <v>0</v>
      </c>
      <c r="O262" s="52">
        <f t="shared" si="226"/>
        <v>0</v>
      </c>
      <c r="P262" s="96" t="str">
        <f t="shared" si="227"/>
        <v xml:space="preserve"> </v>
      </c>
      <c r="Q262" s="166" t="str">
        <f>IF(OR(P262&lt;Довідники!$J$8, P262&gt;Довідники!$K$8), "!", "")</f>
        <v>!</v>
      </c>
      <c r="R262" s="159"/>
      <c r="S262" s="103"/>
      <c r="T262" s="103"/>
      <c r="U262" s="72">
        <f t="shared" si="203"/>
        <v>0</v>
      </c>
      <c r="V262" s="104"/>
      <c r="W262" s="104"/>
      <c r="X262" s="105"/>
      <c r="Y262" s="102"/>
      <c r="Z262" s="103"/>
      <c r="AA262" s="103"/>
      <c r="AB262" s="72">
        <f t="shared" si="204"/>
        <v>0</v>
      </c>
      <c r="AC262" s="104"/>
      <c r="AD262" s="104"/>
      <c r="AE262" s="152"/>
      <c r="AF262" s="159"/>
      <c r="AG262" s="103"/>
      <c r="AH262" s="103"/>
      <c r="AI262" s="72">
        <f t="shared" si="205"/>
        <v>0</v>
      </c>
      <c r="AJ262" s="104"/>
      <c r="AK262" s="104"/>
      <c r="AL262" s="105"/>
      <c r="AM262" s="102"/>
      <c r="AN262" s="103"/>
      <c r="AO262" s="103"/>
      <c r="AP262" s="72">
        <f t="shared" si="206"/>
        <v>0</v>
      </c>
      <c r="AQ262" s="104"/>
      <c r="AR262" s="104"/>
      <c r="AS262" s="152"/>
      <c r="AT262" s="159"/>
      <c r="AU262" s="103"/>
      <c r="AV262" s="103"/>
      <c r="AW262" s="72">
        <f t="shared" si="207"/>
        <v>0</v>
      </c>
      <c r="AX262" s="104"/>
      <c r="AY262" s="104"/>
      <c r="AZ262" s="105"/>
      <c r="BA262" s="102"/>
      <c r="BB262" s="103"/>
      <c r="BC262" s="103"/>
      <c r="BD262" s="72">
        <f t="shared" si="208"/>
        <v>0</v>
      </c>
      <c r="BE262" s="104"/>
      <c r="BF262" s="104"/>
      <c r="BG262" s="152"/>
      <c r="BH262" s="159"/>
      <c r="BI262" s="103"/>
      <c r="BJ262" s="103"/>
      <c r="BK262" s="72">
        <f t="shared" si="209"/>
        <v>0</v>
      </c>
      <c r="BL262" s="104"/>
      <c r="BM262" s="104"/>
      <c r="BN262" s="105"/>
      <c r="BO262" s="102"/>
      <c r="BP262" s="103"/>
      <c r="BQ262" s="103"/>
      <c r="BR262" s="72">
        <f t="shared" si="210"/>
        <v>0</v>
      </c>
      <c r="BS262" s="104"/>
      <c r="BT262" s="104"/>
      <c r="BU262" s="152"/>
      <c r="BV262" s="159"/>
      <c r="BW262" s="103"/>
      <c r="BX262" s="103"/>
      <c r="BY262" s="72">
        <f t="shared" si="211"/>
        <v>0</v>
      </c>
      <c r="BZ262" s="104"/>
      <c r="CA262" s="104"/>
      <c r="CB262" s="105"/>
      <c r="CC262" s="102"/>
      <c r="CD262" s="103"/>
      <c r="CE262" s="103"/>
      <c r="CF262" s="72">
        <f t="shared" si="212"/>
        <v>0</v>
      </c>
      <c r="CG262" s="104"/>
      <c r="CH262" s="104"/>
      <c r="CI262" s="152"/>
      <c r="CJ262" s="159"/>
      <c r="CK262" s="103"/>
      <c r="CL262" s="103"/>
      <c r="CM262" s="72">
        <f t="shared" si="213"/>
        <v>0</v>
      </c>
      <c r="CN262" s="104"/>
      <c r="CO262" s="104"/>
      <c r="CP262" s="105"/>
      <c r="CQ262" s="102"/>
      <c r="CR262" s="103"/>
      <c r="CS262" s="103"/>
      <c r="CT262" s="72">
        <f t="shared" si="214"/>
        <v>0</v>
      </c>
      <c r="CU262" s="104"/>
      <c r="CV262" s="104"/>
      <c r="CW262" s="152"/>
      <c r="CX262" s="159"/>
      <c r="CY262" s="103"/>
      <c r="CZ262" s="103"/>
      <c r="DA262" s="72">
        <f t="shared" si="215"/>
        <v>0</v>
      </c>
      <c r="DB262" s="104"/>
      <c r="DC262" s="104"/>
      <c r="DD262" s="105"/>
      <c r="DE262" s="102"/>
      <c r="DF262" s="103"/>
      <c r="DG262" s="103"/>
      <c r="DH262" s="72">
        <f t="shared" si="216"/>
        <v>0</v>
      </c>
      <c r="DI262" s="104"/>
      <c r="DJ262" s="104"/>
      <c r="DK262" s="152"/>
      <c r="DL262" s="170">
        <f t="shared" si="228"/>
        <v>0</v>
      </c>
      <c r="DM262" s="51">
        <f>DN262*Довідники!$H$2</f>
        <v>0</v>
      </c>
      <c r="DN262" s="72">
        <f t="shared" si="229"/>
        <v>0</v>
      </c>
      <c r="DO262" s="96" t="str">
        <f t="shared" si="217"/>
        <v xml:space="preserve"> </v>
      </c>
      <c r="DP262" s="68" t="str">
        <f>IF(OR(DO262&lt;Довідники!$J$3, DO262&gt;Довідники!$K$3), "!", "")</f>
        <v>!</v>
      </c>
      <c r="DQ262" s="120"/>
      <c r="DR262" s="45" t="str">
        <f t="shared" si="230"/>
        <v/>
      </c>
      <c r="DS262" s="71"/>
      <c r="DT262" s="119"/>
      <c r="DU262" s="119"/>
      <c r="DV262" s="119"/>
      <c r="DW262" s="179"/>
      <c r="DX262" s="182"/>
      <c r="DY262" s="119"/>
      <c r="DZ262" s="119"/>
      <c r="EA262" s="183"/>
      <c r="ED262" s="10">
        <f t="shared" ref="ED262:ED319" si="236">IF(OR(U262&gt;0,V262&gt;0,W262&lt;&gt;"",X262&lt;&gt;"",AB262&gt;0,AC262&gt;0,AD262&lt;&gt;"",AE262&lt;&gt;""),1,0)</f>
        <v>0</v>
      </c>
      <c r="EE262" s="10">
        <f t="shared" si="231"/>
        <v>0</v>
      </c>
      <c r="EF262" s="10">
        <f t="shared" si="232"/>
        <v>0</v>
      </c>
      <c r="EG262" s="10">
        <f t="shared" si="233"/>
        <v>0</v>
      </c>
      <c r="EH262" s="10">
        <f t="shared" si="234"/>
        <v>0</v>
      </c>
      <c r="EI262" s="10">
        <f t="shared" si="235"/>
        <v>0</v>
      </c>
      <c r="EJ262" s="10">
        <f t="shared" ref="EJ262:EJ319" si="237">IF(OR(DA262&gt;0,DB262&gt;0,DC262&lt;&gt;"",DD262&lt;&gt;"",DH262&gt;0,DI262&gt;0,DJ262&lt;&gt;"",DK262&lt;&gt;""),1,0)</f>
        <v>0</v>
      </c>
      <c r="EL262" s="123">
        <f t="shared" ref="EL262:EL322" si="238">IF(AND(B262="", OR(E262&lt;&gt;0, F262&lt;&gt;"", G262&lt;&gt;"", H262&lt;&gt;"", I262&lt;&gt;"", J262&lt;&gt;0, L262&lt;&gt;0)), 1, 0)</f>
        <v>0</v>
      </c>
    </row>
    <row r="263" spans="1:142" ht="10.5" hidden="1" customHeight="1" thickBot="1" x14ac:dyDescent="0.25">
      <c r="A263" s="49">
        <f t="shared" si="218"/>
        <v>48</v>
      </c>
      <c r="B263" s="101"/>
      <c r="C263" s="50" t="str">
        <f>IF(ISBLANK(D263)=FALSE,VLOOKUP(D263,Довідники!$B$2:$C$45,2,FALSE),"")</f>
        <v/>
      </c>
      <c r="D263" s="145"/>
      <c r="E263" s="112"/>
      <c r="F263" s="48" t="str">
        <f t="shared" si="219"/>
        <v/>
      </c>
      <c r="G263" s="48" t="str">
        <f>CONCATENATE(IF($X263="З", CONCATENATE($R$4, ","), ""), IF($X263=Довідники!$E$5, CONCATENATE($R$4, "*,"), ""), IF($AE263="З", CONCATENATE($Y$4, ","), ""), IF($AE263=Довідники!$E$5, CONCATENATE($Y$4, "*,"), ""), IF($AL263="З", CONCATENATE($AF$4, ","), ""), IF($AL263=Довідники!$E$5, CONCATENATE($AF$4, "*,"), ""), IF($AS263="З", CONCATENATE($AM$4, ","), ""), IF($AS263=Довідники!$E$5, CONCATENATE($AM$4, "*,"), ""), IF($AZ263="З", CONCATENATE($AT$4, ","), ""), IF($AZ263=Довідники!$E$5, CONCATENATE($AT$4, "*,"), ""), IF($BG263="З", CONCATENATE($BA$4, ","), ""), IF($BG263=Довідники!$E$5, CONCATENATE($BA$4, "*,"), ""), IF($BN263="З", CONCATENATE($BH$4, ","), ""), IF($BN263=Довідники!$E$5, CONCATENATE($BH$4, "*,"), ""), IF($BU263="З", CONCATENATE($BO$4, ","), ""), IF($BU263=Довідники!$E$5, CONCATENATE($BO$4, "*,"), ""), IF($CB263="З", CONCATENATE($BV$4, ","), ""), IF($CB263=Довідники!$E$5, CONCATENATE($BV$4, "*,"), ""), IF($CI263="З", CONCATENATE($CC$4, ","), ""), IF($CI263=Довідники!$E$5, CONCATENATE($CC$4, "*,"), ""), IF($CP263="З", CONCATENATE($CJ$4, ","), ""), IF($CP263=Довідники!$E$5, CONCATENATE($CJ$4, "*,"), ""), IF($CW263="З", CONCATENATE($CQ$4, ","), ""), IF($CW263=Довідники!$E$5, CONCATENATE($CQ$4, "*,"), ""), IF($DD263="З", CONCATENATE($CX$4, ","), ""), IF($DD263=Довідники!$E$5, CONCATENATE($CX$4, "*,"), ""), IF($DK263="З", CONCATENATE($DE$4, ","), ""), IF($DK263=Довідники!$E$5, CONCATENATE($DE$4, "*,"), ""))</f>
        <v/>
      </c>
      <c r="H263" s="48" t="str">
        <f t="shared" si="220"/>
        <v/>
      </c>
      <c r="I263" s="48" t="str">
        <f t="shared" si="221"/>
        <v/>
      </c>
      <c r="J263" s="48">
        <f t="shared" si="222"/>
        <v>0</v>
      </c>
      <c r="K263" s="48" t="str">
        <f t="shared" si="223"/>
        <v/>
      </c>
      <c r="L263" s="48">
        <f t="shared" si="202"/>
        <v>0</v>
      </c>
      <c r="M263" s="51">
        <f t="shared" si="224"/>
        <v>0</v>
      </c>
      <c r="N263" s="51">
        <f t="shared" si="225"/>
        <v>0</v>
      </c>
      <c r="O263" s="52">
        <f t="shared" si="226"/>
        <v>0</v>
      </c>
      <c r="P263" s="96" t="str">
        <f t="shared" si="227"/>
        <v xml:space="preserve"> </v>
      </c>
      <c r="Q263" s="166" t="str">
        <f>IF(OR(P263&lt;Довідники!$J$8, P263&gt;Довідники!$K$8), "!", "")</f>
        <v>!</v>
      </c>
      <c r="R263" s="159"/>
      <c r="S263" s="103"/>
      <c r="T263" s="103"/>
      <c r="U263" s="72">
        <f t="shared" si="203"/>
        <v>0</v>
      </c>
      <c r="V263" s="104"/>
      <c r="W263" s="104"/>
      <c r="X263" s="105"/>
      <c r="Y263" s="102"/>
      <c r="Z263" s="103"/>
      <c r="AA263" s="103"/>
      <c r="AB263" s="72">
        <f t="shared" si="204"/>
        <v>0</v>
      </c>
      <c r="AC263" s="104"/>
      <c r="AD263" s="104"/>
      <c r="AE263" s="152"/>
      <c r="AF263" s="159"/>
      <c r="AG263" s="103"/>
      <c r="AH263" s="103"/>
      <c r="AI263" s="72">
        <f t="shared" si="205"/>
        <v>0</v>
      </c>
      <c r="AJ263" s="104"/>
      <c r="AK263" s="104"/>
      <c r="AL263" s="105"/>
      <c r="AM263" s="102"/>
      <c r="AN263" s="103"/>
      <c r="AO263" s="103"/>
      <c r="AP263" s="72">
        <f t="shared" si="206"/>
        <v>0</v>
      </c>
      <c r="AQ263" s="104"/>
      <c r="AR263" s="104"/>
      <c r="AS263" s="152"/>
      <c r="AT263" s="159"/>
      <c r="AU263" s="103"/>
      <c r="AV263" s="103"/>
      <c r="AW263" s="72">
        <f t="shared" si="207"/>
        <v>0</v>
      </c>
      <c r="AX263" s="104"/>
      <c r="AY263" s="104"/>
      <c r="AZ263" s="105"/>
      <c r="BA263" s="102"/>
      <c r="BB263" s="103"/>
      <c r="BC263" s="103"/>
      <c r="BD263" s="72">
        <f t="shared" si="208"/>
        <v>0</v>
      </c>
      <c r="BE263" s="104"/>
      <c r="BF263" s="104"/>
      <c r="BG263" s="152"/>
      <c r="BH263" s="159"/>
      <c r="BI263" s="103"/>
      <c r="BJ263" s="103"/>
      <c r="BK263" s="72">
        <f t="shared" si="209"/>
        <v>0</v>
      </c>
      <c r="BL263" s="104"/>
      <c r="BM263" s="104"/>
      <c r="BN263" s="105"/>
      <c r="BO263" s="102"/>
      <c r="BP263" s="103"/>
      <c r="BQ263" s="103"/>
      <c r="BR263" s="72">
        <f t="shared" si="210"/>
        <v>0</v>
      </c>
      <c r="BS263" s="104"/>
      <c r="BT263" s="104"/>
      <c r="BU263" s="152"/>
      <c r="BV263" s="159"/>
      <c r="BW263" s="103"/>
      <c r="BX263" s="103"/>
      <c r="BY263" s="72">
        <f t="shared" si="211"/>
        <v>0</v>
      </c>
      <c r="BZ263" s="104"/>
      <c r="CA263" s="104"/>
      <c r="CB263" s="105"/>
      <c r="CC263" s="102"/>
      <c r="CD263" s="103"/>
      <c r="CE263" s="103"/>
      <c r="CF263" s="72">
        <f t="shared" si="212"/>
        <v>0</v>
      </c>
      <c r="CG263" s="104"/>
      <c r="CH263" s="104"/>
      <c r="CI263" s="152"/>
      <c r="CJ263" s="159"/>
      <c r="CK263" s="103"/>
      <c r="CL263" s="103"/>
      <c r="CM263" s="72">
        <f t="shared" si="213"/>
        <v>0</v>
      </c>
      <c r="CN263" s="104"/>
      <c r="CO263" s="104"/>
      <c r="CP263" s="105"/>
      <c r="CQ263" s="102"/>
      <c r="CR263" s="103"/>
      <c r="CS263" s="103"/>
      <c r="CT263" s="72">
        <f t="shared" si="214"/>
        <v>0</v>
      </c>
      <c r="CU263" s="104"/>
      <c r="CV263" s="104"/>
      <c r="CW263" s="152"/>
      <c r="CX263" s="159"/>
      <c r="CY263" s="103"/>
      <c r="CZ263" s="103"/>
      <c r="DA263" s="72">
        <f t="shared" si="215"/>
        <v>0</v>
      </c>
      <c r="DB263" s="104"/>
      <c r="DC263" s="104"/>
      <c r="DD263" s="105"/>
      <c r="DE263" s="102"/>
      <c r="DF263" s="103"/>
      <c r="DG263" s="103"/>
      <c r="DH263" s="72">
        <f t="shared" si="216"/>
        <v>0</v>
      </c>
      <c r="DI263" s="104"/>
      <c r="DJ263" s="104"/>
      <c r="DK263" s="152"/>
      <c r="DL263" s="170">
        <f t="shared" si="228"/>
        <v>0</v>
      </c>
      <c r="DM263" s="51">
        <f>DN263*Довідники!$H$2</f>
        <v>0</v>
      </c>
      <c r="DN263" s="72">
        <f t="shared" si="229"/>
        <v>0</v>
      </c>
      <c r="DO263" s="96" t="str">
        <f t="shared" si="217"/>
        <v xml:space="preserve"> </v>
      </c>
      <c r="DP263" s="68" t="str">
        <f>IF(OR(DO263&lt;Довідники!$J$3, DO263&gt;Довідники!$K$3), "!", "")</f>
        <v>!</v>
      </c>
      <c r="DQ263" s="120"/>
      <c r="DR263" s="45" t="str">
        <f t="shared" si="230"/>
        <v/>
      </c>
      <c r="DS263" s="71"/>
      <c r="DT263" s="119"/>
      <c r="DU263" s="119"/>
      <c r="DV263" s="119"/>
      <c r="DW263" s="179"/>
      <c r="DX263" s="182"/>
      <c r="DY263" s="119"/>
      <c r="DZ263" s="119"/>
      <c r="EA263" s="183"/>
      <c r="ED263" s="10">
        <f t="shared" si="236"/>
        <v>0</v>
      </c>
      <c r="EE263" s="10">
        <f t="shared" si="231"/>
        <v>0</v>
      </c>
      <c r="EF263" s="10">
        <f t="shared" si="232"/>
        <v>0</v>
      </c>
      <c r="EG263" s="10">
        <f t="shared" si="233"/>
        <v>0</v>
      </c>
      <c r="EH263" s="10">
        <f t="shared" si="234"/>
        <v>0</v>
      </c>
      <c r="EI263" s="10">
        <f t="shared" si="235"/>
        <v>0</v>
      </c>
      <c r="EJ263" s="10">
        <f t="shared" si="237"/>
        <v>0</v>
      </c>
      <c r="EL263" s="123">
        <f t="shared" si="238"/>
        <v>0</v>
      </c>
    </row>
    <row r="264" spans="1:142" ht="13.5" hidden="1" thickBot="1" x14ac:dyDescent="0.25">
      <c r="A264" s="49">
        <f t="shared" si="218"/>
        <v>49</v>
      </c>
      <c r="B264" s="101"/>
      <c r="C264" s="50" t="str">
        <f>IF(ISBLANK(D264)=FALSE,VLOOKUP(D264,Довідники!$B$2:$C$45,2,FALSE),"")</f>
        <v/>
      </c>
      <c r="D264" s="145"/>
      <c r="E264" s="112"/>
      <c r="F264" s="48" t="str">
        <f t="shared" si="219"/>
        <v/>
      </c>
      <c r="G264" s="48" t="str">
        <f>CONCATENATE(IF($X264="З", CONCATENATE($R$4, ","), ""), IF($X264=Довідники!$E$5, CONCATENATE($R$4, "*,"), ""), IF($AE264="З", CONCATENATE($Y$4, ","), ""), IF($AE264=Довідники!$E$5, CONCATENATE($Y$4, "*,"), ""), IF($AL264="З", CONCATENATE($AF$4, ","), ""), IF($AL264=Довідники!$E$5, CONCATENATE($AF$4, "*,"), ""), IF($AS264="З", CONCATENATE($AM$4, ","), ""), IF($AS264=Довідники!$E$5, CONCATENATE($AM$4, "*,"), ""), IF($AZ264="З", CONCATENATE($AT$4, ","), ""), IF($AZ264=Довідники!$E$5, CONCATENATE($AT$4, "*,"), ""), IF($BG264="З", CONCATENATE($BA$4, ","), ""), IF($BG264=Довідники!$E$5, CONCATENATE($BA$4, "*,"), ""), IF($BN264="З", CONCATENATE($BH$4, ","), ""), IF($BN264=Довідники!$E$5, CONCATENATE($BH$4, "*,"), ""), IF($BU264="З", CONCATENATE($BO$4, ","), ""), IF($BU264=Довідники!$E$5, CONCATENATE($BO$4, "*,"), ""), IF($CB264="З", CONCATENATE($BV$4, ","), ""), IF($CB264=Довідники!$E$5, CONCATENATE($BV$4, "*,"), ""), IF($CI264="З", CONCATENATE($CC$4, ","), ""), IF($CI264=Довідники!$E$5, CONCATENATE($CC$4, "*,"), ""), IF($CP264="З", CONCATENATE($CJ$4, ","), ""), IF($CP264=Довідники!$E$5, CONCATENATE($CJ$4, "*,"), ""), IF($CW264="З", CONCATENATE($CQ$4, ","), ""), IF($CW264=Довідники!$E$5, CONCATENATE($CQ$4, "*,"), ""), IF($DD264="З", CONCATENATE($CX$4, ","), ""), IF($DD264=Довідники!$E$5, CONCATENATE($CX$4, "*,"), ""), IF($DK264="З", CONCATENATE($DE$4, ","), ""), IF($DK264=Довідники!$E$5, CONCATENATE($DE$4, "*,"), ""))</f>
        <v/>
      </c>
      <c r="H264" s="48" t="str">
        <f t="shared" si="220"/>
        <v/>
      </c>
      <c r="I264" s="48" t="str">
        <f t="shared" si="221"/>
        <v/>
      </c>
      <c r="J264" s="48">
        <f t="shared" si="222"/>
        <v>0</v>
      </c>
      <c r="K264" s="48" t="str">
        <f t="shared" si="223"/>
        <v/>
      </c>
      <c r="L264" s="48">
        <f t="shared" si="202"/>
        <v>0</v>
      </c>
      <c r="M264" s="51">
        <f t="shared" si="224"/>
        <v>0</v>
      </c>
      <c r="N264" s="51">
        <f t="shared" si="225"/>
        <v>0</v>
      </c>
      <c r="O264" s="52">
        <f t="shared" si="226"/>
        <v>0</v>
      </c>
      <c r="P264" s="96" t="str">
        <f t="shared" si="227"/>
        <v xml:space="preserve"> </v>
      </c>
      <c r="Q264" s="166" t="str">
        <f>IF(OR(P264&lt;Довідники!$J$8, P264&gt;Довідники!$K$8), "!", "")</f>
        <v>!</v>
      </c>
      <c r="R264" s="159"/>
      <c r="S264" s="103"/>
      <c r="T264" s="103"/>
      <c r="U264" s="72">
        <f t="shared" si="203"/>
        <v>0</v>
      </c>
      <c r="V264" s="104"/>
      <c r="W264" s="104"/>
      <c r="X264" s="105"/>
      <c r="Y264" s="102"/>
      <c r="Z264" s="103"/>
      <c r="AA264" s="103"/>
      <c r="AB264" s="72">
        <f t="shared" si="204"/>
        <v>0</v>
      </c>
      <c r="AC264" s="104"/>
      <c r="AD264" s="104"/>
      <c r="AE264" s="152"/>
      <c r="AF264" s="159"/>
      <c r="AG264" s="103"/>
      <c r="AH264" s="103"/>
      <c r="AI264" s="72">
        <f t="shared" si="205"/>
        <v>0</v>
      </c>
      <c r="AJ264" s="104"/>
      <c r="AK264" s="104"/>
      <c r="AL264" s="105"/>
      <c r="AM264" s="102"/>
      <c r="AN264" s="103"/>
      <c r="AO264" s="103"/>
      <c r="AP264" s="72">
        <f t="shared" si="206"/>
        <v>0</v>
      </c>
      <c r="AQ264" s="104"/>
      <c r="AR264" s="104"/>
      <c r="AS264" s="152"/>
      <c r="AT264" s="159"/>
      <c r="AU264" s="103"/>
      <c r="AV264" s="103"/>
      <c r="AW264" s="72">
        <f t="shared" si="207"/>
        <v>0</v>
      </c>
      <c r="AX264" s="104"/>
      <c r="AY264" s="104"/>
      <c r="AZ264" s="105"/>
      <c r="BA264" s="102"/>
      <c r="BB264" s="103"/>
      <c r="BC264" s="103"/>
      <c r="BD264" s="72">
        <f t="shared" si="208"/>
        <v>0</v>
      </c>
      <c r="BE264" s="104"/>
      <c r="BF264" s="104"/>
      <c r="BG264" s="152"/>
      <c r="BH264" s="159"/>
      <c r="BI264" s="103"/>
      <c r="BJ264" s="103"/>
      <c r="BK264" s="72">
        <f t="shared" si="209"/>
        <v>0</v>
      </c>
      <c r="BL264" s="104"/>
      <c r="BM264" s="104"/>
      <c r="BN264" s="105"/>
      <c r="BO264" s="102"/>
      <c r="BP264" s="103"/>
      <c r="BQ264" s="103"/>
      <c r="BR264" s="72">
        <f t="shared" si="210"/>
        <v>0</v>
      </c>
      <c r="BS264" s="104"/>
      <c r="BT264" s="104"/>
      <c r="BU264" s="152"/>
      <c r="BV264" s="159"/>
      <c r="BW264" s="103"/>
      <c r="BX264" s="103"/>
      <c r="BY264" s="72">
        <f t="shared" si="211"/>
        <v>0</v>
      </c>
      <c r="BZ264" s="104"/>
      <c r="CA264" s="104"/>
      <c r="CB264" s="105"/>
      <c r="CC264" s="102"/>
      <c r="CD264" s="103"/>
      <c r="CE264" s="103"/>
      <c r="CF264" s="72">
        <f t="shared" si="212"/>
        <v>0</v>
      </c>
      <c r="CG264" s="104"/>
      <c r="CH264" s="104"/>
      <c r="CI264" s="152"/>
      <c r="CJ264" s="159"/>
      <c r="CK264" s="103"/>
      <c r="CL264" s="103"/>
      <c r="CM264" s="72">
        <f t="shared" si="213"/>
        <v>0</v>
      </c>
      <c r="CN264" s="104"/>
      <c r="CO264" s="104"/>
      <c r="CP264" s="105"/>
      <c r="CQ264" s="102"/>
      <c r="CR264" s="103"/>
      <c r="CS264" s="103"/>
      <c r="CT264" s="72">
        <f t="shared" si="214"/>
        <v>0</v>
      </c>
      <c r="CU264" s="104"/>
      <c r="CV264" s="104"/>
      <c r="CW264" s="152"/>
      <c r="CX264" s="159"/>
      <c r="CY264" s="103"/>
      <c r="CZ264" s="103"/>
      <c r="DA264" s="72">
        <f t="shared" si="215"/>
        <v>0</v>
      </c>
      <c r="DB264" s="104"/>
      <c r="DC264" s="104"/>
      <c r="DD264" s="105"/>
      <c r="DE264" s="102"/>
      <c r="DF264" s="103"/>
      <c r="DG264" s="103"/>
      <c r="DH264" s="72">
        <f t="shared" si="216"/>
        <v>0</v>
      </c>
      <c r="DI264" s="104"/>
      <c r="DJ264" s="104"/>
      <c r="DK264" s="152"/>
      <c r="DL264" s="170">
        <f t="shared" si="228"/>
        <v>0</v>
      </c>
      <c r="DM264" s="51">
        <f>DN264*Довідники!$H$2</f>
        <v>0</v>
      </c>
      <c r="DN264" s="72">
        <f t="shared" si="229"/>
        <v>0</v>
      </c>
      <c r="DO264" s="96" t="str">
        <f t="shared" si="217"/>
        <v xml:space="preserve"> </v>
      </c>
      <c r="DP264" s="68" t="str">
        <f>IF(OR(DO264&lt;Довідники!$J$3, DO264&gt;Довідники!$K$3), "!", "")</f>
        <v>!</v>
      </c>
      <c r="DQ264" s="120"/>
      <c r="DR264" s="45" t="str">
        <f t="shared" si="230"/>
        <v/>
      </c>
      <c r="DS264" s="71"/>
      <c r="DT264" s="119"/>
      <c r="DU264" s="119"/>
      <c r="DV264" s="119"/>
      <c r="DW264" s="179"/>
      <c r="DX264" s="182"/>
      <c r="DY264" s="119"/>
      <c r="DZ264" s="119"/>
      <c r="EA264" s="183"/>
      <c r="ED264" s="10">
        <f t="shared" si="236"/>
        <v>0</v>
      </c>
      <c r="EE264" s="10">
        <f t="shared" si="231"/>
        <v>0</v>
      </c>
      <c r="EF264" s="10">
        <f t="shared" si="232"/>
        <v>0</v>
      </c>
      <c r="EG264" s="10">
        <f t="shared" si="233"/>
        <v>0</v>
      </c>
      <c r="EH264" s="10">
        <f t="shared" si="234"/>
        <v>0</v>
      </c>
      <c r="EI264" s="10">
        <f t="shared" si="235"/>
        <v>0</v>
      </c>
      <c r="EJ264" s="10">
        <f t="shared" si="237"/>
        <v>0</v>
      </c>
      <c r="EL264" s="123">
        <f t="shared" si="238"/>
        <v>0</v>
      </c>
    </row>
    <row r="265" spans="1:142" ht="13.5" hidden="1" thickBot="1" x14ac:dyDescent="0.25">
      <c r="A265" s="49">
        <f t="shared" si="218"/>
        <v>50</v>
      </c>
      <c r="B265" s="101"/>
      <c r="C265" s="50" t="str">
        <f>IF(ISBLANK(D265)=FALSE,VLOOKUP(D265,Довідники!$B$2:$C$45,2,FALSE),"")</f>
        <v/>
      </c>
      <c r="D265" s="145"/>
      <c r="E265" s="112"/>
      <c r="F265" s="48" t="str">
        <f t="shared" si="219"/>
        <v/>
      </c>
      <c r="G265" s="48" t="str">
        <f>CONCATENATE(IF($X265="З", CONCATENATE($R$4, ","), ""), IF($X265=Довідники!$E$5, CONCATENATE($R$4, "*,"), ""), IF($AE265="З", CONCATENATE($Y$4, ","), ""), IF($AE265=Довідники!$E$5, CONCATENATE($Y$4, "*,"), ""), IF($AL265="З", CONCATENATE($AF$4, ","), ""), IF($AL265=Довідники!$E$5, CONCATENATE($AF$4, "*,"), ""), IF($AS265="З", CONCATENATE($AM$4, ","), ""), IF($AS265=Довідники!$E$5, CONCATENATE($AM$4, "*,"), ""), IF($AZ265="З", CONCATENATE($AT$4, ","), ""), IF($AZ265=Довідники!$E$5, CONCATENATE($AT$4, "*,"), ""), IF($BG265="З", CONCATENATE($BA$4, ","), ""), IF($BG265=Довідники!$E$5, CONCATENATE($BA$4, "*,"), ""), IF($BN265="З", CONCATENATE($BH$4, ","), ""), IF($BN265=Довідники!$E$5, CONCATENATE($BH$4, "*,"), ""), IF($BU265="З", CONCATENATE($BO$4, ","), ""), IF($BU265=Довідники!$E$5, CONCATENATE($BO$4, "*,"), ""), IF($CB265="З", CONCATENATE($BV$4, ","), ""), IF($CB265=Довідники!$E$5, CONCATENATE($BV$4, "*,"), ""), IF($CI265="З", CONCATENATE($CC$4, ","), ""), IF($CI265=Довідники!$E$5, CONCATENATE($CC$4, "*,"), ""), IF($CP265="З", CONCATENATE($CJ$4, ","), ""), IF($CP265=Довідники!$E$5, CONCATENATE($CJ$4, "*,"), ""), IF($CW265="З", CONCATENATE($CQ$4, ","), ""), IF($CW265=Довідники!$E$5, CONCATENATE($CQ$4, "*,"), ""), IF($DD265="З", CONCATENATE($CX$4, ","), ""), IF($DD265=Довідники!$E$5, CONCATENATE($CX$4, "*,"), ""), IF($DK265="З", CONCATENATE($DE$4, ","), ""), IF($DK265=Довідники!$E$5, CONCATENATE($DE$4, "*,"), ""))</f>
        <v/>
      </c>
      <c r="H265" s="48" t="str">
        <f t="shared" si="220"/>
        <v/>
      </c>
      <c r="I265" s="48" t="str">
        <f t="shared" si="221"/>
        <v/>
      </c>
      <c r="J265" s="48">
        <f t="shared" ref="J265:J314" si="239">V265+AC265+AJ265+AQ265+AX265+BE265+BL265+BS265+BZ265+CG265+CN265+CU265+DB265+DI265</f>
        <v>0</v>
      </c>
      <c r="K265" s="48" t="str">
        <f t="shared" si="223"/>
        <v/>
      </c>
      <c r="L265" s="48">
        <f t="shared" ref="L265:L314" si="240">SUM(M265:O265)</f>
        <v>0</v>
      </c>
      <c r="M265" s="51">
        <f t="shared" ref="M265:M314" si="241">$R$6*R265+$Y$6*Y265+$AF$6*AF265+$AM$6*AM265+$AT$6*AT265+$BA$6*BA265+$BH$6*BH265+$BO$6*BO265+$BV$6*BV265+$CC$6*CC265+$CJ$6*CJ265+$CQ$6*CQ265+$CX$6*CX265+$DE$6*DE265</f>
        <v>0</v>
      </c>
      <c r="N265" s="51">
        <f t="shared" ref="N265:N314" si="242">$R$6*S265+$Y$6*Z265+$AF$6*AG265+$AM$6*AN265+$AT$6*AU265+$BA$6*BB265+$BH$6*BI265+$BO$6*BP265+$BV$6*BW265+$CC$6*CD265+$CJ$6*CK265+$CQ$6*CR265+$CX$6*CY265+$DE$6*DF265</f>
        <v>0</v>
      </c>
      <c r="O265" s="52">
        <f t="shared" ref="O265:O314" si="243">$R$6*T265+$Y$6*AA265+$AF$6*AH265+$AM$6*AO265+$AT$6*AV265+$BA$6*BC265+$BH$6*BJ265+$BO$6*BQ265+$BV$6*BX265+$CC$6*CE265+$CJ$6*CL265+$CQ$6*CS265+$CX$6*CZ265+$DE$6*DG265</f>
        <v>0</v>
      </c>
      <c r="P265" s="96" t="str">
        <f t="shared" ref="P265:P314" si="244">IF(DM265&lt;&gt;0, L265/DM265, " ")</f>
        <v xml:space="preserve"> </v>
      </c>
      <c r="Q265" s="166" t="str">
        <f>IF(OR(P265&lt;Довідники!$J$8, P265&gt;Довідники!$K$8), "!", "")</f>
        <v>!</v>
      </c>
      <c r="R265" s="159"/>
      <c r="S265" s="103"/>
      <c r="T265" s="103"/>
      <c r="U265" s="72">
        <f t="shared" ref="U265:U314" si="245">SUM(R265:T265)</f>
        <v>0</v>
      </c>
      <c r="V265" s="104"/>
      <c r="W265" s="104"/>
      <c r="X265" s="105"/>
      <c r="Y265" s="102"/>
      <c r="Z265" s="103"/>
      <c r="AA265" s="103"/>
      <c r="AB265" s="72">
        <f t="shared" ref="AB265:AB314" si="246">SUM(Y265:AA265)</f>
        <v>0</v>
      </c>
      <c r="AC265" s="104"/>
      <c r="AD265" s="104"/>
      <c r="AE265" s="152"/>
      <c r="AF265" s="159"/>
      <c r="AG265" s="103"/>
      <c r="AH265" s="103"/>
      <c r="AI265" s="72">
        <f t="shared" ref="AI265:AI314" si="247">SUM(AF265:AH265)</f>
        <v>0</v>
      </c>
      <c r="AJ265" s="104"/>
      <c r="AK265" s="104"/>
      <c r="AL265" s="105"/>
      <c r="AM265" s="102"/>
      <c r="AN265" s="103"/>
      <c r="AO265" s="103"/>
      <c r="AP265" s="72">
        <f t="shared" ref="AP265:AP314" si="248">SUM(AM265:AO265)</f>
        <v>0</v>
      </c>
      <c r="AQ265" s="104"/>
      <c r="AR265" s="104"/>
      <c r="AS265" s="152"/>
      <c r="AT265" s="159"/>
      <c r="AU265" s="103"/>
      <c r="AV265" s="103"/>
      <c r="AW265" s="72">
        <f t="shared" ref="AW265:AW314" si="249">SUM(AT265:AV265)</f>
        <v>0</v>
      </c>
      <c r="AX265" s="104"/>
      <c r="AY265" s="104"/>
      <c r="AZ265" s="105"/>
      <c r="BA265" s="102"/>
      <c r="BB265" s="103"/>
      <c r="BC265" s="103"/>
      <c r="BD265" s="72">
        <f t="shared" ref="BD265:BD314" si="250">SUM(BA265:BC265)</f>
        <v>0</v>
      </c>
      <c r="BE265" s="104"/>
      <c r="BF265" s="104"/>
      <c r="BG265" s="152"/>
      <c r="BH265" s="159"/>
      <c r="BI265" s="103"/>
      <c r="BJ265" s="103"/>
      <c r="BK265" s="72">
        <f t="shared" ref="BK265:BK314" si="251">SUM(BH265:BJ265)</f>
        <v>0</v>
      </c>
      <c r="BL265" s="104"/>
      <c r="BM265" s="104"/>
      <c r="BN265" s="105"/>
      <c r="BO265" s="102"/>
      <c r="BP265" s="103"/>
      <c r="BQ265" s="103"/>
      <c r="BR265" s="72">
        <f t="shared" ref="BR265:BR314" si="252">SUM(BO265:BQ265)</f>
        <v>0</v>
      </c>
      <c r="BS265" s="104"/>
      <c r="BT265" s="104"/>
      <c r="BU265" s="152"/>
      <c r="BV265" s="159"/>
      <c r="BW265" s="103"/>
      <c r="BX265" s="103"/>
      <c r="BY265" s="72">
        <f t="shared" ref="BY265:BY314" si="253">SUM(BV265:BX265)</f>
        <v>0</v>
      </c>
      <c r="BZ265" s="104"/>
      <c r="CA265" s="104"/>
      <c r="CB265" s="105"/>
      <c r="CC265" s="102"/>
      <c r="CD265" s="103"/>
      <c r="CE265" s="103"/>
      <c r="CF265" s="72">
        <f t="shared" ref="CF265:CF314" si="254">SUM(CC265:CE265)</f>
        <v>0</v>
      </c>
      <c r="CG265" s="104"/>
      <c r="CH265" s="104"/>
      <c r="CI265" s="152"/>
      <c r="CJ265" s="159"/>
      <c r="CK265" s="103"/>
      <c r="CL265" s="103"/>
      <c r="CM265" s="72">
        <f t="shared" ref="CM265:CM314" si="255">SUM(CJ265:CL265)</f>
        <v>0</v>
      </c>
      <c r="CN265" s="104"/>
      <c r="CO265" s="104"/>
      <c r="CP265" s="105"/>
      <c r="CQ265" s="102"/>
      <c r="CR265" s="103"/>
      <c r="CS265" s="103"/>
      <c r="CT265" s="72">
        <f t="shared" ref="CT265:CT314" si="256">SUM(CQ265:CS265)</f>
        <v>0</v>
      </c>
      <c r="CU265" s="104"/>
      <c r="CV265" s="104"/>
      <c r="CW265" s="152"/>
      <c r="CX265" s="159"/>
      <c r="CY265" s="103"/>
      <c r="CZ265" s="103"/>
      <c r="DA265" s="72">
        <f t="shared" ref="DA265:DA314" si="257">SUM(CX265:CZ265)</f>
        <v>0</v>
      </c>
      <c r="DB265" s="104"/>
      <c r="DC265" s="104"/>
      <c r="DD265" s="105"/>
      <c r="DE265" s="102"/>
      <c r="DF265" s="103"/>
      <c r="DG265" s="103"/>
      <c r="DH265" s="72">
        <f t="shared" ref="DH265:DH314" si="258">SUM(DE265:DG265)</f>
        <v>0</v>
      </c>
      <c r="DI265" s="104"/>
      <c r="DJ265" s="104"/>
      <c r="DK265" s="152"/>
      <c r="DL265" s="170">
        <f t="shared" ref="DL265:DL314" si="259">DM265-L265</f>
        <v>0</v>
      </c>
      <c r="DM265" s="51">
        <f>DN265*Довідники!$H$2</f>
        <v>0</v>
      </c>
      <c r="DN265" s="72">
        <f t="shared" ref="DN265:DN314" si="260">E265-DQ265</f>
        <v>0</v>
      </c>
      <c r="DO265" s="96" t="str">
        <f t="shared" ref="DO265:DO314" si="261">IF(DM265&lt;&gt;0,DL265/DM265," ")</f>
        <v xml:space="preserve"> </v>
      </c>
      <c r="DP265" s="68" t="str">
        <f>IF(OR(DO265&lt;Довідники!$J$3, DO265&gt;Довідники!$K$3), "!", "")</f>
        <v>!</v>
      </c>
      <c r="DQ265" s="120"/>
      <c r="DR265" s="45" t="str">
        <f t="shared" ref="DR265:DR314" si="262">IF(AND(E265&lt;&gt;0,DQ265=E265), "+", "")</f>
        <v/>
      </c>
      <c r="DS265" s="71"/>
      <c r="DT265" s="119"/>
      <c r="DU265" s="119"/>
      <c r="DV265" s="119"/>
      <c r="DW265" s="179"/>
      <c r="DX265" s="182"/>
      <c r="DY265" s="119"/>
      <c r="DZ265" s="119"/>
      <c r="EA265" s="183"/>
      <c r="ED265" s="10">
        <f t="shared" ref="ED265:ED314" si="263">IF(OR(U265&gt;0,V265&gt;0,W265&lt;&gt;"",X265&lt;&gt;"",AB265&gt;0,AC265&gt;0,AD265&lt;&gt;"",AE265&lt;&gt;""),1,0)</f>
        <v>0</v>
      </c>
      <c r="EE265" s="10">
        <f t="shared" ref="EE265:EE314" si="264">IF(OR(AI265&gt;0,AJ265&gt;0,AK265&lt;&gt;"",AL265&lt;&gt;"",AP265&gt;0,AQ265&gt;0,AR265&lt;&gt;"",AS265&lt;&gt;""),1,0)</f>
        <v>0</v>
      </c>
      <c r="EF265" s="10">
        <f t="shared" ref="EF265:EF314" si="265">IF(OR(AW265&gt;0,AX265&gt;0,AY265&lt;&gt;"",AZ265&lt;&gt;"",BD265&gt;0,BE265&gt;0,BF265&lt;&gt;"",BG265&lt;&gt;""),1,0)</f>
        <v>0</v>
      </c>
      <c r="EG265" s="10">
        <f t="shared" ref="EG265:EG314" si="266">IF(OR(BK265&gt;0,BL265&gt;0,BM265&lt;&gt;"",BN265&lt;&gt;"",BR265&gt;0,BS265&gt;0,BT265&lt;&gt;"",BU265&lt;&gt;""),1,0)</f>
        <v>0</v>
      </c>
      <c r="EH265" s="10">
        <f t="shared" ref="EH265:EH314" si="267">IF(OR(BY265&gt;0,BZ265&gt;0,CA265&lt;&gt;"",CB265&lt;&gt;"",CF265&gt;0,CG265&gt;0,CH265&lt;&gt;"",CI265&lt;&gt;""),1,0)</f>
        <v>0</v>
      </c>
      <c r="EI265" s="10">
        <f t="shared" ref="EI265:EI314" si="268">IF(OR(CM265&gt;0,CN265&gt;0,CO265&lt;&gt;"",CP265&lt;&gt;"",CT265&gt;0,CU265&gt;0,CV265&lt;&gt;"",CW265&lt;&gt;""),1,0)</f>
        <v>0</v>
      </c>
      <c r="EJ265" s="10">
        <f t="shared" ref="EJ265:EJ314" si="269">IF(OR(DA265&gt;0,DB265&gt;0,DC265&lt;&gt;"",DD265&lt;&gt;"",DH265&gt;0,DI265&gt;0,DJ265&lt;&gt;"",DK265&lt;&gt;""),1,0)</f>
        <v>0</v>
      </c>
      <c r="EL265" s="123">
        <f t="shared" ref="EL265:EL314" si="270">IF(AND(B265="", OR(E265&lt;&gt;0, F265&lt;&gt;"", G265&lt;&gt;"", H265&lt;&gt;"", I265&lt;&gt;"", J265&lt;&gt;0, L265&lt;&gt;0)), 1, 0)</f>
        <v>0</v>
      </c>
    </row>
    <row r="266" spans="1:142" ht="13.5" hidden="1" thickBot="1" x14ac:dyDescent="0.25">
      <c r="A266" s="49">
        <f t="shared" si="218"/>
        <v>51</v>
      </c>
      <c r="B266" s="101"/>
      <c r="C266" s="50" t="str">
        <f>IF(ISBLANK(D266)=FALSE,VLOOKUP(D266,Довідники!$B$2:$C$45,2,FALSE),"")</f>
        <v/>
      </c>
      <c r="D266" s="145"/>
      <c r="E266" s="112"/>
      <c r="F266" s="48" t="str">
        <f t="shared" si="219"/>
        <v/>
      </c>
      <c r="G266" s="48" t="str">
        <f>CONCATENATE(IF($X266="З", CONCATENATE($R$4, ","), ""), IF($X266=Довідники!$E$5, CONCATENATE($R$4, "*,"), ""), IF($AE266="З", CONCATENATE($Y$4, ","), ""), IF($AE266=Довідники!$E$5, CONCATENATE($Y$4, "*,"), ""), IF($AL266="З", CONCATENATE($AF$4, ","), ""), IF($AL266=Довідники!$E$5, CONCATENATE($AF$4, "*,"), ""), IF($AS266="З", CONCATENATE($AM$4, ","), ""), IF($AS266=Довідники!$E$5, CONCATENATE($AM$4, "*,"), ""), IF($AZ266="З", CONCATENATE($AT$4, ","), ""), IF($AZ266=Довідники!$E$5, CONCATENATE($AT$4, "*,"), ""), IF($BG266="З", CONCATENATE($BA$4, ","), ""), IF($BG266=Довідники!$E$5, CONCATENATE($BA$4, "*,"), ""), IF($BN266="З", CONCATENATE($BH$4, ","), ""), IF($BN266=Довідники!$E$5, CONCATENATE($BH$4, "*,"), ""), IF($BU266="З", CONCATENATE($BO$4, ","), ""), IF($BU266=Довідники!$E$5, CONCATENATE($BO$4, "*,"), ""), IF($CB266="З", CONCATENATE($BV$4, ","), ""), IF($CB266=Довідники!$E$5, CONCATENATE($BV$4, "*,"), ""), IF($CI266="З", CONCATENATE($CC$4, ","), ""), IF($CI266=Довідники!$E$5, CONCATENATE($CC$4, "*,"), ""), IF($CP266="З", CONCATENATE($CJ$4, ","), ""), IF($CP266=Довідники!$E$5, CONCATENATE($CJ$4, "*,"), ""), IF($CW266="З", CONCATENATE($CQ$4, ","), ""), IF($CW266=Довідники!$E$5, CONCATENATE($CQ$4, "*,"), ""), IF($DD266="З", CONCATENATE($CX$4, ","), ""), IF($DD266=Довідники!$E$5, CONCATENATE($CX$4, "*,"), ""), IF($DK266="З", CONCATENATE($DE$4, ","), ""), IF($DK266=Довідники!$E$5, CONCATENATE($DE$4, "*,"), ""))</f>
        <v/>
      </c>
      <c r="H266" s="48" t="str">
        <f t="shared" si="220"/>
        <v/>
      </c>
      <c r="I266" s="48" t="str">
        <f t="shared" si="221"/>
        <v/>
      </c>
      <c r="J266" s="48">
        <f t="shared" si="239"/>
        <v>0</v>
      </c>
      <c r="K266" s="48" t="str">
        <f t="shared" si="223"/>
        <v/>
      </c>
      <c r="L266" s="48">
        <f t="shared" si="240"/>
        <v>0</v>
      </c>
      <c r="M266" s="51">
        <f t="shared" si="241"/>
        <v>0</v>
      </c>
      <c r="N266" s="51">
        <f t="shared" si="242"/>
        <v>0</v>
      </c>
      <c r="O266" s="52">
        <f t="shared" si="243"/>
        <v>0</v>
      </c>
      <c r="P266" s="96" t="str">
        <f t="shared" si="244"/>
        <v xml:space="preserve"> </v>
      </c>
      <c r="Q266" s="166" t="str">
        <f>IF(OR(P266&lt;Довідники!$J$8, P266&gt;Довідники!$K$8), "!", "")</f>
        <v>!</v>
      </c>
      <c r="R266" s="159"/>
      <c r="S266" s="103"/>
      <c r="T266" s="103"/>
      <c r="U266" s="72">
        <f t="shared" si="245"/>
        <v>0</v>
      </c>
      <c r="V266" s="104"/>
      <c r="W266" s="104"/>
      <c r="X266" s="105"/>
      <c r="Y266" s="102"/>
      <c r="Z266" s="103"/>
      <c r="AA266" s="103"/>
      <c r="AB266" s="72">
        <f t="shared" si="246"/>
        <v>0</v>
      </c>
      <c r="AC266" s="104"/>
      <c r="AD266" s="104"/>
      <c r="AE266" s="152"/>
      <c r="AF266" s="159"/>
      <c r="AG266" s="103"/>
      <c r="AH266" s="103"/>
      <c r="AI266" s="72">
        <f t="shared" si="247"/>
        <v>0</v>
      </c>
      <c r="AJ266" s="104"/>
      <c r="AK266" s="104"/>
      <c r="AL266" s="105"/>
      <c r="AM266" s="102"/>
      <c r="AN266" s="103"/>
      <c r="AO266" s="103"/>
      <c r="AP266" s="72">
        <f t="shared" si="248"/>
        <v>0</v>
      </c>
      <c r="AQ266" s="104"/>
      <c r="AR266" s="104"/>
      <c r="AS266" s="152"/>
      <c r="AT266" s="159"/>
      <c r="AU266" s="103"/>
      <c r="AV266" s="103"/>
      <c r="AW266" s="72">
        <f t="shared" si="249"/>
        <v>0</v>
      </c>
      <c r="AX266" s="104"/>
      <c r="AY266" s="104"/>
      <c r="AZ266" s="105"/>
      <c r="BA266" s="102"/>
      <c r="BB266" s="103"/>
      <c r="BC266" s="103"/>
      <c r="BD266" s="72">
        <f t="shared" si="250"/>
        <v>0</v>
      </c>
      <c r="BE266" s="104"/>
      <c r="BF266" s="104"/>
      <c r="BG266" s="152"/>
      <c r="BH266" s="159"/>
      <c r="BI266" s="103"/>
      <c r="BJ266" s="103"/>
      <c r="BK266" s="72">
        <f t="shared" si="251"/>
        <v>0</v>
      </c>
      <c r="BL266" s="104"/>
      <c r="BM266" s="104"/>
      <c r="BN266" s="105"/>
      <c r="BO266" s="102"/>
      <c r="BP266" s="103"/>
      <c r="BQ266" s="103"/>
      <c r="BR266" s="72">
        <f t="shared" si="252"/>
        <v>0</v>
      </c>
      <c r="BS266" s="104"/>
      <c r="BT266" s="104"/>
      <c r="BU266" s="152"/>
      <c r="BV266" s="159"/>
      <c r="BW266" s="103"/>
      <c r="BX266" s="103"/>
      <c r="BY266" s="72">
        <f t="shared" si="253"/>
        <v>0</v>
      </c>
      <c r="BZ266" s="104"/>
      <c r="CA266" s="104"/>
      <c r="CB266" s="105"/>
      <c r="CC266" s="102"/>
      <c r="CD266" s="103"/>
      <c r="CE266" s="103"/>
      <c r="CF266" s="72">
        <f t="shared" si="254"/>
        <v>0</v>
      </c>
      <c r="CG266" s="104"/>
      <c r="CH266" s="104"/>
      <c r="CI266" s="152"/>
      <c r="CJ266" s="159"/>
      <c r="CK266" s="103"/>
      <c r="CL266" s="103"/>
      <c r="CM266" s="72">
        <f t="shared" si="255"/>
        <v>0</v>
      </c>
      <c r="CN266" s="104"/>
      <c r="CO266" s="104"/>
      <c r="CP266" s="105"/>
      <c r="CQ266" s="102"/>
      <c r="CR266" s="103"/>
      <c r="CS266" s="103"/>
      <c r="CT266" s="72">
        <f t="shared" si="256"/>
        <v>0</v>
      </c>
      <c r="CU266" s="104"/>
      <c r="CV266" s="104"/>
      <c r="CW266" s="152"/>
      <c r="CX266" s="159"/>
      <c r="CY266" s="103"/>
      <c r="CZ266" s="103"/>
      <c r="DA266" s="72">
        <f t="shared" si="257"/>
        <v>0</v>
      </c>
      <c r="DB266" s="104"/>
      <c r="DC266" s="104"/>
      <c r="DD266" s="105"/>
      <c r="DE266" s="102"/>
      <c r="DF266" s="103"/>
      <c r="DG266" s="103"/>
      <c r="DH266" s="72">
        <f t="shared" si="258"/>
        <v>0</v>
      </c>
      <c r="DI266" s="104"/>
      <c r="DJ266" s="104"/>
      <c r="DK266" s="152"/>
      <c r="DL266" s="170">
        <f t="shared" si="259"/>
        <v>0</v>
      </c>
      <c r="DM266" s="51">
        <f>DN266*Довідники!$H$2</f>
        <v>0</v>
      </c>
      <c r="DN266" s="72">
        <f t="shared" si="260"/>
        <v>0</v>
      </c>
      <c r="DO266" s="96" t="str">
        <f t="shared" si="261"/>
        <v xml:space="preserve"> </v>
      </c>
      <c r="DP266" s="68" t="str">
        <f>IF(OR(DO266&lt;Довідники!$J$3, DO266&gt;Довідники!$K$3), "!", "")</f>
        <v>!</v>
      </c>
      <c r="DQ266" s="120"/>
      <c r="DR266" s="45" t="str">
        <f t="shared" si="262"/>
        <v/>
      </c>
      <c r="DS266" s="71"/>
      <c r="DT266" s="119"/>
      <c r="DU266" s="119"/>
      <c r="DV266" s="119"/>
      <c r="DW266" s="179"/>
      <c r="DX266" s="182"/>
      <c r="DY266" s="119"/>
      <c r="DZ266" s="119"/>
      <c r="EA266" s="183"/>
      <c r="ED266" s="10">
        <f t="shared" si="263"/>
        <v>0</v>
      </c>
      <c r="EE266" s="10">
        <f t="shared" si="264"/>
        <v>0</v>
      </c>
      <c r="EF266" s="10">
        <f t="shared" si="265"/>
        <v>0</v>
      </c>
      <c r="EG266" s="10">
        <f t="shared" si="266"/>
        <v>0</v>
      </c>
      <c r="EH266" s="10">
        <f t="shared" si="267"/>
        <v>0</v>
      </c>
      <c r="EI266" s="10">
        <f t="shared" si="268"/>
        <v>0</v>
      </c>
      <c r="EJ266" s="10">
        <f t="shared" si="269"/>
        <v>0</v>
      </c>
      <c r="EL266" s="123">
        <f t="shared" si="270"/>
        <v>0</v>
      </c>
    </row>
    <row r="267" spans="1:142" ht="13.5" hidden="1" thickBot="1" x14ac:dyDescent="0.25">
      <c r="A267" s="49">
        <f t="shared" si="218"/>
        <v>52</v>
      </c>
      <c r="B267" s="101"/>
      <c r="C267" s="50" t="str">
        <f>IF(ISBLANK(D267)=FALSE,VLOOKUP(D267,Довідники!$B$2:$C$45,2,FALSE),"")</f>
        <v/>
      </c>
      <c r="D267" s="145"/>
      <c r="E267" s="112"/>
      <c r="F267" s="48" t="str">
        <f t="shared" si="219"/>
        <v/>
      </c>
      <c r="G267" s="48" t="str">
        <f>CONCATENATE(IF($X267="З", CONCATENATE($R$4, ","), ""), IF($X267=Довідники!$E$5, CONCATENATE($R$4, "*,"), ""), IF($AE267="З", CONCATENATE($Y$4, ","), ""), IF($AE267=Довідники!$E$5, CONCATENATE($Y$4, "*,"), ""), IF($AL267="З", CONCATENATE($AF$4, ","), ""), IF($AL267=Довідники!$E$5, CONCATENATE($AF$4, "*,"), ""), IF($AS267="З", CONCATENATE($AM$4, ","), ""), IF($AS267=Довідники!$E$5, CONCATENATE($AM$4, "*,"), ""), IF($AZ267="З", CONCATENATE($AT$4, ","), ""), IF($AZ267=Довідники!$E$5, CONCATENATE($AT$4, "*,"), ""), IF($BG267="З", CONCATENATE($BA$4, ","), ""), IF($BG267=Довідники!$E$5, CONCATENATE($BA$4, "*,"), ""), IF($BN267="З", CONCATENATE($BH$4, ","), ""), IF($BN267=Довідники!$E$5, CONCATENATE($BH$4, "*,"), ""), IF($BU267="З", CONCATENATE($BO$4, ","), ""), IF($BU267=Довідники!$E$5, CONCATENATE($BO$4, "*,"), ""), IF($CB267="З", CONCATENATE($BV$4, ","), ""), IF($CB267=Довідники!$E$5, CONCATENATE($BV$4, "*,"), ""), IF($CI267="З", CONCATENATE($CC$4, ","), ""), IF($CI267=Довідники!$E$5, CONCATENATE($CC$4, "*,"), ""), IF($CP267="З", CONCATENATE($CJ$4, ","), ""), IF($CP267=Довідники!$E$5, CONCATENATE($CJ$4, "*,"), ""), IF($CW267="З", CONCATENATE($CQ$4, ","), ""), IF($CW267=Довідники!$E$5, CONCATENATE($CQ$4, "*,"), ""), IF($DD267="З", CONCATENATE($CX$4, ","), ""), IF($DD267=Довідники!$E$5, CONCATENATE($CX$4, "*,"), ""), IF($DK267="З", CONCATENATE($DE$4, ","), ""), IF($DK267=Довідники!$E$5, CONCATENATE($DE$4, "*,"), ""))</f>
        <v/>
      </c>
      <c r="H267" s="48" t="str">
        <f t="shared" si="220"/>
        <v/>
      </c>
      <c r="I267" s="48" t="str">
        <f t="shared" si="221"/>
        <v/>
      </c>
      <c r="J267" s="48">
        <f t="shared" si="239"/>
        <v>0</v>
      </c>
      <c r="K267" s="48" t="str">
        <f t="shared" si="223"/>
        <v/>
      </c>
      <c r="L267" s="48">
        <f t="shared" si="240"/>
        <v>0</v>
      </c>
      <c r="M267" s="51">
        <f t="shared" si="241"/>
        <v>0</v>
      </c>
      <c r="N267" s="51">
        <f t="shared" si="242"/>
        <v>0</v>
      </c>
      <c r="O267" s="52">
        <f t="shared" si="243"/>
        <v>0</v>
      </c>
      <c r="P267" s="96" t="str">
        <f t="shared" si="244"/>
        <v xml:space="preserve"> </v>
      </c>
      <c r="Q267" s="166" t="str">
        <f>IF(OR(P267&lt;Довідники!$J$8, P267&gt;Довідники!$K$8), "!", "")</f>
        <v>!</v>
      </c>
      <c r="R267" s="159"/>
      <c r="S267" s="103"/>
      <c r="T267" s="103"/>
      <c r="U267" s="72">
        <f t="shared" si="245"/>
        <v>0</v>
      </c>
      <c r="V267" s="104"/>
      <c r="W267" s="104"/>
      <c r="X267" s="105"/>
      <c r="Y267" s="102"/>
      <c r="Z267" s="103"/>
      <c r="AA267" s="103"/>
      <c r="AB267" s="72">
        <f t="shared" si="246"/>
        <v>0</v>
      </c>
      <c r="AC267" s="104"/>
      <c r="AD267" s="104"/>
      <c r="AE267" s="152"/>
      <c r="AF267" s="159"/>
      <c r="AG267" s="103"/>
      <c r="AH267" s="103"/>
      <c r="AI267" s="72">
        <f t="shared" si="247"/>
        <v>0</v>
      </c>
      <c r="AJ267" s="104"/>
      <c r="AK267" s="104"/>
      <c r="AL267" s="105"/>
      <c r="AM267" s="102"/>
      <c r="AN267" s="103"/>
      <c r="AO267" s="103"/>
      <c r="AP267" s="72">
        <f t="shared" si="248"/>
        <v>0</v>
      </c>
      <c r="AQ267" s="104"/>
      <c r="AR267" s="104"/>
      <c r="AS267" s="152"/>
      <c r="AT267" s="159"/>
      <c r="AU267" s="103"/>
      <c r="AV267" s="103"/>
      <c r="AW267" s="72">
        <f t="shared" si="249"/>
        <v>0</v>
      </c>
      <c r="AX267" s="104"/>
      <c r="AY267" s="104"/>
      <c r="AZ267" s="105"/>
      <c r="BA267" s="102"/>
      <c r="BB267" s="103"/>
      <c r="BC267" s="103"/>
      <c r="BD267" s="72">
        <f t="shared" si="250"/>
        <v>0</v>
      </c>
      <c r="BE267" s="104"/>
      <c r="BF267" s="104"/>
      <c r="BG267" s="152"/>
      <c r="BH267" s="159"/>
      <c r="BI267" s="103"/>
      <c r="BJ267" s="103"/>
      <c r="BK267" s="72">
        <f t="shared" si="251"/>
        <v>0</v>
      </c>
      <c r="BL267" s="104"/>
      <c r="BM267" s="104"/>
      <c r="BN267" s="105"/>
      <c r="BO267" s="102"/>
      <c r="BP267" s="103"/>
      <c r="BQ267" s="103"/>
      <c r="BR267" s="72">
        <f t="shared" si="252"/>
        <v>0</v>
      </c>
      <c r="BS267" s="104"/>
      <c r="BT267" s="104"/>
      <c r="BU267" s="152"/>
      <c r="BV267" s="159"/>
      <c r="BW267" s="103"/>
      <c r="BX267" s="103"/>
      <c r="BY267" s="72">
        <f t="shared" si="253"/>
        <v>0</v>
      </c>
      <c r="BZ267" s="104"/>
      <c r="CA267" s="104"/>
      <c r="CB267" s="105"/>
      <c r="CC267" s="102"/>
      <c r="CD267" s="103"/>
      <c r="CE267" s="103"/>
      <c r="CF267" s="72">
        <f t="shared" si="254"/>
        <v>0</v>
      </c>
      <c r="CG267" s="104"/>
      <c r="CH267" s="104"/>
      <c r="CI267" s="152"/>
      <c r="CJ267" s="159"/>
      <c r="CK267" s="103"/>
      <c r="CL267" s="103"/>
      <c r="CM267" s="72">
        <f t="shared" si="255"/>
        <v>0</v>
      </c>
      <c r="CN267" s="104"/>
      <c r="CO267" s="104"/>
      <c r="CP267" s="105"/>
      <c r="CQ267" s="102"/>
      <c r="CR267" s="103"/>
      <c r="CS267" s="103"/>
      <c r="CT267" s="72">
        <f t="shared" si="256"/>
        <v>0</v>
      </c>
      <c r="CU267" s="104"/>
      <c r="CV267" s="104"/>
      <c r="CW267" s="152"/>
      <c r="CX267" s="159"/>
      <c r="CY267" s="103"/>
      <c r="CZ267" s="103"/>
      <c r="DA267" s="72">
        <f t="shared" si="257"/>
        <v>0</v>
      </c>
      <c r="DB267" s="104"/>
      <c r="DC267" s="104"/>
      <c r="DD267" s="105"/>
      <c r="DE267" s="102"/>
      <c r="DF267" s="103"/>
      <c r="DG267" s="103"/>
      <c r="DH267" s="72">
        <f t="shared" si="258"/>
        <v>0</v>
      </c>
      <c r="DI267" s="104"/>
      <c r="DJ267" s="104"/>
      <c r="DK267" s="152"/>
      <c r="DL267" s="170">
        <f t="shared" si="259"/>
        <v>0</v>
      </c>
      <c r="DM267" s="51">
        <f>DN267*Довідники!$H$2</f>
        <v>0</v>
      </c>
      <c r="DN267" s="72">
        <f t="shared" si="260"/>
        <v>0</v>
      </c>
      <c r="DO267" s="96" t="str">
        <f t="shared" si="261"/>
        <v xml:space="preserve"> </v>
      </c>
      <c r="DP267" s="68" t="str">
        <f>IF(OR(DO267&lt;Довідники!$J$3, DO267&gt;Довідники!$K$3), "!", "")</f>
        <v>!</v>
      </c>
      <c r="DQ267" s="120"/>
      <c r="DR267" s="45" t="str">
        <f t="shared" si="262"/>
        <v/>
      </c>
      <c r="DS267" s="71"/>
      <c r="DT267" s="119"/>
      <c r="DU267" s="119"/>
      <c r="DV267" s="119"/>
      <c r="DW267" s="179"/>
      <c r="DX267" s="182"/>
      <c r="DY267" s="119"/>
      <c r="DZ267" s="119"/>
      <c r="EA267" s="183"/>
      <c r="ED267" s="10">
        <f t="shared" si="263"/>
        <v>0</v>
      </c>
      <c r="EE267" s="10">
        <f t="shared" si="264"/>
        <v>0</v>
      </c>
      <c r="EF267" s="10">
        <f t="shared" si="265"/>
        <v>0</v>
      </c>
      <c r="EG267" s="10">
        <f t="shared" si="266"/>
        <v>0</v>
      </c>
      <c r="EH267" s="10">
        <f t="shared" si="267"/>
        <v>0</v>
      </c>
      <c r="EI267" s="10">
        <f t="shared" si="268"/>
        <v>0</v>
      </c>
      <c r="EJ267" s="10">
        <f t="shared" si="269"/>
        <v>0</v>
      </c>
      <c r="EL267" s="123">
        <f t="shared" si="270"/>
        <v>0</v>
      </c>
    </row>
    <row r="268" spans="1:142" ht="13.5" hidden="1" thickBot="1" x14ac:dyDescent="0.25">
      <c r="A268" s="49">
        <f t="shared" si="218"/>
        <v>53</v>
      </c>
      <c r="B268" s="101"/>
      <c r="C268" s="50" t="str">
        <f>IF(ISBLANK(D268)=FALSE,VLOOKUP(D268,Довідники!$B$2:$C$45,2,FALSE),"")</f>
        <v/>
      </c>
      <c r="D268" s="145"/>
      <c r="E268" s="112"/>
      <c r="F268" s="48" t="str">
        <f t="shared" si="219"/>
        <v/>
      </c>
      <c r="G268" s="48" t="str">
        <f>CONCATENATE(IF($X268="З", CONCATENATE($R$4, ","), ""), IF($X268=Довідники!$E$5, CONCATENATE($R$4, "*,"), ""), IF($AE268="З", CONCATENATE($Y$4, ","), ""), IF($AE268=Довідники!$E$5, CONCATENATE($Y$4, "*,"), ""), IF($AL268="З", CONCATENATE($AF$4, ","), ""), IF($AL268=Довідники!$E$5, CONCATENATE($AF$4, "*,"), ""), IF($AS268="З", CONCATENATE($AM$4, ","), ""), IF($AS268=Довідники!$E$5, CONCATENATE($AM$4, "*,"), ""), IF($AZ268="З", CONCATENATE($AT$4, ","), ""), IF($AZ268=Довідники!$E$5, CONCATENATE($AT$4, "*,"), ""), IF($BG268="З", CONCATENATE($BA$4, ","), ""), IF($BG268=Довідники!$E$5, CONCATENATE($BA$4, "*,"), ""), IF($BN268="З", CONCATENATE($BH$4, ","), ""), IF($BN268=Довідники!$E$5, CONCATENATE($BH$4, "*,"), ""), IF($BU268="З", CONCATENATE($BO$4, ","), ""), IF($BU268=Довідники!$E$5, CONCATENATE($BO$4, "*,"), ""), IF($CB268="З", CONCATENATE($BV$4, ","), ""), IF($CB268=Довідники!$E$5, CONCATENATE($BV$4, "*,"), ""), IF($CI268="З", CONCATENATE($CC$4, ","), ""), IF($CI268=Довідники!$E$5, CONCATENATE($CC$4, "*,"), ""), IF($CP268="З", CONCATENATE($CJ$4, ","), ""), IF($CP268=Довідники!$E$5, CONCATENATE($CJ$4, "*,"), ""), IF($CW268="З", CONCATENATE($CQ$4, ","), ""), IF($CW268=Довідники!$E$5, CONCATENATE($CQ$4, "*,"), ""), IF($DD268="З", CONCATENATE($CX$4, ","), ""), IF($DD268=Довідники!$E$5, CONCATENATE($CX$4, "*,"), ""), IF($DK268="З", CONCATENATE($DE$4, ","), ""), IF($DK268=Довідники!$E$5, CONCATENATE($DE$4, "*,"), ""))</f>
        <v/>
      </c>
      <c r="H268" s="48" t="str">
        <f t="shared" si="220"/>
        <v/>
      </c>
      <c r="I268" s="48" t="str">
        <f t="shared" si="221"/>
        <v/>
      </c>
      <c r="J268" s="48">
        <f t="shared" si="239"/>
        <v>0</v>
      </c>
      <c r="K268" s="48" t="str">
        <f t="shared" si="223"/>
        <v/>
      </c>
      <c r="L268" s="48">
        <f t="shared" si="240"/>
        <v>0</v>
      </c>
      <c r="M268" s="51">
        <f t="shared" si="241"/>
        <v>0</v>
      </c>
      <c r="N268" s="51">
        <f t="shared" si="242"/>
        <v>0</v>
      </c>
      <c r="O268" s="52">
        <f t="shared" si="243"/>
        <v>0</v>
      </c>
      <c r="P268" s="96" t="str">
        <f t="shared" si="244"/>
        <v xml:space="preserve"> </v>
      </c>
      <c r="Q268" s="166" t="str">
        <f>IF(OR(P268&lt;Довідники!$J$8, P268&gt;Довідники!$K$8), "!", "")</f>
        <v>!</v>
      </c>
      <c r="R268" s="159"/>
      <c r="S268" s="103"/>
      <c r="T268" s="103"/>
      <c r="U268" s="72">
        <f t="shared" si="245"/>
        <v>0</v>
      </c>
      <c r="V268" s="104"/>
      <c r="W268" s="104"/>
      <c r="X268" s="105"/>
      <c r="Y268" s="102"/>
      <c r="Z268" s="103"/>
      <c r="AA268" s="103"/>
      <c r="AB268" s="72">
        <f t="shared" si="246"/>
        <v>0</v>
      </c>
      <c r="AC268" s="104"/>
      <c r="AD268" s="104"/>
      <c r="AE268" s="152"/>
      <c r="AF268" s="159"/>
      <c r="AG268" s="103"/>
      <c r="AH268" s="103"/>
      <c r="AI268" s="72">
        <f t="shared" si="247"/>
        <v>0</v>
      </c>
      <c r="AJ268" s="104"/>
      <c r="AK268" s="104"/>
      <c r="AL268" s="105"/>
      <c r="AM268" s="102"/>
      <c r="AN268" s="103"/>
      <c r="AO268" s="103"/>
      <c r="AP268" s="72">
        <f t="shared" si="248"/>
        <v>0</v>
      </c>
      <c r="AQ268" s="104"/>
      <c r="AR268" s="104"/>
      <c r="AS268" s="152"/>
      <c r="AT268" s="159"/>
      <c r="AU268" s="103"/>
      <c r="AV268" s="103"/>
      <c r="AW268" s="72">
        <f t="shared" si="249"/>
        <v>0</v>
      </c>
      <c r="AX268" s="104"/>
      <c r="AY268" s="104"/>
      <c r="AZ268" s="105"/>
      <c r="BA268" s="102"/>
      <c r="BB268" s="103"/>
      <c r="BC268" s="103"/>
      <c r="BD268" s="72">
        <f t="shared" si="250"/>
        <v>0</v>
      </c>
      <c r="BE268" s="104"/>
      <c r="BF268" s="104"/>
      <c r="BG268" s="152"/>
      <c r="BH268" s="159"/>
      <c r="BI268" s="103"/>
      <c r="BJ268" s="103"/>
      <c r="BK268" s="72">
        <f t="shared" si="251"/>
        <v>0</v>
      </c>
      <c r="BL268" s="104"/>
      <c r="BM268" s="104"/>
      <c r="BN268" s="105"/>
      <c r="BO268" s="102"/>
      <c r="BP268" s="103"/>
      <c r="BQ268" s="103"/>
      <c r="BR268" s="72">
        <f t="shared" si="252"/>
        <v>0</v>
      </c>
      <c r="BS268" s="104"/>
      <c r="BT268" s="104"/>
      <c r="BU268" s="152"/>
      <c r="BV268" s="159"/>
      <c r="BW268" s="103"/>
      <c r="BX268" s="103"/>
      <c r="BY268" s="72">
        <f t="shared" si="253"/>
        <v>0</v>
      </c>
      <c r="BZ268" s="104"/>
      <c r="CA268" s="104"/>
      <c r="CB268" s="105"/>
      <c r="CC268" s="102"/>
      <c r="CD268" s="103"/>
      <c r="CE268" s="103"/>
      <c r="CF268" s="72">
        <f t="shared" si="254"/>
        <v>0</v>
      </c>
      <c r="CG268" s="104"/>
      <c r="CH268" s="104"/>
      <c r="CI268" s="152"/>
      <c r="CJ268" s="159"/>
      <c r="CK268" s="103"/>
      <c r="CL268" s="103"/>
      <c r="CM268" s="72">
        <f t="shared" si="255"/>
        <v>0</v>
      </c>
      <c r="CN268" s="104"/>
      <c r="CO268" s="104"/>
      <c r="CP268" s="105"/>
      <c r="CQ268" s="102"/>
      <c r="CR268" s="103"/>
      <c r="CS268" s="103"/>
      <c r="CT268" s="72">
        <f t="shared" si="256"/>
        <v>0</v>
      </c>
      <c r="CU268" s="104"/>
      <c r="CV268" s="104"/>
      <c r="CW268" s="152"/>
      <c r="CX268" s="159"/>
      <c r="CY268" s="103"/>
      <c r="CZ268" s="103"/>
      <c r="DA268" s="72">
        <f t="shared" si="257"/>
        <v>0</v>
      </c>
      <c r="DB268" s="104"/>
      <c r="DC268" s="104"/>
      <c r="DD268" s="105"/>
      <c r="DE268" s="102"/>
      <c r="DF268" s="103"/>
      <c r="DG268" s="103"/>
      <c r="DH268" s="72">
        <f t="shared" si="258"/>
        <v>0</v>
      </c>
      <c r="DI268" s="104"/>
      <c r="DJ268" s="104"/>
      <c r="DK268" s="152"/>
      <c r="DL268" s="170">
        <f t="shared" si="259"/>
        <v>0</v>
      </c>
      <c r="DM268" s="51">
        <f>DN268*Довідники!$H$2</f>
        <v>0</v>
      </c>
      <c r="DN268" s="72">
        <f t="shared" si="260"/>
        <v>0</v>
      </c>
      <c r="DO268" s="96" t="str">
        <f t="shared" si="261"/>
        <v xml:space="preserve"> </v>
      </c>
      <c r="DP268" s="68" t="str">
        <f>IF(OR(DO268&lt;Довідники!$J$3, DO268&gt;Довідники!$K$3), "!", "")</f>
        <v>!</v>
      </c>
      <c r="DQ268" s="120"/>
      <c r="DR268" s="45" t="str">
        <f t="shared" si="262"/>
        <v/>
      </c>
      <c r="DS268" s="71"/>
      <c r="DT268" s="119"/>
      <c r="DU268" s="119"/>
      <c r="DV268" s="119"/>
      <c r="DW268" s="179"/>
      <c r="DX268" s="182"/>
      <c r="DY268" s="119"/>
      <c r="DZ268" s="119"/>
      <c r="EA268" s="183"/>
      <c r="ED268" s="10">
        <f t="shared" si="263"/>
        <v>0</v>
      </c>
      <c r="EE268" s="10">
        <f t="shared" si="264"/>
        <v>0</v>
      </c>
      <c r="EF268" s="10">
        <f t="shared" si="265"/>
        <v>0</v>
      </c>
      <c r="EG268" s="10">
        <f t="shared" si="266"/>
        <v>0</v>
      </c>
      <c r="EH268" s="10">
        <f t="shared" si="267"/>
        <v>0</v>
      </c>
      <c r="EI268" s="10">
        <f t="shared" si="268"/>
        <v>0</v>
      </c>
      <c r="EJ268" s="10">
        <f t="shared" si="269"/>
        <v>0</v>
      </c>
      <c r="EL268" s="123">
        <f t="shared" si="270"/>
        <v>0</v>
      </c>
    </row>
    <row r="269" spans="1:142" ht="13.5" hidden="1" thickBot="1" x14ac:dyDescent="0.25">
      <c r="A269" s="49">
        <f t="shared" si="218"/>
        <v>54</v>
      </c>
      <c r="B269" s="101"/>
      <c r="C269" s="50" t="str">
        <f>IF(ISBLANK(D269)=FALSE,VLOOKUP(D269,Довідники!$B$2:$C$45,2,FALSE),"")</f>
        <v/>
      </c>
      <c r="D269" s="145"/>
      <c r="E269" s="112"/>
      <c r="F269" s="48" t="str">
        <f t="shared" si="219"/>
        <v/>
      </c>
      <c r="G269" s="48" t="str">
        <f>CONCATENATE(IF($X269="З", CONCATENATE($R$4, ","), ""), IF($X269=Довідники!$E$5, CONCATENATE($R$4, "*,"), ""), IF($AE269="З", CONCATENATE($Y$4, ","), ""), IF($AE269=Довідники!$E$5, CONCATENATE($Y$4, "*,"), ""), IF($AL269="З", CONCATENATE($AF$4, ","), ""), IF($AL269=Довідники!$E$5, CONCATENATE($AF$4, "*,"), ""), IF($AS269="З", CONCATENATE($AM$4, ","), ""), IF($AS269=Довідники!$E$5, CONCATENATE($AM$4, "*,"), ""), IF($AZ269="З", CONCATENATE($AT$4, ","), ""), IF($AZ269=Довідники!$E$5, CONCATENATE($AT$4, "*,"), ""), IF($BG269="З", CONCATENATE($BA$4, ","), ""), IF($BG269=Довідники!$E$5, CONCATENATE($BA$4, "*,"), ""), IF($BN269="З", CONCATENATE($BH$4, ","), ""), IF($BN269=Довідники!$E$5, CONCATENATE($BH$4, "*,"), ""), IF($BU269="З", CONCATENATE($BO$4, ","), ""), IF($BU269=Довідники!$E$5, CONCATENATE($BO$4, "*,"), ""), IF($CB269="З", CONCATENATE($BV$4, ","), ""), IF($CB269=Довідники!$E$5, CONCATENATE($BV$4, "*,"), ""), IF($CI269="З", CONCATENATE($CC$4, ","), ""), IF($CI269=Довідники!$E$5, CONCATENATE($CC$4, "*,"), ""), IF($CP269="З", CONCATENATE($CJ$4, ","), ""), IF($CP269=Довідники!$E$5, CONCATENATE($CJ$4, "*,"), ""), IF($CW269="З", CONCATENATE($CQ$4, ","), ""), IF($CW269=Довідники!$E$5, CONCATENATE($CQ$4, "*,"), ""), IF($DD269="З", CONCATENATE($CX$4, ","), ""), IF($DD269=Довідники!$E$5, CONCATENATE($CX$4, "*,"), ""), IF($DK269="З", CONCATENATE($DE$4, ","), ""), IF($DK269=Довідники!$E$5, CONCATENATE($DE$4, "*,"), ""))</f>
        <v/>
      </c>
      <c r="H269" s="48" t="str">
        <f t="shared" si="220"/>
        <v/>
      </c>
      <c r="I269" s="48" t="str">
        <f t="shared" si="221"/>
        <v/>
      </c>
      <c r="J269" s="48">
        <f t="shared" si="239"/>
        <v>0</v>
      </c>
      <c r="K269" s="48" t="str">
        <f t="shared" si="223"/>
        <v/>
      </c>
      <c r="L269" s="48">
        <f t="shared" si="240"/>
        <v>0</v>
      </c>
      <c r="M269" s="51">
        <f t="shared" si="241"/>
        <v>0</v>
      </c>
      <c r="N269" s="51">
        <f t="shared" si="242"/>
        <v>0</v>
      </c>
      <c r="O269" s="52">
        <f t="shared" si="243"/>
        <v>0</v>
      </c>
      <c r="P269" s="96" t="str">
        <f t="shared" si="244"/>
        <v xml:space="preserve"> </v>
      </c>
      <c r="Q269" s="166" t="str">
        <f>IF(OR(P269&lt;Довідники!$J$8, P269&gt;Довідники!$K$8), "!", "")</f>
        <v>!</v>
      </c>
      <c r="R269" s="159"/>
      <c r="S269" s="103"/>
      <c r="T269" s="103"/>
      <c r="U269" s="72">
        <f t="shared" si="245"/>
        <v>0</v>
      </c>
      <c r="V269" s="104"/>
      <c r="W269" s="104"/>
      <c r="X269" s="105"/>
      <c r="Y269" s="102"/>
      <c r="Z269" s="103"/>
      <c r="AA269" s="103"/>
      <c r="AB269" s="72">
        <f t="shared" si="246"/>
        <v>0</v>
      </c>
      <c r="AC269" s="104"/>
      <c r="AD269" s="104"/>
      <c r="AE269" s="152"/>
      <c r="AF269" s="159"/>
      <c r="AG269" s="103"/>
      <c r="AH269" s="103"/>
      <c r="AI269" s="72">
        <f t="shared" si="247"/>
        <v>0</v>
      </c>
      <c r="AJ269" s="104"/>
      <c r="AK269" s="104"/>
      <c r="AL269" s="105"/>
      <c r="AM269" s="102"/>
      <c r="AN269" s="103"/>
      <c r="AO269" s="103"/>
      <c r="AP269" s="72">
        <f t="shared" si="248"/>
        <v>0</v>
      </c>
      <c r="AQ269" s="104"/>
      <c r="AR269" s="104"/>
      <c r="AS269" s="152"/>
      <c r="AT269" s="159"/>
      <c r="AU269" s="103"/>
      <c r="AV269" s="103"/>
      <c r="AW269" s="72">
        <f t="shared" si="249"/>
        <v>0</v>
      </c>
      <c r="AX269" s="104"/>
      <c r="AY269" s="104"/>
      <c r="AZ269" s="105"/>
      <c r="BA269" s="102"/>
      <c r="BB269" s="103"/>
      <c r="BC269" s="103"/>
      <c r="BD269" s="72">
        <f t="shared" si="250"/>
        <v>0</v>
      </c>
      <c r="BE269" s="104"/>
      <c r="BF269" s="104"/>
      <c r="BG269" s="152"/>
      <c r="BH269" s="159"/>
      <c r="BI269" s="103"/>
      <c r="BJ269" s="103"/>
      <c r="BK269" s="72">
        <f t="shared" si="251"/>
        <v>0</v>
      </c>
      <c r="BL269" s="104"/>
      <c r="BM269" s="104"/>
      <c r="BN269" s="105"/>
      <c r="BO269" s="102"/>
      <c r="BP269" s="103"/>
      <c r="BQ269" s="103"/>
      <c r="BR269" s="72">
        <f t="shared" si="252"/>
        <v>0</v>
      </c>
      <c r="BS269" s="104"/>
      <c r="BT269" s="104"/>
      <c r="BU269" s="152"/>
      <c r="BV269" s="159"/>
      <c r="BW269" s="103"/>
      <c r="BX269" s="103"/>
      <c r="BY269" s="72">
        <f t="shared" si="253"/>
        <v>0</v>
      </c>
      <c r="BZ269" s="104"/>
      <c r="CA269" s="104"/>
      <c r="CB269" s="105"/>
      <c r="CC269" s="102"/>
      <c r="CD269" s="103"/>
      <c r="CE269" s="103"/>
      <c r="CF269" s="72">
        <f t="shared" si="254"/>
        <v>0</v>
      </c>
      <c r="CG269" s="104"/>
      <c r="CH269" s="104"/>
      <c r="CI269" s="152"/>
      <c r="CJ269" s="159"/>
      <c r="CK269" s="103"/>
      <c r="CL269" s="103"/>
      <c r="CM269" s="72">
        <f t="shared" si="255"/>
        <v>0</v>
      </c>
      <c r="CN269" s="104"/>
      <c r="CO269" s="104"/>
      <c r="CP269" s="105"/>
      <c r="CQ269" s="102"/>
      <c r="CR269" s="103"/>
      <c r="CS269" s="103"/>
      <c r="CT269" s="72">
        <f t="shared" si="256"/>
        <v>0</v>
      </c>
      <c r="CU269" s="104"/>
      <c r="CV269" s="104"/>
      <c r="CW269" s="152"/>
      <c r="CX269" s="159"/>
      <c r="CY269" s="103"/>
      <c r="CZ269" s="103"/>
      <c r="DA269" s="72">
        <f t="shared" si="257"/>
        <v>0</v>
      </c>
      <c r="DB269" s="104"/>
      <c r="DC269" s="104"/>
      <c r="DD269" s="105"/>
      <c r="DE269" s="102"/>
      <c r="DF269" s="103"/>
      <c r="DG269" s="103"/>
      <c r="DH269" s="72">
        <f t="shared" si="258"/>
        <v>0</v>
      </c>
      <c r="DI269" s="104"/>
      <c r="DJ269" s="104"/>
      <c r="DK269" s="152"/>
      <c r="DL269" s="170">
        <f t="shared" si="259"/>
        <v>0</v>
      </c>
      <c r="DM269" s="51">
        <f>DN269*Довідники!$H$2</f>
        <v>0</v>
      </c>
      <c r="DN269" s="72">
        <f t="shared" si="260"/>
        <v>0</v>
      </c>
      <c r="DO269" s="96" t="str">
        <f t="shared" si="261"/>
        <v xml:space="preserve"> </v>
      </c>
      <c r="DP269" s="68" t="str">
        <f>IF(OR(DO269&lt;Довідники!$J$3, DO269&gt;Довідники!$K$3), "!", "")</f>
        <v>!</v>
      </c>
      <c r="DQ269" s="120"/>
      <c r="DR269" s="45" t="str">
        <f t="shared" si="262"/>
        <v/>
      </c>
      <c r="DS269" s="71"/>
      <c r="DT269" s="119"/>
      <c r="DU269" s="119"/>
      <c r="DV269" s="119"/>
      <c r="DW269" s="179"/>
      <c r="DX269" s="182"/>
      <c r="DY269" s="119"/>
      <c r="DZ269" s="119"/>
      <c r="EA269" s="183"/>
      <c r="ED269" s="10">
        <f t="shared" si="263"/>
        <v>0</v>
      </c>
      <c r="EE269" s="10">
        <f t="shared" si="264"/>
        <v>0</v>
      </c>
      <c r="EF269" s="10">
        <f t="shared" si="265"/>
        <v>0</v>
      </c>
      <c r="EG269" s="10">
        <f t="shared" si="266"/>
        <v>0</v>
      </c>
      <c r="EH269" s="10">
        <f t="shared" si="267"/>
        <v>0</v>
      </c>
      <c r="EI269" s="10">
        <f t="shared" si="268"/>
        <v>0</v>
      </c>
      <c r="EJ269" s="10">
        <f t="shared" si="269"/>
        <v>0</v>
      </c>
      <c r="EL269" s="123">
        <f t="shared" si="270"/>
        <v>0</v>
      </c>
    </row>
    <row r="270" spans="1:142" ht="13.5" hidden="1" thickBot="1" x14ac:dyDescent="0.25">
      <c r="A270" s="49">
        <f t="shared" si="218"/>
        <v>55</v>
      </c>
      <c r="B270" s="101"/>
      <c r="C270" s="50" t="str">
        <f>IF(ISBLANK(D270)=FALSE,VLOOKUP(D270,Довідники!$B$2:$C$45,2,FALSE),"")</f>
        <v/>
      </c>
      <c r="D270" s="145"/>
      <c r="E270" s="112"/>
      <c r="F270" s="48" t="str">
        <f t="shared" si="219"/>
        <v/>
      </c>
      <c r="G270" s="48" t="str">
        <f>CONCATENATE(IF($X270="З", CONCATENATE($R$4, ","), ""), IF($X270=Довідники!$E$5, CONCATENATE($R$4, "*,"), ""), IF($AE270="З", CONCATENATE($Y$4, ","), ""), IF($AE270=Довідники!$E$5, CONCATENATE($Y$4, "*,"), ""), IF($AL270="З", CONCATENATE($AF$4, ","), ""), IF($AL270=Довідники!$E$5, CONCATENATE($AF$4, "*,"), ""), IF($AS270="З", CONCATENATE($AM$4, ","), ""), IF($AS270=Довідники!$E$5, CONCATENATE($AM$4, "*,"), ""), IF($AZ270="З", CONCATENATE($AT$4, ","), ""), IF($AZ270=Довідники!$E$5, CONCATENATE($AT$4, "*,"), ""), IF($BG270="З", CONCATENATE($BA$4, ","), ""), IF($BG270=Довідники!$E$5, CONCATENATE($BA$4, "*,"), ""), IF($BN270="З", CONCATENATE($BH$4, ","), ""), IF($BN270=Довідники!$E$5, CONCATENATE($BH$4, "*,"), ""), IF($BU270="З", CONCATENATE($BO$4, ","), ""), IF($BU270=Довідники!$E$5, CONCATENATE($BO$4, "*,"), ""), IF($CB270="З", CONCATENATE($BV$4, ","), ""), IF($CB270=Довідники!$E$5, CONCATENATE($BV$4, "*,"), ""), IF($CI270="З", CONCATENATE($CC$4, ","), ""), IF($CI270=Довідники!$E$5, CONCATENATE($CC$4, "*,"), ""), IF($CP270="З", CONCATENATE($CJ$4, ","), ""), IF($CP270=Довідники!$E$5, CONCATENATE($CJ$4, "*,"), ""), IF($CW270="З", CONCATENATE($CQ$4, ","), ""), IF($CW270=Довідники!$E$5, CONCATENATE($CQ$4, "*,"), ""), IF($DD270="З", CONCATENATE($CX$4, ","), ""), IF($DD270=Довідники!$E$5, CONCATENATE($CX$4, "*,"), ""), IF($DK270="З", CONCATENATE($DE$4, ","), ""), IF($DK270=Довідники!$E$5, CONCATENATE($DE$4, "*,"), ""))</f>
        <v/>
      </c>
      <c r="H270" s="48" t="str">
        <f t="shared" si="220"/>
        <v/>
      </c>
      <c r="I270" s="48" t="str">
        <f t="shared" si="221"/>
        <v/>
      </c>
      <c r="J270" s="48">
        <f t="shared" si="239"/>
        <v>0</v>
      </c>
      <c r="K270" s="48" t="str">
        <f t="shared" si="223"/>
        <v/>
      </c>
      <c r="L270" s="48">
        <f t="shared" si="240"/>
        <v>0</v>
      </c>
      <c r="M270" s="51">
        <f t="shared" si="241"/>
        <v>0</v>
      </c>
      <c r="N270" s="51">
        <f t="shared" si="242"/>
        <v>0</v>
      </c>
      <c r="O270" s="52">
        <f t="shared" si="243"/>
        <v>0</v>
      </c>
      <c r="P270" s="96" t="str">
        <f t="shared" si="244"/>
        <v xml:space="preserve"> </v>
      </c>
      <c r="Q270" s="166" t="str">
        <f>IF(OR(P270&lt;Довідники!$J$8, P270&gt;Довідники!$K$8), "!", "")</f>
        <v>!</v>
      </c>
      <c r="R270" s="159"/>
      <c r="S270" s="103"/>
      <c r="T270" s="103"/>
      <c r="U270" s="72">
        <f t="shared" si="245"/>
        <v>0</v>
      </c>
      <c r="V270" s="104"/>
      <c r="W270" s="104"/>
      <c r="X270" s="105"/>
      <c r="Y270" s="102"/>
      <c r="Z270" s="103"/>
      <c r="AA270" s="103"/>
      <c r="AB270" s="72">
        <f t="shared" si="246"/>
        <v>0</v>
      </c>
      <c r="AC270" s="104"/>
      <c r="AD270" s="104"/>
      <c r="AE270" s="152"/>
      <c r="AF270" s="159"/>
      <c r="AG270" s="103"/>
      <c r="AH270" s="103"/>
      <c r="AI270" s="72">
        <f t="shared" si="247"/>
        <v>0</v>
      </c>
      <c r="AJ270" s="104"/>
      <c r="AK270" s="104"/>
      <c r="AL270" s="105"/>
      <c r="AM270" s="102"/>
      <c r="AN270" s="103"/>
      <c r="AO270" s="103"/>
      <c r="AP270" s="72">
        <f t="shared" si="248"/>
        <v>0</v>
      </c>
      <c r="AQ270" s="104"/>
      <c r="AR270" s="104"/>
      <c r="AS270" s="152"/>
      <c r="AT270" s="159"/>
      <c r="AU270" s="103"/>
      <c r="AV270" s="103"/>
      <c r="AW270" s="72">
        <f t="shared" si="249"/>
        <v>0</v>
      </c>
      <c r="AX270" s="104"/>
      <c r="AY270" s="104"/>
      <c r="AZ270" s="105"/>
      <c r="BA270" s="102"/>
      <c r="BB270" s="103"/>
      <c r="BC270" s="103"/>
      <c r="BD270" s="72">
        <f t="shared" si="250"/>
        <v>0</v>
      </c>
      <c r="BE270" s="104"/>
      <c r="BF270" s="104"/>
      <c r="BG270" s="152"/>
      <c r="BH270" s="159"/>
      <c r="BI270" s="103"/>
      <c r="BJ270" s="103"/>
      <c r="BK270" s="72">
        <f t="shared" si="251"/>
        <v>0</v>
      </c>
      <c r="BL270" s="104"/>
      <c r="BM270" s="104"/>
      <c r="BN270" s="105"/>
      <c r="BO270" s="102"/>
      <c r="BP270" s="103"/>
      <c r="BQ270" s="103"/>
      <c r="BR270" s="72">
        <f t="shared" si="252"/>
        <v>0</v>
      </c>
      <c r="BS270" s="104"/>
      <c r="BT270" s="104"/>
      <c r="BU270" s="152"/>
      <c r="BV270" s="159"/>
      <c r="BW270" s="103"/>
      <c r="BX270" s="103"/>
      <c r="BY270" s="72">
        <f t="shared" si="253"/>
        <v>0</v>
      </c>
      <c r="BZ270" s="104"/>
      <c r="CA270" s="104"/>
      <c r="CB270" s="105"/>
      <c r="CC270" s="102"/>
      <c r="CD270" s="103"/>
      <c r="CE270" s="103"/>
      <c r="CF270" s="72">
        <f t="shared" si="254"/>
        <v>0</v>
      </c>
      <c r="CG270" s="104"/>
      <c r="CH270" s="104"/>
      <c r="CI270" s="152"/>
      <c r="CJ270" s="159"/>
      <c r="CK270" s="103"/>
      <c r="CL270" s="103"/>
      <c r="CM270" s="72">
        <f t="shared" si="255"/>
        <v>0</v>
      </c>
      <c r="CN270" s="104"/>
      <c r="CO270" s="104"/>
      <c r="CP270" s="105"/>
      <c r="CQ270" s="102"/>
      <c r="CR270" s="103"/>
      <c r="CS270" s="103"/>
      <c r="CT270" s="72">
        <f t="shared" si="256"/>
        <v>0</v>
      </c>
      <c r="CU270" s="104"/>
      <c r="CV270" s="104"/>
      <c r="CW270" s="152"/>
      <c r="CX270" s="159"/>
      <c r="CY270" s="103"/>
      <c r="CZ270" s="103"/>
      <c r="DA270" s="72">
        <f t="shared" si="257"/>
        <v>0</v>
      </c>
      <c r="DB270" s="104"/>
      <c r="DC270" s="104"/>
      <c r="DD270" s="105"/>
      <c r="DE270" s="102"/>
      <c r="DF270" s="103"/>
      <c r="DG270" s="103"/>
      <c r="DH270" s="72">
        <f t="shared" si="258"/>
        <v>0</v>
      </c>
      <c r="DI270" s="104"/>
      <c r="DJ270" s="104"/>
      <c r="DK270" s="152"/>
      <c r="DL270" s="170">
        <f t="shared" si="259"/>
        <v>0</v>
      </c>
      <c r="DM270" s="51">
        <f>DN270*Довідники!$H$2</f>
        <v>0</v>
      </c>
      <c r="DN270" s="72">
        <f t="shared" si="260"/>
        <v>0</v>
      </c>
      <c r="DO270" s="96" t="str">
        <f t="shared" si="261"/>
        <v xml:space="preserve"> </v>
      </c>
      <c r="DP270" s="68" t="str">
        <f>IF(OR(DO270&lt;Довідники!$J$3, DO270&gt;Довідники!$K$3), "!", "")</f>
        <v>!</v>
      </c>
      <c r="DQ270" s="120"/>
      <c r="DR270" s="45" t="str">
        <f t="shared" si="262"/>
        <v/>
      </c>
      <c r="DS270" s="71"/>
      <c r="DT270" s="119"/>
      <c r="DU270" s="119"/>
      <c r="DV270" s="119"/>
      <c r="DW270" s="179"/>
      <c r="DX270" s="182"/>
      <c r="DY270" s="119"/>
      <c r="DZ270" s="119"/>
      <c r="EA270" s="183"/>
      <c r="ED270" s="10">
        <f t="shared" si="263"/>
        <v>0</v>
      </c>
      <c r="EE270" s="10">
        <f t="shared" si="264"/>
        <v>0</v>
      </c>
      <c r="EF270" s="10">
        <f t="shared" si="265"/>
        <v>0</v>
      </c>
      <c r="EG270" s="10">
        <f t="shared" si="266"/>
        <v>0</v>
      </c>
      <c r="EH270" s="10">
        <f t="shared" si="267"/>
        <v>0</v>
      </c>
      <c r="EI270" s="10">
        <f t="shared" si="268"/>
        <v>0</v>
      </c>
      <c r="EJ270" s="10">
        <f t="shared" si="269"/>
        <v>0</v>
      </c>
      <c r="EL270" s="123">
        <f t="shared" si="270"/>
        <v>0</v>
      </c>
    </row>
    <row r="271" spans="1:142" ht="13.5" hidden="1" thickBot="1" x14ac:dyDescent="0.25">
      <c r="A271" s="49">
        <f t="shared" si="218"/>
        <v>56</v>
      </c>
      <c r="B271" s="101"/>
      <c r="C271" s="50" t="str">
        <f>IF(ISBLANK(D271)=FALSE,VLOOKUP(D271,Довідники!$B$2:$C$45,2,FALSE),"")</f>
        <v/>
      </c>
      <c r="D271" s="145"/>
      <c r="E271" s="112"/>
      <c r="F271" s="48" t="str">
        <f t="shared" si="219"/>
        <v/>
      </c>
      <c r="G271" s="48" t="str">
        <f>CONCATENATE(IF($X271="З", CONCATENATE($R$4, ","), ""), IF($X271=Довідники!$E$5, CONCATENATE($R$4, "*,"), ""), IF($AE271="З", CONCATENATE($Y$4, ","), ""), IF($AE271=Довідники!$E$5, CONCATENATE($Y$4, "*,"), ""), IF($AL271="З", CONCATENATE($AF$4, ","), ""), IF($AL271=Довідники!$E$5, CONCATENATE($AF$4, "*,"), ""), IF($AS271="З", CONCATENATE($AM$4, ","), ""), IF($AS271=Довідники!$E$5, CONCATENATE($AM$4, "*,"), ""), IF($AZ271="З", CONCATENATE($AT$4, ","), ""), IF($AZ271=Довідники!$E$5, CONCATENATE($AT$4, "*,"), ""), IF($BG271="З", CONCATENATE($BA$4, ","), ""), IF($BG271=Довідники!$E$5, CONCATENATE($BA$4, "*,"), ""), IF($BN271="З", CONCATENATE($BH$4, ","), ""), IF($BN271=Довідники!$E$5, CONCATENATE($BH$4, "*,"), ""), IF($BU271="З", CONCATENATE($BO$4, ","), ""), IF($BU271=Довідники!$E$5, CONCATENATE($BO$4, "*,"), ""), IF($CB271="З", CONCATENATE($BV$4, ","), ""), IF($CB271=Довідники!$E$5, CONCATENATE($BV$4, "*,"), ""), IF($CI271="З", CONCATENATE($CC$4, ","), ""), IF($CI271=Довідники!$E$5, CONCATENATE($CC$4, "*,"), ""), IF($CP271="З", CONCATENATE($CJ$4, ","), ""), IF($CP271=Довідники!$E$5, CONCATENATE($CJ$4, "*,"), ""), IF($CW271="З", CONCATENATE($CQ$4, ","), ""), IF($CW271=Довідники!$E$5, CONCATENATE($CQ$4, "*,"), ""), IF($DD271="З", CONCATENATE($CX$4, ","), ""), IF($DD271=Довідники!$E$5, CONCATENATE($CX$4, "*,"), ""), IF($DK271="З", CONCATENATE($DE$4, ","), ""), IF($DK271=Довідники!$E$5, CONCATENATE($DE$4, "*,"), ""))</f>
        <v/>
      </c>
      <c r="H271" s="48" t="str">
        <f t="shared" si="220"/>
        <v/>
      </c>
      <c r="I271" s="48" t="str">
        <f t="shared" si="221"/>
        <v/>
      </c>
      <c r="J271" s="48">
        <f t="shared" si="239"/>
        <v>0</v>
      </c>
      <c r="K271" s="48" t="str">
        <f t="shared" si="223"/>
        <v/>
      </c>
      <c r="L271" s="48">
        <f t="shared" si="240"/>
        <v>0</v>
      </c>
      <c r="M271" s="51">
        <f t="shared" si="241"/>
        <v>0</v>
      </c>
      <c r="N271" s="51">
        <f t="shared" si="242"/>
        <v>0</v>
      </c>
      <c r="O271" s="52">
        <f t="shared" si="243"/>
        <v>0</v>
      </c>
      <c r="P271" s="96" t="str">
        <f t="shared" si="244"/>
        <v xml:space="preserve"> </v>
      </c>
      <c r="Q271" s="166" t="str">
        <f>IF(OR(P271&lt;Довідники!$J$8, P271&gt;Довідники!$K$8), "!", "")</f>
        <v>!</v>
      </c>
      <c r="R271" s="159"/>
      <c r="S271" s="103"/>
      <c r="T271" s="103"/>
      <c r="U271" s="72">
        <f t="shared" si="245"/>
        <v>0</v>
      </c>
      <c r="V271" s="104"/>
      <c r="W271" s="104"/>
      <c r="X271" s="105"/>
      <c r="Y271" s="102"/>
      <c r="Z271" s="103"/>
      <c r="AA271" s="103"/>
      <c r="AB271" s="72">
        <f t="shared" si="246"/>
        <v>0</v>
      </c>
      <c r="AC271" s="104"/>
      <c r="AD271" s="104"/>
      <c r="AE271" s="152"/>
      <c r="AF271" s="159"/>
      <c r="AG271" s="103"/>
      <c r="AH271" s="103"/>
      <c r="AI271" s="72">
        <f t="shared" si="247"/>
        <v>0</v>
      </c>
      <c r="AJ271" s="104"/>
      <c r="AK271" s="104"/>
      <c r="AL271" s="105"/>
      <c r="AM271" s="102"/>
      <c r="AN271" s="103"/>
      <c r="AO271" s="103"/>
      <c r="AP271" s="72">
        <f t="shared" si="248"/>
        <v>0</v>
      </c>
      <c r="AQ271" s="104"/>
      <c r="AR271" s="104"/>
      <c r="AS271" s="152"/>
      <c r="AT271" s="159"/>
      <c r="AU271" s="103"/>
      <c r="AV271" s="103"/>
      <c r="AW271" s="72">
        <f t="shared" si="249"/>
        <v>0</v>
      </c>
      <c r="AX271" s="104"/>
      <c r="AY271" s="104"/>
      <c r="AZ271" s="105"/>
      <c r="BA271" s="102"/>
      <c r="BB271" s="103"/>
      <c r="BC271" s="103"/>
      <c r="BD271" s="72">
        <f t="shared" si="250"/>
        <v>0</v>
      </c>
      <c r="BE271" s="104"/>
      <c r="BF271" s="104"/>
      <c r="BG271" s="152"/>
      <c r="BH271" s="159"/>
      <c r="BI271" s="103"/>
      <c r="BJ271" s="103"/>
      <c r="BK271" s="72">
        <f t="shared" si="251"/>
        <v>0</v>
      </c>
      <c r="BL271" s="104"/>
      <c r="BM271" s="104"/>
      <c r="BN271" s="105"/>
      <c r="BO271" s="102"/>
      <c r="BP271" s="103"/>
      <c r="BQ271" s="103"/>
      <c r="BR271" s="72">
        <f t="shared" si="252"/>
        <v>0</v>
      </c>
      <c r="BS271" s="104"/>
      <c r="BT271" s="104"/>
      <c r="BU271" s="152"/>
      <c r="BV271" s="159"/>
      <c r="BW271" s="103"/>
      <c r="BX271" s="103"/>
      <c r="BY271" s="72">
        <f t="shared" si="253"/>
        <v>0</v>
      </c>
      <c r="BZ271" s="104"/>
      <c r="CA271" s="104"/>
      <c r="CB271" s="105"/>
      <c r="CC271" s="102"/>
      <c r="CD271" s="103"/>
      <c r="CE271" s="103"/>
      <c r="CF271" s="72">
        <f t="shared" si="254"/>
        <v>0</v>
      </c>
      <c r="CG271" s="104"/>
      <c r="CH271" s="104"/>
      <c r="CI271" s="152"/>
      <c r="CJ271" s="159"/>
      <c r="CK271" s="103"/>
      <c r="CL271" s="103"/>
      <c r="CM271" s="72">
        <f t="shared" si="255"/>
        <v>0</v>
      </c>
      <c r="CN271" s="104"/>
      <c r="CO271" s="104"/>
      <c r="CP271" s="105"/>
      <c r="CQ271" s="102"/>
      <c r="CR271" s="103"/>
      <c r="CS271" s="103"/>
      <c r="CT271" s="72">
        <f t="shared" si="256"/>
        <v>0</v>
      </c>
      <c r="CU271" s="104"/>
      <c r="CV271" s="104"/>
      <c r="CW271" s="152"/>
      <c r="CX271" s="159"/>
      <c r="CY271" s="103"/>
      <c r="CZ271" s="103"/>
      <c r="DA271" s="72">
        <f t="shared" si="257"/>
        <v>0</v>
      </c>
      <c r="DB271" s="104"/>
      <c r="DC271" s="104"/>
      <c r="DD271" s="105"/>
      <c r="DE271" s="102"/>
      <c r="DF271" s="103"/>
      <c r="DG271" s="103"/>
      <c r="DH271" s="72">
        <f t="shared" si="258"/>
        <v>0</v>
      </c>
      <c r="DI271" s="104"/>
      <c r="DJ271" s="104"/>
      <c r="DK271" s="152"/>
      <c r="DL271" s="170">
        <f t="shared" si="259"/>
        <v>0</v>
      </c>
      <c r="DM271" s="51">
        <f>DN271*Довідники!$H$2</f>
        <v>0</v>
      </c>
      <c r="DN271" s="72">
        <f t="shared" si="260"/>
        <v>0</v>
      </c>
      <c r="DO271" s="96" t="str">
        <f t="shared" si="261"/>
        <v xml:space="preserve"> </v>
      </c>
      <c r="DP271" s="68" t="str">
        <f>IF(OR(DO271&lt;Довідники!$J$3, DO271&gt;Довідники!$K$3), "!", "")</f>
        <v>!</v>
      </c>
      <c r="DQ271" s="120"/>
      <c r="DR271" s="45" t="str">
        <f t="shared" si="262"/>
        <v/>
      </c>
      <c r="DS271" s="71"/>
      <c r="DT271" s="119"/>
      <c r="DU271" s="119"/>
      <c r="DV271" s="119"/>
      <c r="DW271" s="179"/>
      <c r="DX271" s="182"/>
      <c r="DY271" s="119"/>
      <c r="DZ271" s="119"/>
      <c r="EA271" s="183"/>
      <c r="ED271" s="10">
        <f t="shared" si="263"/>
        <v>0</v>
      </c>
      <c r="EE271" s="10">
        <f t="shared" si="264"/>
        <v>0</v>
      </c>
      <c r="EF271" s="10">
        <f t="shared" si="265"/>
        <v>0</v>
      </c>
      <c r="EG271" s="10">
        <f t="shared" si="266"/>
        <v>0</v>
      </c>
      <c r="EH271" s="10">
        <f t="shared" si="267"/>
        <v>0</v>
      </c>
      <c r="EI271" s="10">
        <f t="shared" si="268"/>
        <v>0</v>
      </c>
      <c r="EJ271" s="10">
        <f t="shared" si="269"/>
        <v>0</v>
      </c>
      <c r="EL271" s="123">
        <f t="shared" si="270"/>
        <v>0</v>
      </c>
    </row>
    <row r="272" spans="1:142" ht="13.5" hidden="1" thickBot="1" x14ac:dyDescent="0.25">
      <c r="A272" s="49">
        <f t="shared" si="218"/>
        <v>57</v>
      </c>
      <c r="B272" s="101"/>
      <c r="C272" s="50" t="str">
        <f>IF(ISBLANK(D272)=FALSE,VLOOKUP(D272,Довідники!$B$2:$C$45,2,FALSE),"")</f>
        <v/>
      </c>
      <c r="D272" s="145"/>
      <c r="E272" s="112"/>
      <c r="F272" s="48" t="str">
        <f t="shared" si="219"/>
        <v/>
      </c>
      <c r="G272" s="48" t="str">
        <f>CONCATENATE(IF($X272="З", CONCATENATE($R$4, ","), ""), IF($X272=Довідники!$E$5, CONCATENATE($R$4, "*,"), ""), IF($AE272="З", CONCATENATE($Y$4, ","), ""), IF($AE272=Довідники!$E$5, CONCATENATE($Y$4, "*,"), ""), IF($AL272="З", CONCATENATE($AF$4, ","), ""), IF($AL272=Довідники!$E$5, CONCATENATE($AF$4, "*,"), ""), IF($AS272="З", CONCATENATE($AM$4, ","), ""), IF($AS272=Довідники!$E$5, CONCATENATE($AM$4, "*,"), ""), IF($AZ272="З", CONCATENATE($AT$4, ","), ""), IF($AZ272=Довідники!$E$5, CONCATENATE($AT$4, "*,"), ""), IF($BG272="З", CONCATENATE($BA$4, ","), ""), IF($BG272=Довідники!$E$5, CONCATENATE($BA$4, "*,"), ""), IF($BN272="З", CONCATENATE($BH$4, ","), ""), IF($BN272=Довідники!$E$5, CONCATENATE($BH$4, "*,"), ""), IF($BU272="З", CONCATENATE($BO$4, ","), ""), IF($BU272=Довідники!$E$5, CONCATENATE($BO$4, "*,"), ""), IF($CB272="З", CONCATENATE($BV$4, ","), ""), IF($CB272=Довідники!$E$5, CONCATENATE($BV$4, "*,"), ""), IF($CI272="З", CONCATENATE($CC$4, ","), ""), IF($CI272=Довідники!$E$5, CONCATENATE($CC$4, "*,"), ""), IF($CP272="З", CONCATENATE($CJ$4, ","), ""), IF($CP272=Довідники!$E$5, CONCATENATE($CJ$4, "*,"), ""), IF($CW272="З", CONCATENATE($CQ$4, ","), ""), IF($CW272=Довідники!$E$5, CONCATENATE($CQ$4, "*,"), ""), IF($DD272="З", CONCATENATE($CX$4, ","), ""), IF($DD272=Довідники!$E$5, CONCATENATE($CX$4, "*,"), ""), IF($DK272="З", CONCATENATE($DE$4, ","), ""), IF($DK272=Довідники!$E$5, CONCATENATE($DE$4, "*,"), ""))</f>
        <v/>
      </c>
      <c r="H272" s="48" t="str">
        <f t="shared" si="220"/>
        <v/>
      </c>
      <c r="I272" s="48" t="str">
        <f t="shared" si="221"/>
        <v/>
      </c>
      <c r="J272" s="48">
        <f t="shared" si="239"/>
        <v>0</v>
      </c>
      <c r="K272" s="48" t="str">
        <f t="shared" si="223"/>
        <v/>
      </c>
      <c r="L272" s="48">
        <f t="shared" si="240"/>
        <v>0</v>
      </c>
      <c r="M272" s="51">
        <f t="shared" si="241"/>
        <v>0</v>
      </c>
      <c r="N272" s="51">
        <f t="shared" si="242"/>
        <v>0</v>
      </c>
      <c r="O272" s="52">
        <f t="shared" si="243"/>
        <v>0</v>
      </c>
      <c r="P272" s="96" t="str">
        <f t="shared" si="244"/>
        <v xml:space="preserve"> </v>
      </c>
      <c r="Q272" s="166" t="str">
        <f>IF(OR(P272&lt;Довідники!$J$8, P272&gt;Довідники!$K$8), "!", "")</f>
        <v>!</v>
      </c>
      <c r="R272" s="159"/>
      <c r="S272" s="103"/>
      <c r="T272" s="103"/>
      <c r="U272" s="72">
        <f t="shared" si="245"/>
        <v>0</v>
      </c>
      <c r="V272" s="104"/>
      <c r="W272" s="104"/>
      <c r="X272" s="105"/>
      <c r="Y272" s="102"/>
      <c r="Z272" s="103"/>
      <c r="AA272" s="103"/>
      <c r="AB272" s="72">
        <f t="shared" si="246"/>
        <v>0</v>
      </c>
      <c r="AC272" s="104"/>
      <c r="AD272" s="104"/>
      <c r="AE272" s="152"/>
      <c r="AF272" s="159"/>
      <c r="AG272" s="103"/>
      <c r="AH272" s="103"/>
      <c r="AI272" s="72">
        <f t="shared" si="247"/>
        <v>0</v>
      </c>
      <c r="AJ272" s="104"/>
      <c r="AK272" s="104"/>
      <c r="AL272" s="105"/>
      <c r="AM272" s="102"/>
      <c r="AN272" s="103"/>
      <c r="AO272" s="103"/>
      <c r="AP272" s="72">
        <f t="shared" si="248"/>
        <v>0</v>
      </c>
      <c r="AQ272" s="104"/>
      <c r="AR272" s="104"/>
      <c r="AS272" s="152"/>
      <c r="AT272" s="159"/>
      <c r="AU272" s="103"/>
      <c r="AV272" s="103"/>
      <c r="AW272" s="72">
        <f t="shared" si="249"/>
        <v>0</v>
      </c>
      <c r="AX272" s="104"/>
      <c r="AY272" s="104"/>
      <c r="AZ272" s="105"/>
      <c r="BA272" s="102"/>
      <c r="BB272" s="103"/>
      <c r="BC272" s="103"/>
      <c r="BD272" s="72">
        <f t="shared" si="250"/>
        <v>0</v>
      </c>
      <c r="BE272" s="104"/>
      <c r="BF272" s="104"/>
      <c r="BG272" s="152"/>
      <c r="BH272" s="159"/>
      <c r="BI272" s="103"/>
      <c r="BJ272" s="103"/>
      <c r="BK272" s="72">
        <f t="shared" si="251"/>
        <v>0</v>
      </c>
      <c r="BL272" s="104"/>
      <c r="BM272" s="104"/>
      <c r="BN272" s="105"/>
      <c r="BO272" s="102"/>
      <c r="BP272" s="103"/>
      <c r="BQ272" s="103"/>
      <c r="BR272" s="72">
        <f t="shared" si="252"/>
        <v>0</v>
      </c>
      <c r="BS272" s="104"/>
      <c r="BT272" s="104"/>
      <c r="BU272" s="152"/>
      <c r="BV272" s="159"/>
      <c r="BW272" s="103"/>
      <c r="BX272" s="103"/>
      <c r="BY272" s="72">
        <f t="shared" si="253"/>
        <v>0</v>
      </c>
      <c r="BZ272" s="104"/>
      <c r="CA272" s="104"/>
      <c r="CB272" s="105"/>
      <c r="CC272" s="102"/>
      <c r="CD272" s="103"/>
      <c r="CE272" s="103"/>
      <c r="CF272" s="72">
        <f t="shared" si="254"/>
        <v>0</v>
      </c>
      <c r="CG272" s="104"/>
      <c r="CH272" s="104"/>
      <c r="CI272" s="152"/>
      <c r="CJ272" s="159"/>
      <c r="CK272" s="103"/>
      <c r="CL272" s="103"/>
      <c r="CM272" s="72">
        <f t="shared" si="255"/>
        <v>0</v>
      </c>
      <c r="CN272" s="104"/>
      <c r="CO272" s="104"/>
      <c r="CP272" s="105"/>
      <c r="CQ272" s="102"/>
      <c r="CR272" s="103"/>
      <c r="CS272" s="103"/>
      <c r="CT272" s="72">
        <f t="shared" si="256"/>
        <v>0</v>
      </c>
      <c r="CU272" s="104"/>
      <c r="CV272" s="104"/>
      <c r="CW272" s="152"/>
      <c r="CX272" s="159"/>
      <c r="CY272" s="103"/>
      <c r="CZ272" s="103"/>
      <c r="DA272" s="72">
        <f t="shared" si="257"/>
        <v>0</v>
      </c>
      <c r="DB272" s="104"/>
      <c r="DC272" s="104"/>
      <c r="DD272" s="105"/>
      <c r="DE272" s="102"/>
      <c r="DF272" s="103"/>
      <c r="DG272" s="103"/>
      <c r="DH272" s="72">
        <f t="shared" si="258"/>
        <v>0</v>
      </c>
      <c r="DI272" s="104"/>
      <c r="DJ272" s="104"/>
      <c r="DK272" s="152"/>
      <c r="DL272" s="170">
        <f t="shared" si="259"/>
        <v>0</v>
      </c>
      <c r="DM272" s="51">
        <f>DN272*Довідники!$H$2</f>
        <v>0</v>
      </c>
      <c r="DN272" s="72">
        <f t="shared" si="260"/>
        <v>0</v>
      </c>
      <c r="DO272" s="96" t="str">
        <f t="shared" si="261"/>
        <v xml:space="preserve"> </v>
      </c>
      <c r="DP272" s="68" t="str">
        <f>IF(OR(DO272&lt;Довідники!$J$3, DO272&gt;Довідники!$K$3), "!", "")</f>
        <v>!</v>
      </c>
      <c r="DQ272" s="120"/>
      <c r="DR272" s="45" t="str">
        <f t="shared" si="262"/>
        <v/>
      </c>
      <c r="DS272" s="71"/>
      <c r="DT272" s="119"/>
      <c r="DU272" s="119"/>
      <c r="DV272" s="119"/>
      <c r="DW272" s="179"/>
      <c r="DX272" s="182"/>
      <c r="DY272" s="119"/>
      <c r="DZ272" s="119"/>
      <c r="EA272" s="183"/>
      <c r="ED272" s="10">
        <f t="shared" si="263"/>
        <v>0</v>
      </c>
      <c r="EE272" s="10">
        <f t="shared" si="264"/>
        <v>0</v>
      </c>
      <c r="EF272" s="10">
        <f t="shared" si="265"/>
        <v>0</v>
      </c>
      <c r="EG272" s="10">
        <f t="shared" si="266"/>
        <v>0</v>
      </c>
      <c r="EH272" s="10">
        <f t="shared" si="267"/>
        <v>0</v>
      </c>
      <c r="EI272" s="10">
        <f t="shared" si="268"/>
        <v>0</v>
      </c>
      <c r="EJ272" s="10">
        <f t="shared" si="269"/>
        <v>0</v>
      </c>
      <c r="EL272" s="123">
        <f t="shared" si="270"/>
        <v>0</v>
      </c>
    </row>
    <row r="273" spans="1:142" ht="13.5" hidden="1" thickBot="1" x14ac:dyDescent="0.25">
      <c r="A273" s="49">
        <f t="shared" si="218"/>
        <v>58</v>
      </c>
      <c r="B273" s="101"/>
      <c r="C273" s="50" t="str">
        <f>IF(ISBLANK(D273)=FALSE,VLOOKUP(D273,Довідники!$B$2:$C$45,2,FALSE),"")</f>
        <v/>
      </c>
      <c r="D273" s="145"/>
      <c r="E273" s="112"/>
      <c r="F273" s="48" t="str">
        <f t="shared" si="219"/>
        <v/>
      </c>
      <c r="G273" s="48" t="str">
        <f>CONCATENATE(IF($X273="З", CONCATENATE($R$4, ","), ""), IF($X273=Довідники!$E$5, CONCATENATE($R$4, "*,"), ""), IF($AE273="З", CONCATENATE($Y$4, ","), ""), IF($AE273=Довідники!$E$5, CONCATENATE($Y$4, "*,"), ""), IF($AL273="З", CONCATENATE($AF$4, ","), ""), IF($AL273=Довідники!$E$5, CONCATENATE($AF$4, "*,"), ""), IF($AS273="З", CONCATENATE($AM$4, ","), ""), IF($AS273=Довідники!$E$5, CONCATENATE($AM$4, "*,"), ""), IF($AZ273="З", CONCATENATE($AT$4, ","), ""), IF($AZ273=Довідники!$E$5, CONCATENATE($AT$4, "*,"), ""), IF($BG273="З", CONCATENATE($BA$4, ","), ""), IF($BG273=Довідники!$E$5, CONCATENATE($BA$4, "*,"), ""), IF($BN273="З", CONCATENATE($BH$4, ","), ""), IF($BN273=Довідники!$E$5, CONCATENATE($BH$4, "*,"), ""), IF($BU273="З", CONCATENATE($BO$4, ","), ""), IF($BU273=Довідники!$E$5, CONCATENATE($BO$4, "*,"), ""), IF($CB273="З", CONCATENATE($BV$4, ","), ""), IF($CB273=Довідники!$E$5, CONCATENATE($BV$4, "*,"), ""), IF($CI273="З", CONCATENATE($CC$4, ","), ""), IF($CI273=Довідники!$E$5, CONCATENATE($CC$4, "*,"), ""), IF($CP273="З", CONCATENATE($CJ$4, ","), ""), IF($CP273=Довідники!$E$5, CONCATENATE($CJ$4, "*,"), ""), IF($CW273="З", CONCATENATE($CQ$4, ","), ""), IF($CW273=Довідники!$E$5, CONCATENATE($CQ$4, "*,"), ""), IF($DD273="З", CONCATENATE($CX$4, ","), ""), IF($DD273=Довідники!$E$5, CONCATENATE($CX$4, "*,"), ""), IF($DK273="З", CONCATENATE($DE$4, ","), ""), IF($DK273=Довідники!$E$5, CONCATENATE($DE$4, "*,"), ""))</f>
        <v/>
      </c>
      <c r="H273" s="48" t="str">
        <f t="shared" si="220"/>
        <v/>
      </c>
      <c r="I273" s="48" t="str">
        <f t="shared" si="221"/>
        <v/>
      </c>
      <c r="J273" s="48">
        <f t="shared" si="239"/>
        <v>0</v>
      </c>
      <c r="K273" s="48" t="str">
        <f t="shared" si="223"/>
        <v/>
      </c>
      <c r="L273" s="48">
        <f t="shared" si="240"/>
        <v>0</v>
      </c>
      <c r="M273" s="51">
        <f t="shared" si="241"/>
        <v>0</v>
      </c>
      <c r="N273" s="51">
        <f t="shared" si="242"/>
        <v>0</v>
      </c>
      <c r="O273" s="52">
        <f t="shared" si="243"/>
        <v>0</v>
      </c>
      <c r="P273" s="96" t="str">
        <f t="shared" si="244"/>
        <v xml:space="preserve"> </v>
      </c>
      <c r="Q273" s="166" t="str">
        <f>IF(OR(P273&lt;Довідники!$J$8, P273&gt;Довідники!$K$8), "!", "")</f>
        <v>!</v>
      </c>
      <c r="R273" s="159"/>
      <c r="S273" s="103"/>
      <c r="T273" s="103"/>
      <c r="U273" s="72">
        <f t="shared" si="245"/>
        <v>0</v>
      </c>
      <c r="V273" s="104"/>
      <c r="W273" s="104"/>
      <c r="X273" s="105"/>
      <c r="Y273" s="102"/>
      <c r="Z273" s="103"/>
      <c r="AA273" s="103"/>
      <c r="AB273" s="72">
        <f t="shared" si="246"/>
        <v>0</v>
      </c>
      <c r="AC273" s="104"/>
      <c r="AD273" s="104"/>
      <c r="AE273" s="152"/>
      <c r="AF273" s="159"/>
      <c r="AG273" s="103"/>
      <c r="AH273" s="103"/>
      <c r="AI273" s="72">
        <f t="shared" si="247"/>
        <v>0</v>
      </c>
      <c r="AJ273" s="104"/>
      <c r="AK273" s="104"/>
      <c r="AL273" s="105"/>
      <c r="AM273" s="102"/>
      <c r="AN273" s="103"/>
      <c r="AO273" s="103"/>
      <c r="AP273" s="72">
        <f t="shared" si="248"/>
        <v>0</v>
      </c>
      <c r="AQ273" s="104"/>
      <c r="AR273" s="104"/>
      <c r="AS273" s="152"/>
      <c r="AT273" s="159"/>
      <c r="AU273" s="103"/>
      <c r="AV273" s="103"/>
      <c r="AW273" s="72">
        <f t="shared" si="249"/>
        <v>0</v>
      </c>
      <c r="AX273" s="104"/>
      <c r="AY273" s="104"/>
      <c r="AZ273" s="105"/>
      <c r="BA273" s="102"/>
      <c r="BB273" s="103"/>
      <c r="BC273" s="103"/>
      <c r="BD273" s="72">
        <f t="shared" si="250"/>
        <v>0</v>
      </c>
      <c r="BE273" s="104"/>
      <c r="BF273" s="104"/>
      <c r="BG273" s="152"/>
      <c r="BH273" s="159"/>
      <c r="BI273" s="103"/>
      <c r="BJ273" s="103"/>
      <c r="BK273" s="72">
        <f t="shared" si="251"/>
        <v>0</v>
      </c>
      <c r="BL273" s="104"/>
      <c r="BM273" s="104"/>
      <c r="BN273" s="105"/>
      <c r="BO273" s="102"/>
      <c r="BP273" s="103"/>
      <c r="BQ273" s="103"/>
      <c r="BR273" s="72">
        <f t="shared" si="252"/>
        <v>0</v>
      </c>
      <c r="BS273" s="104"/>
      <c r="BT273" s="104"/>
      <c r="BU273" s="152"/>
      <c r="BV273" s="159"/>
      <c r="BW273" s="103"/>
      <c r="BX273" s="103"/>
      <c r="BY273" s="72">
        <f t="shared" si="253"/>
        <v>0</v>
      </c>
      <c r="BZ273" s="104"/>
      <c r="CA273" s="104"/>
      <c r="CB273" s="105"/>
      <c r="CC273" s="102"/>
      <c r="CD273" s="103"/>
      <c r="CE273" s="103"/>
      <c r="CF273" s="72">
        <f t="shared" si="254"/>
        <v>0</v>
      </c>
      <c r="CG273" s="104"/>
      <c r="CH273" s="104"/>
      <c r="CI273" s="152"/>
      <c r="CJ273" s="159"/>
      <c r="CK273" s="103"/>
      <c r="CL273" s="103"/>
      <c r="CM273" s="72">
        <f t="shared" si="255"/>
        <v>0</v>
      </c>
      <c r="CN273" s="104"/>
      <c r="CO273" s="104"/>
      <c r="CP273" s="105"/>
      <c r="CQ273" s="102"/>
      <c r="CR273" s="103"/>
      <c r="CS273" s="103"/>
      <c r="CT273" s="72">
        <f t="shared" si="256"/>
        <v>0</v>
      </c>
      <c r="CU273" s="104"/>
      <c r="CV273" s="104"/>
      <c r="CW273" s="152"/>
      <c r="CX273" s="159"/>
      <c r="CY273" s="103"/>
      <c r="CZ273" s="103"/>
      <c r="DA273" s="72">
        <f t="shared" si="257"/>
        <v>0</v>
      </c>
      <c r="DB273" s="104"/>
      <c r="DC273" s="104"/>
      <c r="DD273" s="105"/>
      <c r="DE273" s="102"/>
      <c r="DF273" s="103"/>
      <c r="DG273" s="103"/>
      <c r="DH273" s="72">
        <f t="shared" si="258"/>
        <v>0</v>
      </c>
      <c r="DI273" s="104"/>
      <c r="DJ273" s="104"/>
      <c r="DK273" s="152"/>
      <c r="DL273" s="170">
        <f t="shared" si="259"/>
        <v>0</v>
      </c>
      <c r="DM273" s="51">
        <f>DN273*Довідники!$H$2</f>
        <v>0</v>
      </c>
      <c r="DN273" s="72">
        <f t="shared" si="260"/>
        <v>0</v>
      </c>
      <c r="DO273" s="96" t="str">
        <f t="shared" si="261"/>
        <v xml:space="preserve"> </v>
      </c>
      <c r="DP273" s="68" t="str">
        <f>IF(OR(DO273&lt;Довідники!$J$3, DO273&gt;Довідники!$K$3), "!", "")</f>
        <v>!</v>
      </c>
      <c r="DQ273" s="120"/>
      <c r="DR273" s="45" t="str">
        <f t="shared" si="262"/>
        <v/>
      </c>
      <c r="DS273" s="71"/>
      <c r="DT273" s="119"/>
      <c r="DU273" s="119"/>
      <c r="DV273" s="119"/>
      <c r="DW273" s="179"/>
      <c r="DX273" s="182"/>
      <c r="DY273" s="119"/>
      <c r="DZ273" s="119"/>
      <c r="EA273" s="183"/>
      <c r="ED273" s="10">
        <f t="shared" si="263"/>
        <v>0</v>
      </c>
      <c r="EE273" s="10">
        <f t="shared" si="264"/>
        <v>0</v>
      </c>
      <c r="EF273" s="10">
        <f t="shared" si="265"/>
        <v>0</v>
      </c>
      <c r="EG273" s="10">
        <f t="shared" si="266"/>
        <v>0</v>
      </c>
      <c r="EH273" s="10">
        <f t="shared" si="267"/>
        <v>0</v>
      </c>
      <c r="EI273" s="10">
        <f t="shared" si="268"/>
        <v>0</v>
      </c>
      <c r="EJ273" s="10">
        <f t="shared" si="269"/>
        <v>0</v>
      </c>
      <c r="EL273" s="123">
        <f t="shared" si="270"/>
        <v>0</v>
      </c>
    </row>
    <row r="274" spans="1:142" ht="13.5" hidden="1" thickBot="1" x14ac:dyDescent="0.25">
      <c r="A274" s="49">
        <f t="shared" si="218"/>
        <v>59</v>
      </c>
      <c r="B274" s="101"/>
      <c r="C274" s="50" t="str">
        <f>IF(ISBLANK(D274)=FALSE,VLOOKUP(D274,Довідники!$B$2:$C$45,2,FALSE),"")</f>
        <v/>
      </c>
      <c r="D274" s="145"/>
      <c r="E274" s="112"/>
      <c r="F274" s="48" t="str">
        <f t="shared" si="219"/>
        <v/>
      </c>
      <c r="G274" s="48" t="str">
        <f>CONCATENATE(IF($X274="З", CONCATENATE($R$4, ","), ""), IF($X274=Довідники!$E$5, CONCATENATE($R$4, "*,"), ""), IF($AE274="З", CONCATENATE($Y$4, ","), ""), IF($AE274=Довідники!$E$5, CONCATENATE($Y$4, "*,"), ""), IF($AL274="З", CONCATENATE($AF$4, ","), ""), IF($AL274=Довідники!$E$5, CONCATENATE($AF$4, "*,"), ""), IF($AS274="З", CONCATENATE($AM$4, ","), ""), IF($AS274=Довідники!$E$5, CONCATENATE($AM$4, "*,"), ""), IF($AZ274="З", CONCATENATE($AT$4, ","), ""), IF($AZ274=Довідники!$E$5, CONCATENATE($AT$4, "*,"), ""), IF($BG274="З", CONCATENATE($BA$4, ","), ""), IF($BG274=Довідники!$E$5, CONCATENATE($BA$4, "*,"), ""), IF($BN274="З", CONCATENATE($BH$4, ","), ""), IF($BN274=Довідники!$E$5, CONCATENATE($BH$4, "*,"), ""), IF($BU274="З", CONCATENATE($BO$4, ","), ""), IF($BU274=Довідники!$E$5, CONCATENATE($BO$4, "*,"), ""), IF($CB274="З", CONCATENATE($BV$4, ","), ""), IF($CB274=Довідники!$E$5, CONCATENATE($BV$4, "*,"), ""), IF($CI274="З", CONCATENATE($CC$4, ","), ""), IF($CI274=Довідники!$E$5, CONCATENATE($CC$4, "*,"), ""), IF($CP274="З", CONCATENATE($CJ$4, ","), ""), IF($CP274=Довідники!$E$5, CONCATENATE($CJ$4, "*,"), ""), IF($CW274="З", CONCATENATE($CQ$4, ","), ""), IF($CW274=Довідники!$E$5, CONCATENATE($CQ$4, "*,"), ""), IF($DD274="З", CONCATENATE($CX$4, ","), ""), IF($DD274=Довідники!$E$5, CONCATENATE($CX$4, "*,"), ""), IF($DK274="З", CONCATENATE($DE$4, ","), ""), IF($DK274=Довідники!$E$5, CONCATENATE($DE$4, "*,"), ""))</f>
        <v/>
      </c>
      <c r="H274" s="48" t="str">
        <f t="shared" si="220"/>
        <v/>
      </c>
      <c r="I274" s="48" t="str">
        <f t="shared" si="221"/>
        <v/>
      </c>
      <c r="J274" s="48">
        <f t="shared" si="239"/>
        <v>0</v>
      </c>
      <c r="K274" s="48" t="str">
        <f t="shared" si="223"/>
        <v/>
      </c>
      <c r="L274" s="48">
        <f t="shared" si="240"/>
        <v>0</v>
      </c>
      <c r="M274" s="51">
        <f t="shared" si="241"/>
        <v>0</v>
      </c>
      <c r="N274" s="51">
        <f t="shared" si="242"/>
        <v>0</v>
      </c>
      <c r="O274" s="52">
        <f t="shared" si="243"/>
        <v>0</v>
      </c>
      <c r="P274" s="96" t="str">
        <f t="shared" si="244"/>
        <v xml:space="preserve"> </v>
      </c>
      <c r="Q274" s="166" t="str">
        <f>IF(OR(P274&lt;Довідники!$J$8, P274&gt;Довідники!$K$8), "!", "")</f>
        <v>!</v>
      </c>
      <c r="R274" s="159"/>
      <c r="S274" s="103"/>
      <c r="T274" s="103"/>
      <c r="U274" s="72">
        <f t="shared" si="245"/>
        <v>0</v>
      </c>
      <c r="V274" s="104"/>
      <c r="W274" s="104"/>
      <c r="X274" s="105"/>
      <c r="Y274" s="102"/>
      <c r="Z274" s="103"/>
      <c r="AA274" s="103"/>
      <c r="AB274" s="72">
        <f t="shared" si="246"/>
        <v>0</v>
      </c>
      <c r="AC274" s="104"/>
      <c r="AD274" s="104"/>
      <c r="AE274" s="152"/>
      <c r="AF274" s="159"/>
      <c r="AG274" s="103"/>
      <c r="AH274" s="103"/>
      <c r="AI274" s="72">
        <f t="shared" si="247"/>
        <v>0</v>
      </c>
      <c r="AJ274" s="104"/>
      <c r="AK274" s="104"/>
      <c r="AL274" s="105"/>
      <c r="AM274" s="102"/>
      <c r="AN274" s="103"/>
      <c r="AO274" s="103"/>
      <c r="AP274" s="72">
        <f t="shared" si="248"/>
        <v>0</v>
      </c>
      <c r="AQ274" s="104"/>
      <c r="AR274" s="104"/>
      <c r="AS274" s="152"/>
      <c r="AT274" s="159"/>
      <c r="AU274" s="103"/>
      <c r="AV274" s="103"/>
      <c r="AW274" s="72">
        <f t="shared" si="249"/>
        <v>0</v>
      </c>
      <c r="AX274" s="104"/>
      <c r="AY274" s="104"/>
      <c r="AZ274" s="105"/>
      <c r="BA274" s="102"/>
      <c r="BB274" s="103"/>
      <c r="BC274" s="103"/>
      <c r="BD274" s="72">
        <f t="shared" si="250"/>
        <v>0</v>
      </c>
      <c r="BE274" s="104"/>
      <c r="BF274" s="104"/>
      <c r="BG274" s="152"/>
      <c r="BH274" s="159"/>
      <c r="BI274" s="103"/>
      <c r="BJ274" s="103"/>
      <c r="BK274" s="72">
        <f t="shared" si="251"/>
        <v>0</v>
      </c>
      <c r="BL274" s="104"/>
      <c r="BM274" s="104"/>
      <c r="BN274" s="105"/>
      <c r="BO274" s="102"/>
      <c r="BP274" s="103"/>
      <c r="BQ274" s="103"/>
      <c r="BR274" s="72">
        <f t="shared" si="252"/>
        <v>0</v>
      </c>
      <c r="BS274" s="104"/>
      <c r="BT274" s="104"/>
      <c r="BU274" s="152"/>
      <c r="BV274" s="159"/>
      <c r="BW274" s="103"/>
      <c r="BX274" s="103"/>
      <c r="BY274" s="72">
        <f t="shared" si="253"/>
        <v>0</v>
      </c>
      <c r="BZ274" s="104"/>
      <c r="CA274" s="104"/>
      <c r="CB274" s="105"/>
      <c r="CC274" s="102"/>
      <c r="CD274" s="103"/>
      <c r="CE274" s="103"/>
      <c r="CF274" s="72">
        <f t="shared" si="254"/>
        <v>0</v>
      </c>
      <c r="CG274" s="104"/>
      <c r="CH274" s="104"/>
      <c r="CI274" s="152"/>
      <c r="CJ274" s="159"/>
      <c r="CK274" s="103"/>
      <c r="CL274" s="103"/>
      <c r="CM274" s="72">
        <f t="shared" si="255"/>
        <v>0</v>
      </c>
      <c r="CN274" s="104"/>
      <c r="CO274" s="104"/>
      <c r="CP274" s="105"/>
      <c r="CQ274" s="102"/>
      <c r="CR274" s="103"/>
      <c r="CS274" s="103"/>
      <c r="CT274" s="72">
        <f t="shared" si="256"/>
        <v>0</v>
      </c>
      <c r="CU274" s="104"/>
      <c r="CV274" s="104"/>
      <c r="CW274" s="152"/>
      <c r="CX274" s="159"/>
      <c r="CY274" s="103"/>
      <c r="CZ274" s="103"/>
      <c r="DA274" s="72">
        <f t="shared" si="257"/>
        <v>0</v>
      </c>
      <c r="DB274" s="104"/>
      <c r="DC274" s="104"/>
      <c r="DD274" s="105"/>
      <c r="DE274" s="102"/>
      <c r="DF274" s="103"/>
      <c r="DG274" s="103"/>
      <c r="DH274" s="72">
        <f t="shared" si="258"/>
        <v>0</v>
      </c>
      <c r="DI274" s="104"/>
      <c r="DJ274" s="104"/>
      <c r="DK274" s="152"/>
      <c r="DL274" s="170">
        <f t="shared" si="259"/>
        <v>0</v>
      </c>
      <c r="DM274" s="51">
        <f>DN274*Довідники!$H$2</f>
        <v>0</v>
      </c>
      <c r="DN274" s="72">
        <f t="shared" si="260"/>
        <v>0</v>
      </c>
      <c r="DO274" s="96" t="str">
        <f t="shared" si="261"/>
        <v xml:space="preserve"> </v>
      </c>
      <c r="DP274" s="68" t="str">
        <f>IF(OR(DO274&lt;Довідники!$J$3, DO274&gt;Довідники!$K$3), "!", "")</f>
        <v>!</v>
      </c>
      <c r="DQ274" s="120"/>
      <c r="DR274" s="45" t="str">
        <f t="shared" si="262"/>
        <v/>
      </c>
      <c r="DS274" s="71"/>
      <c r="DT274" s="119"/>
      <c r="DU274" s="119"/>
      <c r="DV274" s="119"/>
      <c r="DW274" s="179"/>
      <c r="DX274" s="182"/>
      <c r="DY274" s="119"/>
      <c r="DZ274" s="119"/>
      <c r="EA274" s="183"/>
      <c r="ED274" s="10">
        <f t="shared" si="263"/>
        <v>0</v>
      </c>
      <c r="EE274" s="10">
        <f t="shared" si="264"/>
        <v>0</v>
      </c>
      <c r="EF274" s="10">
        <f t="shared" si="265"/>
        <v>0</v>
      </c>
      <c r="EG274" s="10">
        <f t="shared" si="266"/>
        <v>0</v>
      </c>
      <c r="EH274" s="10">
        <f t="shared" si="267"/>
        <v>0</v>
      </c>
      <c r="EI274" s="10">
        <f t="shared" si="268"/>
        <v>0</v>
      </c>
      <c r="EJ274" s="10">
        <f t="shared" si="269"/>
        <v>0</v>
      </c>
      <c r="EL274" s="123">
        <f t="shared" si="270"/>
        <v>0</v>
      </c>
    </row>
    <row r="275" spans="1:142" ht="13.5" hidden="1" thickBot="1" x14ac:dyDescent="0.25">
      <c r="A275" s="49">
        <f t="shared" si="218"/>
        <v>60</v>
      </c>
      <c r="B275" s="101"/>
      <c r="C275" s="50" t="str">
        <f>IF(ISBLANK(D275)=FALSE,VLOOKUP(D275,Довідники!$B$2:$C$45,2,FALSE),"")</f>
        <v/>
      </c>
      <c r="D275" s="145"/>
      <c r="E275" s="112"/>
      <c r="F275" s="48" t="str">
        <f t="shared" si="219"/>
        <v/>
      </c>
      <c r="G275" s="48" t="str">
        <f>CONCATENATE(IF($X275="З", CONCATENATE($R$4, ","), ""), IF($X275=Довідники!$E$5, CONCATENATE($R$4, "*,"), ""), IF($AE275="З", CONCATENATE($Y$4, ","), ""), IF($AE275=Довідники!$E$5, CONCATENATE($Y$4, "*,"), ""), IF($AL275="З", CONCATENATE($AF$4, ","), ""), IF($AL275=Довідники!$E$5, CONCATENATE($AF$4, "*,"), ""), IF($AS275="З", CONCATENATE($AM$4, ","), ""), IF($AS275=Довідники!$E$5, CONCATENATE($AM$4, "*,"), ""), IF($AZ275="З", CONCATENATE($AT$4, ","), ""), IF($AZ275=Довідники!$E$5, CONCATENATE($AT$4, "*,"), ""), IF($BG275="З", CONCATENATE($BA$4, ","), ""), IF($BG275=Довідники!$E$5, CONCATENATE($BA$4, "*,"), ""), IF($BN275="З", CONCATENATE($BH$4, ","), ""), IF($BN275=Довідники!$E$5, CONCATENATE($BH$4, "*,"), ""), IF($BU275="З", CONCATENATE($BO$4, ","), ""), IF($BU275=Довідники!$E$5, CONCATENATE($BO$4, "*,"), ""), IF($CB275="З", CONCATENATE($BV$4, ","), ""), IF($CB275=Довідники!$E$5, CONCATENATE($BV$4, "*,"), ""), IF($CI275="З", CONCATENATE($CC$4, ","), ""), IF($CI275=Довідники!$E$5, CONCATENATE($CC$4, "*,"), ""), IF($CP275="З", CONCATENATE($CJ$4, ","), ""), IF($CP275=Довідники!$E$5, CONCATENATE($CJ$4, "*,"), ""), IF($CW275="З", CONCATENATE($CQ$4, ","), ""), IF($CW275=Довідники!$E$5, CONCATENATE($CQ$4, "*,"), ""), IF($DD275="З", CONCATENATE($CX$4, ","), ""), IF($DD275=Довідники!$E$5, CONCATENATE($CX$4, "*,"), ""), IF($DK275="З", CONCATENATE($DE$4, ","), ""), IF($DK275=Довідники!$E$5, CONCATENATE($DE$4, "*,"), ""))</f>
        <v/>
      </c>
      <c r="H275" s="48" t="str">
        <f t="shared" si="220"/>
        <v/>
      </c>
      <c r="I275" s="48" t="str">
        <f t="shared" si="221"/>
        <v/>
      </c>
      <c r="J275" s="48">
        <f t="shared" si="239"/>
        <v>0</v>
      </c>
      <c r="K275" s="48" t="str">
        <f t="shared" si="223"/>
        <v/>
      </c>
      <c r="L275" s="48">
        <f t="shared" si="240"/>
        <v>0</v>
      </c>
      <c r="M275" s="51">
        <f t="shared" si="241"/>
        <v>0</v>
      </c>
      <c r="N275" s="51">
        <f t="shared" si="242"/>
        <v>0</v>
      </c>
      <c r="O275" s="52">
        <f t="shared" si="243"/>
        <v>0</v>
      </c>
      <c r="P275" s="96" t="str">
        <f t="shared" si="244"/>
        <v xml:space="preserve"> </v>
      </c>
      <c r="Q275" s="166" t="str">
        <f>IF(OR(P275&lt;Довідники!$J$8, P275&gt;Довідники!$K$8), "!", "")</f>
        <v>!</v>
      </c>
      <c r="R275" s="159"/>
      <c r="S275" s="103"/>
      <c r="T275" s="103"/>
      <c r="U275" s="72">
        <f t="shared" si="245"/>
        <v>0</v>
      </c>
      <c r="V275" s="104"/>
      <c r="W275" s="104"/>
      <c r="X275" s="105"/>
      <c r="Y275" s="102"/>
      <c r="Z275" s="103"/>
      <c r="AA275" s="103"/>
      <c r="AB275" s="72">
        <f t="shared" si="246"/>
        <v>0</v>
      </c>
      <c r="AC275" s="104"/>
      <c r="AD275" s="104"/>
      <c r="AE275" s="152"/>
      <c r="AF275" s="159"/>
      <c r="AG275" s="103"/>
      <c r="AH275" s="103"/>
      <c r="AI275" s="72">
        <f t="shared" si="247"/>
        <v>0</v>
      </c>
      <c r="AJ275" s="104"/>
      <c r="AK275" s="104"/>
      <c r="AL275" s="105"/>
      <c r="AM275" s="102"/>
      <c r="AN275" s="103"/>
      <c r="AO275" s="103"/>
      <c r="AP275" s="72">
        <f t="shared" si="248"/>
        <v>0</v>
      </c>
      <c r="AQ275" s="104"/>
      <c r="AR275" s="104"/>
      <c r="AS275" s="152"/>
      <c r="AT275" s="159"/>
      <c r="AU275" s="103"/>
      <c r="AV275" s="103"/>
      <c r="AW275" s="72">
        <f t="shared" si="249"/>
        <v>0</v>
      </c>
      <c r="AX275" s="104"/>
      <c r="AY275" s="104"/>
      <c r="AZ275" s="105"/>
      <c r="BA275" s="102"/>
      <c r="BB275" s="103"/>
      <c r="BC275" s="103"/>
      <c r="BD275" s="72">
        <f t="shared" si="250"/>
        <v>0</v>
      </c>
      <c r="BE275" s="104"/>
      <c r="BF275" s="104"/>
      <c r="BG275" s="152"/>
      <c r="BH275" s="159"/>
      <c r="BI275" s="103"/>
      <c r="BJ275" s="103"/>
      <c r="BK275" s="72">
        <f t="shared" si="251"/>
        <v>0</v>
      </c>
      <c r="BL275" s="104"/>
      <c r="BM275" s="104"/>
      <c r="BN275" s="105"/>
      <c r="BO275" s="102"/>
      <c r="BP275" s="103"/>
      <c r="BQ275" s="103"/>
      <c r="BR275" s="72">
        <f t="shared" si="252"/>
        <v>0</v>
      </c>
      <c r="BS275" s="104"/>
      <c r="BT275" s="104"/>
      <c r="BU275" s="152"/>
      <c r="BV275" s="159"/>
      <c r="BW275" s="103"/>
      <c r="BX275" s="103"/>
      <c r="BY275" s="72">
        <f t="shared" si="253"/>
        <v>0</v>
      </c>
      <c r="BZ275" s="104"/>
      <c r="CA275" s="104"/>
      <c r="CB275" s="105"/>
      <c r="CC275" s="102"/>
      <c r="CD275" s="103"/>
      <c r="CE275" s="103"/>
      <c r="CF275" s="72">
        <f t="shared" si="254"/>
        <v>0</v>
      </c>
      <c r="CG275" s="104"/>
      <c r="CH275" s="104"/>
      <c r="CI275" s="152"/>
      <c r="CJ275" s="159"/>
      <c r="CK275" s="103"/>
      <c r="CL275" s="103"/>
      <c r="CM275" s="72">
        <f t="shared" si="255"/>
        <v>0</v>
      </c>
      <c r="CN275" s="104"/>
      <c r="CO275" s="104"/>
      <c r="CP275" s="105"/>
      <c r="CQ275" s="102"/>
      <c r="CR275" s="103"/>
      <c r="CS275" s="103"/>
      <c r="CT275" s="72">
        <f t="shared" si="256"/>
        <v>0</v>
      </c>
      <c r="CU275" s="104"/>
      <c r="CV275" s="104"/>
      <c r="CW275" s="152"/>
      <c r="CX275" s="159"/>
      <c r="CY275" s="103"/>
      <c r="CZ275" s="103"/>
      <c r="DA275" s="72">
        <f t="shared" si="257"/>
        <v>0</v>
      </c>
      <c r="DB275" s="104"/>
      <c r="DC275" s="104"/>
      <c r="DD275" s="105"/>
      <c r="DE275" s="102"/>
      <c r="DF275" s="103"/>
      <c r="DG275" s="103"/>
      <c r="DH275" s="72">
        <f t="shared" si="258"/>
        <v>0</v>
      </c>
      <c r="DI275" s="104"/>
      <c r="DJ275" s="104"/>
      <c r="DK275" s="152"/>
      <c r="DL275" s="170">
        <f t="shared" si="259"/>
        <v>0</v>
      </c>
      <c r="DM275" s="51">
        <f>DN275*Довідники!$H$2</f>
        <v>0</v>
      </c>
      <c r="DN275" s="72">
        <f t="shared" si="260"/>
        <v>0</v>
      </c>
      <c r="DO275" s="96" t="str">
        <f t="shared" si="261"/>
        <v xml:space="preserve"> </v>
      </c>
      <c r="DP275" s="68" t="str">
        <f>IF(OR(DO275&lt;Довідники!$J$3, DO275&gt;Довідники!$K$3), "!", "")</f>
        <v>!</v>
      </c>
      <c r="DQ275" s="120"/>
      <c r="DR275" s="45" t="str">
        <f t="shared" si="262"/>
        <v/>
      </c>
      <c r="DS275" s="71"/>
      <c r="DT275" s="119"/>
      <c r="DU275" s="119"/>
      <c r="DV275" s="119"/>
      <c r="DW275" s="179"/>
      <c r="DX275" s="182"/>
      <c r="DY275" s="119"/>
      <c r="DZ275" s="119"/>
      <c r="EA275" s="183"/>
      <c r="ED275" s="10">
        <f t="shared" si="263"/>
        <v>0</v>
      </c>
      <c r="EE275" s="10">
        <f t="shared" si="264"/>
        <v>0</v>
      </c>
      <c r="EF275" s="10">
        <f t="shared" si="265"/>
        <v>0</v>
      </c>
      <c r="EG275" s="10">
        <f t="shared" si="266"/>
        <v>0</v>
      </c>
      <c r="EH275" s="10">
        <f t="shared" si="267"/>
        <v>0</v>
      </c>
      <c r="EI275" s="10">
        <f t="shared" si="268"/>
        <v>0</v>
      </c>
      <c r="EJ275" s="10">
        <f t="shared" si="269"/>
        <v>0</v>
      </c>
      <c r="EL275" s="123">
        <f t="shared" si="270"/>
        <v>0</v>
      </c>
    </row>
    <row r="276" spans="1:142" ht="13.5" hidden="1" thickBot="1" x14ac:dyDescent="0.25">
      <c r="A276" s="49">
        <f t="shared" si="218"/>
        <v>61</v>
      </c>
      <c r="B276" s="101"/>
      <c r="C276" s="50" t="str">
        <f>IF(ISBLANK(D276)=FALSE,VLOOKUP(D276,Довідники!$B$2:$C$45,2,FALSE),"")</f>
        <v/>
      </c>
      <c r="D276" s="145"/>
      <c r="E276" s="112"/>
      <c r="F276" s="48" t="str">
        <f t="shared" si="219"/>
        <v/>
      </c>
      <c r="G276" s="48" t="str">
        <f>CONCATENATE(IF($X276="З", CONCATENATE($R$4, ","), ""), IF($X276=Довідники!$E$5, CONCATENATE($R$4, "*,"), ""), IF($AE276="З", CONCATENATE($Y$4, ","), ""), IF($AE276=Довідники!$E$5, CONCATENATE($Y$4, "*,"), ""), IF($AL276="З", CONCATENATE($AF$4, ","), ""), IF($AL276=Довідники!$E$5, CONCATENATE($AF$4, "*,"), ""), IF($AS276="З", CONCATENATE($AM$4, ","), ""), IF($AS276=Довідники!$E$5, CONCATENATE($AM$4, "*,"), ""), IF($AZ276="З", CONCATENATE($AT$4, ","), ""), IF($AZ276=Довідники!$E$5, CONCATENATE($AT$4, "*,"), ""), IF($BG276="З", CONCATENATE($BA$4, ","), ""), IF($BG276=Довідники!$E$5, CONCATENATE($BA$4, "*,"), ""), IF($BN276="З", CONCATENATE($BH$4, ","), ""), IF($BN276=Довідники!$E$5, CONCATENATE($BH$4, "*,"), ""), IF($BU276="З", CONCATENATE($BO$4, ","), ""), IF($BU276=Довідники!$E$5, CONCATENATE($BO$4, "*,"), ""), IF($CB276="З", CONCATENATE($BV$4, ","), ""), IF($CB276=Довідники!$E$5, CONCATENATE($BV$4, "*,"), ""), IF($CI276="З", CONCATENATE($CC$4, ","), ""), IF($CI276=Довідники!$E$5, CONCATENATE($CC$4, "*,"), ""), IF($CP276="З", CONCATENATE($CJ$4, ","), ""), IF($CP276=Довідники!$E$5, CONCATENATE($CJ$4, "*,"), ""), IF($CW276="З", CONCATENATE($CQ$4, ","), ""), IF($CW276=Довідники!$E$5, CONCATENATE($CQ$4, "*,"), ""), IF($DD276="З", CONCATENATE($CX$4, ","), ""), IF($DD276=Довідники!$E$5, CONCATENATE($CX$4, "*,"), ""), IF($DK276="З", CONCATENATE($DE$4, ","), ""), IF($DK276=Довідники!$E$5, CONCATENATE($DE$4, "*,"), ""))</f>
        <v/>
      </c>
      <c r="H276" s="48" t="str">
        <f t="shared" si="220"/>
        <v/>
      </c>
      <c r="I276" s="48" t="str">
        <f t="shared" si="221"/>
        <v/>
      </c>
      <c r="J276" s="48">
        <f t="shared" si="239"/>
        <v>0</v>
      </c>
      <c r="K276" s="48" t="str">
        <f t="shared" si="223"/>
        <v/>
      </c>
      <c r="L276" s="48">
        <f t="shared" si="240"/>
        <v>0</v>
      </c>
      <c r="M276" s="51">
        <f t="shared" si="241"/>
        <v>0</v>
      </c>
      <c r="N276" s="51">
        <f t="shared" si="242"/>
        <v>0</v>
      </c>
      <c r="O276" s="52">
        <f t="shared" si="243"/>
        <v>0</v>
      </c>
      <c r="P276" s="96" t="str">
        <f t="shared" si="244"/>
        <v xml:space="preserve"> </v>
      </c>
      <c r="Q276" s="166" t="str">
        <f>IF(OR(P276&lt;Довідники!$J$8, P276&gt;Довідники!$K$8), "!", "")</f>
        <v>!</v>
      </c>
      <c r="R276" s="159"/>
      <c r="S276" s="103"/>
      <c r="T276" s="103"/>
      <c r="U276" s="72">
        <f t="shared" si="245"/>
        <v>0</v>
      </c>
      <c r="V276" s="104"/>
      <c r="W276" s="104"/>
      <c r="X276" s="105"/>
      <c r="Y276" s="102"/>
      <c r="Z276" s="103"/>
      <c r="AA276" s="103"/>
      <c r="AB276" s="72">
        <f t="shared" si="246"/>
        <v>0</v>
      </c>
      <c r="AC276" s="104"/>
      <c r="AD276" s="104"/>
      <c r="AE276" s="152"/>
      <c r="AF276" s="159"/>
      <c r="AG276" s="103"/>
      <c r="AH276" s="103"/>
      <c r="AI276" s="72">
        <f t="shared" si="247"/>
        <v>0</v>
      </c>
      <c r="AJ276" s="104"/>
      <c r="AK276" s="104"/>
      <c r="AL276" s="105"/>
      <c r="AM276" s="102"/>
      <c r="AN276" s="103"/>
      <c r="AO276" s="103"/>
      <c r="AP276" s="72">
        <f t="shared" si="248"/>
        <v>0</v>
      </c>
      <c r="AQ276" s="104"/>
      <c r="AR276" s="104"/>
      <c r="AS276" s="152"/>
      <c r="AT276" s="159"/>
      <c r="AU276" s="103"/>
      <c r="AV276" s="103"/>
      <c r="AW276" s="72">
        <f t="shared" si="249"/>
        <v>0</v>
      </c>
      <c r="AX276" s="104"/>
      <c r="AY276" s="104"/>
      <c r="AZ276" s="105"/>
      <c r="BA276" s="102"/>
      <c r="BB276" s="103"/>
      <c r="BC276" s="103"/>
      <c r="BD276" s="72">
        <f t="shared" si="250"/>
        <v>0</v>
      </c>
      <c r="BE276" s="104"/>
      <c r="BF276" s="104"/>
      <c r="BG276" s="152"/>
      <c r="BH276" s="159"/>
      <c r="BI276" s="103"/>
      <c r="BJ276" s="103"/>
      <c r="BK276" s="72">
        <f t="shared" si="251"/>
        <v>0</v>
      </c>
      <c r="BL276" s="104"/>
      <c r="BM276" s="104"/>
      <c r="BN276" s="105"/>
      <c r="BO276" s="102"/>
      <c r="BP276" s="103"/>
      <c r="BQ276" s="103"/>
      <c r="BR276" s="72">
        <f t="shared" si="252"/>
        <v>0</v>
      </c>
      <c r="BS276" s="104"/>
      <c r="BT276" s="104"/>
      <c r="BU276" s="152"/>
      <c r="BV276" s="159"/>
      <c r="BW276" s="103"/>
      <c r="BX276" s="103"/>
      <c r="BY276" s="72">
        <f t="shared" si="253"/>
        <v>0</v>
      </c>
      <c r="BZ276" s="104"/>
      <c r="CA276" s="104"/>
      <c r="CB276" s="105"/>
      <c r="CC276" s="102"/>
      <c r="CD276" s="103"/>
      <c r="CE276" s="103"/>
      <c r="CF276" s="72">
        <f t="shared" si="254"/>
        <v>0</v>
      </c>
      <c r="CG276" s="104"/>
      <c r="CH276" s="104"/>
      <c r="CI276" s="152"/>
      <c r="CJ276" s="159"/>
      <c r="CK276" s="103"/>
      <c r="CL276" s="103"/>
      <c r="CM276" s="72">
        <f t="shared" si="255"/>
        <v>0</v>
      </c>
      <c r="CN276" s="104"/>
      <c r="CO276" s="104"/>
      <c r="CP276" s="105"/>
      <c r="CQ276" s="102"/>
      <c r="CR276" s="103"/>
      <c r="CS276" s="103"/>
      <c r="CT276" s="72">
        <f t="shared" si="256"/>
        <v>0</v>
      </c>
      <c r="CU276" s="104"/>
      <c r="CV276" s="104"/>
      <c r="CW276" s="152"/>
      <c r="CX276" s="159"/>
      <c r="CY276" s="103"/>
      <c r="CZ276" s="103"/>
      <c r="DA276" s="72">
        <f t="shared" si="257"/>
        <v>0</v>
      </c>
      <c r="DB276" s="104"/>
      <c r="DC276" s="104"/>
      <c r="DD276" s="105"/>
      <c r="DE276" s="102"/>
      <c r="DF276" s="103"/>
      <c r="DG276" s="103"/>
      <c r="DH276" s="72">
        <f t="shared" si="258"/>
        <v>0</v>
      </c>
      <c r="DI276" s="104"/>
      <c r="DJ276" s="104"/>
      <c r="DK276" s="152"/>
      <c r="DL276" s="170">
        <f t="shared" si="259"/>
        <v>0</v>
      </c>
      <c r="DM276" s="51">
        <f>DN276*Довідники!$H$2</f>
        <v>0</v>
      </c>
      <c r="DN276" s="72">
        <f t="shared" si="260"/>
        <v>0</v>
      </c>
      <c r="DO276" s="96" t="str">
        <f t="shared" si="261"/>
        <v xml:space="preserve"> </v>
      </c>
      <c r="DP276" s="68" t="str">
        <f>IF(OR(DO276&lt;Довідники!$J$3, DO276&gt;Довідники!$K$3), "!", "")</f>
        <v>!</v>
      </c>
      <c r="DQ276" s="120"/>
      <c r="DR276" s="45" t="str">
        <f t="shared" si="262"/>
        <v/>
      </c>
      <c r="DS276" s="71"/>
      <c r="DT276" s="119"/>
      <c r="DU276" s="119"/>
      <c r="DV276" s="119"/>
      <c r="DW276" s="179"/>
      <c r="DX276" s="182"/>
      <c r="DY276" s="119"/>
      <c r="DZ276" s="119"/>
      <c r="EA276" s="183"/>
      <c r="ED276" s="10">
        <f t="shared" si="263"/>
        <v>0</v>
      </c>
      <c r="EE276" s="10">
        <f t="shared" si="264"/>
        <v>0</v>
      </c>
      <c r="EF276" s="10">
        <f t="shared" si="265"/>
        <v>0</v>
      </c>
      <c r="EG276" s="10">
        <f t="shared" si="266"/>
        <v>0</v>
      </c>
      <c r="EH276" s="10">
        <f t="shared" si="267"/>
        <v>0</v>
      </c>
      <c r="EI276" s="10">
        <f t="shared" si="268"/>
        <v>0</v>
      </c>
      <c r="EJ276" s="10">
        <f t="shared" si="269"/>
        <v>0</v>
      </c>
      <c r="EL276" s="123">
        <f t="shared" si="270"/>
        <v>0</v>
      </c>
    </row>
    <row r="277" spans="1:142" ht="13.5" hidden="1" thickBot="1" x14ac:dyDescent="0.25">
      <c r="A277" s="49">
        <f t="shared" si="218"/>
        <v>62</v>
      </c>
      <c r="B277" s="101"/>
      <c r="C277" s="50" t="str">
        <f>IF(ISBLANK(D277)=FALSE,VLOOKUP(D277,Довідники!$B$2:$C$45,2,FALSE),"")</f>
        <v/>
      </c>
      <c r="D277" s="145"/>
      <c r="E277" s="112"/>
      <c r="F277" s="48" t="str">
        <f t="shared" si="219"/>
        <v/>
      </c>
      <c r="G277" s="48" t="str">
        <f>CONCATENATE(IF($X277="З", CONCATENATE($R$4, ","), ""), IF($X277=Довідники!$E$5, CONCATENATE($R$4, "*,"), ""), IF($AE277="З", CONCATENATE($Y$4, ","), ""), IF($AE277=Довідники!$E$5, CONCATENATE($Y$4, "*,"), ""), IF($AL277="З", CONCATENATE($AF$4, ","), ""), IF($AL277=Довідники!$E$5, CONCATENATE($AF$4, "*,"), ""), IF($AS277="З", CONCATENATE($AM$4, ","), ""), IF($AS277=Довідники!$E$5, CONCATENATE($AM$4, "*,"), ""), IF($AZ277="З", CONCATENATE($AT$4, ","), ""), IF($AZ277=Довідники!$E$5, CONCATENATE($AT$4, "*,"), ""), IF($BG277="З", CONCATENATE($BA$4, ","), ""), IF($BG277=Довідники!$E$5, CONCATENATE($BA$4, "*,"), ""), IF($BN277="З", CONCATENATE($BH$4, ","), ""), IF($BN277=Довідники!$E$5, CONCATENATE($BH$4, "*,"), ""), IF($BU277="З", CONCATENATE($BO$4, ","), ""), IF($BU277=Довідники!$E$5, CONCATENATE($BO$4, "*,"), ""), IF($CB277="З", CONCATENATE($BV$4, ","), ""), IF($CB277=Довідники!$E$5, CONCATENATE($BV$4, "*,"), ""), IF($CI277="З", CONCATENATE($CC$4, ","), ""), IF($CI277=Довідники!$E$5, CONCATENATE($CC$4, "*,"), ""), IF($CP277="З", CONCATENATE($CJ$4, ","), ""), IF($CP277=Довідники!$E$5, CONCATENATE($CJ$4, "*,"), ""), IF($CW277="З", CONCATENATE($CQ$4, ","), ""), IF($CW277=Довідники!$E$5, CONCATENATE($CQ$4, "*,"), ""), IF($DD277="З", CONCATENATE($CX$4, ","), ""), IF($DD277=Довідники!$E$5, CONCATENATE($CX$4, "*,"), ""), IF($DK277="З", CONCATENATE($DE$4, ","), ""), IF($DK277=Довідники!$E$5, CONCATENATE($DE$4, "*,"), ""))</f>
        <v/>
      </c>
      <c r="H277" s="48" t="str">
        <f t="shared" si="220"/>
        <v/>
      </c>
      <c r="I277" s="48" t="str">
        <f t="shared" si="221"/>
        <v/>
      </c>
      <c r="J277" s="48">
        <f t="shared" si="239"/>
        <v>0</v>
      </c>
      <c r="K277" s="48" t="str">
        <f t="shared" si="223"/>
        <v/>
      </c>
      <c r="L277" s="48">
        <f t="shared" si="240"/>
        <v>0</v>
      </c>
      <c r="M277" s="51">
        <f t="shared" si="241"/>
        <v>0</v>
      </c>
      <c r="N277" s="51">
        <f t="shared" si="242"/>
        <v>0</v>
      </c>
      <c r="O277" s="52">
        <f t="shared" si="243"/>
        <v>0</v>
      </c>
      <c r="P277" s="96" t="str">
        <f t="shared" si="244"/>
        <v xml:space="preserve"> </v>
      </c>
      <c r="Q277" s="166" t="str">
        <f>IF(OR(P277&lt;Довідники!$J$8, P277&gt;Довідники!$K$8), "!", "")</f>
        <v>!</v>
      </c>
      <c r="R277" s="159"/>
      <c r="S277" s="103"/>
      <c r="T277" s="103"/>
      <c r="U277" s="72">
        <f t="shared" si="245"/>
        <v>0</v>
      </c>
      <c r="V277" s="104"/>
      <c r="W277" s="104"/>
      <c r="X277" s="105"/>
      <c r="Y277" s="102"/>
      <c r="Z277" s="103"/>
      <c r="AA277" s="103"/>
      <c r="AB277" s="72">
        <f t="shared" si="246"/>
        <v>0</v>
      </c>
      <c r="AC277" s="104"/>
      <c r="AD277" s="104"/>
      <c r="AE277" s="152"/>
      <c r="AF277" s="159"/>
      <c r="AG277" s="103"/>
      <c r="AH277" s="103"/>
      <c r="AI277" s="72">
        <f t="shared" si="247"/>
        <v>0</v>
      </c>
      <c r="AJ277" s="104"/>
      <c r="AK277" s="104"/>
      <c r="AL277" s="105"/>
      <c r="AM277" s="102"/>
      <c r="AN277" s="103"/>
      <c r="AO277" s="103"/>
      <c r="AP277" s="72">
        <f t="shared" si="248"/>
        <v>0</v>
      </c>
      <c r="AQ277" s="104"/>
      <c r="AR277" s="104"/>
      <c r="AS277" s="152"/>
      <c r="AT277" s="159"/>
      <c r="AU277" s="103"/>
      <c r="AV277" s="103"/>
      <c r="AW277" s="72">
        <f t="shared" si="249"/>
        <v>0</v>
      </c>
      <c r="AX277" s="104"/>
      <c r="AY277" s="104"/>
      <c r="AZ277" s="105"/>
      <c r="BA277" s="102"/>
      <c r="BB277" s="103"/>
      <c r="BC277" s="103"/>
      <c r="BD277" s="72">
        <f t="shared" si="250"/>
        <v>0</v>
      </c>
      <c r="BE277" s="104"/>
      <c r="BF277" s="104"/>
      <c r="BG277" s="152"/>
      <c r="BH277" s="159"/>
      <c r="BI277" s="103"/>
      <c r="BJ277" s="103"/>
      <c r="BK277" s="72">
        <f t="shared" si="251"/>
        <v>0</v>
      </c>
      <c r="BL277" s="104"/>
      <c r="BM277" s="104"/>
      <c r="BN277" s="105"/>
      <c r="BO277" s="102"/>
      <c r="BP277" s="103"/>
      <c r="BQ277" s="103"/>
      <c r="BR277" s="72">
        <f t="shared" si="252"/>
        <v>0</v>
      </c>
      <c r="BS277" s="104"/>
      <c r="BT277" s="104"/>
      <c r="BU277" s="152"/>
      <c r="BV277" s="159"/>
      <c r="BW277" s="103"/>
      <c r="BX277" s="103"/>
      <c r="BY277" s="72">
        <f t="shared" si="253"/>
        <v>0</v>
      </c>
      <c r="BZ277" s="104"/>
      <c r="CA277" s="104"/>
      <c r="CB277" s="105"/>
      <c r="CC277" s="102"/>
      <c r="CD277" s="103"/>
      <c r="CE277" s="103"/>
      <c r="CF277" s="72">
        <f t="shared" si="254"/>
        <v>0</v>
      </c>
      <c r="CG277" s="104"/>
      <c r="CH277" s="104"/>
      <c r="CI277" s="152"/>
      <c r="CJ277" s="159"/>
      <c r="CK277" s="103"/>
      <c r="CL277" s="103"/>
      <c r="CM277" s="72">
        <f t="shared" si="255"/>
        <v>0</v>
      </c>
      <c r="CN277" s="104"/>
      <c r="CO277" s="104"/>
      <c r="CP277" s="105"/>
      <c r="CQ277" s="102"/>
      <c r="CR277" s="103"/>
      <c r="CS277" s="103"/>
      <c r="CT277" s="72">
        <f t="shared" si="256"/>
        <v>0</v>
      </c>
      <c r="CU277" s="104"/>
      <c r="CV277" s="104"/>
      <c r="CW277" s="152"/>
      <c r="CX277" s="159"/>
      <c r="CY277" s="103"/>
      <c r="CZ277" s="103"/>
      <c r="DA277" s="72">
        <f t="shared" si="257"/>
        <v>0</v>
      </c>
      <c r="DB277" s="104"/>
      <c r="DC277" s="104"/>
      <c r="DD277" s="105"/>
      <c r="DE277" s="102"/>
      <c r="DF277" s="103"/>
      <c r="DG277" s="103"/>
      <c r="DH277" s="72">
        <f t="shared" si="258"/>
        <v>0</v>
      </c>
      <c r="DI277" s="104"/>
      <c r="DJ277" s="104"/>
      <c r="DK277" s="152"/>
      <c r="DL277" s="170">
        <f t="shared" si="259"/>
        <v>0</v>
      </c>
      <c r="DM277" s="51">
        <f>DN277*Довідники!$H$2</f>
        <v>0</v>
      </c>
      <c r="DN277" s="72">
        <f t="shared" si="260"/>
        <v>0</v>
      </c>
      <c r="DO277" s="96" t="str">
        <f t="shared" si="261"/>
        <v xml:space="preserve"> </v>
      </c>
      <c r="DP277" s="68" t="str">
        <f>IF(OR(DO277&lt;Довідники!$J$3, DO277&gt;Довідники!$K$3), "!", "")</f>
        <v>!</v>
      </c>
      <c r="DQ277" s="120"/>
      <c r="DR277" s="45" t="str">
        <f t="shared" si="262"/>
        <v/>
      </c>
      <c r="DS277" s="71"/>
      <c r="DT277" s="119"/>
      <c r="DU277" s="119"/>
      <c r="DV277" s="119"/>
      <c r="DW277" s="179"/>
      <c r="DX277" s="182"/>
      <c r="DY277" s="119"/>
      <c r="DZ277" s="119"/>
      <c r="EA277" s="183"/>
      <c r="ED277" s="10">
        <f t="shared" si="263"/>
        <v>0</v>
      </c>
      <c r="EE277" s="10">
        <f t="shared" si="264"/>
        <v>0</v>
      </c>
      <c r="EF277" s="10">
        <f t="shared" si="265"/>
        <v>0</v>
      </c>
      <c r="EG277" s="10">
        <f t="shared" si="266"/>
        <v>0</v>
      </c>
      <c r="EH277" s="10">
        <f t="shared" si="267"/>
        <v>0</v>
      </c>
      <c r="EI277" s="10">
        <f t="shared" si="268"/>
        <v>0</v>
      </c>
      <c r="EJ277" s="10">
        <f t="shared" si="269"/>
        <v>0</v>
      </c>
      <c r="EL277" s="123">
        <f t="shared" si="270"/>
        <v>0</v>
      </c>
    </row>
    <row r="278" spans="1:142" ht="13.5" hidden="1" thickBot="1" x14ac:dyDescent="0.25">
      <c r="A278" s="49">
        <f t="shared" si="218"/>
        <v>63</v>
      </c>
      <c r="B278" s="101"/>
      <c r="C278" s="50" t="str">
        <f>IF(ISBLANK(D278)=FALSE,VLOOKUP(D278,Довідники!$B$2:$C$45,2,FALSE),"")</f>
        <v/>
      </c>
      <c r="D278" s="145"/>
      <c r="E278" s="112"/>
      <c r="F278" s="48" t="str">
        <f t="shared" si="219"/>
        <v/>
      </c>
      <c r="G278" s="48" t="str">
        <f>CONCATENATE(IF($X278="З", CONCATENATE($R$4, ","), ""), IF($X278=Довідники!$E$5, CONCATENATE($R$4, "*,"), ""), IF($AE278="З", CONCATENATE($Y$4, ","), ""), IF($AE278=Довідники!$E$5, CONCATENATE($Y$4, "*,"), ""), IF($AL278="З", CONCATENATE($AF$4, ","), ""), IF($AL278=Довідники!$E$5, CONCATENATE($AF$4, "*,"), ""), IF($AS278="З", CONCATENATE($AM$4, ","), ""), IF($AS278=Довідники!$E$5, CONCATENATE($AM$4, "*,"), ""), IF($AZ278="З", CONCATENATE($AT$4, ","), ""), IF($AZ278=Довідники!$E$5, CONCATENATE($AT$4, "*,"), ""), IF($BG278="З", CONCATENATE($BA$4, ","), ""), IF($BG278=Довідники!$E$5, CONCATENATE($BA$4, "*,"), ""), IF($BN278="З", CONCATENATE($BH$4, ","), ""), IF($BN278=Довідники!$E$5, CONCATENATE($BH$4, "*,"), ""), IF($BU278="З", CONCATENATE($BO$4, ","), ""), IF($BU278=Довідники!$E$5, CONCATENATE($BO$4, "*,"), ""), IF($CB278="З", CONCATENATE($BV$4, ","), ""), IF($CB278=Довідники!$E$5, CONCATENATE($BV$4, "*,"), ""), IF($CI278="З", CONCATENATE($CC$4, ","), ""), IF($CI278=Довідники!$E$5, CONCATENATE($CC$4, "*,"), ""), IF($CP278="З", CONCATENATE($CJ$4, ","), ""), IF($CP278=Довідники!$E$5, CONCATENATE($CJ$4, "*,"), ""), IF($CW278="З", CONCATENATE($CQ$4, ","), ""), IF($CW278=Довідники!$E$5, CONCATENATE($CQ$4, "*,"), ""), IF($DD278="З", CONCATENATE($CX$4, ","), ""), IF($DD278=Довідники!$E$5, CONCATENATE($CX$4, "*,"), ""), IF($DK278="З", CONCATENATE($DE$4, ","), ""), IF($DK278=Довідники!$E$5, CONCATENATE($DE$4, "*,"), ""))</f>
        <v/>
      </c>
      <c r="H278" s="48" t="str">
        <f t="shared" si="220"/>
        <v/>
      </c>
      <c r="I278" s="48" t="str">
        <f t="shared" si="221"/>
        <v/>
      </c>
      <c r="J278" s="48">
        <f t="shared" si="239"/>
        <v>0</v>
      </c>
      <c r="K278" s="48" t="str">
        <f t="shared" si="223"/>
        <v/>
      </c>
      <c r="L278" s="48">
        <f t="shared" si="240"/>
        <v>0</v>
      </c>
      <c r="M278" s="51">
        <f t="shared" si="241"/>
        <v>0</v>
      </c>
      <c r="N278" s="51">
        <f t="shared" si="242"/>
        <v>0</v>
      </c>
      <c r="O278" s="52">
        <f t="shared" si="243"/>
        <v>0</v>
      </c>
      <c r="P278" s="96" t="str">
        <f t="shared" si="244"/>
        <v xml:space="preserve"> </v>
      </c>
      <c r="Q278" s="166" t="str">
        <f>IF(OR(P278&lt;Довідники!$J$8, P278&gt;Довідники!$K$8), "!", "")</f>
        <v>!</v>
      </c>
      <c r="R278" s="159"/>
      <c r="S278" s="103"/>
      <c r="T278" s="103"/>
      <c r="U278" s="72">
        <f t="shared" si="245"/>
        <v>0</v>
      </c>
      <c r="V278" s="104"/>
      <c r="W278" s="104"/>
      <c r="X278" s="105"/>
      <c r="Y278" s="102"/>
      <c r="Z278" s="103"/>
      <c r="AA278" s="103"/>
      <c r="AB278" s="72">
        <f t="shared" si="246"/>
        <v>0</v>
      </c>
      <c r="AC278" s="104"/>
      <c r="AD278" s="104"/>
      <c r="AE278" s="152"/>
      <c r="AF278" s="159"/>
      <c r="AG278" s="103"/>
      <c r="AH278" s="103"/>
      <c r="AI278" s="72">
        <f t="shared" si="247"/>
        <v>0</v>
      </c>
      <c r="AJ278" s="104"/>
      <c r="AK278" s="104"/>
      <c r="AL278" s="105"/>
      <c r="AM278" s="102"/>
      <c r="AN278" s="103"/>
      <c r="AO278" s="103"/>
      <c r="AP278" s="72">
        <f t="shared" si="248"/>
        <v>0</v>
      </c>
      <c r="AQ278" s="104"/>
      <c r="AR278" s="104"/>
      <c r="AS278" s="152"/>
      <c r="AT278" s="159"/>
      <c r="AU278" s="103"/>
      <c r="AV278" s="103"/>
      <c r="AW278" s="72">
        <f t="shared" si="249"/>
        <v>0</v>
      </c>
      <c r="AX278" s="104"/>
      <c r="AY278" s="104"/>
      <c r="AZ278" s="105"/>
      <c r="BA278" s="102"/>
      <c r="BB278" s="103"/>
      <c r="BC278" s="103"/>
      <c r="BD278" s="72">
        <f t="shared" si="250"/>
        <v>0</v>
      </c>
      <c r="BE278" s="104"/>
      <c r="BF278" s="104"/>
      <c r="BG278" s="152"/>
      <c r="BH278" s="159"/>
      <c r="BI278" s="103"/>
      <c r="BJ278" s="103"/>
      <c r="BK278" s="72">
        <f t="shared" si="251"/>
        <v>0</v>
      </c>
      <c r="BL278" s="104"/>
      <c r="BM278" s="104"/>
      <c r="BN278" s="105"/>
      <c r="BO278" s="102"/>
      <c r="BP278" s="103"/>
      <c r="BQ278" s="103"/>
      <c r="BR278" s="72">
        <f t="shared" si="252"/>
        <v>0</v>
      </c>
      <c r="BS278" s="104"/>
      <c r="BT278" s="104"/>
      <c r="BU278" s="152"/>
      <c r="BV278" s="159"/>
      <c r="BW278" s="103"/>
      <c r="BX278" s="103"/>
      <c r="BY278" s="72">
        <f t="shared" si="253"/>
        <v>0</v>
      </c>
      <c r="BZ278" s="104"/>
      <c r="CA278" s="104"/>
      <c r="CB278" s="105"/>
      <c r="CC278" s="102"/>
      <c r="CD278" s="103"/>
      <c r="CE278" s="103"/>
      <c r="CF278" s="72">
        <f t="shared" si="254"/>
        <v>0</v>
      </c>
      <c r="CG278" s="104"/>
      <c r="CH278" s="104"/>
      <c r="CI278" s="152"/>
      <c r="CJ278" s="159"/>
      <c r="CK278" s="103"/>
      <c r="CL278" s="103"/>
      <c r="CM278" s="72">
        <f t="shared" si="255"/>
        <v>0</v>
      </c>
      <c r="CN278" s="104"/>
      <c r="CO278" s="104"/>
      <c r="CP278" s="105"/>
      <c r="CQ278" s="102"/>
      <c r="CR278" s="103"/>
      <c r="CS278" s="103"/>
      <c r="CT278" s="72">
        <f t="shared" si="256"/>
        <v>0</v>
      </c>
      <c r="CU278" s="104"/>
      <c r="CV278" s="104"/>
      <c r="CW278" s="152"/>
      <c r="CX278" s="159"/>
      <c r="CY278" s="103"/>
      <c r="CZ278" s="103"/>
      <c r="DA278" s="72">
        <f t="shared" si="257"/>
        <v>0</v>
      </c>
      <c r="DB278" s="104"/>
      <c r="DC278" s="104"/>
      <c r="DD278" s="105"/>
      <c r="DE278" s="102"/>
      <c r="DF278" s="103"/>
      <c r="DG278" s="103"/>
      <c r="DH278" s="72">
        <f t="shared" si="258"/>
        <v>0</v>
      </c>
      <c r="DI278" s="104"/>
      <c r="DJ278" s="104"/>
      <c r="DK278" s="152"/>
      <c r="DL278" s="170">
        <f t="shared" si="259"/>
        <v>0</v>
      </c>
      <c r="DM278" s="51">
        <f>DN278*Довідники!$H$2</f>
        <v>0</v>
      </c>
      <c r="DN278" s="72">
        <f t="shared" si="260"/>
        <v>0</v>
      </c>
      <c r="DO278" s="96" t="str">
        <f t="shared" si="261"/>
        <v xml:space="preserve"> </v>
      </c>
      <c r="DP278" s="68" t="str">
        <f>IF(OR(DO278&lt;Довідники!$J$3, DO278&gt;Довідники!$K$3), "!", "")</f>
        <v>!</v>
      </c>
      <c r="DQ278" s="120"/>
      <c r="DR278" s="45" t="str">
        <f t="shared" si="262"/>
        <v/>
      </c>
      <c r="DS278" s="71"/>
      <c r="DT278" s="119"/>
      <c r="DU278" s="119"/>
      <c r="DV278" s="119"/>
      <c r="DW278" s="179"/>
      <c r="DX278" s="182"/>
      <c r="DY278" s="119"/>
      <c r="DZ278" s="119"/>
      <c r="EA278" s="183"/>
      <c r="ED278" s="10">
        <f t="shared" si="263"/>
        <v>0</v>
      </c>
      <c r="EE278" s="10">
        <f t="shared" si="264"/>
        <v>0</v>
      </c>
      <c r="EF278" s="10">
        <f t="shared" si="265"/>
        <v>0</v>
      </c>
      <c r="EG278" s="10">
        <f t="shared" si="266"/>
        <v>0</v>
      </c>
      <c r="EH278" s="10">
        <f t="shared" si="267"/>
        <v>0</v>
      </c>
      <c r="EI278" s="10">
        <f t="shared" si="268"/>
        <v>0</v>
      </c>
      <c r="EJ278" s="10">
        <f t="shared" si="269"/>
        <v>0</v>
      </c>
      <c r="EL278" s="123">
        <f t="shared" si="270"/>
        <v>0</v>
      </c>
    </row>
    <row r="279" spans="1:142" ht="13.5" hidden="1" thickBot="1" x14ac:dyDescent="0.25">
      <c r="A279" s="49">
        <f t="shared" si="218"/>
        <v>64</v>
      </c>
      <c r="B279" s="101"/>
      <c r="C279" s="50" t="str">
        <f>IF(ISBLANK(D279)=FALSE,VLOOKUP(D279,Довідники!$B$2:$C$45,2,FALSE),"")</f>
        <v/>
      </c>
      <c r="D279" s="145"/>
      <c r="E279" s="112"/>
      <c r="F279" s="48" t="str">
        <f t="shared" si="219"/>
        <v/>
      </c>
      <c r="G279" s="48" t="str">
        <f>CONCATENATE(IF($X279="З", CONCATENATE($R$4, ","), ""), IF($X279=Довідники!$E$5, CONCATENATE($R$4, "*,"), ""), IF($AE279="З", CONCATENATE($Y$4, ","), ""), IF($AE279=Довідники!$E$5, CONCATENATE($Y$4, "*,"), ""), IF($AL279="З", CONCATENATE($AF$4, ","), ""), IF($AL279=Довідники!$E$5, CONCATENATE($AF$4, "*,"), ""), IF($AS279="З", CONCATENATE($AM$4, ","), ""), IF($AS279=Довідники!$E$5, CONCATENATE($AM$4, "*,"), ""), IF($AZ279="З", CONCATENATE($AT$4, ","), ""), IF($AZ279=Довідники!$E$5, CONCATENATE($AT$4, "*,"), ""), IF($BG279="З", CONCATENATE($BA$4, ","), ""), IF($BG279=Довідники!$E$5, CONCATENATE($BA$4, "*,"), ""), IF($BN279="З", CONCATENATE($BH$4, ","), ""), IF($BN279=Довідники!$E$5, CONCATENATE($BH$4, "*,"), ""), IF($BU279="З", CONCATENATE($BO$4, ","), ""), IF($BU279=Довідники!$E$5, CONCATENATE($BO$4, "*,"), ""), IF($CB279="З", CONCATENATE($BV$4, ","), ""), IF($CB279=Довідники!$E$5, CONCATENATE($BV$4, "*,"), ""), IF($CI279="З", CONCATENATE($CC$4, ","), ""), IF($CI279=Довідники!$E$5, CONCATENATE($CC$4, "*,"), ""), IF($CP279="З", CONCATENATE($CJ$4, ","), ""), IF($CP279=Довідники!$E$5, CONCATENATE($CJ$4, "*,"), ""), IF($CW279="З", CONCATENATE($CQ$4, ","), ""), IF($CW279=Довідники!$E$5, CONCATENATE($CQ$4, "*,"), ""), IF($DD279="З", CONCATENATE($CX$4, ","), ""), IF($DD279=Довідники!$E$5, CONCATENATE($CX$4, "*,"), ""), IF($DK279="З", CONCATENATE($DE$4, ","), ""), IF($DK279=Довідники!$E$5, CONCATENATE($DE$4, "*,"), ""))</f>
        <v/>
      </c>
      <c r="H279" s="48" t="str">
        <f t="shared" si="220"/>
        <v/>
      </c>
      <c r="I279" s="48" t="str">
        <f t="shared" si="221"/>
        <v/>
      </c>
      <c r="J279" s="48">
        <f t="shared" si="239"/>
        <v>0</v>
      </c>
      <c r="K279" s="48" t="str">
        <f t="shared" si="223"/>
        <v/>
      </c>
      <c r="L279" s="48">
        <f t="shared" si="240"/>
        <v>0</v>
      </c>
      <c r="M279" s="51">
        <f t="shared" si="241"/>
        <v>0</v>
      </c>
      <c r="N279" s="51">
        <f t="shared" si="242"/>
        <v>0</v>
      </c>
      <c r="O279" s="52">
        <f t="shared" si="243"/>
        <v>0</v>
      </c>
      <c r="P279" s="96" t="str">
        <f t="shared" si="244"/>
        <v xml:space="preserve"> </v>
      </c>
      <c r="Q279" s="166" t="str">
        <f>IF(OR(P279&lt;Довідники!$J$8, P279&gt;Довідники!$K$8), "!", "")</f>
        <v>!</v>
      </c>
      <c r="R279" s="159"/>
      <c r="S279" s="103"/>
      <c r="T279" s="103"/>
      <c r="U279" s="72">
        <f t="shared" si="245"/>
        <v>0</v>
      </c>
      <c r="V279" s="104"/>
      <c r="W279" s="104"/>
      <c r="X279" s="105"/>
      <c r="Y279" s="102"/>
      <c r="Z279" s="103"/>
      <c r="AA279" s="103"/>
      <c r="AB279" s="72">
        <f t="shared" si="246"/>
        <v>0</v>
      </c>
      <c r="AC279" s="104"/>
      <c r="AD279" s="104"/>
      <c r="AE279" s="152"/>
      <c r="AF279" s="159"/>
      <c r="AG279" s="103"/>
      <c r="AH279" s="103"/>
      <c r="AI279" s="72">
        <f t="shared" si="247"/>
        <v>0</v>
      </c>
      <c r="AJ279" s="104"/>
      <c r="AK279" s="104"/>
      <c r="AL279" s="105"/>
      <c r="AM279" s="102"/>
      <c r="AN279" s="103"/>
      <c r="AO279" s="103"/>
      <c r="AP279" s="72">
        <f t="shared" si="248"/>
        <v>0</v>
      </c>
      <c r="AQ279" s="104"/>
      <c r="AR279" s="104"/>
      <c r="AS279" s="152"/>
      <c r="AT279" s="159"/>
      <c r="AU279" s="103"/>
      <c r="AV279" s="103"/>
      <c r="AW279" s="72">
        <f t="shared" si="249"/>
        <v>0</v>
      </c>
      <c r="AX279" s="104"/>
      <c r="AY279" s="104"/>
      <c r="AZ279" s="105"/>
      <c r="BA279" s="102"/>
      <c r="BB279" s="103"/>
      <c r="BC279" s="103"/>
      <c r="BD279" s="72">
        <f t="shared" si="250"/>
        <v>0</v>
      </c>
      <c r="BE279" s="104"/>
      <c r="BF279" s="104"/>
      <c r="BG279" s="152"/>
      <c r="BH279" s="159"/>
      <c r="BI279" s="103"/>
      <c r="BJ279" s="103"/>
      <c r="BK279" s="72">
        <f t="shared" si="251"/>
        <v>0</v>
      </c>
      <c r="BL279" s="104"/>
      <c r="BM279" s="104"/>
      <c r="BN279" s="105"/>
      <c r="BO279" s="102"/>
      <c r="BP279" s="103"/>
      <c r="BQ279" s="103"/>
      <c r="BR279" s="72">
        <f t="shared" si="252"/>
        <v>0</v>
      </c>
      <c r="BS279" s="104"/>
      <c r="BT279" s="104"/>
      <c r="BU279" s="152"/>
      <c r="BV279" s="159"/>
      <c r="BW279" s="103"/>
      <c r="BX279" s="103"/>
      <c r="BY279" s="72">
        <f t="shared" si="253"/>
        <v>0</v>
      </c>
      <c r="BZ279" s="104"/>
      <c r="CA279" s="104"/>
      <c r="CB279" s="105"/>
      <c r="CC279" s="102"/>
      <c r="CD279" s="103"/>
      <c r="CE279" s="103"/>
      <c r="CF279" s="72">
        <f t="shared" si="254"/>
        <v>0</v>
      </c>
      <c r="CG279" s="104"/>
      <c r="CH279" s="104"/>
      <c r="CI279" s="152"/>
      <c r="CJ279" s="159"/>
      <c r="CK279" s="103"/>
      <c r="CL279" s="103"/>
      <c r="CM279" s="72">
        <f t="shared" si="255"/>
        <v>0</v>
      </c>
      <c r="CN279" s="104"/>
      <c r="CO279" s="104"/>
      <c r="CP279" s="105"/>
      <c r="CQ279" s="102"/>
      <c r="CR279" s="103"/>
      <c r="CS279" s="103"/>
      <c r="CT279" s="72">
        <f t="shared" si="256"/>
        <v>0</v>
      </c>
      <c r="CU279" s="104"/>
      <c r="CV279" s="104"/>
      <c r="CW279" s="152"/>
      <c r="CX279" s="159"/>
      <c r="CY279" s="103"/>
      <c r="CZ279" s="103"/>
      <c r="DA279" s="72">
        <f t="shared" si="257"/>
        <v>0</v>
      </c>
      <c r="DB279" s="104"/>
      <c r="DC279" s="104"/>
      <c r="DD279" s="105"/>
      <c r="DE279" s="102"/>
      <c r="DF279" s="103"/>
      <c r="DG279" s="103"/>
      <c r="DH279" s="72">
        <f t="shared" si="258"/>
        <v>0</v>
      </c>
      <c r="DI279" s="104"/>
      <c r="DJ279" s="104"/>
      <c r="DK279" s="152"/>
      <c r="DL279" s="170">
        <f t="shared" si="259"/>
        <v>0</v>
      </c>
      <c r="DM279" s="51">
        <f>DN279*Довідники!$H$2</f>
        <v>0</v>
      </c>
      <c r="DN279" s="72">
        <f t="shared" si="260"/>
        <v>0</v>
      </c>
      <c r="DO279" s="96" t="str">
        <f t="shared" si="261"/>
        <v xml:space="preserve"> </v>
      </c>
      <c r="DP279" s="68" t="str">
        <f>IF(OR(DO279&lt;Довідники!$J$3, DO279&gt;Довідники!$K$3), "!", "")</f>
        <v>!</v>
      </c>
      <c r="DQ279" s="120"/>
      <c r="DR279" s="45" t="str">
        <f t="shared" si="262"/>
        <v/>
      </c>
      <c r="DS279" s="71"/>
      <c r="DT279" s="119"/>
      <c r="DU279" s="119"/>
      <c r="DV279" s="119"/>
      <c r="DW279" s="179"/>
      <c r="DX279" s="182"/>
      <c r="DY279" s="119"/>
      <c r="DZ279" s="119"/>
      <c r="EA279" s="183"/>
      <c r="ED279" s="10">
        <f t="shared" si="263"/>
        <v>0</v>
      </c>
      <c r="EE279" s="10">
        <f t="shared" si="264"/>
        <v>0</v>
      </c>
      <c r="EF279" s="10">
        <f t="shared" si="265"/>
        <v>0</v>
      </c>
      <c r="EG279" s="10">
        <f t="shared" si="266"/>
        <v>0</v>
      </c>
      <c r="EH279" s="10">
        <f t="shared" si="267"/>
        <v>0</v>
      </c>
      <c r="EI279" s="10">
        <f t="shared" si="268"/>
        <v>0</v>
      </c>
      <c r="EJ279" s="10">
        <f t="shared" si="269"/>
        <v>0</v>
      </c>
      <c r="EL279" s="123">
        <f t="shared" si="270"/>
        <v>0</v>
      </c>
    </row>
    <row r="280" spans="1:142" ht="13.5" hidden="1" thickBot="1" x14ac:dyDescent="0.25">
      <c r="A280" s="49">
        <f t="shared" si="218"/>
        <v>65</v>
      </c>
      <c r="B280" s="101"/>
      <c r="C280" s="50" t="str">
        <f>IF(ISBLANK(D280)=FALSE,VLOOKUP(D280,Довідники!$B$2:$C$45,2,FALSE),"")</f>
        <v/>
      </c>
      <c r="D280" s="145"/>
      <c r="E280" s="112"/>
      <c r="F280" s="48" t="str">
        <f t="shared" si="219"/>
        <v/>
      </c>
      <c r="G280" s="48" t="str">
        <f>CONCATENATE(IF($X280="З", CONCATENATE($R$4, ","), ""), IF($X280=Довідники!$E$5, CONCATENATE($R$4, "*,"), ""), IF($AE280="З", CONCATENATE($Y$4, ","), ""), IF($AE280=Довідники!$E$5, CONCATENATE($Y$4, "*,"), ""), IF($AL280="З", CONCATENATE($AF$4, ","), ""), IF($AL280=Довідники!$E$5, CONCATENATE($AF$4, "*,"), ""), IF($AS280="З", CONCATENATE($AM$4, ","), ""), IF($AS280=Довідники!$E$5, CONCATENATE($AM$4, "*,"), ""), IF($AZ280="З", CONCATENATE($AT$4, ","), ""), IF($AZ280=Довідники!$E$5, CONCATENATE($AT$4, "*,"), ""), IF($BG280="З", CONCATENATE($BA$4, ","), ""), IF($BG280=Довідники!$E$5, CONCATENATE($BA$4, "*,"), ""), IF($BN280="З", CONCATENATE($BH$4, ","), ""), IF($BN280=Довідники!$E$5, CONCATENATE($BH$4, "*,"), ""), IF($BU280="З", CONCATENATE($BO$4, ","), ""), IF($BU280=Довідники!$E$5, CONCATENATE($BO$4, "*,"), ""), IF($CB280="З", CONCATENATE($BV$4, ","), ""), IF($CB280=Довідники!$E$5, CONCATENATE($BV$4, "*,"), ""), IF($CI280="З", CONCATENATE($CC$4, ","), ""), IF($CI280=Довідники!$E$5, CONCATENATE($CC$4, "*,"), ""), IF($CP280="З", CONCATENATE($CJ$4, ","), ""), IF($CP280=Довідники!$E$5, CONCATENATE($CJ$4, "*,"), ""), IF($CW280="З", CONCATENATE($CQ$4, ","), ""), IF($CW280=Довідники!$E$5, CONCATENATE($CQ$4, "*,"), ""), IF($DD280="З", CONCATENATE($CX$4, ","), ""), IF($DD280=Довідники!$E$5, CONCATENATE($CX$4, "*,"), ""), IF($DK280="З", CONCATENATE($DE$4, ","), ""), IF($DK280=Довідники!$E$5, CONCATENATE($DE$4, "*,"), ""))</f>
        <v/>
      </c>
      <c r="H280" s="48" t="str">
        <f t="shared" si="220"/>
        <v/>
      </c>
      <c r="I280" s="48" t="str">
        <f t="shared" si="221"/>
        <v/>
      </c>
      <c r="J280" s="48">
        <f t="shared" si="239"/>
        <v>0</v>
      </c>
      <c r="K280" s="48" t="str">
        <f t="shared" si="223"/>
        <v/>
      </c>
      <c r="L280" s="48">
        <f t="shared" si="240"/>
        <v>0</v>
      </c>
      <c r="M280" s="51">
        <f t="shared" si="241"/>
        <v>0</v>
      </c>
      <c r="N280" s="51">
        <f t="shared" si="242"/>
        <v>0</v>
      </c>
      <c r="O280" s="52">
        <f t="shared" si="243"/>
        <v>0</v>
      </c>
      <c r="P280" s="96" t="str">
        <f t="shared" si="244"/>
        <v xml:space="preserve"> </v>
      </c>
      <c r="Q280" s="166" t="str">
        <f>IF(OR(P280&lt;Довідники!$J$8, P280&gt;Довідники!$K$8), "!", "")</f>
        <v>!</v>
      </c>
      <c r="R280" s="159"/>
      <c r="S280" s="103"/>
      <c r="T280" s="103"/>
      <c r="U280" s="72">
        <f t="shared" si="245"/>
        <v>0</v>
      </c>
      <c r="V280" s="104"/>
      <c r="W280" s="104"/>
      <c r="X280" s="105"/>
      <c r="Y280" s="102"/>
      <c r="Z280" s="103"/>
      <c r="AA280" s="103"/>
      <c r="AB280" s="72">
        <f t="shared" si="246"/>
        <v>0</v>
      </c>
      <c r="AC280" s="104"/>
      <c r="AD280" s="104"/>
      <c r="AE280" s="152"/>
      <c r="AF280" s="159"/>
      <c r="AG280" s="103"/>
      <c r="AH280" s="103"/>
      <c r="AI280" s="72">
        <f t="shared" si="247"/>
        <v>0</v>
      </c>
      <c r="AJ280" s="104"/>
      <c r="AK280" s="104"/>
      <c r="AL280" s="105"/>
      <c r="AM280" s="102"/>
      <c r="AN280" s="103"/>
      <c r="AO280" s="103"/>
      <c r="AP280" s="72">
        <f t="shared" si="248"/>
        <v>0</v>
      </c>
      <c r="AQ280" s="104"/>
      <c r="AR280" s="104"/>
      <c r="AS280" s="152"/>
      <c r="AT280" s="159"/>
      <c r="AU280" s="103"/>
      <c r="AV280" s="103"/>
      <c r="AW280" s="72">
        <f t="shared" si="249"/>
        <v>0</v>
      </c>
      <c r="AX280" s="104"/>
      <c r="AY280" s="104"/>
      <c r="AZ280" s="105"/>
      <c r="BA280" s="102"/>
      <c r="BB280" s="103"/>
      <c r="BC280" s="103"/>
      <c r="BD280" s="72">
        <f t="shared" si="250"/>
        <v>0</v>
      </c>
      <c r="BE280" s="104"/>
      <c r="BF280" s="104"/>
      <c r="BG280" s="152"/>
      <c r="BH280" s="159"/>
      <c r="BI280" s="103"/>
      <c r="BJ280" s="103"/>
      <c r="BK280" s="72">
        <f t="shared" si="251"/>
        <v>0</v>
      </c>
      <c r="BL280" s="104"/>
      <c r="BM280" s="104"/>
      <c r="BN280" s="105"/>
      <c r="BO280" s="102"/>
      <c r="BP280" s="103"/>
      <c r="BQ280" s="103"/>
      <c r="BR280" s="72">
        <f t="shared" si="252"/>
        <v>0</v>
      </c>
      <c r="BS280" s="104"/>
      <c r="BT280" s="104"/>
      <c r="BU280" s="152"/>
      <c r="BV280" s="159"/>
      <c r="BW280" s="103"/>
      <c r="BX280" s="103"/>
      <c r="BY280" s="72">
        <f t="shared" si="253"/>
        <v>0</v>
      </c>
      <c r="BZ280" s="104"/>
      <c r="CA280" s="104"/>
      <c r="CB280" s="105"/>
      <c r="CC280" s="102"/>
      <c r="CD280" s="103"/>
      <c r="CE280" s="103"/>
      <c r="CF280" s="72">
        <f t="shared" si="254"/>
        <v>0</v>
      </c>
      <c r="CG280" s="104"/>
      <c r="CH280" s="104"/>
      <c r="CI280" s="152"/>
      <c r="CJ280" s="159"/>
      <c r="CK280" s="103"/>
      <c r="CL280" s="103"/>
      <c r="CM280" s="72">
        <f t="shared" si="255"/>
        <v>0</v>
      </c>
      <c r="CN280" s="104"/>
      <c r="CO280" s="104"/>
      <c r="CP280" s="105"/>
      <c r="CQ280" s="102"/>
      <c r="CR280" s="103"/>
      <c r="CS280" s="103"/>
      <c r="CT280" s="72">
        <f t="shared" si="256"/>
        <v>0</v>
      </c>
      <c r="CU280" s="104"/>
      <c r="CV280" s="104"/>
      <c r="CW280" s="152"/>
      <c r="CX280" s="159"/>
      <c r="CY280" s="103"/>
      <c r="CZ280" s="103"/>
      <c r="DA280" s="72">
        <f t="shared" si="257"/>
        <v>0</v>
      </c>
      <c r="DB280" s="104"/>
      <c r="DC280" s="104"/>
      <c r="DD280" s="105"/>
      <c r="DE280" s="102"/>
      <c r="DF280" s="103"/>
      <c r="DG280" s="103"/>
      <c r="DH280" s="72">
        <f t="shared" si="258"/>
        <v>0</v>
      </c>
      <c r="DI280" s="104"/>
      <c r="DJ280" s="104"/>
      <c r="DK280" s="152"/>
      <c r="DL280" s="170">
        <f t="shared" si="259"/>
        <v>0</v>
      </c>
      <c r="DM280" s="51">
        <f>DN280*Довідники!$H$2</f>
        <v>0</v>
      </c>
      <c r="DN280" s="72">
        <f t="shared" si="260"/>
        <v>0</v>
      </c>
      <c r="DO280" s="96" t="str">
        <f t="shared" si="261"/>
        <v xml:space="preserve"> </v>
      </c>
      <c r="DP280" s="68" t="str">
        <f>IF(OR(DO280&lt;Довідники!$J$3, DO280&gt;Довідники!$K$3), "!", "")</f>
        <v>!</v>
      </c>
      <c r="DQ280" s="120"/>
      <c r="DR280" s="45" t="str">
        <f t="shared" si="262"/>
        <v/>
      </c>
      <c r="DS280" s="71"/>
      <c r="DT280" s="119"/>
      <c r="DU280" s="119"/>
      <c r="DV280" s="119"/>
      <c r="DW280" s="179"/>
      <c r="DX280" s="182"/>
      <c r="DY280" s="119"/>
      <c r="DZ280" s="119"/>
      <c r="EA280" s="183"/>
      <c r="ED280" s="10">
        <f t="shared" si="263"/>
        <v>0</v>
      </c>
      <c r="EE280" s="10">
        <f t="shared" si="264"/>
        <v>0</v>
      </c>
      <c r="EF280" s="10">
        <f t="shared" si="265"/>
        <v>0</v>
      </c>
      <c r="EG280" s="10">
        <f t="shared" si="266"/>
        <v>0</v>
      </c>
      <c r="EH280" s="10">
        <f t="shared" si="267"/>
        <v>0</v>
      </c>
      <c r="EI280" s="10">
        <f t="shared" si="268"/>
        <v>0</v>
      </c>
      <c r="EJ280" s="10">
        <f t="shared" si="269"/>
        <v>0</v>
      </c>
      <c r="EL280" s="123">
        <f t="shared" si="270"/>
        <v>0</v>
      </c>
    </row>
    <row r="281" spans="1:142" ht="12" hidden="1" customHeight="1" thickBot="1" x14ac:dyDescent="0.25">
      <c r="A281" s="49">
        <f t="shared" ref="A281:A314" si="271">A280+1</f>
        <v>66</v>
      </c>
      <c r="B281" s="101"/>
      <c r="C281" s="50" t="str">
        <f>IF(ISBLANK(D281)=FALSE,VLOOKUP(D281,Довідники!$B$2:$C$45,2,FALSE),"")</f>
        <v/>
      </c>
      <c r="D281" s="145"/>
      <c r="E281" s="112"/>
      <c r="F281" s="48" t="str">
        <f t="shared" si="219"/>
        <v/>
      </c>
      <c r="G281" s="48" t="str">
        <f>CONCATENATE(IF($X281="З", CONCATENATE($R$4, ","), ""), IF($X281=Довідники!$E$5, CONCATENATE($R$4, "*,"), ""), IF($AE281="З", CONCATENATE($Y$4, ","), ""), IF($AE281=Довідники!$E$5, CONCATENATE($Y$4, "*,"), ""), IF($AL281="З", CONCATENATE($AF$4, ","), ""), IF($AL281=Довідники!$E$5, CONCATENATE($AF$4, "*,"), ""), IF($AS281="З", CONCATENATE($AM$4, ","), ""), IF($AS281=Довідники!$E$5, CONCATENATE($AM$4, "*,"), ""), IF($AZ281="З", CONCATENATE($AT$4, ","), ""), IF($AZ281=Довідники!$E$5, CONCATENATE($AT$4, "*,"), ""), IF($BG281="З", CONCATENATE($BA$4, ","), ""), IF($BG281=Довідники!$E$5, CONCATENATE($BA$4, "*,"), ""), IF($BN281="З", CONCATENATE($BH$4, ","), ""), IF($BN281=Довідники!$E$5, CONCATENATE($BH$4, "*,"), ""), IF($BU281="З", CONCATENATE($BO$4, ","), ""), IF($BU281=Довідники!$E$5, CONCATENATE($BO$4, "*,"), ""), IF($CB281="З", CONCATENATE($BV$4, ","), ""), IF($CB281=Довідники!$E$5, CONCATENATE($BV$4, "*,"), ""), IF($CI281="З", CONCATENATE($CC$4, ","), ""), IF($CI281=Довідники!$E$5, CONCATENATE($CC$4, "*,"), ""), IF($CP281="З", CONCATENATE($CJ$4, ","), ""), IF($CP281=Довідники!$E$5, CONCATENATE($CJ$4, "*,"), ""), IF($CW281="З", CONCATENATE($CQ$4, ","), ""), IF($CW281=Довідники!$E$5, CONCATENATE($CQ$4, "*,"), ""), IF($DD281="З", CONCATENATE($CX$4, ","), ""), IF($DD281=Довідники!$E$5, CONCATENATE($CX$4, "*,"), ""), IF($DK281="З", CONCATENATE($DE$4, ","), ""), IF($DK281=Довідники!$E$5, CONCATENATE($DE$4, "*,"), ""))</f>
        <v/>
      </c>
      <c r="H281" s="48" t="str">
        <f t="shared" si="220"/>
        <v/>
      </c>
      <c r="I281" s="48" t="str">
        <f t="shared" si="221"/>
        <v/>
      </c>
      <c r="J281" s="48">
        <f t="shared" si="239"/>
        <v>0</v>
      </c>
      <c r="K281" s="48" t="str">
        <f t="shared" si="223"/>
        <v/>
      </c>
      <c r="L281" s="48">
        <f t="shared" si="240"/>
        <v>0</v>
      </c>
      <c r="M281" s="51">
        <f t="shared" si="241"/>
        <v>0</v>
      </c>
      <c r="N281" s="51">
        <f t="shared" si="242"/>
        <v>0</v>
      </c>
      <c r="O281" s="52">
        <f t="shared" si="243"/>
        <v>0</v>
      </c>
      <c r="P281" s="96" t="str">
        <f t="shared" si="244"/>
        <v xml:space="preserve"> </v>
      </c>
      <c r="Q281" s="166" t="str">
        <f>IF(OR(P281&lt;Довідники!$J$8, P281&gt;Довідники!$K$8), "!", "")</f>
        <v>!</v>
      </c>
      <c r="R281" s="159"/>
      <c r="S281" s="103"/>
      <c r="T281" s="103"/>
      <c r="U281" s="72">
        <f t="shared" si="245"/>
        <v>0</v>
      </c>
      <c r="V281" s="104"/>
      <c r="W281" s="104"/>
      <c r="X281" s="105"/>
      <c r="Y281" s="102"/>
      <c r="Z281" s="103"/>
      <c r="AA281" s="103"/>
      <c r="AB281" s="72">
        <f t="shared" si="246"/>
        <v>0</v>
      </c>
      <c r="AC281" s="104"/>
      <c r="AD281" s="104"/>
      <c r="AE281" s="152"/>
      <c r="AF281" s="159"/>
      <c r="AG281" s="103"/>
      <c r="AH281" s="103"/>
      <c r="AI281" s="72">
        <f t="shared" si="247"/>
        <v>0</v>
      </c>
      <c r="AJ281" s="104"/>
      <c r="AK281" s="104"/>
      <c r="AL281" s="105"/>
      <c r="AM281" s="102"/>
      <c r="AN281" s="103"/>
      <c r="AO281" s="103"/>
      <c r="AP281" s="72">
        <f t="shared" si="248"/>
        <v>0</v>
      </c>
      <c r="AQ281" s="104"/>
      <c r="AR281" s="104"/>
      <c r="AS281" s="152"/>
      <c r="AT281" s="159"/>
      <c r="AU281" s="103"/>
      <c r="AV281" s="103"/>
      <c r="AW281" s="72">
        <f t="shared" si="249"/>
        <v>0</v>
      </c>
      <c r="AX281" s="104"/>
      <c r="AY281" s="104"/>
      <c r="AZ281" s="105"/>
      <c r="BA281" s="102"/>
      <c r="BB281" s="103"/>
      <c r="BC281" s="103"/>
      <c r="BD281" s="72">
        <f t="shared" si="250"/>
        <v>0</v>
      </c>
      <c r="BE281" s="104"/>
      <c r="BF281" s="104"/>
      <c r="BG281" s="152"/>
      <c r="BH281" s="159"/>
      <c r="BI281" s="103"/>
      <c r="BJ281" s="103"/>
      <c r="BK281" s="72">
        <f t="shared" si="251"/>
        <v>0</v>
      </c>
      <c r="BL281" s="104"/>
      <c r="BM281" s="104"/>
      <c r="BN281" s="105"/>
      <c r="BO281" s="102"/>
      <c r="BP281" s="103"/>
      <c r="BQ281" s="103"/>
      <c r="BR281" s="72">
        <f t="shared" si="252"/>
        <v>0</v>
      </c>
      <c r="BS281" s="104"/>
      <c r="BT281" s="104"/>
      <c r="BU281" s="152"/>
      <c r="BV281" s="159"/>
      <c r="BW281" s="103"/>
      <c r="BX281" s="103"/>
      <c r="BY281" s="72">
        <f t="shared" si="253"/>
        <v>0</v>
      </c>
      <c r="BZ281" s="104"/>
      <c r="CA281" s="104"/>
      <c r="CB281" s="105"/>
      <c r="CC281" s="102"/>
      <c r="CD281" s="103"/>
      <c r="CE281" s="103"/>
      <c r="CF281" s="72">
        <f t="shared" si="254"/>
        <v>0</v>
      </c>
      <c r="CG281" s="104"/>
      <c r="CH281" s="104"/>
      <c r="CI281" s="152"/>
      <c r="CJ281" s="159"/>
      <c r="CK281" s="103"/>
      <c r="CL281" s="103"/>
      <c r="CM281" s="72">
        <f t="shared" si="255"/>
        <v>0</v>
      </c>
      <c r="CN281" s="104"/>
      <c r="CO281" s="104"/>
      <c r="CP281" s="105"/>
      <c r="CQ281" s="102"/>
      <c r="CR281" s="103"/>
      <c r="CS281" s="103"/>
      <c r="CT281" s="72">
        <f t="shared" si="256"/>
        <v>0</v>
      </c>
      <c r="CU281" s="104"/>
      <c r="CV281" s="104"/>
      <c r="CW281" s="152"/>
      <c r="CX281" s="159"/>
      <c r="CY281" s="103"/>
      <c r="CZ281" s="103"/>
      <c r="DA281" s="72">
        <f t="shared" si="257"/>
        <v>0</v>
      </c>
      <c r="DB281" s="104"/>
      <c r="DC281" s="104"/>
      <c r="DD281" s="105"/>
      <c r="DE281" s="102"/>
      <c r="DF281" s="103"/>
      <c r="DG281" s="103"/>
      <c r="DH281" s="72">
        <f t="shared" si="258"/>
        <v>0</v>
      </c>
      <c r="DI281" s="104"/>
      <c r="DJ281" s="104"/>
      <c r="DK281" s="152"/>
      <c r="DL281" s="170">
        <f t="shared" si="259"/>
        <v>0</v>
      </c>
      <c r="DM281" s="51">
        <f>DN281*Довідники!$H$2</f>
        <v>0</v>
      </c>
      <c r="DN281" s="72">
        <f t="shared" si="260"/>
        <v>0</v>
      </c>
      <c r="DO281" s="96" t="str">
        <f t="shared" si="261"/>
        <v xml:space="preserve"> </v>
      </c>
      <c r="DP281" s="68" t="str">
        <f>IF(OR(DO281&lt;Довідники!$J$3, DO281&gt;Довідники!$K$3), "!", "")</f>
        <v>!</v>
      </c>
      <c r="DQ281" s="120"/>
      <c r="DR281" s="45" t="str">
        <f t="shared" si="262"/>
        <v/>
      </c>
      <c r="DS281" s="71"/>
      <c r="DT281" s="119"/>
      <c r="DU281" s="119"/>
      <c r="DV281" s="119"/>
      <c r="DW281" s="179"/>
      <c r="DX281" s="182"/>
      <c r="DY281" s="119"/>
      <c r="DZ281" s="119"/>
      <c r="EA281" s="183"/>
      <c r="ED281" s="10">
        <f t="shared" si="263"/>
        <v>0</v>
      </c>
      <c r="EE281" s="10">
        <f t="shared" si="264"/>
        <v>0</v>
      </c>
      <c r="EF281" s="10">
        <f t="shared" si="265"/>
        <v>0</v>
      </c>
      <c r="EG281" s="10">
        <f t="shared" si="266"/>
        <v>0</v>
      </c>
      <c r="EH281" s="10">
        <f t="shared" si="267"/>
        <v>0</v>
      </c>
      <c r="EI281" s="10">
        <f t="shared" si="268"/>
        <v>0</v>
      </c>
      <c r="EJ281" s="10">
        <f t="shared" si="269"/>
        <v>0</v>
      </c>
      <c r="EL281" s="123">
        <f t="shared" si="270"/>
        <v>0</v>
      </c>
    </row>
    <row r="282" spans="1:142" ht="13.5" hidden="1" thickBot="1" x14ac:dyDescent="0.25">
      <c r="A282" s="49">
        <f t="shared" si="271"/>
        <v>67</v>
      </c>
      <c r="B282" s="101"/>
      <c r="C282" s="50" t="str">
        <f>IF(ISBLANK(D282)=FALSE,VLOOKUP(D282,Довідники!$B$2:$C$45,2,FALSE),"")</f>
        <v/>
      </c>
      <c r="D282" s="145"/>
      <c r="E282" s="112"/>
      <c r="F282" s="48" t="str">
        <f t="shared" si="219"/>
        <v/>
      </c>
      <c r="G282" s="48" t="str">
        <f>CONCATENATE(IF($X282="З", CONCATENATE($R$4, ","), ""), IF($X282=Довідники!$E$5, CONCATENATE($R$4, "*,"), ""), IF($AE282="З", CONCATENATE($Y$4, ","), ""), IF($AE282=Довідники!$E$5, CONCATENATE($Y$4, "*,"), ""), IF($AL282="З", CONCATENATE($AF$4, ","), ""), IF($AL282=Довідники!$E$5, CONCATENATE($AF$4, "*,"), ""), IF($AS282="З", CONCATENATE($AM$4, ","), ""), IF($AS282=Довідники!$E$5, CONCATENATE($AM$4, "*,"), ""), IF($AZ282="З", CONCATENATE($AT$4, ","), ""), IF($AZ282=Довідники!$E$5, CONCATENATE($AT$4, "*,"), ""), IF($BG282="З", CONCATENATE($BA$4, ","), ""), IF($BG282=Довідники!$E$5, CONCATENATE($BA$4, "*,"), ""), IF($BN282="З", CONCATENATE($BH$4, ","), ""), IF($BN282=Довідники!$E$5, CONCATENATE($BH$4, "*,"), ""), IF($BU282="З", CONCATENATE($BO$4, ","), ""), IF($BU282=Довідники!$E$5, CONCATENATE($BO$4, "*,"), ""), IF($CB282="З", CONCATENATE($BV$4, ","), ""), IF($CB282=Довідники!$E$5, CONCATENATE($BV$4, "*,"), ""), IF($CI282="З", CONCATENATE($CC$4, ","), ""), IF($CI282=Довідники!$E$5, CONCATENATE($CC$4, "*,"), ""), IF($CP282="З", CONCATENATE($CJ$4, ","), ""), IF($CP282=Довідники!$E$5, CONCATENATE($CJ$4, "*,"), ""), IF($CW282="З", CONCATENATE($CQ$4, ","), ""), IF($CW282=Довідники!$E$5, CONCATENATE($CQ$4, "*,"), ""), IF($DD282="З", CONCATENATE($CX$4, ","), ""), IF($DD282=Довідники!$E$5, CONCATENATE($CX$4, "*,"), ""), IF($DK282="З", CONCATENATE($DE$4, ","), ""), IF($DK282=Довідники!$E$5, CONCATENATE($DE$4, "*,"), ""))</f>
        <v/>
      </c>
      <c r="H282" s="48" t="str">
        <f t="shared" si="220"/>
        <v/>
      </c>
      <c r="I282" s="48" t="str">
        <f t="shared" si="221"/>
        <v/>
      </c>
      <c r="J282" s="48">
        <f t="shared" si="239"/>
        <v>0</v>
      </c>
      <c r="K282" s="48" t="str">
        <f t="shared" si="223"/>
        <v/>
      </c>
      <c r="L282" s="48">
        <f t="shared" si="240"/>
        <v>0</v>
      </c>
      <c r="M282" s="51">
        <f t="shared" si="241"/>
        <v>0</v>
      </c>
      <c r="N282" s="51">
        <f t="shared" si="242"/>
        <v>0</v>
      </c>
      <c r="O282" s="52">
        <f t="shared" si="243"/>
        <v>0</v>
      </c>
      <c r="P282" s="96" t="str">
        <f t="shared" si="244"/>
        <v xml:space="preserve"> </v>
      </c>
      <c r="Q282" s="166" t="str">
        <f>IF(OR(P282&lt;Довідники!$J$8, P282&gt;Довідники!$K$8), "!", "")</f>
        <v>!</v>
      </c>
      <c r="R282" s="159"/>
      <c r="S282" s="103"/>
      <c r="T282" s="103"/>
      <c r="U282" s="72">
        <f t="shared" si="245"/>
        <v>0</v>
      </c>
      <c r="V282" s="104"/>
      <c r="W282" s="104"/>
      <c r="X282" s="105"/>
      <c r="Y282" s="102"/>
      <c r="Z282" s="103"/>
      <c r="AA282" s="103"/>
      <c r="AB282" s="72">
        <f t="shared" si="246"/>
        <v>0</v>
      </c>
      <c r="AC282" s="104"/>
      <c r="AD282" s="104"/>
      <c r="AE282" s="152"/>
      <c r="AF282" s="159"/>
      <c r="AG282" s="103"/>
      <c r="AH282" s="103"/>
      <c r="AI282" s="72">
        <f t="shared" si="247"/>
        <v>0</v>
      </c>
      <c r="AJ282" s="104"/>
      <c r="AK282" s="104"/>
      <c r="AL282" s="105"/>
      <c r="AM282" s="102"/>
      <c r="AN282" s="103"/>
      <c r="AO282" s="103"/>
      <c r="AP282" s="72">
        <f t="shared" si="248"/>
        <v>0</v>
      </c>
      <c r="AQ282" s="104"/>
      <c r="AR282" s="104"/>
      <c r="AS282" s="152"/>
      <c r="AT282" s="159"/>
      <c r="AU282" s="103"/>
      <c r="AV282" s="103"/>
      <c r="AW282" s="72">
        <f t="shared" si="249"/>
        <v>0</v>
      </c>
      <c r="AX282" s="104"/>
      <c r="AY282" s="104"/>
      <c r="AZ282" s="105"/>
      <c r="BA282" s="102"/>
      <c r="BB282" s="103"/>
      <c r="BC282" s="103"/>
      <c r="BD282" s="72">
        <f t="shared" si="250"/>
        <v>0</v>
      </c>
      <c r="BE282" s="104"/>
      <c r="BF282" s="104"/>
      <c r="BG282" s="152"/>
      <c r="BH282" s="159"/>
      <c r="BI282" s="103"/>
      <c r="BJ282" s="103"/>
      <c r="BK282" s="72">
        <f t="shared" si="251"/>
        <v>0</v>
      </c>
      <c r="BL282" s="104"/>
      <c r="BM282" s="104"/>
      <c r="BN282" s="105"/>
      <c r="BO282" s="102"/>
      <c r="BP282" s="103"/>
      <c r="BQ282" s="103"/>
      <c r="BR282" s="72">
        <f t="shared" si="252"/>
        <v>0</v>
      </c>
      <c r="BS282" s="104"/>
      <c r="BT282" s="104"/>
      <c r="BU282" s="152"/>
      <c r="BV282" s="159"/>
      <c r="BW282" s="103"/>
      <c r="BX282" s="103"/>
      <c r="BY282" s="72">
        <f t="shared" si="253"/>
        <v>0</v>
      </c>
      <c r="BZ282" s="104"/>
      <c r="CA282" s="104"/>
      <c r="CB282" s="105"/>
      <c r="CC282" s="102"/>
      <c r="CD282" s="103"/>
      <c r="CE282" s="103"/>
      <c r="CF282" s="72">
        <f t="shared" si="254"/>
        <v>0</v>
      </c>
      <c r="CG282" s="104"/>
      <c r="CH282" s="104"/>
      <c r="CI282" s="152"/>
      <c r="CJ282" s="159"/>
      <c r="CK282" s="103"/>
      <c r="CL282" s="103"/>
      <c r="CM282" s="72">
        <f t="shared" si="255"/>
        <v>0</v>
      </c>
      <c r="CN282" s="104"/>
      <c r="CO282" s="104"/>
      <c r="CP282" s="105"/>
      <c r="CQ282" s="102"/>
      <c r="CR282" s="103"/>
      <c r="CS282" s="103"/>
      <c r="CT282" s="72">
        <f t="shared" si="256"/>
        <v>0</v>
      </c>
      <c r="CU282" s="104"/>
      <c r="CV282" s="104"/>
      <c r="CW282" s="152"/>
      <c r="CX282" s="159"/>
      <c r="CY282" s="103"/>
      <c r="CZ282" s="103"/>
      <c r="DA282" s="72">
        <f t="shared" si="257"/>
        <v>0</v>
      </c>
      <c r="DB282" s="104"/>
      <c r="DC282" s="104"/>
      <c r="DD282" s="105"/>
      <c r="DE282" s="102"/>
      <c r="DF282" s="103"/>
      <c r="DG282" s="103"/>
      <c r="DH282" s="72">
        <f t="shared" si="258"/>
        <v>0</v>
      </c>
      <c r="DI282" s="104"/>
      <c r="DJ282" s="104"/>
      <c r="DK282" s="152"/>
      <c r="DL282" s="170">
        <f t="shared" si="259"/>
        <v>0</v>
      </c>
      <c r="DM282" s="51">
        <f>DN282*Довідники!$H$2</f>
        <v>0</v>
      </c>
      <c r="DN282" s="72">
        <f t="shared" si="260"/>
        <v>0</v>
      </c>
      <c r="DO282" s="96" t="str">
        <f t="shared" si="261"/>
        <v xml:space="preserve"> </v>
      </c>
      <c r="DP282" s="68" t="str">
        <f>IF(OR(DO282&lt;Довідники!$J$3, DO282&gt;Довідники!$K$3), "!", "")</f>
        <v>!</v>
      </c>
      <c r="DQ282" s="120"/>
      <c r="DR282" s="45" t="str">
        <f t="shared" si="262"/>
        <v/>
      </c>
      <c r="DS282" s="71"/>
      <c r="DT282" s="119"/>
      <c r="DU282" s="119"/>
      <c r="DV282" s="119"/>
      <c r="DW282" s="179"/>
      <c r="DX282" s="182"/>
      <c r="DY282" s="119"/>
      <c r="DZ282" s="119"/>
      <c r="EA282" s="183"/>
      <c r="ED282" s="10">
        <f t="shared" si="263"/>
        <v>0</v>
      </c>
      <c r="EE282" s="10">
        <f t="shared" si="264"/>
        <v>0</v>
      </c>
      <c r="EF282" s="10">
        <f t="shared" si="265"/>
        <v>0</v>
      </c>
      <c r="EG282" s="10">
        <f t="shared" si="266"/>
        <v>0</v>
      </c>
      <c r="EH282" s="10">
        <f t="shared" si="267"/>
        <v>0</v>
      </c>
      <c r="EI282" s="10">
        <f t="shared" si="268"/>
        <v>0</v>
      </c>
      <c r="EJ282" s="10">
        <f t="shared" si="269"/>
        <v>0</v>
      </c>
      <c r="EL282" s="123">
        <f t="shared" si="270"/>
        <v>0</v>
      </c>
    </row>
    <row r="283" spans="1:142" ht="13.5" hidden="1" thickBot="1" x14ac:dyDescent="0.25">
      <c r="A283" s="49">
        <f t="shared" si="271"/>
        <v>68</v>
      </c>
      <c r="B283" s="101"/>
      <c r="C283" s="50" t="str">
        <f>IF(ISBLANK(D283)=FALSE,VLOOKUP(D283,Довідники!$B$2:$C$45,2,FALSE),"")</f>
        <v/>
      </c>
      <c r="D283" s="145"/>
      <c r="E283" s="112"/>
      <c r="F283" s="48" t="str">
        <f t="shared" si="219"/>
        <v/>
      </c>
      <c r="G283" s="48" t="str">
        <f>CONCATENATE(IF($X283="З", CONCATENATE($R$4, ","), ""), IF($X283=Довідники!$E$5, CONCATENATE($R$4, "*,"), ""), IF($AE283="З", CONCATENATE($Y$4, ","), ""), IF($AE283=Довідники!$E$5, CONCATENATE($Y$4, "*,"), ""), IF($AL283="З", CONCATENATE($AF$4, ","), ""), IF($AL283=Довідники!$E$5, CONCATENATE($AF$4, "*,"), ""), IF($AS283="З", CONCATENATE($AM$4, ","), ""), IF($AS283=Довідники!$E$5, CONCATENATE($AM$4, "*,"), ""), IF($AZ283="З", CONCATENATE($AT$4, ","), ""), IF($AZ283=Довідники!$E$5, CONCATENATE($AT$4, "*,"), ""), IF($BG283="З", CONCATENATE($BA$4, ","), ""), IF($BG283=Довідники!$E$5, CONCATENATE($BA$4, "*,"), ""), IF($BN283="З", CONCATENATE($BH$4, ","), ""), IF($BN283=Довідники!$E$5, CONCATENATE($BH$4, "*,"), ""), IF($BU283="З", CONCATENATE($BO$4, ","), ""), IF($BU283=Довідники!$E$5, CONCATENATE($BO$4, "*,"), ""), IF($CB283="З", CONCATENATE($BV$4, ","), ""), IF($CB283=Довідники!$E$5, CONCATENATE($BV$4, "*,"), ""), IF($CI283="З", CONCATENATE($CC$4, ","), ""), IF($CI283=Довідники!$E$5, CONCATENATE($CC$4, "*,"), ""), IF($CP283="З", CONCATENATE($CJ$4, ","), ""), IF($CP283=Довідники!$E$5, CONCATENATE($CJ$4, "*,"), ""), IF($CW283="З", CONCATENATE($CQ$4, ","), ""), IF($CW283=Довідники!$E$5, CONCATENATE($CQ$4, "*,"), ""), IF($DD283="З", CONCATENATE($CX$4, ","), ""), IF($DD283=Довідники!$E$5, CONCATENATE($CX$4, "*,"), ""), IF($DK283="З", CONCATENATE($DE$4, ","), ""), IF($DK283=Довідники!$E$5, CONCATENATE($DE$4, "*,"), ""))</f>
        <v/>
      </c>
      <c r="H283" s="48" t="str">
        <f t="shared" si="220"/>
        <v/>
      </c>
      <c r="I283" s="48" t="str">
        <f t="shared" si="221"/>
        <v/>
      </c>
      <c r="J283" s="48">
        <f t="shared" si="239"/>
        <v>0</v>
      </c>
      <c r="K283" s="48" t="str">
        <f t="shared" si="223"/>
        <v/>
      </c>
      <c r="L283" s="48">
        <f t="shared" si="240"/>
        <v>0</v>
      </c>
      <c r="M283" s="51">
        <f t="shared" si="241"/>
        <v>0</v>
      </c>
      <c r="N283" s="51">
        <f t="shared" si="242"/>
        <v>0</v>
      </c>
      <c r="O283" s="52">
        <f t="shared" si="243"/>
        <v>0</v>
      </c>
      <c r="P283" s="96" t="str">
        <f t="shared" si="244"/>
        <v xml:space="preserve"> </v>
      </c>
      <c r="Q283" s="166" t="str">
        <f>IF(OR(P283&lt;Довідники!$J$8, P283&gt;Довідники!$K$8), "!", "")</f>
        <v>!</v>
      </c>
      <c r="R283" s="159"/>
      <c r="S283" s="103"/>
      <c r="T283" s="103"/>
      <c r="U283" s="72">
        <f t="shared" si="245"/>
        <v>0</v>
      </c>
      <c r="V283" s="104"/>
      <c r="W283" s="104"/>
      <c r="X283" s="105"/>
      <c r="Y283" s="102"/>
      <c r="Z283" s="103"/>
      <c r="AA283" s="103"/>
      <c r="AB283" s="72">
        <f t="shared" si="246"/>
        <v>0</v>
      </c>
      <c r="AC283" s="104"/>
      <c r="AD283" s="104"/>
      <c r="AE283" s="152"/>
      <c r="AF283" s="159"/>
      <c r="AG283" s="103"/>
      <c r="AH283" s="103"/>
      <c r="AI283" s="72">
        <f t="shared" si="247"/>
        <v>0</v>
      </c>
      <c r="AJ283" s="104"/>
      <c r="AK283" s="104"/>
      <c r="AL283" s="105"/>
      <c r="AM283" s="102"/>
      <c r="AN283" s="103"/>
      <c r="AO283" s="103"/>
      <c r="AP283" s="72">
        <f t="shared" si="248"/>
        <v>0</v>
      </c>
      <c r="AQ283" s="104"/>
      <c r="AR283" s="104"/>
      <c r="AS283" s="152"/>
      <c r="AT283" s="159"/>
      <c r="AU283" s="103"/>
      <c r="AV283" s="103"/>
      <c r="AW283" s="72">
        <f t="shared" si="249"/>
        <v>0</v>
      </c>
      <c r="AX283" s="104"/>
      <c r="AY283" s="104"/>
      <c r="AZ283" s="105"/>
      <c r="BA283" s="102"/>
      <c r="BB283" s="103"/>
      <c r="BC283" s="103"/>
      <c r="BD283" s="72">
        <f t="shared" si="250"/>
        <v>0</v>
      </c>
      <c r="BE283" s="104"/>
      <c r="BF283" s="104"/>
      <c r="BG283" s="152"/>
      <c r="BH283" s="159"/>
      <c r="BI283" s="103"/>
      <c r="BJ283" s="103"/>
      <c r="BK283" s="72">
        <f t="shared" si="251"/>
        <v>0</v>
      </c>
      <c r="BL283" s="104"/>
      <c r="BM283" s="104"/>
      <c r="BN283" s="105"/>
      <c r="BO283" s="102"/>
      <c r="BP283" s="103"/>
      <c r="BQ283" s="103"/>
      <c r="BR283" s="72">
        <f t="shared" si="252"/>
        <v>0</v>
      </c>
      <c r="BS283" s="104"/>
      <c r="BT283" s="104"/>
      <c r="BU283" s="152"/>
      <c r="BV283" s="159"/>
      <c r="BW283" s="103"/>
      <c r="BX283" s="103"/>
      <c r="BY283" s="72">
        <f t="shared" si="253"/>
        <v>0</v>
      </c>
      <c r="BZ283" s="104"/>
      <c r="CA283" s="104"/>
      <c r="CB283" s="105"/>
      <c r="CC283" s="102"/>
      <c r="CD283" s="103"/>
      <c r="CE283" s="103"/>
      <c r="CF283" s="72">
        <f t="shared" si="254"/>
        <v>0</v>
      </c>
      <c r="CG283" s="104"/>
      <c r="CH283" s="104"/>
      <c r="CI283" s="152"/>
      <c r="CJ283" s="159"/>
      <c r="CK283" s="103"/>
      <c r="CL283" s="103"/>
      <c r="CM283" s="72">
        <f t="shared" si="255"/>
        <v>0</v>
      </c>
      <c r="CN283" s="104"/>
      <c r="CO283" s="104"/>
      <c r="CP283" s="105"/>
      <c r="CQ283" s="102"/>
      <c r="CR283" s="103"/>
      <c r="CS283" s="103"/>
      <c r="CT283" s="72">
        <f t="shared" si="256"/>
        <v>0</v>
      </c>
      <c r="CU283" s="104"/>
      <c r="CV283" s="104"/>
      <c r="CW283" s="152"/>
      <c r="CX283" s="159"/>
      <c r="CY283" s="103"/>
      <c r="CZ283" s="103"/>
      <c r="DA283" s="72">
        <f t="shared" si="257"/>
        <v>0</v>
      </c>
      <c r="DB283" s="104"/>
      <c r="DC283" s="104"/>
      <c r="DD283" s="105"/>
      <c r="DE283" s="102"/>
      <c r="DF283" s="103"/>
      <c r="DG283" s="103"/>
      <c r="DH283" s="72">
        <f t="shared" si="258"/>
        <v>0</v>
      </c>
      <c r="DI283" s="104"/>
      <c r="DJ283" s="104"/>
      <c r="DK283" s="152"/>
      <c r="DL283" s="170">
        <f t="shared" si="259"/>
        <v>0</v>
      </c>
      <c r="DM283" s="51">
        <f>DN283*Довідники!$H$2</f>
        <v>0</v>
      </c>
      <c r="DN283" s="72">
        <f t="shared" si="260"/>
        <v>0</v>
      </c>
      <c r="DO283" s="96" t="str">
        <f t="shared" si="261"/>
        <v xml:space="preserve"> </v>
      </c>
      <c r="DP283" s="68" t="str">
        <f>IF(OR(DO283&lt;Довідники!$J$3, DO283&gt;Довідники!$K$3), "!", "")</f>
        <v>!</v>
      </c>
      <c r="DQ283" s="120"/>
      <c r="DR283" s="45" t="str">
        <f t="shared" si="262"/>
        <v/>
      </c>
      <c r="DS283" s="71"/>
      <c r="DT283" s="119"/>
      <c r="DU283" s="119"/>
      <c r="DV283" s="119"/>
      <c r="DW283" s="179"/>
      <c r="DX283" s="182"/>
      <c r="DY283" s="119"/>
      <c r="DZ283" s="119"/>
      <c r="EA283" s="183"/>
      <c r="ED283" s="10">
        <f t="shared" si="263"/>
        <v>0</v>
      </c>
      <c r="EE283" s="10">
        <f t="shared" si="264"/>
        <v>0</v>
      </c>
      <c r="EF283" s="10">
        <f t="shared" si="265"/>
        <v>0</v>
      </c>
      <c r="EG283" s="10">
        <f t="shared" si="266"/>
        <v>0</v>
      </c>
      <c r="EH283" s="10">
        <f t="shared" si="267"/>
        <v>0</v>
      </c>
      <c r="EI283" s="10">
        <f t="shared" si="268"/>
        <v>0</v>
      </c>
      <c r="EJ283" s="10">
        <f t="shared" si="269"/>
        <v>0</v>
      </c>
      <c r="EL283" s="123">
        <f t="shared" si="270"/>
        <v>0</v>
      </c>
    </row>
    <row r="284" spans="1:142" ht="13.5" hidden="1" thickBot="1" x14ac:dyDescent="0.25">
      <c r="A284" s="49">
        <f t="shared" si="271"/>
        <v>69</v>
      </c>
      <c r="B284" s="101"/>
      <c r="C284" s="50" t="str">
        <f>IF(ISBLANK(D284)=FALSE,VLOOKUP(D284,Довідники!$B$2:$C$45,2,FALSE),"")</f>
        <v/>
      </c>
      <c r="D284" s="145"/>
      <c r="E284" s="112"/>
      <c r="F284" s="48" t="str">
        <f t="shared" si="219"/>
        <v/>
      </c>
      <c r="G284" s="48" t="str">
        <f>CONCATENATE(IF($X284="З", CONCATENATE($R$4, ","), ""), IF($X284=Довідники!$E$5, CONCATENATE($R$4, "*,"), ""), IF($AE284="З", CONCATENATE($Y$4, ","), ""), IF($AE284=Довідники!$E$5, CONCATENATE($Y$4, "*,"), ""), IF($AL284="З", CONCATENATE($AF$4, ","), ""), IF($AL284=Довідники!$E$5, CONCATENATE($AF$4, "*,"), ""), IF($AS284="З", CONCATENATE($AM$4, ","), ""), IF($AS284=Довідники!$E$5, CONCATENATE($AM$4, "*,"), ""), IF($AZ284="З", CONCATENATE($AT$4, ","), ""), IF($AZ284=Довідники!$E$5, CONCATENATE($AT$4, "*,"), ""), IF($BG284="З", CONCATENATE($BA$4, ","), ""), IF($BG284=Довідники!$E$5, CONCATENATE($BA$4, "*,"), ""), IF($BN284="З", CONCATENATE($BH$4, ","), ""), IF($BN284=Довідники!$E$5, CONCATENATE($BH$4, "*,"), ""), IF($BU284="З", CONCATENATE($BO$4, ","), ""), IF($BU284=Довідники!$E$5, CONCATENATE($BO$4, "*,"), ""), IF($CB284="З", CONCATENATE($BV$4, ","), ""), IF($CB284=Довідники!$E$5, CONCATENATE($BV$4, "*,"), ""), IF($CI284="З", CONCATENATE($CC$4, ","), ""), IF($CI284=Довідники!$E$5, CONCATENATE($CC$4, "*,"), ""), IF($CP284="З", CONCATENATE($CJ$4, ","), ""), IF($CP284=Довідники!$E$5, CONCATENATE($CJ$4, "*,"), ""), IF($CW284="З", CONCATENATE($CQ$4, ","), ""), IF($CW284=Довідники!$E$5, CONCATENATE($CQ$4, "*,"), ""), IF($DD284="З", CONCATENATE($CX$4, ","), ""), IF($DD284=Довідники!$E$5, CONCATENATE($CX$4, "*,"), ""), IF($DK284="З", CONCATENATE($DE$4, ","), ""), IF($DK284=Довідники!$E$5, CONCATENATE($DE$4, "*,"), ""))</f>
        <v/>
      </c>
      <c r="H284" s="48" t="str">
        <f t="shared" si="220"/>
        <v/>
      </c>
      <c r="I284" s="48" t="str">
        <f t="shared" si="221"/>
        <v/>
      </c>
      <c r="J284" s="48">
        <f t="shared" si="239"/>
        <v>0</v>
      </c>
      <c r="K284" s="48" t="str">
        <f t="shared" si="223"/>
        <v/>
      </c>
      <c r="L284" s="48">
        <f t="shared" si="240"/>
        <v>0</v>
      </c>
      <c r="M284" s="51">
        <f t="shared" si="241"/>
        <v>0</v>
      </c>
      <c r="N284" s="51">
        <f t="shared" si="242"/>
        <v>0</v>
      </c>
      <c r="O284" s="52">
        <f t="shared" si="243"/>
        <v>0</v>
      </c>
      <c r="P284" s="96" t="str">
        <f t="shared" si="244"/>
        <v xml:space="preserve"> </v>
      </c>
      <c r="Q284" s="166" t="str">
        <f>IF(OR(P284&lt;Довідники!$J$8, P284&gt;Довідники!$K$8), "!", "")</f>
        <v>!</v>
      </c>
      <c r="R284" s="159"/>
      <c r="S284" s="103"/>
      <c r="T284" s="103"/>
      <c r="U284" s="72">
        <f t="shared" si="245"/>
        <v>0</v>
      </c>
      <c r="V284" s="104"/>
      <c r="W284" s="104"/>
      <c r="X284" s="105"/>
      <c r="Y284" s="102"/>
      <c r="Z284" s="103"/>
      <c r="AA284" s="103"/>
      <c r="AB284" s="72">
        <f t="shared" si="246"/>
        <v>0</v>
      </c>
      <c r="AC284" s="104"/>
      <c r="AD284" s="104"/>
      <c r="AE284" s="152"/>
      <c r="AF284" s="159"/>
      <c r="AG284" s="103"/>
      <c r="AH284" s="103"/>
      <c r="AI284" s="72">
        <f t="shared" si="247"/>
        <v>0</v>
      </c>
      <c r="AJ284" s="104"/>
      <c r="AK284" s="104"/>
      <c r="AL284" s="105"/>
      <c r="AM284" s="102"/>
      <c r="AN284" s="103"/>
      <c r="AO284" s="103"/>
      <c r="AP284" s="72">
        <f t="shared" si="248"/>
        <v>0</v>
      </c>
      <c r="AQ284" s="104"/>
      <c r="AR284" s="104"/>
      <c r="AS284" s="152"/>
      <c r="AT284" s="159"/>
      <c r="AU284" s="103"/>
      <c r="AV284" s="103"/>
      <c r="AW284" s="72">
        <f t="shared" si="249"/>
        <v>0</v>
      </c>
      <c r="AX284" s="104"/>
      <c r="AY284" s="104"/>
      <c r="AZ284" s="105"/>
      <c r="BA284" s="102"/>
      <c r="BB284" s="103"/>
      <c r="BC284" s="103"/>
      <c r="BD284" s="72">
        <f t="shared" si="250"/>
        <v>0</v>
      </c>
      <c r="BE284" s="104"/>
      <c r="BF284" s="104"/>
      <c r="BG284" s="152"/>
      <c r="BH284" s="159"/>
      <c r="BI284" s="103"/>
      <c r="BJ284" s="103"/>
      <c r="BK284" s="72">
        <f t="shared" si="251"/>
        <v>0</v>
      </c>
      <c r="BL284" s="104"/>
      <c r="BM284" s="104"/>
      <c r="BN284" s="105"/>
      <c r="BO284" s="102"/>
      <c r="BP284" s="103"/>
      <c r="BQ284" s="103"/>
      <c r="BR284" s="72">
        <f t="shared" si="252"/>
        <v>0</v>
      </c>
      <c r="BS284" s="104"/>
      <c r="BT284" s="104"/>
      <c r="BU284" s="152"/>
      <c r="BV284" s="159"/>
      <c r="BW284" s="103"/>
      <c r="BX284" s="103"/>
      <c r="BY284" s="72">
        <f t="shared" si="253"/>
        <v>0</v>
      </c>
      <c r="BZ284" s="104"/>
      <c r="CA284" s="104"/>
      <c r="CB284" s="105"/>
      <c r="CC284" s="102"/>
      <c r="CD284" s="103"/>
      <c r="CE284" s="103"/>
      <c r="CF284" s="72">
        <f t="shared" si="254"/>
        <v>0</v>
      </c>
      <c r="CG284" s="104"/>
      <c r="CH284" s="104"/>
      <c r="CI284" s="152"/>
      <c r="CJ284" s="159"/>
      <c r="CK284" s="103"/>
      <c r="CL284" s="103"/>
      <c r="CM284" s="72">
        <f t="shared" si="255"/>
        <v>0</v>
      </c>
      <c r="CN284" s="104"/>
      <c r="CO284" s="104"/>
      <c r="CP284" s="105"/>
      <c r="CQ284" s="102"/>
      <c r="CR284" s="103"/>
      <c r="CS284" s="103"/>
      <c r="CT284" s="72">
        <f t="shared" si="256"/>
        <v>0</v>
      </c>
      <c r="CU284" s="104"/>
      <c r="CV284" s="104"/>
      <c r="CW284" s="152"/>
      <c r="CX284" s="159"/>
      <c r="CY284" s="103"/>
      <c r="CZ284" s="103"/>
      <c r="DA284" s="72">
        <f t="shared" si="257"/>
        <v>0</v>
      </c>
      <c r="DB284" s="104"/>
      <c r="DC284" s="104"/>
      <c r="DD284" s="105"/>
      <c r="DE284" s="102"/>
      <c r="DF284" s="103"/>
      <c r="DG284" s="103"/>
      <c r="DH284" s="72">
        <f t="shared" si="258"/>
        <v>0</v>
      </c>
      <c r="DI284" s="104"/>
      <c r="DJ284" s="104"/>
      <c r="DK284" s="152"/>
      <c r="DL284" s="170">
        <f t="shared" si="259"/>
        <v>0</v>
      </c>
      <c r="DM284" s="51">
        <f>DN284*Довідники!$H$2</f>
        <v>0</v>
      </c>
      <c r="DN284" s="72">
        <f t="shared" si="260"/>
        <v>0</v>
      </c>
      <c r="DO284" s="96" t="str">
        <f t="shared" si="261"/>
        <v xml:space="preserve"> </v>
      </c>
      <c r="DP284" s="68" t="str">
        <f>IF(OR(DO284&lt;Довідники!$J$3, DO284&gt;Довідники!$K$3), "!", "")</f>
        <v>!</v>
      </c>
      <c r="DQ284" s="120"/>
      <c r="DR284" s="45" t="str">
        <f t="shared" si="262"/>
        <v/>
      </c>
      <c r="DS284" s="71"/>
      <c r="DT284" s="119"/>
      <c r="DU284" s="119"/>
      <c r="DV284" s="119"/>
      <c r="DW284" s="179"/>
      <c r="DX284" s="182"/>
      <c r="DY284" s="119"/>
      <c r="DZ284" s="119"/>
      <c r="EA284" s="183"/>
      <c r="ED284" s="10">
        <f t="shared" si="263"/>
        <v>0</v>
      </c>
      <c r="EE284" s="10">
        <f t="shared" si="264"/>
        <v>0</v>
      </c>
      <c r="EF284" s="10">
        <f t="shared" si="265"/>
        <v>0</v>
      </c>
      <c r="EG284" s="10">
        <f t="shared" si="266"/>
        <v>0</v>
      </c>
      <c r="EH284" s="10">
        <f t="shared" si="267"/>
        <v>0</v>
      </c>
      <c r="EI284" s="10">
        <f t="shared" si="268"/>
        <v>0</v>
      </c>
      <c r="EJ284" s="10">
        <f t="shared" si="269"/>
        <v>0</v>
      </c>
      <c r="EL284" s="123">
        <f t="shared" si="270"/>
        <v>0</v>
      </c>
    </row>
    <row r="285" spans="1:142" ht="13.5" hidden="1" thickBot="1" x14ac:dyDescent="0.25">
      <c r="A285" s="49">
        <f t="shared" si="271"/>
        <v>70</v>
      </c>
      <c r="B285" s="101"/>
      <c r="C285" s="50" t="str">
        <f>IF(ISBLANK(D285)=FALSE,VLOOKUP(D285,Довідники!$B$2:$C$45,2,FALSE),"")</f>
        <v/>
      </c>
      <c r="D285" s="145"/>
      <c r="E285" s="112"/>
      <c r="F285" s="48" t="str">
        <f t="shared" si="219"/>
        <v/>
      </c>
      <c r="G285" s="48" t="str">
        <f>CONCATENATE(IF($X285="З", CONCATENATE($R$4, ","), ""), IF($X285=Довідники!$E$5, CONCATENATE($R$4, "*,"), ""), IF($AE285="З", CONCATENATE($Y$4, ","), ""), IF($AE285=Довідники!$E$5, CONCATENATE($Y$4, "*,"), ""), IF($AL285="З", CONCATENATE($AF$4, ","), ""), IF($AL285=Довідники!$E$5, CONCATENATE($AF$4, "*,"), ""), IF($AS285="З", CONCATENATE($AM$4, ","), ""), IF($AS285=Довідники!$E$5, CONCATENATE($AM$4, "*,"), ""), IF($AZ285="З", CONCATENATE($AT$4, ","), ""), IF($AZ285=Довідники!$E$5, CONCATENATE($AT$4, "*,"), ""), IF($BG285="З", CONCATENATE($BA$4, ","), ""), IF($BG285=Довідники!$E$5, CONCATENATE($BA$4, "*,"), ""), IF($BN285="З", CONCATENATE($BH$4, ","), ""), IF($BN285=Довідники!$E$5, CONCATENATE($BH$4, "*,"), ""), IF($BU285="З", CONCATENATE($BO$4, ","), ""), IF($BU285=Довідники!$E$5, CONCATENATE($BO$4, "*,"), ""), IF($CB285="З", CONCATENATE($BV$4, ","), ""), IF($CB285=Довідники!$E$5, CONCATENATE($BV$4, "*,"), ""), IF($CI285="З", CONCATENATE($CC$4, ","), ""), IF($CI285=Довідники!$E$5, CONCATENATE($CC$4, "*,"), ""), IF($CP285="З", CONCATENATE($CJ$4, ","), ""), IF($CP285=Довідники!$E$5, CONCATENATE($CJ$4, "*,"), ""), IF($CW285="З", CONCATENATE($CQ$4, ","), ""), IF($CW285=Довідники!$E$5, CONCATENATE($CQ$4, "*,"), ""), IF($DD285="З", CONCATENATE($CX$4, ","), ""), IF($DD285=Довідники!$E$5, CONCATENATE($CX$4, "*,"), ""), IF($DK285="З", CONCATENATE($DE$4, ","), ""), IF($DK285=Довідники!$E$5, CONCATENATE($DE$4, "*,"), ""))</f>
        <v/>
      </c>
      <c r="H285" s="48" t="str">
        <f t="shared" si="220"/>
        <v/>
      </c>
      <c r="I285" s="48" t="str">
        <f t="shared" si="221"/>
        <v/>
      </c>
      <c r="J285" s="48">
        <f t="shared" si="239"/>
        <v>0</v>
      </c>
      <c r="K285" s="48" t="str">
        <f t="shared" si="223"/>
        <v/>
      </c>
      <c r="L285" s="48">
        <f t="shared" si="240"/>
        <v>0</v>
      </c>
      <c r="M285" s="51">
        <f t="shared" si="241"/>
        <v>0</v>
      </c>
      <c r="N285" s="51">
        <f t="shared" si="242"/>
        <v>0</v>
      </c>
      <c r="O285" s="52">
        <f t="shared" si="243"/>
        <v>0</v>
      </c>
      <c r="P285" s="96" t="str">
        <f t="shared" si="244"/>
        <v xml:space="preserve"> </v>
      </c>
      <c r="Q285" s="166" t="str">
        <f>IF(OR(P285&lt;Довідники!$J$8, P285&gt;Довідники!$K$8), "!", "")</f>
        <v>!</v>
      </c>
      <c r="R285" s="159"/>
      <c r="S285" s="103"/>
      <c r="T285" s="103"/>
      <c r="U285" s="72">
        <f t="shared" si="245"/>
        <v>0</v>
      </c>
      <c r="V285" s="104"/>
      <c r="W285" s="104"/>
      <c r="X285" s="105"/>
      <c r="Y285" s="102"/>
      <c r="Z285" s="103"/>
      <c r="AA285" s="103"/>
      <c r="AB285" s="72">
        <f t="shared" si="246"/>
        <v>0</v>
      </c>
      <c r="AC285" s="104"/>
      <c r="AD285" s="104"/>
      <c r="AE285" s="152"/>
      <c r="AF285" s="159"/>
      <c r="AG285" s="103"/>
      <c r="AH285" s="103"/>
      <c r="AI285" s="72">
        <f t="shared" si="247"/>
        <v>0</v>
      </c>
      <c r="AJ285" s="104"/>
      <c r="AK285" s="104"/>
      <c r="AL285" s="105"/>
      <c r="AM285" s="102"/>
      <c r="AN285" s="103"/>
      <c r="AO285" s="103"/>
      <c r="AP285" s="72">
        <f t="shared" si="248"/>
        <v>0</v>
      </c>
      <c r="AQ285" s="104"/>
      <c r="AR285" s="104"/>
      <c r="AS285" s="152"/>
      <c r="AT285" s="159"/>
      <c r="AU285" s="103"/>
      <c r="AV285" s="103"/>
      <c r="AW285" s="72">
        <f t="shared" si="249"/>
        <v>0</v>
      </c>
      <c r="AX285" s="104"/>
      <c r="AY285" s="104"/>
      <c r="AZ285" s="105"/>
      <c r="BA285" s="102"/>
      <c r="BB285" s="103"/>
      <c r="BC285" s="103"/>
      <c r="BD285" s="72">
        <f t="shared" si="250"/>
        <v>0</v>
      </c>
      <c r="BE285" s="104"/>
      <c r="BF285" s="104"/>
      <c r="BG285" s="152"/>
      <c r="BH285" s="159"/>
      <c r="BI285" s="103"/>
      <c r="BJ285" s="103"/>
      <c r="BK285" s="72">
        <f t="shared" si="251"/>
        <v>0</v>
      </c>
      <c r="BL285" s="104"/>
      <c r="BM285" s="104"/>
      <c r="BN285" s="105"/>
      <c r="BO285" s="102"/>
      <c r="BP285" s="103"/>
      <c r="BQ285" s="103"/>
      <c r="BR285" s="72">
        <f t="shared" si="252"/>
        <v>0</v>
      </c>
      <c r="BS285" s="104"/>
      <c r="BT285" s="104"/>
      <c r="BU285" s="152"/>
      <c r="BV285" s="159"/>
      <c r="BW285" s="103"/>
      <c r="BX285" s="103"/>
      <c r="BY285" s="72">
        <f t="shared" si="253"/>
        <v>0</v>
      </c>
      <c r="BZ285" s="104"/>
      <c r="CA285" s="104"/>
      <c r="CB285" s="105"/>
      <c r="CC285" s="102"/>
      <c r="CD285" s="103"/>
      <c r="CE285" s="103"/>
      <c r="CF285" s="72">
        <f t="shared" si="254"/>
        <v>0</v>
      </c>
      <c r="CG285" s="104"/>
      <c r="CH285" s="104"/>
      <c r="CI285" s="152"/>
      <c r="CJ285" s="159"/>
      <c r="CK285" s="103"/>
      <c r="CL285" s="103"/>
      <c r="CM285" s="72">
        <f t="shared" si="255"/>
        <v>0</v>
      </c>
      <c r="CN285" s="104"/>
      <c r="CO285" s="104"/>
      <c r="CP285" s="105"/>
      <c r="CQ285" s="102"/>
      <c r="CR285" s="103"/>
      <c r="CS285" s="103"/>
      <c r="CT285" s="72">
        <f t="shared" si="256"/>
        <v>0</v>
      </c>
      <c r="CU285" s="104"/>
      <c r="CV285" s="104"/>
      <c r="CW285" s="152"/>
      <c r="CX285" s="159"/>
      <c r="CY285" s="103"/>
      <c r="CZ285" s="103"/>
      <c r="DA285" s="72">
        <f t="shared" si="257"/>
        <v>0</v>
      </c>
      <c r="DB285" s="104"/>
      <c r="DC285" s="104"/>
      <c r="DD285" s="105"/>
      <c r="DE285" s="102"/>
      <c r="DF285" s="103"/>
      <c r="DG285" s="103"/>
      <c r="DH285" s="72">
        <f t="shared" si="258"/>
        <v>0</v>
      </c>
      <c r="DI285" s="104"/>
      <c r="DJ285" s="104"/>
      <c r="DK285" s="152"/>
      <c r="DL285" s="170">
        <f t="shared" si="259"/>
        <v>0</v>
      </c>
      <c r="DM285" s="51">
        <f>DN285*Довідники!$H$2</f>
        <v>0</v>
      </c>
      <c r="DN285" s="72">
        <f t="shared" si="260"/>
        <v>0</v>
      </c>
      <c r="DO285" s="96" t="str">
        <f t="shared" si="261"/>
        <v xml:space="preserve"> </v>
      </c>
      <c r="DP285" s="68" t="str">
        <f>IF(OR(DO285&lt;Довідники!$J$3, DO285&gt;Довідники!$K$3), "!", "")</f>
        <v>!</v>
      </c>
      <c r="DQ285" s="120"/>
      <c r="DR285" s="45" t="str">
        <f t="shared" si="262"/>
        <v/>
      </c>
      <c r="DS285" s="71"/>
      <c r="DT285" s="119"/>
      <c r="DU285" s="119"/>
      <c r="DV285" s="119"/>
      <c r="DW285" s="179"/>
      <c r="DX285" s="182"/>
      <c r="DY285" s="119"/>
      <c r="DZ285" s="119"/>
      <c r="EA285" s="183"/>
      <c r="ED285" s="10">
        <f t="shared" si="263"/>
        <v>0</v>
      </c>
      <c r="EE285" s="10">
        <f t="shared" si="264"/>
        <v>0</v>
      </c>
      <c r="EF285" s="10">
        <f t="shared" si="265"/>
        <v>0</v>
      </c>
      <c r="EG285" s="10">
        <f t="shared" si="266"/>
        <v>0</v>
      </c>
      <c r="EH285" s="10">
        <f t="shared" si="267"/>
        <v>0</v>
      </c>
      <c r="EI285" s="10">
        <f t="shared" si="268"/>
        <v>0</v>
      </c>
      <c r="EJ285" s="10">
        <f t="shared" si="269"/>
        <v>0</v>
      </c>
      <c r="EL285" s="123">
        <f t="shared" si="270"/>
        <v>0</v>
      </c>
    </row>
    <row r="286" spans="1:142" ht="13.5" hidden="1" thickBot="1" x14ac:dyDescent="0.25">
      <c r="A286" s="49">
        <f t="shared" si="271"/>
        <v>71</v>
      </c>
      <c r="B286" s="101"/>
      <c r="C286" s="50" t="str">
        <f>IF(ISBLANK(D286)=FALSE,VLOOKUP(D286,Довідники!$B$2:$C$45,2,FALSE),"")</f>
        <v/>
      </c>
      <c r="D286" s="145"/>
      <c r="E286" s="112"/>
      <c r="F286" s="48" t="str">
        <f t="shared" si="219"/>
        <v/>
      </c>
      <c r="G286" s="48" t="str">
        <f>CONCATENATE(IF($X286="З", CONCATENATE($R$4, ","), ""), IF($X286=Довідники!$E$5, CONCATENATE($R$4, "*,"), ""), IF($AE286="З", CONCATENATE($Y$4, ","), ""), IF($AE286=Довідники!$E$5, CONCATENATE($Y$4, "*,"), ""), IF($AL286="З", CONCATENATE($AF$4, ","), ""), IF($AL286=Довідники!$E$5, CONCATENATE($AF$4, "*,"), ""), IF($AS286="З", CONCATENATE($AM$4, ","), ""), IF($AS286=Довідники!$E$5, CONCATENATE($AM$4, "*,"), ""), IF($AZ286="З", CONCATENATE($AT$4, ","), ""), IF($AZ286=Довідники!$E$5, CONCATENATE($AT$4, "*,"), ""), IF($BG286="З", CONCATENATE($BA$4, ","), ""), IF($BG286=Довідники!$E$5, CONCATENATE($BA$4, "*,"), ""), IF($BN286="З", CONCATENATE($BH$4, ","), ""), IF($BN286=Довідники!$E$5, CONCATENATE($BH$4, "*,"), ""), IF($BU286="З", CONCATENATE($BO$4, ","), ""), IF($BU286=Довідники!$E$5, CONCATENATE($BO$4, "*,"), ""), IF($CB286="З", CONCATENATE($BV$4, ","), ""), IF($CB286=Довідники!$E$5, CONCATENATE($BV$4, "*,"), ""), IF($CI286="З", CONCATENATE($CC$4, ","), ""), IF($CI286=Довідники!$E$5, CONCATENATE($CC$4, "*,"), ""), IF($CP286="З", CONCATENATE($CJ$4, ","), ""), IF($CP286=Довідники!$E$5, CONCATENATE($CJ$4, "*,"), ""), IF($CW286="З", CONCATENATE($CQ$4, ","), ""), IF($CW286=Довідники!$E$5, CONCATENATE($CQ$4, "*,"), ""), IF($DD286="З", CONCATENATE($CX$4, ","), ""), IF($DD286=Довідники!$E$5, CONCATENATE($CX$4, "*,"), ""), IF($DK286="З", CONCATENATE($DE$4, ","), ""), IF($DK286=Довідники!$E$5, CONCATENATE($DE$4, "*,"), ""))</f>
        <v/>
      </c>
      <c r="H286" s="48" t="str">
        <f t="shared" si="220"/>
        <v/>
      </c>
      <c r="I286" s="48" t="str">
        <f t="shared" si="221"/>
        <v/>
      </c>
      <c r="J286" s="48">
        <f t="shared" si="239"/>
        <v>0</v>
      </c>
      <c r="K286" s="48" t="str">
        <f t="shared" si="223"/>
        <v/>
      </c>
      <c r="L286" s="48">
        <f t="shared" si="240"/>
        <v>0</v>
      </c>
      <c r="M286" s="51">
        <f t="shared" si="241"/>
        <v>0</v>
      </c>
      <c r="N286" s="51">
        <f t="shared" si="242"/>
        <v>0</v>
      </c>
      <c r="O286" s="52">
        <f t="shared" si="243"/>
        <v>0</v>
      </c>
      <c r="P286" s="96" t="str">
        <f t="shared" si="244"/>
        <v xml:space="preserve"> </v>
      </c>
      <c r="Q286" s="166" t="str">
        <f>IF(OR(P286&lt;Довідники!$J$8, P286&gt;Довідники!$K$8), "!", "")</f>
        <v>!</v>
      </c>
      <c r="R286" s="159"/>
      <c r="S286" s="103"/>
      <c r="T286" s="103"/>
      <c r="U286" s="72">
        <f t="shared" si="245"/>
        <v>0</v>
      </c>
      <c r="V286" s="104"/>
      <c r="W286" s="104"/>
      <c r="X286" s="105"/>
      <c r="Y286" s="102"/>
      <c r="Z286" s="103"/>
      <c r="AA286" s="103"/>
      <c r="AB286" s="72">
        <f t="shared" si="246"/>
        <v>0</v>
      </c>
      <c r="AC286" s="104"/>
      <c r="AD286" s="104"/>
      <c r="AE286" s="152"/>
      <c r="AF286" s="159"/>
      <c r="AG286" s="103"/>
      <c r="AH286" s="103"/>
      <c r="AI286" s="72">
        <f t="shared" si="247"/>
        <v>0</v>
      </c>
      <c r="AJ286" s="104"/>
      <c r="AK286" s="104"/>
      <c r="AL286" s="105"/>
      <c r="AM286" s="102"/>
      <c r="AN286" s="103"/>
      <c r="AO286" s="103"/>
      <c r="AP286" s="72">
        <f t="shared" si="248"/>
        <v>0</v>
      </c>
      <c r="AQ286" s="104"/>
      <c r="AR286" s="104"/>
      <c r="AS286" s="152"/>
      <c r="AT286" s="159"/>
      <c r="AU286" s="103"/>
      <c r="AV286" s="103"/>
      <c r="AW286" s="72">
        <f t="shared" si="249"/>
        <v>0</v>
      </c>
      <c r="AX286" s="104"/>
      <c r="AY286" s="104"/>
      <c r="AZ286" s="105"/>
      <c r="BA286" s="102"/>
      <c r="BB286" s="103"/>
      <c r="BC286" s="103"/>
      <c r="BD286" s="72">
        <f t="shared" si="250"/>
        <v>0</v>
      </c>
      <c r="BE286" s="104"/>
      <c r="BF286" s="104"/>
      <c r="BG286" s="152"/>
      <c r="BH286" s="159"/>
      <c r="BI286" s="103"/>
      <c r="BJ286" s="103"/>
      <c r="BK286" s="72">
        <f t="shared" si="251"/>
        <v>0</v>
      </c>
      <c r="BL286" s="104"/>
      <c r="BM286" s="104"/>
      <c r="BN286" s="105"/>
      <c r="BO286" s="102"/>
      <c r="BP286" s="103"/>
      <c r="BQ286" s="103"/>
      <c r="BR286" s="72">
        <f t="shared" si="252"/>
        <v>0</v>
      </c>
      <c r="BS286" s="104"/>
      <c r="BT286" s="104"/>
      <c r="BU286" s="152"/>
      <c r="BV286" s="159"/>
      <c r="BW286" s="103"/>
      <c r="BX286" s="103"/>
      <c r="BY286" s="72">
        <f t="shared" si="253"/>
        <v>0</v>
      </c>
      <c r="BZ286" s="104"/>
      <c r="CA286" s="104"/>
      <c r="CB286" s="105"/>
      <c r="CC286" s="102"/>
      <c r="CD286" s="103"/>
      <c r="CE286" s="103"/>
      <c r="CF286" s="72">
        <f t="shared" si="254"/>
        <v>0</v>
      </c>
      <c r="CG286" s="104"/>
      <c r="CH286" s="104"/>
      <c r="CI286" s="152"/>
      <c r="CJ286" s="159"/>
      <c r="CK286" s="103"/>
      <c r="CL286" s="103"/>
      <c r="CM286" s="72">
        <f t="shared" si="255"/>
        <v>0</v>
      </c>
      <c r="CN286" s="104"/>
      <c r="CO286" s="104"/>
      <c r="CP286" s="105"/>
      <c r="CQ286" s="102"/>
      <c r="CR286" s="103"/>
      <c r="CS286" s="103"/>
      <c r="CT286" s="72">
        <f t="shared" si="256"/>
        <v>0</v>
      </c>
      <c r="CU286" s="104"/>
      <c r="CV286" s="104"/>
      <c r="CW286" s="152"/>
      <c r="CX286" s="159"/>
      <c r="CY286" s="103"/>
      <c r="CZ286" s="103"/>
      <c r="DA286" s="72">
        <f t="shared" si="257"/>
        <v>0</v>
      </c>
      <c r="DB286" s="104"/>
      <c r="DC286" s="104"/>
      <c r="DD286" s="105"/>
      <c r="DE286" s="102"/>
      <c r="DF286" s="103"/>
      <c r="DG286" s="103"/>
      <c r="DH286" s="72">
        <f t="shared" si="258"/>
        <v>0</v>
      </c>
      <c r="DI286" s="104"/>
      <c r="DJ286" s="104"/>
      <c r="DK286" s="152"/>
      <c r="DL286" s="170">
        <f t="shared" si="259"/>
        <v>0</v>
      </c>
      <c r="DM286" s="51">
        <f>DN286*Довідники!$H$2</f>
        <v>0</v>
      </c>
      <c r="DN286" s="72">
        <f t="shared" si="260"/>
        <v>0</v>
      </c>
      <c r="DO286" s="96" t="str">
        <f t="shared" si="261"/>
        <v xml:space="preserve"> </v>
      </c>
      <c r="DP286" s="68" t="str">
        <f>IF(OR(DO286&lt;Довідники!$J$3, DO286&gt;Довідники!$K$3), "!", "")</f>
        <v>!</v>
      </c>
      <c r="DQ286" s="120"/>
      <c r="DR286" s="45" t="str">
        <f t="shared" si="262"/>
        <v/>
      </c>
      <c r="DS286" s="71"/>
      <c r="DT286" s="119"/>
      <c r="DU286" s="119"/>
      <c r="DV286" s="119"/>
      <c r="DW286" s="179"/>
      <c r="DX286" s="182"/>
      <c r="DY286" s="119"/>
      <c r="DZ286" s="119"/>
      <c r="EA286" s="183"/>
      <c r="ED286" s="10">
        <f t="shared" si="263"/>
        <v>0</v>
      </c>
      <c r="EE286" s="10">
        <f t="shared" si="264"/>
        <v>0</v>
      </c>
      <c r="EF286" s="10">
        <f t="shared" si="265"/>
        <v>0</v>
      </c>
      <c r="EG286" s="10">
        <f t="shared" si="266"/>
        <v>0</v>
      </c>
      <c r="EH286" s="10">
        <f t="shared" si="267"/>
        <v>0</v>
      </c>
      <c r="EI286" s="10">
        <f t="shared" si="268"/>
        <v>0</v>
      </c>
      <c r="EJ286" s="10">
        <f t="shared" si="269"/>
        <v>0</v>
      </c>
      <c r="EL286" s="123">
        <f t="shared" si="270"/>
        <v>0</v>
      </c>
    </row>
    <row r="287" spans="1:142" ht="13.5" hidden="1" thickBot="1" x14ac:dyDescent="0.25">
      <c r="A287" s="49">
        <f t="shared" si="271"/>
        <v>72</v>
      </c>
      <c r="B287" s="101"/>
      <c r="C287" s="50" t="str">
        <f>IF(ISBLANK(D287)=FALSE,VLOOKUP(D287,Довідники!$B$2:$C$45,2,FALSE),"")</f>
        <v/>
      </c>
      <c r="D287" s="145"/>
      <c r="E287" s="112"/>
      <c r="F287" s="48" t="str">
        <f t="shared" si="219"/>
        <v/>
      </c>
      <c r="G287" s="48" t="str">
        <f>CONCATENATE(IF($X287="З", CONCATENATE($R$4, ","), ""), IF($X287=Довідники!$E$5, CONCATENATE($R$4, "*,"), ""), IF($AE287="З", CONCATENATE($Y$4, ","), ""), IF($AE287=Довідники!$E$5, CONCATENATE($Y$4, "*,"), ""), IF($AL287="З", CONCATENATE($AF$4, ","), ""), IF($AL287=Довідники!$E$5, CONCATENATE($AF$4, "*,"), ""), IF($AS287="З", CONCATENATE($AM$4, ","), ""), IF($AS287=Довідники!$E$5, CONCATENATE($AM$4, "*,"), ""), IF($AZ287="З", CONCATENATE($AT$4, ","), ""), IF($AZ287=Довідники!$E$5, CONCATENATE($AT$4, "*,"), ""), IF($BG287="З", CONCATENATE($BA$4, ","), ""), IF($BG287=Довідники!$E$5, CONCATENATE($BA$4, "*,"), ""), IF($BN287="З", CONCATENATE($BH$4, ","), ""), IF($BN287=Довідники!$E$5, CONCATENATE($BH$4, "*,"), ""), IF($BU287="З", CONCATENATE($BO$4, ","), ""), IF($BU287=Довідники!$E$5, CONCATENATE($BO$4, "*,"), ""), IF($CB287="З", CONCATENATE($BV$4, ","), ""), IF($CB287=Довідники!$E$5, CONCATENATE($BV$4, "*,"), ""), IF($CI287="З", CONCATENATE($CC$4, ","), ""), IF($CI287=Довідники!$E$5, CONCATENATE($CC$4, "*,"), ""), IF($CP287="З", CONCATENATE($CJ$4, ","), ""), IF($CP287=Довідники!$E$5, CONCATENATE($CJ$4, "*,"), ""), IF($CW287="З", CONCATENATE($CQ$4, ","), ""), IF($CW287=Довідники!$E$5, CONCATENATE($CQ$4, "*,"), ""), IF($DD287="З", CONCATENATE($CX$4, ","), ""), IF($DD287=Довідники!$E$5, CONCATENATE($CX$4, "*,"), ""), IF($DK287="З", CONCATENATE($DE$4, ","), ""), IF($DK287=Довідники!$E$5, CONCATENATE($DE$4, "*,"), ""))</f>
        <v/>
      </c>
      <c r="H287" s="48" t="str">
        <f t="shared" si="220"/>
        <v/>
      </c>
      <c r="I287" s="48" t="str">
        <f t="shared" si="221"/>
        <v/>
      </c>
      <c r="J287" s="48">
        <f t="shared" si="239"/>
        <v>0</v>
      </c>
      <c r="K287" s="48" t="str">
        <f t="shared" si="223"/>
        <v/>
      </c>
      <c r="L287" s="48">
        <f t="shared" si="240"/>
        <v>0</v>
      </c>
      <c r="M287" s="51">
        <f t="shared" si="241"/>
        <v>0</v>
      </c>
      <c r="N287" s="51">
        <f t="shared" si="242"/>
        <v>0</v>
      </c>
      <c r="O287" s="52">
        <f t="shared" si="243"/>
        <v>0</v>
      </c>
      <c r="P287" s="96" t="str">
        <f t="shared" si="244"/>
        <v xml:space="preserve"> </v>
      </c>
      <c r="Q287" s="166" t="str">
        <f>IF(OR(P287&lt;Довідники!$J$8, P287&gt;Довідники!$K$8), "!", "")</f>
        <v>!</v>
      </c>
      <c r="R287" s="159"/>
      <c r="S287" s="103"/>
      <c r="T287" s="103"/>
      <c r="U287" s="72">
        <f t="shared" si="245"/>
        <v>0</v>
      </c>
      <c r="V287" s="104"/>
      <c r="W287" s="104"/>
      <c r="X287" s="105"/>
      <c r="Y287" s="102"/>
      <c r="Z287" s="103"/>
      <c r="AA287" s="103"/>
      <c r="AB287" s="72">
        <f t="shared" si="246"/>
        <v>0</v>
      </c>
      <c r="AC287" s="104"/>
      <c r="AD287" s="104"/>
      <c r="AE287" s="152"/>
      <c r="AF287" s="159"/>
      <c r="AG287" s="103"/>
      <c r="AH287" s="103"/>
      <c r="AI287" s="72">
        <f t="shared" si="247"/>
        <v>0</v>
      </c>
      <c r="AJ287" s="104"/>
      <c r="AK287" s="104"/>
      <c r="AL287" s="105"/>
      <c r="AM287" s="102"/>
      <c r="AN287" s="103"/>
      <c r="AO287" s="103"/>
      <c r="AP287" s="72">
        <f t="shared" si="248"/>
        <v>0</v>
      </c>
      <c r="AQ287" s="104"/>
      <c r="AR287" s="104"/>
      <c r="AS287" s="152"/>
      <c r="AT287" s="159"/>
      <c r="AU287" s="103"/>
      <c r="AV287" s="103"/>
      <c r="AW287" s="72">
        <f t="shared" si="249"/>
        <v>0</v>
      </c>
      <c r="AX287" s="104"/>
      <c r="AY287" s="104"/>
      <c r="AZ287" s="105"/>
      <c r="BA287" s="102"/>
      <c r="BB287" s="103"/>
      <c r="BC287" s="103"/>
      <c r="BD287" s="72">
        <f t="shared" si="250"/>
        <v>0</v>
      </c>
      <c r="BE287" s="104"/>
      <c r="BF287" s="104"/>
      <c r="BG287" s="152"/>
      <c r="BH287" s="159"/>
      <c r="BI287" s="103"/>
      <c r="BJ287" s="103"/>
      <c r="BK287" s="72">
        <f t="shared" si="251"/>
        <v>0</v>
      </c>
      <c r="BL287" s="104"/>
      <c r="BM287" s="104"/>
      <c r="BN287" s="105"/>
      <c r="BO287" s="102"/>
      <c r="BP287" s="103"/>
      <c r="BQ287" s="103"/>
      <c r="BR287" s="72">
        <f t="shared" si="252"/>
        <v>0</v>
      </c>
      <c r="BS287" s="104"/>
      <c r="BT287" s="104"/>
      <c r="BU287" s="152"/>
      <c r="BV287" s="159"/>
      <c r="BW287" s="103"/>
      <c r="BX287" s="103"/>
      <c r="BY287" s="72">
        <f t="shared" si="253"/>
        <v>0</v>
      </c>
      <c r="BZ287" s="104"/>
      <c r="CA287" s="104"/>
      <c r="CB287" s="105"/>
      <c r="CC287" s="102"/>
      <c r="CD287" s="103"/>
      <c r="CE287" s="103"/>
      <c r="CF287" s="72">
        <f t="shared" si="254"/>
        <v>0</v>
      </c>
      <c r="CG287" s="104"/>
      <c r="CH287" s="104"/>
      <c r="CI287" s="152"/>
      <c r="CJ287" s="159"/>
      <c r="CK287" s="103"/>
      <c r="CL287" s="103"/>
      <c r="CM287" s="72">
        <f t="shared" si="255"/>
        <v>0</v>
      </c>
      <c r="CN287" s="104"/>
      <c r="CO287" s="104"/>
      <c r="CP287" s="105"/>
      <c r="CQ287" s="102"/>
      <c r="CR287" s="103"/>
      <c r="CS287" s="103"/>
      <c r="CT287" s="72">
        <f t="shared" si="256"/>
        <v>0</v>
      </c>
      <c r="CU287" s="104"/>
      <c r="CV287" s="104"/>
      <c r="CW287" s="152"/>
      <c r="CX287" s="159"/>
      <c r="CY287" s="103"/>
      <c r="CZ287" s="103"/>
      <c r="DA287" s="72">
        <f t="shared" si="257"/>
        <v>0</v>
      </c>
      <c r="DB287" s="104"/>
      <c r="DC287" s="104"/>
      <c r="DD287" s="105"/>
      <c r="DE287" s="102"/>
      <c r="DF287" s="103"/>
      <c r="DG287" s="103"/>
      <c r="DH287" s="72">
        <f t="shared" si="258"/>
        <v>0</v>
      </c>
      <c r="DI287" s="104"/>
      <c r="DJ287" s="104"/>
      <c r="DK287" s="152"/>
      <c r="DL287" s="170">
        <f t="shared" si="259"/>
        <v>0</v>
      </c>
      <c r="DM287" s="51">
        <f>DN287*Довідники!$H$2</f>
        <v>0</v>
      </c>
      <c r="DN287" s="72">
        <f t="shared" si="260"/>
        <v>0</v>
      </c>
      <c r="DO287" s="96" t="str">
        <f t="shared" si="261"/>
        <v xml:space="preserve"> </v>
      </c>
      <c r="DP287" s="68" t="str">
        <f>IF(OR(DO287&lt;Довідники!$J$3, DO287&gt;Довідники!$K$3), "!", "")</f>
        <v>!</v>
      </c>
      <c r="DQ287" s="120"/>
      <c r="DR287" s="45" t="str">
        <f t="shared" si="262"/>
        <v/>
      </c>
      <c r="DS287" s="71"/>
      <c r="DT287" s="119"/>
      <c r="DU287" s="119"/>
      <c r="DV287" s="119"/>
      <c r="DW287" s="179"/>
      <c r="DX287" s="182"/>
      <c r="DY287" s="119"/>
      <c r="DZ287" s="119"/>
      <c r="EA287" s="183"/>
      <c r="ED287" s="10">
        <f t="shared" si="263"/>
        <v>0</v>
      </c>
      <c r="EE287" s="10">
        <f t="shared" si="264"/>
        <v>0</v>
      </c>
      <c r="EF287" s="10">
        <f t="shared" si="265"/>
        <v>0</v>
      </c>
      <c r="EG287" s="10">
        <f t="shared" si="266"/>
        <v>0</v>
      </c>
      <c r="EH287" s="10">
        <f t="shared" si="267"/>
        <v>0</v>
      </c>
      <c r="EI287" s="10">
        <f t="shared" si="268"/>
        <v>0</v>
      </c>
      <c r="EJ287" s="10">
        <f t="shared" si="269"/>
        <v>0</v>
      </c>
      <c r="EL287" s="123">
        <f t="shared" si="270"/>
        <v>0</v>
      </c>
    </row>
    <row r="288" spans="1:142" ht="13.5" hidden="1" thickBot="1" x14ac:dyDescent="0.25">
      <c r="A288" s="49">
        <f t="shared" si="271"/>
        <v>73</v>
      </c>
      <c r="B288" s="101"/>
      <c r="C288" s="50" t="str">
        <f>IF(ISBLANK(D288)=FALSE,VLOOKUP(D288,Довідники!$B$2:$C$45,2,FALSE),"")</f>
        <v/>
      </c>
      <c r="D288" s="145"/>
      <c r="E288" s="112"/>
      <c r="F288" s="48" t="str">
        <f t="shared" si="219"/>
        <v/>
      </c>
      <c r="G288" s="48" t="str">
        <f>CONCATENATE(IF($X288="З", CONCATENATE($R$4, ","), ""), IF($X288=Довідники!$E$5, CONCATENATE($R$4, "*,"), ""), IF($AE288="З", CONCATENATE($Y$4, ","), ""), IF($AE288=Довідники!$E$5, CONCATENATE($Y$4, "*,"), ""), IF($AL288="З", CONCATENATE($AF$4, ","), ""), IF($AL288=Довідники!$E$5, CONCATENATE($AF$4, "*,"), ""), IF($AS288="З", CONCATENATE($AM$4, ","), ""), IF($AS288=Довідники!$E$5, CONCATENATE($AM$4, "*,"), ""), IF($AZ288="З", CONCATENATE($AT$4, ","), ""), IF($AZ288=Довідники!$E$5, CONCATENATE($AT$4, "*,"), ""), IF($BG288="З", CONCATENATE($BA$4, ","), ""), IF($BG288=Довідники!$E$5, CONCATENATE($BA$4, "*,"), ""), IF($BN288="З", CONCATENATE($BH$4, ","), ""), IF($BN288=Довідники!$E$5, CONCATENATE($BH$4, "*,"), ""), IF($BU288="З", CONCATENATE($BO$4, ","), ""), IF($BU288=Довідники!$E$5, CONCATENATE($BO$4, "*,"), ""), IF($CB288="З", CONCATENATE($BV$4, ","), ""), IF($CB288=Довідники!$E$5, CONCATENATE($BV$4, "*,"), ""), IF($CI288="З", CONCATENATE($CC$4, ","), ""), IF($CI288=Довідники!$E$5, CONCATENATE($CC$4, "*,"), ""), IF($CP288="З", CONCATENATE($CJ$4, ","), ""), IF($CP288=Довідники!$E$5, CONCATENATE($CJ$4, "*,"), ""), IF($CW288="З", CONCATENATE($CQ$4, ","), ""), IF($CW288=Довідники!$E$5, CONCATENATE($CQ$4, "*,"), ""), IF($DD288="З", CONCATENATE($CX$4, ","), ""), IF($DD288=Довідники!$E$5, CONCATENATE($CX$4, "*,"), ""), IF($DK288="З", CONCATENATE($DE$4, ","), ""), IF($DK288=Довідники!$E$5, CONCATENATE($DE$4, "*,"), ""))</f>
        <v/>
      </c>
      <c r="H288" s="48" t="str">
        <f t="shared" si="220"/>
        <v/>
      </c>
      <c r="I288" s="48" t="str">
        <f t="shared" si="221"/>
        <v/>
      </c>
      <c r="J288" s="48">
        <f t="shared" si="239"/>
        <v>0</v>
      </c>
      <c r="K288" s="48" t="str">
        <f t="shared" si="223"/>
        <v/>
      </c>
      <c r="L288" s="48">
        <f t="shared" si="240"/>
        <v>0</v>
      </c>
      <c r="M288" s="51">
        <f t="shared" si="241"/>
        <v>0</v>
      </c>
      <c r="N288" s="51">
        <f t="shared" si="242"/>
        <v>0</v>
      </c>
      <c r="O288" s="52">
        <f t="shared" si="243"/>
        <v>0</v>
      </c>
      <c r="P288" s="96" t="str">
        <f t="shared" si="244"/>
        <v xml:space="preserve"> </v>
      </c>
      <c r="Q288" s="166" t="str">
        <f>IF(OR(P288&lt;Довідники!$J$8, P288&gt;Довідники!$K$8), "!", "")</f>
        <v>!</v>
      </c>
      <c r="R288" s="159"/>
      <c r="S288" s="103"/>
      <c r="T288" s="103"/>
      <c r="U288" s="72">
        <f t="shared" si="245"/>
        <v>0</v>
      </c>
      <c r="V288" s="104"/>
      <c r="W288" s="104"/>
      <c r="X288" s="105"/>
      <c r="Y288" s="102"/>
      <c r="Z288" s="103"/>
      <c r="AA288" s="103"/>
      <c r="AB288" s="72">
        <f t="shared" si="246"/>
        <v>0</v>
      </c>
      <c r="AC288" s="104"/>
      <c r="AD288" s="104"/>
      <c r="AE288" s="152"/>
      <c r="AF288" s="159"/>
      <c r="AG288" s="103"/>
      <c r="AH288" s="103"/>
      <c r="AI288" s="72">
        <f t="shared" si="247"/>
        <v>0</v>
      </c>
      <c r="AJ288" s="104"/>
      <c r="AK288" s="104"/>
      <c r="AL288" s="105"/>
      <c r="AM288" s="102"/>
      <c r="AN288" s="103"/>
      <c r="AO288" s="103"/>
      <c r="AP288" s="72">
        <f t="shared" si="248"/>
        <v>0</v>
      </c>
      <c r="AQ288" s="104"/>
      <c r="AR288" s="104"/>
      <c r="AS288" s="152"/>
      <c r="AT288" s="159"/>
      <c r="AU288" s="103"/>
      <c r="AV288" s="103"/>
      <c r="AW288" s="72">
        <f t="shared" si="249"/>
        <v>0</v>
      </c>
      <c r="AX288" s="104"/>
      <c r="AY288" s="104"/>
      <c r="AZ288" s="105"/>
      <c r="BA288" s="102"/>
      <c r="BB288" s="103"/>
      <c r="BC288" s="103"/>
      <c r="BD288" s="72">
        <f t="shared" si="250"/>
        <v>0</v>
      </c>
      <c r="BE288" s="104"/>
      <c r="BF288" s="104"/>
      <c r="BG288" s="152"/>
      <c r="BH288" s="159"/>
      <c r="BI288" s="103"/>
      <c r="BJ288" s="103"/>
      <c r="BK288" s="72">
        <f t="shared" si="251"/>
        <v>0</v>
      </c>
      <c r="BL288" s="104"/>
      <c r="BM288" s="104"/>
      <c r="BN288" s="105"/>
      <c r="BO288" s="102"/>
      <c r="BP288" s="103"/>
      <c r="BQ288" s="103"/>
      <c r="BR288" s="72">
        <f t="shared" si="252"/>
        <v>0</v>
      </c>
      <c r="BS288" s="104"/>
      <c r="BT288" s="104"/>
      <c r="BU288" s="152"/>
      <c r="BV288" s="159"/>
      <c r="BW288" s="103"/>
      <c r="BX288" s="103"/>
      <c r="BY288" s="72">
        <f t="shared" si="253"/>
        <v>0</v>
      </c>
      <c r="BZ288" s="104"/>
      <c r="CA288" s="104"/>
      <c r="CB288" s="105"/>
      <c r="CC288" s="102"/>
      <c r="CD288" s="103"/>
      <c r="CE288" s="103"/>
      <c r="CF288" s="72">
        <f t="shared" si="254"/>
        <v>0</v>
      </c>
      <c r="CG288" s="104"/>
      <c r="CH288" s="104"/>
      <c r="CI288" s="152"/>
      <c r="CJ288" s="159"/>
      <c r="CK288" s="103"/>
      <c r="CL288" s="103"/>
      <c r="CM288" s="72">
        <f t="shared" si="255"/>
        <v>0</v>
      </c>
      <c r="CN288" s="104"/>
      <c r="CO288" s="104"/>
      <c r="CP288" s="105"/>
      <c r="CQ288" s="102"/>
      <c r="CR288" s="103"/>
      <c r="CS288" s="103"/>
      <c r="CT288" s="72">
        <f t="shared" si="256"/>
        <v>0</v>
      </c>
      <c r="CU288" s="104"/>
      <c r="CV288" s="104"/>
      <c r="CW288" s="152"/>
      <c r="CX288" s="159"/>
      <c r="CY288" s="103"/>
      <c r="CZ288" s="103"/>
      <c r="DA288" s="72">
        <f t="shared" si="257"/>
        <v>0</v>
      </c>
      <c r="DB288" s="104"/>
      <c r="DC288" s="104"/>
      <c r="DD288" s="105"/>
      <c r="DE288" s="102"/>
      <c r="DF288" s="103"/>
      <c r="DG288" s="103"/>
      <c r="DH288" s="72">
        <f t="shared" si="258"/>
        <v>0</v>
      </c>
      <c r="DI288" s="104"/>
      <c r="DJ288" s="104"/>
      <c r="DK288" s="152"/>
      <c r="DL288" s="170">
        <f t="shared" si="259"/>
        <v>0</v>
      </c>
      <c r="DM288" s="51">
        <f>DN288*Довідники!$H$2</f>
        <v>0</v>
      </c>
      <c r="DN288" s="72">
        <f t="shared" si="260"/>
        <v>0</v>
      </c>
      <c r="DO288" s="96" t="str">
        <f t="shared" si="261"/>
        <v xml:space="preserve"> </v>
      </c>
      <c r="DP288" s="68" t="str">
        <f>IF(OR(DO288&lt;Довідники!$J$3, DO288&gt;Довідники!$K$3), "!", "")</f>
        <v>!</v>
      </c>
      <c r="DQ288" s="120"/>
      <c r="DR288" s="45" t="str">
        <f t="shared" si="262"/>
        <v/>
      </c>
      <c r="DS288" s="71"/>
      <c r="DT288" s="119"/>
      <c r="DU288" s="119"/>
      <c r="DV288" s="119"/>
      <c r="DW288" s="179"/>
      <c r="DX288" s="182"/>
      <c r="DY288" s="119"/>
      <c r="DZ288" s="119"/>
      <c r="EA288" s="183"/>
      <c r="ED288" s="10">
        <f t="shared" si="263"/>
        <v>0</v>
      </c>
      <c r="EE288" s="10">
        <f t="shared" si="264"/>
        <v>0</v>
      </c>
      <c r="EF288" s="10">
        <f t="shared" si="265"/>
        <v>0</v>
      </c>
      <c r="EG288" s="10">
        <f t="shared" si="266"/>
        <v>0</v>
      </c>
      <c r="EH288" s="10">
        <f t="shared" si="267"/>
        <v>0</v>
      </c>
      <c r="EI288" s="10">
        <f t="shared" si="268"/>
        <v>0</v>
      </c>
      <c r="EJ288" s="10">
        <f t="shared" si="269"/>
        <v>0</v>
      </c>
      <c r="EL288" s="123">
        <f t="shared" si="270"/>
        <v>0</v>
      </c>
    </row>
    <row r="289" spans="1:142" ht="13.5" hidden="1" thickBot="1" x14ac:dyDescent="0.25">
      <c r="A289" s="49">
        <f t="shared" si="271"/>
        <v>74</v>
      </c>
      <c r="B289" s="101"/>
      <c r="C289" s="50" t="str">
        <f>IF(ISBLANK(D289)=FALSE,VLOOKUP(D289,Довідники!$B$2:$C$45,2,FALSE),"")</f>
        <v/>
      </c>
      <c r="D289" s="145"/>
      <c r="E289" s="112"/>
      <c r="F289" s="48" t="str">
        <f t="shared" si="219"/>
        <v/>
      </c>
      <c r="G289" s="48" t="str">
        <f>CONCATENATE(IF($X289="З", CONCATENATE($R$4, ","), ""), IF($X289=Довідники!$E$5, CONCATENATE($R$4, "*,"), ""), IF($AE289="З", CONCATENATE($Y$4, ","), ""), IF($AE289=Довідники!$E$5, CONCATENATE($Y$4, "*,"), ""), IF($AL289="З", CONCATENATE($AF$4, ","), ""), IF($AL289=Довідники!$E$5, CONCATENATE($AF$4, "*,"), ""), IF($AS289="З", CONCATENATE($AM$4, ","), ""), IF($AS289=Довідники!$E$5, CONCATENATE($AM$4, "*,"), ""), IF($AZ289="З", CONCATENATE($AT$4, ","), ""), IF($AZ289=Довідники!$E$5, CONCATENATE($AT$4, "*,"), ""), IF($BG289="З", CONCATENATE($BA$4, ","), ""), IF($BG289=Довідники!$E$5, CONCATENATE($BA$4, "*,"), ""), IF($BN289="З", CONCATENATE($BH$4, ","), ""), IF($BN289=Довідники!$E$5, CONCATENATE($BH$4, "*,"), ""), IF($BU289="З", CONCATENATE($BO$4, ","), ""), IF($BU289=Довідники!$E$5, CONCATENATE($BO$4, "*,"), ""), IF($CB289="З", CONCATENATE($BV$4, ","), ""), IF($CB289=Довідники!$E$5, CONCATENATE($BV$4, "*,"), ""), IF($CI289="З", CONCATENATE($CC$4, ","), ""), IF($CI289=Довідники!$E$5, CONCATENATE($CC$4, "*,"), ""), IF($CP289="З", CONCATENATE($CJ$4, ","), ""), IF($CP289=Довідники!$E$5, CONCATENATE($CJ$4, "*,"), ""), IF($CW289="З", CONCATENATE($CQ$4, ","), ""), IF($CW289=Довідники!$E$5, CONCATENATE($CQ$4, "*,"), ""), IF($DD289="З", CONCATENATE($CX$4, ","), ""), IF($DD289=Довідники!$E$5, CONCATENATE($CX$4, "*,"), ""), IF($DK289="З", CONCATENATE($DE$4, ","), ""), IF($DK289=Довідники!$E$5, CONCATENATE($DE$4, "*,"), ""))</f>
        <v/>
      </c>
      <c r="H289" s="48" t="str">
        <f t="shared" si="220"/>
        <v/>
      </c>
      <c r="I289" s="48" t="str">
        <f t="shared" si="221"/>
        <v/>
      </c>
      <c r="J289" s="48">
        <f t="shared" si="239"/>
        <v>0</v>
      </c>
      <c r="K289" s="48" t="str">
        <f t="shared" si="223"/>
        <v/>
      </c>
      <c r="L289" s="48">
        <f t="shared" si="240"/>
        <v>0</v>
      </c>
      <c r="M289" s="51">
        <f t="shared" si="241"/>
        <v>0</v>
      </c>
      <c r="N289" s="51">
        <f t="shared" si="242"/>
        <v>0</v>
      </c>
      <c r="O289" s="52">
        <f t="shared" si="243"/>
        <v>0</v>
      </c>
      <c r="P289" s="96" t="str">
        <f t="shared" si="244"/>
        <v xml:space="preserve"> </v>
      </c>
      <c r="Q289" s="166" t="str">
        <f>IF(OR(P289&lt;Довідники!$J$8, P289&gt;Довідники!$K$8), "!", "")</f>
        <v>!</v>
      </c>
      <c r="R289" s="159"/>
      <c r="S289" s="103"/>
      <c r="T289" s="103"/>
      <c r="U289" s="72">
        <f t="shared" si="245"/>
        <v>0</v>
      </c>
      <c r="V289" s="104"/>
      <c r="W289" s="104"/>
      <c r="X289" s="105"/>
      <c r="Y289" s="102"/>
      <c r="Z289" s="103"/>
      <c r="AA289" s="103"/>
      <c r="AB289" s="72">
        <f t="shared" si="246"/>
        <v>0</v>
      </c>
      <c r="AC289" s="104"/>
      <c r="AD289" s="104"/>
      <c r="AE289" s="152"/>
      <c r="AF289" s="159"/>
      <c r="AG289" s="103"/>
      <c r="AH289" s="103"/>
      <c r="AI289" s="72">
        <f t="shared" si="247"/>
        <v>0</v>
      </c>
      <c r="AJ289" s="104"/>
      <c r="AK289" s="104"/>
      <c r="AL289" s="105"/>
      <c r="AM289" s="102"/>
      <c r="AN289" s="103"/>
      <c r="AO289" s="103"/>
      <c r="AP289" s="72">
        <f t="shared" si="248"/>
        <v>0</v>
      </c>
      <c r="AQ289" s="104"/>
      <c r="AR289" s="104"/>
      <c r="AS289" s="152"/>
      <c r="AT289" s="159"/>
      <c r="AU289" s="103"/>
      <c r="AV289" s="103"/>
      <c r="AW289" s="72">
        <f t="shared" si="249"/>
        <v>0</v>
      </c>
      <c r="AX289" s="104"/>
      <c r="AY289" s="104"/>
      <c r="AZ289" s="105"/>
      <c r="BA289" s="102"/>
      <c r="BB289" s="103"/>
      <c r="BC289" s="103"/>
      <c r="BD289" s="72">
        <f t="shared" si="250"/>
        <v>0</v>
      </c>
      <c r="BE289" s="104"/>
      <c r="BF289" s="104"/>
      <c r="BG289" s="152"/>
      <c r="BH289" s="159"/>
      <c r="BI289" s="103"/>
      <c r="BJ289" s="103"/>
      <c r="BK289" s="72">
        <f t="shared" si="251"/>
        <v>0</v>
      </c>
      <c r="BL289" s="104"/>
      <c r="BM289" s="104"/>
      <c r="BN289" s="105"/>
      <c r="BO289" s="102"/>
      <c r="BP289" s="103"/>
      <c r="BQ289" s="103"/>
      <c r="BR289" s="72">
        <f t="shared" si="252"/>
        <v>0</v>
      </c>
      <c r="BS289" s="104"/>
      <c r="BT289" s="104"/>
      <c r="BU289" s="152"/>
      <c r="BV289" s="159"/>
      <c r="BW289" s="103"/>
      <c r="BX289" s="103"/>
      <c r="BY289" s="72">
        <f t="shared" si="253"/>
        <v>0</v>
      </c>
      <c r="BZ289" s="104"/>
      <c r="CA289" s="104"/>
      <c r="CB289" s="105"/>
      <c r="CC289" s="102"/>
      <c r="CD289" s="103"/>
      <c r="CE289" s="103"/>
      <c r="CF289" s="72">
        <f t="shared" si="254"/>
        <v>0</v>
      </c>
      <c r="CG289" s="104"/>
      <c r="CH289" s="104"/>
      <c r="CI289" s="152"/>
      <c r="CJ289" s="159"/>
      <c r="CK289" s="103"/>
      <c r="CL289" s="103"/>
      <c r="CM289" s="72">
        <f t="shared" si="255"/>
        <v>0</v>
      </c>
      <c r="CN289" s="104"/>
      <c r="CO289" s="104"/>
      <c r="CP289" s="105"/>
      <c r="CQ289" s="102"/>
      <c r="CR289" s="103"/>
      <c r="CS289" s="103"/>
      <c r="CT289" s="72">
        <f t="shared" si="256"/>
        <v>0</v>
      </c>
      <c r="CU289" s="104"/>
      <c r="CV289" s="104"/>
      <c r="CW289" s="152"/>
      <c r="CX289" s="159"/>
      <c r="CY289" s="103"/>
      <c r="CZ289" s="103"/>
      <c r="DA289" s="72">
        <f t="shared" si="257"/>
        <v>0</v>
      </c>
      <c r="DB289" s="104"/>
      <c r="DC289" s="104"/>
      <c r="DD289" s="105"/>
      <c r="DE289" s="102"/>
      <c r="DF289" s="103"/>
      <c r="DG289" s="103"/>
      <c r="DH289" s="72">
        <f t="shared" si="258"/>
        <v>0</v>
      </c>
      <c r="DI289" s="104"/>
      <c r="DJ289" s="104"/>
      <c r="DK289" s="152"/>
      <c r="DL289" s="170">
        <f t="shared" si="259"/>
        <v>0</v>
      </c>
      <c r="DM289" s="51">
        <f>DN289*Довідники!$H$2</f>
        <v>0</v>
      </c>
      <c r="DN289" s="72">
        <f t="shared" si="260"/>
        <v>0</v>
      </c>
      <c r="DO289" s="96" t="str">
        <f t="shared" si="261"/>
        <v xml:space="preserve"> </v>
      </c>
      <c r="DP289" s="68" t="str">
        <f>IF(OR(DO289&lt;Довідники!$J$3, DO289&gt;Довідники!$K$3), "!", "")</f>
        <v>!</v>
      </c>
      <c r="DQ289" s="120"/>
      <c r="DR289" s="45" t="str">
        <f t="shared" si="262"/>
        <v/>
      </c>
      <c r="DS289" s="71"/>
      <c r="DT289" s="119"/>
      <c r="DU289" s="119"/>
      <c r="DV289" s="119"/>
      <c r="DW289" s="179"/>
      <c r="DX289" s="182"/>
      <c r="DY289" s="119"/>
      <c r="DZ289" s="119"/>
      <c r="EA289" s="183"/>
      <c r="ED289" s="10">
        <f t="shared" si="263"/>
        <v>0</v>
      </c>
      <c r="EE289" s="10">
        <f t="shared" si="264"/>
        <v>0</v>
      </c>
      <c r="EF289" s="10">
        <f t="shared" si="265"/>
        <v>0</v>
      </c>
      <c r="EG289" s="10">
        <f t="shared" si="266"/>
        <v>0</v>
      </c>
      <c r="EH289" s="10">
        <f t="shared" si="267"/>
        <v>0</v>
      </c>
      <c r="EI289" s="10">
        <f t="shared" si="268"/>
        <v>0</v>
      </c>
      <c r="EJ289" s="10">
        <f t="shared" si="269"/>
        <v>0</v>
      </c>
      <c r="EL289" s="123">
        <f t="shared" si="270"/>
        <v>0</v>
      </c>
    </row>
    <row r="290" spans="1:142" ht="13.5" hidden="1" thickBot="1" x14ac:dyDescent="0.25">
      <c r="A290" s="49">
        <f t="shared" si="271"/>
        <v>75</v>
      </c>
      <c r="B290" s="101"/>
      <c r="C290" s="50" t="str">
        <f>IF(ISBLANK(D290)=FALSE,VLOOKUP(D290,Довідники!$B$2:$C$45,2,FALSE),"")</f>
        <v/>
      </c>
      <c r="D290" s="145"/>
      <c r="E290" s="112"/>
      <c r="F290" s="48" t="str">
        <f t="shared" si="219"/>
        <v/>
      </c>
      <c r="G290" s="48" t="str">
        <f>CONCATENATE(IF($X290="З", CONCATENATE($R$4, ","), ""), IF($X290=Довідники!$E$5, CONCATENATE($R$4, "*,"), ""), IF($AE290="З", CONCATENATE($Y$4, ","), ""), IF($AE290=Довідники!$E$5, CONCATENATE($Y$4, "*,"), ""), IF($AL290="З", CONCATENATE($AF$4, ","), ""), IF($AL290=Довідники!$E$5, CONCATENATE($AF$4, "*,"), ""), IF($AS290="З", CONCATENATE($AM$4, ","), ""), IF($AS290=Довідники!$E$5, CONCATENATE($AM$4, "*,"), ""), IF($AZ290="З", CONCATENATE($AT$4, ","), ""), IF($AZ290=Довідники!$E$5, CONCATENATE($AT$4, "*,"), ""), IF($BG290="З", CONCATENATE($BA$4, ","), ""), IF($BG290=Довідники!$E$5, CONCATENATE($BA$4, "*,"), ""), IF($BN290="З", CONCATENATE($BH$4, ","), ""), IF($BN290=Довідники!$E$5, CONCATENATE($BH$4, "*,"), ""), IF($BU290="З", CONCATENATE($BO$4, ","), ""), IF($BU290=Довідники!$E$5, CONCATENATE($BO$4, "*,"), ""), IF($CB290="З", CONCATENATE($BV$4, ","), ""), IF($CB290=Довідники!$E$5, CONCATENATE($BV$4, "*,"), ""), IF($CI290="З", CONCATENATE($CC$4, ","), ""), IF($CI290=Довідники!$E$5, CONCATENATE($CC$4, "*,"), ""), IF($CP290="З", CONCATENATE($CJ$4, ","), ""), IF($CP290=Довідники!$E$5, CONCATENATE($CJ$4, "*,"), ""), IF($CW290="З", CONCATENATE($CQ$4, ","), ""), IF($CW290=Довідники!$E$5, CONCATENATE($CQ$4, "*,"), ""), IF($DD290="З", CONCATENATE($CX$4, ","), ""), IF($DD290=Довідники!$E$5, CONCATENATE($CX$4, "*,"), ""), IF($DK290="З", CONCATENATE($DE$4, ","), ""), IF($DK290=Довідники!$E$5, CONCATENATE($DE$4, "*,"), ""))</f>
        <v/>
      </c>
      <c r="H290" s="48" t="str">
        <f t="shared" si="220"/>
        <v/>
      </c>
      <c r="I290" s="48" t="str">
        <f t="shared" si="221"/>
        <v/>
      </c>
      <c r="J290" s="48">
        <f t="shared" si="239"/>
        <v>0</v>
      </c>
      <c r="K290" s="48" t="str">
        <f t="shared" si="223"/>
        <v/>
      </c>
      <c r="L290" s="48">
        <f t="shared" si="240"/>
        <v>0</v>
      </c>
      <c r="M290" s="51">
        <f t="shared" si="241"/>
        <v>0</v>
      </c>
      <c r="N290" s="51">
        <f t="shared" si="242"/>
        <v>0</v>
      </c>
      <c r="O290" s="52">
        <f t="shared" si="243"/>
        <v>0</v>
      </c>
      <c r="P290" s="96" t="str">
        <f t="shared" si="244"/>
        <v xml:space="preserve"> </v>
      </c>
      <c r="Q290" s="166" t="str">
        <f>IF(OR(P290&lt;Довідники!$J$8, P290&gt;Довідники!$K$8), "!", "")</f>
        <v>!</v>
      </c>
      <c r="R290" s="159"/>
      <c r="S290" s="103"/>
      <c r="T290" s="103"/>
      <c r="U290" s="72">
        <f t="shared" si="245"/>
        <v>0</v>
      </c>
      <c r="V290" s="104"/>
      <c r="W290" s="104"/>
      <c r="X290" s="105"/>
      <c r="Y290" s="102"/>
      <c r="Z290" s="103"/>
      <c r="AA290" s="103"/>
      <c r="AB290" s="72">
        <f t="shared" si="246"/>
        <v>0</v>
      </c>
      <c r="AC290" s="104"/>
      <c r="AD290" s="104"/>
      <c r="AE290" s="152"/>
      <c r="AF290" s="159"/>
      <c r="AG290" s="103"/>
      <c r="AH290" s="103"/>
      <c r="AI290" s="72">
        <f t="shared" si="247"/>
        <v>0</v>
      </c>
      <c r="AJ290" s="104"/>
      <c r="AK290" s="104"/>
      <c r="AL290" s="105"/>
      <c r="AM290" s="102"/>
      <c r="AN290" s="103"/>
      <c r="AO290" s="103"/>
      <c r="AP290" s="72">
        <f t="shared" si="248"/>
        <v>0</v>
      </c>
      <c r="AQ290" s="104"/>
      <c r="AR290" s="104"/>
      <c r="AS290" s="152"/>
      <c r="AT290" s="159"/>
      <c r="AU290" s="103"/>
      <c r="AV290" s="103"/>
      <c r="AW290" s="72">
        <f t="shared" si="249"/>
        <v>0</v>
      </c>
      <c r="AX290" s="104"/>
      <c r="AY290" s="104"/>
      <c r="AZ290" s="105"/>
      <c r="BA290" s="102"/>
      <c r="BB290" s="103"/>
      <c r="BC290" s="103"/>
      <c r="BD290" s="72">
        <f t="shared" si="250"/>
        <v>0</v>
      </c>
      <c r="BE290" s="104"/>
      <c r="BF290" s="104"/>
      <c r="BG290" s="152"/>
      <c r="BH290" s="159"/>
      <c r="BI290" s="103"/>
      <c r="BJ290" s="103"/>
      <c r="BK290" s="72">
        <f t="shared" si="251"/>
        <v>0</v>
      </c>
      <c r="BL290" s="104"/>
      <c r="BM290" s="104"/>
      <c r="BN290" s="105"/>
      <c r="BO290" s="102"/>
      <c r="BP290" s="103"/>
      <c r="BQ290" s="103"/>
      <c r="BR290" s="72">
        <f t="shared" si="252"/>
        <v>0</v>
      </c>
      <c r="BS290" s="104"/>
      <c r="BT290" s="104"/>
      <c r="BU290" s="152"/>
      <c r="BV290" s="159"/>
      <c r="BW290" s="103"/>
      <c r="BX290" s="103"/>
      <c r="BY290" s="72">
        <f t="shared" si="253"/>
        <v>0</v>
      </c>
      <c r="BZ290" s="104"/>
      <c r="CA290" s="104"/>
      <c r="CB290" s="105"/>
      <c r="CC290" s="102"/>
      <c r="CD290" s="103"/>
      <c r="CE290" s="103"/>
      <c r="CF290" s="72">
        <f t="shared" si="254"/>
        <v>0</v>
      </c>
      <c r="CG290" s="104"/>
      <c r="CH290" s="104"/>
      <c r="CI290" s="152"/>
      <c r="CJ290" s="159"/>
      <c r="CK290" s="103"/>
      <c r="CL290" s="103"/>
      <c r="CM290" s="72">
        <f t="shared" si="255"/>
        <v>0</v>
      </c>
      <c r="CN290" s="104"/>
      <c r="CO290" s="104"/>
      <c r="CP290" s="105"/>
      <c r="CQ290" s="102"/>
      <c r="CR290" s="103"/>
      <c r="CS290" s="103"/>
      <c r="CT290" s="72">
        <f t="shared" si="256"/>
        <v>0</v>
      </c>
      <c r="CU290" s="104"/>
      <c r="CV290" s="104"/>
      <c r="CW290" s="152"/>
      <c r="CX290" s="159"/>
      <c r="CY290" s="103"/>
      <c r="CZ290" s="103"/>
      <c r="DA290" s="72">
        <f t="shared" si="257"/>
        <v>0</v>
      </c>
      <c r="DB290" s="104"/>
      <c r="DC290" s="104"/>
      <c r="DD290" s="105"/>
      <c r="DE290" s="102"/>
      <c r="DF290" s="103"/>
      <c r="DG290" s="103"/>
      <c r="DH290" s="72">
        <f t="shared" si="258"/>
        <v>0</v>
      </c>
      <c r="DI290" s="104"/>
      <c r="DJ290" s="104"/>
      <c r="DK290" s="152"/>
      <c r="DL290" s="170">
        <f t="shared" si="259"/>
        <v>0</v>
      </c>
      <c r="DM290" s="51">
        <f>DN290*Довідники!$H$2</f>
        <v>0</v>
      </c>
      <c r="DN290" s="72">
        <f t="shared" si="260"/>
        <v>0</v>
      </c>
      <c r="DO290" s="96" t="str">
        <f t="shared" si="261"/>
        <v xml:space="preserve"> </v>
      </c>
      <c r="DP290" s="68" t="str">
        <f>IF(OR(DO290&lt;Довідники!$J$3, DO290&gt;Довідники!$K$3), "!", "")</f>
        <v>!</v>
      </c>
      <c r="DQ290" s="120"/>
      <c r="DR290" s="45" t="str">
        <f t="shared" si="262"/>
        <v/>
      </c>
      <c r="DS290" s="71"/>
      <c r="DT290" s="119"/>
      <c r="DU290" s="119"/>
      <c r="DV290" s="119"/>
      <c r="DW290" s="179"/>
      <c r="DX290" s="182"/>
      <c r="DY290" s="119"/>
      <c r="DZ290" s="119"/>
      <c r="EA290" s="183"/>
      <c r="ED290" s="10">
        <f t="shared" si="263"/>
        <v>0</v>
      </c>
      <c r="EE290" s="10">
        <f t="shared" si="264"/>
        <v>0</v>
      </c>
      <c r="EF290" s="10">
        <f t="shared" si="265"/>
        <v>0</v>
      </c>
      <c r="EG290" s="10">
        <f t="shared" si="266"/>
        <v>0</v>
      </c>
      <c r="EH290" s="10">
        <f t="shared" si="267"/>
        <v>0</v>
      </c>
      <c r="EI290" s="10">
        <f t="shared" si="268"/>
        <v>0</v>
      </c>
      <c r="EJ290" s="10">
        <f t="shared" si="269"/>
        <v>0</v>
      </c>
      <c r="EL290" s="123">
        <f t="shared" si="270"/>
        <v>0</v>
      </c>
    </row>
    <row r="291" spans="1:142" ht="13.5" hidden="1" thickBot="1" x14ac:dyDescent="0.25">
      <c r="A291" s="49">
        <f t="shared" si="271"/>
        <v>76</v>
      </c>
      <c r="B291" s="101"/>
      <c r="C291" s="50" t="str">
        <f>IF(ISBLANK(D291)=FALSE,VLOOKUP(D291,Довідники!$B$2:$C$45,2,FALSE),"")</f>
        <v/>
      </c>
      <c r="D291" s="145"/>
      <c r="E291" s="112"/>
      <c r="F291" s="48" t="str">
        <f t="shared" si="219"/>
        <v/>
      </c>
      <c r="G291" s="48" t="str">
        <f>CONCATENATE(IF($X291="З", CONCATENATE($R$4, ","), ""), IF($X291=Довідники!$E$5, CONCATENATE($R$4, "*,"), ""), IF($AE291="З", CONCATENATE($Y$4, ","), ""), IF($AE291=Довідники!$E$5, CONCATENATE($Y$4, "*,"), ""), IF($AL291="З", CONCATENATE($AF$4, ","), ""), IF($AL291=Довідники!$E$5, CONCATENATE($AF$4, "*,"), ""), IF($AS291="З", CONCATENATE($AM$4, ","), ""), IF($AS291=Довідники!$E$5, CONCATENATE($AM$4, "*,"), ""), IF($AZ291="З", CONCATENATE($AT$4, ","), ""), IF($AZ291=Довідники!$E$5, CONCATENATE($AT$4, "*,"), ""), IF($BG291="З", CONCATENATE($BA$4, ","), ""), IF($BG291=Довідники!$E$5, CONCATENATE($BA$4, "*,"), ""), IF($BN291="З", CONCATENATE($BH$4, ","), ""), IF($BN291=Довідники!$E$5, CONCATENATE($BH$4, "*,"), ""), IF($BU291="З", CONCATENATE($BO$4, ","), ""), IF($BU291=Довідники!$E$5, CONCATENATE($BO$4, "*,"), ""), IF($CB291="З", CONCATENATE($BV$4, ","), ""), IF($CB291=Довідники!$E$5, CONCATENATE($BV$4, "*,"), ""), IF($CI291="З", CONCATENATE($CC$4, ","), ""), IF($CI291=Довідники!$E$5, CONCATENATE($CC$4, "*,"), ""), IF($CP291="З", CONCATENATE($CJ$4, ","), ""), IF($CP291=Довідники!$E$5, CONCATENATE($CJ$4, "*,"), ""), IF($CW291="З", CONCATENATE($CQ$4, ","), ""), IF($CW291=Довідники!$E$5, CONCATENATE($CQ$4, "*,"), ""), IF($DD291="З", CONCATENATE($CX$4, ","), ""), IF($DD291=Довідники!$E$5, CONCATENATE($CX$4, "*,"), ""), IF($DK291="З", CONCATENATE($DE$4, ","), ""), IF($DK291=Довідники!$E$5, CONCATENATE($DE$4, "*,"), ""))</f>
        <v/>
      </c>
      <c r="H291" s="48" t="str">
        <f t="shared" si="220"/>
        <v/>
      </c>
      <c r="I291" s="48" t="str">
        <f t="shared" si="221"/>
        <v/>
      </c>
      <c r="J291" s="48">
        <f t="shared" si="239"/>
        <v>0</v>
      </c>
      <c r="K291" s="48" t="str">
        <f t="shared" si="223"/>
        <v/>
      </c>
      <c r="L291" s="48">
        <f t="shared" si="240"/>
        <v>0</v>
      </c>
      <c r="M291" s="51">
        <f t="shared" si="241"/>
        <v>0</v>
      </c>
      <c r="N291" s="51">
        <f t="shared" si="242"/>
        <v>0</v>
      </c>
      <c r="O291" s="52">
        <f t="shared" si="243"/>
        <v>0</v>
      </c>
      <c r="P291" s="96" t="str">
        <f t="shared" si="244"/>
        <v xml:space="preserve"> </v>
      </c>
      <c r="Q291" s="166" t="str">
        <f>IF(OR(P291&lt;Довідники!$J$8, P291&gt;Довідники!$K$8), "!", "")</f>
        <v>!</v>
      </c>
      <c r="R291" s="159"/>
      <c r="S291" s="103"/>
      <c r="T291" s="103"/>
      <c r="U291" s="72">
        <f t="shared" si="245"/>
        <v>0</v>
      </c>
      <c r="V291" s="104"/>
      <c r="W291" s="104"/>
      <c r="X291" s="105"/>
      <c r="Y291" s="102"/>
      <c r="Z291" s="103"/>
      <c r="AA291" s="103"/>
      <c r="AB291" s="72">
        <f t="shared" si="246"/>
        <v>0</v>
      </c>
      <c r="AC291" s="104"/>
      <c r="AD291" s="104"/>
      <c r="AE291" s="152"/>
      <c r="AF291" s="159"/>
      <c r="AG291" s="103"/>
      <c r="AH291" s="103"/>
      <c r="AI291" s="72">
        <f t="shared" si="247"/>
        <v>0</v>
      </c>
      <c r="AJ291" s="104"/>
      <c r="AK291" s="104"/>
      <c r="AL291" s="105"/>
      <c r="AM291" s="102"/>
      <c r="AN291" s="103"/>
      <c r="AO291" s="103"/>
      <c r="AP291" s="72">
        <f t="shared" si="248"/>
        <v>0</v>
      </c>
      <c r="AQ291" s="104"/>
      <c r="AR291" s="104"/>
      <c r="AS291" s="152"/>
      <c r="AT291" s="159"/>
      <c r="AU291" s="103"/>
      <c r="AV291" s="103"/>
      <c r="AW291" s="72">
        <f t="shared" si="249"/>
        <v>0</v>
      </c>
      <c r="AX291" s="104"/>
      <c r="AY291" s="104"/>
      <c r="AZ291" s="105"/>
      <c r="BA291" s="102"/>
      <c r="BB291" s="103"/>
      <c r="BC291" s="103"/>
      <c r="BD291" s="72">
        <f t="shared" si="250"/>
        <v>0</v>
      </c>
      <c r="BE291" s="104"/>
      <c r="BF291" s="104"/>
      <c r="BG291" s="152"/>
      <c r="BH291" s="159"/>
      <c r="BI291" s="103"/>
      <c r="BJ291" s="103"/>
      <c r="BK291" s="72">
        <f t="shared" si="251"/>
        <v>0</v>
      </c>
      <c r="BL291" s="104"/>
      <c r="BM291" s="104"/>
      <c r="BN291" s="105"/>
      <c r="BO291" s="102"/>
      <c r="BP291" s="103"/>
      <c r="BQ291" s="103"/>
      <c r="BR291" s="72">
        <f t="shared" si="252"/>
        <v>0</v>
      </c>
      <c r="BS291" s="104"/>
      <c r="BT291" s="104"/>
      <c r="BU291" s="152"/>
      <c r="BV291" s="159"/>
      <c r="BW291" s="103"/>
      <c r="BX291" s="103"/>
      <c r="BY291" s="72">
        <f t="shared" si="253"/>
        <v>0</v>
      </c>
      <c r="BZ291" s="104"/>
      <c r="CA291" s="104"/>
      <c r="CB291" s="105"/>
      <c r="CC291" s="102"/>
      <c r="CD291" s="103"/>
      <c r="CE291" s="103"/>
      <c r="CF291" s="72">
        <f t="shared" si="254"/>
        <v>0</v>
      </c>
      <c r="CG291" s="104"/>
      <c r="CH291" s="104"/>
      <c r="CI291" s="152"/>
      <c r="CJ291" s="159"/>
      <c r="CK291" s="103"/>
      <c r="CL291" s="103"/>
      <c r="CM291" s="72">
        <f t="shared" si="255"/>
        <v>0</v>
      </c>
      <c r="CN291" s="104"/>
      <c r="CO291" s="104"/>
      <c r="CP291" s="105"/>
      <c r="CQ291" s="102"/>
      <c r="CR291" s="103"/>
      <c r="CS291" s="103"/>
      <c r="CT291" s="72">
        <f t="shared" si="256"/>
        <v>0</v>
      </c>
      <c r="CU291" s="104"/>
      <c r="CV291" s="104"/>
      <c r="CW291" s="152"/>
      <c r="CX291" s="159"/>
      <c r="CY291" s="103"/>
      <c r="CZ291" s="103"/>
      <c r="DA291" s="72">
        <f t="shared" si="257"/>
        <v>0</v>
      </c>
      <c r="DB291" s="104"/>
      <c r="DC291" s="104"/>
      <c r="DD291" s="105"/>
      <c r="DE291" s="102"/>
      <c r="DF291" s="103"/>
      <c r="DG291" s="103"/>
      <c r="DH291" s="72">
        <f t="shared" si="258"/>
        <v>0</v>
      </c>
      <c r="DI291" s="104"/>
      <c r="DJ291" s="104"/>
      <c r="DK291" s="152"/>
      <c r="DL291" s="170">
        <f t="shared" si="259"/>
        <v>0</v>
      </c>
      <c r="DM291" s="51">
        <f>DN291*Довідники!$H$2</f>
        <v>0</v>
      </c>
      <c r="DN291" s="72">
        <f t="shared" si="260"/>
        <v>0</v>
      </c>
      <c r="DO291" s="96" t="str">
        <f t="shared" si="261"/>
        <v xml:space="preserve"> </v>
      </c>
      <c r="DP291" s="68" t="str">
        <f>IF(OR(DO291&lt;Довідники!$J$3, DO291&gt;Довідники!$K$3), "!", "")</f>
        <v>!</v>
      </c>
      <c r="DQ291" s="120"/>
      <c r="DR291" s="45" t="str">
        <f t="shared" si="262"/>
        <v/>
      </c>
      <c r="DS291" s="71"/>
      <c r="DT291" s="119"/>
      <c r="DU291" s="119"/>
      <c r="DV291" s="119"/>
      <c r="DW291" s="179"/>
      <c r="DX291" s="182"/>
      <c r="DY291" s="119"/>
      <c r="DZ291" s="119"/>
      <c r="EA291" s="183"/>
      <c r="ED291" s="10">
        <f t="shared" si="263"/>
        <v>0</v>
      </c>
      <c r="EE291" s="10">
        <f t="shared" si="264"/>
        <v>0</v>
      </c>
      <c r="EF291" s="10">
        <f t="shared" si="265"/>
        <v>0</v>
      </c>
      <c r="EG291" s="10">
        <f t="shared" si="266"/>
        <v>0</v>
      </c>
      <c r="EH291" s="10">
        <f t="shared" si="267"/>
        <v>0</v>
      </c>
      <c r="EI291" s="10">
        <f t="shared" si="268"/>
        <v>0</v>
      </c>
      <c r="EJ291" s="10">
        <f t="shared" si="269"/>
        <v>0</v>
      </c>
      <c r="EL291" s="123">
        <f t="shared" si="270"/>
        <v>0</v>
      </c>
    </row>
    <row r="292" spans="1:142" ht="13.5" hidden="1" thickBot="1" x14ac:dyDescent="0.25">
      <c r="A292" s="49">
        <f t="shared" si="271"/>
        <v>77</v>
      </c>
      <c r="B292" s="101"/>
      <c r="C292" s="50" t="str">
        <f>IF(ISBLANK(D292)=FALSE,VLOOKUP(D292,Довідники!$B$2:$C$45,2,FALSE),"")</f>
        <v/>
      </c>
      <c r="D292" s="145"/>
      <c r="E292" s="112"/>
      <c r="F292" s="48" t="str">
        <f t="shared" si="219"/>
        <v/>
      </c>
      <c r="G292" s="48" t="str">
        <f>CONCATENATE(IF($X292="З", CONCATENATE($R$4, ","), ""), IF($X292=Довідники!$E$5, CONCATENATE($R$4, "*,"), ""), IF($AE292="З", CONCATENATE($Y$4, ","), ""), IF($AE292=Довідники!$E$5, CONCATENATE($Y$4, "*,"), ""), IF($AL292="З", CONCATENATE($AF$4, ","), ""), IF($AL292=Довідники!$E$5, CONCATENATE($AF$4, "*,"), ""), IF($AS292="З", CONCATENATE($AM$4, ","), ""), IF($AS292=Довідники!$E$5, CONCATENATE($AM$4, "*,"), ""), IF($AZ292="З", CONCATENATE($AT$4, ","), ""), IF($AZ292=Довідники!$E$5, CONCATENATE($AT$4, "*,"), ""), IF($BG292="З", CONCATENATE($BA$4, ","), ""), IF($BG292=Довідники!$E$5, CONCATENATE($BA$4, "*,"), ""), IF($BN292="З", CONCATENATE($BH$4, ","), ""), IF($BN292=Довідники!$E$5, CONCATENATE($BH$4, "*,"), ""), IF($BU292="З", CONCATENATE($BO$4, ","), ""), IF($BU292=Довідники!$E$5, CONCATENATE($BO$4, "*,"), ""), IF($CB292="З", CONCATENATE($BV$4, ","), ""), IF($CB292=Довідники!$E$5, CONCATENATE($BV$4, "*,"), ""), IF($CI292="З", CONCATENATE($CC$4, ","), ""), IF($CI292=Довідники!$E$5, CONCATENATE($CC$4, "*,"), ""), IF($CP292="З", CONCATENATE($CJ$4, ","), ""), IF($CP292=Довідники!$E$5, CONCATENATE($CJ$4, "*,"), ""), IF($CW292="З", CONCATENATE($CQ$4, ","), ""), IF($CW292=Довідники!$E$5, CONCATENATE($CQ$4, "*,"), ""), IF($DD292="З", CONCATENATE($CX$4, ","), ""), IF($DD292=Довідники!$E$5, CONCATENATE($CX$4, "*,"), ""), IF($DK292="З", CONCATENATE($DE$4, ","), ""), IF($DK292=Довідники!$E$5, CONCATENATE($DE$4, "*,"), ""))</f>
        <v/>
      </c>
      <c r="H292" s="48" t="str">
        <f t="shared" si="220"/>
        <v/>
      </c>
      <c r="I292" s="48" t="str">
        <f t="shared" si="221"/>
        <v/>
      </c>
      <c r="J292" s="48">
        <f t="shared" si="239"/>
        <v>0</v>
      </c>
      <c r="K292" s="48" t="str">
        <f t="shared" si="223"/>
        <v/>
      </c>
      <c r="L292" s="48">
        <f t="shared" si="240"/>
        <v>0</v>
      </c>
      <c r="M292" s="51">
        <f t="shared" si="241"/>
        <v>0</v>
      </c>
      <c r="N292" s="51">
        <f t="shared" si="242"/>
        <v>0</v>
      </c>
      <c r="O292" s="52">
        <f t="shared" si="243"/>
        <v>0</v>
      </c>
      <c r="P292" s="96" t="str">
        <f t="shared" si="244"/>
        <v xml:space="preserve"> </v>
      </c>
      <c r="Q292" s="166" t="str">
        <f>IF(OR(P292&lt;Довідники!$J$8, P292&gt;Довідники!$K$8), "!", "")</f>
        <v>!</v>
      </c>
      <c r="R292" s="159"/>
      <c r="S292" s="103"/>
      <c r="T292" s="103"/>
      <c r="U292" s="72">
        <f t="shared" si="245"/>
        <v>0</v>
      </c>
      <c r="V292" s="104"/>
      <c r="W292" s="104"/>
      <c r="X292" s="105"/>
      <c r="Y292" s="102"/>
      <c r="Z292" s="103"/>
      <c r="AA292" s="103"/>
      <c r="AB292" s="72">
        <f t="shared" si="246"/>
        <v>0</v>
      </c>
      <c r="AC292" s="104"/>
      <c r="AD292" s="104"/>
      <c r="AE292" s="152"/>
      <c r="AF292" s="159"/>
      <c r="AG292" s="103"/>
      <c r="AH292" s="103"/>
      <c r="AI292" s="72">
        <f t="shared" si="247"/>
        <v>0</v>
      </c>
      <c r="AJ292" s="104"/>
      <c r="AK292" s="104"/>
      <c r="AL292" s="105"/>
      <c r="AM292" s="102"/>
      <c r="AN292" s="103"/>
      <c r="AO292" s="103"/>
      <c r="AP292" s="72">
        <f t="shared" si="248"/>
        <v>0</v>
      </c>
      <c r="AQ292" s="104"/>
      <c r="AR292" s="104"/>
      <c r="AS292" s="152"/>
      <c r="AT292" s="159"/>
      <c r="AU292" s="103"/>
      <c r="AV292" s="103"/>
      <c r="AW292" s="72">
        <f t="shared" si="249"/>
        <v>0</v>
      </c>
      <c r="AX292" s="104"/>
      <c r="AY292" s="104"/>
      <c r="AZ292" s="105"/>
      <c r="BA292" s="102"/>
      <c r="BB292" s="103"/>
      <c r="BC292" s="103"/>
      <c r="BD292" s="72">
        <f t="shared" si="250"/>
        <v>0</v>
      </c>
      <c r="BE292" s="104"/>
      <c r="BF292" s="104"/>
      <c r="BG292" s="152"/>
      <c r="BH292" s="159"/>
      <c r="BI292" s="103"/>
      <c r="BJ292" s="103"/>
      <c r="BK292" s="72">
        <f t="shared" si="251"/>
        <v>0</v>
      </c>
      <c r="BL292" s="104"/>
      <c r="BM292" s="104"/>
      <c r="BN292" s="105"/>
      <c r="BO292" s="102"/>
      <c r="BP292" s="103"/>
      <c r="BQ292" s="103"/>
      <c r="BR292" s="72">
        <f t="shared" si="252"/>
        <v>0</v>
      </c>
      <c r="BS292" s="104"/>
      <c r="BT292" s="104"/>
      <c r="BU292" s="152"/>
      <c r="BV292" s="159"/>
      <c r="BW292" s="103"/>
      <c r="BX292" s="103"/>
      <c r="BY292" s="72">
        <f t="shared" si="253"/>
        <v>0</v>
      </c>
      <c r="BZ292" s="104"/>
      <c r="CA292" s="104"/>
      <c r="CB292" s="105"/>
      <c r="CC292" s="102"/>
      <c r="CD292" s="103"/>
      <c r="CE292" s="103"/>
      <c r="CF292" s="72">
        <f t="shared" si="254"/>
        <v>0</v>
      </c>
      <c r="CG292" s="104"/>
      <c r="CH292" s="104"/>
      <c r="CI292" s="152"/>
      <c r="CJ292" s="159"/>
      <c r="CK292" s="103"/>
      <c r="CL292" s="103"/>
      <c r="CM292" s="72">
        <f t="shared" si="255"/>
        <v>0</v>
      </c>
      <c r="CN292" s="104"/>
      <c r="CO292" s="104"/>
      <c r="CP292" s="105"/>
      <c r="CQ292" s="102"/>
      <c r="CR292" s="103"/>
      <c r="CS292" s="103"/>
      <c r="CT292" s="72">
        <f t="shared" si="256"/>
        <v>0</v>
      </c>
      <c r="CU292" s="104"/>
      <c r="CV292" s="104"/>
      <c r="CW292" s="152"/>
      <c r="CX292" s="159"/>
      <c r="CY292" s="103"/>
      <c r="CZ292" s="103"/>
      <c r="DA292" s="72">
        <f t="shared" si="257"/>
        <v>0</v>
      </c>
      <c r="DB292" s="104"/>
      <c r="DC292" s="104"/>
      <c r="DD292" s="105"/>
      <c r="DE292" s="102"/>
      <c r="DF292" s="103"/>
      <c r="DG292" s="103"/>
      <c r="DH292" s="72">
        <f t="shared" si="258"/>
        <v>0</v>
      </c>
      <c r="DI292" s="104"/>
      <c r="DJ292" s="104"/>
      <c r="DK292" s="152"/>
      <c r="DL292" s="170">
        <f t="shared" si="259"/>
        <v>0</v>
      </c>
      <c r="DM292" s="51">
        <f>DN292*Довідники!$H$2</f>
        <v>0</v>
      </c>
      <c r="DN292" s="72">
        <f t="shared" si="260"/>
        <v>0</v>
      </c>
      <c r="DO292" s="96" t="str">
        <f t="shared" si="261"/>
        <v xml:space="preserve"> </v>
      </c>
      <c r="DP292" s="68" t="str">
        <f>IF(OR(DO292&lt;Довідники!$J$3, DO292&gt;Довідники!$K$3), "!", "")</f>
        <v>!</v>
      </c>
      <c r="DQ292" s="120"/>
      <c r="DR292" s="45" t="str">
        <f t="shared" si="262"/>
        <v/>
      </c>
      <c r="DS292" s="71"/>
      <c r="DT292" s="119"/>
      <c r="DU292" s="119"/>
      <c r="DV292" s="119"/>
      <c r="DW292" s="179"/>
      <c r="DX292" s="182"/>
      <c r="DY292" s="119"/>
      <c r="DZ292" s="119"/>
      <c r="EA292" s="183"/>
      <c r="ED292" s="10">
        <f t="shared" si="263"/>
        <v>0</v>
      </c>
      <c r="EE292" s="10">
        <f t="shared" si="264"/>
        <v>0</v>
      </c>
      <c r="EF292" s="10">
        <f t="shared" si="265"/>
        <v>0</v>
      </c>
      <c r="EG292" s="10">
        <f t="shared" si="266"/>
        <v>0</v>
      </c>
      <c r="EH292" s="10">
        <f t="shared" si="267"/>
        <v>0</v>
      </c>
      <c r="EI292" s="10">
        <f t="shared" si="268"/>
        <v>0</v>
      </c>
      <c r="EJ292" s="10">
        <f t="shared" si="269"/>
        <v>0</v>
      </c>
      <c r="EL292" s="123">
        <f t="shared" si="270"/>
        <v>0</v>
      </c>
    </row>
    <row r="293" spans="1:142" ht="13.5" hidden="1" thickBot="1" x14ac:dyDescent="0.25">
      <c r="A293" s="49">
        <f t="shared" si="271"/>
        <v>78</v>
      </c>
      <c r="B293" s="101"/>
      <c r="C293" s="50" t="str">
        <f>IF(ISBLANK(D293)=FALSE,VLOOKUP(D293,Довідники!$B$2:$C$45,2,FALSE),"")</f>
        <v/>
      </c>
      <c r="D293" s="145"/>
      <c r="E293" s="112"/>
      <c r="F293" s="48" t="str">
        <f t="shared" si="219"/>
        <v/>
      </c>
      <c r="G293" s="48" t="str">
        <f>CONCATENATE(IF($X293="З", CONCATENATE($R$4, ","), ""), IF($X293=Довідники!$E$5, CONCATENATE($R$4, "*,"), ""), IF($AE293="З", CONCATENATE($Y$4, ","), ""), IF($AE293=Довідники!$E$5, CONCATENATE($Y$4, "*,"), ""), IF($AL293="З", CONCATENATE($AF$4, ","), ""), IF($AL293=Довідники!$E$5, CONCATENATE($AF$4, "*,"), ""), IF($AS293="З", CONCATENATE($AM$4, ","), ""), IF($AS293=Довідники!$E$5, CONCATENATE($AM$4, "*,"), ""), IF($AZ293="З", CONCATENATE($AT$4, ","), ""), IF($AZ293=Довідники!$E$5, CONCATENATE($AT$4, "*,"), ""), IF($BG293="З", CONCATENATE($BA$4, ","), ""), IF($BG293=Довідники!$E$5, CONCATENATE($BA$4, "*,"), ""), IF($BN293="З", CONCATENATE($BH$4, ","), ""), IF($BN293=Довідники!$E$5, CONCATENATE($BH$4, "*,"), ""), IF($BU293="З", CONCATENATE($BO$4, ","), ""), IF($BU293=Довідники!$E$5, CONCATENATE($BO$4, "*,"), ""), IF($CB293="З", CONCATENATE($BV$4, ","), ""), IF($CB293=Довідники!$E$5, CONCATENATE($BV$4, "*,"), ""), IF($CI293="З", CONCATENATE($CC$4, ","), ""), IF($CI293=Довідники!$E$5, CONCATENATE($CC$4, "*,"), ""), IF($CP293="З", CONCATENATE($CJ$4, ","), ""), IF($CP293=Довідники!$E$5, CONCATENATE($CJ$4, "*,"), ""), IF($CW293="З", CONCATENATE($CQ$4, ","), ""), IF($CW293=Довідники!$E$5, CONCATENATE($CQ$4, "*,"), ""), IF($DD293="З", CONCATENATE($CX$4, ","), ""), IF($DD293=Довідники!$E$5, CONCATENATE($CX$4, "*,"), ""), IF($DK293="З", CONCATENATE($DE$4, ","), ""), IF($DK293=Довідники!$E$5, CONCATENATE($DE$4, "*,"), ""))</f>
        <v/>
      </c>
      <c r="H293" s="48" t="str">
        <f t="shared" si="220"/>
        <v/>
      </c>
      <c r="I293" s="48" t="str">
        <f t="shared" si="221"/>
        <v/>
      </c>
      <c r="J293" s="48">
        <f t="shared" si="239"/>
        <v>0</v>
      </c>
      <c r="K293" s="48" t="str">
        <f t="shared" si="223"/>
        <v/>
      </c>
      <c r="L293" s="48">
        <f t="shared" si="240"/>
        <v>0</v>
      </c>
      <c r="M293" s="51">
        <f t="shared" si="241"/>
        <v>0</v>
      </c>
      <c r="N293" s="51">
        <f t="shared" si="242"/>
        <v>0</v>
      </c>
      <c r="O293" s="52">
        <f t="shared" si="243"/>
        <v>0</v>
      </c>
      <c r="P293" s="96" t="str">
        <f t="shared" si="244"/>
        <v xml:space="preserve"> </v>
      </c>
      <c r="Q293" s="166" t="str">
        <f>IF(OR(P293&lt;Довідники!$J$8, P293&gt;Довідники!$K$8), "!", "")</f>
        <v>!</v>
      </c>
      <c r="R293" s="159"/>
      <c r="S293" s="103"/>
      <c r="T293" s="103"/>
      <c r="U293" s="72">
        <f t="shared" si="245"/>
        <v>0</v>
      </c>
      <c r="V293" s="104"/>
      <c r="W293" s="104"/>
      <c r="X293" s="105"/>
      <c r="Y293" s="102"/>
      <c r="Z293" s="103"/>
      <c r="AA293" s="103"/>
      <c r="AB293" s="72">
        <f t="shared" si="246"/>
        <v>0</v>
      </c>
      <c r="AC293" s="104"/>
      <c r="AD293" s="104"/>
      <c r="AE293" s="152"/>
      <c r="AF293" s="159"/>
      <c r="AG293" s="103"/>
      <c r="AH293" s="103"/>
      <c r="AI293" s="72">
        <f t="shared" si="247"/>
        <v>0</v>
      </c>
      <c r="AJ293" s="104"/>
      <c r="AK293" s="104"/>
      <c r="AL293" s="105"/>
      <c r="AM293" s="102"/>
      <c r="AN293" s="103"/>
      <c r="AO293" s="103"/>
      <c r="AP293" s="72">
        <f t="shared" si="248"/>
        <v>0</v>
      </c>
      <c r="AQ293" s="104"/>
      <c r="AR293" s="104"/>
      <c r="AS293" s="152"/>
      <c r="AT293" s="159"/>
      <c r="AU293" s="103"/>
      <c r="AV293" s="103"/>
      <c r="AW293" s="72">
        <f t="shared" si="249"/>
        <v>0</v>
      </c>
      <c r="AX293" s="104"/>
      <c r="AY293" s="104"/>
      <c r="AZ293" s="105"/>
      <c r="BA293" s="102"/>
      <c r="BB293" s="103"/>
      <c r="BC293" s="103"/>
      <c r="BD293" s="72">
        <f t="shared" si="250"/>
        <v>0</v>
      </c>
      <c r="BE293" s="104"/>
      <c r="BF293" s="104"/>
      <c r="BG293" s="152"/>
      <c r="BH293" s="159"/>
      <c r="BI293" s="103"/>
      <c r="BJ293" s="103"/>
      <c r="BK293" s="72">
        <f t="shared" si="251"/>
        <v>0</v>
      </c>
      <c r="BL293" s="104"/>
      <c r="BM293" s="104"/>
      <c r="BN293" s="105"/>
      <c r="BO293" s="102"/>
      <c r="BP293" s="103"/>
      <c r="BQ293" s="103"/>
      <c r="BR293" s="72">
        <f t="shared" si="252"/>
        <v>0</v>
      </c>
      <c r="BS293" s="104"/>
      <c r="BT293" s="104"/>
      <c r="BU293" s="152"/>
      <c r="BV293" s="159"/>
      <c r="BW293" s="103"/>
      <c r="BX293" s="103"/>
      <c r="BY293" s="72">
        <f t="shared" si="253"/>
        <v>0</v>
      </c>
      <c r="BZ293" s="104"/>
      <c r="CA293" s="104"/>
      <c r="CB293" s="105"/>
      <c r="CC293" s="102"/>
      <c r="CD293" s="103"/>
      <c r="CE293" s="103"/>
      <c r="CF293" s="72">
        <f t="shared" si="254"/>
        <v>0</v>
      </c>
      <c r="CG293" s="104"/>
      <c r="CH293" s="104"/>
      <c r="CI293" s="152"/>
      <c r="CJ293" s="159"/>
      <c r="CK293" s="103"/>
      <c r="CL293" s="103"/>
      <c r="CM293" s="72">
        <f t="shared" si="255"/>
        <v>0</v>
      </c>
      <c r="CN293" s="104"/>
      <c r="CO293" s="104"/>
      <c r="CP293" s="105"/>
      <c r="CQ293" s="102"/>
      <c r="CR293" s="103"/>
      <c r="CS293" s="103"/>
      <c r="CT293" s="72">
        <f t="shared" si="256"/>
        <v>0</v>
      </c>
      <c r="CU293" s="104"/>
      <c r="CV293" s="104"/>
      <c r="CW293" s="152"/>
      <c r="CX293" s="159"/>
      <c r="CY293" s="103"/>
      <c r="CZ293" s="103"/>
      <c r="DA293" s="72">
        <f t="shared" si="257"/>
        <v>0</v>
      </c>
      <c r="DB293" s="104"/>
      <c r="DC293" s="104"/>
      <c r="DD293" s="105"/>
      <c r="DE293" s="102"/>
      <c r="DF293" s="103"/>
      <c r="DG293" s="103"/>
      <c r="DH293" s="72">
        <f t="shared" si="258"/>
        <v>0</v>
      </c>
      <c r="DI293" s="104"/>
      <c r="DJ293" s="104"/>
      <c r="DK293" s="152"/>
      <c r="DL293" s="170">
        <f t="shared" si="259"/>
        <v>0</v>
      </c>
      <c r="DM293" s="51">
        <f>DN293*Довідники!$H$2</f>
        <v>0</v>
      </c>
      <c r="DN293" s="72">
        <f t="shared" si="260"/>
        <v>0</v>
      </c>
      <c r="DO293" s="96" t="str">
        <f t="shared" si="261"/>
        <v xml:space="preserve"> </v>
      </c>
      <c r="DP293" s="68" t="str">
        <f>IF(OR(DO293&lt;Довідники!$J$3, DO293&gt;Довідники!$K$3), "!", "")</f>
        <v>!</v>
      </c>
      <c r="DQ293" s="120"/>
      <c r="DR293" s="45" t="str">
        <f t="shared" si="262"/>
        <v/>
      </c>
      <c r="DS293" s="71"/>
      <c r="DT293" s="119"/>
      <c r="DU293" s="119"/>
      <c r="DV293" s="119"/>
      <c r="DW293" s="179"/>
      <c r="DX293" s="182"/>
      <c r="DY293" s="119"/>
      <c r="DZ293" s="119"/>
      <c r="EA293" s="183"/>
      <c r="ED293" s="10">
        <f t="shared" si="263"/>
        <v>0</v>
      </c>
      <c r="EE293" s="10">
        <f t="shared" si="264"/>
        <v>0</v>
      </c>
      <c r="EF293" s="10">
        <f t="shared" si="265"/>
        <v>0</v>
      </c>
      <c r="EG293" s="10">
        <f t="shared" si="266"/>
        <v>0</v>
      </c>
      <c r="EH293" s="10">
        <f t="shared" si="267"/>
        <v>0</v>
      </c>
      <c r="EI293" s="10">
        <f t="shared" si="268"/>
        <v>0</v>
      </c>
      <c r="EJ293" s="10">
        <f t="shared" si="269"/>
        <v>0</v>
      </c>
      <c r="EL293" s="123">
        <f t="shared" si="270"/>
        <v>0</v>
      </c>
    </row>
    <row r="294" spans="1:142" ht="13.5" hidden="1" thickBot="1" x14ac:dyDescent="0.25">
      <c r="A294" s="49">
        <f t="shared" si="271"/>
        <v>79</v>
      </c>
      <c r="B294" s="101"/>
      <c r="C294" s="50" t="str">
        <f>IF(ISBLANK(D294)=FALSE,VLOOKUP(D294,Довідники!$B$2:$C$45,2,FALSE),"")</f>
        <v/>
      </c>
      <c r="D294" s="145"/>
      <c r="E294" s="112"/>
      <c r="F294" s="48" t="str">
        <f t="shared" si="219"/>
        <v/>
      </c>
      <c r="G294" s="48" t="str">
        <f>CONCATENATE(IF($X294="З", CONCATENATE($R$4, ","), ""), IF($X294=Довідники!$E$5, CONCATENATE($R$4, "*,"), ""), IF($AE294="З", CONCATENATE($Y$4, ","), ""), IF($AE294=Довідники!$E$5, CONCATENATE($Y$4, "*,"), ""), IF($AL294="З", CONCATENATE($AF$4, ","), ""), IF($AL294=Довідники!$E$5, CONCATENATE($AF$4, "*,"), ""), IF($AS294="З", CONCATENATE($AM$4, ","), ""), IF($AS294=Довідники!$E$5, CONCATENATE($AM$4, "*,"), ""), IF($AZ294="З", CONCATENATE($AT$4, ","), ""), IF($AZ294=Довідники!$E$5, CONCATENATE($AT$4, "*,"), ""), IF($BG294="З", CONCATENATE($BA$4, ","), ""), IF($BG294=Довідники!$E$5, CONCATENATE($BA$4, "*,"), ""), IF($BN294="З", CONCATENATE($BH$4, ","), ""), IF($BN294=Довідники!$E$5, CONCATENATE($BH$4, "*,"), ""), IF($BU294="З", CONCATENATE($BO$4, ","), ""), IF($BU294=Довідники!$E$5, CONCATENATE($BO$4, "*,"), ""), IF($CB294="З", CONCATENATE($BV$4, ","), ""), IF($CB294=Довідники!$E$5, CONCATENATE($BV$4, "*,"), ""), IF($CI294="З", CONCATENATE($CC$4, ","), ""), IF($CI294=Довідники!$E$5, CONCATENATE($CC$4, "*,"), ""), IF($CP294="З", CONCATENATE($CJ$4, ","), ""), IF($CP294=Довідники!$E$5, CONCATENATE($CJ$4, "*,"), ""), IF($CW294="З", CONCATENATE($CQ$4, ","), ""), IF($CW294=Довідники!$E$5, CONCATENATE($CQ$4, "*,"), ""), IF($DD294="З", CONCATENATE($CX$4, ","), ""), IF($DD294=Довідники!$E$5, CONCATENATE($CX$4, "*,"), ""), IF($DK294="З", CONCATENATE($DE$4, ","), ""), IF($DK294=Довідники!$E$5, CONCATENATE($DE$4, "*,"), ""))</f>
        <v/>
      </c>
      <c r="H294" s="48" t="str">
        <f t="shared" si="220"/>
        <v/>
      </c>
      <c r="I294" s="48" t="str">
        <f t="shared" si="221"/>
        <v/>
      </c>
      <c r="J294" s="48">
        <f t="shared" si="239"/>
        <v>0</v>
      </c>
      <c r="K294" s="48" t="str">
        <f t="shared" si="223"/>
        <v/>
      </c>
      <c r="L294" s="48">
        <f t="shared" si="240"/>
        <v>0</v>
      </c>
      <c r="M294" s="51">
        <f t="shared" si="241"/>
        <v>0</v>
      </c>
      <c r="N294" s="51">
        <f t="shared" si="242"/>
        <v>0</v>
      </c>
      <c r="O294" s="52">
        <f t="shared" si="243"/>
        <v>0</v>
      </c>
      <c r="P294" s="96" t="str">
        <f t="shared" si="244"/>
        <v xml:space="preserve"> </v>
      </c>
      <c r="Q294" s="166" t="str">
        <f>IF(OR(P294&lt;Довідники!$J$8, P294&gt;Довідники!$K$8), "!", "")</f>
        <v>!</v>
      </c>
      <c r="R294" s="159"/>
      <c r="S294" s="103"/>
      <c r="T294" s="103"/>
      <c r="U294" s="72">
        <f t="shared" si="245"/>
        <v>0</v>
      </c>
      <c r="V294" s="104"/>
      <c r="W294" s="104"/>
      <c r="X294" s="105"/>
      <c r="Y294" s="102"/>
      <c r="Z294" s="103"/>
      <c r="AA294" s="103"/>
      <c r="AB294" s="72">
        <f t="shared" si="246"/>
        <v>0</v>
      </c>
      <c r="AC294" s="104"/>
      <c r="AD294" s="104"/>
      <c r="AE294" s="152"/>
      <c r="AF294" s="159"/>
      <c r="AG294" s="103"/>
      <c r="AH294" s="103"/>
      <c r="AI294" s="72">
        <f t="shared" si="247"/>
        <v>0</v>
      </c>
      <c r="AJ294" s="104"/>
      <c r="AK294" s="104"/>
      <c r="AL294" s="105"/>
      <c r="AM294" s="102"/>
      <c r="AN294" s="103"/>
      <c r="AO294" s="103"/>
      <c r="AP294" s="72">
        <f t="shared" si="248"/>
        <v>0</v>
      </c>
      <c r="AQ294" s="104"/>
      <c r="AR294" s="104"/>
      <c r="AS294" s="152"/>
      <c r="AT294" s="159"/>
      <c r="AU294" s="103"/>
      <c r="AV294" s="103"/>
      <c r="AW294" s="72">
        <f t="shared" si="249"/>
        <v>0</v>
      </c>
      <c r="AX294" s="104"/>
      <c r="AY294" s="104"/>
      <c r="AZ294" s="105"/>
      <c r="BA294" s="102"/>
      <c r="BB294" s="103"/>
      <c r="BC294" s="103"/>
      <c r="BD294" s="72">
        <f t="shared" si="250"/>
        <v>0</v>
      </c>
      <c r="BE294" s="104"/>
      <c r="BF294" s="104"/>
      <c r="BG294" s="152"/>
      <c r="BH294" s="159"/>
      <c r="BI294" s="103"/>
      <c r="BJ294" s="103"/>
      <c r="BK294" s="72">
        <f t="shared" si="251"/>
        <v>0</v>
      </c>
      <c r="BL294" s="104"/>
      <c r="BM294" s="104"/>
      <c r="BN294" s="105"/>
      <c r="BO294" s="102"/>
      <c r="BP294" s="103"/>
      <c r="BQ294" s="103"/>
      <c r="BR294" s="72">
        <f t="shared" si="252"/>
        <v>0</v>
      </c>
      <c r="BS294" s="104"/>
      <c r="BT294" s="104"/>
      <c r="BU294" s="152"/>
      <c r="BV294" s="159"/>
      <c r="BW294" s="103"/>
      <c r="BX294" s="103"/>
      <c r="BY294" s="72">
        <f t="shared" si="253"/>
        <v>0</v>
      </c>
      <c r="BZ294" s="104"/>
      <c r="CA294" s="104"/>
      <c r="CB294" s="105"/>
      <c r="CC294" s="102"/>
      <c r="CD294" s="103"/>
      <c r="CE294" s="103"/>
      <c r="CF294" s="72">
        <f t="shared" si="254"/>
        <v>0</v>
      </c>
      <c r="CG294" s="104"/>
      <c r="CH294" s="104"/>
      <c r="CI294" s="152"/>
      <c r="CJ294" s="159"/>
      <c r="CK294" s="103"/>
      <c r="CL294" s="103"/>
      <c r="CM294" s="72">
        <f t="shared" si="255"/>
        <v>0</v>
      </c>
      <c r="CN294" s="104"/>
      <c r="CO294" s="104"/>
      <c r="CP294" s="105"/>
      <c r="CQ294" s="102"/>
      <c r="CR294" s="103"/>
      <c r="CS294" s="103"/>
      <c r="CT294" s="72">
        <f t="shared" si="256"/>
        <v>0</v>
      </c>
      <c r="CU294" s="104"/>
      <c r="CV294" s="104"/>
      <c r="CW294" s="152"/>
      <c r="CX294" s="159"/>
      <c r="CY294" s="103"/>
      <c r="CZ294" s="103"/>
      <c r="DA294" s="72">
        <f t="shared" si="257"/>
        <v>0</v>
      </c>
      <c r="DB294" s="104"/>
      <c r="DC294" s="104"/>
      <c r="DD294" s="105"/>
      <c r="DE294" s="102"/>
      <c r="DF294" s="103"/>
      <c r="DG294" s="103"/>
      <c r="DH294" s="72">
        <f t="shared" si="258"/>
        <v>0</v>
      </c>
      <c r="DI294" s="104"/>
      <c r="DJ294" s="104"/>
      <c r="DK294" s="152"/>
      <c r="DL294" s="170">
        <f t="shared" si="259"/>
        <v>0</v>
      </c>
      <c r="DM294" s="51">
        <f>DN294*Довідники!$H$2</f>
        <v>0</v>
      </c>
      <c r="DN294" s="72">
        <f t="shared" si="260"/>
        <v>0</v>
      </c>
      <c r="DO294" s="96" t="str">
        <f t="shared" si="261"/>
        <v xml:space="preserve"> </v>
      </c>
      <c r="DP294" s="68" t="str">
        <f>IF(OR(DO294&lt;Довідники!$J$3, DO294&gt;Довідники!$K$3), "!", "")</f>
        <v>!</v>
      </c>
      <c r="DQ294" s="120"/>
      <c r="DR294" s="45" t="str">
        <f t="shared" si="262"/>
        <v/>
      </c>
      <c r="DS294" s="71"/>
      <c r="DT294" s="119"/>
      <c r="DU294" s="119"/>
      <c r="DV294" s="119"/>
      <c r="DW294" s="179"/>
      <c r="DX294" s="182"/>
      <c r="DY294" s="119"/>
      <c r="DZ294" s="119"/>
      <c r="EA294" s="183"/>
      <c r="ED294" s="10">
        <f t="shared" si="263"/>
        <v>0</v>
      </c>
      <c r="EE294" s="10">
        <f t="shared" si="264"/>
        <v>0</v>
      </c>
      <c r="EF294" s="10">
        <f t="shared" si="265"/>
        <v>0</v>
      </c>
      <c r="EG294" s="10">
        <f t="shared" si="266"/>
        <v>0</v>
      </c>
      <c r="EH294" s="10">
        <f t="shared" si="267"/>
        <v>0</v>
      </c>
      <c r="EI294" s="10">
        <f t="shared" si="268"/>
        <v>0</v>
      </c>
      <c r="EJ294" s="10">
        <f t="shared" si="269"/>
        <v>0</v>
      </c>
      <c r="EL294" s="123">
        <f t="shared" si="270"/>
        <v>0</v>
      </c>
    </row>
    <row r="295" spans="1:142" ht="13.5" hidden="1" thickBot="1" x14ac:dyDescent="0.25">
      <c r="A295" s="49">
        <f t="shared" si="271"/>
        <v>80</v>
      </c>
      <c r="B295" s="101"/>
      <c r="C295" s="50" t="str">
        <f>IF(ISBLANK(D295)=FALSE,VLOOKUP(D295,Довідники!$B$2:$C$45,2,FALSE),"")</f>
        <v/>
      </c>
      <c r="D295" s="145"/>
      <c r="E295" s="112"/>
      <c r="F295" s="48" t="str">
        <f t="shared" si="219"/>
        <v/>
      </c>
      <c r="G295" s="48" t="str">
        <f>CONCATENATE(IF($X295="З", CONCATENATE($R$4, ","), ""), IF($X295=Довідники!$E$5, CONCATENATE($R$4, "*,"), ""), IF($AE295="З", CONCATENATE($Y$4, ","), ""), IF($AE295=Довідники!$E$5, CONCATENATE($Y$4, "*,"), ""), IF($AL295="З", CONCATENATE($AF$4, ","), ""), IF($AL295=Довідники!$E$5, CONCATENATE($AF$4, "*,"), ""), IF($AS295="З", CONCATENATE($AM$4, ","), ""), IF($AS295=Довідники!$E$5, CONCATENATE($AM$4, "*,"), ""), IF($AZ295="З", CONCATENATE($AT$4, ","), ""), IF($AZ295=Довідники!$E$5, CONCATENATE($AT$4, "*,"), ""), IF($BG295="З", CONCATENATE($BA$4, ","), ""), IF($BG295=Довідники!$E$5, CONCATENATE($BA$4, "*,"), ""), IF($BN295="З", CONCATENATE($BH$4, ","), ""), IF($BN295=Довідники!$E$5, CONCATENATE($BH$4, "*,"), ""), IF($BU295="З", CONCATENATE($BO$4, ","), ""), IF($BU295=Довідники!$E$5, CONCATENATE($BO$4, "*,"), ""), IF($CB295="З", CONCATENATE($BV$4, ","), ""), IF($CB295=Довідники!$E$5, CONCATENATE($BV$4, "*,"), ""), IF($CI295="З", CONCATENATE($CC$4, ","), ""), IF($CI295=Довідники!$E$5, CONCATENATE($CC$4, "*,"), ""), IF($CP295="З", CONCATENATE($CJ$4, ","), ""), IF($CP295=Довідники!$E$5, CONCATENATE($CJ$4, "*,"), ""), IF($CW295="З", CONCATENATE($CQ$4, ","), ""), IF($CW295=Довідники!$E$5, CONCATENATE($CQ$4, "*,"), ""), IF($DD295="З", CONCATENATE($CX$4, ","), ""), IF($DD295=Довідники!$E$5, CONCATENATE($CX$4, "*,"), ""), IF($DK295="З", CONCATENATE($DE$4, ","), ""), IF($DK295=Довідники!$E$5, CONCATENATE($DE$4, "*,"), ""))</f>
        <v/>
      </c>
      <c r="H295" s="48" t="str">
        <f t="shared" si="220"/>
        <v/>
      </c>
      <c r="I295" s="48" t="str">
        <f t="shared" si="221"/>
        <v/>
      </c>
      <c r="J295" s="48">
        <f t="shared" si="239"/>
        <v>0</v>
      </c>
      <c r="K295" s="48" t="str">
        <f t="shared" si="223"/>
        <v/>
      </c>
      <c r="L295" s="48">
        <f t="shared" si="240"/>
        <v>0</v>
      </c>
      <c r="M295" s="51">
        <f t="shared" si="241"/>
        <v>0</v>
      </c>
      <c r="N295" s="51">
        <f t="shared" si="242"/>
        <v>0</v>
      </c>
      <c r="O295" s="52">
        <f t="shared" si="243"/>
        <v>0</v>
      </c>
      <c r="P295" s="96" t="str">
        <f t="shared" si="244"/>
        <v xml:space="preserve"> </v>
      </c>
      <c r="Q295" s="166" t="str">
        <f>IF(OR(P295&lt;Довідники!$J$8, P295&gt;Довідники!$K$8), "!", "")</f>
        <v>!</v>
      </c>
      <c r="R295" s="159"/>
      <c r="S295" s="103"/>
      <c r="T295" s="103"/>
      <c r="U295" s="72">
        <f t="shared" si="245"/>
        <v>0</v>
      </c>
      <c r="V295" s="104"/>
      <c r="W295" s="104"/>
      <c r="X295" s="105"/>
      <c r="Y295" s="102"/>
      <c r="Z295" s="103"/>
      <c r="AA295" s="103"/>
      <c r="AB295" s="72">
        <f t="shared" si="246"/>
        <v>0</v>
      </c>
      <c r="AC295" s="104"/>
      <c r="AD295" s="104"/>
      <c r="AE295" s="152"/>
      <c r="AF295" s="159"/>
      <c r="AG295" s="103"/>
      <c r="AH295" s="103"/>
      <c r="AI295" s="72">
        <f t="shared" si="247"/>
        <v>0</v>
      </c>
      <c r="AJ295" s="104"/>
      <c r="AK295" s="104"/>
      <c r="AL295" s="105"/>
      <c r="AM295" s="102"/>
      <c r="AN295" s="103"/>
      <c r="AO295" s="103"/>
      <c r="AP295" s="72">
        <f t="shared" si="248"/>
        <v>0</v>
      </c>
      <c r="AQ295" s="104"/>
      <c r="AR295" s="104"/>
      <c r="AS295" s="152"/>
      <c r="AT295" s="159"/>
      <c r="AU295" s="103"/>
      <c r="AV295" s="103"/>
      <c r="AW295" s="72">
        <f t="shared" si="249"/>
        <v>0</v>
      </c>
      <c r="AX295" s="104"/>
      <c r="AY295" s="104"/>
      <c r="AZ295" s="105"/>
      <c r="BA295" s="102"/>
      <c r="BB295" s="103"/>
      <c r="BC295" s="103"/>
      <c r="BD295" s="72">
        <f t="shared" si="250"/>
        <v>0</v>
      </c>
      <c r="BE295" s="104"/>
      <c r="BF295" s="104"/>
      <c r="BG295" s="152"/>
      <c r="BH295" s="159"/>
      <c r="BI295" s="103"/>
      <c r="BJ295" s="103"/>
      <c r="BK295" s="72">
        <f t="shared" si="251"/>
        <v>0</v>
      </c>
      <c r="BL295" s="104"/>
      <c r="BM295" s="104"/>
      <c r="BN295" s="105"/>
      <c r="BO295" s="102"/>
      <c r="BP295" s="103"/>
      <c r="BQ295" s="103"/>
      <c r="BR295" s="72">
        <f t="shared" si="252"/>
        <v>0</v>
      </c>
      <c r="BS295" s="104"/>
      <c r="BT295" s="104"/>
      <c r="BU295" s="152"/>
      <c r="BV295" s="159"/>
      <c r="BW295" s="103"/>
      <c r="BX295" s="103"/>
      <c r="BY295" s="72">
        <f t="shared" si="253"/>
        <v>0</v>
      </c>
      <c r="BZ295" s="104"/>
      <c r="CA295" s="104"/>
      <c r="CB295" s="105"/>
      <c r="CC295" s="102"/>
      <c r="CD295" s="103"/>
      <c r="CE295" s="103"/>
      <c r="CF295" s="72">
        <f t="shared" si="254"/>
        <v>0</v>
      </c>
      <c r="CG295" s="104"/>
      <c r="CH295" s="104"/>
      <c r="CI295" s="152"/>
      <c r="CJ295" s="159"/>
      <c r="CK295" s="103"/>
      <c r="CL295" s="103"/>
      <c r="CM295" s="72">
        <f t="shared" si="255"/>
        <v>0</v>
      </c>
      <c r="CN295" s="104"/>
      <c r="CO295" s="104"/>
      <c r="CP295" s="105"/>
      <c r="CQ295" s="102"/>
      <c r="CR295" s="103"/>
      <c r="CS295" s="103"/>
      <c r="CT295" s="72">
        <f t="shared" si="256"/>
        <v>0</v>
      </c>
      <c r="CU295" s="104"/>
      <c r="CV295" s="104"/>
      <c r="CW295" s="152"/>
      <c r="CX295" s="159"/>
      <c r="CY295" s="103"/>
      <c r="CZ295" s="103"/>
      <c r="DA295" s="72">
        <f t="shared" si="257"/>
        <v>0</v>
      </c>
      <c r="DB295" s="104"/>
      <c r="DC295" s="104"/>
      <c r="DD295" s="105"/>
      <c r="DE295" s="102"/>
      <c r="DF295" s="103"/>
      <c r="DG295" s="103"/>
      <c r="DH295" s="72">
        <f t="shared" si="258"/>
        <v>0</v>
      </c>
      <c r="DI295" s="104"/>
      <c r="DJ295" s="104"/>
      <c r="DK295" s="152"/>
      <c r="DL295" s="170">
        <f t="shared" si="259"/>
        <v>0</v>
      </c>
      <c r="DM295" s="51">
        <f>DN295*Довідники!$H$2</f>
        <v>0</v>
      </c>
      <c r="DN295" s="72">
        <f t="shared" si="260"/>
        <v>0</v>
      </c>
      <c r="DO295" s="96" t="str">
        <f t="shared" si="261"/>
        <v xml:space="preserve"> </v>
      </c>
      <c r="DP295" s="68" t="str">
        <f>IF(OR(DO295&lt;Довідники!$J$3, DO295&gt;Довідники!$K$3), "!", "")</f>
        <v>!</v>
      </c>
      <c r="DQ295" s="120"/>
      <c r="DR295" s="45" t="str">
        <f t="shared" si="262"/>
        <v/>
      </c>
      <c r="DS295" s="71"/>
      <c r="DT295" s="119"/>
      <c r="DU295" s="119"/>
      <c r="DV295" s="119"/>
      <c r="DW295" s="179"/>
      <c r="DX295" s="182"/>
      <c r="DY295" s="119"/>
      <c r="DZ295" s="119"/>
      <c r="EA295" s="183"/>
      <c r="ED295" s="10">
        <f t="shared" si="263"/>
        <v>0</v>
      </c>
      <c r="EE295" s="10">
        <f t="shared" si="264"/>
        <v>0</v>
      </c>
      <c r="EF295" s="10">
        <f t="shared" si="265"/>
        <v>0</v>
      </c>
      <c r="EG295" s="10">
        <f t="shared" si="266"/>
        <v>0</v>
      </c>
      <c r="EH295" s="10">
        <f t="shared" si="267"/>
        <v>0</v>
      </c>
      <c r="EI295" s="10">
        <f t="shared" si="268"/>
        <v>0</v>
      </c>
      <c r="EJ295" s="10">
        <f t="shared" si="269"/>
        <v>0</v>
      </c>
      <c r="EL295" s="123">
        <f t="shared" si="270"/>
        <v>0</v>
      </c>
    </row>
    <row r="296" spans="1:142" ht="13.5" hidden="1" thickBot="1" x14ac:dyDescent="0.25">
      <c r="A296" s="49">
        <f t="shared" si="271"/>
        <v>81</v>
      </c>
      <c r="B296" s="101"/>
      <c r="C296" s="50" t="str">
        <f>IF(ISBLANK(D296)=FALSE,VLOOKUP(D296,Довідники!$B$2:$C$45,2,FALSE),"")</f>
        <v/>
      </c>
      <c r="D296" s="145"/>
      <c r="E296" s="112"/>
      <c r="F296" s="48" t="str">
        <f t="shared" si="219"/>
        <v/>
      </c>
      <c r="G296" s="48" t="str">
        <f>CONCATENATE(IF($X296="З", CONCATENATE($R$4, ","), ""), IF($X296=Довідники!$E$5, CONCATENATE($R$4, "*,"), ""), IF($AE296="З", CONCATENATE($Y$4, ","), ""), IF($AE296=Довідники!$E$5, CONCATENATE($Y$4, "*,"), ""), IF($AL296="З", CONCATENATE($AF$4, ","), ""), IF($AL296=Довідники!$E$5, CONCATENATE($AF$4, "*,"), ""), IF($AS296="З", CONCATENATE($AM$4, ","), ""), IF($AS296=Довідники!$E$5, CONCATENATE($AM$4, "*,"), ""), IF($AZ296="З", CONCATENATE($AT$4, ","), ""), IF($AZ296=Довідники!$E$5, CONCATENATE($AT$4, "*,"), ""), IF($BG296="З", CONCATENATE($BA$4, ","), ""), IF($BG296=Довідники!$E$5, CONCATENATE($BA$4, "*,"), ""), IF($BN296="З", CONCATENATE($BH$4, ","), ""), IF($BN296=Довідники!$E$5, CONCATENATE($BH$4, "*,"), ""), IF($BU296="З", CONCATENATE($BO$4, ","), ""), IF($BU296=Довідники!$E$5, CONCATENATE($BO$4, "*,"), ""), IF($CB296="З", CONCATENATE($BV$4, ","), ""), IF($CB296=Довідники!$E$5, CONCATENATE($BV$4, "*,"), ""), IF($CI296="З", CONCATENATE($CC$4, ","), ""), IF($CI296=Довідники!$E$5, CONCATENATE($CC$4, "*,"), ""), IF($CP296="З", CONCATENATE($CJ$4, ","), ""), IF($CP296=Довідники!$E$5, CONCATENATE($CJ$4, "*,"), ""), IF($CW296="З", CONCATENATE($CQ$4, ","), ""), IF($CW296=Довідники!$E$5, CONCATENATE($CQ$4, "*,"), ""), IF($DD296="З", CONCATENATE($CX$4, ","), ""), IF($DD296=Довідники!$E$5, CONCATENATE($CX$4, "*,"), ""), IF($DK296="З", CONCATENATE($DE$4, ","), ""), IF($DK296=Довідники!$E$5, CONCATENATE($DE$4, "*,"), ""))</f>
        <v/>
      </c>
      <c r="H296" s="48" t="str">
        <f t="shared" si="220"/>
        <v/>
      </c>
      <c r="I296" s="48" t="str">
        <f t="shared" si="221"/>
        <v/>
      </c>
      <c r="J296" s="48">
        <f t="shared" si="239"/>
        <v>0</v>
      </c>
      <c r="K296" s="48" t="str">
        <f t="shared" si="223"/>
        <v/>
      </c>
      <c r="L296" s="48">
        <f t="shared" si="240"/>
        <v>0</v>
      </c>
      <c r="M296" s="51">
        <f t="shared" si="241"/>
        <v>0</v>
      </c>
      <c r="N296" s="51">
        <f t="shared" si="242"/>
        <v>0</v>
      </c>
      <c r="O296" s="52">
        <f t="shared" si="243"/>
        <v>0</v>
      </c>
      <c r="P296" s="96" t="str">
        <f t="shared" si="244"/>
        <v xml:space="preserve"> </v>
      </c>
      <c r="Q296" s="166" t="str">
        <f>IF(OR(P296&lt;Довідники!$J$8, P296&gt;Довідники!$K$8), "!", "")</f>
        <v>!</v>
      </c>
      <c r="R296" s="159"/>
      <c r="S296" s="103"/>
      <c r="T296" s="103"/>
      <c r="U296" s="72">
        <f t="shared" si="245"/>
        <v>0</v>
      </c>
      <c r="V296" s="104"/>
      <c r="W296" s="104"/>
      <c r="X296" s="105"/>
      <c r="Y296" s="102"/>
      <c r="Z296" s="103"/>
      <c r="AA296" s="103"/>
      <c r="AB296" s="72">
        <f t="shared" si="246"/>
        <v>0</v>
      </c>
      <c r="AC296" s="104"/>
      <c r="AD296" s="104"/>
      <c r="AE296" s="152"/>
      <c r="AF296" s="159"/>
      <c r="AG296" s="103"/>
      <c r="AH296" s="103"/>
      <c r="AI296" s="72">
        <f t="shared" si="247"/>
        <v>0</v>
      </c>
      <c r="AJ296" s="104"/>
      <c r="AK296" s="104"/>
      <c r="AL296" s="105"/>
      <c r="AM296" s="102"/>
      <c r="AN296" s="103"/>
      <c r="AO296" s="103"/>
      <c r="AP296" s="72">
        <f t="shared" si="248"/>
        <v>0</v>
      </c>
      <c r="AQ296" s="104"/>
      <c r="AR296" s="104"/>
      <c r="AS296" s="152"/>
      <c r="AT296" s="159"/>
      <c r="AU296" s="103"/>
      <c r="AV296" s="103"/>
      <c r="AW296" s="72">
        <f t="shared" si="249"/>
        <v>0</v>
      </c>
      <c r="AX296" s="104"/>
      <c r="AY296" s="104"/>
      <c r="AZ296" s="105"/>
      <c r="BA296" s="102"/>
      <c r="BB296" s="103"/>
      <c r="BC296" s="103"/>
      <c r="BD296" s="72">
        <f t="shared" si="250"/>
        <v>0</v>
      </c>
      <c r="BE296" s="104"/>
      <c r="BF296" s="104"/>
      <c r="BG296" s="152"/>
      <c r="BH296" s="159"/>
      <c r="BI296" s="103"/>
      <c r="BJ296" s="103"/>
      <c r="BK296" s="72">
        <f t="shared" si="251"/>
        <v>0</v>
      </c>
      <c r="BL296" s="104"/>
      <c r="BM296" s="104"/>
      <c r="BN296" s="105"/>
      <c r="BO296" s="102"/>
      <c r="BP296" s="103"/>
      <c r="BQ296" s="103"/>
      <c r="BR296" s="72">
        <f t="shared" si="252"/>
        <v>0</v>
      </c>
      <c r="BS296" s="104"/>
      <c r="BT296" s="104"/>
      <c r="BU296" s="152"/>
      <c r="BV296" s="159"/>
      <c r="BW296" s="103"/>
      <c r="BX296" s="103"/>
      <c r="BY296" s="72">
        <f t="shared" si="253"/>
        <v>0</v>
      </c>
      <c r="BZ296" s="104"/>
      <c r="CA296" s="104"/>
      <c r="CB296" s="105"/>
      <c r="CC296" s="102"/>
      <c r="CD296" s="103"/>
      <c r="CE296" s="103"/>
      <c r="CF296" s="72">
        <f t="shared" si="254"/>
        <v>0</v>
      </c>
      <c r="CG296" s="104"/>
      <c r="CH296" s="104"/>
      <c r="CI296" s="152"/>
      <c r="CJ296" s="159"/>
      <c r="CK296" s="103"/>
      <c r="CL296" s="103"/>
      <c r="CM296" s="72">
        <f t="shared" si="255"/>
        <v>0</v>
      </c>
      <c r="CN296" s="104"/>
      <c r="CO296" s="104"/>
      <c r="CP296" s="105"/>
      <c r="CQ296" s="102"/>
      <c r="CR296" s="103"/>
      <c r="CS296" s="103"/>
      <c r="CT296" s="72">
        <f t="shared" si="256"/>
        <v>0</v>
      </c>
      <c r="CU296" s="104"/>
      <c r="CV296" s="104"/>
      <c r="CW296" s="152"/>
      <c r="CX296" s="159"/>
      <c r="CY296" s="103"/>
      <c r="CZ296" s="103"/>
      <c r="DA296" s="72">
        <f t="shared" si="257"/>
        <v>0</v>
      </c>
      <c r="DB296" s="104"/>
      <c r="DC296" s="104"/>
      <c r="DD296" s="105"/>
      <c r="DE296" s="102"/>
      <c r="DF296" s="103"/>
      <c r="DG296" s="103"/>
      <c r="DH296" s="72">
        <f t="shared" si="258"/>
        <v>0</v>
      </c>
      <c r="DI296" s="104"/>
      <c r="DJ296" s="104"/>
      <c r="DK296" s="152"/>
      <c r="DL296" s="170">
        <f t="shared" si="259"/>
        <v>0</v>
      </c>
      <c r="DM296" s="51">
        <f>DN296*Довідники!$H$2</f>
        <v>0</v>
      </c>
      <c r="DN296" s="72">
        <f t="shared" si="260"/>
        <v>0</v>
      </c>
      <c r="DO296" s="96" t="str">
        <f t="shared" si="261"/>
        <v xml:space="preserve"> </v>
      </c>
      <c r="DP296" s="68" t="str">
        <f>IF(OR(DO296&lt;Довідники!$J$3, DO296&gt;Довідники!$K$3), "!", "")</f>
        <v>!</v>
      </c>
      <c r="DQ296" s="120"/>
      <c r="DR296" s="45" t="str">
        <f t="shared" si="262"/>
        <v/>
      </c>
      <c r="DS296" s="71"/>
      <c r="DT296" s="119"/>
      <c r="DU296" s="119"/>
      <c r="DV296" s="119"/>
      <c r="DW296" s="179"/>
      <c r="DX296" s="182"/>
      <c r="DY296" s="119"/>
      <c r="DZ296" s="119"/>
      <c r="EA296" s="183"/>
      <c r="ED296" s="10">
        <f t="shared" si="263"/>
        <v>0</v>
      </c>
      <c r="EE296" s="10">
        <f t="shared" si="264"/>
        <v>0</v>
      </c>
      <c r="EF296" s="10">
        <f t="shared" si="265"/>
        <v>0</v>
      </c>
      <c r="EG296" s="10">
        <f t="shared" si="266"/>
        <v>0</v>
      </c>
      <c r="EH296" s="10">
        <f t="shared" si="267"/>
        <v>0</v>
      </c>
      <c r="EI296" s="10">
        <f t="shared" si="268"/>
        <v>0</v>
      </c>
      <c r="EJ296" s="10">
        <f t="shared" si="269"/>
        <v>0</v>
      </c>
      <c r="EL296" s="123">
        <f t="shared" si="270"/>
        <v>0</v>
      </c>
    </row>
    <row r="297" spans="1:142" ht="13.5" hidden="1" thickBot="1" x14ac:dyDescent="0.25">
      <c r="A297" s="49">
        <f t="shared" si="271"/>
        <v>82</v>
      </c>
      <c r="B297" s="101"/>
      <c r="C297" s="50" t="str">
        <f>IF(ISBLANK(D297)=FALSE,VLOOKUP(D297,Довідники!$B$2:$C$45,2,FALSE),"")</f>
        <v/>
      </c>
      <c r="D297" s="145"/>
      <c r="E297" s="112"/>
      <c r="F297" s="48" t="str">
        <f t="shared" si="219"/>
        <v/>
      </c>
      <c r="G297" s="48" t="str">
        <f>CONCATENATE(IF($X297="З", CONCATENATE($R$4, ","), ""), IF($X297=Довідники!$E$5, CONCATENATE($R$4, "*,"), ""), IF($AE297="З", CONCATENATE($Y$4, ","), ""), IF($AE297=Довідники!$E$5, CONCATENATE($Y$4, "*,"), ""), IF($AL297="З", CONCATENATE($AF$4, ","), ""), IF($AL297=Довідники!$E$5, CONCATENATE($AF$4, "*,"), ""), IF($AS297="З", CONCATENATE($AM$4, ","), ""), IF($AS297=Довідники!$E$5, CONCATENATE($AM$4, "*,"), ""), IF($AZ297="З", CONCATENATE($AT$4, ","), ""), IF($AZ297=Довідники!$E$5, CONCATENATE($AT$4, "*,"), ""), IF($BG297="З", CONCATENATE($BA$4, ","), ""), IF($BG297=Довідники!$E$5, CONCATENATE($BA$4, "*,"), ""), IF($BN297="З", CONCATENATE($BH$4, ","), ""), IF($BN297=Довідники!$E$5, CONCATENATE($BH$4, "*,"), ""), IF($BU297="З", CONCATENATE($BO$4, ","), ""), IF($BU297=Довідники!$E$5, CONCATENATE($BO$4, "*,"), ""), IF($CB297="З", CONCATENATE($BV$4, ","), ""), IF($CB297=Довідники!$E$5, CONCATENATE($BV$4, "*,"), ""), IF($CI297="З", CONCATENATE($CC$4, ","), ""), IF($CI297=Довідники!$E$5, CONCATENATE($CC$4, "*,"), ""), IF($CP297="З", CONCATENATE($CJ$4, ","), ""), IF($CP297=Довідники!$E$5, CONCATENATE($CJ$4, "*,"), ""), IF($CW297="З", CONCATENATE($CQ$4, ","), ""), IF($CW297=Довідники!$E$5, CONCATENATE($CQ$4, "*,"), ""), IF($DD297="З", CONCATENATE($CX$4, ","), ""), IF($DD297=Довідники!$E$5, CONCATENATE($CX$4, "*,"), ""), IF($DK297="З", CONCATENATE($DE$4, ","), ""), IF($DK297=Довідники!$E$5, CONCATENATE($DE$4, "*,"), ""))</f>
        <v/>
      </c>
      <c r="H297" s="48" t="str">
        <f t="shared" si="220"/>
        <v/>
      </c>
      <c r="I297" s="48" t="str">
        <f t="shared" si="221"/>
        <v/>
      </c>
      <c r="J297" s="48">
        <f t="shared" si="239"/>
        <v>0</v>
      </c>
      <c r="K297" s="48" t="str">
        <f t="shared" si="223"/>
        <v/>
      </c>
      <c r="L297" s="48">
        <f t="shared" si="240"/>
        <v>0</v>
      </c>
      <c r="M297" s="51">
        <f t="shared" si="241"/>
        <v>0</v>
      </c>
      <c r="N297" s="51">
        <f t="shared" si="242"/>
        <v>0</v>
      </c>
      <c r="O297" s="52">
        <f t="shared" si="243"/>
        <v>0</v>
      </c>
      <c r="P297" s="96" t="str">
        <f t="shared" si="244"/>
        <v xml:space="preserve"> </v>
      </c>
      <c r="Q297" s="166" t="str">
        <f>IF(OR(P297&lt;Довідники!$J$8, P297&gt;Довідники!$K$8), "!", "")</f>
        <v>!</v>
      </c>
      <c r="R297" s="159"/>
      <c r="S297" s="103"/>
      <c r="T297" s="103"/>
      <c r="U297" s="72">
        <f t="shared" si="245"/>
        <v>0</v>
      </c>
      <c r="V297" s="104"/>
      <c r="W297" s="104"/>
      <c r="X297" s="105"/>
      <c r="Y297" s="102"/>
      <c r="Z297" s="103"/>
      <c r="AA297" s="103"/>
      <c r="AB297" s="72">
        <f t="shared" si="246"/>
        <v>0</v>
      </c>
      <c r="AC297" s="104"/>
      <c r="AD297" s="104"/>
      <c r="AE297" s="152"/>
      <c r="AF297" s="159"/>
      <c r="AG297" s="103"/>
      <c r="AH297" s="103"/>
      <c r="AI297" s="72">
        <f t="shared" si="247"/>
        <v>0</v>
      </c>
      <c r="AJ297" s="104"/>
      <c r="AK297" s="104"/>
      <c r="AL297" s="105"/>
      <c r="AM297" s="102"/>
      <c r="AN297" s="103"/>
      <c r="AO297" s="103"/>
      <c r="AP297" s="72">
        <f t="shared" si="248"/>
        <v>0</v>
      </c>
      <c r="AQ297" s="104"/>
      <c r="AR297" s="104"/>
      <c r="AS297" s="152"/>
      <c r="AT297" s="159"/>
      <c r="AU297" s="103"/>
      <c r="AV297" s="103"/>
      <c r="AW297" s="72">
        <f t="shared" si="249"/>
        <v>0</v>
      </c>
      <c r="AX297" s="104"/>
      <c r="AY297" s="104"/>
      <c r="AZ297" s="105"/>
      <c r="BA297" s="102"/>
      <c r="BB297" s="103"/>
      <c r="BC297" s="103"/>
      <c r="BD297" s="72">
        <f t="shared" si="250"/>
        <v>0</v>
      </c>
      <c r="BE297" s="104"/>
      <c r="BF297" s="104"/>
      <c r="BG297" s="152"/>
      <c r="BH297" s="159"/>
      <c r="BI297" s="103"/>
      <c r="BJ297" s="103"/>
      <c r="BK297" s="72">
        <f t="shared" si="251"/>
        <v>0</v>
      </c>
      <c r="BL297" s="104"/>
      <c r="BM297" s="104"/>
      <c r="BN297" s="105"/>
      <c r="BO297" s="102"/>
      <c r="BP297" s="103"/>
      <c r="BQ297" s="103"/>
      <c r="BR297" s="72">
        <f t="shared" si="252"/>
        <v>0</v>
      </c>
      <c r="BS297" s="104"/>
      <c r="BT297" s="104"/>
      <c r="BU297" s="152"/>
      <c r="BV297" s="159"/>
      <c r="BW297" s="103"/>
      <c r="BX297" s="103"/>
      <c r="BY297" s="72">
        <f t="shared" si="253"/>
        <v>0</v>
      </c>
      <c r="BZ297" s="104"/>
      <c r="CA297" s="104"/>
      <c r="CB297" s="105"/>
      <c r="CC297" s="102"/>
      <c r="CD297" s="103"/>
      <c r="CE297" s="103"/>
      <c r="CF297" s="72">
        <f t="shared" si="254"/>
        <v>0</v>
      </c>
      <c r="CG297" s="104"/>
      <c r="CH297" s="104"/>
      <c r="CI297" s="152"/>
      <c r="CJ297" s="159"/>
      <c r="CK297" s="103"/>
      <c r="CL297" s="103"/>
      <c r="CM297" s="72">
        <f t="shared" si="255"/>
        <v>0</v>
      </c>
      <c r="CN297" s="104"/>
      <c r="CO297" s="104"/>
      <c r="CP297" s="105"/>
      <c r="CQ297" s="102"/>
      <c r="CR297" s="103"/>
      <c r="CS297" s="103"/>
      <c r="CT297" s="72">
        <f t="shared" si="256"/>
        <v>0</v>
      </c>
      <c r="CU297" s="104"/>
      <c r="CV297" s="104"/>
      <c r="CW297" s="152"/>
      <c r="CX297" s="159"/>
      <c r="CY297" s="103"/>
      <c r="CZ297" s="103"/>
      <c r="DA297" s="72">
        <f t="shared" si="257"/>
        <v>0</v>
      </c>
      <c r="DB297" s="104"/>
      <c r="DC297" s="104"/>
      <c r="DD297" s="105"/>
      <c r="DE297" s="102"/>
      <c r="DF297" s="103"/>
      <c r="DG297" s="103"/>
      <c r="DH297" s="72">
        <f t="shared" si="258"/>
        <v>0</v>
      </c>
      <c r="DI297" s="104"/>
      <c r="DJ297" s="104"/>
      <c r="DK297" s="152"/>
      <c r="DL297" s="170">
        <f t="shared" si="259"/>
        <v>0</v>
      </c>
      <c r="DM297" s="51">
        <f>DN297*Довідники!$H$2</f>
        <v>0</v>
      </c>
      <c r="DN297" s="72">
        <f t="shared" si="260"/>
        <v>0</v>
      </c>
      <c r="DO297" s="96" t="str">
        <f t="shared" si="261"/>
        <v xml:space="preserve"> </v>
      </c>
      <c r="DP297" s="68" t="str">
        <f>IF(OR(DO297&lt;Довідники!$J$3, DO297&gt;Довідники!$K$3), "!", "")</f>
        <v>!</v>
      </c>
      <c r="DQ297" s="120"/>
      <c r="DR297" s="45" t="str">
        <f t="shared" si="262"/>
        <v/>
      </c>
      <c r="DS297" s="71"/>
      <c r="DT297" s="119"/>
      <c r="DU297" s="119"/>
      <c r="DV297" s="119"/>
      <c r="DW297" s="179"/>
      <c r="DX297" s="182"/>
      <c r="DY297" s="119"/>
      <c r="DZ297" s="119"/>
      <c r="EA297" s="183"/>
      <c r="ED297" s="10">
        <f t="shared" si="263"/>
        <v>0</v>
      </c>
      <c r="EE297" s="10">
        <f t="shared" si="264"/>
        <v>0</v>
      </c>
      <c r="EF297" s="10">
        <f t="shared" si="265"/>
        <v>0</v>
      </c>
      <c r="EG297" s="10">
        <f t="shared" si="266"/>
        <v>0</v>
      </c>
      <c r="EH297" s="10">
        <f t="shared" si="267"/>
        <v>0</v>
      </c>
      <c r="EI297" s="10">
        <f t="shared" si="268"/>
        <v>0</v>
      </c>
      <c r="EJ297" s="10">
        <f t="shared" si="269"/>
        <v>0</v>
      </c>
      <c r="EL297" s="123">
        <f t="shared" si="270"/>
        <v>0</v>
      </c>
    </row>
    <row r="298" spans="1:142" ht="13.5" hidden="1" thickBot="1" x14ac:dyDescent="0.25">
      <c r="A298" s="49">
        <f t="shared" si="271"/>
        <v>83</v>
      </c>
      <c r="B298" s="101"/>
      <c r="C298" s="50" t="str">
        <f>IF(ISBLANK(D298)=FALSE,VLOOKUP(D298,Довідники!$B$2:$C$45,2,FALSE),"")</f>
        <v/>
      </c>
      <c r="D298" s="145"/>
      <c r="E298" s="112"/>
      <c r="F298" s="48" t="str">
        <f t="shared" si="219"/>
        <v/>
      </c>
      <c r="G298" s="48" t="str">
        <f>CONCATENATE(IF($X298="З", CONCATENATE($R$4, ","), ""), IF($X298=Довідники!$E$5, CONCATENATE($R$4, "*,"), ""), IF($AE298="З", CONCATENATE($Y$4, ","), ""), IF($AE298=Довідники!$E$5, CONCATENATE($Y$4, "*,"), ""), IF($AL298="З", CONCATENATE($AF$4, ","), ""), IF($AL298=Довідники!$E$5, CONCATENATE($AF$4, "*,"), ""), IF($AS298="З", CONCATENATE($AM$4, ","), ""), IF($AS298=Довідники!$E$5, CONCATENATE($AM$4, "*,"), ""), IF($AZ298="З", CONCATENATE($AT$4, ","), ""), IF($AZ298=Довідники!$E$5, CONCATENATE($AT$4, "*,"), ""), IF($BG298="З", CONCATENATE($BA$4, ","), ""), IF($BG298=Довідники!$E$5, CONCATENATE($BA$4, "*,"), ""), IF($BN298="З", CONCATENATE($BH$4, ","), ""), IF($BN298=Довідники!$E$5, CONCATENATE($BH$4, "*,"), ""), IF($BU298="З", CONCATENATE($BO$4, ","), ""), IF($BU298=Довідники!$E$5, CONCATENATE($BO$4, "*,"), ""), IF($CB298="З", CONCATENATE($BV$4, ","), ""), IF($CB298=Довідники!$E$5, CONCATENATE($BV$4, "*,"), ""), IF($CI298="З", CONCATENATE($CC$4, ","), ""), IF($CI298=Довідники!$E$5, CONCATENATE($CC$4, "*,"), ""), IF($CP298="З", CONCATENATE($CJ$4, ","), ""), IF($CP298=Довідники!$E$5, CONCATENATE($CJ$4, "*,"), ""), IF($CW298="З", CONCATENATE($CQ$4, ","), ""), IF($CW298=Довідники!$E$5, CONCATENATE($CQ$4, "*,"), ""), IF($DD298="З", CONCATENATE($CX$4, ","), ""), IF($DD298=Довідники!$E$5, CONCATENATE($CX$4, "*,"), ""), IF($DK298="З", CONCATENATE($DE$4, ","), ""), IF($DK298=Довідники!$E$5, CONCATENATE($DE$4, "*,"), ""))</f>
        <v/>
      </c>
      <c r="H298" s="48" t="str">
        <f t="shared" si="220"/>
        <v/>
      </c>
      <c r="I298" s="48" t="str">
        <f t="shared" si="221"/>
        <v/>
      </c>
      <c r="J298" s="48">
        <f t="shared" si="239"/>
        <v>0</v>
      </c>
      <c r="K298" s="48" t="str">
        <f t="shared" si="223"/>
        <v/>
      </c>
      <c r="L298" s="48">
        <f t="shared" si="240"/>
        <v>0</v>
      </c>
      <c r="M298" s="51">
        <f t="shared" si="241"/>
        <v>0</v>
      </c>
      <c r="N298" s="51">
        <f t="shared" si="242"/>
        <v>0</v>
      </c>
      <c r="O298" s="52">
        <f t="shared" si="243"/>
        <v>0</v>
      </c>
      <c r="P298" s="96" t="str">
        <f t="shared" si="244"/>
        <v xml:space="preserve"> </v>
      </c>
      <c r="Q298" s="166" t="str">
        <f>IF(OR(P298&lt;Довідники!$J$8, P298&gt;Довідники!$K$8), "!", "")</f>
        <v>!</v>
      </c>
      <c r="R298" s="159"/>
      <c r="S298" s="103"/>
      <c r="T298" s="103"/>
      <c r="U298" s="72">
        <f t="shared" si="245"/>
        <v>0</v>
      </c>
      <c r="V298" s="104"/>
      <c r="W298" s="104"/>
      <c r="X298" s="105"/>
      <c r="Y298" s="102"/>
      <c r="Z298" s="103"/>
      <c r="AA298" s="103"/>
      <c r="AB298" s="72">
        <f t="shared" si="246"/>
        <v>0</v>
      </c>
      <c r="AC298" s="104"/>
      <c r="AD298" s="104"/>
      <c r="AE298" s="152"/>
      <c r="AF298" s="159"/>
      <c r="AG298" s="103"/>
      <c r="AH298" s="103"/>
      <c r="AI298" s="72">
        <f t="shared" si="247"/>
        <v>0</v>
      </c>
      <c r="AJ298" s="104"/>
      <c r="AK298" s="104"/>
      <c r="AL298" s="105"/>
      <c r="AM298" s="102"/>
      <c r="AN298" s="103"/>
      <c r="AO298" s="103"/>
      <c r="AP298" s="72">
        <f t="shared" si="248"/>
        <v>0</v>
      </c>
      <c r="AQ298" s="104"/>
      <c r="AR298" s="104"/>
      <c r="AS298" s="152"/>
      <c r="AT298" s="159"/>
      <c r="AU298" s="103"/>
      <c r="AV298" s="103"/>
      <c r="AW298" s="72">
        <f t="shared" si="249"/>
        <v>0</v>
      </c>
      <c r="AX298" s="104"/>
      <c r="AY298" s="104"/>
      <c r="AZ298" s="105"/>
      <c r="BA298" s="102"/>
      <c r="BB298" s="103"/>
      <c r="BC298" s="103"/>
      <c r="BD298" s="72">
        <f t="shared" si="250"/>
        <v>0</v>
      </c>
      <c r="BE298" s="104"/>
      <c r="BF298" s="104"/>
      <c r="BG298" s="152"/>
      <c r="BH298" s="159"/>
      <c r="BI298" s="103"/>
      <c r="BJ298" s="103"/>
      <c r="BK298" s="72">
        <f t="shared" si="251"/>
        <v>0</v>
      </c>
      <c r="BL298" s="104"/>
      <c r="BM298" s="104"/>
      <c r="BN298" s="105"/>
      <c r="BO298" s="102"/>
      <c r="BP298" s="103"/>
      <c r="BQ298" s="103"/>
      <c r="BR298" s="72">
        <f t="shared" si="252"/>
        <v>0</v>
      </c>
      <c r="BS298" s="104"/>
      <c r="BT298" s="104"/>
      <c r="BU298" s="152"/>
      <c r="BV298" s="159"/>
      <c r="BW298" s="103"/>
      <c r="BX298" s="103"/>
      <c r="BY298" s="72">
        <f t="shared" si="253"/>
        <v>0</v>
      </c>
      <c r="BZ298" s="104"/>
      <c r="CA298" s="104"/>
      <c r="CB298" s="105"/>
      <c r="CC298" s="102"/>
      <c r="CD298" s="103"/>
      <c r="CE298" s="103"/>
      <c r="CF298" s="72">
        <f t="shared" si="254"/>
        <v>0</v>
      </c>
      <c r="CG298" s="104"/>
      <c r="CH298" s="104"/>
      <c r="CI298" s="152"/>
      <c r="CJ298" s="159"/>
      <c r="CK298" s="103"/>
      <c r="CL298" s="103"/>
      <c r="CM298" s="72">
        <f t="shared" si="255"/>
        <v>0</v>
      </c>
      <c r="CN298" s="104"/>
      <c r="CO298" s="104"/>
      <c r="CP298" s="105"/>
      <c r="CQ298" s="102"/>
      <c r="CR298" s="103"/>
      <c r="CS298" s="103"/>
      <c r="CT298" s="72">
        <f t="shared" si="256"/>
        <v>0</v>
      </c>
      <c r="CU298" s="104"/>
      <c r="CV298" s="104"/>
      <c r="CW298" s="152"/>
      <c r="CX298" s="159"/>
      <c r="CY298" s="103"/>
      <c r="CZ298" s="103"/>
      <c r="DA298" s="72">
        <f t="shared" si="257"/>
        <v>0</v>
      </c>
      <c r="DB298" s="104"/>
      <c r="DC298" s="104"/>
      <c r="DD298" s="105"/>
      <c r="DE298" s="102"/>
      <c r="DF298" s="103"/>
      <c r="DG298" s="103"/>
      <c r="DH298" s="72">
        <f t="shared" si="258"/>
        <v>0</v>
      </c>
      <c r="DI298" s="104"/>
      <c r="DJ298" s="104"/>
      <c r="DK298" s="152"/>
      <c r="DL298" s="170">
        <f t="shared" si="259"/>
        <v>0</v>
      </c>
      <c r="DM298" s="51">
        <f>DN298*Довідники!$H$2</f>
        <v>0</v>
      </c>
      <c r="DN298" s="72">
        <f t="shared" si="260"/>
        <v>0</v>
      </c>
      <c r="DO298" s="96" t="str">
        <f t="shared" si="261"/>
        <v xml:space="preserve"> </v>
      </c>
      <c r="DP298" s="68" t="str">
        <f>IF(OR(DO298&lt;Довідники!$J$3, DO298&gt;Довідники!$K$3), "!", "")</f>
        <v>!</v>
      </c>
      <c r="DQ298" s="120"/>
      <c r="DR298" s="45" t="str">
        <f t="shared" si="262"/>
        <v/>
      </c>
      <c r="DS298" s="71"/>
      <c r="DT298" s="119"/>
      <c r="DU298" s="119"/>
      <c r="DV298" s="119"/>
      <c r="DW298" s="179"/>
      <c r="DX298" s="182"/>
      <c r="DY298" s="119"/>
      <c r="DZ298" s="119"/>
      <c r="EA298" s="183"/>
      <c r="ED298" s="10">
        <f t="shared" si="263"/>
        <v>0</v>
      </c>
      <c r="EE298" s="10">
        <f t="shared" si="264"/>
        <v>0</v>
      </c>
      <c r="EF298" s="10">
        <f t="shared" si="265"/>
        <v>0</v>
      </c>
      <c r="EG298" s="10">
        <f t="shared" si="266"/>
        <v>0</v>
      </c>
      <c r="EH298" s="10">
        <f t="shared" si="267"/>
        <v>0</v>
      </c>
      <c r="EI298" s="10">
        <f t="shared" si="268"/>
        <v>0</v>
      </c>
      <c r="EJ298" s="10">
        <f t="shared" si="269"/>
        <v>0</v>
      </c>
      <c r="EL298" s="123">
        <f t="shared" si="270"/>
        <v>0</v>
      </c>
    </row>
    <row r="299" spans="1:142" ht="13.5" hidden="1" thickBot="1" x14ac:dyDescent="0.25">
      <c r="A299" s="49">
        <f t="shared" si="271"/>
        <v>84</v>
      </c>
      <c r="B299" s="101"/>
      <c r="C299" s="50" t="str">
        <f>IF(ISBLANK(D299)=FALSE,VLOOKUP(D299,Довідники!$B$2:$C$45,2,FALSE),"")</f>
        <v/>
      </c>
      <c r="D299" s="145"/>
      <c r="E299" s="112"/>
      <c r="F299" s="48" t="str">
        <f t="shared" si="219"/>
        <v/>
      </c>
      <c r="G299" s="48" t="str">
        <f>CONCATENATE(IF($X299="З", CONCATENATE($R$4, ","), ""), IF($X299=Довідники!$E$5, CONCATENATE($R$4, "*,"), ""), IF($AE299="З", CONCATENATE($Y$4, ","), ""), IF($AE299=Довідники!$E$5, CONCATENATE($Y$4, "*,"), ""), IF($AL299="З", CONCATENATE($AF$4, ","), ""), IF($AL299=Довідники!$E$5, CONCATENATE($AF$4, "*,"), ""), IF($AS299="З", CONCATENATE($AM$4, ","), ""), IF($AS299=Довідники!$E$5, CONCATENATE($AM$4, "*,"), ""), IF($AZ299="З", CONCATENATE($AT$4, ","), ""), IF($AZ299=Довідники!$E$5, CONCATENATE($AT$4, "*,"), ""), IF($BG299="З", CONCATENATE($BA$4, ","), ""), IF($BG299=Довідники!$E$5, CONCATENATE($BA$4, "*,"), ""), IF($BN299="З", CONCATENATE($BH$4, ","), ""), IF($BN299=Довідники!$E$5, CONCATENATE($BH$4, "*,"), ""), IF($BU299="З", CONCATENATE($BO$4, ","), ""), IF($BU299=Довідники!$E$5, CONCATENATE($BO$4, "*,"), ""), IF($CB299="З", CONCATENATE($BV$4, ","), ""), IF($CB299=Довідники!$E$5, CONCATENATE($BV$4, "*,"), ""), IF($CI299="З", CONCATENATE($CC$4, ","), ""), IF($CI299=Довідники!$E$5, CONCATENATE($CC$4, "*,"), ""), IF($CP299="З", CONCATENATE($CJ$4, ","), ""), IF($CP299=Довідники!$E$5, CONCATENATE($CJ$4, "*,"), ""), IF($CW299="З", CONCATENATE($CQ$4, ","), ""), IF($CW299=Довідники!$E$5, CONCATENATE($CQ$4, "*,"), ""), IF($DD299="З", CONCATENATE($CX$4, ","), ""), IF($DD299=Довідники!$E$5, CONCATENATE($CX$4, "*,"), ""), IF($DK299="З", CONCATENATE($DE$4, ","), ""), IF($DK299=Довідники!$E$5, CONCATENATE($DE$4, "*,"), ""))</f>
        <v/>
      </c>
      <c r="H299" s="48" t="str">
        <f t="shared" si="220"/>
        <v/>
      </c>
      <c r="I299" s="48" t="str">
        <f t="shared" si="221"/>
        <v/>
      </c>
      <c r="J299" s="48">
        <f t="shared" si="239"/>
        <v>0</v>
      </c>
      <c r="K299" s="48" t="str">
        <f t="shared" si="223"/>
        <v/>
      </c>
      <c r="L299" s="48">
        <f t="shared" si="240"/>
        <v>0</v>
      </c>
      <c r="M299" s="51">
        <f t="shared" si="241"/>
        <v>0</v>
      </c>
      <c r="N299" s="51">
        <f t="shared" si="242"/>
        <v>0</v>
      </c>
      <c r="O299" s="52">
        <f t="shared" si="243"/>
        <v>0</v>
      </c>
      <c r="P299" s="96" t="str">
        <f t="shared" si="244"/>
        <v xml:space="preserve"> </v>
      </c>
      <c r="Q299" s="166" t="str">
        <f>IF(OR(P299&lt;Довідники!$J$8, P299&gt;Довідники!$K$8), "!", "")</f>
        <v>!</v>
      </c>
      <c r="R299" s="159"/>
      <c r="S299" s="103"/>
      <c r="T299" s="103"/>
      <c r="U299" s="72">
        <f t="shared" si="245"/>
        <v>0</v>
      </c>
      <c r="V299" s="104"/>
      <c r="W299" s="104"/>
      <c r="X299" s="105"/>
      <c r="Y299" s="102"/>
      <c r="Z299" s="103"/>
      <c r="AA299" s="103"/>
      <c r="AB299" s="72">
        <f t="shared" si="246"/>
        <v>0</v>
      </c>
      <c r="AC299" s="104"/>
      <c r="AD299" s="104"/>
      <c r="AE299" s="152"/>
      <c r="AF299" s="159"/>
      <c r="AG299" s="103"/>
      <c r="AH299" s="103"/>
      <c r="AI299" s="72">
        <f t="shared" si="247"/>
        <v>0</v>
      </c>
      <c r="AJ299" s="104"/>
      <c r="AK299" s="104"/>
      <c r="AL299" s="105"/>
      <c r="AM299" s="102"/>
      <c r="AN299" s="103"/>
      <c r="AO299" s="103"/>
      <c r="AP299" s="72">
        <f t="shared" si="248"/>
        <v>0</v>
      </c>
      <c r="AQ299" s="104"/>
      <c r="AR299" s="104"/>
      <c r="AS299" s="152"/>
      <c r="AT299" s="159"/>
      <c r="AU299" s="103"/>
      <c r="AV299" s="103"/>
      <c r="AW299" s="72">
        <f t="shared" si="249"/>
        <v>0</v>
      </c>
      <c r="AX299" s="104"/>
      <c r="AY299" s="104"/>
      <c r="AZ299" s="105"/>
      <c r="BA299" s="102"/>
      <c r="BB299" s="103"/>
      <c r="BC299" s="103"/>
      <c r="BD299" s="72">
        <f t="shared" si="250"/>
        <v>0</v>
      </c>
      <c r="BE299" s="104"/>
      <c r="BF299" s="104"/>
      <c r="BG299" s="152"/>
      <c r="BH299" s="159"/>
      <c r="BI299" s="103"/>
      <c r="BJ299" s="103"/>
      <c r="BK299" s="72">
        <f t="shared" si="251"/>
        <v>0</v>
      </c>
      <c r="BL299" s="104"/>
      <c r="BM299" s="104"/>
      <c r="BN299" s="105"/>
      <c r="BO299" s="102"/>
      <c r="BP299" s="103"/>
      <c r="BQ299" s="103"/>
      <c r="BR299" s="72">
        <f t="shared" si="252"/>
        <v>0</v>
      </c>
      <c r="BS299" s="104"/>
      <c r="BT299" s="104"/>
      <c r="BU299" s="152"/>
      <c r="BV299" s="159"/>
      <c r="BW299" s="103"/>
      <c r="BX299" s="103"/>
      <c r="BY299" s="72">
        <f t="shared" si="253"/>
        <v>0</v>
      </c>
      <c r="BZ299" s="104"/>
      <c r="CA299" s="104"/>
      <c r="CB299" s="105"/>
      <c r="CC299" s="102"/>
      <c r="CD299" s="103"/>
      <c r="CE299" s="103"/>
      <c r="CF299" s="72">
        <f t="shared" si="254"/>
        <v>0</v>
      </c>
      <c r="CG299" s="104"/>
      <c r="CH299" s="104"/>
      <c r="CI299" s="152"/>
      <c r="CJ299" s="159"/>
      <c r="CK299" s="103"/>
      <c r="CL299" s="103"/>
      <c r="CM299" s="72">
        <f t="shared" si="255"/>
        <v>0</v>
      </c>
      <c r="CN299" s="104"/>
      <c r="CO299" s="104"/>
      <c r="CP299" s="105"/>
      <c r="CQ299" s="102"/>
      <c r="CR299" s="103"/>
      <c r="CS299" s="103"/>
      <c r="CT299" s="72">
        <f t="shared" si="256"/>
        <v>0</v>
      </c>
      <c r="CU299" s="104"/>
      <c r="CV299" s="104"/>
      <c r="CW299" s="152"/>
      <c r="CX299" s="159"/>
      <c r="CY299" s="103"/>
      <c r="CZ299" s="103"/>
      <c r="DA299" s="72">
        <f t="shared" si="257"/>
        <v>0</v>
      </c>
      <c r="DB299" s="104"/>
      <c r="DC299" s="104"/>
      <c r="DD299" s="105"/>
      <c r="DE299" s="102"/>
      <c r="DF299" s="103"/>
      <c r="DG299" s="103"/>
      <c r="DH299" s="72">
        <f t="shared" si="258"/>
        <v>0</v>
      </c>
      <c r="DI299" s="104"/>
      <c r="DJ299" s="104"/>
      <c r="DK299" s="152"/>
      <c r="DL299" s="170">
        <f t="shared" si="259"/>
        <v>0</v>
      </c>
      <c r="DM299" s="51">
        <f>DN299*Довідники!$H$2</f>
        <v>0</v>
      </c>
      <c r="DN299" s="72">
        <f t="shared" si="260"/>
        <v>0</v>
      </c>
      <c r="DO299" s="96" t="str">
        <f t="shared" si="261"/>
        <v xml:space="preserve"> </v>
      </c>
      <c r="DP299" s="68" t="str">
        <f>IF(OR(DO299&lt;Довідники!$J$3, DO299&gt;Довідники!$K$3), "!", "")</f>
        <v>!</v>
      </c>
      <c r="DQ299" s="120"/>
      <c r="DR299" s="45" t="str">
        <f t="shared" si="262"/>
        <v/>
      </c>
      <c r="DS299" s="71"/>
      <c r="DT299" s="119"/>
      <c r="DU299" s="119"/>
      <c r="DV299" s="119"/>
      <c r="DW299" s="179"/>
      <c r="DX299" s="182"/>
      <c r="DY299" s="119"/>
      <c r="DZ299" s="119"/>
      <c r="EA299" s="183"/>
      <c r="ED299" s="10">
        <f t="shared" si="263"/>
        <v>0</v>
      </c>
      <c r="EE299" s="10">
        <f t="shared" si="264"/>
        <v>0</v>
      </c>
      <c r="EF299" s="10">
        <f t="shared" si="265"/>
        <v>0</v>
      </c>
      <c r="EG299" s="10">
        <f t="shared" si="266"/>
        <v>0</v>
      </c>
      <c r="EH299" s="10">
        <f t="shared" si="267"/>
        <v>0</v>
      </c>
      <c r="EI299" s="10">
        <f t="shared" si="268"/>
        <v>0</v>
      </c>
      <c r="EJ299" s="10">
        <f t="shared" si="269"/>
        <v>0</v>
      </c>
      <c r="EL299" s="123">
        <f t="shared" si="270"/>
        <v>0</v>
      </c>
    </row>
    <row r="300" spans="1:142" ht="13.5" hidden="1" thickBot="1" x14ac:dyDescent="0.25">
      <c r="A300" s="49">
        <f t="shared" si="271"/>
        <v>85</v>
      </c>
      <c r="B300" s="101"/>
      <c r="C300" s="50" t="str">
        <f>IF(ISBLANK(D300)=FALSE,VLOOKUP(D300,Довідники!$B$2:$C$45,2,FALSE),"")</f>
        <v/>
      </c>
      <c r="D300" s="145"/>
      <c r="E300" s="112"/>
      <c r="F300" s="48" t="str">
        <f t="shared" si="219"/>
        <v/>
      </c>
      <c r="G300" s="48" t="str">
        <f>CONCATENATE(IF($X300="З", CONCATENATE($R$4, ","), ""), IF($X300=Довідники!$E$5, CONCATENATE($R$4, "*,"), ""), IF($AE300="З", CONCATENATE($Y$4, ","), ""), IF($AE300=Довідники!$E$5, CONCATENATE($Y$4, "*,"), ""), IF($AL300="З", CONCATENATE($AF$4, ","), ""), IF($AL300=Довідники!$E$5, CONCATENATE($AF$4, "*,"), ""), IF($AS300="З", CONCATENATE($AM$4, ","), ""), IF($AS300=Довідники!$E$5, CONCATENATE($AM$4, "*,"), ""), IF($AZ300="З", CONCATENATE($AT$4, ","), ""), IF($AZ300=Довідники!$E$5, CONCATENATE($AT$4, "*,"), ""), IF($BG300="З", CONCATENATE($BA$4, ","), ""), IF($BG300=Довідники!$E$5, CONCATENATE($BA$4, "*,"), ""), IF($BN300="З", CONCATENATE($BH$4, ","), ""), IF($BN300=Довідники!$E$5, CONCATENATE($BH$4, "*,"), ""), IF($BU300="З", CONCATENATE($BO$4, ","), ""), IF($BU300=Довідники!$E$5, CONCATENATE($BO$4, "*,"), ""), IF($CB300="З", CONCATENATE($BV$4, ","), ""), IF($CB300=Довідники!$E$5, CONCATENATE($BV$4, "*,"), ""), IF($CI300="З", CONCATENATE($CC$4, ","), ""), IF($CI300=Довідники!$E$5, CONCATENATE($CC$4, "*,"), ""), IF($CP300="З", CONCATENATE($CJ$4, ","), ""), IF($CP300=Довідники!$E$5, CONCATENATE($CJ$4, "*,"), ""), IF($CW300="З", CONCATENATE($CQ$4, ","), ""), IF($CW300=Довідники!$E$5, CONCATENATE($CQ$4, "*,"), ""), IF($DD300="З", CONCATENATE($CX$4, ","), ""), IF($DD300=Довідники!$E$5, CONCATENATE($CX$4, "*,"), ""), IF($DK300="З", CONCATENATE($DE$4, ","), ""), IF($DK300=Довідники!$E$5, CONCATENATE($DE$4, "*,"), ""))</f>
        <v/>
      </c>
      <c r="H300" s="48" t="str">
        <f t="shared" si="220"/>
        <v/>
      </c>
      <c r="I300" s="48" t="str">
        <f t="shared" si="221"/>
        <v/>
      </c>
      <c r="J300" s="48">
        <f t="shared" si="239"/>
        <v>0</v>
      </c>
      <c r="K300" s="48" t="str">
        <f t="shared" si="223"/>
        <v/>
      </c>
      <c r="L300" s="48">
        <f t="shared" si="240"/>
        <v>0</v>
      </c>
      <c r="M300" s="51">
        <f t="shared" si="241"/>
        <v>0</v>
      </c>
      <c r="N300" s="51">
        <f t="shared" si="242"/>
        <v>0</v>
      </c>
      <c r="O300" s="52">
        <f t="shared" si="243"/>
        <v>0</v>
      </c>
      <c r="P300" s="96" t="str">
        <f t="shared" si="244"/>
        <v xml:space="preserve"> </v>
      </c>
      <c r="Q300" s="166" t="str">
        <f>IF(OR(P300&lt;Довідники!$J$8, P300&gt;Довідники!$K$8), "!", "")</f>
        <v>!</v>
      </c>
      <c r="R300" s="159"/>
      <c r="S300" s="103"/>
      <c r="T300" s="103"/>
      <c r="U300" s="72">
        <f t="shared" si="245"/>
        <v>0</v>
      </c>
      <c r="V300" s="104"/>
      <c r="W300" s="104"/>
      <c r="X300" s="105"/>
      <c r="Y300" s="102"/>
      <c r="Z300" s="103"/>
      <c r="AA300" s="103"/>
      <c r="AB300" s="72">
        <f t="shared" si="246"/>
        <v>0</v>
      </c>
      <c r="AC300" s="104"/>
      <c r="AD300" s="104"/>
      <c r="AE300" s="152"/>
      <c r="AF300" s="159"/>
      <c r="AG300" s="103"/>
      <c r="AH300" s="103"/>
      <c r="AI300" s="72">
        <f t="shared" si="247"/>
        <v>0</v>
      </c>
      <c r="AJ300" s="104"/>
      <c r="AK300" s="104"/>
      <c r="AL300" s="105"/>
      <c r="AM300" s="102"/>
      <c r="AN300" s="103"/>
      <c r="AO300" s="103"/>
      <c r="AP300" s="72">
        <f t="shared" si="248"/>
        <v>0</v>
      </c>
      <c r="AQ300" s="104"/>
      <c r="AR300" s="104"/>
      <c r="AS300" s="152"/>
      <c r="AT300" s="159"/>
      <c r="AU300" s="103"/>
      <c r="AV300" s="103"/>
      <c r="AW300" s="72">
        <f t="shared" si="249"/>
        <v>0</v>
      </c>
      <c r="AX300" s="104"/>
      <c r="AY300" s="104"/>
      <c r="AZ300" s="105"/>
      <c r="BA300" s="102"/>
      <c r="BB300" s="103"/>
      <c r="BC300" s="103"/>
      <c r="BD300" s="72">
        <f t="shared" si="250"/>
        <v>0</v>
      </c>
      <c r="BE300" s="104"/>
      <c r="BF300" s="104"/>
      <c r="BG300" s="152"/>
      <c r="BH300" s="159"/>
      <c r="BI300" s="103"/>
      <c r="BJ300" s="103"/>
      <c r="BK300" s="72">
        <f t="shared" si="251"/>
        <v>0</v>
      </c>
      <c r="BL300" s="104"/>
      <c r="BM300" s="104"/>
      <c r="BN300" s="105"/>
      <c r="BO300" s="102"/>
      <c r="BP300" s="103"/>
      <c r="BQ300" s="103"/>
      <c r="BR300" s="72">
        <f t="shared" si="252"/>
        <v>0</v>
      </c>
      <c r="BS300" s="104"/>
      <c r="BT300" s="104"/>
      <c r="BU300" s="152"/>
      <c r="BV300" s="159"/>
      <c r="BW300" s="103"/>
      <c r="BX300" s="103"/>
      <c r="BY300" s="72">
        <f t="shared" si="253"/>
        <v>0</v>
      </c>
      <c r="BZ300" s="104"/>
      <c r="CA300" s="104"/>
      <c r="CB300" s="105"/>
      <c r="CC300" s="102"/>
      <c r="CD300" s="103"/>
      <c r="CE300" s="103"/>
      <c r="CF300" s="72">
        <f t="shared" si="254"/>
        <v>0</v>
      </c>
      <c r="CG300" s="104"/>
      <c r="CH300" s="104"/>
      <c r="CI300" s="152"/>
      <c r="CJ300" s="159"/>
      <c r="CK300" s="103"/>
      <c r="CL300" s="103"/>
      <c r="CM300" s="72">
        <f t="shared" si="255"/>
        <v>0</v>
      </c>
      <c r="CN300" s="104"/>
      <c r="CO300" s="104"/>
      <c r="CP300" s="105"/>
      <c r="CQ300" s="102"/>
      <c r="CR300" s="103"/>
      <c r="CS300" s="103"/>
      <c r="CT300" s="72">
        <f t="shared" si="256"/>
        <v>0</v>
      </c>
      <c r="CU300" s="104"/>
      <c r="CV300" s="104"/>
      <c r="CW300" s="152"/>
      <c r="CX300" s="159"/>
      <c r="CY300" s="103"/>
      <c r="CZ300" s="103"/>
      <c r="DA300" s="72">
        <f t="shared" si="257"/>
        <v>0</v>
      </c>
      <c r="DB300" s="104"/>
      <c r="DC300" s="104"/>
      <c r="DD300" s="105"/>
      <c r="DE300" s="102"/>
      <c r="DF300" s="103"/>
      <c r="DG300" s="103"/>
      <c r="DH300" s="72">
        <f t="shared" si="258"/>
        <v>0</v>
      </c>
      <c r="DI300" s="104"/>
      <c r="DJ300" s="104"/>
      <c r="DK300" s="152"/>
      <c r="DL300" s="170">
        <f t="shared" si="259"/>
        <v>0</v>
      </c>
      <c r="DM300" s="51">
        <f>DN300*Довідники!$H$2</f>
        <v>0</v>
      </c>
      <c r="DN300" s="72">
        <f t="shared" si="260"/>
        <v>0</v>
      </c>
      <c r="DO300" s="96" t="str">
        <f t="shared" si="261"/>
        <v xml:space="preserve"> </v>
      </c>
      <c r="DP300" s="68" t="str">
        <f>IF(OR(DO300&lt;Довідники!$J$3, DO300&gt;Довідники!$K$3), "!", "")</f>
        <v>!</v>
      </c>
      <c r="DQ300" s="120"/>
      <c r="DR300" s="45" t="str">
        <f t="shared" si="262"/>
        <v/>
      </c>
      <c r="DS300" s="71"/>
      <c r="DT300" s="119"/>
      <c r="DU300" s="119"/>
      <c r="DV300" s="119"/>
      <c r="DW300" s="179"/>
      <c r="DX300" s="182"/>
      <c r="DY300" s="119"/>
      <c r="DZ300" s="119"/>
      <c r="EA300" s="183"/>
      <c r="ED300" s="10">
        <f t="shared" si="263"/>
        <v>0</v>
      </c>
      <c r="EE300" s="10">
        <f t="shared" si="264"/>
        <v>0</v>
      </c>
      <c r="EF300" s="10">
        <f t="shared" si="265"/>
        <v>0</v>
      </c>
      <c r="EG300" s="10">
        <f t="shared" si="266"/>
        <v>0</v>
      </c>
      <c r="EH300" s="10">
        <f t="shared" si="267"/>
        <v>0</v>
      </c>
      <c r="EI300" s="10">
        <f t="shared" si="268"/>
        <v>0</v>
      </c>
      <c r="EJ300" s="10">
        <f t="shared" si="269"/>
        <v>0</v>
      </c>
      <c r="EL300" s="123">
        <f t="shared" si="270"/>
        <v>0</v>
      </c>
    </row>
    <row r="301" spans="1:142" ht="13.5" hidden="1" thickBot="1" x14ac:dyDescent="0.25">
      <c r="A301" s="49">
        <f t="shared" si="271"/>
        <v>86</v>
      </c>
      <c r="B301" s="101"/>
      <c r="C301" s="50" t="str">
        <f>IF(ISBLANK(D301)=FALSE,VLOOKUP(D301,Довідники!$B$2:$C$45,2,FALSE),"")</f>
        <v/>
      </c>
      <c r="D301" s="145"/>
      <c r="E301" s="112"/>
      <c r="F301" s="48" t="str">
        <f t="shared" si="219"/>
        <v/>
      </c>
      <c r="G301" s="48" t="str">
        <f>CONCATENATE(IF($X301="З", CONCATENATE($R$4, ","), ""), IF($X301=Довідники!$E$5, CONCATENATE($R$4, "*,"), ""), IF($AE301="З", CONCATENATE($Y$4, ","), ""), IF($AE301=Довідники!$E$5, CONCATENATE($Y$4, "*,"), ""), IF($AL301="З", CONCATENATE($AF$4, ","), ""), IF($AL301=Довідники!$E$5, CONCATENATE($AF$4, "*,"), ""), IF($AS301="З", CONCATENATE($AM$4, ","), ""), IF($AS301=Довідники!$E$5, CONCATENATE($AM$4, "*,"), ""), IF($AZ301="З", CONCATENATE($AT$4, ","), ""), IF($AZ301=Довідники!$E$5, CONCATENATE($AT$4, "*,"), ""), IF($BG301="З", CONCATENATE($BA$4, ","), ""), IF($BG301=Довідники!$E$5, CONCATENATE($BA$4, "*,"), ""), IF($BN301="З", CONCATENATE($BH$4, ","), ""), IF($BN301=Довідники!$E$5, CONCATENATE($BH$4, "*,"), ""), IF($BU301="З", CONCATENATE($BO$4, ","), ""), IF($BU301=Довідники!$E$5, CONCATENATE($BO$4, "*,"), ""), IF($CB301="З", CONCATENATE($BV$4, ","), ""), IF($CB301=Довідники!$E$5, CONCATENATE($BV$4, "*,"), ""), IF($CI301="З", CONCATENATE($CC$4, ","), ""), IF($CI301=Довідники!$E$5, CONCATENATE($CC$4, "*,"), ""), IF($CP301="З", CONCATENATE($CJ$4, ","), ""), IF($CP301=Довідники!$E$5, CONCATENATE($CJ$4, "*,"), ""), IF($CW301="З", CONCATENATE($CQ$4, ","), ""), IF($CW301=Довідники!$E$5, CONCATENATE($CQ$4, "*,"), ""), IF($DD301="З", CONCATENATE($CX$4, ","), ""), IF($DD301=Довідники!$E$5, CONCATENATE($CX$4, "*,"), ""), IF($DK301="З", CONCATENATE($DE$4, ","), ""), IF($DK301=Довідники!$E$5, CONCATENATE($DE$4, "*,"), ""))</f>
        <v/>
      </c>
      <c r="H301" s="48" t="str">
        <f t="shared" si="220"/>
        <v/>
      </c>
      <c r="I301" s="48" t="str">
        <f t="shared" si="221"/>
        <v/>
      </c>
      <c r="J301" s="48">
        <f t="shared" si="239"/>
        <v>0</v>
      </c>
      <c r="K301" s="48" t="str">
        <f t="shared" si="223"/>
        <v/>
      </c>
      <c r="L301" s="48">
        <f t="shared" si="240"/>
        <v>0</v>
      </c>
      <c r="M301" s="51">
        <f t="shared" si="241"/>
        <v>0</v>
      </c>
      <c r="N301" s="51">
        <f t="shared" si="242"/>
        <v>0</v>
      </c>
      <c r="O301" s="52">
        <f t="shared" si="243"/>
        <v>0</v>
      </c>
      <c r="P301" s="96" t="str">
        <f t="shared" si="244"/>
        <v xml:space="preserve"> </v>
      </c>
      <c r="Q301" s="166" t="str">
        <f>IF(OR(P301&lt;Довідники!$J$8, P301&gt;Довідники!$K$8), "!", "")</f>
        <v>!</v>
      </c>
      <c r="R301" s="159"/>
      <c r="S301" s="103"/>
      <c r="T301" s="103"/>
      <c r="U301" s="72">
        <f t="shared" si="245"/>
        <v>0</v>
      </c>
      <c r="V301" s="104"/>
      <c r="W301" s="104"/>
      <c r="X301" s="105"/>
      <c r="Y301" s="102"/>
      <c r="Z301" s="103"/>
      <c r="AA301" s="103"/>
      <c r="AB301" s="72">
        <f t="shared" si="246"/>
        <v>0</v>
      </c>
      <c r="AC301" s="104"/>
      <c r="AD301" s="104"/>
      <c r="AE301" s="152"/>
      <c r="AF301" s="159"/>
      <c r="AG301" s="103"/>
      <c r="AH301" s="103"/>
      <c r="AI301" s="72">
        <f t="shared" si="247"/>
        <v>0</v>
      </c>
      <c r="AJ301" s="104"/>
      <c r="AK301" s="104"/>
      <c r="AL301" s="105"/>
      <c r="AM301" s="102"/>
      <c r="AN301" s="103"/>
      <c r="AO301" s="103"/>
      <c r="AP301" s="72">
        <f t="shared" si="248"/>
        <v>0</v>
      </c>
      <c r="AQ301" s="104"/>
      <c r="AR301" s="104"/>
      <c r="AS301" s="152"/>
      <c r="AT301" s="159"/>
      <c r="AU301" s="103"/>
      <c r="AV301" s="103"/>
      <c r="AW301" s="72">
        <f t="shared" si="249"/>
        <v>0</v>
      </c>
      <c r="AX301" s="104"/>
      <c r="AY301" s="104"/>
      <c r="AZ301" s="105"/>
      <c r="BA301" s="102"/>
      <c r="BB301" s="103"/>
      <c r="BC301" s="103"/>
      <c r="BD301" s="72">
        <f t="shared" si="250"/>
        <v>0</v>
      </c>
      <c r="BE301" s="104"/>
      <c r="BF301" s="104"/>
      <c r="BG301" s="152"/>
      <c r="BH301" s="159"/>
      <c r="BI301" s="103"/>
      <c r="BJ301" s="103"/>
      <c r="BK301" s="72">
        <f t="shared" si="251"/>
        <v>0</v>
      </c>
      <c r="BL301" s="104"/>
      <c r="BM301" s="104"/>
      <c r="BN301" s="105"/>
      <c r="BO301" s="102"/>
      <c r="BP301" s="103"/>
      <c r="BQ301" s="103"/>
      <c r="BR301" s="72">
        <f t="shared" si="252"/>
        <v>0</v>
      </c>
      <c r="BS301" s="104"/>
      <c r="BT301" s="104"/>
      <c r="BU301" s="152"/>
      <c r="BV301" s="159"/>
      <c r="BW301" s="103"/>
      <c r="BX301" s="103"/>
      <c r="BY301" s="72">
        <f t="shared" si="253"/>
        <v>0</v>
      </c>
      <c r="BZ301" s="104"/>
      <c r="CA301" s="104"/>
      <c r="CB301" s="105"/>
      <c r="CC301" s="102"/>
      <c r="CD301" s="103"/>
      <c r="CE301" s="103"/>
      <c r="CF301" s="72">
        <f t="shared" si="254"/>
        <v>0</v>
      </c>
      <c r="CG301" s="104"/>
      <c r="CH301" s="104"/>
      <c r="CI301" s="152"/>
      <c r="CJ301" s="159"/>
      <c r="CK301" s="103"/>
      <c r="CL301" s="103"/>
      <c r="CM301" s="72">
        <f t="shared" si="255"/>
        <v>0</v>
      </c>
      <c r="CN301" s="104"/>
      <c r="CO301" s="104"/>
      <c r="CP301" s="105"/>
      <c r="CQ301" s="102"/>
      <c r="CR301" s="103"/>
      <c r="CS301" s="103"/>
      <c r="CT301" s="72">
        <f t="shared" si="256"/>
        <v>0</v>
      </c>
      <c r="CU301" s="104"/>
      <c r="CV301" s="104"/>
      <c r="CW301" s="152"/>
      <c r="CX301" s="159"/>
      <c r="CY301" s="103"/>
      <c r="CZ301" s="103"/>
      <c r="DA301" s="72">
        <f t="shared" si="257"/>
        <v>0</v>
      </c>
      <c r="DB301" s="104"/>
      <c r="DC301" s="104"/>
      <c r="DD301" s="105"/>
      <c r="DE301" s="102"/>
      <c r="DF301" s="103"/>
      <c r="DG301" s="103"/>
      <c r="DH301" s="72">
        <f t="shared" si="258"/>
        <v>0</v>
      </c>
      <c r="DI301" s="104"/>
      <c r="DJ301" s="104"/>
      <c r="DK301" s="152"/>
      <c r="DL301" s="170">
        <f t="shared" si="259"/>
        <v>0</v>
      </c>
      <c r="DM301" s="51">
        <f>DN301*Довідники!$H$2</f>
        <v>0</v>
      </c>
      <c r="DN301" s="72">
        <f t="shared" si="260"/>
        <v>0</v>
      </c>
      <c r="DO301" s="96" t="str">
        <f t="shared" si="261"/>
        <v xml:space="preserve"> </v>
      </c>
      <c r="DP301" s="68" t="str">
        <f>IF(OR(DO301&lt;Довідники!$J$3, DO301&gt;Довідники!$K$3), "!", "")</f>
        <v>!</v>
      </c>
      <c r="DQ301" s="120"/>
      <c r="DR301" s="45" t="str">
        <f t="shared" si="262"/>
        <v/>
      </c>
      <c r="DS301" s="71"/>
      <c r="DT301" s="119"/>
      <c r="DU301" s="119"/>
      <c r="DV301" s="119"/>
      <c r="DW301" s="179"/>
      <c r="DX301" s="182"/>
      <c r="DY301" s="119"/>
      <c r="DZ301" s="119"/>
      <c r="EA301" s="183"/>
      <c r="ED301" s="10">
        <f t="shared" si="263"/>
        <v>0</v>
      </c>
      <c r="EE301" s="10">
        <f t="shared" si="264"/>
        <v>0</v>
      </c>
      <c r="EF301" s="10">
        <f t="shared" si="265"/>
        <v>0</v>
      </c>
      <c r="EG301" s="10">
        <f t="shared" si="266"/>
        <v>0</v>
      </c>
      <c r="EH301" s="10">
        <f t="shared" si="267"/>
        <v>0</v>
      </c>
      <c r="EI301" s="10">
        <f t="shared" si="268"/>
        <v>0</v>
      </c>
      <c r="EJ301" s="10">
        <f t="shared" si="269"/>
        <v>0</v>
      </c>
      <c r="EL301" s="123">
        <f t="shared" si="270"/>
        <v>0</v>
      </c>
    </row>
    <row r="302" spans="1:142" ht="3" hidden="1" customHeight="1" thickBot="1" x14ac:dyDescent="0.25">
      <c r="A302" s="49">
        <f t="shared" si="271"/>
        <v>87</v>
      </c>
      <c r="B302" s="101"/>
      <c r="C302" s="50" t="str">
        <f>IF(ISBLANK(D302)=FALSE,VLOOKUP(D302,Довідники!$B$2:$C$45,2,FALSE),"")</f>
        <v/>
      </c>
      <c r="D302" s="145"/>
      <c r="E302" s="112"/>
      <c r="F302" s="48" t="str">
        <f t="shared" si="219"/>
        <v/>
      </c>
      <c r="G302" s="48" t="str">
        <f>CONCATENATE(IF($X302="З", CONCATENATE($R$4, ","), ""), IF($X302=Довідники!$E$5, CONCATENATE($R$4, "*,"), ""), IF($AE302="З", CONCATENATE($Y$4, ","), ""), IF($AE302=Довідники!$E$5, CONCATENATE($Y$4, "*,"), ""), IF($AL302="З", CONCATENATE($AF$4, ","), ""), IF($AL302=Довідники!$E$5, CONCATENATE($AF$4, "*,"), ""), IF($AS302="З", CONCATENATE($AM$4, ","), ""), IF($AS302=Довідники!$E$5, CONCATENATE($AM$4, "*,"), ""), IF($AZ302="З", CONCATENATE($AT$4, ","), ""), IF($AZ302=Довідники!$E$5, CONCATENATE($AT$4, "*,"), ""), IF($BG302="З", CONCATENATE($BA$4, ","), ""), IF($BG302=Довідники!$E$5, CONCATENATE($BA$4, "*,"), ""), IF($BN302="З", CONCATENATE($BH$4, ","), ""), IF($BN302=Довідники!$E$5, CONCATENATE($BH$4, "*,"), ""), IF($BU302="З", CONCATENATE($BO$4, ","), ""), IF($BU302=Довідники!$E$5, CONCATENATE($BO$4, "*,"), ""), IF($CB302="З", CONCATENATE($BV$4, ","), ""), IF($CB302=Довідники!$E$5, CONCATENATE($BV$4, "*,"), ""), IF($CI302="З", CONCATENATE($CC$4, ","), ""), IF($CI302=Довідники!$E$5, CONCATENATE($CC$4, "*,"), ""), IF($CP302="З", CONCATENATE($CJ$4, ","), ""), IF($CP302=Довідники!$E$5, CONCATENATE($CJ$4, "*,"), ""), IF($CW302="З", CONCATENATE($CQ$4, ","), ""), IF($CW302=Довідники!$E$5, CONCATENATE($CQ$4, "*,"), ""), IF($DD302="З", CONCATENATE($CX$4, ","), ""), IF($DD302=Довідники!$E$5, CONCATENATE($CX$4, "*,"), ""), IF($DK302="З", CONCATENATE($DE$4, ","), ""), IF($DK302=Довідники!$E$5, CONCATENATE($DE$4, "*,"), ""))</f>
        <v/>
      </c>
      <c r="H302" s="48" t="str">
        <f t="shared" si="220"/>
        <v/>
      </c>
      <c r="I302" s="48" t="str">
        <f t="shared" si="221"/>
        <v/>
      </c>
      <c r="J302" s="48">
        <f t="shared" si="239"/>
        <v>0</v>
      </c>
      <c r="K302" s="48" t="str">
        <f t="shared" si="223"/>
        <v/>
      </c>
      <c r="L302" s="48">
        <f t="shared" si="240"/>
        <v>0</v>
      </c>
      <c r="M302" s="51">
        <f t="shared" si="241"/>
        <v>0</v>
      </c>
      <c r="N302" s="51">
        <f t="shared" si="242"/>
        <v>0</v>
      </c>
      <c r="O302" s="52">
        <f t="shared" si="243"/>
        <v>0</v>
      </c>
      <c r="P302" s="96" t="str">
        <f t="shared" si="244"/>
        <v xml:space="preserve"> </v>
      </c>
      <c r="Q302" s="166" t="str">
        <f>IF(OR(P302&lt;Довідники!$J$8, P302&gt;Довідники!$K$8), "!", "")</f>
        <v>!</v>
      </c>
      <c r="R302" s="159"/>
      <c r="S302" s="103"/>
      <c r="T302" s="103"/>
      <c r="U302" s="72">
        <f t="shared" si="245"/>
        <v>0</v>
      </c>
      <c r="V302" s="104"/>
      <c r="W302" s="104"/>
      <c r="X302" s="105"/>
      <c r="Y302" s="102"/>
      <c r="Z302" s="103"/>
      <c r="AA302" s="103"/>
      <c r="AB302" s="72">
        <f t="shared" si="246"/>
        <v>0</v>
      </c>
      <c r="AC302" s="104"/>
      <c r="AD302" s="104"/>
      <c r="AE302" s="152"/>
      <c r="AF302" s="159"/>
      <c r="AG302" s="103"/>
      <c r="AH302" s="103"/>
      <c r="AI302" s="72">
        <f t="shared" si="247"/>
        <v>0</v>
      </c>
      <c r="AJ302" s="104"/>
      <c r="AK302" s="104"/>
      <c r="AL302" s="105"/>
      <c r="AM302" s="102"/>
      <c r="AN302" s="103"/>
      <c r="AO302" s="103"/>
      <c r="AP302" s="72">
        <f t="shared" si="248"/>
        <v>0</v>
      </c>
      <c r="AQ302" s="104"/>
      <c r="AR302" s="104"/>
      <c r="AS302" s="152"/>
      <c r="AT302" s="159"/>
      <c r="AU302" s="103"/>
      <c r="AV302" s="103"/>
      <c r="AW302" s="72">
        <f t="shared" si="249"/>
        <v>0</v>
      </c>
      <c r="AX302" s="104"/>
      <c r="AY302" s="104"/>
      <c r="AZ302" s="105"/>
      <c r="BA302" s="102"/>
      <c r="BB302" s="103"/>
      <c r="BC302" s="103"/>
      <c r="BD302" s="72">
        <f t="shared" si="250"/>
        <v>0</v>
      </c>
      <c r="BE302" s="104"/>
      <c r="BF302" s="104"/>
      <c r="BG302" s="152"/>
      <c r="BH302" s="159"/>
      <c r="BI302" s="103"/>
      <c r="BJ302" s="103"/>
      <c r="BK302" s="72">
        <f t="shared" si="251"/>
        <v>0</v>
      </c>
      <c r="BL302" s="104"/>
      <c r="BM302" s="104"/>
      <c r="BN302" s="105"/>
      <c r="BO302" s="102"/>
      <c r="BP302" s="103"/>
      <c r="BQ302" s="103"/>
      <c r="BR302" s="72">
        <f t="shared" si="252"/>
        <v>0</v>
      </c>
      <c r="BS302" s="104"/>
      <c r="BT302" s="104"/>
      <c r="BU302" s="152"/>
      <c r="BV302" s="159"/>
      <c r="BW302" s="103"/>
      <c r="BX302" s="103"/>
      <c r="BY302" s="72">
        <f t="shared" si="253"/>
        <v>0</v>
      </c>
      <c r="BZ302" s="104"/>
      <c r="CA302" s="104"/>
      <c r="CB302" s="105"/>
      <c r="CC302" s="102"/>
      <c r="CD302" s="103"/>
      <c r="CE302" s="103"/>
      <c r="CF302" s="72">
        <f t="shared" si="254"/>
        <v>0</v>
      </c>
      <c r="CG302" s="104"/>
      <c r="CH302" s="104"/>
      <c r="CI302" s="152"/>
      <c r="CJ302" s="159"/>
      <c r="CK302" s="103"/>
      <c r="CL302" s="103"/>
      <c r="CM302" s="72">
        <f t="shared" si="255"/>
        <v>0</v>
      </c>
      <c r="CN302" s="104"/>
      <c r="CO302" s="104"/>
      <c r="CP302" s="105"/>
      <c r="CQ302" s="102"/>
      <c r="CR302" s="103"/>
      <c r="CS302" s="103"/>
      <c r="CT302" s="72">
        <f t="shared" si="256"/>
        <v>0</v>
      </c>
      <c r="CU302" s="104"/>
      <c r="CV302" s="104"/>
      <c r="CW302" s="152"/>
      <c r="CX302" s="159"/>
      <c r="CY302" s="103"/>
      <c r="CZ302" s="103"/>
      <c r="DA302" s="72">
        <f t="shared" si="257"/>
        <v>0</v>
      </c>
      <c r="DB302" s="104"/>
      <c r="DC302" s="104"/>
      <c r="DD302" s="105"/>
      <c r="DE302" s="102"/>
      <c r="DF302" s="103"/>
      <c r="DG302" s="103"/>
      <c r="DH302" s="72">
        <f t="shared" si="258"/>
        <v>0</v>
      </c>
      <c r="DI302" s="104"/>
      <c r="DJ302" s="104"/>
      <c r="DK302" s="152"/>
      <c r="DL302" s="170">
        <f t="shared" si="259"/>
        <v>0</v>
      </c>
      <c r="DM302" s="51">
        <f>DN302*Довідники!$H$2</f>
        <v>0</v>
      </c>
      <c r="DN302" s="72">
        <f t="shared" si="260"/>
        <v>0</v>
      </c>
      <c r="DO302" s="96" t="str">
        <f t="shared" si="261"/>
        <v xml:space="preserve"> </v>
      </c>
      <c r="DP302" s="68" t="str">
        <f>IF(OR(DO302&lt;Довідники!$J$3, DO302&gt;Довідники!$K$3), "!", "")</f>
        <v>!</v>
      </c>
      <c r="DQ302" s="120"/>
      <c r="DR302" s="45" t="str">
        <f t="shared" si="262"/>
        <v/>
      </c>
      <c r="DS302" s="71"/>
      <c r="DT302" s="119"/>
      <c r="DU302" s="119"/>
      <c r="DV302" s="119"/>
      <c r="DW302" s="179"/>
      <c r="DX302" s="182"/>
      <c r="DY302" s="119"/>
      <c r="DZ302" s="119"/>
      <c r="EA302" s="183"/>
      <c r="ED302" s="10">
        <f t="shared" si="263"/>
        <v>0</v>
      </c>
      <c r="EE302" s="10">
        <f t="shared" si="264"/>
        <v>0</v>
      </c>
      <c r="EF302" s="10">
        <f t="shared" si="265"/>
        <v>0</v>
      </c>
      <c r="EG302" s="10">
        <f t="shared" si="266"/>
        <v>0</v>
      </c>
      <c r="EH302" s="10">
        <f t="shared" si="267"/>
        <v>0</v>
      </c>
      <c r="EI302" s="10">
        <f t="shared" si="268"/>
        <v>0</v>
      </c>
      <c r="EJ302" s="10">
        <f t="shared" si="269"/>
        <v>0</v>
      </c>
      <c r="EL302" s="123">
        <f t="shared" si="270"/>
        <v>0</v>
      </c>
    </row>
    <row r="303" spans="1:142" ht="13.5" hidden="1" thickBot="1" x14ac:dyDescent="0.25">
      <c r="A303" s="49">
        <f t="shared" si="271"/>
        <v>88</v>
      </c>
      <c r="B303" s="101"/>
      <c r="C303" s="50" t="str">
        <f>IF(ISBLANK(D303)=FALSE,VLOOKUP(D303,Довідники!$B$2:$C$45,2,FALSE),"")</f>
        <v/>
      </c>
      <c r="D303" s="145"/>
      <c r="E303" s="112"/>
      <c r="F303" s="48" t="str">
        <f t="shared" si="219"/>
        <v/>
      </c>
      <c r="G303" s="48" t="str">
        <f>CONCATENATE(IF($X303="З", CONCATENATE($R$4, ","), ""), IF($X303=Довідники!$E$5, CONCATENATE($R$4, "*,"), ""), IF($AE303="З", CONCATENATE($Y$4, ","), ""), IF($AE303=Довідники!$E$5, CONCATENATE($Y$4, "*,"), ""), IF($AL303="З", CONCATENATE($AF$4, ","), ""), IF($AL303=Довідники!$E$5, CONCATENATE($AF$4, "*,"), ""), IF($AS303="З", CONCATENATE($AM$4, ","), ""), IF($AS303=Довідники!$E$5, CONCATENATE($AM$4, "*,"), ""), IF($AZ303="З", CONCATENATE($AT$4, ","), ""), IF($AZ303=Довідники!$E$5, CONCATENATE($AT$4, "*,"), ""), IF($BG303="З", CONCATENATE($BA$4, ","), ""), IF($BG303=Довідники!$E$5, CONCATENATE($BA$4, "*,"), ""), IF($BN303="З", CONCATENATE($BH$4, ","), ""), IF($BN303=Довідники!$E$5, CONCATENATE($BH$4, "*,"), ""), IF($BU303="З", CONCATENATE($BO$4, ","), ""), IF($BU303=Довідники!$E$5, CONCATENATE($BO$4, "*,"), ""), IF($CB303="З", CONCATENATE($BV$4, ","), ""), IF($CB303=Довідники!$E$5, CONCATENATE($BV$4, "*,"), ""), IF($CI303="З", CONCATENATE($CC$4, ","), ""), IF($CI303=Довідники!$E$5, CONCATENATE($CC$4, "*,"), ""), IF($CP303="З", CONCATENATE($CJ$4, ","), ""), IF($CP303=Довідники!$E$5, CONCATENATE($CJ$4, "*,"), ""), IF($CW303="З", CONCATENATE($CQ$4, ","), ""), IF($CW303=Довідники!$E$5, CONCATENATE($CQ$4, "*,"), ""), IF($DD303="З", CONCATENATE($CX$4, ","), ""), IF($DD303=Довідники!$E$5, CONCATENATE($CX$4, "*,"), ""), IF($DK303="З", CONCATENATE($DE$4, ","), ""), IF($DK303=Довідники!$E$5, CONCATENATE($DE$4, "*,"), ""))</f>
        <v/>
      </c>
      <c r="H303" s="48" t="str">
        <f t="shared" si="220"/>
        <v/>
      </c>
      <c r="I303" s="48" t="str">
        <f t="shared" si="221"/>
        <v/>
      </c>
      <c r="J303" s="48">
        <f t="shared" si="239"/>
        <v>0</v>
      </c>
      <c r="K303" s="48" t="str">
        <f t="shared" si="223"/>
        <v/>
      </c>
      <c r="L303" s="48">
        <f t="shared" si="240"/>
        <v>0</v>
      </c>
      <c r="M303" s="51">
        <f t="shared" si="241"/>
        <v>0</v>
      </c>
      <c r="N303" s="51">
        <f t="shared" si="242"/>
        <v>0</v>
      </c>
      <c r="O303" s="52">
        <f t="shared" si="243"/>
        <v>0</v>
      </c>
      <c r="P303" s="96" t="str">
        <f t="shared" si="244"/>
        <v xml:space="preserve"> </v>
      </c>
      <c r="Q303" s="166" t="str">
        <f>IF(OR(P303&lt;Довідники!$J$8, P303&gt;Довідники!$K$8), "!", "")</f>
        <v>!</v>
      </c>
      <c r="R303" s="159"/>
      <c r="S303" s="103"/>
      <c r="T303" s="103"/>
      <c r="U303" s="72">
        <f t="shared" si="245"/>
        <v>0</v>
      </c>
      <c r="V303" s="104"/>
      <c r="W303" s="104"/>
      <c r="X303" s="105"/>
      <c r="Y303" s="102"/>
      <c r="Z303" s="103"/>
      <c r="AA303" s="103"/>
      <c r="AB303" s="72">
        <f t="shared" si="246"/>
        <v>0</v>
      </c>
      <c r="AC303" s="104"/>
      <c r="AD303" s="104"/>
      <c r="AE303" s="152"/>
      <c r="AF303" s="159"/>
      <c r="AG303" s="103"/>
      <c r="AH303" s="103"/>
      <c r="AI303" s="72">
        <f t="shared" si="247"/>
        <v>0</v>
      </c>
      <c r="AJ303" s="104"/>
      <c r="AK303" s="104"/>
      <c r="AL303" s="105"/>
      <c r="AM303" s="102"/>
      <c r="AN303" s="103"/>
      <c r="AO303" s="103"/>
      <c r="AP303" s="72">
        <f t="shared" si="248"/>
        <v>0</v>
      </c>
      <c r="AQ303" s="104"/>
      <c r="AR303" s="104"/>
      <c r="AS303" s="152"/>
      <c r="AT303" s="159"/>
      <c r="AU303" s="103"/>
      <c r="AV303" s="103"/>
      <c r="AW303" s="72">
        <f t="shared" si="249"/>
        <v>0</v>
      </c>
      <c r="AX303" s="104"/>
      <c r="AY303" s="104"/>
      <c r="AZ303" s="105"/>
      <c r="BA303" s="102"/>
      <c r="BB303" s="103"/>
      <c r="BC303" s="103"/>
      <c r="BD303" s="72">
        <f t="shared" si="250"/>
        <v>0</v>
      </c>
      <c r="BE303" s="104"/>
      <c r="BF303" s="104"/>
      <c r="BG303" s="152"/>
      <c r="BH303" s="159"/>
      <c r="BI303" s="103"/>
      <c r="BJ303" s="103"/>
      <c r="BK303" s="72">
        <f t="shared" si="251"/>
        <v>0</v>
      </c>
      <c r="BL303" s="104"/>
      <c r="BM303" s="104"/>
      <c r="BN303" s="105"/>
      <c r="BO303" s="102"/>
      <c r="BP303" s="103"/>
      <c r="BQ303" s="103"/>
      <c r="BR303" s="72">
        <f t="shared" si="252"/>
        <v>0</v>
      </c>
      <c r="BS303" s="104"/>
      <c r="BT303" s="104"/>
      <c r="BU303" s="152"/>
      <c r="BV303" s="159"/>
      <c r="BW303" s="103"/>
      <c r="BX303" s="103"/>
      <c r="BY303" s="72">
        <f t="shared" si="253"/>
        <v>0</v>
      </c>
      <c r="BZ303" s="104"/>
      <c r="CA303" s="104"/>
      <c r="CB303" s="105"/>
      <c r="CC303" s="102"/>
      <c r="CD303" s="103"/>
      <c r="CE303" s="103"/>
      <c r="CF303" s="72">
        <f t="shared" si="254"/>
        <v>0</v>
      </c>
      <c r="CG303" s="104"/>
      <c r="CH303" s="104"/>
      <c r="CI303" s="152"/>
      <c r="CJ303" s="159"/>
      <c r="CK303" s="103"/>
      <c r="CL303" s="103"/>
      <c r="CM303" s="72">
        <f t="shared" si="255"/>
        <v>0</v>
      </c>
      <c r="CN303" s="104"/>
      <c r="CO303" s="104"/>
      <c r="CP303" s="105"/>
      <c r="CQ303" s="102"/>
      <c r="CR303" s="103"/>
      <c r="CS303" s="103"/>
      <c r="CT303" s="72">
        <f t="shared" si="256"/>
        <v>0</v>
      </c>
      <c r="CU303" s="104"/>
      <c r="CV303" s="104"/>
      <c r="CW303" s="152"/>
      <c r="CX303" s="159"/>
      <c r="CY303" s="103"/>
      <c r="CZ303" s="103"/>
      <c r="DA303" s="72">
        <f t="shared" si="257"/>
        <v>0</v>
      </c>
      <c r="DB303" s="104"/>
      <c r="DC303" s="104"/>
      <c r="DD303" s="105"/>
      <c r="DE303" s="102"/>
      <c r="DF303" s="103"/>
      <c r="DG303" s="103"/>
      <c r="DH303" s="72">
        <f t="shared" si="258"/>
        <v>0</v>
      </c>
      <c r="DI303" s="104"/>
      <c r="DJ303" s="104"/>
      <c r="DK303" s="152"/>
      <c r="DL303" s="170">
        <f t="shared" si="259"/>
        <v>0</v>
      </c>
      <c r="DM303" s="51">
        <f>DN303*Довідники!$H$2</f>
        <v>0</v>
      </c>
      <c r="DN303" s="72">
        <f t="shared" si="260"/>
        <v>0</v>
      </c>
      <c r="DO303" s="96" t="str">
        <f t="shared" si="261"/>
        <v xml:space="preserve"> </v>
      </c>
      <c r="DP303" s="68" t="str">
        <f>IF(OR(DO303&lt;Довідники!$J$3, DO303&gt;Довідники!$K$3), "!", "")</f>
        <v>!</v>
      </c>
      <c r="DQ303" s="120"/>
      <c r="DR303" s="45" t="str">
        <f t="shared" si="262"/>
        <v/>
      </c>
      <c r="DS303" s="71"/>
      <c r="DT303" s="119"/>
      <c r="DU303" s="119"/>
      <c r="DV303" s="119"/>
      <c r="DW303" s="179"/>
      <c r="DX303" s="182"/>
      <c r="DY303" s="119"/>
      <c r="DZ303" s="119"/>
      <c r="EA303" s="183"/>
      <c r="ED303" s="10">
        <f t="shared" si="263"/>
        <v>0</v>
      </c>
      <c r="EE303" s="10">
        <f t="shared" si="264"/>
        <v>0</v>
      </c>
      <c r="EF303" s="10">
        <f t="shared" si="265"/>
        <v>0</v>
      </c>
      <c r="EG303" s="10">
        <f t="shared" si="266"/>
        <v>0</v>
      </c>
      <c r="EH303" s="10">
        <f t="shared" si="267"/>
        <v>0</v>
      </c>
      <c r="EI303" s="10">
        <f t="shared" si="268"/>
        <v>0</v>
      </c>
      <c r="EJ303" s="10">
        <f t="shared" si="269"/>
        <v>0</v>
      </c>
      <c r="EL303" s="123">
        <f t="shared" si="270"/>
        <v>0</v>
      </c>
    </row>
    <row r="304" spans="1:142" ht="13.5" hidden="1" thickBot="1" x14ac:dyDescent="0.25">
      <c r="A304" s="49">
        <f t="shared" si="271"/>
        <v>89</v>
      </c>
      <c r="B304" s="101"/>
      <c r="C304" s="50" t="str">
        <f>IF(ISBLANK(D304)=FALSE,VLOOKUP(D304,Довідники!$B$2:$C$45,2,FALSE),"")</f>
        <v/>
      </c>
      <c r="D304" s="145"/>
      <c r="E304" s="112"/>
      <c r="F304" s="48" t="str">
        <f t="shared" si="219"/>
        <v/>
      </c>
      <c r="G304" s="48" t="str">
        <f>CONCATENATE(IF($X304="З", CONCATENATE($R$4, ","), ""), IF($X304=Довідники!$E$5, CONCATENATE($R$4, "*,"), ""), IF($AE304="З", CONCATENATE($Y$4, ","), ""), IF($AE304=Довідники!$E$5, CONCATENATE($Y$4, "*,"), ""), IF($AL304="З", CONCATENATE($AF$4, ","), ""), IF($AL304=Довідники!$E$5, CONCATENATE($AF$4, "*,"), ""), IF($AS304="З", CONCATENATE($AM$4, ","), ""), IF($AS304=Довідники!$E$5, CONCATENATE($AM$4, "*,"), ""), IF($AZ304="З", CONCATENATE($AT$4, ","), ""), IF($AZ304=Довідники!$E$5, CONCATENATE($AT$4, "*,"), ""), IF($BG304="З", CONCATENATE($BA$4, ","), ""), IF($BG304=Довідники!$E$5, CONCATENATE($BA$4, "*,"), ""), IF($BN304="З", CONCATENATE($BH$4, ","), ""), IF($BN304=Довідники!$E$5, CONCATENATE($BH$4, "*,"), ""), IF($BU304="З", CONCATENATE($BO$4, ","), ""), IF($BU304=Довідники!$E$5, CONCATENATE($BO$4, "*,"), ""), IF($CB304="З", CONCATENATE($BV$4, ","), ""), IF($CB304=Довідники!$E$5, CONCATENATE($BV$4, "*,"), ""), IF($CI304="З", CONCATENATE($CC$4, ","), ""), IF($CI304=Довідники!$E$5, CONCATENATE($CC$4, "*,"), ""), IF($CP304="З", CONCATENATE($CJ$4, ","), ""), IF($CP304=Довідники!$E$5, CONCATENATE($CJ$4, "*,"), ""), IF($CW304="З", CONCATENATE($CQ$4, ","), ""), IF($CW304=Довідники!$E$5, CONCATENATE($CQ$4, "*,"), ""), IF($DD304="З", CONCATENATE($CX$4, ","), ""), IF($DD304=Довідники!$E$5, CONCATENATE($CX$4, "*,"), ""), IF($DK304="З", CONCATENATE($DE$4, ","), ""), IF($DK304=Довідники!$E$5, CONCATENATE($DE$4, "*,"), ""))</f>
        <v/>
      </c>
      <c r="H304" s="48" t="str">
        <f t="shared" si="220"/>
        <v/>
      </c>
      <c r="I304" s="48" t="str">
        <f t="shared" si="221"/>
        <v/>
      </c>
      <c r="J304" s="48">
        <f t="shared" si="239"/>
        <v>0</v>
      </c>
      <c r="K304" s="48" t="str">
        <f t="shared" si="223"/>
        <v/>
      </c>
      <c r="L304" s="48">
        <f t="shared" si="240"/>
        <v>0</v>
      </c>
      <c r="M304" s="51">
        <f t="shared" si="241"/>
        <v>0</v>
      </c>
      <c r="N304" s="51">
        <f t="shared" si="242"/>
        <v>0</v>
      </c>
      <c r="O304" s="52">
        <f t="shared" si="243"/>
        <v>0</v>
      </c>
      <c r="P304" s="96" t="str">
        <f t="shared" si="244"/>
        <v xml:space="preserve"> </v>
      </c>
      <c r="Q304" s="166" t="str">
        <f>IF(OR(P304&lt;Довідники!$J$8, P304&gt;Довідники!$K$8), "!", "")</f>
        <v>!</v>
      </c>
      <c r="R304" s="159"/>
      <c r="S304" s="103"/>
      <c r="T304" s="103"/>
      <c r="U304" s="72">
        <f t="shared" si="245"/>
        <v>0</v>
      </c>
      <c r="V304" s="104"/>
      <c r="W304" s="104"/>
      <c r="X304" s="105"/>
      <c r="Y304" s="102"/>
      <c r="Z304" s="103"/>
      <c r="AA304" s="103"/>
      <c r="AB304" s="72">
        <f t="shared" si="246"/>
        <v>0</v>
      </c>
      <c r="AC304" s="104"/>
      <c r="AD304" s="104"/>
      <c r="AE304" s="152"/>
      <c r="AF304" s="159"/>
      <c r="AG304" s="103"/>
      <c r="AH304" s="103"/>
      <c r="AI304" s="72">
        <f t="shared" si="247"/>
        <v>0</v>
      </c>
      <c r="AJ304" s="104"/>
      <c r="AK304" s="104"/>
      <c r="AL304" s="105"/>
      <c r="AM304" s="102"/>
      <c r="AN304" s="103"/>
      <c r="AO304" s="103"/>
      <c r="AP304" s="72">
        <f t="shared" si="248"/>
        <v>0</v>
      </c>
      <c r="AQ304" s="104"/>
      <c r="AR304" s="104"/>
      <c r="AS304" s="152"/>
      <c r="AT304" s="159"/>
      <c r="AU304" s="103"/>
      <c r="AV304" s="103"/>
      <c r="AW304" s="72">
        <f t="shared" si="249"/>
        <v>0</v>
      </c>
      <c r="AX304" s="104"/>
      <c r="AY304" s="104"/>
      <c r="AZ304" s="105"/>
      <c r="BA304" s="102"/>
      <c r="BB304" s="103"/>
      <c r="BC304" s="103"/>
      <c r="BD304" s="72">
        <f t="shared" si="250"/>
        <v>0</v>
      </c>
      <c r="BE304" s="104"/>
      <c r="BF304" s="104"/>
      <c r="BG304" s="152"/>
      <c r="BH304" s="159"/>
      <c r="BI304" s="103"/>
      <c r="BJ304" s="103"/>
      <c r="BK304" s="72">
        <f t="shared" si="251"/>
        <v>0</v>
      </c>
      <c r="BL304" s="104"/>
      <c r="BM304" s="104"/>
      <c r="BN304" s="105"/>
      <c r="BO304" s="102"/>
      <c r="BP304" s="103"/>
      <c r="BQ304" s="103"/>
      <c r="BR304" s="72">
        <f t="shared" si="252"/>
        <v>0</v>
      </c>
      <c r="BS304" s="104"/>
      <c r="BT304" s="104"/>
      <c r="BU304" s="152"/>
      <c r="BV304" s="159"/>
      <c r="BW304" s="103"/>
      <c r="BX304" s="103"/>
      <c r="BY304" s="72">
        <f t="shared" si="253"/>
        <v>0</v>
      </c>
      <c r="BZ304" s="104"/>
      <c r="CA304" s="104"/>
      <c r="CB304" s="105"/>
      <c r="CC304" s="102"/>
      <c r="CD304" s="103"/>
      <c r="CE304" s="103"/>
      <c r="CF304" s="72">
        <f t="shared" si="254"/>
        <v>0</v>
      </c>
      <c r="CG304" s="104"/>
      <c r="CH304" s="104"/>
      <c r="CI304" s="152"/>
      <c r="CJ304" s="159"/>
      <c r="CK304" s="103"/>
      <c r="CL304" s="103"/>
      <c r="CM304" s="72">
        <f t="shared" si="255"/>
        <v>0</v>
      </c>
      <c r="CN304" s="104"/>
      <c r="CO304" s="104"/>
      <c r="CP304" s="105"/>
      <c r="CQ304" s="102"/>
      <c r="CR304" s="103"/>
      <c r="CS304" s="103"/>
      <c r="CT304" s="72">
        <f t="shared" si="256"/>
        <v>0</v>
      </c>
      <c r="CU304" s="104"/>
      <c r="CV304" s="104"/>
      <c r="CW304" s="152"/>
      <c r="CX304" s="159"/>
      <c r="CY304" s="103"/>
      <c r="CZ304" s="103"/>
      <c r="DA304" s="72">
        <f t="shared" si="257"/>
        <v>0</v>
      </c>
      <c r="DB304" s="104"/>
      <c r="DC304" s="104"/>
      <c r="DD304" s="105"/>
      <c r="DE304" s="102"/>
      <c r="DF304" s="103"/>
      <c r="DG304" s="103"/>
      <c r="DH304" s="72">
        <f t="shared" si="258"/>
        <v>0</v>
      </c>
      <c r="DI304" s="104"/>
      <c r="DJ304" s="104"/>
      <c r="DK304" s="152"/>
      <c r="DL304" s="170">
        <f t="shared" si="259"/>
        <v>0</v>
      </c>
      <c r="DM304" s="51">
        <f>DN304*Довідники!$H$2</f>
        <v>0</v>
      </c>
      <c r="DN304" s="72">
        <f t="shared" si="260"/>
        <v>0</v>
      </c>
      <c r="DO304" s="96" t="str">
        <f t="shared" si="261"/>
        <v xml:space="preserve"> </v>
      </c>
      <c r="DP304" s="68" t="str">
        <f>IF(OR(DO304&lt;Довідники!$J$3, DO304&gt;Довідники!$K$3), "!", "")</f>
        <v>!</v>
      </c>
      <c r="DQ304" s="120"/>
      <c r="DR304" s="45" t="str">
        <f t="shared" si="262"/>
        <v/>
      </c>
      <c r="DS304" s="71"/>
      <c r="DT304" s="119"/>
      <c r="DU304" s="119"/>
      <c r="DV304" s="119"/>
      <c r="DW304" s="179"/>
      <c r="DX304" s="182"/>
      <c r="DY304" s="119"/>
      <c r="DZ304" s="119"/>
      <c r="EA304" s="183"/>
      <c r="ED304" s="10">
        <f t="shared" si="263"/>
        <v>0</v>
      </c>
      <c r="EE304" s="10">
        <f t="shared" si="264"/>
        <v>0</v>
      </c>
      <c r="EF304" s="10">
        <f t="shared" si="265"/>
        <v>0</v>
      </c>
      <c r="EG304" s="10">
        <f t="shared" si="266"/>
        <v>0</v>
      </c>
      <c r="EH304" s="10">
        <f t="shared" si="267"/>
        <v>0</v>
      </c>
      <c r="EI304" s="10">
        <f t="shared" si="268"/>
        <v>0</v>
      </c>
      <c r="EJ304" s="10">
        <f t="shared" si="269"/>
        <v>0</v>
      </c>
      <c r="EL304" s="123">
        <f t="shared" si="270"/>
        <v>0</v>
      </c>
    </row>
    <row r="305" spans="1:142" ht="13.5" hidden="1" thickBot="1" x14ac:dyDescent="0.25">
      <c r="A305" s="49">
        <f t="shared" si="271"/>
        <v>90</v>
      </c>
      <c r="B305" s="101"/>
      <c r="C305" s="50" t="str">
        <f>IF(ISBLANK(D305)=FALSE,VLOOKUP(D305,Довідники!$B$2:$C$45,2,FALSE),"")</f>
        <v/>
      </c>
      <c r="D305" s="145"/>
      <c r="E305" s="112"/>
      <c r="F305" s="48" t="str">
        <f t="shared" si="219"/>
        <v/>
      </c>
      <c r="G305" s="48" t="str">
        <f>CONCATENATE(IF($X305="З", CONCATENATE($R$4, ","), ""), IF($X305=Довідники!$E$5, CONCATENATE($R$4, "*,"), ""), IF($AE305="З", CONCATENATE($Y$4, ","), ""), IF($AE305=Довідники!$E$5, CONCATENATE($Y$4, "*,"), ""), IF($AL305="З", CONCATENATE($AF$4, ","), ""), IF($AL305=Довідники!$E$5, CONCATENATE($AF$4, "*,"), ""), IF($AS305="З", CONCATENATE($AM$4, ","), ""), IF($AS305=Довідники!$E$5, CONCATENATE($AM$4, "*,"), ""), IF($AZ305="З", CONCATENATE($AT$4, ","), ""), IF($AZ305=Довідники!$E$5, CONCATENATE($AT$4, "*,"), ""), IF($BG305="З", CONCATENATE($BA$4, ","), ""), IF($BG305=Довідники!$E$5, CONCATENATE($BA$4, "*,"), ""), IF($BN305="З", CONCATENATE($BH$4, ","), ""), IF($BN305=Довідники!$E$5, CONCATENATE($BH$4, "*,"), ""), IF($BU305="З", CONCATENATE($BO$4, ","), ""), IF($BU305=Довідники!$E$5, CONCATENATE($BO$4, "*,"), ""), IF($CB305="З", CONCATENATE($BV$4, ","), ""), IF($CB305=Довідники!$E$5, CONCATENATE($BV$4, "*,"), ""), IF($CI305="З", CONCATENATE($CC$4, ","), ""), IF($CI305=Довідники!$E$5, CONCATENATE($CC$4, "*,"), ""), IF($CP305="З", CONCATENATE($CJ$4, ","), ""), IF($CP305=Довідники!$E$5, CONCATENATE($CJ$4, "*,"), ""), IF($CW305="З", CONCATENATE($CQ$4, ","), ""), IF($CW305=Довідники!$E$5, CONCATENATE($CQ$4, "*,"), ""), IF($DD305="З", CONCATENATE($CX$4, ","), ""), IF($DD305=Довідники!$E$5, CONCATENATE($CX$4, "*,"), ""), IF($DK305="З", CONCATENATE($DE$4, ","), ""), IF($DK305=Довідники!$E$5, CONCATENATE($DE$4, "*,"), ""))</f>
        <v/>
      </c>
      <c r="H305" s="48" t="str">
        <f t="shared" si="220"/>
        <v/>
      </c>
      <c r="I305" s="48" t="str">
        <f t="shared" si="221"/>
        <v/>
      </c>
      <c r="J305" s="48">
        <f t="shared" si="239"/>
        <v>0</v>
      </c>
      <c r="K305" s="48" t="str">
        <f t="shared" si="223"/>
        <v/>
      </c>
      <c r="L305" s="48">
        <f t="shared" si="240"/>
        <v>0</v>
      </c>
      <c r="M305" s="51">
        <f t="shared" si="241"/>
        <v>0</v>
      </c>
      <c r="N305" s="51">
        <f t="shared" si="242"/>
        <v>0</v>
      </c>
      <c r="O305" s="52">
        <f t="shared" si="243"/>
        <v>0</v>
      </c>
      <c r="P305" s="96" t="str">
        <f t="shared" si="244"/>
        <v xml:space="preserve"> </v>
      </c>
      <c r="Q305" s="166" t="str">
        <f>IF(OR(P305&lt;Довідники!$J$8, P305&gt;Довідники!$K$8), "!", "")</f>
        <v>!</v>
      </c>
      <c r="R305" s="159"/>
      <c r="S305" s="103"/>
      <c r="T305" s="103"/>
      <c r="U305" s="72">
        <f t="shared" si="245"/>
        <v>0</v>
      </c>
      <c r="V305" s="104"/>
      <c r="W305" s="104"/>
      <c r="X305" s="105"/>
      <c r="Y305" s="102"/>
      <c r="Z305" s="103"/>
      <c r="AA305" s="103"/>
      <c r="AB305" s="72">
        <f t="shared" si="246"/>
        <v>0</v>
      </c>
      <c r="AC305" s="104"/>
      <c r="AD305" s="104"/>
      <c r="AE305" s="152"/>
      <c r="AF305" s="159"/>
      <c r="AG305" s="103"/>
      <c r="AH305" s="103"/>
      <c r="AI305" s="72">
        <f t="shared" si="247"/>
        <v>0</v>
      </c>
      <c r="AJ305" s="104"/>
      <c r="AK305" s="104"/>
      <c r="AL305" s="105"/>
      <c r="AM305" s="102"/>
      <c r="AN305" s="103"/>
      <c r="AO305" s="103"/>
      <c r="AP305" s="72">
        <f t="shared" si="248"/>
        <v>0</v>
      </c>
      <c r="AQ305" s="104"/>
      <c r="AR305" s="104"/>
      <c r="AS305" s="152"/>
      <c r="AT305" s="159"/>
      <c r="AU305" s="103"/>
      <c r="AV305" s="103"/>
      <c r="AW305" s="72">
        <f t="shared" si="249"/>
        <v>0</v>
      </c>
      <c r="AX305" s="104"/>
      <c r="AY305" s="104"/>
      <c r="AZ305" s="105"/>
      <c r="BA305" s="102"/>
      <c r="BB305" s="103"/>
      <c r="BC305" s="103"/>
      <c r="BD305" s="72">
        <f t="shared" si="250"/>
        <v>0</v>
      </c>
      <c r="BE305" s="104"/>
      <c r="BF305" s="104"/>
      <c r="BG305" s="152"/>
      <c r="BH305" s="159"/>
      <c r="BI305" s="103"/>
      <c r="BJ305" s="103"/>
      <c r="BK305" s="72">
        <f t="shared" si="251"/>
        <v>0</v>
      </c>
      <c r="BL305" s="104"/>
      <c r="BM305" s="104"/>
      <c r="BN305" s="105"/>
      <c r="BO305" s="102"/>
      <c r="BP305" s="103"/>
      <c r="BQ305" s="103"/>
      <c r="BR305" s="72">
        <f t="shared" si="252"/>
        <v>0</v>
      </c>
      <c r="BS305" s="104"/>
      <c r="BT305" s="104"/>
      <c r="BU305" s="152"/>
      <c r="BV305" s="159"/>
      <c r="BW305" s="103"/>
      <c r="BX305" s="103"/>
      <c r="BY305" s="72">
        <f t="shared" si="253"/>
        <v>0</v>
      </c>
      <c r="BZ305" s="104"/>
      <c r="CA305" s="104"/>
      <c r="CB305" s="105"/>
      <c r="CC305" s="102"/>
      <c r="CD305" s="103"/>
      <c r="CE305" s="103"/>
      <c r="CF305" s="72">
        <f t="shared" si="254"/>
        <v>0</v>
      </c>
      <c r="CG305" s="104"/>
      <c r="CH305" s="104"/>
      <c r="CI305" s="152"/>
      <c r="CJ305" s="159"/>
      <c r="CK305" s="103"/>
      <c r="CL305" s="103"/>
      <c r="CM305" s="72">
        <f t="shared" si="255"/>
        <v>0</v>
      </c>
      <c r="CN305" s="104"/>
      <c r="CO305" s="104"/>
      <c r="CP305" s="105"/>
      <c r="CQ305" s="102"/>
      <c r="CR305" s="103"/>
      <c r="CS305" s="103"/>
      <c r="CT305" s="72">
        <f t="shared" si="256"/>
        <v>0</v>
      </c>
      <c r="CU305" s="104"/>
      <c r="CV305" s="104"/>
      <c r="CW305" s="152"/>
      <c r="CX305" s="159"/>
      <c r="CY305" s="103"/>
      <c r="CZ305" s="103"/>
      <c r="DA305" s="72">
        <f t="shared" si="257"/>
        <v>0</v>
      </c>
      <c r="DB305" s="104"/>
      <c r="DC305" s="104"/>
      <c r="DD305" s="105"/>
      <c r="DE305" s="102"/>
      <c r="DF305" s="103"/>
      <c r="DG305" s="103"/>
      <c r="DH305" s="72">
        <f t="shared" si="258"/>
        <v>0</v>
      </c>
      <c r="DI305" s="104"/>
      <c r="DJ305" s="104"/>
      <c r="DK305" s="152"/>
      <c r="DL305" s="170">
        <f t="shared" si="259"/>
        <v>0</v>
      </c>
      <c r="DM305" s="51">
        <f>DN305*Довідники!$H$2</f>
        <v>0</v>
      </c>
      <c r="DN305" s="72">
        <f t="shared" si="260"/>
        <v>0</v>
      </c>
      <c r="DO305" s="96" t="str">
        <f t="shared" si="261"/>
        <v xml:space="preserve"> </v>
      </c>
      <c r="DP305" s="68" t="str">
        <f>IF(OR(DO305&lt;Довідники!$J$3, DO305&gt;Довідники!$K$3), "!", "")</f>
        <v>!</v>
      </c>
      <c r="DQ305" s="120"/>
      <c r="DR305" s="45" t="str">
        <f t="shared" si="262"/>
        <v/>
      </c>
      <c r="DS305" s="71"/>
      <c r="DT305" s="119"/>
      <c r="DU305" s="119"/>
      <c r="DV305" s="119"/>
      <c r="DW305" s="179"/>
      <c r="DX305" s="182"/>
      <c r="DY305" s="119"/>
      <c r="DZ305" s="119"/>
      <c r="EA305" s="183"/>
      <c r="ED305" s="10">
        <f t="shared" si="263"/>
        <v>0</v>
      </c>
      <c r="EE305" s="10">
        <f t="shared" si="264"/>
        <v>0</v>
      </c>
      <c r="EF305" s="10">
        <f t="shared" si="265"/>
        <v>0</v>
      </c>
      <c r="EG305" s="10">
        <f t="shared" si="266"/>
        <v>0</v>
      </c>
      <c r="EH305" s="10">
        <f t="shared" si="267"/>
        <v>0</v>
      </c>
      <c r="EI305" s="10">
        <f t="shared" si="268"/>
        <v>0</v>
      </c>
      <c r="EJ305" s="10">
        <f t="shared" si="269"/>
        <v>0</v>
      </c>
      <c r="EL305" s="123">
        <f t="shared" si="270"/>
        <v>0</v>
      </c>
    </row>
    <row r="306" spans="1:142" ht="13.5" hidden="1" thickBot="1" x14ac:dyDescent="0.25">
      <c r="A306" s="49">
        <f t="shared" si="271"/>
        <v>91</v>
      </c>
      <c r="B306" s="101"/>
      <c r="C306" s="50" t="str">
        <f>IF(ISBLANK(D306)=FALSE,VLOOKUP(D306,Довідники!$B$2:$C$45,2,FALSE),"")</f>
        <v/>
      </c>
      <c r="D306" s="145"/>
      <c r="E306" s="112"/>
      <c r="F306" s="48" t="str">
        <f t="shared" si="219"/>
        <v/>
      </c>
      <c r="G306" s="48" t="str">
        <f>CONCATENATE(IF($X306="З", CONCATENATE($R$4, ","), ""), IF($X306=Довідники!$E$5, CONCATENATE($R$4, "*,"), ""), IF($AE306="З", CONCATENATE($Y$4, ","), ""), IF($AE306=Довідники!$E$5, CONCATENATE($Y$4, "*,"), ""), IF($AL306="З", CONCATENATE($AF$4, ","), ""), IF($AL306=Довідники!$E$5, CONCATENATE($AF$4, "*,"), ""), IF($AS306="З", CONCATENATE($AM$4, ","), ""), IF($AS306=Довідники!$E$5, CONCATENATE($AM$4, "*,"), ""), IF($AZ306="З", CONCATENATE($AT$4, ","), ""), IF($AZ306=Довідники!$E$5, CONCATENATE($AT$4, "*,"), ""), IF($BG306="З", CONCATENATE($BA$4, ","), ""), IF($BG306=Довідники!$E$5, CONCATENATE($BA$4, "*,"), ""), IF($BN306="З", CONCATENATE($BH$4, ","), ""), IF($BN306=Довідники!$E$5, CONCATENATE($BH$4, "*,"), ""), IF($BU306="З", CONCATENATE($BO$4, ","), ""), IF($BU306=Довідники!$E$5, CONCATENATE($BO$4, "*,"), ""), IF($CB306="З", CONCATENATE($BV$4, ","), ""), IF($CB306=Довідники!$E$5, CONCATENATE($BV$4, "*,"), ""), IF($CI306="З", CONCATENATE($CC$4, ","), ""), IF($CI306=Довідники!$E$5, CONCATENATE($CC$4, "*,"), ""), IF($CP306="З", CONCATENATE($CJ$4, ","), ""), IF($CP306=Довідники!$E$5, CONCATENATE($CJ$4, "*,"), ""), IF($CW306="З", CONCATENATE($CQ$4, ","), ""), IF($CW306=Довідники!$E$5, CONCATENATE($CQ$4, "*,"), ""), IF($DD306="З", CONCATENATE($CX$4, ","), ""), IF($DD306=Довідники!$E$5, CONCATENATE($CX$4, "*,"), ""), IF($DK306="З", CONCATENATE($DE$4, ","), ""), IF($DK306=Довідники!$E$5, CONCATENATE($DE$4, "*,"), ""))</f>
        <v/>
      </c>
      <c r="H306" s="48" t="str">
        <f t="shared" si="220"/>
        <v/>
      </c>
      <c r="I306" s="48" t="str">
        <f t="shared" si="221"/>
        <v/>
      </c>
      <c r="J306" s="48">
        <f t="shared" si="239"/>
        <v>0</v>
      </c>
      <c r="K306" s="48" t="str">
        <f t="shared" si="223"/>
        <v/>
      </c>
      <c r="L306" s="48">
        <f t="shared" si="240"/>
        <v>0</v>
      </c>
      <c r="M306" s="51">
        <f t="shared" si="241"/>
        <v>0</v>
      </c>
      <c r="N306" s="51">
        <f t="shared" si="242"/>
        <v>0</v>
      </c>
      <c r="O306" s="52">
        <f t="shared" si="243"/>
        <v>0</v>
      </c>
      <c r="P306" s="96" t="str">
        <f t="shared" si="244"/>
        <v xml:space="preserve"> </v>
      </c>
      <c r="Q306" s="166" t="str">
        <f>IF(OR(P306&lt;Довідники!$J$8, P306&gt;Довідники!$K$8), "!", "")</f>
        <v>!</v>
      </c>
      <c r="R306" s="159"/>
      <c r="S306" s="103"/>
      <c r="T306" s="103"/>
      <c r="U306" s="72">
        <f t="shared" si="245"/>
        <v>0</v>
      </c>
      <c r="V306" s="104"/>
      <c r="W306" s="104"/>
      <c r="X306" s="105"/>
      <c r="Y306" s="102"/>
      <c r="Z306" s="103"/>
      <c r="AA306" s="103"/>
      <c r="AB306" s="72">
        <f t="shared" si="246"/>
        <v>0</v>
      </c>
      <c r="AC306" s="104"/>
      <c r="AD306" s="104"/>
      <c r="AE306" s="152"/>
      <c r="AF306" s="159"/>
      <c r="AG306" s="103"/>
      <c r="AH306" s="103"/>
      <c r="AI306" s="72">
        <f t="shared" si="247"/>
        <v>0</v>
      </c>
      <c r="AJ306" s="104"/>
      <c r="AK306" s="104"/>
      <c r="AL306" s="105"/>
      <c r="AM306" s="102"/>
      <c r="AN306" s="103"/>
      <c r="AO306" s="103"/>
      <c r="AP306" s="72">
        <f t="shared" si="248"/>
        <v>0</v>
      </c>
      <c r="AQ306" s="104"/>
      <c r="AR306" s="104"/>
      <c r="AS306" s="152"/>
      <c r="AT306" s="159"/>
      <c r="AU306" s="103"/>
      <c r="AV306" s="103"/>
      <c r="AW306" s="72">
        <f t="shared" si="249"/>
        <v>0</v>
      </c>
      <c r="AX306" s="104"/>
      <c r="AY306" s="104"/>
      <c r="AZ306" s="105"/>
      <c r="BA306" s="102"/>
      <c r="BB306" s="103"/>
      <c r="BC306" s="103"/>
      <c r="BD306" s="72">
        <f t="shared" si="250"/>
        <v>0</v>
      </c>
      <c r="BE306" s="104"/>
      <c r="BF306" s="104"/>
      <c r="BG306" s="152"/>
      <c r="BH306" s="159"/>
      <c r="BI306" s="103"/>
      <c r="BJ306" s="103"/>
      <c r="BK306" s="72">
        <f t="shared" si="251"/>
        <v>0</v>
      </c>
      <c r="BL306" s="104"/>
      <c r="BM306" s="104"/>
      <c r="BN306" s="105"/>
      <c r="BO306" s="102"/>
      <c r="BP306" s="103"/>
      <c r="BQ306" s="103"/>
      <c r="BR306" s="72">
        <f t="shared" si="252"/>
        <v>0</v>
      </c>
      <c r="BS306" s="104"/>
      <c r="BT306" s="104"/>
      <c r="BU306" s="152"/>
      <c r="BV306" s="159"/>
      <c r="BW306" s="103"/>
      <c r="BX306" s="103"/>
      <c r="BY306" s="72">
        <f t="shared" si="253"/>
        <v>0</v>
      </c>
      <c r="BZ306" s="104"/>
      <c r="CA306" s="104"/>
      <c r="CB306" s="105"/>
      <c r="CC306" s="102"/>
      <c r="CD306" s="103"/>
      <c r="CE306" s="103"/>
      <c r="CF306" s="72">
        <f t="shared" si="254"/>
        <v>0</v>
      </c>
      <c r="CG306" s="104"/>
      <c r="CH306" s="104"/>
      <c r="CI306" s="152"/>
      <c r="CJ306" s="159"/>
      <c r="CK306" s="103"/>
      <c r="CL306" s="103"/>
      <c r="CM306" s="72">
        <f t="shared" si="255"/>
        <v>0</v>
      </c>
      <c r="CN306" s="104"/>
      <c r="CO306" s="104"/>
      <c r="CP306" s="105"/>
      <c r="CQ306" s="102"/>
      <c r="CR306" s="103"/>
      <c r="CS306" s="103"/>
      <c r="CT306" s="72">
        <f t="shared" si="256"/>
        <v>0</v>
      </c>
      <c r="CU306" s="104"/>
      <c r="CV306" s="104"/>
      <c r="CW306" s="152"/>
      <c r="CX306" s="159"/>
      <c r="CY306" s="103"/>
      <c r="CZ306" s="103"/>
      <c r="DA306" s="72">
        <f t="shared" si="257"/>
        <v>0</v>
      </c>
      <c r="DB306" s="104"/>
      <c r="DC306" s="104"/>
      <c r="DD306" s="105"/>
      <c r="DE306" s="102"/>
      <c r="DF306" s="103"/>
      <c r="DG306" s="103"/>
      <c r="DH306" s="72">
        <f t="shared" si="258"/>
        <v>0</v>
      </c>
      <c r="DI306" s="104"/>
      <c r="DJ306" s="104"/>
      <c r="DK306" s="152"/>
      <c r="DL306" s="170">
        <f t="shared" si="259"/>
        <v>0</v>
      </c>
      <c r="DM306" s="51">
        <f>DN306*Довідники!$H$2</f>
        <v>0</v>
      </c>
      <c r="DN306" s="72">
        <f t="shared" si="260"/>
        <v>0</v>
      </c>
      <c r="DO306" s="96" t="str">
        <f t="shared" si="261"/>
        <v xml:space="preserve"> </v>
      </c>
      <c r="DP306" s="68" t="str">
        <f>IF(OR(DO306&lt;Довідники!$J$3, DO306&gt;Довідники!$K$3), "!", "")</f>
        <v>!</v>
      </c>
      <c r="DQ306" s="120"/>
      <c r="DR306" s="45" t="str">
        <f t="shared" si="262"/>
        <v/>
      </c>
      <c r="DS306" s="71"/>
      <c r="DT306" s="119"/>
      <c r="DU306" s="119"/>
      <c r="DV306" s="119"/>
      <c r="DW306" s="179"/>
      <c r="DX306" s="182"/>
      <c r="DY306" s="119"/>
      <c r="DZ306" s="119"/>
      <c r="EA306" s="183"/>
      <c r="ED306" s="10">
        <f t="shared" si="263"/>
        <v>0</v>
      </c>
      <c r="EE306" s="10">
        <f t="shared" si="264"/>
        <v>0</v>
      </c>
      <c r="EF306" s="10">
        <f t="shared" si="265"/>
        <v>0</v>
      </c>
      <c r="EG306" s="10">
        <f t="shared" si="266"/>
        <v>0</v>
      </c>
      <c r="EH306" s="10">
        <f t="shared" si="267"/>
        <v>0</v>
      </c>
      <c r="EI306" s="10">
        <f t="shared" si="268"/>
        <v>0</v>
      </c>
      <c r="EJ306" s="10">
        <f t="shared" si="269"/>
        <v>0</v>
      </c>
      <c r="EL306" s="123">
        <f t="shared" si="270"/>
        <v>0</v>
      </c>
    </row>
    <row r="307" spans="1:142" ht="13.5" hidden="1" thickBot="1" x14ac:dyDescent="0.25">
      <c r="A307" s="49">
        <f t="shared" si="271"/>
        <v>92</v>
      </c>
      <c r="B307" s="101"/>
      <c r="C307" s="50" t="str">
        <f>IF(ISBLANK(D307)=FALSE,VLOOKUP(D307,Довідники!$B$2:$C$45,2,FALSE),"")</f>
        <v/>
      </c>
      <c r="D307" s="145"/>
      <c r="E307" s="112"/>
      <c r="F307" s="48" t="str">
        <f t="shared" si="219"/>
        <v/>
      </c>
      <c r="G307" s="48" t="str">
        <f>CONCATENATE(IF($X307="З", CONCATENATE($R$4, ","), ""), IF($X307=Довідники!$E$5, CONCATENATE($R$4, "*,"), ""), IF($AE307="З", CONCATENATE($Y$4, ","), ""), IF($AE307=Довідники!$E$5, CONCATENATE($Y$4, "*,"), ""), IF($AL307="З", CONCATENATE($AF$4, ","), ""), IF($AL307=Довідники!$E$5, CONCATENATE($AF$4, "*,"), ""), IF($AS307="З", CONCATENATE($AM$4, ","), ""), IF($AS307=Довідники!$E$5, CONCATENATE($AM$4, "*,"), ""), IF($AZ307="З", CONCATENATE($AT$4, ","), ""), IF($AZ307=Довідники!$E$5, CONCATENATE($AT$4, "*,"), ""), IF($BG307="З", CONCATENATE($BA$4, ","), ""), IF($BG307=Довідники!$E$5, CONCATENATE($BA$4, "*,"), ""), IF($BN307="З", CONCATENATE($BH$4, ","), ""), IF($BN307=Довідники!$E$5, CONCATENATE($BH$4, "*,"), ""), IF($BU307="З", CONCATENATE($BO$4, ","), ""), IF($BU307=Довідники!$E$5, CONCATENATE($BO$4, "*,"), ""), IF($CB307="З", CONCATENATE($BV$4, ","), ""), IF($CB307=Довідники!$E$5, CONCATENATE($BV$4, "*,"), ""), IF($CI307="З", CONCATENATE($CC$4, ","), ""), IF($CI307=Довідники!$E$5, CONCATENATE($CC$4, "*,"), ""), IF($CP307="З", CONCATENATE($CJ$4, ","), ""), IF($CP307=Довідники!$E$5, CONCATENATE($CJ$4, "*,"), ""), IF($CW307="З", CONCATENATE($CQ$4, ","), ""), IF($CW307=Довідники!$E$5, CONCATENATE($CQ$4, "*,"), ""), IF($DD307="З", CONCATENATE($CX$4, ","), ""), IF($DD307=Довідники!$E$5, CONCATENATE($CX$4, "*,"), ""), IF($DK307="З", CONCATENATE($DE$4, ","), ""), IF($DK307=Довідники!$E$5, CONCATENATE($DE$4, "*,"), ""))</f>
        <v/>
      </c>
      <c r="H307" s="48" t="str">
        <f t="shared" si="220"/>
        <v/>
      </c>
      <c r="I307" s="48" t="str">
        <f t="shared" si="221"/>
        <v/>
      </c>
      <c r="J307" s="48">
        <f t="shared" si="239"/>
        <v>0</v>
      </c>
      <c r="K307" s="48" t="str">
        <f t="shared" si="223"/>
        <v/>
      </c>
      <c r="L307" s="48">
        <f t="shared" si="240"/>
        <v>0</v>
      </c>
      <c r="M307" s="51">
        <f t="shared" si="241"/>
        <v>0</v>
      </c>
      <c r="N307" s="51">
        <f t="shared" si="242"/>
        <v>0</v>
      </c>
      <c r="O307" s="52">
        <f t="shared" si="243"/>
        <v>0</v>
      </c>
      <c r="P307" s="96" t="str">
        <f t="shared" si="244"/>
        <v xml:space="preserve"> </v>
      </c>
      <c r="Q307" s="166" t="str">
        <f>IF(OR(P307&lt;Довідники!$J$8, P307&gt;Довідники!$K$8), "!", "")</f>
        <v>!</v>
      </c>
      <c r="R307" s="159"/>
      <c r="S307" s="103"/>
      <c r="T307" s="103"/>
      <c r="U307" s="72">
        <f t="shared" si="245"/>
        <v>0</v>
      </c>
      <c r="V307" s="104"/>
      <c r="W307" s="104"/>
      <c r="X307" s="105"/>
      <c r="Y307" s="102"/>
      <c r="Z307" s="103"/>
      <c r="AA307" s="103"/>
      <c r="AB307" s="72">
        <f t="shared" si="246"/>
        <v>0</v>
      </c>
      <c r="AC307" s="104"/>
      <c r="AD307" s="104"/>
      <c r="AE307" s="152"/>
      <c r="AF307" s="159"/>
      <c r="AG307" s="103"/>
      <c r="AH307" s="103"/>
      <c r="AI307" s="72">
        <f t="shared" si="247"/>
        <v>0</v>
      </c>
      <c r="AJ307" s="104"/>
      <c r="AK307" s="104"/>
      <c r="AL307" s="105"/>
      <c r="AM307" s="102"/>
      <c r="AN307" s="103"/>
      <c r="AO307" s="103"/>
      <c r="AP307" s="72">
        <f t="shared" si="248"/>
        <v>0</v>
      </c>
      <c r="AQ307" s="104"/>
      <c r="AR307" s="104"/>
      <c r="AS307" s="152"/>
      <c r="AT307" s="159"/>
      <c r="AU307" s="103"/>
      <c r="AV307" s="103"/>
      <c r="AW307" s="72">
        <f t="shared" si="249"/>
        <v>0</v>
      </c>
      <c r="AX307" s="104"/>
      <c r="AY307" s="104"/>
      <c r="AZ307" s="105"/>
      <c r="BA307" s="102"/>
      <c r="BB307" s="103"/>
      <c r="BC307" s="103"/>
      <c r="BD307" s="72">
        <f t="shared" si="250"/>
        <v>0</v>
      </c>
      <c r="BE307" s="104"/>
      <c r="BF307" s="104"/>
      <c r="BG307" s="152"/>
      <c r="BH307" s="159"/>
      <c r="BI307" s="103"/>
      <c r="BJ307" s="103"/>
      <c r="BK307" s="72">
        <f t="shared" si="251"/>
        <v>0</v>
      </c>
      <c r="BL307" s="104"/>
      <c r="BM307" s="104"/>
      <c r="BN307" s="105"/>
      <c r="BO307" s="102"/>
      <c r="BP307" s="103"/>
      <c r="BQ307" s="103"/>
      <c r="BR307" s="72">
        <f t="shared" si="252"/>
        <v>0</v>
      </c>
      <c r="BS307" s="104"/>
      <c r="BT307" s="104"/>
      <c r="BU307" s="152"/>
      <c r="BV307" s="159"/>
      <c r="BW307" s="103"/>
      <c r="BX307" s="103"/>
      <c r="BY307" s="72">
        <f t="shared" si="253"/>
        <v>0</v>
      </c>
      <c r="BZ307" s="104"/>
      <c r="CA307" s="104"/>
      <c r="CB307" s="105"/>
      <c r="CC307" s="102"/>
      <c r="CD307" s="103"/>
      <c r="CE307" s="103"/>
      <c r="CF307" s="72">
        <f t="shared" si="254"/>
        <v>0</v>
      </c>
      <c r="CG307" s="104"/>
      <c r="CH307" s="104"/>
      <c r="CI307" s="152"/>
      <c r="CJ307" s="159"/>
      <c r="CK307" s="103"/>
      <c r="CL307" s="103"/>
      <c r="CM307" s="72">
        <f t="shared" si="255"/>
        <v>0</v>
      </c>
      <c r="CN307" s="104"/>
      <c r="CO307" s="104"/>
      <c r="CP307" s="105"/>
      <c r="CQ307" s="102"/>
      <c r="CR307" s="103"/>
      <c r="CS307" s="103"/>
      <c r="CT307" s="72">
        <f t="shared" si="256"/>
        <v>0</v>
      </c>
      <c r="CU307" s="104"/>
      <c r="CV307" s="104"/>
      <c r="CW307" s="152"/>
      <c r="CX307" s="159"/>
      <c r="CY307" s="103"/>
      <c r="CZ307" s="103"/>
      <c r="DA307" s="72">
        <f t="shared" si="257"/>
        <v>0</v>
      </c>
      <c r="DB307" s="104"/>
      <c r="DC307" s="104"/>
      <c r="DD307" s="105"/>
      <c r="DE307" s="102"/>
      <c r="DF307" s="103"/>
      <c r="DG307" s="103"/>
      <c r="DH307" s="72">
        <f t="shared" si="258"/>
        <v>0</v>
      </c>
      <c r="DI307" s="104"/>
      <c r="DJ307" s="104"/>
      <c r="DK307" s="152"/>
      <c r="DL307" s="170">
        <f t="shared" si="259"/>
        <v>0</v>
      </c>
      <c r="DM307" s="51">
        <f>DN307*Довідники!$H$2</f>
        <v>0</v>
      </c>
      <c r="DN307" s="72">
        <f t="shared" si="260"/>
        <v>0</v>
      </c>
      <c r="DO307" s="96" t="str">
        <f t="shared" si="261"/>
        <v xml:space="preserve"> </v>
      </c>
      <c r="DP307" s="68" t="str">
        <f>IF(OR(DO307&lt;Довідники!$J$3, DO307&gt;Довідники!$K$3), "!", "")</f>
        <v>!</v>
      </c>
      <c r="DQ307" s="120"/>
      <c r="DR307" s="45" t="str">
        <f t="shared" si="262"/>
        <v/>
      </c>
      <c r="DS307" s="71"/>
      <c r="DT307" s="119"/>
      <c r="DU307" s="119"/>
      <c r="DV307" s="119"/>
      <c r="DW307" s="179"/>
      <c r="DX307" s="182"/>
      <c r="DY307" s="119"/>
      <c r="DZ307" s="119"/>
      <c r="EA307" s="183"/>
      <c r="ED307" s="10">
        <f t="shared" si="263"/>
        <v>0</v>
      </c>
      <c r="EE307" s="10">
        <f t="shared" si="264"/>
        <v>0</v>
      </c>
      <c r="EF307" s="10">
        <f t="shared" si="265"/>
        <v>0</v>
      </c>
      <c r="EG307" s="10">
        <f t="shared" si="266"/>
        <v>0</v>
      </c>
      <c r="EH307" s="10">
        <f t="shared" si="267"/>
        <v>0</v>
      </c>
      <c r="EI307" s="10">
        <f t="shared" si="268"/>
        <v>0</v>
      </c>
      <c r="EJ307" s="10">
        <f t="shared" si="269"/>
        <v>0</v>
      </c>
      <c r="EL307" s="123">
        <f t="shared" si="270"/>
        <v>0</v>
      </c>
    </row>
    <row r="308" spans="1:142" ht="13.5" hidden="1" thickBot="1" x14ac:dyDescent="0.25">
      <c r="A308" s="49">
        <f t="shared" si="271"/>
        <v>93</v>
      </c>
      <c r="B308" s="101"/>
      <c r="C308" s="50" t="str">
        <f>IF(ISBLANK(D308)=FALSE,VLOOKUP(D308,Довідники!$B$2:$C$45,2,FALSE),"")</f>
        <v/>
      </c>
      <c r="D308" s="145"/>
      <c r="E308" s="112"/>
      <c r="F308" s="48" t="str">
        <f t="shared" si="219"/>
        <v/>
      </c>
      <c r="G308" s="48" t="str">
        <f>CONCATENATE(IF($X308="З", CONCATENATE($R$4, ","), ""), IF($X308=Довідники!$E$5, CONCATENATE($R$4, "*,"), ""), IF($AE308="З", CONCATENATE($Y$4, ","), ""), IF($AE308=Довідники!$E$5, CONCATENATE($Y$4, "*,"), ""), IF($AL308="З", CONCATENATE($AF$4, ","), ""), IF($AL308=Довідники!$E$5, CONCATENATE($AF$4, "*,"), ""), IF($AS308="З", CONCATENATE($AM$4, ","), ""), IF($AS308=Довідники!$E$5, CONCATENATE($AM$4, "*,"), ""), IF($AZ308="З", CONCATENATE($AT$4, ","), ""), IF($AZ308=Довідники!$E$5, CONCATENATE($AT$4, "*,"), ""), IF($BG308="З", CONCATENATE($BA$4, ","), ""), IF($BG308=Довідники!$E$5, CONCATENATE($BA$4, "*,"), ""), IF($BN308="З", CONCATENATE($BH$4, ","), ""), IF($BN308=Довідники!$E$5, CONCATENATE($BH$4, "*,"), ""), IF($BU308="З", CONCATENATE($BO$4, ","), ""), IF($BU308=Довідники!$E$5, CONCATENATE($BO$4, "*,"), ""), IF($CB308="З", CONCATENATE($BV$4, ","), ""), IF($CB308=Довідники!$E$5, CONCATENATE($BV$4, "*,"), ""), IF($CI308="З", CONCATENATE($CC$4, ","), ""), IF($CI308=Довідники!$E$5, CONCATENATE($CC$4, "*,"), ""), IF($CP308="З", CONCATENATE($CJ$4, ","), ""), IF($CP308=Довідники!$E$5, CONCATENATE($CJ$4, "*,"), ""), IF($CW308="З", CONCATENATE($CQ$4, ","), ""), IF($CW308=Довідники!$E$5, CONCATENATE($CQ$4, "*,"), ""), IF($DD308="З", CONCATENATE($CX$4, ","), ""), IF($DD308=Довідники!$E$5, CONCATENATE($CX$4, "*,"), ""), IF($DK308="З", CONCATENATE($DE$4, ","), ""), IF($DK308=Довідники!$E$5, CONCATENATE($DE$4, "*,"), ""))</f>
        <v/>
      </c>
      <c r="H308" s="48" t="str">
        <f t="shared" si="220"/>
        <v/>
      </c>
      <c r="I308" s="48" t="str">
        <f t="shared" si="221"/>
        <v/>
      </c>
      <c r="J308" s="48">
        <f t="shared" si="239"/>
        <v>0</v>
      </c>
      <c r="K308" s="48" t="str">
        <f t="shared" si="223"/>
        <v/>
      </c>
      <c r="L308" s="48">
        <f t="shared" si="240"/>
        <v>0</v>
      </c>
      <c r="M308" s="51">
        <f t="shared" si="241"/>
        <v>0</v>
      </c>
      <c r="N308" s="51">
        <f t="shared" si="242"/>
        <v>0</v>
      </c>
      <c r="O308" s="52">
        <f t="shared" si="243"/>
        <v>0</v>
      </c>
      <c r="P308" s="96" t="str">
        <f t="shared" si="244"/>
        <v xml:space="preserve"> </v>
      </c>
      <c r="Q308" s="166" t="str">
        <f>IF(OR(P308&lt;Довідники!$J$8, P308&gt;Довідники!$K$8), "!", "")</f>
        <v>!</v>
      </c>
      <c r="R308" s="159"/>
      <c r="S308" s="103"/>
      <c r="T308" s="103"/>
      <c r="U308" s="72">
        <f t="shared" si="245"/>
        <v>0</v>
      </c>
      <c r="V308" s="104"/>
      <c r="W308" s="104"/>
      <c r="X308" s="105"/>
      <c r="Y308" s="102"/>
      <c r="Z308" s="103"/>
      <c r="AA308" s="103"/>
      <c r="AB308" s="72">
        <f t="shared" si="246"/>
        <v>0</v>
      </c>
      <c r="AC308" s="104"/>
      <c r="AD308" s="104"/>
      <c r="AE308" s="152"/>
      <c r="AF308" s="159"/>
      <c r="AG308" s="103"/>
      <c r="AH308" s="103"/>
      <c r="AI308" s="72">
        <f t="shared" si="247"/>
        <v>0</v>
      </c>
      <c r="AJ308" s="104"/>
      <c r="AK308" s="104"/>
      <c r="AL308" s="105"/>
      <c r="AM308" s="102"/>
      <c r="AN308" s="103"/>
      <c r="AO308" s="103"/>
      <c r="AP308" s="72">
        <f t="shared" si="248"/>
        <v>0</v>
      </c>
      <c r="AQ308" s="104"/>
      <c r="AR308" s="104"/>
      <c r="AS308" s="152"/>
      <c r="AT308" s="159"/>
      <c r="AU308" s="103"/>
      <c r="AV308" s="103"/>
      <c r="AW308" s="72">
        <f t="shared" si="249"/>
        <v>0</v>
      </c>
      <c r="AX308" s="104"/>
      <c r="AY308" s="104"/>
      <c r="AZ308" s="105"/>
      <c r="BA308" s="102"/>
      <c r="BB308" s="103"/>
      <c r="BC308" s="103"/>
      <c r="BD308" s="72">
        <f t="shared" si="250"/>
        <v>0</v>
      </c>
      <c r="BE308" s="104"/>
      <c r="BF308" s="104"/>
      <c r="BG308" s="152"/>
      <c r="BH308" s="159"/>
      <c r="BI308" s="103"/>
      <c r="BJ308" s="103"/>
      <c r="BK308" s="72">
        <f t="shared" si="251"/>
        <v>0</v>
      </c>
      <c r="BL308" s="104"/>
      <c r="BM308" s="104"/>
      <c r="BN308" s="105"/>
      <c r="BO308" s="102"/>
      <c r="BP308" s="103"/>
      <c r="BQ308" s="103"/>
      <c r="BR308" s="72">
        <f t="shared" si="252"/>
        <v>0</v>
      </c>
      <c r="BS308" s="104"/>
      <c r="BT308" s="104"/>
      <c r="BU308" s="152"/>
      <c r="BV308" s="159"/>
      <c r="BW308" s="103"/>
      <c r="BX308" s="103"/>
      <c r="BY308" s="72">
        <f t="shared" si="253"/>
        <v>0</v>
      </c>
      <c r="BZ308" s="104"/>
      <c r="CA308" s="104"/>
      <c r="CB308" s="105"/>
      <c r="CC308" s="102"/>
      <c r="CD308" s="103"/>
      <c r="CE308" s="103"/>
      <c r="CF308" s="72">
        <f t="shared" si="254"/>
        <v>0</v>
      </c>
      <c r="CG308" s="104"/>
      <c r="CH308" s="104"/>
      <c r="CI308" s="152"/>
      <c r="CJ308" s="159"/>
      <c r="CK308" s="103"/>
      <c r="CL308" s="103"/>
      <c r="CM308" s="72">
        <f t="shared" si="255"/>
        <v>0</v>
      </c>
      <c r="CN308" s="104"/>
      <c r="CO308" s="104"/>
      <c r="CP308" s="105"/>
      <c r="CQ308" s="102"/>
      <c r="CR308" s="103"/>
      <c r="CS308" s="103"/>
      <c r="CT308" s="72">
        <f t="shared" si="256"/>
        <v>0</v>
      </c>
      <c r="CU308" s="104"/>
      <c r="CV308" s="104"/>
      <c r="CW308" s="152"/>
      <c r="CX308" s="159"/>
      <c r="CY308" s="103"/>
      <c r="CZ308" s="103"/>
      <c r="DA308" s="72">
        <f t="shared" si="257"/>
        <v>0</v>
      </c>
      <c r="DB308" s="104"/>
      <c r="DC308" s="104"/>
      <c r="DD308" s="105"/>
      <c r="DE308" s="102"/>
      <c r="DF308" s="103"/>
      <c r="DG308" s="103"/>
      <c r="DH308" s="72">
        <f t="shared" si="258"/>
        <v>0</v>
      </c>
      <c r="DI308" s="104"/>
      <c r="DJ308" s="104"/>
      <c r="DK308" s="152"/>
      <c r="DL308" s="170">
        <f t="shared" si="259"/>
        <v>0</v>
      </c>
      <c r="DM308" s="51">
        <f>DN308*Довідники!$H$2</f>
        <v>0</v>
      </c>
      <c r="DN308" s="72">
        <f t="shared" si="260"/>
        <v>0</v>
      </c>
      <c r="DO308" s="96" t="str">
        <f t="shared" si="261"/>
        <v xml:space="preserve"> </v>
      </c>
      <c r="DP308" s="68" t="str">
        <f>IF(OR(DO308&lt;Довідники!$J$3, DO308&gt;Довідники!$K$3), "!", "")</f>
        <v>!</v>
      </c>
      <c r="DQ308" s="120"/>
      <c r="DR308" s="45" t="str">
        <f t="shared" si="262"/>
        <v/>
      </c>
      <c r="DS308" s="71"/>
      <c r="DT308" s="119"/>
      <c r="DU308" s="119"/>
      <c r="DV308" s="119"/>
      <c r="DW308" s="179"/>
      <c r="DX308" s="182"/>
      <c r="DY308" s="119"/>
      <c r="DZ308" s="119"/>
      <c r="EA308" s="183"/>
      <c r="ED308" s="10">
        <f t="shared" si="263"/>
        <v>0</v>
      </c>
      <c r="EE308" s="10">
        <f t="shared" si="264"/>
        <v>0</v>
      </c>
      <c r="EF308" s="10">
        <f t="shared" si="265"/>
        <v>0</v>
      </c>
      <c r="EG308" s="10">
        <f t="shared" si="266"/>
        <v>0</v>
      </c>
      <c r="EH308" s="10">
        <f t="shared" si="267"/>
        <v>0</v>
      </c>
      <c r="EI308" s="10">
        <f t="shared" si="268"/>
        <v>0</v>
      </c>
      <c r="EJ308" s="10">
        <f t="shared" si="269"/>
        <v>0</v>
      </c>
      <c r="EL308" s="123">
        <f t="shared" si="270"/>
        <v>0</v>
      </c>
    </row>
    <row r="309" spans="1:142" ht="13.5" hidden="1" thickBot="1" x14ac:dyDescent="0.25">
      <c r="A309" s="49">
        <f t="shared" si="271"/>
        <v>94</v>
      </c>
      <c r="B309" s="101"/>
      <c r="C309" s="50" t="str">
        <f>IF(ISBLANK(D309)=FALSE,VLOOKUP(D309,Довідники!$B$2:$C$45,2,FALSE),"")</f>
        <v/>
      </c>
      <c r="D309" s="145"/>
      <c r="E309" s="112"/>
      <c r="F309" s="48" t="str">
        <f t="shared" si="219"/>
        <v/>
      </c>
      <c r="G309" s="48" t="str">
        <f>CONCATENATE(IF($X309="З", CONCATENATE($R$4, ","), ""), IF($X309=Довідники!$E$5, CONCATENATE($R$4, "*,"), ""), IF($AE309="З", CONCATENATE($Y$4, ","), ""), IF($AE309=Довідники!$E$5, CONCATENATE($Y$4, "*,"), ""), IF($AL309="З", CONCATENATE($AF$4, ","), ""), IF($AL309=Довідники!$E$5, CONCATENATE($AF$4, "*,"), ""), IF($AS309="З", CONCATENATE($AM$4, ","), ""), IF($AS309=Довідники!$E$5, CONCATENATE($AM$4, "*,"), ""), IF($AZ309="З", CONCATENATE($AT$4, ","), ""), IF($AZ309=Довідники!$E$5, CONCATENATE($AT$4, "*,"), ""), IF($BG309="З", CONCATENATE($BA$4, ","), ""), IF($BG309=Довідники!$E$5, CONCATENATE($BA$4, "*,"), ""), IF($BN309="З", CONCATENATE($BH$4, ","), ""), IF($BN309=Довідники!$E$5, CONCATENATE($BH$4, "*,"), ""), IF($BU309="З", CONCATENATE($BO$4, ","), ""), IF($BU309=Довідники!$E$5, CONCATENATE($BO$4, "*,"), ""), IF($CB309="З", CONCATENATE($BV$4, ","), ""), IF($CB309=Довідники!$E$5, CONCATENATE($BV$4, "*,"), ""), IF($CI309="З", CONCATENATE($CC$4, ","), ""), IF($CI309=Довідники!$E$5, CONCATENATE($CC$4, "*,"), ""), IF($CP309="З", CONCATENATE($CJ$4, ","), ""), IF($CP309=Довідники!$E$5, CONCATENATE($CJ$4, "*,"), ""), IF($CW309="З", CONCATENATE($CQ$4, ","), ""), IF($CW309=Довідники!$E$5, CONCATENATE($CQ$4, "*,"), ""), IF($DD309="З", CONCATENATE($CX$4, ","), ""), IF($DD309=Довідники!$E$5, CONCATENATE($CX$4, "*,"), ""), IF($DK309="З", CONCATENATE($DE$4, ","), ""), IF($DK309=Довідники!$E$5, CONCATENATE($DE$4, "*,"), ""))</f>
        <v/>
      </c>
      <c r="H309" s="48" t="str">
        <f t="shared" si="220"/>
        <v/>
      </c>
      <c r="I309" s="48" t="str">
        <f t="shared" si="221"/>
        <v/>
      </c>
      <c r="J309" s="48">
        <f t="shared" si="239"/>
        <v>0</v>
      </c>
      <c r="K309" s="48" t="str">
        <f t="shared" si="223"/>
        <v/>
      </c>
      <c r="L309" s="48">
        <f t="shared" si="240"/>
        <v>0</v>
      </c>
      <c r="M309" s="51">
        <f t="shared" si="241"/>
        <v>0</v>
      </c>
      <c r="N309" s="51">
        <f t="shared" si="242"/>
        <v>0</v>
      </c>
      <c r="O309" s="52">
        <f t="shared" si="243"/>
        <v>0</v>
      </c>
      <c r="P309" s="96" t="str">
        <f t="shared" si="244"/>
        <v xml:space="preserve"> </v>
      </c>
      <c r="Q309" s="166" t="str">
        <f>IF(OR(P309&lt;Довідники!$J$8, P309&gt;Довідники!$K$8), "!", "")</f>
        <v>!</v>
      </c>
      <c r="R309" s="159"/>
      <c r="S309" s="103"/>
      <c r="T309" s="103"/>
      <c r="U309" s="72">
        <f t="shared" si="245"/>
        <v>0</v>
      </c>
      <c r="V309" s="104"/>
      <c r="W309" s="104"/>
      <c r="X309" s="105"/>
      <c r="Y309" s="102"/>
      <c r="Z309" s="103"/>
      <c r="AA309" s="103"/>
      <c r="AB309" s="72">
        <f t="shared" si="246"/>
        <v>0</v>
      </c>
      <c r="AC309" s="104"/>
      <c r="AD309" s="104"/>
      <c r="AE309" s="152"/>
      <c r="AF309" s="159"/>
      <c r="AG309" s="103"/>
      <c r="AH309" s="103"/>
      <c r="AI309" s="72">
        <f t="shared" si="247"/>
        <v>0</v>
      </c>
      <c r="AJ309" s="104"/>
      <c r="AK309" s="104"/>
      <c r="AL309" s="105"/>
      <c r="AM309" s="102"/>
      <c r="AN309" s="103"/>
      <c r="AO309" s="103"/>
      <c r="AP309" s="72">
        <f t="shared" si="248"/>
        <v>0</v>
      </c>
      <c r="AQ309" s="104"/>
      <c r="AR309" s="104"/>
      <c r="AS309" s="152"/>
      <c r="AT309" s="159"/>
      <c r="AU309" s="103"/>
      <c r="AV309" s="103"/>
      <c r="AW309" s="72">
        <f t="shared" si="249"/>
        <v>0</v>
      </c>
      <c r="AX309" s="104"/>
      <c r="AY309" s="104"/>
      <c r="AZ309" s="105"/>
      <c r="BA309" s="102"/>
      <c r="BB309" s="103"/>
      <c r="BC309" s="103"/>
      <c r="BD309" s="72">
        <f t="shared" si="250"/>
        <v>0</v>
      </c>
      <c r="BE309" s="104"/>
      <c r="BF309" s="104"/>
      <c r="BG309" s="152"/>
      <c r="BH309" s="159"/>
      <c r="BI309" s="103"/>
      <c r="BJ309" s="103"/>
      <c r="BK309" s="72">
        <f t="shared" si="251"/>
        <v>0</v>
      </c>
      <c r="BL309" s="104"/>
      <c r="BM309" s="104"/>
      <c r="BN309" s="105"/>
      <c r="BO309" s="102"/>
      <c r="BP309" s="103"/>
      <c r="BQ309" s="103"/>
      <c r="BR309" s="72">
        <f t="shared" si="252"/>
        <v>0</v>
      </c>
      <c r="BS309" s="104"/>
      <c r="BT309" s="104"/>
      <c r="BU309" s="152"/>
      <c r="BV309" s="159"/>
      <c r="BW309" s="103"/>
      <c r="BX309" s="103"/>
      <c r="BY309" s="72">
        <f t="shared" si="253"/>
        <v>0</v>
      </c>
      <c r="BZ309" s="104"/>
      <c r="CA309" s="104"/>
      <c r="CB309" s="105"/>
      <c r="CC309" s="102"/>
      <c r="CD309" s="103"/>
      <c r="CE309" s="103"/>
      <c r="CF309" s="72">
        <f t="shared" si="254"/>
        <v>0</v>
      </c>
      <c r="CG309" s="104"/>
      <c r="CH309" s="104"/>
      <c r="CI309" s="152"/>
      <c r="CJ309" s="159"/>
      <c r="CK309" s="103"/>
      <c r="CL309" s="103"/>
      <c r="CM309" s="72">
        <f t="shared" si="255"/>
        <v>0</v>
      </c>
      <c r="CN309" s="104"/>
      <c r="CO309" s="104"/>
      <c r="CP309" s="105"/>
      <c r="CQ309" s="102"/>
      <c r="CR309" s="103"/>
      <c r="CS309" s="103"/>
      <c r="CT309" s="72">
        <f t="shared" si="256"/>
        <v>0</v>
      </c>
      <c r="CU309" s="104"/>
      <c r="CV309" s="104"/>
      <c r="CW309" s="152"/>
      <c r="CX309" s="159"/>
      <c r="CY309" s="103"/>
      <c r="CZ309" s="103"/>
      <c r="DA309" s="72">
        <f t="shared" si="257"/>
        <v>0</v>
      </c>
      <c r="DB309" s="104"/>
      <c r="DC309" s="104"/>
      <c r="DD309" s="105"/>
      <c r="DE309" s="102"/>
      <c r="DF309" s="103"/>
      <c r="DG309" s="103"/>
      <c r="DH309" s="72">
        <f t="shared" si="258"/>
        <v>0</v>
      </c>
      <c r="DI309" s="104"/>
      <c r="DJ309" s="104"/>
      <c r="DK309" s="152"/>
      <c r="DL309" s="170">
        <f t="shared" si="259"/>
        <v>0</v>
      </c>
      <c r="DM309" s="51">
        <f>DN309*Довідники!$H$2</f>
        <v>0</v>
      </c>
      <c r="DN309" s="72">
        <f t="shared" si="260"/>
        <v>0</v>
      </c>
      <c r="DO309" s="96" t="str">
        <f t="shared" si="261"/>
        <v xml:space="preserve"> </v>
      </c>
      <c r="DP309" s="68" t="str">
        <f>IF(OR(DO309&lt;Довідники!$J$3, DO309&gt;Довідники!$K$3), "!", "")</f>
        <v>!</v>
      </c>
      <c r="DQ309" s="120"/>
      <c r="DR309" s="45" t="str">
        <f t="shared" si="262"/>
        <v/>
      </c>
      <c r="DS309" s="71"/>
      <c r="DT309" s="119"/>
      <c r="DU309" s="119"/>
      <c r="DV309" s="119"/>
      <c r="DW309" s="179"/>
      <c r="DX309" s="182"/>
      <c r="DY309" s="119"/>
      <c r="DZ309" s="119"/>
      <c r="EA309" s="183"/>
      <c r="ED309" s="10">
        <f t="shared" si="263"/>
        <v>0</v>
      </c>
      <c r="EE309" s="10">
        <f t="shared" si="264"/>
        <v>0</v>
      </c>
      <c r="EF309" s="10">
        <f t="shared" si="265"/>
        <v>0</v>
      </c>
      <c r="EG309" s="10">
        <f t="shared" si="266"/>
        <v>0</v>
      </c>
      <c r="EH309" s="10">
        <f t="shared" si="267"/>
        <v>0</v>
      </c>
      <c r="EI309" s="10">
        <f t="shared" si="268"/>
        <v>0</v>
      </c>
      <c r="EJ309" s="10">
        <f t="shared" si="269"/>
        <v>0</v>
      </c>
      <c r="EL309" s="123">
        <f t="shared" si="270"/>
        <v>0</v>
      </c>
    </row>
    <row r="310" spans="1:142" ht="13.5" hidden="1" thickBot="1" x14ac:dyDescent="0.25">
      <c r="A310" s="49">
        <f t="shared" si="271"/>
        <v>95</v>
      </c>
      <c r="B310" s="101"/>
      <c r="C310" s="50" t="str">
        <f>IF(ISBLANK(D310)=FALSE,VLOOKUP(D310,Довідники!$B$2:$C$45,2,FALSE),"")</f>
        <v/>
      </c>
      <c r="D310" s="145"/>
      <c r="E310" s="112"/>
      <c r="F310" s="48" t="str">
        <f t="shared" si="219"/>
        <v/>
      </c>
      <c r="G310" s="48" t="str">
        <f>CONCATENATE(IF($X310="З", CONCATENATE($R$4, ","), ""), IF($X310=Довідники!$E$5, CONCATENATE($R$4, "*,"), ""), IF($AE310="З", CONCATENATE($Y$4, ","), ""), IF($AE310=Довідники!$E$5, CONCATENATE($Y$4, "*,"), ""), IF($AL310="З", CONCATENATE($AF$4, ","), ""), IF($AL310=Довідники!$E$5, CONCATENATE($AF$4, "*,"), ""), IF($AS310="З", CONCATENATE($AM$4, ","), ""), IF($AS310=Довідники!$E$5, CONCATENATE($AM$4, "*,"), ""), IF($AZ310="З", CONCATENATE($AT$4, ","), ""), IF($AZ310=Довідники!$E$5, CONCATENATE($AT$4, "*,"), ""), IF($BG310="З", CONCATENATE($BA$4, ","), ""), IF($BG310=Довідники!$E$5, CONCATENATE($BA$4, "*,"), ""), IF($BN310="З", CONCATENATE($BH$4, ","), ""), IF($BN310=Довідники!$E$5, CONCATENATE($BH$4, "*,"), ""), IF($BU310="З", CONCATENATE($BO$4, ","), ""), IF($BU310=Довідники!$E$5, CONCATENATE($BO$4, "*,"), ""), IF($CB310="З", CONCATENATE($BV$4, ","), ""), IF($CB310=Довідники!$E$5, CONCATENATE($BV$4, "*,"), ""), IF($CI310="З", CONCATENATE($CC$4, ","), ""), IF($CI310=Довідники!$E$5, CONCATENATE($CC$4, "*,"), ""), IF($CP310="З", CONCATENATE($CJ$4, ","), ""), IF($CP310=Довідники!$E$5, CONCATENATE($CJ$4, "*,"), ""), IF($CW310="З", CONCATENATE($CQ$4, ","), ""), IF($CW310=Довідники!$E$5, CONCATENATE($CQ$4, "*,"), ""), IF($DD310="З", CONCATENATE($CX$4, ","), ""), IF($DD310=Довідники!$E$5, CONCATENATE($CX$4, "*,"), ""), IF($DK310="З", CONCATENATE($DE$4, ","), ""), IF($DK310=Довідники!$E$5, CONCATENATE($DE$4, "*,"), ""))</f>
        <v/>
      </c>
      <c r="H310" s="48" t="str">
        <f t="shared" si="220"/>
        <v/>
      </c>
      <c r="I310" s="48" t="str">
        <f t="shared" si="221"/>
        <v/>
      </c>
      <c r="J310" s="48">
        <f t="shared" si="239"/>
        <v>0</v>
      </c>
      <c r="K310" s="48" t="str">
        <f t="shared" si="223"/>
        <v/>
      </c>
      <c r="L310" s="48">
        <f t="shared" si="240"/>
        <v>0</v>
      </c>
      <c r="M310" s="51">
        <f t="shared" si="241"/>
        <v>0</v>
      </c>
      <c r="N310" s="51">
        <f t="shared" si="242"/>
        <v>0</v>
      </c>
      <c r="O310" s="52">
        <f t="shared" si="243"/>
        <v>0</v>
      </c>
      <c r="P310" s="96" t="str">
        <f t="shared" si="244"/>
        <v xml:space="preserve"> </v>
      </c>
      <c r="Q310" s="166" t="str">
        <f>IF(OR(P310&lt;Довідники!$J$8, P310&gt;Довідники!$K$8), "!", "")</f>
        <v>!</v>
      </c>
      <c r="R310" s="159"/>
      <c r="S310" s="103"/>
      <c r="T310" s="103"/>
      <c r="U310" s="72">
        <f t="shared" si="245"/>
        <v>0</v>
      </c>
      <c r="V310" s="104"/>
      <c r="W310" s="104"/>
      <c r="X310" s="105"/>
      <c r="Y310" s="102"/>
      <c r="Z310" s="103"/>
      <c r="AA310" s="103"/>
      <c r="AB310" s="72">
        <f t="shared" si="246"/>
        <v>0</v>
      </c>
      <c r="AC310" s="104"/>
      <c r="AD310" s="104"/>
      <c r="AE310" s="152"/>
      <c r="AF310" s="159"/>
      <c r="AG310" s="103"/>
      <c r="AH310" s="103"/>
      <c r="AI310" s="72">
        <f t="shared" si="247"/>
        <v>0</v>
      </c>
      <c r="AJ310" s="104"/>
      <c r="AK310" s="104"/>
      <c r="AL310" s="105"/>
      <c r="AM310" s="102"/>
      <c r="AN310" s="103"/>
      <c r="AO310" s="103"/>
      <c r="AP310" s="72">
        <f t="shared" si="248"/>
        <v>0</v>
      </c>
      <c r="AQ310" s="104"/>
      <c r="AR310" s="104"/>
      <c r="AS310" s="152"/>
      <c r="AT310" s="159"/>
      <c r="AU310" s="103"/>
      <c r="AV310" s="103"/>
      <c r="AW310" s="72">
        <f t="shared" si="249"/>
        <v>0</v>
      </c>
      <c r="AX310" s="104"/>
      <c r="AY310" s="104"/>
      <c r="AZ310" s="105"/>
      <c r="BA310" s="102"/>
      <c r="BB310" s="103"/>
      <c r="BC310" s="103"/>
      <c r="BD310" s="72">
        <f t="shared" si="250"/>
        <v>0</v>
      </c>
      <c r="BE310" s="104"/>
      <c r="BF310" s="104"/>
      <c r="BG310" s="152"/>
      <c r="BH310" s="159"/>
      <c r="BI310" s="103"/>
      <c r="BJ310" s="103"/>
      <c r="BK310" s="72">
        <f t="shared" si="251"/>
        <v>0</v>
      </c>
      <c r="BL310" s="104"/>
      <c r="BM310" s="104"/>
      <c r="BN310" s="105"/>
      <c r="BO310" s="102"/>
      <c r="BP310" s="103"/>
      <c r="BQ310" s="103"/>
      <c r="BR310" s="72">
        <f t="shared" si="252"/>
        <v>0</v>
      </c>
      <c r="BS310" s="104"/>
      <c r="BT310" s="104"/>
      <c r="BU310" s="152"/>
      <c r="BV310" s="159"/>
      <c r="BW310" s="103"/>
      <c r="BX310" s="103"/>
      <c r="BY310" s="72">
        <f t="shared" si="253"/>
        <v>0</v>
      </c>
      <c r="BZ310" s="104"/>
      <c r="CA310" s="104"/>
      <c r="CB310" s="105"/>
      <c r="CC310" s="102"/>
      <c r="CD310" s="103"/>
      <c r="CE310" s="103"/>
      <c r="CF310" s="72">
        <f t="shared" si="254"/>
        <v>0</v>
      </c>
      <c r="CG310" s="104"/>
      <c r="CH310" s="104"/>
      <c r="CI310" s="152"/>
      <c r="CJ310" s="159"/>
      <c r="CK310" s="103"/>
      <c r="CL310" s="103"/>
      <c r="CM310" s="72">
        <f t="shared" si="255"/>
        <v>0</v>
      </c>
      <c r="CN310" s="104"/>
      <c r="CO310" s="104"/>
      <c r="CP310" s="105"/>
      <c r="CQ310" s="102"/>
      <c r="CR310" s="103"/>
      <c r="CS310" s="103"/>
      <c r="CT310" s="72">
        <f t="shared" si="256"/>
        <v>0</v>
      </c>
      <c r="CU310" s="104"/>
      <c r="CV310" s="104"/>
      <c r="CW310" s="152"/>
      <c r="CX310" s="159"/>
      <c r="CY310" s="103"/>
      <c r="CZ310" s="103"/>
      <c r="DA310" s="72">
        <f t="shared" si="257"/>
        <v>0</v>
      </c>
      <c r="DB310" s="104"/>
      <c r="DC310" s="104"/>
      <c r="DD310" s="105"/>
      <c r="DE310" s="102"/>
      <c r="DF310" s="103"/>
      <c r="DG310" s="103"/>
      <c r="DH310" s="72">
        <f t="shared" si="258"/>
        <v>0</v>
      </c>
      <c r="DI310" s="104"/>
      <c r="DJ310" s="104"/>
      <c r="DK310" s="152"/>
      <c r="DL310" s="170">
        <f t="shared" si="259"/>
        <v>0</v>
      </c>
      <c r="DM310" s="51">
        <f>DN310*Довідники!$H$2</f>
        <v>0</v>
      </c>
      <c r="DN310" s="72">
        <f t="shared" si="260"/>
        <v>0</v>
      </c>
      <c r="DO310" s="96" t="str">
        <f t="shared" si="261"/>
        <v xml:space="preserve"> </v>
      </c>
      <c r="DP310" s="68" t="str">
        <f>IF(OR(DO310&lt;Довідники!$J$3, DO310&gt;Довідники!$K$3), "!", "")</f>
        <v>!</v>
      </c>
      <c r="DQ310" s="120"/>
      <c r="DR310" s="45" t="str">
        <f t="shared" si="262"/>
        <v/>
      </c>
      <c r="DS310" s="71"/>
      <c r="DT310" s="119"/>
      <c r="DU310" s="119"/>
      <c r="DV310" s="119"/>
      <c r="DW310" s="179"/>
      <c r="DX310" s="182"/>
      <c r="DY310" s="119"/>
      <c r="DZ310" s="119"/>
      <c r="EA310" s="183"/>
      <c r="ED310" s="10">
        <f t="shared" si="263"/>
        <v>0</v>
      </c>
      <c r="EE310" s="10">
        <f t="shared" si="264"/>
        <v>0</v>
      </c>
      <c r="EF310" s="10">
        <f t="shared" si="265"/>
        <v>0</v>
      </c>
      <c r="EG310" s="10">
        <f t="shared" si="266"/>
        <v>0</v>
      </c>
      <c r="EH310" s="10">
        <f t="shared" si="267"/>
        <v>0</v>
      </c>
      <c r="EI310" s="10">
        <f t="shared" si="268"/>
        <v>0</v>
      </c>
      <c r="EJ310" s="10">
        <f t="shared" si="269"/>
        <v>0</v>
      </c>
      <c r="EL310" s="123">
        <f t="shared" si="270"/>
        <v>0</v>
      </c>
    </row>
    <row r="311" spans="1:142" ht="13.5" hidden="1" thickBot="1" x14ac:dyDescent="0.25">
      <c r="A311" s="49">
        <f t="shared" si="271"/>
        <v>96</v>
      </c>
      <c r="B311" s="101"/>
      <c r="C311" s="50" t="str">
        <f>IF(ISBLANK(D311)=FALSE,VLOOKUP(D311,Довідники!$B$2:$C$45,2,FALSE),"")</f>
        <v/>
      </c>
      <c r="D311" s="145"/>
      <c r="E311" s="112"/>
      <c r="F311" s="48" t="str">
        <f t="shared" si="219"/>
        <v/>
      </c>
      <c r="G311" s="48" t="str">
        <f>CONCATENATE(IF($X311="З", CONCATENATE($R$4, ","), ""), IF($X311=Довідники!$E$5, CONCATENATE($R$4, "*,"), ""), IF($AE311="З", CONCATENATE($Y$4, ","), ""), IF($AE311=Довідники!$E$5, CONCATENATE($Y$4, "*,"), ""), IF($AL311="З", CONCATENATE($AF$4, ","), ""), IF($AL311=Довідники!$E$5, CONCATENATE($AF$4, "*,"), ""), IF($AS311="З", CONCATENATE($AM$4, ","), ""), IF($AS311=Довідники!$E$5, CONCATENATE($AM$4, "*,"), ""), IF($AZ311="З", CONCATENATE($AT$4, ","), ""), IF($AZ311=Довідники!$E$5, CONCATENATE($AT$4, "*,"), ""), IF($BG311="З", CONCATENATE($BA$4, ","), ""), IF($BG311=Довідники!$E$5, CONCATENATE($BA$4, "*,"), ""), IF($BN311="З", CONCATENATE($BH$4, ","), ""), IF($BN311=Довідники!$E$5, CONCATENATE($BH$4, "*,"), ""), IF($BU311="З", CONCATENATE($BO$4, ","), ""), IF($BU311=Довідники!$E$5, CONCATENATE($BO$4, "*,"), ""), IF($CB311="З", CONCATENATE($BV$4, ","), ""), IF($CB311=Довідники!$E$5, CONCATENATE($BV$4, "*,"), ""), IF($CI311="З", CONCATENATE($CC$4, ","), ""), IF($CI311=Довідники!$E$5, CONCATENATE($CC$4, "*,"), ""), IF($CP311="З", CONCATENATE($CJ$4, ","), ""), IF($CP311=Довідники!$E$5, CONCATENATE($CJ$4, "*,"), ""), IF($CW311="З", CONCATENATE($CQ$4, ","), ""), IF($CW311=Довідники!$E$5, CONCATENATE($CQ$4, "*,"), ""), IF($DD311="З", CONCATENATE($CX$4, ","), ""), IF($DD311=Довідники!$E$5, CONCATENATE($CX$4, "*,"), ""), IF($DK311="З", CONCATENATE($DE$4, ","), ""), IF($DK311=Довідники!$E$5, CONCATENATE($DE$4, "*,"), ""))</f>
        <v/>
      </c>
      <c r="H311" s="48" t="str">
        <f t="shared" si="220"/>
        <v/>
      </c>
      <c r="I311" s="48" t="str">
        <f t="shared" si="221"/>
        <v/>
      </c>
      <c r="J311" s="48">
        <f t="shared" si="239"/>
        <v>0</v>
      </c>
      <c r="K311" s="48" t="str">
        <f t="shared" si="223"/>
        <v/>
      </c>
      <c r="L311" s="48">
        <f t="shared" si="240"/>
        <v>0</v>
      </c>
      <c r="M311" s="51">
        <f t="shared" si="241"/>
        <v>0</v>
      </c>
      <c r="N311" s="51">
        <f t="shared" si="242"/>
        <v>0</v>
      </c>
      <c r="O311" s="52">
        <f t="shared" si="243"/>
        <v>0</v>
      </c>
      <c r="P311" s="96" t="str">
        <f t="shared" si="244"/>
        <v xml:space="preserve"> </v>
      </c>
      <c r="Q311" s="166" t="str">
        <f>IF(OR(P311&lt;Довідники!$J$8, P311&gt;Довідники!$K$8), "!", "")</f>
        <v>!</v>
      </c>
      <c r="R311" s="159"/>
      <c r="S311" s="103"/>
      <c r="T311" s="103"/>
      <c r="U311" s="72">
        <f t="shared" si="245"/>
        <v>0</v>
      </c>
      <c r="V311" s="104"/>
      <c r="W311" s="104"/>
      <c r="X311" s="105"/>
      <c r="Y311" s="102"/>
      <c r="Z311" s="103"/>
      <c r="AA311" s="103"/>
      <c r="AB311" s="72">
        <f t="shared" si="246"/>
        <v>0</v>
      </c>
      <c r="AC311" s="104"/>
      <c r="AD311" s="104"/>
      <c r="AE311" s="152"/>
      <c r="AF311" s="159"/>
      <c r="AG311" s="103"/>
      <c r="AH311" s="103"/>
      <c r="AI311" s="72">
        <f t="shared" si="247"/>
        <v>0</v>
      </c>
      <c r="AJ311" s="104"/>
      <c r="AK311" s="104"/>
      <c r="AL311" s="105"/>
      <c r="AM311" s="102"/>
      <c r="AN311" s="103"/>
      <c r="AO311" s="103"/>
      <c r="AP311" s="72">
        <f t="shared" si="248"/>
        <v>0</v>
      </c>
      <c r="AQ311" s="104"/>
      <c r="AR311" s="104"/>
      <c r="AS311" s="152"/>
      <c r="AT311" s="159"/>
      <c r="AU311" s="103"/>
      <c r="AV311" s="103"/>
      <c r="AW311" s="72">
        <f t="shared" si="249"/>
        <v>0</v>
      </c>
      <c r="AX311" s="104"/>
      <c r="AY311" s="104"/>
      <c r="AZ311" s="105"/>
      <c r="BA311" s="102"/>
      <c r="BB311" s="103"/>
      <c r="BC311" s="103"/>
      <c r="BD311" s="72">
        <f t="shared" si="250"/>
        <v>0</v>
      </c>
      <c r="BE311" s="104"/>
      <c r="BF311" s="104"/>
      <c r="BG311" s="152"/>
      <c r="BH311" s="159"/>
      <c r="BI311" s="103"/>
      <c r="BJ311" s="103"/>
      <c r="BK311" s="72">
        <f t="shared" si="251"/>
        <v>0</v>
      </c>
      <c r="BL311" s="104"/>
      <c r="BM311" s="104"/>
      <c r="BN311" s="105"/>
      <c r="BO311" s="102"/>
      <c r="BP311" s="103"/>
      <c r="BQ311" s="103"/>
      <c r="BR311" s="72">
        <f t="shared" si="252"/>
        <v>0</v>
      </c>
      <c r="BS311" s="104"/>
      <c r="BT311" s="104"/>
      <c r="BU311" s="152"/>
      <c r="BV311" s="159"/>
      <c r="BW311" s="103"/>
      <c r="BX311" s="103"/>
      <c r="BY311" s="72">
        <f t="shared" si="253"/>
        <v>0</v>
      </c>
      <c r="BZ311" s="104"/>
      <c r="CA311" s="104"/>
      <c r="CB311" s="105"/>
      <c r="CC311" s="102"/>
      <c r="CD311" s="103"/>
      <c r="CE311" s="103"/>
      <c r="CF311" s="72">
        <f t="shared" si="254"/>
        <v>0</v>
      </c>
      <c r="CG311" s="104"/>
      <c r="CH311" s="104"/>
      <c r="CI311" s="152"/>
      <c r="CJ311" s="159"/>
      <c r="CK311" s="103"/>
      <c r="CL311" s="103"/>
      <c r="CM311" s="72">
        <f t="shared" si="255"/>
        <v>0</v>
      </c>
      <c r="CN311" s="104"/>
      <c r="CO311" s="104"/>
      <c r="CP311" s="105"/>
      <c r="CQ311" s="102"/>
      <c r="CR311" s="103"/>
      <c r="CS311" s="103"/>
      <c r="CT311" s="72">
        <f t="shared" si="256"/>
        <v>0</v>
      </c>
      <c r="CU311" s="104"/>
      <c r="CV311" s="104"/>
      <c r="CW311" s="152"/>
      <c r="CX311" s="159"/>
      <c r="CY311" s="103"/>
      <c r="CZ311" s="103"/>
      <c r="DA311" s="72">
        <f t="shared" si="257"/>
        <v>0</v>
      </c>
      <c r="DB311" s="104"/>
      <c r="DC311" s="104"/>
      <c r="DD311" s="105"/>
      <c r="DE311" s="102"/>
      <c r="DF311" s="103"/>
      <c r="DG311" s="103"/>
      <c r="DH311" s="72">
        <f t="shared" si="258"/>
        <v>0</v>
      </c>
      <c r="DI311" s="104"/>
      <c r="DJ311" s="104"/>
      <c r="DK311" s="152"/>
      <c r="DL311" s="170">
        <f t="shared" si="259"/>
        <v>0</v>
      </c>
      <c r="DM311" s="51">
        <f>DN311*Довідники!$H$2</f>
        <v>0</v>
      </c>
      <c r="DN311" s="72">
        <f t="shared" si="260"/>
        <v>0</v>
      </c>
      <c r="DO311" s="96" t="str">
        <f t="shared" si="261"/>
        <v xml:space="preserve"> </v>
      </c>
      <c r="DP311" s="68" t="str">
        <f>IF(OR(DO311&lt;Довідники!$J$3, DO311&gt;Довідники!$K$3), "!", "")</f>
        <v>!</v>
      </c>
      <c r="DQ311" s="120"/>
      <c r="DR311" s="45" t="str">
        <f t="shared" si="262"/>
        <v/>
      </c>
      <c r="DS311" s="71"/>
      <c r="DT311" s="119"/>
      <c r="DU311" s="119"/>
      <c r="DV311" s="119"/>
      <c r="DW311" s="179"/>
      <c r="DX311" s="182"/>
      <c r="DY311" s="119"/>
      <c r="DZ311" s="119"/>
      <c r="EA311" s="183"/>
      <c r="ED311" s="10">
        <f t="shared" si="263"/>
        <v>0</v>
      </c>
      <c r="EE311" s="10">
        <f t="shared" si="264"/>
        <v>0</v>
      </c>
      <c r="EF311" s="10">
        <f t="shared" si="265"/>
        <v>0</v>
      </c>
      <c r="EG311" s="10">
        <f t="shared" si="266"/>
        <v>0</v>
      </c>
      <c r="EH311" s="10">
        <f t="shared" si="267"/>
        <v>0</v>
      </c>
      <c r="EI311" s="10">
        <f t="shared" si="268"/>
        <v>0</v>
      </c>
      <c r="EJ311" s="10">
        <f t="shared" si="269"/>
        <v>0</v>
      </c>
      <c r="EL311" s="123">
        <f t="shared" si="270"/>
        <v>0</v>
      </c>
    </row>
    <row r="312" spans="1:142" ht="13.5" hidden="1" thickBot="1" x14ac:dyDescent="0.25">
      <c r="A312" s="49">
        <f t="shared" si="271"/>
        <v>97</v>
      </c>
      <c r="B312" s="101"/>
      <c r="C312" s="50" t="str">
        <f>IF(ISBLANK(D312)=FALSE,VLOOKUP(D312,Довідники!$B$2:$C$45,2,FALSE),"")</f>
        <v/>
      </c>
      <c r="D312" s="145"/>
      <c r="E312" s="112"/>
      <c r="F312" s="48" t="str">
        <f t="shared" si="219"/>
        <v/>
      </c>
      <c r="G312" s="48" t="str">
        <f>CONCATENATE(IF($X312="З", CONCATENATE($R$4, ","), ""), IF($X312=Довідники!$E$5, CONCATENATE($R$4, "*,"), ""), IF($AE312="З", CONCATENATE($Y$4, ","), ""), IF($AE312=Довідники!$E$5, CONCATENATE($Y$4, "*,"), ""), IF($AL312="З", CONCATENATE($AF$4, ","), ""), IF($AL312=Довідники!$E$5, CONCATENATE($AF$4, "*,"), ""), IF($AS312="З", CONCATENATE($AM$4, ","), ""), IF($AS312=Довідники!$E$5, CONCATENATE($AM$4, "*,"), ""), IF($AZ312="З", CONCATENATE($AT$4, ","), ""), IF($AZ312=Довідники!$E$5, CONCATENATE($AT$4, "*,"), ""), IF($BG312="З", CONCATENATE($BA$4, ","), ""), IF($BG312=Довідники!$E$5, CONCATENATE($BA$4, "*,"), ""), IF($BN312="З", CONCATENATE($BH$4, ","), ""), IF($BN312=Довідники!$E$5, CONCATENATE($BH$4, "*,"), ""), IF($BU312="З", CONCATENATE($BO$4, ","), ""), IF($BU312=Довідники!$E$5, CONCATENATE($BO$4, "*,"), ""), IF($CB312="З", CONCATENATE($BV$4, ","), ""), IF($CB312=Довідники!$E$5, CONCATENATE($BV$4, "*,"), ""), IF($CI312="З", CONCATENATE($CC$4, ","), ""), IF($CI312=Довідники!$E$5, CONCATENATE($CC$4, "*,"), ""), IF($CP312="З", CONCATENATE($CJ$4, ","), ""), IF($CP312=Довідники!$E$5, CONCATENATE($CJ$4, "*,"), ""), IF($CW312="З", CONCATENATE($CQ$4, ","), ""), IF($CW312=Довідники!$E$5, CONCATENATE($CQ$4, "*,"), ""), IF($DD312="З", CONCATENATE($CX$4, ","), ""), IF($DD312=Довідники!$E$5, CONCATENATE($CX$4, "*,"), ""), IF($DK312="З", CONCATENATE($DE$4, ","), ""), IF($DK312=Довідники!$E$5, CONCATENATE($DE$4, "*,"), ""))</f>
        <v/>
      </c>
      <c r="H312" s="48" t="str">
        <f t="shared" si="220"/>
        <v/>
      </c>
      <c r="I312" s="48" t="str">
        <f t="shared" si="221"/>
        <v/>
      </c>
      <c r="J312" s="48">
        <f t="shared" si="239"/>
        <v>0</v>
      </c>
      <c r="K312" s="48" t="str">
        <f t="shared" si="223"/>
        <v/>
      </c>
      <c r="L312" s="48">
        <f t="shared" si="240"/>
        <v>0</v>
      </c>
      <c r="M312" s="51">
        <f t="shared" si="241"/>
        <v>0</v>
      </c>
      <c r="N312" s="51">
        <f t="shared" si="242"/>
        <v>0</v>
      </c>
      <c r="O312" s="52">
        <f t="shared" si="243"/>
        <v>0</v>
      </c>
      <c r="P312" s="96" t="str">
        <f t="shared" si="244"/>
        <v xml:space="preserve"> </v>
      </c>
      <c r="Q312" s="166" t="str">
        <f>IF(OR(P312&lt;Довідники!$J$8, P312&gt;Довідники!$K$8), "!", "")</f>
        <v>!</v>
      </c>
      <c r="R312" s="159"/>
      <c r="S312" s="103"/>
      <c r="T312" s="103"/>
      <c r="U312" s="72">
        <f t="shared" si="245"/>
        <v>0</v>
      </c>
      <c r="V312" s="104"/>
      <c r="W312" s="104"/>
      <c r="X312" s="105"/>
      <c r="Y312" s="102"/>
      <c r="Z312" s="103"/>
      <c r="AA312" s="103"/>
      <c r="AB312" s="72">
        <f t="shared" si="246"/>
        <v>0</v>
      </c>
      <c r="AC312" s="104"/>
      <c r="AD312" s="104"/>
      <c r="AE312" s="152"/>
      <c r="AF312" s="159"/>
      <c r="AG312" s="103"/>
      <c r="AH312" s="103"/>
      <c r="AI312" s="72">
        <f t="shared" si="247"/>
        <v>0</v>
      </c>
      <c r="AJ312" s="104"/>
      <c r="AK312" s="104"/>
      <c r="AL312" s="105"/>
      <c r="AM312" s="102"/>
      <c r="AN312" s="103"/>
      <c r="AO312" s="103"/>
      <c r="AP312" s="72">
        <f t="shared" si="248"/>
        <v>0</v>
      </c>
      <c r="AQ312" s="104"/>
      <c r="AR312" s="104"/>
      <c r="AS312" s="152"/>
      <c r="AT312" s="159"/>
      <c r="AU312" s="103"/>
      <c r="AV312" s="103"/>
      <c r="AW312" s="72">
        <f t="shared" si="249"/>
        <v>0</v>
      </c>
      <c r="AX312" s="104"/>
      <c r="AY312" s="104"/>
      <c r="AZ312" s="105"/>
      <c r="BA312" s="102"/>
      <c r="BB312" s="103"/>
      <c r="BC312" s="103"/>
      <c r="BD312" s="72">
        <f t="shared" si="250"/>
        <v>0</v>
      </c>
      <c r="BE312" s="104"/>
      <c r="BF312" s="104"/>
      <c r="BG312" s="152"/>
      <c r="BH312" s="159"/>
      <c r="BI312" s="103"/>
      <c r="BJ312" s="103"/>
      <c r="BK312" s="72">
        <f t="shared" si="251"/>
        <v>0</v>
      </c>
      <c r="BL312" s="104"/>
      <c r="BM312" s="104"/>
      <c r="BN312" s="105"/>
      <c r="BO312" s="102"/>
      <c r="BP312" s="103"/>
      <c r="BQ312" s="103"/>
      <c r="BR312" s="72">
        <f t="shared" si="252"/>
        <v>0</v>
      </c>
      <c r="BS312" s="104"/>
      <c r="BT312" s="104"/>
      <c r="BU312" s="152"/>
      <c r="BV312" s="159"/>
      <c r="BW312" s="103"/>
      <c r="BX312" s="103"/>
      <c r="BY312" s="72">
        <f t="shared" si="253"/>
        <v>0</v>
      </c>
      <c r="BZ312" s="104"/>
      <c r="CA312" s="104"/>
      <c r="CB312" s="105"/>
      <c r="CC312" s="102"/>
      <c r="CD312" s="103"/>
      <c r="CE312" s="103"/>
      <c r="CF312" s="72">
        <f t="shared" si="254"/>
        <v>0</v>
      </c>
      <c r="CG312" s="104"/>
      <c r="CH312" s="104"/>
      <c r="CI312" s="152"/>
      <c r="CJ312" s="159"/>
      <c r="CK312" s="103"/>
      <c r="CL312" s="103"/>
      <c r="CM312" s="72">
        <f t="shared" si="255"/>
        <v>0</v>
      </c>
      <c r="CN312" s="104"/>
      <c r="CO312" s="104"/>
      <c r="CP312" s="105"/>
      <c r="CQ312" s="102"/>
      <c r="CR312" s="103"/>
      <c r="CS312" s="103"/>
      <c r="CT312" s="72">
        <f t="shared" si="256"/>
        <v>0</v>
      </c>
      <c r="CU312" s="104"/>
      <c r="CV312" s="104"/>
      <c r="CW312" s="152"/>
      <c r="CX312" s="159"/>
      <c r="CY312" s="103"/>
      <c r="CZ312" s="103"/>
      <c r="DA312" s="72">
        <f t="shared" si="257"/>
        <v>0</v>
      </c>
      <c r="DB312" s="104"/>
      <c r="DC312" s="104"/>
      <c r="DD312" s="105"/>
      <c r="DE312" s="102"/>
      <c r="DF312" s="103"/>
      <c r="DG312" s="103"/>
      <c r="DH312" s="72">
        <f t="shared" si="258"/>
        <v>0</v>
      </c>
      <c r="DI312" s="104"/>
      <c r="DJ312" s="104"/>
      <c r="DK312" s="152"/>
      <c r="DL312" s="170">
        <f t="shared" si="259"/>
        <v>0</v>
      </c>
      <c r="DM312" s="51">
        <f>DN312*Довідники!$H$2</f>
        <v>0</v>
      </c>
      <c r="DN312" s="72">
        <f t="shared" si="260"/>
        <v>0</v>
      </c>
      <c r="DO312" s="96" t="str">
        <f t="shared" si="261"/>
        <v xml:space="preserve"> </v>
      </c>
      <c r="DP312" s="68" t="str">
        <f>IF(OR(DO312&lt;Довідники!$J$3, DO312&gt;Довідники!$K$3), "!", "")</f>
        <v>!</v>
      </c>
      <c r="DQ312" s="120"/>
      <c r="DR312" s="45" t="str">
        <f t="shared" si="262"/>
        <v/>
      </c>
      <c r="DS312" s="71"/>
      <c r="DT312" s="119"/>
      <c r="DU312" s="119"/>
      <c r="DV312" s="119"/>
      <c r="DW312" s="179"/>
      <c r="DX312" s="182"/>
      <c r="DY312" s="119"/>
      <c r="DZ312" s="119"/>
      <c r="EA312" s="183"/>
      <c r="ED312" s="10">
        <f t="shared" si="263"/>
        <v>0</v>
      </c>
      <c r="EE312" s="10">
        <f t="shared" si="264"/>
        <v>0</v>
      </c>
      <c r="EF312" s="10">
        <f t="shared" si="265"/>
        <v>0</v>
      </c>
      <c r="EG312" s="10">
        <f t="shared" si="266"/>
        <v>0</v>
      </c>
      <c r="EH312" s="10">
        <f t="shared" si="267"/>
        <v>0</v>
      </c>
      <c r="EI312" s="10">
        <f t="shared" si="268"/>
        <v>0</v>
      </c>
      <c r="EJ312" s="10">
        <f t="shared" si="269"/>
        <v>0</v>
      </c>
      <c r="EL312" s="123">
        <f t="shared" si="270"/>
        <v>0</v>
      </c>
    </row>
    <row r="313" spans="1:142" ht="13.5" hidden="1" thickBot="1" x14ac:dyDescent="0.25">
      <c r="A313" s="49">
        <f t="shared" si="271"/>
        <v>98</v>
      </c>
      <c r="B313" s="101"/>
      <c r="C313" s="50" t="str">
        <f>IF(ISBLANK(D313)=FALSE,VLOOKUP(D313,Довідники!$B$2:$C$45,2,FALSE),"")</f>
        <v/>
      </c>
      <c r="D313" s="145"/>
      <c r="E313" s="112"/>
      <c r="F313" s="48" t="str">
        <f t="shared" si="219"/>
        <v/>
      </c>
      <c r="G313" s="48" t="str">
        <f>CONCATENATE(IF($X313="З", CONCATENATE($R$4, ","), ""), IF($X313=Довідники!$E$5, CONCATENATE($R$4, "*,"), ""), IF($AE313="З", CONCATENATE($Y$4, ","), ""), IF($AE313=Довідники!$E$5, CONCATENATE($Y$4, "*,"), ""), IF($AL313="З", CONCATENATE($AF$4, ","), ""), IF($AL313=Довідники!$E$5, CONCATENATE($AF$4, "*,"), ""), IF($AS313="З", CONCATENATE($AM$4, ","), ""), IF($AS313=Довідники!$E$5, CONCATENATE($AM$4, "*,"), ""), IF($AZ313="З", CONCATENATE($AT$4, ","), ""), IF($AZ313=Довідники!$E$5, CONCATENATE($AT$4, "*,"), ""), IF($BG313="З", CONCATENATE($BA$4, ","), ""), IF($BG313=Довідники!$E$5, CONCATENATE($BA$4, "*,"), ""), IF($BN313="З", CONCATENATE($BH$4, ","), ""), IF($BN313=Довідники!$E$5, CONCATENATE($BH$4, "*,"), ""), IF($BU313="З", CONCATENATE($BO$4, ","), ""), IF($BU313=Довідники!$E$5, CONCATENATE($BO$4, "*,"), ""), IF($CB313="З", CONCATENATE($BV$4, ","), ""), IF($CB313=Довідники!$E$5, CONCATENATE($BV$4, "*,"), ""), IF($CI313="З", CONCATENATE($CC$4, ","), ""), IF($CI313=Довідники!$E$5, CONCATENATE($CC$4, "*,"), ""), IF($CP313="З", CONCATENATE($CJ$4, ","), ""), IF($CP313=Довідники!$E$5, CONCATENATE($CJ$4, "*,"), ""), IF($CW313="З", CONCATENATE($CQ$4, ","), ""), IF($CW313=Довідники!$E$5, CONCATENATE($CQ$4, "*,"), ""), IF($DD313="З", CONCATENATE($CX$4, ","), ""), IF($DD313=Довідники!$E$5, CONCATENATE($CX$4, "*,"), ""), IF($DK313="З", CONCATENATE($DE$4, ","), ""), IF($DK313=Довідники!$E$5, CONCATENATE($DE$4, "*,"), ""))</f>
        <v/>
      </c>
      <c r="H313" s="48" t="str">
        <f t="shared" si="220"/>
        <v/>
      </c>
      <c r="I313" s="48" t="str">
        <f t="shared" si="221"/>
        <v/>
      </c>
      <c r="J313" s="48">
        <f t="shared" si="239"/>
        <v>0</v>
      </c>
      <c r="K313" s="48" t="str">
        <f t="shared" si="223"/>
        <v/>
      </c>
      <c r="L313" s="48">
        <f t="shared" si="240"/>
        <v>0</v>
      </c>
      <c r="M313" s="51">
        <f t="shared" si="241"/>
        <v>0</v>
      </c>
      <c r="N313" s="51">
        <f t="shared" si="242"/>
        <v>0</v>
      </c>
      <c r="O313" s="52">
        <f t="shared" si="243"/>
        <v>0</v>
      </c>
      <c r="P313" s="96" t="str">
        <f t="shared" si="244"/>
        <v xml:space="preserve"> </v>
      </c>
      <c r="Q313" s="166" t="str">
        <f>IF(OR(P313&lt;Довідники!$J$8, P313&gt;Довідники!$K$8), "!", "")</f>
        <v>!</v>
      </c>
      <c r="R313" s="159"/>
      <c r="S313" s="103"/>
      <c r="T313" s="103"/>
      <c r="U313" s="72">
        <f t="shared" si="245"/>
        <v>0</v>
      </c>
      <c r="V313" s="104"/>
      <c r="W313" s="104"/>
      <c r="X313" s="105"/>
      <c r="Y313" s="102"/>
      <c r="Z313" s="103"/>
      <c r="AA313" s="103"/>
      <c r="AB313" s="72">
        <f t="shared" si="246"/>
        <v>0</v>
      </c>
      <c r="AC313" s="104"/>
      <c r="AD313" s="104"/>
      <c r="AE313" s="152"/>
      <c r="AF313" s="159"/>
      <c r="AG313" s="103"/>
      <c r="AH313" s="103"/>
      <c r="AI313" s="72">
        <f t="shared" si="247"/>
        <v>0</v>
      </c>
      <c r="AJ313" s="104"/>
      <c r="AK313" s="104"/>
      <c r="AL313" s="105"/>
      <c r="AM313" s="102"/>
      <c r="AN313" s="103"/>
      <c r="AO313" s="103"/>
      <c r="AP313" s="72">
        <f t="shared" si="248"/>
        <v>0</v>
      </c>
      <c r="AQ313" s="104"/>
      <c r="AR313" s="104"/>
      <c r="AS313" s="152"/>
      <c r="AT313" s="159"/>
      <c r="AU313" s="103"/>
      <c r="AV313" s="103"/>
      <c r="AW313" s="72">
        <f t="shared" si="249"/>
        <v>0</v>
      </c>
      <c r="AX313" s="104"/>
      <c r="AY313" s="104"/>
      <c r="AZ313" s="105"/>
      <c r="BA313" s="102"/>
      <c r="BB313" s="103"/>
      <c r="BC313" s="103"/>
      <c r="BD313" s="72">
        <f t="shared" si="250"/>
        <v>0</v>
      </c>
      <c r="BE313" s="104"/>
      <c r="BF313" s="104"/>
      <c r="BG313" s="152"/>
      <c r="BH313" s="159"/>
      <c r="BI313" s="103"/>
      <c r="BJ313" s="103"/>
      <c r="BK313" s="72">
        <f t="shared" si="251"/>
        <v>0</v>
      </c>
      <c r="BL313" s="104"/>
      <c r="BM313" s="104"/>
      <c r="BN313" s="105"/>
      <c r="BO313" s="102"/>
      <c r="BP313" s="103"/>
      <c r="BQ313" s="103"/>
      <c r="BR313" s="72">
        <f t="shared" si="252"/>
        <v>0</v>
      </c>
      <c r="BS313" s="104"/>
      <c r="BT313" s="104"/>
      <c r="BU313" s="152"/>
      <c r="BV313" s="159"/>
      <c r="BW313" s="103"/>
      <c r="BX313" s="103"/>
      <c r="BY313" s="72">
        <f t="shared" si="253"/>
        <v>0</v>
      </c>
      <c r="BZ313" s="104"/>
      <c r="CA313" s="104"/>
      <c r="CB313" s="105"/>
      <c r="CC313" s="102"/>
      <c r="CD313" s="103"/>
      <c r="CE313" s="103"/>
      <c r="CF313" s="72">
        <f t="shared" si="254"/>
        <v>0</v>
      </c>
      <c r="CG313" s="104"/>
      <c r="CH313" s="104"/>
      <c r="CI313" s="152"/>
      <c r="CJ313" s="159"/>
      <c r="CK313" s="103"/>
      <c r="CL313" s="103"/>
      <c r="CM313" s="72">
        <f t="shared" si="255"/>
        <v>0</v>
      </c>
      <c r="CN313" s="104"/>
      <c r="CO313" s="104"/>
      <c r="CP313" s="105"/>
      <c r="CQ313" s="102"/>
      <c r="CR313" s="103"/>
      <c r="CS313" s="103"/>
      <c r="CT313" s="72">
        <f t="shared" si="256"/>
        <v>0</v>
      </c>
      <c r="CU313" s="104"/>
      <c r="CV313" s="104"/>
      <c r="CW313" s="152"/>
      <c r="CX313" s="159"/>
      <c r="CY313" s="103"/>
      <c r="CZ313" s="103"/>
      <c r="DA313" s="72">
        <f t="shared" si="257"/>
        <v>0</v>
      </c>
      <c r="DB313" s="104"/>
      <c r="DC313" s="104"/>
      <c r="DD313" s="105"/>
      <c r="DE313" s="102"/>
      <c r="DF313" s="103"/>
      <c r="DG313" s="103"/>
      <c r="DH313" s="72">
        <f t="shared" si="258"/>
        <v>0</v>
      </c>
      <c r="DI313" s="104"/>
      <c r="DJ313" s="104"/>
      <c r="DK313" s="152"/>
      <c r="DL313" s="170">
        <f t="shared" si="259"/>
        <v>0</v>
      </c>
      <c r="DM313" s="51">
        <f>DN313*Довідники!$H$2</f>
        <v>0</v>
      </c>
      <c r="DN313" s="72">
        <f t="shared" si="260"/>
        <v>0</v>
      </c>
      <c r="DO313" s="96" t="str">
        <f t="shared" si="261"/>
        <v xml:space="preserve"> </v>
      </c>
      <c r="DP313" s="68" t="str">
        <f>IF(OR(DO313&lt;Довідники!$J$3, DO313&gt;Довідники!$K$3), "!", "")</f>
        <v>!</v>
      </c>
      <c r="DQ313" s="120"/>
      <c r="DR313" s="45" t="str">
        <f t="shared" si="262"/>
        <v/>
      </c>
      <c r="DS313" s="71"/>
      <c r="DT313" s="119"/>
      <c r="DU313" s="119"/>
      <c r="DV313" s="119"/>
      <c r="DW313" s="179"/>
      <c r="DX313" s="182"/>
      <c r="DY313" s="119"/>
      <c r="DZ313" s="119"/>
      <c r="EA313" s="183"/>
      <c r="ED313" s="10">
        <f t="shared" si="263"/>
        <v>0</v>
      </c>
      <c r="EE313" s="10">
        <f t="shared" si="264"/>
        <v>0</v>
      </c>
      <c r="EF313" s="10">
        <f t="shared" si="265"/>
        <v>0</v>
      </c>
      <c r="EG313" s="10">
        <f t="shared" si="266"/>
        <v>0</v>
      </c>
      <c r="EH313" s="10">
        <f t="shared" si="267"/>
        <v>0</v>
      </c>
      <c r="EI313" s="10">
        <f t="shared" si="268"/>
        <v>0</v>
      </c>
      <c r="EJ313" s="10">
        <f t="shared" si="269"/>
        <v>0</v>
      </c>
      <c r="EL313" s="123">
        <f t="shared" si="270"/>
        <v>0</v>
      </c>
    </row>
    <row r="314" spans="1:142" ht="13.5" hidden="1" thickBot="1" x14ac:dyDescent="0.25">
      <c r="A314" s="49">
        <f t="shared" si="271"/>
        <v>99</v>
      </c>
      <c r="B314" s="101"/>
      <c r="C314" s="50" t="str">
        <f>IF(ISBLANK(D314)=FALSE,VLOOKUP(D314,Довідники!$B$2:$C$45,2,FALSE),"")</f>
        <v/>
      </c>
      <c r="D314" s="145"/>
      <c r="E314" s="112"/>
      <c r="F314" s="48" t="str">
        <f t="shared" si="219"/>
        <v/>
      </c>
      <c r="G314" s="48" t="str">
        <f>CONCATENATE(IF($X314="З", CONCATENATE($R$4, ","), ""), IF($X314=Довідники!$E$5, CONCATENATE($R$4, "*,"), ""), IF($AE314="З", CONCATENATE($Y$4, ","), ""), IF($AE314=Довідники!$E$5, CONCATENATE($Y$4, "*,"), ""), IF($AL314="З", CONCATENATE($AF$4, ","), ""), IF($AL314=Довідники!$E$5, CONCATENATE($AF$4, "*,"), ""), IF($AS314="З", CONCATENATE($AM$4, ","), ""), IF($AS314=Довідники!$E$5, CONCATENATE($AM$4, "*,"), ""), IF($AZ314="З", CONCATENATE($AT$4, ","), ""), IF($AZ314=Довідники!$E$5, CONCATENATE($AT$4, "*,"), ""), IF($BG314="З", CONCATENATE($BA$4, ","), ""), IF($BG314=Довідники!$E$5, CONCATENATE($BA$4, "*,"), ""), IF($BN314="З", CONCATENATE($BH$4, ","), ""), IF($BN314=Довідники!$E$5, CONCATENATE($BH$4, "*,"), ""), IF($BU314="З", CONCATENATE($BO$4, ","), ""), IF($BU314=Довідники!$E$5, CONCATENATE($BO$4, "*,"), ""), IF($CB314="З", CONCATENATE($BV$4, ","), ""), IF($CB314=Довідники!$E$5, CONCATENATE($BV$4, "*,"), ""), IF($CI314="З", CONCATENATE($CC$4, ","), ""), IF($CI314=Довідники!$E$5, CONCATENATE($CC$4, "*,"), ""), IF($CP314="З", CONCATENATE($CJ$4, ","), ""), IF($CP314=Довідники!$E$5, CONCATENATE($CJ$4, "*,"), ""), IF($CW314="З", CONCATENATE($CQ$4, ","), ""), IF($CW314=Довідники!$E$5, CONCATENATE($CQ$4, "*,"), ""), IF($DD314="З", CONCATENATE($CX$4, ","), ""), IF($DD314=Довідники!$E$5, CONCATENATE($CX$4, "*,"), ""), IF($DK314="З", CONCATENATE($DE$4, ","), ""), IF($DK314=Довідники!$E$5, CONCATENATE($DE$4, "*,"), ""))</f>
        <v/>
      </c>
      <c r="H314" s="48" t="str">
        <f t="shared" si="220"/>
        <v/>
      </c>
      <c r="I314" s="48" t="str">
        <f t="shared" si="221"/>
        <v/>
      </c>
      <c r="J314" s="48">
        <f t="shared" si="239"/>
        <v>0</v>
      </c>
      <c r="K314" s="48" t="str">
        <f t="shared" si="223"/>
        <v/>
      </c>
      <c r="L314" s="48">
        <f t="shared" si="240"/>
        <v>0</v>
      </c>
      <c r="M314" s="51">
        <f t="shared" si="241"/>
        <v>0</v>
      </c>
      <c r="N314" s="51">
        <f t="shared" si="242"/>
        <v>0</v>
      </c>
      <c r="O314" s="52">
        <f t="shared" si="243"/>
        <v>0</v>
      </c>
      <c r="P314" s="96" t="str">
        <f t="shared" si="244"/>
        <v xml:space="preserve"> </v>
      </c>
      <c r="Q314" s="166" t="str">
        <f>IF(OR(P314&lt;Довідники!$J$8, P314&gt;Довідники!$K$8), "!", "")</f>
        <v>!</v>
      </c>
      <c r="R314" s="159"/>
      <c r="S314" s="103"/>
      <c r="T314" s="103"/>
      <c r="U314" s="72">
        <f t="shared" si="245"/>
        <v>0</v>
      </c>
      <c r="V314" s="104"/>
      <c r="W314" s="104"/>
      <c r="X314" s="105"/>
      <c r="Y314" s="102"/>
      <c r="Z314" s="103"/>
      <c r="AA314" s="103"/>
      <c r="AB314" s="72">
        <f t="shared" si="246"/>
        <v>0</v>
      </c>
      <c r="AC314" s="104"/>
      <c r="AD314" s="104"/>
      <c r="AE314" s="152"/>
      <c r="AF314" s="159"/>
      <c r="AG314" s="103"/>
      <c r="AH314" s="103"/>
      <c r="AI314" s="72">
        <f t="shared" si="247"/>
        <v>0</v>
      </c>
      <c r="AJ314" s="104"/>
      <c r="AK314" s="104"/>
      <c r="AL314" s="105"/>
      <c r="AM314" s="102"/>
      <c r="AN314" s="103"/>
      <c r="AO314" s="103"/>
      <c r="AP314" s="72">
        <f t="shared" si="248"/>
        <v>0</v>
      </c>
      <c r="AQ314" s="104"/>
      <c r="AR314" s="104"/>
      <c r="AS314" s="152"/>
      <c r="AT314" s="159"/>
      <c r="AU314" s="103"/>
      <c r="AV314" s="103"/>
      <c r="AW314" s="72">
        <f t="shared" si="249"/>
        <v>0</v>
      </c>
      <c r="AX314" s="104"/>
      <c r="AY314" s="104"/>
      <c r="AZ314" s="105"/>
      <c r="BA314" s="102"/>
      <c r="BB314" s="103"/>
      <c r="BC314" s="103"/>
      <c r="BD314" s="72">
        <f t="shared" si="250"/>
        <v>0</v>
      </c>
      <c r="BE314" s="104"/>
      <c r="BF314" s="104"/>
      <c r="BG314" s="152"/>
      <c r="BH314" s="159"/>
      <c r="BI314" s="103"/>
      <c r="BJ314" s="103"/>
      <c r="BK314" s="72">
        <f t="shared" si="251"/>
        <v>0</v>
      </c>
      <c r="BL314" s="104"/>
      <c r="BM314" s="104"/>
      <c r="BN314" s="105"/>
      <c r="BO314" s="102"/>
      <c r="BP314" s="103"/>
      <c r="BQ314" s="103"/>
      <c r="BR314" s="72">
        <f t="shared" si="252"/>
        <v>0</v>
      </c>
      <c r="BS314" s="104"/>
      <c r="BT314" s="104"/>
      <c r="BU314" s="152"/>
      <c r="BV314" s="159"/>
      <c r="BW314" s="103"/>
      <c r="BX314" s="103"/>
      <c r="BY314" s="72">
        <f t="shared" si="253"/>
        <v>0</v>
      </c>
      <c r="BZ314" s="104"/>
      <c r="CA314" s="104"/>
      <c r="CB314" s="105"/>
      <c r="CC314" s="102"/>
      <c r="CD314" s="103"/>
      <c r="CE314" s="103"/>
      <c r="CF314" s="72">
        <f t="shared" si="254"/>
        <v>0</v>
      </c>
      <c r="CG314" s="104"/>
      <c r="CH314" s="104"/>
      <c r="CI314" s="152"/>
      <c r="CJ314" s="159"/>
      <c r="CK314" s="103"/>
      <c r="CL314" s="103"/>
      <c r="CM314" s="72">
        <f t="shared" si="255"/>
        <v>0</v>
      </c>
      <c r="CN314" s="104"/>
      <c r="CO314" s="104"/>
      <c r="CP314" s="105"/>
      <c r="CQ314" s="102"/>
      <c r="CR314" s="103"/>
      <c r="CS314" s="103"/>
      <c r="CT314" s="72">
        <f t="shared" si="256"/>
        <v>0</v>
      </c>
      <c r="CU314" s="104"/>
      <c r="CV314" s="104"/>
      <c r="CW314" s="152"/>
      <c r="CX314" s="159"/>
      <c r="CY314" s="103"/>
      <c r="CZ314" s="103"/>
      <c r="DA314" s="72">
        <f t="shared" si="257"/>
        <v>0</v>
      </c>
      <c r="DB314" s="104"/>
      <c r="DC314" s="104"/>
      <c r="DD314" s="105"/>
      <c r="DE314" s="102"/>
      <c r="DF314" s="103"/>
      <c r="DG314" s="103"/>
      <c r="DH314" s="72">
        <f t="shared" si="258"/>
        <v>0</v>
      </c>
      <c r="DI314" s="104"/>
      <c r="DJ314" s="104"/>
      <c r="DK314" s="152"/>
      <c r="DL314" s="170">
        <f t="shared" si="259"/>
        <v>0</v>
      </c>
      <c r="DM314" s="51">
        <f>DN314*Довідники!$H$2</f>
        <v>0</v>
      </c>
      <c r="DN314" s="72">
        <f t="shared" si="260"/>
        <v>0</v>
      </c>
      <c r="DO314" s="96" t="str">
        <f t="shared" si="261"/>
        <v xml:space="preserve"> </v>
      </c>
      <c r="DP314" s="68" t="str">
        <f>IF(OR(DO314&lt;Довідники!$J$3, DO314&gt;Довідники!$K$3), "!", "")</f>
        <v>!</v>
      </c>
      <c r="DQ314" s="120"/>
      <c r="DR314" s="45" t="str">
        <f t="shared" si="262"/>
        <v/>
      </c>
      <c r="DS314" s="71"/>
      <c r="DT314" s="119"/>
      <c r="DU314" s="119"/>
      <c r="DV314" s="119"/>
      <c r="DW314" s="179"/>
      <c r="DX314" s="182"/>
      <c r="DY314" s="119"/>
      <c r="DZ314" s="119"/>
      <c r="EA314" s="183"/>
      <c r="ED314" s="10">
        <f t="shared" si="263"/>
        <v>0</v>
      </c>
      <c r="EE314" s="10">
        <f t="shared" si="264"/>
        <v>0</v>
      </c>
      <c r="EF314" s="10">
        <f t="shared" si="265"/>
        <v>0</v>
      </c>
      <c r="EG314" s="10">
        <f t="shared" si="266"/>
        <v>0</v>
      </c>
      <c r="EH314" s="10">
        <f t="shared" si="267"/>
        <v>0</v>
      </c>
      <c r="EI314" s="10">
        <f t="shared" si="268"/>
        <v>0</v>
      </c>
      <c r="EJ314" s="10">
        <f t="shared" si="269"/>
        <v>0</v>
      </c>
      <c r="EL314" s="123">
        <f t="shared" si="270"/>
        <v>0</v>
      </c>
    </row>
    <row r="315" spans="1:142" ht="13.5" hidden="1" thickBot="1" x14ac:dyDescent="0.25">
      <c r="A315" s="49">
        <f t="shared" ref="A315" si="272">A314+1</f>
        <v>100</v>
      </c>
      <c r="B315" s="101"/>
      <c r="C315" s="50" t="str">
        <f>IF(ISBLANK(D315)=FALSE,VLOOKUP(D315,Довідники!$B$2:$C$45,2,FALSE),"")</f>
        <v/>
      </c>
      <c r="D315" s="145"/>
      <c r="E315" s="112"/>
      <c r="F315" s="48" t="str">
        <f t="shared" si="219"/>
        <v/>
      </c>
      <c r="G315" s="48" t="str">
        <f>CONCATENATE(IF($X315="З", CONCATENATE($R$4, ","), ""), IF($X315=Довідники!$E$5, CONCATENATE($R$4, "*,"), ""), IF($AE315="З", CONCATENATE($Y$4, ","), ""), IF($AE315=Довідники!$E$5, CONCATENATE($Y$4, "*,"), ""), IF($AL315="З", CONCATENATE($AF$4, ","), ""), IF($AL315=Довідники!$E$5, CONCATENATE($AF$4, "*,"), ""), IF($AS315="З", CONCATENATE($AM$4, ","), ""), IF($AS315=Довідники!$E$5, CONCATENATE($AM$4, "*,"), ""), IF($AZ315="З", CONCATENATE($AT$4, ","), ""), IF($AZ315=Довідники!$E$5, CONCATENATE($AT$4, "*,"), ""), IF($BG315="З", CONCATENATE($BA$4, ","), ""), IF($BG315=Довідники!$E$5, CONCATENATE($BA$4, "*,"), ""), IF($BN315="З", CONCATENATE($BH$4, ","), ""), IF($BN315=Довідники!$E$5, CONCATENATE($BH$4, "*,"), ""), IF($BU315="З", CONCATENATE($BO$4, ","), ""), IF($BU315=Довідники!$E$5, CONCATENATE($BO$4, "*,"), ""), IF($CB315="З", CONCATENATE($BV$4, ","), ""), IF($CB315=Довідники!$E$5, CONCATENATE($BV$4, "*,"), ""), IF($CI315="З", CONCATENATE($CC$4, ","), ""), IF($CI315=Довідники!$E$5, CONCATENATE($CC$4, "*,"), ""), IF($CP315="З", CONCATENATE($CJ$4, ","), ""), IF($CP315=Довідники!$E$5, CONCATENATE($CJ$4, "*,"), ""), IF($CW315="З", CONCATENATE($CQ$4, ","), ""), IF($CW315=Довідники!$E$5, CONCATENATE($CQ$4, "*,"), ""), IF($DD315="З", CONCATENATE($CX$4, ","), ""), IF($DD315=Довідники!$E$5, CONCATENATE($CX$4, "*,"), ""), IF($DK315="З", CONCATENATE($DE$4, ","), ""), IF($DK315=Довідники!$E$5, CONCATENATE($DE$4, "*,"), ""))</f>
        <v/>
      </c>
      <c r="H315" s="48" t="str">
        <f t="shared" si="220"/>
        <v/>
      </c>
      <c r="I315" s="48" t="str">
        <f t="shared" si="221"/>
        <v/>
      </c>
      <c r="J315" s="48">
        <f t="shared" si="222"/>
        <v>0</v>
      </c>
      <c r="K315" s="48" t="str">
        <f t="shared" si="223"/>
        <v/>
      </c>
      <c r="L315" s="48">
        <f t="shared" si="202"/>
        <v>0</v>
      </c>
      <c r="M315" s="51">
        <f t="shared" si="224"/>
        <v>0</v>
      </c>
      <c r="N315" s="51">
        <f t="shared" si="225"/>
        <v>0</v>
      </c>
      <c r="O315" s="52">
        <f t="shared" si="226"/>
        <v>0</v>
      </c>
      <c r="P315" s="96" t="str">
        <f t="shared" si="227"/>
        <v xml:space="preserve"> </v>
      </c>
      <c r="Q315" s="166" t="str">
        <f>IF(OR(P315&lt;Довідники!$J$8, P315&gt;Довідники!$K$8), "!", "")</f>
        <v>!</v>
      </c>
      <c r="R315" s="159"/>
      <c r="S315" s="103"/>
      <c r="T315" s="103"/>
      <c r="U315" s="72">
        <f t="shared" si="203"/>
        <v>0</v>
      </c>
      <c r="V315" s="104"/>
      <c r="W315" s="104"/>
      <c r="X315" s="105"/>
      <c r="Y315" s="102"/>
      <c r="Z315" s="103"/>
      <c r="AA315" s="103"/>
      <c r="AB315" s="72">
        <f t="shared" si="204"/>
        <v>0</v>
      </c>
      <c r="AC315" s="104"/>
      <c r="AD315" s="104"/>
      <c r="AE315" s="152"/>
      <c r="AF315" s="159"/>
      <c r="AG315" s="103"/>
      <c r="AH315" s="103"/>
      <c r="AI315" s="72">
        <f t="shared" si="205"/>
        <v>0</v>
      </c>
      <c r="AJ315" s="104"/>
      <c r="AK315" s="104"/>
      <c r="AL315" s="105"/>
      <c r="AM315" s="102"/>
      <c r="AN315" s="103"/>
      <c r="AO315" s="103"/>
      <c r="AP315" s="72">
        <f t="shared" si="206"/>
        <v>0</v>
      </c>
      <c r="AQ315" s="104"/>
      <c r="AR315" s="104"/>
      <c r="AS315" s="152"/>
      <c r="AT315" s="159"/>
      <c r="AU315" s="103"/>
      <c r="AV315" s="103"/>
      <c r="AW315" s="72">
        <f t="shared" si="207"/>
        <v>0</v>
      </c>
      <c r="AX315" s="104"/>
      <c r="AY315" s="104"/>
      <c r="AZ315" s="105"/>
      <c r="BA315" s="102"/>
      <c r="BB315" s="103"/>
      <c r="BC315" s="103"/>
      <c r="BD315" s="72">
        <f t="shared" si="208"/>
        <v>0</v>
      </c>
      <c r="BE315" s="104"/>
      <c r="BF315" s="104"/>
      <c r="BG315" s="152"/>
      <c r="BH315" s="159"/>
      <c r="BI315" s="103"/>
      <c r="BJ315" s="103"/>
      <c r="BK315" s="72">
        <f t="shared" si="209"/>
        <v>0</v>
      </c>
      <c r="BL315" s="104"/>
      <c r="BM315" s="104"/>
      <c r="BN315" s="105"/>
      <c r="BO315" s="102"/>
      <c r="BP315" s="103"/>
      <c r="BQ315" s="103"/>
      <c r="BR315" s="72">
        <f t="shared" si="210"/>
        <v>0</v>
      </c>
      <c r="BS315" s="104"/>
      <c r="BT315" s="104"/>
      <c r="BU315" s="152"/>
      <c r="BV315" s="159"/>
      <c r="BW315" s="103"/>
      <c r="BX315" s="103"/>
      <c r="BY315" s="72">
        <f t="shared" si="211"/>
        <v>0</v>
      </c>
      <c r="BZ315" s="104"/>
      <c r="CA315" s="104"/>
      <c r="CB315" s="105"/>
      <c r="CC315" s="102"/>
      <c r="CD315" s="103"/>
      <c r="CE315" s="103"/>
      <c r="CF315" s="72">
        <f t="shared" si="212"/>
        <v>0</v>
      </c>
      <c r="CG315" s="104"/>
      <c r="CH315" s="104"/>
      <c r="CI315" s="152"/>
      <c r="CJ315" s="159"/>
      <c r="CK315" s="103"/>
      <c r="CL315" s="103"/>
      <c r="CM315" s="72">
        <f t="shared" si="213"/>
        <v>0</v>
      </c>
      <c r="CN315" s="104"/>
      <c r="CO315" s="104"/>
      <c r="CP315" s="105"/>
      <c r="CQ315" s="102"/>
      <c r="CR315" s="103"/>
      <c r="CS315" s="103"/>
      <c r="CT315" s="72">
        <f t="shared" si="214"/>
        <v>0</v>
      </c>
      <c r="CU315" s="104"/>
      <c r="CV315" s="104"/>
      <c r="CW315" s="152"/>
      <c r="CX315" s="159"/>
      <c r="CY315" s="103"/>
      <c r="CZ315" s="103"/>
      <c r="DA315" s="72">
        <f t="shared" si="215"/>
        <v>0</v>
      </c>
      <c r="DB315" s="104"/>
      <c r="DC315" s="104"/>
      <c r="DD315" s="105"/>
      <c r="DE315" s="102"/>
      <c r="DF315" s="103"/>
      <c r="DG315" s="103"/>
      <c r="DH315" s="72">
        <f t="shared" si="216"/>
        <v>0</v>
      </c>
      <c r="DI315" s="104"/>
      <c r="DJ315" s="104"/>
      <c r="DK315" s="152"/>
      <c r="DL315" s="170">
        <f t="shared" si="228"/>
        <v>0</v>
      </c>
      <c r="DM315" s="51">
        <f>DN315*Довідники!$H$2</f>
        <v>0</v>
      </c>
      <c r="DN315" s="72">
        <f t="shared" si="229"/>
        <v>0</v>
      </c>
      <c r="DO315" s="96" t="str">
        <f t="shared" si="217"/>
        <v xml:space="preserve"> </v>
      </c>
      <c r="DP315" s="68" t="str">
        <f>IF(OR(DO315&lt;Довідники!$J$3, DO315&gt;Довідники!$K$3), "!", "")</f>
        <v>!</v>
      </c>
      <c r="DQ315" s="120"/>
      <c r="DR315" s="45" t="str">
        <f t="shared" si="230"/>
        <v/>
      </c>
      <c r="DS315" s="71"/>
      <c r="DT315" s="119"/>
      <c r="DU315" s="119"/>
      <c r="DV315" s="119"/>
      <c r="DW315" s="179"/>
      <c r="DX315" s="182"/>
      <c r="DY315" s="119"/>
      <c r="DZ315" s="119"/>
      <c r="EA315" s="183"/>
      <c r="ED315" s="10">
        <f t="shared" si="236"/>
        <v>0</v>
      </c>
      <c r="EE315" s="10">
        <f t="shared" si="231"/>
        <v>0</v>
      </c>
      <c r="EF315" s="10">
        <f t="shared" si="232"/>
        <v>0</v>
      </c>
      <c r="EG315" s="10">
        <f t="shared" si="233"/>
        <v>0</v>
      </c>
      <c r="EH315" s="10">
        <f t="shared" si="234"/>
        <v>0</v>
      </c>
      <c r="EI315" s="10">
        <f t="shared" si="235"/>
        <v>0</v>
      </c>
      <c r="EJ315" s="10">
        <f t="shared" si="237"/>
        <v>0</v>
      </c>
      <c r="EL315" s="123">
        <f t="shared" si="238"/>
        <v>0</v>
      </c>
    </row>
    <row r="316" spans="1:142" s="60" customFormat="1" ht="13.5" thickBot="1" x14ac:dyDescent="0.25">
      <c r="A316" s="53"/>
      <c r="B316" s="54" t="s">
        <v>100</v>
      </c>
      <c r="C316" s="55"/>
      <c r="D316" s="146"/>
      <c r="E316" s="113">
        <f>SUM(E216:E315)</f>
        <v>20</v>
      </c>
      <c r="F316" s="57"/>
      <c r="G316" s="57"/>
      <c r="H316" s="57"/>
      <c r="I316" s="57"/>
      <c r="J316" s="57"/>
      <c r="K316" s="57"/>
      <c r="L316" s="57">
        <f>SUM(L216:L315)</f>
        <v>252</v>
      </c>
      <c r="M316" s="58">
        <f>SUM(M216:M315)</f>
        <v>66</v>
      </c>
      <c r="N316" s="58">
        <f>SUM(N216:N315)</f>
        <v>66</v>
      </c>
      <c r="O316" s="59">
        <f>SUM(O216:O315)</f>
        <v>120</v>
      </c>
      <c r="P316" s="59"/>
      <c r="Q316" s="59"/>
      <c r="R316" s="160"/>
      <c r="S316" s="74"/>
      <c r="T316" s="74"/>
      <c r="U316" s="75"/>
      <c r="V316" s="58"/>
      <c r="W316" s="58"/>
      <c r="X316" s="52"/>
      <c r="Y316" s="73"/>
      <c r="Z316" s="74"/>
      <c r="AA316" s="74"/>
      <c r="AB316" s="75"/>
      <c r="AC316" s="58"/>
      <c r="AD316" s="58"/>
      <c r="AE316" s="153"/>
      <c r="AF316" s="160"/>
      <c r="AG316" s="74"/>
      <c r="AH316" s="74"/>
      <c r="AI316" s="75"/>
      <c r="AJ316" s="58"/>
      <c r="AK316" s="58"/>
      <c r="AL316" s="59"/>
      <c r="AM316" s="73"/>
      <c r="AN316" s="74"/>
      <c r="AO316" s="74"/>
      <c r="AP316" s="75"/>
      <c r="AQ316" s="58"/>
      <c r="AR316" s="58"/>
      <c r="AS316" s="153"/>
      <c r="AT316" s="160"/>
      <c r="AU316" s="74"/>
      <c r="AV316" s="74"/>
      <c r="AW316" s="75"/>
      <c r="AX316" s="58"/>
      <c r="AY316" s="58"/>
      <c r="AZ316" s="59"/>
      <c r="BA316" s="73"/>
      <c r="BB316" s="74"/>
      <c r="BC316" s="74"/>
      <c r="BD316" s="75"/>
      <c r="BE316" s="58"/>
      <c r="BF316" s="58"/>
      <c r="BG316" s="153"/>
      <c r="BH316" s="160"/>
      <c r="BI316" s="74"/>
      <c r="BJ316" s="74"/>
      <c r="BK316" s="75"/>
      <c r="BL316" s="58"/>
      <c r="BM316" s="58"/>
      <c r="BN316" s="59"/>
      <c r="BO316" s="73"/>
      <c r="BP316" s="74"/>
      <c r="BQ316" s="74"/>
      <c r="BR316" s="75"/>
      <c r="BS316" s="58"/>
      <c r="BT316" s="58"/>
      <c r="BU316" s="153"/>
      <c r="BV316" s="160"/>
      <c r="BW316" s="74"/>
      <c r="BX316" s="74"/>
      <c r="BY316" s="75"/>
      <c r="BZ316" s="58"/>
      <c r="CA316" s="58"/>
      <c r="CB316" s="59"/>
      <c r="CC316" s="73"/>
      <c r="CD316" s="74"/>
      <c r="CE316" s="74"/>
      <c r="CF316" s="75"/>
      <c r="CG316" s="58"/>
      <c r="CH316" s="58"/>
      <c r="CI316" s="153"/>
      <c r="CJ316" s="160"/>
      <c r="CK316" s="74"/>
      <c r="CL316" s="74"/>
      <c r="CM316" s="75"/>
      <c r="CN316" s="58"/>
      <c r="CO316" s="58"/>
      <c r="CP316" s="59"/>
      <c r="CQ316" s="73"/>
      <c r="CR316" s="74"/>
      <c r="CS316" s="74"/>
      <c r="CT316" s="75"/>
      <c r="CU316" s="58"/>
      <c r="CV316" s="58"/>
      <c r="CW316" s="153"/>
      <c r="CX316" s="160"/>
      <c r="CY316" s="74"/>
      <c r="CZ316" s="74"/>
      <c r="DA316" s="75"/>
      <c r="DB316" s="58"/>
      <c r="DC316" s="58"/>
      <c r="DD316" s="59"/>
      <c r="DE316" s="73"/>
      <c r="DF316" s="74"/>
      <c r="DG316" s="74"/>
      <c r="DH316" s="75"/>
      <c r="DI316" s="58"/>
      <c r="DJ316" s="58"/>
      <c r="DK316" s="153"/>
      <c r="DL316" s="171">
        <f>SUM(DL216:DL315)</f>
        <v>348</v>
      </c>
      <c r="DM316" s="58">
        <f>SUM(DM216:DM315)</f>
        <v>600</v>
      </c>
      <c r="DN316" s="58"/>
      <c r="DO316" s="97">
        <f>IF(DM316&lt;&gt;0,DL316/DM316," ")</f>
        <v>0.57999999999999996</v>
      </c>
      <c r="DP316" s="69" t="str">
        <f>IF(OR(DO316&lt;Довідники!$J$3, DO316&gt;Довідники!$K$3), "!", "")</f>
        <v/>
      </c>
      <c r="DQ316" s="48"/>
      <c r="DR316" s="45"/>
      <c r="DS316" s="407"/>
      <c r="DT316" s="117"/>
      <c r="DU316" s="117"/>
      <c r="DV316" s="119"/>
      <c r="DW316" s="179"/>
      <c r="DX316" s="182"/>
      <c r="DY316" s="119"/>
      <c r="DZ316" s="119"/>
      <c r="EA316" s="183"/>
      <c r="ED316" s="10">
        <f t="shared" si="236"/>
        <v>0</v>
      </c>
      <c r="EE316" s="10">
        <f t="shared" si="231"/>
        <v>0</v>
      </c>
      <c r="EF316" s="10">
        <f t="shared" si="232"/>
        <v>0</v>
      </c>
      <c r="EG316" s="10">
        <f t="shared" si="233"/>
        <v>0</v>
      </c>
      <c r="EH316" s="10">
        <f t="shared" si="234"/>
        <v>0</v>
      </c>
      <c r="EI316" s="10">
        <f t="shared" si="235"/>
        <v>0</v>
      </c>
      <c r="EJ316" s="10">
        <f t="shared" si="237"/>
        <v>0</v>
      </c>
      <c r="EL316" s="123">
        <f t="shared" si="238"/>
        <v>0</v>
      </c>
    </row>
    <row r="317" spans="1:142" ht="13.5" thickBot="1" x14ac:dyDescent="0.25">
      <c r="A317" s="49"/>
      <c r="B317" s="590" t="s">
        <v>199</v>
      </c>
      <c r="C317" s="50" t="str">
        <f>IF(ISBLANK(D317)=FALSE,VLOOKUP(D317,Довідники!$B$2:$C$39,2,FALSE),"")</f>
        <v/>
      </c>
      <c r="D317" s="145"/>
      <c r="E317" s="215"/>
      <c r="F317" s="48" t="str">
        <f t="shared" si="219"/>
        <v/>
      </c>
      <c r="G317" s="48" t="str">
        <f>CONCATENATE(IF($X317="З", CONCATENATE($R$4, ","), ""), IF($X317=Довідники!$E$5, CONCATENATE($R$4, "*,"), ""), IF($AE317="З", CONCATENATE($Y$4, ","), ""), IF($AE317=Довідники!$E$5, CONCATENATE($Y$4, "*,"), ""), IF($AL317="З", CONCATENATE($AF$4, ","), ""), IF($AL317=Довідники!$E$5, CONCATENATE($AF$4, "*,"), ""), IF($AS317="З", CONCATENATE($AM$4, ","), ""), IF($AS317=Довідники!$E$5, CONCATENATE($AM$4, "*,"), ""), IF($AZ317="З", CONCATENATE($AT$4, ","), ""), IF($AZ317=Довідники!$E$5, CONCATENATE($AT$4, "*,"), ""), IF($BG317="З", CONCATENATE($BA$4, ","), ""), IF($BG317=Довідники!$E$5, CONCATENATE($BA$4, "*,"), ""), IF($BN317="З", CONCATENATE($BH$4, ","), ""), IF($BN317=Довідники!$E$5, CONCATENATE($BH$4, "*,"), ""), IF($BU317="З", CONCATENATE($BO$4, ","), ""), IF($BU317=Довідники!$E$5, CONCATENATE($BO$4, "*,"), ""), IF($CB317="З", CONCATENATE($BV$4, ","), ""), IF($CB317=Довідники!$E$5, CONCATENATE($BV$4, "*,"), ""), IF($CI317="З", CONCATENATE($CC$4, ","), ""), IF($CI317=Довідники!$E$5, CONCATENATE($CC$4, "*,"), ""), IF($CP317="З", CONCATENATE($CJ$4, ","), ""), IF($CP317=Довідники!$E$5, CONCATENATE($CJ$4, "*,"), ""), IF($CW317="З", CONCATENATE($CQ$4, ","), ""), IF($CW317=Довідники!$E$5, CONCATENATE($CQ$4, "*,"), ""), IF($DD317="З", CONCATENATE($CX$4, ","), ""), IF($DD317=Довідники!$E$5, CONCATENATE($CX$4, "*,"), ""), IF($DK317="З", CONCATENATE($DE$4, ","), ""), IF($DK317=Довідники!$E$5, CONCATENATE($DE$4, "*,"), ""))</f>
        <v/>
      </c>
      <c r="H317" s="48" t="str">
        <f t="shared" si="220"/>
        <v/>
      </c>
      <c r="I317" s="48" t="str">
        <f t="shared" si="221"/>
        <v/>
      </c>
      <c r="J317" s="48">
        <f t="shared" ref="J317" si="273">V317+AC317+AJ317+AQ317+AX317+BE317+BL317+BS317+BZ317+CG317+CN317+CU317+DB317+DI317</f>
        <v>0</v>
      </c>
      <c r="K317" s="48" t="str">
        <f t="shared" si="223"/>
        <v/>
      </c>
      <c r="L317" s="48">
        <f t="shared" ref="L317" si="274">SUM(M317:O317)</f>
        <v>190</v>
      </c>
      <c r="M317" s="51">
        <f t="shared" ref="M317" si="275">$R$6*R317+$Y$6*Y317+$AF$6*AF317+$AM$6*AM317+$AT$6*AT317+$BA$6*BA317+$BH$6*BH317+$BO$6*BO317+$BV$6*BV317+$CC$6*CC317+$CJ$6*CJ317+$CQ$6*CQ317+$CX$6*CX317+$DE$6*DE317</f>
        <v>0</v>
      </c>
      <c r="N317" s="51">
        <f t="shared" ref="N317" si="276">$R$6*S317+$Y$6*Z317+$AF$6*AG317+$AM$6*AN317+$AT$6*AU317+$BA$6*BB317+$BH$6*BI317+$BO$6*BP317+$BV$6*BW317+$CC$6*CD317+$CJ$6*CK317+$CQ$6*CR317+$CX$6*CY317+$DE$6*DF317</f>
        <v>0</v>
      </c>
      <c r="O317" s="52">
        <f t="shared" ref="O317" si="277">$R$6*T317+$Y$6*AA317+$AF$6*AH317+$AM$6*AO317+$AT$6*AV317+$BA$6*BC317+$BH$6*BJ317+$BO$6*BQ317+$BV$6*BX317+$CC$6*CE317+$CJ$6*CL317+$CQ$6*CS317+$CX$6*CZ317+$DE$6*DG317</f>
        <v>190</v>
      </c>
      <c r="P317" s="96" t="str">
        <f t="shared" ref="P317" si="278">IF(DM317&lt;&gt;0, L317/DM317, " ")</f>
        <v xml:space="preserve"> </v>
      </c>
      <c r="Q317" s="166" t="str">
        <f>IF(OR(P317&lt;Довідники!$J$8, P317&gt;Довідники!$K$8), "!", "")</f>
        <v>!</v>
      </c>
      <c r="R317" s="159"/>
      <c r="S317" s="103"/>
      <c r="T317" s="103">
        <v>2</v>
      </c>
      <c r="U317" s="72">
        <f t="shared" ref="U317" si="279">SUM(R317:T317)</f>
        <v>2</v>
      </c>
      <c r="V317" s="104"/>
      <c r="W317" s="104"/>
      <c r="X317" s="105"/>
      <c r="Y317" s="102"/>
      <c r="Z317" s="103"/>
      <c r="AA317" s="103">
        <v>2</v>
      </c>
      <c r="AB317" s="72">
        <f t="shared" ref="AB317" si="280">SUM(Y317:AA317)</f>
        <v>2</v>
      </c>
      <c r="AC317" s="104"/>
      <c r="AD317" s="104"/>
      <c r="AE317" s="152"/>
      <c r="AF317" s="159"/>
      <c r="AG317" s="103"/>
      <c r="AH317" s="103">
        <v>2</v>
      </c>
      <c r="AI317" s="72">
        <f t="shared" ref="AI317" si="281">SUM(AF317:AH317)</f>
        <v>2</v>
      </c>
      <c r="AJ317" s="104"/>
      <c r="AK317" s="104"/>
      <c r="AL317" s="105"/>
      <c r="AM317" s="102"/>
      <c r="AN317" s="103"/>
      <c r="AO317" s="103">
        <v>2</v>
      </c>
      <c r="AP317" s="72">
        <f t="shared" ref="AP317" si="282">SUM(AM317:AO317)</f>
        <v>2</v>
      </c>
      <c r="AQ317" s="104"/>
      <c r="AR317" s="104"/>
      <c r="AS317" s="152"/>
      <c r="AT317" s="159"/>
      <c r="AU317" s="103"/>
      <c r="AV317" s="103">
        <v>2</v>
      </c>
      <c r="AW317" s="72">
        <f t="shared" ref="AW317" si="283">SUM(AT317:AV317)</f>
        <v>2</v>
      </c>
      <c r="AX317" s="104"/>
      <c r="AY317" s="104"/>
      <c r="AZ317" s="105"/>
      <c r="BA317" s="102"/>
      <c r="BB317" s="103"/>
      <c r="BC317" s="103">
        <v>2</v>
      </c>
      <c r="BD317" s="72">
        <f t="shared" ref="BD317" si="284">SUM(BA317:BC317)</f>
        <v>2</v>
      </c>
      <c r="BE317" s="104"/>
      <c r="BF317" s="104"/>
      <c r="BG317" s="152"/>
      <c r="BH317" s="159"/>
      <c r="BI317" s="103"/>
      <c r="BJ317" s="103"/>
      <c r="BK317" s="72">
        <f t="shared" ref="BK317" si="285">SUM(BH317:BJ317)</f>
        <v>0</v>
      </c>
      <c r="BL317" s="104"/>
      <c r="BM317" s="104"/>
      <c r="BN317" s="105"/>
      <c r="BO317" s="102"/>
      <c r="BP317" s="103"/>
      <c r="BQ317" s="103"/>
      <c r="BR317" s="72">
        <f t="shared" ref="BR317" si="286">SUM(BO317:BQ317)</f>
        <v>0</v>
      </c>
      <c r="BS317" s="104"/>
      <c r="BT317" s="104"/>
      <c r="BU317" s="152"/>
      <c r="BV317" s="159"/>
      <c r="BW317" s="103"/>
      <c r="BX317" s="103"/>
      <c r="BY317" s="72">
        <f t="shared" ref="BY317" si="287">SUM(BV317:BX317)</f>
        <v>0</v>
      </c>
      <c r="BZ317" s="104"/>
      <c r="CA317" s="104"/>
      <c r="CB317" s="105"/>
      <c r="CC317" s="102"/>
      <c r="CD317" s="103"/>
      <c r="CE317" s="103"/>
      <c r="CF317" s="72">
        <f t="shared" ref="CF317" si="288">SUM(CC317:CE317)</f>
        <v>0</v>
      </c>
      <c r="CG317" s="104"/>
      <c r="CH317" s="104"/>
      <c r="CI317" s="152"/>
      <c r="CJ317" s="159"/>
      <c r="CK317" s="103"/>
      <c r="CL317" s="103"/>
      <c r="CM317" s="72">
        <f t="shared" ref="CM317" si="289">SUM(CJ317:CL317)</f>
        <v>0</v>
      </c>
      <c r="CN317" s="104"/>
      <c r="CO317" s="104"/>
      <c r="CP317" s="105"/>
      <c r="CQ317" s="102"/>
      <c r="CR317" s="103"/>
      <c r="CS317" s="103"/>
      <c r="CT317" s="72">
        <f t="shared" ref="CT317" si="290">SUM(CQ317:CS317)</f>
        <v>0</v>
      </c>
      <c r="CU317" s="104"/>
      <c r="CV317" s="104"/>
      <c r="CW317" s="152"/>
      <c r="CX317" s="159"/>
      <c r="CY317" s="103"/>
      <c r="CZ317" s="103"/>
      <c r="DA317" s="72">
        <f t="shared" ref="DA317" si="291">SUM(CX317:CZ317)</f>
        <v>0</v>
      </c>
      <c r="DB317" s="104"/>
      <c r="DC317" s="104"/>
      <c r="DD317" s="105"/>
      <c r="DE317" s="102"/>
      <c r="DF317" s="103"/>
      <c r="DG317" s="103"/>
      <c r="DH317" s="72">
        <f t="shared" ref="DH317" si="292">SUM(DE317:DG317)</f>
        <v>0</v>
      </c>
      <c r="DI317" s="104"/>
      <c r="DJ317" s="104"/>
      <c r="DK317" s="152"/>
      <c r="DL317" s="170"/>
      <c r="DM317" s="51">
        <f>DN317*Довідники!$H$2</f>
        <v>0</v>
      </c>
      <c r="DN317" s="72">
        <f t="shared" ref="DN317" si="293">E317-DQ317</f>
        <v>0</v>
      </c>
      <c r="DO317" s="96" t="str">
        <f t="shared" ref="DO317" si="294">IF(DM317&lt;&gt;0,DL317/DM317," ")</f>
        <v xml:space="preserve"> </v>
      </c>
      <c r="DP317" s="68" t="str">
        <f>IF(OR(DO317&lt;Довідники!$J$3, DO317&gt;Довідники!$K$3), "!", "")</f>
        <v>!</v>
      </c>
      <c r="DQ317" s="120"/>
      <c r="DR317" s="52" t="str">
        <f t="shared" ref="DR317" si="295">IF(AND(E317&lt;&gt;0,DQ317=E317), "+", "")</f>
        <v/>
      </c>
      <c r="DS317" s="586"/>
      <c r="DT317" s="133"/>
      <c r="DU317" s="133"/>
      <c r="DV317" s="119"/>
      <c r="DW317" s="179"/>
      <c r="DX317" s="182"/>
      <c r="DY317" s="119"/>
      <c r="DZ317" s="119"/>
      <c r="EA317" s="183"/>
      <c r="ED317" s="10">
        <f t="shared" si="236"/>
        <v>1</v>
      </c>
      <c r="EE317" s="10">
        <f t="shared" si="231"/>
        <v>1</v>
      </c>
      <c r="EF317" s="10">
        <f t="shared" si="232"/>
        <v>1</v>
      </c>
      <c r="EG317" s="10">
        <f t="shared" si="233"/>
        <v>0</v>
      </c>
      <c r="EH317" s="10">
        <f t="shared" si="234"/>
        <v>0</v>
      </c>
      <c r="EI317" s="10">
        <f t="shared" si="235"/>
        <v>0</v>
      </c>
      <c r="EJ317" s="10">
        <f t="shared" si="237"/>
        <v>0</v>
      </c>
      <c r="EL317" s="123">
        <f t="shared" si="238"/>
        <v>0</v>
      </c>
    </row>
    <row r="318" spans="1:142" s="60" customFormat="1" ht="13.5" thickBot="1" x14ac:dyDescent="0.25">
      <c r="A318" s="61"/>
      <c r="B318" s="589" t="s">
        <v>200</v>
      </c>
      <c r="C318" s="62"/>
      <c r="D318" s="148"/>
      <c r="E318" s="114"/>
      <c r="F318" s="63"/>
      <c r="G318" s="63"/>
      <c r="H318" s="63"/>
      <c r="I318" s="63"/>
      <c r="J318" s="63"/>
      <c r="K318" s="63"/>
      <c r="L318" s="63"/>
      <c r="M318" s="64"/>
      <c r="N318" s="64"/>
      <c r="O318" s="65"/>
      <c r="P318" s="65"/>
      <c r="Q318" s="168"/>
      <c r="R318" s="163"/>
      <c r="S318" s="82"/>
      <c r="T318" s="82"/>
      <c r="U318" s="83"/>
      <c r="V318" s="64"/>
      <c r="W318" s="64"/>
      <c r="X318" s="45"/>
      <c r="Y318" s="81"/>
      <c r="Z318" s="82"/>
      <c r="AA318" s="82"/>
      <c r="AB318" s="83"/>
      <c r="AC318" s="64"/>
      <c r="AD318" s="64"/>
      <c r="AE318" s="154"/>
      <c r="AF318" s="163"/>
      <c r="AG318" s="82"/>
      <c r="AH318" s="82"/>
      <c r="AI318" s="83"/>
      <c r="AJ318" s="64"/>
      <c r="AK318" s="64"/>
      <c r="AL318" s="65"/>
      <c r="AM318" s="81"/>
      <c r="AN318" s="82"/>
      <c r="AO318" s="82"/>
      <c r="AP318" s="83"/>
      <c r="AQ318" s="64"/>
      <c r="AR318" s="64"/>
      <c r="AS318" s="154"/>
      <c r="AT318" s="163"/>
      <c r="AU318" s="82"/>
      <c r="AV318" s="82"/>
      <c r="AW318" s="83"/>
      <c r="AX318" s="64"/>
      <c r="AY318" s="64"/>
      <c r="AZ318" s="65"/>
      <c r="BA318" s="81"/>
      <c r="BB318" s="82"/>
      <c r="BC318" s="82"/>
      <c r="BD318" s="83"/>
      <c r="BE318" s="64"/>
      <c r="BF318" s="64"/>
      <c r="BG318" s="154"/>
      <c r="BH318" s="163"/>
      <c r="BI318" s="82"/>
      <c r="BJ318" s="82"/>
      <c r="BK318" s="83"/>
      <c r="BL318" s="64"/>
      <c r="BM318" s="64"/>
      <c r="BN318" s="65"/>
      <c r="BO318" s="81"/>
      <c r="BP318" s="82"/>
      <c r="BQ318" s="82"/>
      <c r="BR318" s="83"/>
      <c r="BS318" s="64"/>
      <c r="BT318" s="64"/>
      <c r="BU318" s="154"/>
      <c r="BV318" s="163"/>
      <c r="BW318" s="82"/>
      <c r="BX318" s="82"/>
      <c r="BY318" s="83"/>
      <c r="BZ318" s="64"/>
      <c r="CA318" s="64"/>
      <c r="CB318" s="65"/>
      <c r="CC318" s="81"/>
      <c r="CD318" s="82"/>
      <c r="CE318" s="82"/>
      <c r="CF318" s="83"/>
      <c r="CG318" s="64"/>
      <c r="CH318" s="64"/>
      <c r="CI318" s="154"/>
      <c r="CJ318" s="163"/>
      <c r="CK318" s="82"/>
      <c r="CL318" s="82"/>
      <c r="CM318" s="83"/>
      <c r="CN318" s="64"/>
      <c r="CO318" s="64"/>
      <c r="CP318" s="65"/>
      <c r="CQ318" s="81"/>
      <c r="CR318" s="82"/>
      <c r="CS318" s="82"/>
      <c r="CT318" s="83"/>
      <c r="CU318" s="64"/>
      <c r="CV318" s="64"/>
      <c r="CW318" s="154"/>
      <c r="CX318" s="163"/>
      <c r="CY318" s="82"/>
      <c r="CZ318" s="82"/>
      <c r="DA318" s="83"/>
      <c r="DB318" s="64"/>
      <c r="DC318" s="64"/>
      <c r="DD318" s="65"/>
      <c r="DE318" s="81"/>
      <c r="DF318" s="82"/>
      <c r="DG318" s="82"/>
      <c r="DH318" s="83"/>
      <c r="DI318" s="64"/>
      <c r="DJ318" s="64"/>
      <c r="DK318" s="154"/>
      <c r="DL318" s="172"/>
      <c r="DM318" s="64"/>
      <c r="DN318" s="64"/>
      <c r="DO318" s="98"/>
      <c r="DP318" s="70"/>
      <c r="DQ318" s="43"/>
      <c r="DR318" s="45"/>
      <c r="DS318" s="407"/>
      <c r="DT318" s="47"/>
      <c r="DU318" s="47"/>
      <c r="DV318" s="180"/>
      <c r="DW318" s="181"/>
      <c r="DX318" s="182"/>
      <c r="DY318" s="119"/>
      <c r="DZ318" s="119"/>
      <c r="EA318" s="184"/>
      <c r="EB318" s="818" t="s">
        <v>201</v>
      </c>
      <c r="EC318" s="819"/>
      <c r="ED318" s="10">
        <f t="shared" si="236"/>
        <v>0</v>
      </c>
      <c r="EE318" s="10">
        <f t="shared" si="231"/>
        <v>0</v>
      </c>
      <c r="EF318" s="10">
        <f t="shared" si="232"/>
        <v>0</v>
      </c>
      <c r="EG318" s="10">
        <f t="shared" si="233"/>
        <v>0</v>
      </c>
      <c r="EH318" s="10">
        <f t="shared" si="234"/>
        <v>0</v>
      </c>
      <c r="EI318" s="10">
        <f t="shared" si="235"/>
        <v>0</v>
      </c>
      <c r="EJ318" s="10">
        <f t="shared" si="237"/>
        <v>0</v>
      </c>
      <c r="EK318" s="66"/>
      <c r="EL318" s="123">
        <f t="shared" si="238"/>
        <v>0</v>
      </c>
    </row>
    <row r="319" spans="1:142" s="60" customFormat="1" ht="13.5" hidden="1" thickBot="1" x14ac:dyDescent="0.25">
      <c r="A319" s="61"/>
      <c r="B319" s="589" t="s">
        <v>202</v>
      </c>
      <c r="C319" s="62"/>
      <c r="D319" s="148"/>
      <c r="E319" s="114"/>
      <c r="F319" s="63"/>
      <c r="G319" s="63"/>
      <c r="H319" s="63"/>
      <c r="I319" s="63"/>
      <c r="J319" s="63"/>
      <c r="K319" s="63"/>
      <c r="L319" s="63"/>
      <c r="M319" s="64"/>
      <c r="N319" s="64"/>
      <c r="O319" s="65"/>
      <c r="P319" s="65"/>
      <c r="Q319" s="168"/>
      <c r="R319" s="163"/>
      <c r="S319" s="82"/>
      <c r="T319" s="82"/>
      <c r="U319" s="83"/>
      <c r="V319" s="64"/>
      <c r="W319" s="64"/>
      <c r="X319" s="45"/>
      <c r="Y319" s="81"/>
      <c r="Z319" s="82"/>
      <c r="AA319" s="82"/>
      <c r="AB319" s="83"/>
      <c r="AC319" s="64"/>
      <c r="AD319" s="64"/>
      <c r="AE319" s="154"/>
      <c r="AF319" s="163"/>
      <c r="AG319" s="82"/>
      <c r="AH319" s="82"/>
      <c r="AI319" s="83"/>
      <c r="AJ319" s="64"/>
      <c r="AK319" s="64"/>
      <c r="AL319" s="65"/>
      <c r="AM319" s="81"/>
      <c r="AN319" s="82"/>
      <c r="AO319" s="82"/>
      <c r="AP319" s="83"/>
      <c r="AQ319" s="64"/>
      <c r="AR319" s="64"/>
      <c r="AS319" s="154"/>
      <c r="AT319" s="163"/>
      <c r="AU319" s="82"/>
      <c r="AV319" s="82"/>
      <c r="AW319" s="83"/>
      <c r="AX319" s="64"/>
      <c r="AY319" s="64"/>
      <c r="AZ319" s="65"/>
      <c r="BA319" s="81"/>
      <c r="BB319" s="82"/>
      <c r="BC319" s="82"/>
      <c r="BD319" s="83"/>
      <c r="BE319" s="64"/>
      <c r="BF319" s="64"/>
      <c r="BG319" s="154"/>
      <c r="BH319" s="163"/>
      <c r="BI319" s="82"/>
      <c r="BJ319" s="82"/>
      <c r="BK319" s="83"/>
      <c r="BL319" s="64"/>
      <c r="BM319" s="64"/>
      <c r="BN319" s="65"/>
      <c r="BO319" s="81"/>
      <c r="BP319" s="82"/>
      <c r="BQ319" s="82"/>
      <c r="BR319" s="83"/>
      <c r="BS319" s="64"/>
      <c r="BT319" s="64"/>
      <c r="BU319" s="154"/>
      <c r="BV319" s="163"/>
      <c r="BW319" s="82"/>
      <c r="BX319" s="82"/>
      <c r="BY319" s="83"/>
      <c r="BZ319" s="64"/>
      <c r="CA319" s="64"/>
      <c r="CB319" s="65"/>
      <c r="CC319" s="81"/>
      <c r="CD319" s="82"/>
      <c r="CE319" s="82"/>
      <c r="CF319" s="83"/>
      <c r="CG319" s="64"/>
      <c r="CH319" s="64"/>
      <c r="CI319" s="154"/>
      <c r="CJ319" s="163"/>
      <c r="CK319" s="82"/>
      <c r="CL319" s="82"/>
      <c r="CM319" s="83"/>
      <c r="CN319" s="64"/>
      <c r="CO319" s="64"/>
      <c r="CP319" s="65"/>
      <c r="CQ319" s="81"/>
      <c r="CR319" s="82"/>
      <c r="CS319" s="82"/>
      <c r="CT319" s="83"/>
      <c r="CU319" s="64"/>
      <c r="CV319" s="64"/>
      <c r="CW319" s="154"/>
      <c r="CX319" s="163"/>
      <c r="CY319" s="82"/>
      <c r="CZ319" s="82"/>
      <c r="DA319" s="83"/>
      <c r="DB319" s="64"/>
      <c r="DC319" s="64"/>
      <c r="DD319" s="65"/>
      <c r="DE319" s="81"/>
      <c r="DF319" s="82"/>
      <c r="DG319" s="82"/>
      <c r="DH319" s="83"/>
      <c r="DI319" s="64"/>
      <c r="DJ319" s="64"/>
      <c r="DK319" s="154"/>
      <c r="DL319" s="172"/>
      <c r="DM319" s="64"/>
      <c r="DN319" s="64"/>
      <c r="DO319" s="98"/>
      <c r="DP319" s="70"/>
      <c r="DQ319" s="43"/>
      <c r="DR319" s="45"/>
      <c r="DS319" s="71"/>
      <c r="DT319" s="117"/>
      <c r="DU319" s="117"/>
      <c r="DV319" s="180"/>
      <c r="DW319" s="181"/>
      <c r="DX319" s="182"/>
      <c r="DY319" s="119"/>
      <c r="DZ319" s="119"/>
      <c r="EA319" s="184"/>
      <c r="EB319" s="141" t="s">
        <v>203</v>
      </c>
      <c r="EC319" s="142" t="s">
        <v>204</v>
      </c>
      <c r="ED319" s="10">
        <f t="shared" si="236"/>
        <v>0</v>
      </c>
      <c r="EE319" s="10">
        <f t="shared" si="231"/>
        <v>0</v>
      </c>
      <c r="EF319" s="10">
        <f t="shared" si="232"/>
        <v>0</v>
      </c>
      <c r="EG319" s="10">
        <f t="shared" si="233"/>
        <v>0</v>
      </c>
      <c r="EH319" s="10">
        <f t="shared" si="234"/>
        <v>0</v>
      </c>
      <c r="EI319" s="10">
        <f t="shared" si="235"/>
        <v>0</v>
      </c>
      <c r="EJ319" s="10">
        <f t="shared" si="237"/>
        <v>0</v>
      </c>
      <c r="EK319" s="66"/>
      <c r="EL319" s="123">
        <f t="shared" si="238"/>
        <v>0</v>
      </c>
    </row>
    <row r="320" spans="1:142" ht="13.5" thickBot="1" x14ac:dyDescent="0.25">
      <c r="A320" s="49">
        <f t="shared" ref="A320:A383" si="296">A319+1</f>
        <v>1</v>
      </c>
      <c r="B320" s="587" t="s">
        <v>205</v>
      </c>
      <c r="C320" s="50" t="str">
        <f>IF(ISBLANK(D320)=FALSE,VLOOKUP(D320,Довідники!$B$2:$C$45,2,FALSE),"")</f>
        <v/>
      </c>
      <c r="D320" s="145"/>
      <c r="E320" s="112">
        <v>5</v>
      </c>
      <c r="F320" s="48" t="str">
        <f>CONCATENATE(IF($X320="Е", CONCATENATE($R$4, ","), ""), IF($AE320="Е", CONCATENATE($Y$4, ","), ""), IF($AL320="Е", CONCATENATE($AF$4, ","), ""), IF($AS320="Е", CONCATENATE($AM$4, ","), ""), IF($AZ320="Е", CONCATENATE($AT$4, ","), ""), IF($BG320="Е", CONCATENATE($BA$4, ","), ""), IF($BN320="Е", CONCATENATE($BH$4, ","), ""), IF($BU320="Е", CONCATENATE($BO$4, ","), ""), IF($CB320="Е", CONCATENATE($BV$4, ","), ""), IF($CI320="Е", CONCATENATE($CC$4, ","), ""), IF($CP320="Е", CONCATENATE($CJ$4, ","), ""), IF($CW320="Е", CONCATENATE($CQ$4, ","), ""), IF($DD320="Е", CONCATENATE($CX$4, ","), ""), IF($DK320="Е", CONCATENATE($DE$4, ","), ""))</f>
        <v/>
      </c>
      <c r="G320" s="48" t="str">
        <f>CONCATENATE(IF($X320="З", CONCATENATE($R$4, ","), ""), IF($X320=Довідники!$E$5, CONCATENATE($R$4, "*,"), ""), IF($AE320="З", CONCATENATE($Y$4, ","), ""), IF($AE320=Довідники!$E$5, CONCATENATE($Y$4, "*,"), ""), IF($AL320="З", CONCATENATE($AF$4, ","), ""), IF($AL320=Довідники!$E$5, CONCATENATE($AF$4, "*,"), ""), IF($AS320="З", CONCATENATE($AM$4, ","), ""), IF($AS320=Довідники!$E$5, CONCATENATE($AM$4, "*,"), ""), IF($AZ320="З", CONCATENATE($AT$4, ","), ""), IF($AZ320=Довідники!$E$5, CONCATENATE($AT$4, "*,"), ""), IF($BG320="З", CONCATENATE($BA$4, ","), ""), IF($BG320=Довідники!$E$5, CONCATENATE($BA$4, "*,"), ""), IF($BN320="З", CONCATENATE($BH$4, ","), ""), IF($BN320=Довідники!$E$5, CONCATENATE($BH$4, "*,"), ""), IF($BU320="З", CONCATENATE($BO$4, ","), ""), IF($BU320=Довідники!$E$5, CONCATENATE($BO$4, "*,"), ""), IF($CB320="З", CONCATENATE($BV$4, ","), ""), IF($CB320=Довідники!$E$5, CONCATENATE($BV$4, "*,"), ""), IF($CI320="З", CONCATENATE($CC$4, ","), ""), IF($CI320=Довідники!$E$5, CONCATENATE($CC$4, "*,"), ""), IF($CP320="З", CONCATENATE($CJ$4, ","), ""), IF($CP320=Довідники!$E$5, CONCATENATE($CJ$4, "*,"), ""), IF($CW320="З", CONCATENATE($CQ$4, ","), ""), IF($CW320=Довідники!$E$5, CONCATENATE($CQ$4, "*,"), ""), IF($DD320="З", CONCATENATE($CX$4, ","), ""), IF($DD320=Довідники!$E$5, CONCATENATE($CX$4, "*,"), ""), IF($DK320="З", CONCATENATE($DE$4, ","), ""), IF($DK320=Довідники!$E$5, CONCATENATE($DE$4, "*,"), ""))</f>
        <v>3,</v>
      </c>
      <c r="H320" s="48" t="str">
        <f>CONCATENATE(IF($W320="КП", CONCATENATE($R$4, ","), ""), IF($AD320="КП", CONCATENATE($Y$4, ","), ""), IF($AK320="КП", CONCATENATE($AF$4, ","), ""), IF($AR320="КП", CONCATENATE($AM$4, ","), ""), IF($AY320="КП", CONCATENATE($AT$4, ","), ""), IF($BF320="КП", CONCATENATE($BA$4, ","), ""), IF($BM320="КП", CONCATENATE($BH$4, ","), ""), IF($BT320="КП", CONCATENATE($BO$4, ","), ""), IF($CA320="КП", CONCATENATE($BV$4, ","), ""), IF($CH320="КП", CONCATENATE($CC$4, ","), ""), IF($CO320="КП", CONCATENATE($CJ$4, ","), ""), IF($CV320="КП", CONCATENATE($CQ$4, ","), ""), IF($DC320="КП", CONCATENATE($CX$4, ","), ""), IF($DJ320="КП", CONCATENATE($DE$4, ","), ""))</f>
        <v/>
      </c>
      <c r="I320" s="48" t="str">
        <f>CONCATENATE(IF($W320="КР", CONCATENATE($R$4, ","), ""), IF($AD320="КР", CONCATENATE($Y$4, ","), ""), IF($AK320="КР", CONCATENATE($AF$4, ","), ""), IF($AR320="КР", CONCATENATE($AM$4, ","), ""), IF($AY320="КР", CONCATENATE($AT$4, ","), ""), IF($BF320="КР", CONCATENATE($BA$4, ","), ""), IF($BM320="КР", CONCATENATE($BH$4, ","), ""), IF($BT320="КР", CONCATENATE($BO$4, ","), ""), IF($CA320="КР", CONCATENATE($BV$4, ","), ""), IF($CH320="КР", CONCATENATE($CC$4, ","), ""), IF($CO320="КР", CONCATENATE($CJ$4, ","), ""), IF($CV320="КР", CONCATENATE($CQ$4, ","), ""), IF($DC320="КР", CONCATENATE($CX$4, ","), ""), IF($DJ320="КР", CONCATENATE($DE$4, ","), ""))</f>
        <v/>
      </c>
      <c r="J320" s="48">
        <f>V320+AC320+AJ320+AQ320+AX320+BE320+BL320+BS320+BZ320+CG320+CN320+CU320+DB320+DI320</f>
        <v>0</v>
      </c>
      <c r="K320" s="48" t="str">
        <f>CONCATENATE(IF($V320&lt;&gt;"", CONCATENATE($R$4, ","), ""), IF($AC320&lt;&gt;"", CONCATENATE($Y$4, ","), ""), IF($AJ320&lt;&gt;"", CONCATENATE($AF$4, ","), ""), IF($AQ320&lt;&gt;"", CONCATENATE($AM$4, ","), ""), IF($AX320&lt;&gt;"", CONCATENATE($AT$4, ","), ""), IF($BE320&lt;&gt;"", CONCATENATE($BA$4, ","), ""), IF($BL320&lt;&gt;"", CONCATENATE($BH$4, ","), ""), IF($BS320&lt;&gt;"", CONCATENATE($BO$4, ","), ""), IF($BZ320&lt;&gt;"", CONCATENATE($BV$4, ","), ""), IF($CG320&lt;&gt;"", CONCATENATE($CC$4, ","), ""), IF($CN320&lt;&gt;"", CONCATENATE($CJ$4, ","), ""), IF($CU320&lt;&gt;"", CONCATENATE($CQ$4, ","), ""), IF($DB320&lt;&gt;"", CONCATENATE($CX$4, ","), ""), IF($DI320&lt;&gt;"", CONCATENATE($DE$4, ","), ""))</f>
        <v/>
      </c>
      <c r="L320" s="48">
        <f t="shared" ref="L320:L419" si="297">SUM(M320:O320)</f>
        <v>60</v>
      </c>
      <c r="M320" s="51">
        <f>$R$6*R320+$Y$6*Y320+$AF$6*AF320+$AM$6*AM320+$AT$6*AT320+$BA$6*BA320+$BH$6*BH320+$BO$6*BO320+$BV$6*BV320+$CC$6*CC320+$CJ$6*CJ320+$CQ$6*CQ320+$CX$6*CX320+$DE$6*DE320</f>
        <v>30</v>
      </c>
      <c r="N320" s="51">
        <f>$R$6*S320+$Y$6*Z320+$AF$6*AG320+$AM$6*AN320+$AT$6*AU320+$BA$6*BB320+$BH$6*BI320+$BO$6*BP320+$BV$6*BW320+$CC$6*CD320+$CJ$6*CK320+$CQ$6*CR320+$CX$6*CY320+$DE$6*DF320</f>
        <v>30</v>
      </c>
      <c r="O320" s="52">
        <f>$R$6*T320+$Y$6*AA320+$AF$6*AH320+$AM$6*AO320+$AT$6*AV320+$BA$6*BC320+$BH$6*BJ320+$BO$6*BQ320+$BV$6*BX320+$CC$6*CE320+$CJ$6*CL320+$CQ$6*CS320+$CX$6*CZ320+$DE$6*DG320</f>
        <v>0</v>
      </c>
      <c r="P320" s="96">
        <f>IF(DM320&lt;&gt;0, L320/DM320, " ")</f>
        <v>0.4</v>
      </c>
      <c r="Q320" s="166" t="str">
        <f>IF(OR(P320&lt;Довідники!$J$8, P320&gt;Довідники!$K$8), "!", "")</f>
        <v/>
      </c>
      <c r="R320" s="159"/>
      <c r="S320" s="103"/>
      <c r="T320" s="103"/>
      <c r="U320" s="72">
        <f t="shared" ref="U320:U419" si="298">SUM(R320:T320)</f>
        <v>0</v>
      </c>
      <c r="V320" s="104"/>
      <c r="W320" s="104"/>
      <c r="X320" s="105"/>
      <c r="Y320" s="102"/>
      <c r="Z320" s="103"/>
      <c r="AA320" s="103"/>
      <c r="AB320" s="72">
        <f t="shared" ref="AB320:AB419" si="299">SUM(Y320:AA320)</f>
        <v>0</v>
      </c>
      <c r="AC320" s="104"/>
      <c r="AD320" s="104"/>
      <c r="AE320" s="152"/>
      <c r="AF320" s="159">
        <v>2</v>
      </c>
      <c r="AG320" s="103">
        <v>2</v>
      </c>
      <c r="AH320" s="103"/>
      <c r="AI320" s="72">
        <f t="shared" ref="AI320:AI419" si="300">SUM(AF320:AH320)</f>
        <v>4</v>
      </c>
      <c r="AJ320" s="104"/>
      <c r="AK320" s="104"/>
      <c r="AL320" s="105" t="s">
        <v>31</v>
      </c>
      <c r="AM320" s="102"/>
      <c r="AN320" s="103"/>
      <c r="AO320" s="103"/>
      <c r="AP320" s="72">
        <f t="shared" ref="AP320:AP419" si="301">SUM(AM320:AO320)</f>
        <v>0</v>
      </c>
      <c r="AQ320" s="104"/>
      <c r="AR320" s="104"/>
      <c r="AS320" s="152"/>
      <c r="AT320" s="159"/>
      <c r="AU320" s="103"/>
      <c r="AV320" s="103"/>
      <c r="AW320" s="72">
        <f t="shared" ref="AW320:AW419" si="302">SUM(AT320:AV320)</f>
        <v>0</v>
      </c>
      <c r="AX320" s="104"/>
      <c r="AY320" s="104"/>
      <c r="AZ320" s="105"/>
      <c r="BA320" s="102"/>
      <c r="BB320" s="103"/>
      <c r="BC320" s="103"/>
      <c r="BD320" s="72">
        <f t="shared" ref="BD320:BD419" si="303">SUM(BA320:BC320)</f>
        <v>0</v>
      </c>
      <c r="BE320" s="104"/>
      <c r="BF320" s="104"/>
      <c r="BG320" s="152"/>
      <c r="BH320" s="159"/>
      <c r="BI320" s="103"/>
      <c r="BJ320" s="103"/>
      <c r="BK320" s="72">
        <f t="shared" ref="BK320:BK419" si="304">SUM(BH320:BJ320)</f>
        <v>0</v>
      </c>
      <c r="BL320" s="104"/>
      <c r="BM320" s="104"/>
      <c r="BN320" s="105"/>
      <c r="BO320" s="102"/>
      <c r="BP320" s="103"/>
      <c r="BQ320" s="103"/>
      <c r="BR320" s="72">
        <f t="shared" ref="BR320:BR419" si="305">SUM(BO320:BQ320)</f>
        <v>0</v>
      </c>
      <c r="BS320" s="104"/>
      <c r="BT320" s="104"/>
      <c r="BU320" s="152"/>
      <c r="BV320" s="159"/>
      <c r="BW320" s="103"/>
      <c r="BX320" s="103"/>
      <c r="BY320" s="72">
        <f t="shared" ref="BY320:BY419" si="306">SUM(BV320:BX320)</f>
        <v>0</v>
      </c>
      <c r="BZ320" s="104"/>
      <c r="CA320" s="104"/>
      <c r="CB320" s="105"/>
      <c r="CC320" s="102"/>
      <c r="CD320" s="103"/>
      <c r="CE320" s="103"/>
      <c r="CF320" s="72">
        <f t="shared" ref="CF320:CF419" si="307">SUM(CC320:CE320)</f>
        <v>0</v>
      </c>
      <c r="CG320" s="104"/>
      <c r="CH320" s="104"/>
      <c r="CI320" s="152"/>
      <c r="CJ320" s="159"/>
      <c r="CK320" s="103"/>
      <c r="CL320" s="103"/>
      <c r="CM320" s="72">
        <f t="shared" ref="CM320:CM419" si="308">SUM(CJ320:CL320)</f>
        <v>0</v>
      </c>
      <c r="CN320" s="104"/>
      <c r="CO320" s="104"/>
      <c r="CP320" s="105"/>
      <c r="CQ320" s="102"/>
      <c r="CR320" s="103"/>
      <c r="CS320" s="103"/>
      <c r="CT320" s="72">
        <f t="shared" ref="CT320:CT419" si="309">SUM(CQ320:CS320)</f>
        <v>0</v>
      </c>
      <c r="CU320" s="104"/>
      <c r="CV320" s="104"/>
      <c r="CW320" s="152"/>
      <c r="CX320" s="159"/>
      <c r="CY320" s="103"/>
      <c r="CZ320" s="103"/>
      <c r="DA320" s="72">
        <f t="shared" ref="DA320:DA419" si="310">SUM(CX320:CZ320)</f>
        <v>0</v>
      </c>
      <c r="DB320" s="104"/>
      <c r="DC320" s="104"/>
      <c r="DD320" s="105"/>
      <c r="DE320" s="102"/>
      <c r="DF320" s="103"/>
      <c r="DG320" s="103"/>
      <c r="DH320" s="72">
        <f t="shared" ref="DH320:DH419" si="311">SUM(DE320:DG320)</f>
        <v>0</v>
      </c>
      <c r="DI320" s="104"/>
      <c r="DJ320" s="104"/>
      <c r="DK320" s="152"/>
      <c r="DL320" s="170">
        <f>DM320-L320</f>
        <v>90</v>
      </c>
      <c r="DM320" s="51">
        <f>DN320*Довідники!$H$2</f>
        <v>150</v>
      </c>
      <c r="DN320" s="72">
        <f>E320-DQ320</f>
        <v>5</v>
      </c>
      <c r="DO320" s="96">
        <f t="shared" ref="DO320:DO419" si="312">IF(DM320&lt;&gt;0,DL320/DM320," ")</f>
        <v>0.6</v>
      </c>
      <c r="DP320" s="68" t="str">
        <f>IF(OR(DO320&lt;Довідники!$J$3, DO320&gt;Довідники!$K$3), "!", "")</f>
        <v/>
      </c>
      <c r="DQ320" s="120"/>
      <c r="DR320" s="45" t="str">
        <f>IF(AND(E320&lt;&gt;0,DQ320=E320), "+", "")</f>
        <v/>
      </c>
      <c r="DS320" s="182" t="s">
        <v>207</v>
      </c>
      <c r="DT320" s="119"/>
      <c r="DU320" s="119"/>
      <c r="DV320" s="119"/>
      <c r="DW320" s="179"/>
      <c r="DX320" s="182"/>
      <c r="DY320" s="119"/>
      <c r="DZ320" s="119"/>
      <c r="EA320" s="183"/>
      <c r="EB320" s="129">
        <f>IF(DS320="+",L320,0)</f>
        <v>60</v>
      </c>
      <c r="EC320" s="130">
        <f>IF(DS320="+",E320,0)</f>
        <v>5</v>
      </c>
      <c r="ED320" s="131">
        <f>IF(AND(DS320="+",OR(U320&gt;0,V320&gt;0,W320&lt;&gt;"",X320&lt;&gt;"",AB320&gt;0,AC320&gt;0,AD320&lt;&gt;"",AE320&lt;&gt;"")),1,0)</f>
        <v>0</v>
      </c>
      <c r="EE320" s="131">
        <f t="shared" ref="EE320:EE433" si="313">IF(AND(DS320="+",OR(AI320&gt;0,AJ320&gt;0,AK320&lt;&gt;"",AL320&lt;&gt;"",AP320&gt;0,AQ320&gt;0,AR320&lt;&gt;"",AS320&lt;&gt;"")),1,0)</f>
        <v>1</v>
      </c>
      <c r="EF320" s="131">
        <f t="shared" ref="EF320:EF433" si="314">IF(AND(DS320="+",OR(AW320&gt;0,AX320&gt;0,AY320&lt;&gt;"",AZ320&lt;&gt;"",BD320&gt;0,BE320&gt;0,BF320&lt;&gt;"",BG320&lt;&gt;"")),1,0)</f>
        <v>0</v>
      </c>
      <c r="EG320" s="131">
        <f t="shared" ref="EG320:EG433" si="315">IF(AND(DS320="+",OR(BK320&gt;0,BL320&gt;0,BM320&lt;&gt;"",BN320&lt;&gt;"",BR320&gt;0,BS320&gt;0,BT320&lt;&gt;"",BU320&lt;&gt;"")),1,0)</f>
        <v>0</v>
      </c>
      <c r="EH320" s="131">
        <f t="shared" ref="EH320:EH433" si="316">IF(AND(DS320="+",OR(BY320&gt;0,BZ320&gt;0,CA320&lt;&gt;"",CB320&lt;&gt;"",CF320&gt;0,CG320&gt;0,CH320&lt;&gt;"",CI320&lt;&gt;"")),1,0)</f>
        <v>0</v>
      </c>
      <c r="EI320" s="131">
        <f>IF(AND($DS320="+",OR(CM320&gt;0,CN320&gt;0,CO320&lt;&gt;"",CP320&lt;&gt;"",CT320&gt;0,CU320&gt;0,CV320&lt;&gt;"",CW320&lt;&gt;"")),1,0)</f>
        <v>0</v>
      </c>
      <c r="EJ320" s="131">
        <f>IF(AND($DS320="+",OR(DA320&gt;0,DB320&gt;0,DC320&lt;&gt;"",DD320&lt;&gt;"",DH320&gt;0,DI320&gt;0,DJ320&lt;&gt;"",DK320&lt;&gt;"")),1,0)</f>
        <v>0</v>
      </c>
      <c r="EL320" s="123">
        <f t="shared" si="238"/>
        <v>0</v>
      </c>
    </row>
    <row r="321" spans="1:142" ht="13.5" thickBot="1" x14ac:dyDescent="0.25">
      <c r="A321" s="49">
        <f t="shared" si="296"/>
        <v>2</v>
      </c>
      <c r="B321" s="587" t="s">
        <v>497</v>
      </c>
      <c r="C321" s="50" t="str">
        <f>IF(ISBLANK(D321)=FALSE,VLOOKUP(D321,Довідники!$B$2:$C$45,2,FALSE),"")</f>
        <v/>
      </c>
      <c r="D321" s="145"/>
      <c r="E321" s="112">
        <v>5</v>
      </c>
      <c r="F321" s="48" t="str">
        <f t="shared" ref="F321:F419" si="317">CONCATENATE(IF($X321="Е", CONCATENATE($R$4, ","), ""), IF($AE321="Е", CONCATENATE($Y$4, ","), ""), IF($AL321="Е", CONCATENATE($AF$4, ","), ""), IF($AS321="Е", CONCATENATE($AM$4, ","), ""), IF($AZ321="Е", CONCATENATE($AT$4, ","), ""), IF($BG321="Е", CONCATENATE($BA$4, ","), ""), IF($BN321="Е", CONCATENATE($BH$4, ","), ""), IF($BU321="Е", CONCATENATE($BO$4, ","), ""), IF($CB321="Е", CONCATENATE($BV$4, ","), ""), IF($CI321="Е", CONCATENATE($CC$4, ","), ""), IF($CP321="Е", CONCATENATE($CJ$4, ","), ""), IF($CW321="Е", CONCATENATE($CQ$4, ","), ""), IF($DD321="Е", CONCATENATE($CX$4, ","), ""), IF($DK321="Е", CONCATENATE($DE$4, ","), ""))</f>
        <v/>
      </c>
      <c r="G321" s="48" t="str">
        <f>CONCATENATE(IF($X321="З", CONCATENATE($R$4, ","), ""), IF($X321=Довідники!$E$5, CONCATENATE($R$4, "*,"), ""), IF($AE321="З", CONCATENATE($Y$4, ","), ""), IF($AE321=Довідники!$E$5, CONCATENATE($Y$4, "*,"), ""), IF($AL321="З", CONCATENATE($AF$4, ","), ""), IF($AL321=Довідники!$E$5, CONCATENATE($AF$4, "*,"), ""), IF($AS321="З", CONCATENATE($AM$4, ","), ""), IF($AS321=Довідники!$E$5, CONCATENATE($AM$4, "*,"), ""), IF($AZ321="З", CONCATENATE($AT$4, ","), ""), IF($AZ321=Довідники!$E$5, CONCATENATE($AT$4, "*,"), ""), IF($BG321="З", CONCATENATE($BA$4, ","), ""), IF($BG321=Довідники!$E$5, CONCATENATE($BA$4, "*,"), ""), IF($BN321="З", CONCATENATE($BH$4, ","), ""), IF($BN321=Довідники!$E$5, CONCATENATE($BH$4, "*,"), ""), IF($BU321="З", CONCATENATE($BO$4, ","), ""), IF($BU321=Довідники!$E$5, CONCATENATE($BO$4, "*,"), ""), IF($CB321="З", CONCATENATE($BV$4, ","), ""), IF($CB321=Довідники!$E$5, CONCATENATE($BV$4, "*,"), ""), IF($CI321="З", CONCATENATE($CC$4, ","), ""), IF($CI321=Довідники!$E$5, CONCATENATE($CC$4, "*,"), ""), IF($CP321="З", CONCATENATE($CJ$4, ","), ""), IF($CP321=Довідники!$E$5, CONCATENATE($CJ$4, "*,"), ""), IF($CW321="З", CONCATENATE($CQ$4, ","), ""), IF($CW321=Довідники!$E$5, CONCATENATE($CQ$4, "*,"), ""), IF($DD321="З", CONCATENATE($CX$4, ","), ""), IF($DD321=Довідники!$E$5, CONCATENATE($CX$4, "*,"), ""), IF($DK321="З", CONCATENATE($DE$4, ","), ""), IF($DK321=Довідники!$E$5, CONCATENATE($DE$4, "*,"), ""))</f>
        <v>3,</v>
      </c>
      <c r="H321" s="48" t="str">
        <f t="shared" ref="H321:H419" si="318">CONCATENATE(IF($W321="КП", CONCATENATE($R$4, ","), ""), IF($AD321="КП", CONCATENATE($Y$4, ","), ""), IF($AK321="КП", CONCATENATE($AF$4, ","), ""), IF($AR321="КП", CONCATENATE($AM$4, ","), ""), IF($AY321="КП", CONCATENATE($AT$4, ","), ""), IF($BF321="КП", CONCATENATE($BA$4, ","), ""), IF($BM321="КП", CONCATENATE($BH$4, ","), ""), IF($BT321="КП", CONCATENATE($BO$4, ","), ""), IF($CA321="КП", CONCATENATE($BV$4, ","), ""), IF($CH321="КП", CONCATENATE($CC$4, ","), ""), IF($CO321="КП", CONCATENATE($CJ$4, ","), ""), IF($CV321="КП", CONCATENATE($CQ$4, ","), ""), IF($DC321="КП", CONCATENATE($CX$4, ","), ""), IF($DJ321="КП", CONCATENATE($DE$4, ","), ""))</f>
        <v/>
      </c>
      <c r="I321" s="48" t="str">
        <f t="shared" ref="I321:I419" si="319">CONCATENATE(IF($W321="КР", CONCATENATE($R$4, ","), ""), IF($AD321="КР", CONCATENATE($Y$4, ","), ""), IF($AK321="КР", CONCATENATE($AF$4, ","), ""), IF($AR321="КР", CONCATENATE($AM$4, ","), ""), IF($AY321="КР", CONCATENATE($AT$4, ","), ""), IF($BF321="КР", CONCATENATE($BA$4, ","), ""), IF($BM321="КР", CONCATENATE($BH$4, ","), ""), IF($BT321="КР", CONCATENATE($BO$4, ","), ""), IF($CA321="КР", CONCATENATE($BV$4, ","), ""), IF($CH321="КР", CONCATENATE($CC$4, ","), ""), IF($CO321="КР", CONCATENATE($CJ$4, ","), ""), IF($CV321="КР", CONCATENATE($CQ$4, ","), ""), IF($DC321="КР", CONCATENATE($CX$4, ","), ""), IF($DJ321="КР", CONCATENATE($DE$4, ","), ""))</f>
        <v/>
      </c>
      <c r="J321" s="48">
        <f t="shared" ref="J321:J419" si="320">V321+AC321+AJ321+AQ321+AX321+BE321+BL321+BS321+BZ321+CG321+CN321+CU321+DB321+DI321</f>
        <v>0</v>
      </c>
      <c r="K321" s="48" t="str">
        <f t="shared" ref="K321:K419" si="321">CONCATENATE(IF($V321&lt;&gt;"", CONCATENATE($R$4, ","), ""), IF($AC321&lt;&gt;"", CONCATENATE($Y$4, ","), ""), IF($AJ321&lt;&gt;"", CONCATENATE($AF$4, ","), ""), IF($AQ321&lt;&gt;"", CONCATENATE($AM$4, ","), ""), IF($AX321&lt;&gt;"", CONCATENATE($AT$4, ","), ""), IF($BE321&lt;&gt;"", CONCATENATE($BA$4, ","), ""), IF($BL321&lt;&gt;"", CONCATENATE($BH$4, ","), ""), IF($BS321&lt;&gt;"", CONCATENATE($BO$4, ","), ""), IF($BZ321&lt;&gt;"", CONCATENATE($BV$4, ","), ""), IF($CG321&lt;&gt;"", CONCATENATE($CC$4, ","), ""), IF($CN321&lt;&gt;"", CONCATENATE($CJ$4, ","), ""), IF($CU321&lt;&gt;"", CONCATENATE($CQ$4, ","), ""), IF($DB321&lt;&gt;"", CONCATENATE($CX$4, ","), ""), IF($DI321&lt;&gt;"", CONCATENATE($DE$4, ","), ""))</f>
        <v/>
      </c>
      <c r="L321" s="48">
        <f t="shared" si="297"/>
        <v>60</v>
      </c>
      <c r="M321" s="51">
        <f t="shared" ref="M321:M419" si="322">$R$6*R321+$Y$6*Y321+$AF$6*AF321+$AM$6*AM321+$AT$6*AT321+$BA$6*BA321+$BH$6*BH321+$BO$6*BO321+$BV$6*BV321+$CC$6*CC321+$CJ$6*CJ321+$CQ$6*CQ321+$CX$6*CX321+$DE$6*DE321</f>
        <v>30</v>
      </c>
      <c r="N321" s="51">
        <f t="shared" ref="N321:N419" si="323">$R$6*S321+$Y$6*Z321+$AF$6*AG321+$AM$6*AN321+$AT$6*AU321+$BA$6*BB321+$BH$6*BI321+$BO$6*BP321+$BV$6*BW321+$CC$6*CD321+$CJ$6*CK321+$CQ$6*CR321+$CX$6*CY321+$DE$6*DF321</f>
        <v>30</v>
      </c>
      <c r="O321" s="52">
        <f t="shared" ref="O321:O419" si="324">$R$6*T321+$Y$6*AA321+$AF$6*AH321+$AM$6*AO321+$AT$6*AV321+$BA$6*BC321+$BH$6*BJ321+$BO$6*BQ321+$BV$6*BX321+$CC$6*CE321+$CJ$6*CL321+$CQ$6*CS321+$CX$6*CZ321+$DE$6*DG321</f>
        <v>0</v>
      </c>
      <c r="P321" s="96">
        <f t="shared" ref="P321:P419" si="325">IF(DM321&lt;&gt;0, L321/DM321, " ")</f>
        <v>0.4</v>
      </c>
      <c r="Q321" s="166" t="str">
        <f>IF(OR(P321&lt;Довідники!$J$8, P321&gt;Довідники!$K$8), "!", "")</f>
        <v/>
      </c>
      <c r="R321" s="159"/>
      <c r="S321" s="103"/>
      <c r="T321" s="103"/>
      <c r="U321" s="72">
        <f t="shared" si="298"/>
        <v>0</v>
      </c>
      <c r="V321" s="104"/>
      <c r="W321" s="104"/>
      <c r="X321" s="105"/>
      <c r="Y321" s="102"/>
      <c r="Z321" s="103"/>
      <c r="AA321" s="103"/>
      <c r="AB321" s="72">
        <f t="shared" si="299"/>
        <v>0</v>
      </c>
      <c r="AC321" s="104"/>
      <c r="AD321" s="104"/>
      <c r="AE321" s="152"/>
      <c r="AF321" s="159">
        <v>2</v>
      </c>
      <c r="AG321" s="103">
        <v>2</v>
      </c>
      <c r="AH321" s="103"/>
      <c r="AI321" s="72">
        <f t="shared" si="300"/>
        <v>4</v>
      </c>
      <c r="AJ321" s="104"/>
      <c r="AK321" s="104"/>
      <c r="AL321" s="105" t="s">
        <v>31</v>
      </c>
      <c r="AM321" s="102"/>
      <c r="AN321" s="103"/>
      <c r="AO321" s="103"/>
      <c r="AP321" s="72">
        <f t="shared" si="301"/>
        <v>0</v>
      </c>
      <c r="AQ321" s="104"/>
      <c r="AR321" s="104"/>
      <c r="AS321" s="152"/>
      <c r="AT321" s="159"/>
      <c r="AU321" s="103"/>
      <c r="AV321" s="103"/>
      <c r="AW321" s="72">
        <f t="shared" si="302"/>
        <v>0</v>
      </c>
      <c r="AX321" s="104"/>
      <c r="AY321" s="104"/>
      <c r="AZ321" s="105"/>
      <c r="BA321" s="102"/>
      <c r="BB321" s="103"/>
      <c r="BC321" s="103"/>
      <c r="BD321" s="72">
        <f t="shared" si="303"/>
        <v>0</v>
      </c>
      <c r="BE321" s="104"/>
      <c r="BF321" s="104"/>
      <c r="BG321" s="152"/>
      <c r="BH321" s="159"/>
      <c r="BI321" s="103"/>
      <c r="BJ321" s="103"/>
      <c r="BK321" s="72">
        <f t="shared" si="304"/>
        <v>0</v>
      </c>
      <c r="BL321" s="104"/>
      <c r="BM321" s="104"/>
      <c r="BN321" s="105"/>
      <c r="BO321" s="102"/>
      <c r="BP321" s="103"/>
      <c r="BQ321" s="103"/>
      <c r="BR321" s="72">
        <f t="shared" si="305"/>
        <v>0</v>
      </c>
      <c r="BS321" s="104"/>
      <c r="BT321" s="104"/>
      <c r="BU321" s="152"/>
      <c r="BV321" s="159"/>
      <c r="BW321" s="103"/>
      <c r="BX321" s="103"/>
      <c r="BY321" s="72">
        <f t="shared" si="306"/>
        <v>0</v>
      </c>
      <c r="BZ321" s="104"/>
      <c r="CA321" s="104"/>
      <c r="CB321" s="105"/>
      <c r="CC321" s="102"/>
      <c r="CD321" s="103"/>
      <c r="CE321" s="103"/>
      <c r="CF321" s="72">
        <f t="shared" si="307"/>
        <v>0</v>
      </c>
      <c r="CG321" s="104"/>
      <c r="CH321" s="104"/>
      <c r="CI321" s="152"/>
      <c r="CJ321" s="159"/>
      <c r="CK321" s="103"/>
      <c r="CL321" s="103"/>
      <c r="CM321" s="72">
        <f t="shared" si="308"/>
        <v>0</v>
      </c>
      <c r="CN321" s="104"/>
      <c r="CO321" s="104"/>
      <c r="CP321" s="105"/>
      <c r="CQ321" s="102"/>
      <c r="CR321" s="103"/>
      <c r="CS321" s="103"/>
      <c r="CT321" s="72">
        <f t="shared" si="309"/>
        <v>0</v>
      </c>
      <c r="CU321" s="104"/>
      <c r="CV321" s="104"/>
      <c r="CW321" s="152"/>
      <c r="CX321" s="159"/>
      <c r="CY321" s="103"/>
      <c r="CZ321" s="103"/>
      <c r="DA321" s="72">
        <f t="shared" si="310"/>
        <v>0</v>
      </c>
      <c r="DB321" s="104"/>
      <c r="DC321" s="104"/>
      <c r="DD321" s="105"/>
      <c r="DE321" s="102"/>
      <c r="DF321" s="103"/>
      <c r="DG321" s="103"/>
      <c r="DH321" s="72">
        <f t="shared" si="311"/>
        <v>0</v>
      </c>
      <c r="DI321" s="104"/>
      <c r="DJ321" s="104"/>
      <c r="DK321" s="152"/>
      <c r="DL321" s="170">
        <f t="shared" ref="DL321:DL419" si="326">DM321-L321</f>
        <v>90</v>
      </c>
      <c r="DM321" s="51">
        <f>DN321*Довідники!$H$2</f>
        <v>150</v>
      </c>
      <c r="DN321" s="72">
        <f t="shared" ref="DN321:DN419" si="327">E321-DQ321</f>
        <v>5</v>
      </c>
      <c r="DO321" s="96">
        <f t="shared" si="312"/>
        <v>0.6</v>
      </c>
      <c r="DP321" s="68" t="str">
        <f>IF(OR(DO321&lt;Довідники!$J$3, DO321&gt;Довідники!$K$3), "!", "")</f>
        <v/>
      </c>
      <c r="DQ321" s="120"/>
      <c r="DR321" s="45" t="str">
        <f t="shared" ref="DR321:DR419" si="328">IF(AND(E321&lt;&gt;0,DQ321=E321), "+", "")</f>
        <v/>
      </c>
      <c r="DS321" s="182" t="s">
        <v>207</v>
      </c>
      <c r="DT321" s="119"/>
      <c r="DU321" s="119"/>
      <c r="DV321" s="119"/>
      <c r="DW321" s="179"/>
      <c r="DX321" s="182"/>
      <c r="DY321" s="119"/>
      <c r="DZ321" s="119"/>
      <c r="EA321" s="183"/>
      <c r="EB321" s="129">
        <f t="shared" ref="EB321:EB434" si="329">IF(DS321="+",L321,0)</f>
        <v>60</v>
      </c>
      <c r="EC321" s="130">
        <f t="shared" ref="EC321:EC434" si="330">IF(DS321="+",E321,0)</f>
        <v>5</v>
      </c>
      <c r="ED321" s="131">
        <f t="shared" ref="ED321:ED434" si="331">IF(AND(DS321="+",OR(U321&gt;0,V321&gt;0,W321&lt;&gt;"",X321&lt;&gt;"",AB321&gt;0,AC321&gt;0,AD321&lt;&gt;"",AE321&lt;&gt;"")),1,0)</f>
        <v>0</v>
      </c>
      <c r="EE321" s="131">
        <f t="shared" si="313"/>
        <v>1</v>
      </c>
      <c r="EF321" s="131">
        <f t="shared" si="314"/>
        <v>0</v>
      </c>
      <c r="EG321" s="131">
        <f t="shared" si="315"/>
        <v>0</v>
      </c>
      <c r="EH321" s="131">
        <f t="shared" si="316"/>
        <v>0</v>
      </c>
      <c r="EI321" s="131">
        <f t="shared" ref="EI321:EI433" si="332">IF(AND(DS321="+",OR(CM321&gt;0,CN321&gt;0,CO321&lt;&gt;"",CP321&lt;&gt;"",CT321&gt;0,CU321&gt;0,CV321&lt;&gt;"",CW321&lt;&gt;"")),1,0)</f>
        <v>0</v>
      </c>
      <c r="EJ321" s="131">
        <f t="shared" ref="EJ321:EJ434" si="333">IF(AND($DS321="+",OR(DA321&gt;0,DB321&gt;0,DC321&lt;&gt;"",DD321&lt;&gt;"",DH321&gt;0,DI321&gt;0,DJ321&lt;&gt;"",DK321&lt;&gt;"")),1,0)</f>
        <v>0</v>
      </c>
      <c r="EL321" s="123">
        <f t="shared" si="238"/>
        <v>0</v>
      </c>
    </row>
    <row r="322" spans="1:142" ht="13.5" thickBot="1" x14ac:dyDescent="0.25">
      <c r="A322" s="49">
        <f t="shared" si="296"/>
        <v>3</v>
      </c>
      <c r="B322" s="587" t="s">
        <v>217</v>
      </c>
      <c r="C322" s="50">
        <f>IF(ISBLANK(D322)=FALSE,VLOOKUP(D322,Довідники!$B$2:$C$45,2,FALSE),"")</f>
        <v>34</v>
      </c>
      <c r="D322" s="145" t="s">
        <v>172</v>
      </c>
      <c r="E322" s="112">
        <v>5</v>
      </c>
      <c r="F322" s="48" t="str">
        <f t="shared" si="317"/>
        <v/>
      </c>
      <c r="G322" s="48" t="str">
        <f>CONCATENATE(IF($X322="З", CONCATENATE($R$4, ","), ""), IF($X322=Довідники!$E$5, CONCATENATE($R$4, "*,"), ""), IF($AE322="З", CONCATENATE($Y$4, ","), ""), IF($AE322=Довідники!$E$5, CONCATENATE($Y$4, "*,"), ""), IF($AL322="З", CONCATENATE($AF$4, ","), ""), IF($AL322=Довідники!$E$5, CONCATENATE($AF$4, "*,"), ""), IF($AS322="З", CONCATENATE($AM$4, ","), ""), IF($AS322=Довідники!$E$5, CONCATENATE($AM$4, "*,"), ""), IF($AZ322="З", CONCATENATE($AT$4, ","), ""), IF($AZ322=Довідники!$E$5, CONCATENATE($AT$4, "*,"), ""), IF($BG322="З", CONCATENATE($BA$4, ","), ""), IF($BG322=Довідники!$E$5, CONCATENATE($BA$4, "*,"), ""), IF($BN322="З", CONCATENATE($BH$4, ","), ""), IF($BN322=Довідники!$E$5, CONCATENATE($BH$4, "*,"), ""), IF($BU322="З", CONCATENATE($BO$4, ","), ""), IF($BU322=Довідники!$E$5, CONCATENATE($BO$4, "*,"), ""), IF($CB322="З", CONCATENATE($BV$4, ","), ""), IF($CB322=Довідники!$E$5, CONCATENATE($BV$4, "*,"), ""), IF($CI322="З", CONCATENATE($CC$4, ","), ""), IF($CI322=Довідники!$E$5, CONCATENATE($CC$4, "*,"), ""), IF($CP322="З", CONCATENATE($CJ$4, ","), ""), IF($CP322=Довідники!$E$5, CONCATENATE($CJ$4, "*,"), ""), IF($CW322="З", CONCATENATE($CQ$4, ","), ""), IF($CW322=Довідники!$E$5, CONCATENATE($CQ$4, "*,"), ""), IF($DD322="З", CONCATENATE($CX$4, ","), ""), IF($DD322=Довідники!$E$5, CONCATENATE($CX$4, "*,"), ""), IF($DK322="З", CONCATENATE($DE$4, ","), ""), IF($DK322=Довідники!$E$5, CONCATENATE($DE$4, "*,"), ""))</f>
        <v>5,</v>
      </c>
      <c r="H322" s="48" t="str">
        <f t="shared" si="318"/>
        <v/>
      </c>
      <c r="I322" s="48" t="str">
        <f t="shared" si="319"/>
        <v/>
      </c>
      <c r="J322" s="48">
        <f t="shared" si="320"/>
        <v>0</v>
      </c>
      <c r="K322" s="48" t="str">
        <f t="shared" si="321"/>
        <v/>
      </c>
      <c r="L322" s="48">
        <f t="shared" si="297"/>
        <v>60</v>
      </c>
      <c r="M322" s="51">
        <f t="shared" si="322"/>
        <v>30</v>
      </c>
      <c r="N322" s="51">
        <f t="shared" si="323"/>
        <v>30</v>
      </c>
      <c r="O322" s="52">
        <f t="shared" si="324"/>
        <v>0</v>
      </c>
      <c r="P322" s="96">
        <f t="shared" si="325"/>
        <v>0.4</v>
      </c>
      <c r="Q322" s="166" t="str">
        <f>IF(OR(P322&lt;Довідники!$J$8, P322&gt;Довідники!$K$8), "!", "")</f>
        <v/>
      </c>
      <c r="R322" s="159"/>
      <c r="S322" s="103"/>
      <c r="T322" s="103"/>
      <c r="U322" s="72">
        <f t="shared" si="298"/>
        <v>0</v>
      </c>
      <c r="V322" s="104"/>
      <c r="W322" s="104"/>
      <c r="X322" s="105"/>
      <c r="Y322" s="102"/>
      <c r="Z322" s="103"/>
      <c r="AA322" s="103"/>
      <c r="AB322" s="72">
        <f t="shared" si="299"/>
        <v>0</v>
      </c>
      <c r="AC322" s="104"/>
      <c r="AD322" s="104"/>
      <c r="AE322" s="152"/>
      <c r="AF322" s="159"/>
      <c r="AG322" s="103"/>
      <c r="AH322" s="103"/>
      <c r="AI322" s="72">
        <f t="shared" si="300"/>
        <v>0</v>
      </c>
      <c r="AJ322" s="104"/>
      <c r="AK322" s="104"/>
      <c r="AL322" s="105"/>
      <c r="AM322" s="102"/>
      <c r="AN322" s="103"/>
      <c r="AO322" s="103"/>
      <c r="AP322" s="72">
        <f t="shared" si="301"/>
        <v>0</v>
      </c>
      <c r="AQ322" s="104"/>
      <c r="AR322" s="104"/>
      <c r="AS322" s="152"/>
      <c r="AT322" s="159">
        <v>2</v>
      </c>
      <c r="AU322" s="103">
        <v>2</v>
      </c>
      <c r="AV322" s="103"/>
      <c r="AW322" s="72">
        <f t="shared" si="302"/>
        <v>4</v>
      </c>
      <c r="AX322" s="104"/>
      <c r="AY322" s="104"/>
      <c r="AZ322" s="105" t="s">
        <v>31</v>
      </c>
      <c r="BA322" s="102"/>
      <c r="BB322" s="103"/>
      <c r="BC322" s="103"/>
      <c r="BD322" s="72">
        <f t="shared" si="303"/>
        <v>0</v>
      </c>
      <c r="BE322" s="104"/>
      <c r="BF322" s="104"/>
      <c r="BG322" s="152"/>
      <c r="BH322" s="159"/>
      <c r="BI322" s="103"/>
      <c r="BJ322" s="103"/>
      <c r="BK322" s="72">
        <f t="shared" si="304"/>
        <v>0</v>
      </c>
      <c r="BL322" s="104"/>
      <c r="BM322" s="104"/>
      <c r="BN322" s="105"/>
      <c r="BO322" s="102"/>
      <c r="BP322" s="103"/>
      <c r="BQ322" s="103"/>
      <c r="BR322" s="72">
        <f t="shared" si="305"/>
        <v>0</v>
      </c>
      <c r="BS322" s="104"/>
      <c r="BT322" s="104"/>
      <c r="BU322" s="152"/>
      <c r="BV322" s="159"/>
      <c r="BW322" s="103"/>
      <c r="BX322" s="103"/>
      <c r="BY322" s="72">
        <f t="shared" si="306"/>
        <v>0</v>
      </c>
      <c r="BZ322" s="104"/>
      <c r="CA322" s="104"/>
      <c r="CB322" s="105"/>
      <c r="CC322" s="102"/>
      <c r="CD322" s="103"/>
      <c r="CE322" s="103"/>
      <c r="CF322" s="72">
        <f t="shared" si="307"/>
        <v>0</v>
      </c>
      <c r="CG322" s="104"/>
      <c r="CH322" s="104"/>
      <c r="CI322" s="152"/>
      <c r="CJ322" s="159"/>
      <c r="CK322" s="103"/>
      <c r="CL322" s="103"/>
      <c r="CM322" s="72">
        <f t="shared" si="308"/>
        <v>0</v>
      </c>
      <c r="CN322" s="104"/>
      <c r="CO322" s="104"/>
      <c r="CP322" s="105"/>
      <c r="CQ322" s="102"/>
      <c r="CR322" s="103"/>
      <c r="CS322" s="103"/>
      <c r="CT322" s="72">
        <f t="shared" si="309"/>
        <v>0</v>
      </c>
      <c r="CU322" s="104"/>
      <c r="CV322" s="104"/>
      <c r="CW322" s="152"/>
      <c r="CX322" s="159"/>
      <c r="CY322" s="103"/>
      <c r="CZ322" s="103"/>
      <c r="DA322" s="72">
        <f t="shared" si="310"/>
        <v>0</v>
      </c>
      <c r="DB322" s="104"/>
      <c r="DC322" s="104"/>
      <c r="DD322" s="105"/>
      <c r="DE322" s="102"/>
      <c r="DF322" s="103"/>
      <c r="DG322" s="103"/>
      <c r="DH322" s="72">
        <f t="shared" si="311"/>
        <v>0</v>
      </c>
      <c r="DI322" s="104"/>
      <c r="DJ322" s="104"/>
      <c r="DK322" s="152"/>
      <c r="DL322" s="170">
        <f t="shared" si="326"/>
        <v>90</v>
      </c>
      <c r="DM322" s="51">
        <f>DN322*Довідники!$H$2</f>
        <v>150</v>
      </c>
      <c r="DN322" s="72">
        <f t="shared" si="327"/>
        <v>5</v>
      </c>
      <c r="DO322" s="96">
        <f t="shared" si="312"/>
        <v>0.6</v>
      </c>
      <c r="DP322" s="68" t="str">
        <f>IF(OR(DO322&lt;Довідники!$J$3, DO322&gt;Довідники!$K$3), "!", "")</f>
        <v/>
      </c>
      <c r="DQ322" s="120"/>
      <c r="DR322" s="45" t="str">
        <f t="shared" si="328"/>
        <v/>
      </c>
      <c r="DS322" s="182" t="s">
        <v>207</v>
      </c>
      <c r="DT322" s="119"/>
      <c r="DU322" s="119"/>
      <c r="DV322" s="119"/>
      <c r="DW322" s="179"/>
      <c r="DX322" s="182"/>
      <c r="DY322" s="119"/>
      <c r="DZ322" s="119"/>
      <c r="EA322" s="183"/>
      <c r="EB322" s="129">
        <f t="shared" si="329"/>
        <v>60</v>
      </c>
      <c r="EC322" s="130">
        <f t="shared" si="330"/>
        <v>5</v>
      </c>
      <c r="ED322" s="131">
        <f t="shared" si="331"/>
        <v>0</v>
      </c>
      <c r="EE322" s="131">
        <f t="shared" si="313"/>
        <v>0</v>
      </c>
      <c r="EF322" s="131">
        <f t="shared" si="314"/>
        <v>1</v>
      </c>
      <c r="EG322" s="131">
        <f t="shared" si="315"/>
        <v>0</v>
      </c>
      <c r="EH322" s="131">
        <f t="shared" si="316"/>
        <v>0</v>
      </c>
      <c r="EI322" s="131">
        <f t="shared" si="332"/>
        <v>0</v>
      </c>
      <c r="EJ322" s="131">
        <f t="shared" si="333"/>
        <v>0</v>
      </c>
      <c r="EL322" s="123">
        <f t="shared" si="238"/>
        <v>0</v>
      </c>
    </row>
    <row r="323" spans="1:142" ht="26.25" thickBot="1" x14ac:dyDescent="0.25">
      <c r="A323" s="49">
        <f t="shared" si="296"/>
        <v>4</v>
      </c>
      <c r="B323" s="587" t="s">
        <v>503</v>
      </c>
      <c r="C323" s="50">
        <f>IF(ISBLANK(D323)=FALSE,VLOOKUP(D323,Довідники!$B$2:$C$45,2,FALSE),"")</f>
        <v>34</v>
      </c>
      <c r="D323" s="145" t="s">
        <v>172</v>
      </c>
      <c r="E323" s="112">
        <v>5</v>
      </c>
      <c r="F323" s="48" t="str">
        <f t="shared" si="317"/>
        <v/>
      </c>
      <c r="G323" s="48" t="str">
        <f>CONCATENATE(IF($X323="З", CONCATENATE($R$4, ","), ""), IF($X323=Довідники!$E$5, CONCATENATE($R$4, "*,"), ""), IF($AE323="З", CONCATENATE($Y$4, ","), ""), IF($AE323=Довідники!$E$5, CONCATENATE($Y$4, "*,"), ""), IF($AL323="З", CONCATENATE($AF$4, ","), ""), IF($AL323=Довідники!$E$5, CONCATENATE($AF$4, "*,"), ""), IF($AS323="З", CONCATENATE($AM$4, ","), ""), IF($AS323=Довідники!$E$5, CONCATENATE($AM$4, "*,"), ""), IF($AZ323="З", CONCATENATE($AT$4, ","), ""), IF($AZ323=Довідники!$E$5, CONCATENATE($AT$4, "*,"), ""), IF($BG323="З", CONCATENATE($BA$4, ","), ""), IF($BG323=Довідники!$E$5, CONCATENATE($BA$4, "*,"), ""), IF($BN323="З", CONCATENATE($BH$4, ","), ""), IF($BN323=Довідники!$E$5, CONCATENATE($BH$4, "*,"), ""), IF($BU323="З", CONCATENATE($BO$4, ","), ""), IF($BU323=Довідники!$E$5, CONCATENATE($BO$4, "*,"), ""), IF($CB323="З", CONCATENATE($BV$4, ","), ""), IF($CB323=Довідники!$E$5, CONCATENATE($BV$4, "*,"), ""), IF($CI323="З", CONCATENATE($CC$4, ","), ""), IF($CI323=Довідники!$E$5, CONCATENATE($CC$4, "*,"), ""), IF($CP323="З", CONCATENATE($CJ$4, ","), ""), IF($CP323=Довідники!$E$5, CONCATENATE($CJ$4, "*,"), ""), IF($CW323="З", CONCATENATE($CQ$4, ","), ""), IF($CW323=Довідники!$E$5, CONCATENATE($CQ$4, "*,"), ""), IF($DD323="З", CONCATENATE($CX$4, ","), ""), IF($DD323=Довідники!$E$5, CONCATENATE($CX$4, "*,"), ""), IF($DK323="З", CONCATENATE($DE$4, ","), ""), IF($DK323=Довідники!$E$5, CONCATENATE($DE$4, "*,"), ""))</f>
        <v>5,</v>
      </c>
      <c r="H323" s="48" t="str">
        <f t="shared" si="318"/>
        <v/>
      </c>
      <c r="I323" s="48" t="str">
        <f t="shared" si="319"/>
        <v/>
      </c>
      <c r="J323" s="48">
        <f t="shared" si="320"/>
        <v>0</v>
      </c>
      <c r="K323" s="48" t="str">
        <f t="shared" si="321"/>
        <v/>
      </c>
      <c r="L323" s="48">
        <f t="shared" si="297"/>
        <v>60</v>
      </c>
      <c r="M323" s="51">
        <f t="shared" si="322"/>
        <v>30</v>
      </c>
      <c r="N323" s="51">
        <f t="shared" si="323"/>
        <v>30</v>
      </c>
      <c r="O323" s="52">
        <f t="shared" si="324"/>
        <v>0</v>
      </c>
      <c r="P323" s="96">
        <f t="shared" si="325"/>
        <v>0.4</v>
      </c>
      <c r="Q323" s="166" t="str">
        <f>IF(OR(P323&lt;Довідники!$J$8, P323&gt;Довідники!$K$8), "!", "")</f>
        <v/>
      </c>
      <c r="R323" s="159"/>
      <c r="S323" s="103"/>
      <c r="T323" s="103"/>
      <c r="U323" s="72">
        <f t="shared" si="298"/>
        <v>0</v>
      </c>
      <c r="V323" s="104"/>
      <c r="W323" s="104"/>
      <c r="X323" s="105"/>
      <c r="Y323" s="102"/>
      <c r="Z323" s="103"/>
      <c r="AA323" s="103"/>
      <c r="AB323" s="72">
        <f t="shared" si="299"/>
        <v>0</v>
      </c>
      <c r="AC323" s="104"/>
      <c r="AD323" s="104"/>
      <c r="AE323" s="152"/>
      <c r="AF323" s="159"/>
      <c r="AG323" s="103"/>
      <c r="AH323" s="103"/>
      <c r="AI323" s="72">
        <f t="shared" si="300"/>
        <v>0</v>
      </c>
      <c r="AJ323" s="104"/>
      <c r="AK323" s="104"/>
      <c r="AL323" s="105"/>
      <c r="AM323" s="102"/>
      <c r="AN323" s="103"/>
      <c r="AO323" s="103"/>
      <c r="AP323" s="72">
        <f t="shared" si="301"/>
        <v>0</v>
      </c>
      <c r="AQ323" s="104"/>
      <c r="AR323" s="104"/>
      <c r="AS323" s="152"/>
      <c r="AT323" s="159">
        <v>2</v>
      </c>
      <c r="AU323" s="103">
        <v>2</v>
      </c>
      <c r="AV323" s="103"/>
      <c r="AW323" s="72">
        <f t="shared" si="302"/>
        <v>4</v>
      </c>
      <c r="AX323" s="104"/>
      <c r="AY323" s="104"/>
      <c r="AZ323" s="105" t="s">
        <v>31</v>
      </c>
      <c r="BA323" s="102"/>
      <c r="BB323" s="103"/>
      <c r="BC323" s="103"/>
      <c r="BD323" s="72">
        <f t="shared" si="303"/>
        <v>0</v>
      </c>
      <c r="BE323" s="104"/>
      <c r="BF323" s="104"/>
      <c r="BG323" s="152"/>
      <c r="BH323" s="159"/>
      <c r="BI323" s="103"/>
      <c r="BJ323" s="103"/>
      <c r="BK323" s="72">
        <f t="shared" si="304"/>
        <v>0</v>
      </c>
      <c r="BL323" s="104"/>
      <c r="BM323" s="104"/>
      <c r="BN323" s="105"/>
      <c r="BO323" s="102"/>
      <c r="BP323" s="103"/>
      <c r="BQ323" s="103"/>
      <c r="BR323" s="72">
        <f t="shared" si="305"/>
        <v>0</v>
      </c>
      <c r="BS323" s="104"/>
      <c r="BT323" s="104"/>
      <c r="BU323" s="152"/>
      <c r="BV323" s="159"/>
      <c r="BW323" s="103"/>
      <c r="BX323" s="103"/>
      <c r="BY323" s="72">
        <f t="shared" si="306"/>
        <v>0</v>
      </c>
      <c r="BZ323" s="104"/>
      <c r="CA323" s="104"/>
      <c r="CB323" s="105"/>
      <c r="CC323" s="102"/>
      <c r="CD323" s="103"/>
      <c r="CE323" s="103"/>
      <c r="CF323" s="72">
        <f t="shared" si="307"/>
        <v>0</v>
      </c>
      <c r="CG323" s="104"/>
      <c r="CH323" s="104"/>
      <c r="CI323" s="152"/>
      <c r="CJ323" s="159"/>
      <c r="CK323" s="103"/>
      <c r="CL323" s="103"/>
      <c r="CM323" s="72">
        <f t="shared" si="308"/>
        <v>0</v>
      </c>
      <c r="CN323" s="104"/>
      <c r="CO323" s="104"/>
      <c r="CP323" s="105"/>
      <c r="CQ323" s="102"/>
      <c r="CR323" s="103"/>
      <c r="CS323" s="103"/>
      <c r="CT323" s="72">
        <f t="shared" si="309"/>
        <v>0</v>
      </c>
      <c r="CU323" s="104"/>
      <c r="CV323" s="104"/>
      <c r="CW323" s="152"/>
      <c r="CX323" s="159"/>
      <c r="CY323" s="103"/>
      <c r="CZ323" s="103"/>
      <c r="DA323" s="72">
        <f t="shared" si="310"/>
        <v>0</v>
      </c>
      <c r="DB323" s="104"/>
      <c r="DC323" s="104"/>
      <c r="DD323" s="105"/>
      <c r="DE323" s="102"/>
      <c r="DF323" s="103"/>
      <c r="DG323" s="103"/>
      <c r="DH323" s="72">
        <f t="shared" si="311"/>
        <v>0</v>
      </c>
      <c r="DI323" s="104"/>
      <c r="DJ323" s="104"/>
      <c r="DK323" s="152"/>
      <c r="DL323" s="170">
        <f t="shared" si="326"/>
        <v>90</v>
      </c>
      <c r="DM323" s="51">
        <f>DN323*Довідники!$H$2</f>
        <v>150</v>
      </c>
      <c r="DN323" s="72">
        <f t="shared" si="327"/>
        <v>5</v>
      </c>
      <c r="DO323" s="96">
        <f t="shared" si="312"/>
        <v>0.6</v>
      </c>
      <c r="DP323" s="68" t="str">
        <f>IF(OR(DO323&lt;Довідники!$J$3, DO323&gt;Довідники!$K$3), "!", "")</f>
        <v/>
      </c>
      <c r="DQ323" s="120"/>
      <c r="DR323" s="45" t="str">
        <f t="shared" si="328"/>
        <v/>
      </c>
      <c r="DS323" s="182" t="s">
        <v>207</v>
      </c>
      <c r="DT323" s="119"/>
      <c r="DU323" s="119"/>
      <c r="DV323" s="119"/>
      <c r="DW323" s="179"/>
      <c r="DX323" s="182"/>
      <c r="DY323" s="119"/>
      <c r="DZ323" s="119"/>
      <c r="EA323" s="183"/>
      <c r="EB323" s="129">
        <f t="shared" si="329"/>
        <v>60</v>
      </c>
      <c r="EC323" s="130">
        <f t="shared" si="330"/>
        <v>5</v>
      </c>
      <c r="ED323" s="131">
        <f t="shared" si="331"/>
        <v>0</v>
      </c>
      <c r="EE323" s="131">
        <f t="shared" si="313"/>
        <v>0</v>
      </c>
      <c r="EF323" s="131">
        <f t="shared" si="314"/>
        <v>1</v>
      </c>
      <c r="EG323" s="131">
        <f t="shared" si="315"/>
        <v>0</v>
      </c>
      <c r="EH323" s="131">
        <f t="shared" si="316"/>
        <v>0</v>
      </c>
      <c r="EI323" s="131">
        <f t="shared" si="332"/>
        <v>0</v>
      </c>
      <c r="EJ323" s="131">
        <f t="shared" si="333"/>
        <v>0</v>
      </c>
      <c r="EL323" s="123">
        <f t="shared" ref="EL323:EL436" si="334">IF(AND(B323="", OR(E323&lt;&gt;0, F323&lt;&gt;"", G323&lt;&gt;"", H323&lt;&gt;"", I323&lt;&gt;"", J323&lt;&gt;0, L323&lt;&gt;0)), 1, 0)</f>
        <v>0</v>
      </c>
    </row>
    <row r="324" spans="1:142" ht="26.25" thickBot="1" x14ac:dyDescent="0.25">
      <c r="A324" s="49">
        <f t="shared" si="296"/>
        <v>5</v>
      </c>
      <c r="B324" s="587" t="s">
        <v>504</v>
      </c>
      <c r="C324" s="50">
        <f>IF(ISBLANK(D324)=FALSE,VLOOKUP(D324,Довідники!$B$2:$C$45,2,FALSE),"")</f>
        <v>34</v>
      </c>
      <c r="D324" s="145" t="s">
        <v>172</v>
      </c>
      <c r="E324" s="112">
        <v>5</v>
      </c>
      <c r="F324" s="48" t="str">
        <f t="shared" si="317"/>
        <v/>
      </c>
      <c r="G324" s="48" t="str">
        <f>CONCATENATE(IF($X324="З", CONCATENATE($R$4, ","), ""), IF($X324=Довідники!$E$5, CONCATENATE($R$4, "*,"), ""), IF($AE324="З", CONCATENATE($Y$4, ","), ""), IF($AE324=Довідники!$E$5, CONCATENATE($Y$4, "*,"), ""), IF($AL324="З", CONCATENATE($AF$4, ","), ""), IF($AL324=Довідники!$E$5, CONCATENATE($AF$4, "*,"), ""), IF($AS324="З", CONCATENATE($AM$4, ","), ""), IF($AS324=Довідники!$E$5, CONCATENATE($AM$4, "*,"), ""), IF($AZ324="З", CONCATENATE($AT$4, ","), ""), IF($AZ324=Довідники!$E$5, CONCATENATE($AT$4, "*,"), ""), IF($BG324="З", CONCATENATE($BA$4, ","), ""), IF($BG324=Довідники!$E$5, CONCATENATE($BA$4, "*,"), ""), IF($BN324="З", CONCATENATE($BH$4, ","), ""), IF($BN324=Довідники!$E$5, CONCATENATE($BH$4, "*,"), ""), IF($BU324="З", CONCATENATE($BO$4, ","), ""), IF($BU324=Довідники!$E$5, CONCATENATE($BO$4, "*,"), ""), IF($CB324="З", CONCATENATE($BV$4, ","), ""), IF($CB324=Довідники!$E$5, CONCATENATE($BV$4, "*,"), ""), IF($CI324="З", CONCATENATE($CC$4, ","), ""), IF($CI324=Довідники!$E$5, CONCATENATE($CC$4, "*,"), ""), IF($CP324="З", CONCATENATE($CJ$4, ","), ""), IF($CP324=Довідники!$E$5, CONCATENATE($CJ$4, "*,"), ""), IF($CW324="З", CONCATENATE($CQ$4, ","), ""), IF($CW324=Довідники!$E$5, CONCATENATE($CQ$4, "*,"), ""), IF($DD324="З", CONCATENATE($CX$4, ","), ""), IF($DD324=Довідники!$E$5, CONCATENATE($CX$4, "*,"), ""), IF($DK324="З", CONCATENATE($DE$4, ","), ""), IF($DK324=Довідники!$E$5, CONCATENATE($DE$4, "*,"), ""))</f>
        <v>5,</v>
      </c>
      <c r="H324" s="48" t="str">
        <f t="shared" si="318"/>
        <v/>
      </c>
      <c r="I324" s="48" t="str">
        <f t="shared" si="319"/>
        <v/>
      </c>
      <c r="J324" s="48">
        <f t="shared" si="320"/>
        <v>0</v>
      </c>
      <c r="K324" s="48" t="str">
        <f t="shared" si="321"/>
        <v/>
      </c>
      <c r="L324" s="48">
        <f t="shared" si="297"/>
        <v>60</v>
      </c>
      <c r="M324" s="51">
        <f t="shared" si="322"/>
        <v>30</v>
      </c>
      <c r="N324" s="51">
        <f t="shared" si="323"/>
        <v>30</v>
      </c>
      <c r="O324" s="52">
        <f t="shared" si="324"/>
        <v>0</v>
      </c>
      <c r="P324" s="96">
        <f t="shared" si="325"/>
        <v>0.4</v>
      </c>
      <c r="Q324" s="166" t="str">
        <f>IF(OR(P324&lt;Довідники!$J$8, P324&gt;Довідники!$K$8), "!", "")</f>
        <v/>
      </c>
      <c r="R324" s="159"/>
      <c r="S324" s="103"/>
      <c r="T324" s="103"/>
      <c r="U324" s="72">
        <f t="shared" si="298"/>
        <v>0</v>
      </c>
      <c r="V324" s="104"/>
      <c r="W324" s="104"/>
      <c r="X324" s="105"/>
      <c r="Y324" s="102"/>
      <c r="Z324" s="103"/>
      <c r="AA324" s="103"/>
      <c r="AB324" s="72">
        <f t="shared" si="299"/>
        <v>0</v>
      </c>
      <c r="AC324" s="104"/>
      <c r="AD324" s="104"/>
      <c r="AE324" s="152"/>
      <c r="AF324" s="159"/>
      <c r="AG324" s="103"/>
      <c r="AH324" s="103"/>
      <c r="AI324" s="72">
        <f t="shared" si="300"/>
        <v>0</v>
      </c>
      <c r="AJ324" s="104"/>
      <c r="AK324" s="104"/>
      <c r="AL324" s="105"/>
      <c r="AM324" s="102"/>
      <c r="AN324" s="103"/>
      <c r="AO324" s="103"/>
      <c r="AP324" s="72">
        <f t="shared" si="301"/>
        <v>0</v>
      </c>
      <c r="AQ324" s="104"/>
      <c r="AR324" s="104"/>
      <c r="AS324" s="152"/>
      <c r="AT324" s="159">
        <v>2</v>
      </c>
      <c r="AU324" s="103">
        <v>2</v>
      </c>
      <c r="AV324" s="103"/>
      <c r="AW324" s="72">
        <f t="shared" si="302"/>
        <v>4</v>
      </c>
      <c r="AX324" s="104"/>
      <c r="AY324" s="104"/>
      <c r="AZ324" s="105" t="s">
        <v>31</v>
      </c>
      <c r="BA324" s="102"/>
      <c r="BB324" s="103"/>
      <c r="BC324" s="103"/>
      <c r="BD324" s="72">
        <f t="shared" si="303"/>
        <v>0</v>
      </c>
      <c r="BE324" s="104"/>
      <c r="BF324" s="104"/>
      <c r="BG324" s="152"/>
      <c r="BH324" s="159"/>
      <c r="BI324" s="103"/>
      <c r="BJ324" s="103"/>
      <c r="BK324" s="72">
        <f t="shared" si="304"/>
        <v>0</v>
      </c>
      <c r="BL324" s="104"/>
      <c r="BM324" s="104"/>
      <c r="BN324" s="105"/>
      <c r="BO324" s="102"/>
      <c r="BP324" s="103"/>
      <c r="BQ324" s="103"/>
      <c r="BR324" s="72">
        <f t="shared" si="305"/>
        <v>0</v>
      </c>
      <c r="BS324" s="104"/>
      <c r="BT324" s="104"/>
      <c r="BU324" s="152"/>
      <c r="BV324" s="159"/>
      <c r="BW324" s="103"/>
      <c r="BX324" s="103"/>
      <c r="BY324" s="72">
        <f t="shared" si="306"/>
        <v>0</v>
      </c>
      <c r="BZ324" s="104"/>
      <c r="CA324" s="104"/>
      <c r="CB324" s="105"/>
      <c r="CC324" s="102"/>
      <c r="CD324" s="103"/>
      <c r="CE324" s="103"/>
      <c r="CF324" s="72">
        <f t="shared" si="307"/>
        <v>0</v>
      </c>
      <c r="CG324" s="104"/>
      <c r="CH324" s="104"/>
      <c r="CI324" s="152"/>
      <c r="CJ324" s="159"/>
      <c r="CK324" s="103"/>
      <c r="CL324" s="103"/>
      <c r="CM324" s="72">
        <f t="shared" si="308"/>
        <v>0</v>
      </c>
      <c r="CN324" s="104"/>
      <c r="CO324" s="104"/>
      <c r="CP324" s="105"/>
      <c r="CQ324" s="102"/>
      <c r="CR324" s="103"/>
      <c r="CS324" s="103"/>
      <c r="CT324" s="72">
        <f t="shared" si="309"/>
        <v>0</v>
      </c>
      <c r="CU324" s="104"/>
      <c r="CV324" s="104"/>
      <c r="CW324" s="152"/>
      <c r="CX324" s="159"/>
      <c r="CY324" s="103"/>
      <c r="CZ324" s="103"/>
      <c r="DA324" s="72">
        <f t="shared" si="310"/>
        <v>0</v>
      </c>
      <c r="DB324" s="104"/>
      <c r="DC324" s="104"/>
      <c r="DD324" s="105"/>
      <c r="DE324" s="102"/>
      <c r="DF324" s="103"/>
      <c r="DG324" s="103"/>
      <c r="DH324" s="72">
        <f t="shared" si="311"/>
        <v>0</v>
      </c>
      <c r="DI324" s="104"/>
      <c r="DJ324" s="104"/>
      <c r="DK324" s="152"/>
      <c r="DL324" s="170">
        <f t="shared" si="326"/>
        <v>90</v>
      </c>
      <c r="DM324" s="51">
        <f>DN324*Довідники!$H$2</f>
        <v>150</v>
      </c>
      <c r="DN324" s="72">
        <f t="shared" si="327"/>
        <v>5</v>
      </c>
      <c r="DO324" s="96">
        <f t="shared" si="312"/>
        <v>0.6</v>
      </c>
      <c r="DP324" s="68" t="str">
        <f>IF(OR(DO324&lt;Довідники!$J$3, DO324&gt;Довідники!$K$3), "!", "")</f>
        <v/>
      </c>
      <c r="DQ324" s="120"/>
      <c r="DR324" s="45" t="str">
        <f t="shared" si="328"/>
        <v/>
      </c>
      <c r="DS324" s="182" t="s">
        <v>207</v>
      </c>
      <c r="DT324" s="119"/>
      <c r="DU324" s="119"/>
      <c r="DV324" s="119"/>
      <c r="DW324" s="179"/>
      <c r="DX324" s="182"/>
      <c r="DY324" s="119"/>
      <c r="DZ324" s="119"/>
      <c r="EA324" s="183"/>
      <c r="EB324" s="129">
        <f t="shared" si="329"/>
        <v>60</v>
      </c>
      <c r="EC324" s="130">
        <f t="shared" si="330"/>
        <v>5</v>
      </c>
      <c r="ED324" s="131">
        <f t="shared" si="331"/>
        <v>0</v>
      </c>
      <c r="EE324" s="131">
        <f t="shared" si="313"/>
        <v>0</v>
      </c>
      <c r="EF324" s="131">
        <f t="shared" si="314"/>
        <v>1</v>
      </c>
      <c r="EG324" s="131">
        <f t="shared" si="315"/>
        <v>0</v>
      </c>
      <c r="EH324" s="131">
        <f t="shared" si="316"/>
        <v>0</v>
      </c>
      <c r="EI324" s="131">
        <f t="shared" si="332"/>
        <v>0</v>
      </c>
      <c r="EJ324" s="131">
        <f t="shared" si="333"/>
        <v>0</v>
      </c>
      <c r="EL324" s="123">
        <f t="shared" si="334"/>
        <v>0</v>
      </c>
    </row>
    <row r="325" spans="1:142" ht="13.5" thickBot="1" x14ac:dyDescent="0.25">
      <c r="A325" s="49">
        <f t="shared" si="296"/>
        <v>6</v>
      </c>
      <c r="B325" s="587" t="s">
        <v>208</v>
      </c>
      <c r="C325" s="50">
        <f>IF(ISBLANK(D325)=FALSE,VLOOKUP(D325,Довідники!$B$2:$C$45,2,FALSE),"")</f>
        <v>34</v>
      </c>
      <c r="D325" s="145" t="s">
        <v>172</v>
      </c>
      <c r="E325" s="112">
        <v>5</v>
      </c>
      <c r="F325" s="48" t="str">
        <f t="shared" si="317"/>
        <v/>
      </c>
      <c r="G325" s="48" t="str">
        <f>CONCATENATE(IF($X325="З", CONCATENATE($R$4, ","), ""), IF($X325=Довідники!$E$5, CONCATENATE($R$4, "*,"), ""), IF($AE325="З", CONCATENATE($Y$4, ","), ""), IF($AE325=Довідники!$E$5, CONCATENATE($Y$4, "*,"), ""), IF($AL325="З", CONCATENATE($AF$4, ","), ""), IF($AL325=Довідники!$E$5, CONCATENATE($AF$4, "*,"), ""), IF($AS325="З", CONCATENATE($AM$4, ","), ""), IF($AS325=Довідники!$E$5, CONCATENATE($AM$4, "*,"), ""), IF($AZ325="З", CONCATENATE($AT$4, ","), ""), IF($AZ325=Довідники!$E$5, CONCATENATE($AT$4, "*,"), ""), IF($BG325="З", CONCATENATE($BA$4, ","), ""), IF($BG325=Довідники!$E$5, CONCATENATE($BA$4, "*,"), ""), IF($BN325="З", CONCATENATE($BH$4, ","), ""), IF($BN325=Довідники!$E$5, CONCATENATE($BH$4, "*,"), ""), IF($BU325="З", CONCATENATE($BO$4, ","), ""), IF($BU325=Довідники!$E$5, CONCATENATE($BO$4, "*,"), ""), IF($CB325="З", CONCATENATE($BV$4, ","), ""), IF($CB325=Довідники!$E$5, CONCATENATE($BV$4, "*,"), ""), IF($CI325="З", CONCATENATE($CC$4, ","), ""), IF($CI325=Довідники!$E$5, CONCATENATE($CC$4, "*,"), ""), IF($CP325="З", CONCATENATE($CJ$4, ","), ""), IF($CP325=Довідники!$E$5, CONCATENATE($CJ$4, "*,"), ""), IF($CW325="З", CONCATENATE($CQ$4, ","), ""), IF($CW325=Довідники!$E$5, CONCATENATE($CQ$4, "*,"), ""), IF($DD325="З", CONCATENATE($CX$4, ","), ""), IF($DD325=Довідники!$E$5, CONCATENATE($CX$4, "*,"), ""), IF($DK325="З", CONCATENATE($DE$4, ","), ""), IF($DK325=Довідники!$E$5, CONCATENATE($DE$4, "*,"), ""))</f>
        <v>7,</v>
      </c>
      <c r="H325" s="48" t="str">
        <f t="shared" si="318"/>
        <v/>
      </c>
      <c r="I325" s="48" t="str">
        <f t="shared" si="319"/>
        <v/>
      </c>
      <c r="J325" s="48">
        <f t="shared" si="320"/>
        <v>0</v>
      </c>
      <c r="K325" s="48" t="str">
        <f t="shared" si="321"/>
        <v/>
      </c>
      <c r="L325" s="48">
        <f t="shared" si="297"/>
        <v>60</v>
      </c>
      <c r="M325" s="51">
        <f t="shared" si="322"/>
        <v>30</v>
      </c>
      <c r="N325" s="51">
        <f t="shared" si="323"/>
        <v>30</v>
      </c>
      <c r="O325" s="52">
        <f t="shared" si="324"/>
        <v>0</v>
      </c>
      <c r="P325" s="96">
        <f t="shared" si="325"/>
        <v>0.4</v>
      </c>
      <c r="Q325" s="166" t="str">
        <f>IF(OR(P325&lt;Довідники!$J$8, P325&gt;Довідники!$K$8), "!", "")</f>
        <v/>
      </c>
      <c r="R325" s="159"/>
      <c r="S325" s="103"/>
      <c r="T325" s="103"/>
      <c r="U325" s="72">
        <f t="shared" si="298"/>
        <v>0</v>
      </c>
      <c r="V325" s="104"/>
      <c r="W325" s="104"/>
      <c r="X325" s="105"/>
      <c r="Y325" s="102"/>
      <c r="Z325" s="103"/>
      <c r="AA325" s="103"/>
      <c r="AB325" s="72">
        <f t="shared" si="299"/>
        <v>0</v>
      </c>
      <c r="AC325" s="104"/>
      <c r="AD325" s="104"/>
      <c r="AE325" s="152"/>
      <c r="AF325" s="159"/>
      <c r="AG325" s="103"/>
      <c r="AH325" s="103"/>
      <c r="AI325" s="72">
        <f t="shared" si="300"/>
        <v>0</v>
      </c>
      <c r="AJ325" s="104"/>
      <c r="AK325" s="104"/>
      <c r="AL325" s="105"/>
      <c r="AM325" s="102"/>
      <c r="AN325" s="103"/>
      <c r="AO325" s="103"/>
      <c r="AP325" s="72">
        <f t="shared" si="301"/>
        <v>0</v>
      </c>
      <c r="AQ325" s="104"/>
      <c r="AR325" s="104"/>
      <c r="AS325" s="152"/>
      <c r="AT325" s="159"/>
      <c r="AU325" s="103"/>
      <c r="AV325" s="103"/>
      <c r="AW325" s="72">
        <f t="shared" si="302"/>
        <v>0</v>
      </c>
      <c r="AX325" s="104"/>
      <c r="AY325" s="104"/>
      <c r="AZ325" s="105"/>
      <c r="BA325" s="102"/>
      <c r="BB325" s="103"/>
      <c r="BC325" s="103"/>
      <c r="BD325" s="72">
        <f t="shared" si="303"/>
        <v>0</v>
      </c>
      <c r="BE325" s="104"/>
      <c r="BF325" s="104"/>
      <c r="BG325" s="152"/>
      <c r="BH325" s="159">
        <v>2</v>
      </c>
      <c r="BI325" s="103">
        <v>2</v>
      </c>
      <c r="BJ325" s="103"/>
      <c r="BK325" s="72">
        <f t="shared" si="304"/>
        <v>4</v>
      </c>
      <c r="BL325" s="104"/>
      <c r="BM325" s="104"/>
      <c r="BN325" s="105" t="s">
        <v>31</v>
      </c>
      <c r="BO325" s="102"/>
      <c r="BP325" s="103"/>
      <c r="BQ325" s="103"/>
      <c r="BR325" s="72">
        <f t="shared" si="305"/>
        <v>0</v>
      </c>
      <c r="BS325" s="104"/>
      <c r="BT325" s="104"/>
      <c r="BU325" s="152"/>
      <c r="BV325" s="159"/>
      <c r="BW325" s="103"/>
      <c r="BX325" s="103"/>
      <c r="BY325" s="72">
        <f t="shared" si="306"/>
        <v>0</v>
      </c>
      <c r="BZ325" s="104"/>
      <c r="CA325" s="104"/>
      <c r="CB325" s="105"/>
      <c r="CC325" s="102"/>
      <c r="CD325" s="103"/>
      <c r="CE325" s="103"/>
      <c r="CF325" s="72">
        <f t="shared" si="307"/>
        <v>0</v>
      </c>
      <c r="CG325" s="104"/>
      <c r="CH325" s="104"/>
      <c r="CI325" s="152"/>
      <c r="CJ325" s="159"/>
      <c r="CK325" s="103"/>
      <c r="CL325" s="103"/>
      <c r="CM325" s="72">
        <f t="shared" si="308"/>
        <v>0</v>
      </c>
      <c r="CN325" s="104"/>
      <c r="CO325" s="104"/>
      <c r="CP325" s="105"/>
      <c r="CQ325" s="102"/>
      <c r="CR325" s="103"/>
      <c r="CS325" s="103"/>
      <c r="CT325" s="72">
        <f t="shared" si="309"/>
        <v>0</v>
      </c>
      <c r="CU325" s="104"/>
      <c r="CV325" s="104"/>
      <c r="CW325" s="152"/>
      <c r="CX325" s="159"/>
      <c r="CY325" s="103"/>
      <c r="CZ325" s="103"/>
      <c r="DA325" s="72">
        <f t="shared" si="310"/>
        <v>0</v>
      </c>
      <c r="DB325" s="104"/>
      <c r="DC325" s="104"/>
      <c r="DD325" s="105"/>
      <c r="DE325" s="102"/>
      <c r="DF325" s="103"/>
      <c r="DG325" s="103"/>
      <c r="DH325" s="72">
        <f t="shared" si="311"/>
        <v>0</v>
      </c>
      <c r="DI325" s="104"/>
      <c r="DJ325" s="104"/>
      <c r="DK325" s="152"/>
      <c r="DL325" s="170">
        <f t="shared" si="326"/>
        <v>90</v>
      </c>
      <c r="DM325" s="51">
        <f>DN325*Довідники!$H$2</f>
        <v>150</v>
      </c>
      <c r="DN325" s="72">
        <f t="shared" si="327"/>
        <v>5</v>
      </c>
      <c r="DO325" s="96">
        <f t="shared" si="312"/>
        <v>0.6</v>
      </c>
      <c r="DP325" s="68" t="str">
        <f>IF(OR(DO325&lt;Довідники!$J$3, DO325&gt;Довідники!$K$3), "!", "")</f>
        <v/>
      </c>
      <c r="DQ325" s="120"/>
      <c r="DR325" s="45" t="str">
        <f t="shared" si="328"/>
        <v/>
      </c>
      <c r="DS325" s="182" t="s">
        <v>207</v>
      </c>
      <c r="DT325" s="119"/>
      <c r="DU325" s="119"/>
      <c r="DV325" s="119"/>
      <c r="DW325" s="179"/>
      <c r="DX325" s="182"/>
      <c r="DY325" s="119"/>
      <c r="DZ325" s="119"/>
      <c r="EA325" s="183"/>
      <c r="EB325" s="129">
        <f t="shared" si="329"/>
        <v>60</v>
      </c>
      <c r="EC325" s="130">
        <f t="shared" si="330"/>
        <v>5</v>
      </c>
      <c r="ED325" s="131">
        <f t="shared" si="331"/>
        <v>0</v>
      </c>
      <c r="EE325" s="131">
        <f t="shared" si="313"/>
        <v>0</v>
      </c>
      <c r="EF325" s="131">
        <f t="shared" si="314"/>
        <v>0</v>
      </c>
      <c r="EG325" s="131">
        <f t="shared" si="315"/>
        <v>1</v>
      </c>
      <c r="EH325" s="131">
        <f t="shared" si="316"/>
        <v>0</v>
      </c>
      <c r="EI325" s="131">
        <f t="shared" si="332"/>
        <v>0</v>
      </c>
      <c r="EJ325" s="131">
        <f t="shared" si="333"/>
        <v>0</v>
      </c>
      <c r="EL325" s="123">
        <f t="shared" si="334"/>
        <v>0</v>
      </c>
    </row>
    <row r="326" spans="1:142" ht="13.5" thickBot="1" x14ac:dyDescent="0.25">
      <c r="A326" s="49">
        <f t="shared" si="296"/>
        <v>7</v>
      </c>
      <c r="B326" s="587" t="s">
        <v>209</v>
      </c>
      <c r="C326" s="50">
        <f>IF(ISBLANK(D326)=FALSE,VLOOKUP(D326,Довідники!$B$2:$C$45,2,FALSE),"")</f>
        <v>34</v>
      </c>
      <c r="D326" s="145" t="s">
        <v>172</v>
      </c>
      <c r="E326" s="112">
        <v>5</v>
      </c>
      <c r="F326" s="48" t="str">
        <f t="shared" si="317"/>
        <v/>
      </c>
      <c r="G326" s="48" t="str">
        <f>CONCATENATE(IF($X326="З", CONCATENATE($R$4, ","), ""), IF($X326=Довідники!$E$5, CONCATENATE($R$4, "*,"), ""), IF($AE326="З", CONCATENATE($Y$4, ","), ""), IF($AE326=Довідники!$E$5, CONCATENATE($Y$4, "*,"), ""), IF($AL326="З", CONCATENATE($AF$4, ","), ""), IF($AL326=Довідники!$E$5, CONCATENATE($AF$4, "*,"), ""), IF($AS326="З", CONCATENATE($AM$4, ","), ""), IF($AS326=Довідники!$E$5, CONCATENATE($AM$4, "*,"), ""), IF($AZ326="З", CONCATENATE($AT$4, ","), ""), IF($AZ326=Довідники!$E$5, CONCATENATE($AT$4, "*,"), ""), IF($BG326="З", CONCATENATE($BA$4, ","), ""), IF($BG326=Довідники!$E$5, CONCATENATE($BA$4, "*,"), ""), IF($BN326="З", CONCATENATE($BH$4, ","), ""), IF($BN326=Довідники!$E$5, CONCATENATE($BH$4, "*,"), ""), IF($BU326="З", CONCATENATE($BO$4, ","), ""), IF($BU326=Довідники!$E$5, CONCATENATE($BO$4, "*,"), ""), IF($CB326="З", CONCATENATE($BV$4, ","), ""), IF($CB326=Довідники!$E$5, CONCATENATE($BV$4, "*,"), ""), IF($CI326="З", CONCATENATE($CC$4, ","), ""), IF($CI326=Довідники!$E$5, CONCATENATE($CC$4, "*,"), ""), IF($CP326="З", CONCATENATE($CJ$4, ","), ""), IF($CP326=Довідники!$E$5, CONCATENATE($CJ$4, "*,"), ""), IF($CW326="З", CONCATENATE($CQ$4, ","), ""), IF($CW326=Довідники!$E$5, CONCATENATE($CQ$4, "*,"), ""), IF($DD326="З", CONCATENATE($CX$4, ","), ""), IF($DD326=Довідники!$E$5, CONCATENATE($CX$4, "*,"), ""), IF($DK326="З", CONCATENATE($DE$4, ","), ""), IF($DK326=Довідники!$E$5, CONCATENATE($DE$4, "*,"), ""))</f>
        <v>7,</v>
      </c>
      <c r="H326" s="48" t="str">
        <f t="shared" si="318"/>
        <v/>
      </c>
      <c r="I326" s="48" t="str">
        <f t="shared" si="319"/>
        <v/>
      </c>
      <c r="J326" s="48">
        <f t="shared" si="320"/>
        <v>0</v>
      </c>
      <c r="K326" s="48" t="str">
        <f t="shared" si="321"/>
        <v/>
      </c>
      <c r="L326" s="48">
        <f t="shared" si="297"/>
        <v>60</v>
      </c>
      <c r="M326" s="51">
        <f t="shared" si="322"/>
        <v>30</v>
      </c>
      <c r="N326" s="51">
        <f t="shared" si="323"/>
        <v>30</v>
      </c>
      <c r="O326" s="52">
        <f t="shared" si="324"/>
        <v>0</v>
      </c>
      <c r="P326" s="96">
        <f t="shared" si="325"/>
        <v>0.4</v>
      </c>
      <c r="Q326" s="166" t="str">
        <f>IF(OR(P326&lt;Довідники!$J$8, P326&gt;Довідники!$K$8), "!", "")</f>
        <v/>
      </c>
      <c r="R326" s="159"/>
      <c r="S326" s="103"/>
      <c r="T326" s="103"/>
      <c r="U326" s="72">
        <f t="shared" si="298"/>
        <v>0</v>
      </c>
      <c r="V326" s="104"/>
      <c r="W326" s="104"/>
      <c r="X326" s="105"/>
      <c r="Y326" s="102"/>
      <c r="Z326" s="103"/>
      <c r="AA326" s="103"/>
      <c r="AB326" s="72">
        <f t="shared" si="299"/>
        <v>0</v>
      </c>
      <c r="AC326" s="104"/>
      <c r="AD326" s="104"/>
      <c r="AE326" s="152"/>
      <c r="AF326" s="159"/>
      <c r="AG326" s="103"/>
      <c r="AH326" s="103"/>
      <c r="AI326" s="72">
        <f t="shared" si="300"/>
        <v>0</v>
      </c>
      <c r="AJ326" s="104"/>
      <c r="AK326" s="104"/>
      <c r="AL326" s="105"/>
      <c r="AM326" s="102"/>
      <c r="AN326" s="103"/>
      <c r="AO326" s="103"/>
      <c r="AP326" s="72">
        <f t="shared" si="301"/>
        <v>0</v>
      </c>
      <c r="AQ326" s="104"/>
      <c r="AR326" s="104"/>
      <c r="AS326" s="152"/>
      <c r="AT326" s="159"/>
      <c r="AU326" s="103"/>
      <c r="AV326" s="103"/>
      <c r="AW326" s="72">
        <f t="shared" si="302"/>
        <v>0</v>
      </c>
      <c r="AX326" s="104"/>
      <c r="AY326" s="104"/>
      <c r="AZ326" s="105"/>
      <c r="BA326" s="102"/>
      <c r="BB326" s="103"/>
      <c r="BC326" s="103"/>
      <c r="BD326" s="72">
        <f t="shared" si="303"/>
        <v>0</v>
      </c>
      <c r="BE326" s="104"/>
      <c r="BF326" s="104"/>
      <c r="BG326" s="152"/>
      <c r="BH326" s="159">
        <v>2</v>
      </c>
      <c r="BI326" s="103">
        <v>2</v>
      </c>
      <c r="BJ326" s="103"/>
      <c r="BK326" s="72">
        <f t="shared" si="304"/>
        <v>4</v>
      </c>
      <c r="BL326" s="104"/>
      <c r="BM326" s="104"/>
      <c r="BN326" s="105" t="s">
        <v>31</v>
      </c>
      <c r="BO326" s="102"/>
      <c r="BP326" s="103"/>
      <c r="BQ326" s="103"/>
      <c r="BR326" s="72">
        <f t="shared" si="305"/>
        <v>0</v>
      </c>
      <c r="BS326" s="104"/>
      <c r="BT326" s="104"/>
      <c r="BU326" s="152"/>
      <c r="BV326" s="159"/>
      <c r="BW326" s="103"/>
      <c r="BX326" s="103"/>
      <c r="BY326" s="72">
        <f t="shared" si="306"/>
        <v>0</v>
      </c>
      <c r="BZ326" s="104"/>
      <c r="CA326" s="104"/>
      <c r="CB326" s="105"/>
      <c r="CC326" s="102"/>
      <c r="CD326" s="103"/>
      <c r="CE326" s="103"/>
      <c r="CF326" s="72">
        <f t="shared" si="307"/>
        <v>0</v>
      </c>
      <c r="CG326" s="104"/>
      <c r="CH326" s="104"/>
      <c r="CI326" s="152"/>
      <c r="CJ326" s="159"/>
      <c r="CK326" s="103"/>
      <c r="CL326" s="103"/>
      <c r="CM326" s="72">
        <f t="shared" si="308"/>
        <v>0</v>
      </c>
      <c r="CN326" s="104"/>
      <c r="CO326" s="104"/>
      <c r="CP326" s="105"/>
      <c r="CQ326" s="102"/>
      <c r="CR326" s="103"/>
      <c r="CS326" s="103"/>
      <c r="CT326" s="72">
        <f t="shared" si="309"/>
        <v>0</v>
      </c>
      <c r="CU326" s="104"/>
      <c r="CV326" s="104"/>
      <c r="CW326" s="152"/>
      <c r="CX326" s="159"/>
      <c r="CY326" s="103"/>
      <c r="CZ326" s="103"/>
      <c r="DA326" s="72">
        <f t="shared" si="310"/>
        <v>0</v>
      </c>
      <c r="DB326" s="104"/>
      <c r="DC326" s="104"/>
      <c r="DD326" s="105"/>
      <c r="DE326" s="102"/>
      <c r="DF326" s="103"/>
      <c r="DG326" s="103"/>
      <c r="DH326" s="72">
        <f t="shared" si="311"/>
        <v>0</v>
      </c>
      <c r="DI326" s="104"/>
      <c r="DJ326" s="104"/>
      <c r="DK326" s="152"/>
      <c r="DL326" s="170">
        <f t="shared" si="326"/>
        <v>90</v>
      </c>
      <c r="DM326" s="51">
        <f>DN326*Довідники!$H$2</f>
        <v>150</v>
      </c>
      <c r="DN326" s="72">
        <f t="shared" si="327"/>
        <v>5</v>
      </c>
      <c r="DO326" s="96">
        <f t="shared" si="312"/>
        <v>0.6</v>
      </c>
      <c r="DP326" s="68" t="str">
        <f>IF(OR(DO326&lt;Довідники!$J$3, DO326&gt;Довідники!$K$3), "!", "")</f>
        <v/>
      </c>
      <c r="DQ326" s="120"/>
      <c r="DR326" s="45" t="str">
        <f t="shared" si="328"/>
        <v/>
      </c>
      <c r="DS326" s="182" t="s">
        <v>207</v>
      </c>
      <c r="DT326" s="119"/>
      <c r="DU326" s="119"/>
      <c r="DV326" s="119"/>
      <c r="DW326" s="179"/>
      <c r="DX326" s="182"/>
      <c r="DY326" s="119"/>
      <c r="DZ326" s="119"/>
      <c r="EA326" s="183"/>
      <c r="EB326" s="129">
        <f t="shared" si="329"/>
        <v>60</v>
      </c>
      <c r="EC326" s="130">
        <f t="shared" si="330"/>
        <v>5</v>
      </c>
      <c r="ED326" s="131">
        <f t="shared" si="331"/>
        <v>0</v>
      </c>
      <c r="EE326" s="131">
        <f t="shared" si="313"/>
        <v>0</v>
      </c>
      <c r="EF326" s="131">
        <f t="shared" si="314"/>
        <v>0</v>
      </c>
      <c r="EG326" s="131">
        <f t="shared" si="315"/>
        <v>1</v>
      </c>
      <c r="EH326" s="131">
        <f t="shared" si="316"/>
        <v>0</v>
      </c>
      <c r="EI326" s="131">
        <f t="shared" si="332"/>
        <v>0</v>
      </c>
      <c r="EJ326" s="131">
        <f t="shared" si="333"/>
        <v>0</v>
      </c>
      <c r="EL326" s="123">
        <f t="shared" si="334"/>
        <v>0</v>
      </c>
    </row>
    <row r="327" spans="1:142" ht="13.5" thickBot="1" x14ac:dyDescent="0.25">
      <c r="A327" s="49">
        <f t="shared" si="296"/>
        <v>8</v>
      </c>
      <c r="B327" s="587" t="s">
        <v>210</v>
      </c>
      <c r="C327" s="50">
        <f>IF(ISBLANK(D327)=FALSE,VLOOKUP(D327,Довідники!$B$2:$C$45,2,FALSE),"")</f>
        <v>34</v>
      </c>
      <c r="D327" s="145" t="s">
        <v>172</v>
      </c>
      <c r="E327" s="112">
        <v>5</v>
      </c>
      <c r="F327" s="48" t="str">
        <f t="shared" si="317"/>
        <v/>
      </c>
      <c r="G327" s="48" t="str">
        <f>CONCATENATE(IF($X327="З", CONCATENATE($R$4, ","), ""), IF($X327=Довідники!$E$5, CONCATENATE($R$4, "*,"), ""), IF($AE327="З", CONCATENATE($Y$4, ","), ""), IF($AE327=Довідники!$E$5, CONCATENATE($Y$4, "*,"), ""), IF($AL327="З", CONCATENATE($AF$4, ","), ""), IF($AL327=Довідники!$E$5, CONCATENATE($AF$4, "*,"), ""), IF($AS327="З", CONCATENATE($AM$4, ","), ""), IF($AS327=Довідники!$E$5, CONCATENATE($AM$4, "*,"), ""), IF($AZ327="З", CONCATENATE($AT$4, ","), ""), IF($AZ327=Довідники!$E$5, CONCATENATE($AT$4, "*,"), ""), IF($BG327="З", CONCATENATE($BA$4, ","), ""), IF($BG327=Довідники!$E$5, CONCATENATE($BA$4, "*,"), ""), IF($BN327="З", CONCATENATE($BH$4, ","), ""), IF($BN327=Довідники!$E$5, CONCATENATE($BH$4, "*,"), ""), IF($BU327="З", CONCATENATE($BO$4, ","), ""), IF($BU327=Довідники!$E$5, CONCATENATE($BO$4, "*,"), ""), IF($CB327="З", CONCATENATE($BV$4, ","), ""), IF($CB327=Довідники!$E$5, CONCATENATE($BV$4, "*,"), ""), IF($CI327="З", CONCATENATE($CC$4, ","), ""), IF($CI327=Довідники!$E$5, CONCATENATE($CC$4, "*,"), ""), IF($CP327="З", CONCATENATE($CJ$4, ","), ""), IF($CP327=Довідники!$E$5, CONCATENATE($CJ$4, "*,"), ""), IF($CW327="З", CONCATENATE($CQ$4, ","), ""), IF($CW327=Довідники!$E$5, CONCATENATE($CQ$4, "*,"), ""), IF($DD327="З", CONCATENATE($CX$4, ","), ""), IF($DD327=Довідники!$E$5, CONCATENATE($CX$4, "*,"), ""), IF($DK327="З", CONCATENATE($DE$4, ","), ""), IF($DK327=Довідники!$E$5, CONCATENATE($DE$4, "*,"), ""))</f>
        <v>7,</v>
      </c>
      <c r="H327" s="48" t="str">
        <f t="shared" si="318"/>
        <v/>
      </c>
      <c r="I327" s="48" t="str">
        <f t="shared" si="319"/>
        <v/>
      </c>
      <c r="J327" s="48">
        <f t="shared" si="320"/>
        <v>0</v>
      </c>
      <c r="K327" s="48" t="str">
        <f t="shared" si="321"/>
        <v/>
      </c>
      <c r="L327" s="48">
        <f t="shared" si="297"/>
        <v>60</v>
      </c>
      <c r="M327" s="51">
        <f t="shared" si="322"/>
        <v>30</v>
      </c>
      <c r="N327" s="51">
        <f t="shared" si="323"/>
        <v>30</v>
      </c>
      <c r="O327" s="52">
        <f t="shared" si="324"/>
        <v>0</v>
      </c>
      <c r="P327" s="96">
        <f t="shared" si="325"/>
        <v>0.4</v>
      </c>
      <c r="Q327" s="166" t="str">
        <f>IF(OR(P327&lt;Довідники!$J$8, P327&gt;Довідники!$K$8), "!", "")</f>
        <v/>
      </c>
      <c r="R327" s="159"/>
      <c r="S327" s="103"/>
      <c r="T327" s="103"/>
      <c r="U327" s="72">
        <f t="shared" si="298"/>
        <v>0</v>
      </c>
      <c r="V327" s="104"/>
      <c r="W327" s="104"/>
      <c r="X327" s="105"/>
      <c r="Y327" s="102"/>
      <c r="Z327" s="103"/>
      <c r="AA327" s="103"/>
      <c r="AB327" s="72">
        <f t="shared" si="299"/>
        <v>0</v>
      </c>
      <c r="AC327" s="104"/>
      <c r="AD327" s="104"/>
      <c r="AE327" s="152"/>
      <c r="AF327" s="159"/>
      <c r="AG327" s="103"/>
      <c r="AH327" s="103"/>
      <c r="AI327" s="72">
        <f t="shared" si="300"/>
        <v>0</v>
      </c>
      <c r="AJ327" s="104"/>
      <c r="AK327" s="104"/>
      <c r="AL327" s="105"/>
      <c r="AM327" s="102"/>
      <c r="AN327" s="103"/>
      <c r="AO327" s="103"/>
      <c r="AP327" s="72">
        <f t="shared" si="301"/>
        <v>0</v>
      </c>
      <c r="AQ327" s="104"/>
      <c r="AR327" s="104"/>
      <c r="AS327" s="152"/>
      <c r="AT327" s="159"/>
      <c r="AU327" s="103"/>
      <c r="AV327" s="103"/>
      <c r="AW327" s="72">
        <f t="shared" si="302"/>
        <v>0</v>
      </c>
      <c r="AX327" s="104"/>
      <c r="AY327" s="104"/>
      <c r="AZ327" s="105"/>
      <c r="BA327" s="102"/>
      <c r="BB327" s="103"/>
      <c r="BC327" s="103"/>
      <c r="BD327" s="72">
        <f t="shared" si="303"/>
        <v>0</v>
      </c>
      <c r="BE327" s="104"/>
      <c r="BF327" s="104"/>
      <c r="BG327" s="152"/>
      <c r="BH327" s="159">
        <v>2</v>
      </c>
      <c r="BI327" s="103">
        <v>2</v>
      </c>
      <c r="BJ327" s="103"/>
      <c r="BK327" s="72">
        <f t="shared" si="304"/>
        <v>4</v>
      </c>
      <c r="BL327" s="104"/>
      <c r="BM327" s="104"/>
      <c r="BN327" s="105" t="s">
        <v>31</v>
      </c>
      <c r="BO327" s="102"/>
      <c r="BP327" s="103"/>
      <c r="BQ327" s="103"/>
      <c r="BR327" s="72">
        <f t="shared" si="305"/>
        <v>0</v>
      </c>
      <c r="BS327" s="104"/>
      <c r="BT327" s="104"/>
      <c r="BU327" s="152"/>
      <c r="BV327" s="159"/>
      <c r="BW327" s="103"/>
      <c r="BX327" s="103"/>
      <c r="BY327" s="72">
        <f t="shared" si="306"/>
        <v>0</v>
      </c>
      <c r="BZ327" s="104"/>
      <c r="CA327" s="104"/>
      <c r="CB327" s="105"/>
      <c r="CC327" s="102"/>
      <c r="CD327" s="103"/>
      <c r="CE327" s="103"/>
      <c r="CF327" s="72">
        <f t="shared" si="307"/>
        <v>0</v>
      </c>
      <c r="CG327" s="104"/>
      <c r="CH327" s="104"/>
      <c r="CI327" s="152"/>
      <c r="CJ327" s="159"/>
      <c r="CK327" s="103"/>
      <c r="CL327" s="103"/>
      <c r="CM327" s="72">
        <f t="shared" si="308"/>
        <v>0</v>
      </c>
      <c r="CN327" s="104"/>
      <c r="CO327" s="104"/>
      <c r="CP327" s="105"/>
      <c r="CQ327" s="102"/>
      <c r="CR327" s="103"/>
      <c r="CS327" s="103"/>
      <c r="CT327" s="72">
        <f t="shared" si="309"/>
        <v>0</v>
      </c>
      <c r="CU327" s="104"/>
      <c r="CV327" s="104"/>
      <c r="CW327" s="152"/>
      <c r="CX327" s="159"/>
      <c r="CY327" s="103"/>
      <c r="CZ327" s="103"/>
      <c r="DA327" s="72">
        <f t="shared" si="310"/>
        <v>0</v>
      </c>
      <c r="DB327" s="104"/>
      <c r="DC327" s="104"/>
      <c r="DD327" s="105"/>
      <c r="DE327" s="102"/>
      <c r="DF327" s="103"/>
      <c r="DG327" s="103"/>
      <c r="DH327" s="72">
        <f t="shared" si="311"/>
        <v>0</v>
      </c>
      <c r="DI327" s="104"/>
      <c r="DJ327" s="104"/>
      <c r="DK327" s="152"/>
      <c r="DL327" s="170">
        <f t="shared" si="326"/>
        <v>90</v>
      </c>
      <c r="DM327" s="51">
        <f>DN327*Довідники!$H$2</f>
        <v>150</v>
      </c>
      <c r="DN327" s="72">
        <f t="shared" si="327"/>
        <v>5</v>
      </c>
      <c r="DO327" s="96">
        <f t="shared" si="312"/>
        <v>0.6</v>
      </c>
      <c r="DP327" s="68" t="str">
        <f>IF(OR(DO327&lt;Довідники!$J$3, DO327&gt;Довідники!$K$3), "!", "")</f>
        <v/>
      </c>
      <c r="DQ327" s="120"/>
      <c r="DR327" s="45" t="str">
        <f t="shared" si="328"/>
        <v/>
      </c>
      <c r="DS327" s="182" t="s">
        <v>207</v>
      </c>
      <c r="DT327" s="119"/>
      <c r="DU327" s="119"/>
      <c r="DV327" s="119"/>
      <c r="DW327" s="179"/>
      <c r="DX327" s="182"/>
      <c r="DY327" s="119"/>
      <c r="DZ327" s="119"/>
      <c r="EA327" s="183"/>
      <c r="EB327" s="129">
        <f t="shared" si="329"/>
        <v>60</v>
      </c>
      <c r="EC327" s="130">
        <f t="shared" si="330"/>
        <v>5</v>
      </c>
      <c r="ED327" s="131">
        <f t="shared" si="331"/>
        <v>0</v>
      </c>
      <c r="EE327" s="131">
        <f t="shared" si="313"/>
        <v>0</v>
      </c>
      <c r="EF327" s="131">
        <f t="shared" si="314"/>
        <v>0</v>
      </c>
      <c r="EG327" s="131">
        <f t="shared" si="315"/>
        <v>1</v>
      </c>
      <c r="EH327" s="131">
        <f t="shared" si="316"/>
        <v>0</v>
      </c>
      <c r="EI327" s="131">
        <f t="shared" si="332"/>
        <v>0</v>
      </c>
      <c r="EJ327" s="131">
        <f t="shared" si="333"/>
        <v>0</v>
      </c>
      <c r="EL327" s="123">
        <f t="shared" si="334"/>
        <v>0</v>
      </c>
    </row>
    <row r="328" spans="1:142" ht="13.5" thickBot="1" x14ac:dyDescent="0.25">
      <c r="A328" s="49">
        <f t="shared" si="296"/>
        <v>9</v>
      </c>
      <c r="B328" s="587" t="s">
        <v>211</v>
      </c>
      <c r="C328" s="50">
        <f>IF(ISBLANK(D328)=FALSE,VLOOKUP(D328,Довідники!$B$2:$C$45,2,FALSE),"")</f>
        <v>34</v>
      </c>
      <c r="D328" s="145" t="s">
        <v>172</v>
      </c>
      <c r="E328" s="112">
        <v>5</v>
      </c>
      <c r="F328" s="48" t="str">
        <f t="shared" si="317"/>
        <v/>
      </c>
      <c r="G328" s="48" t="str">
        <f>CONCATENATE(IF($X328="З", CONCATENATE($R$4, ","), ""), IF($X328=Довідники!$E$5, CONCATENATE($R$4, "*,"), ""), IF($AE328="З", CONCATENATE($Y$4, ","), ""), IF($AE328=Довідники!$E$5, CONCATENATE($Y$4, "*,"), ""), IF($AL328="З", CONCATENATE($AF$4, ","), ""), IF($AL328=Довідники!$E$5, CONCATENATE($AF$4, "*,"), ""), IF($AS328="З", CONCATENATE($AM$4, ","), ""), IF($AS328=Довідники!$E$5, CONCATENATE($AM$4, "*,"), ""), IF($AZ328="З", CONCATENATE($AT$4, ","), ""), IF($AZ328=Довідники!$E$5, CONCATENATE($AT$4, "*,"), ""), IF($BG328="З", CONCATENATE($BA$4, ","), ""), IF($BG328=Довідники!$E$5, CONCATENATE($BA$4, "*,"), ""), IF($BN328="З", CONCATENATE($BH$4, ","), ""), IF($BN328=Довідники!$E$5, CONCATENATE($BH$4, "*,"), ""), IF($BU328="З", CONCATENATE($BO$4, ","), ""), IF($BU328=Довідники!$E$5, CONCATENATE($BO$4, "*,"), ""), IF($CB328="З", CONCATENATE($BV$4, ","), ""), IF($CB328=Довідники!$E$5, CONCATENATE($BV$4, "*,"), ""), IF($CI328="З", CONCATENATE($CC$4, ","), ""), IF($CI328=Довідники!$E$5, CONCATENATE($CC$4, "*,"), ""), IF($CP328="З", CONCATENATE($CJ$4, ","), ""), IF($CP328=Довідники!$E$5, CONCATENATE($CJ$4, "*,"), ""), IF($CW328="З", CONCATENATE($CQ$4, ","), ""), IF($CW328=Довідники!$E$5, CONCATENATE($CQ$4, "*,"), ""), IF($DD328="З", CONCATENATE($CX$4, ","), ""), IF($DD328=Довідники!$E$5, CONCATENATE($CX$4, "*,"), ""), IF($DK328="З", CONCATENATE($DE$4, ","), ""), IF($DK328=Довідники!$E$5, CONCATENATE($DE$4, "*,"), ""))</f>
        <v>7,</v>
      </c>
      <c r="H328" s="48" t="str">
        <f t="shared" si="318"/>
        <v/>
      </c>
      <c r="I328" s="48" t="str">
        <f t="shared" si="319"/>
        <v/>
      </c>
      <c r="J328" s="48">
        <f t="shared" si="320"/>
        <v>0</v>
      </c>
      <c r="K328" s="48" t="str">
        <f t="shared" si="321"/>
        <v/>
      </c>
      <c r="L328" s="48">
        <f t="shared" si="297"/>
        <v>60</v>
      </c>
      <c r="M328" s="51">
        <f t="shared" si="322"/>
        <v>30</v>
      </c>
      <c r="N328" s="51">
        <f t="shared" si="323"/>
        <v>30</v>
      </c>
      <c r="O328" s="52">
        <f t="shared" si="324"/>
        <v>0</v>
      </c>
      <c r="P328" s="96">
        <f t="shared" si="325"/>
        <v>0.4</v>
      </c>
      <c r="Q328" s="166" t="str">
        <f>IF(OR(P328&lt;Довідники!$J$8, P328&gt;Довідники!$K$8), "!", "")</f>
        <v/>
      </c>
      <c r="R328" s="159"/>
      <c r="S328" s="103"/>
      <c r="T328" s="103"/>
      <c r="U328" s="72">
        <f t="shared" si="298"/>
        <v>0</v>
      </c>
      <c r="V328" s="104"/>
      <c r="W328" s="104"/>
      <c r="X328" s="105"/>
      <c r="Y328" s="102"/>
      <c r="Z328" s="103"/>
      <c r="AA328" s="103"/>
      <c r="AB328" s="72">
        <f t="shared" si="299"/>
        <v>0</v>
      </c>
      <c r="AC328" s="104"/>
      <c r="AD328" s="104"/>
      <c r="AE328" s="152"/>
      <c r="AF328" s="159"/>
      <c r="AG328" s="103"/>
      <c r="AH328" s="103"/>
      <c r="AI328" s="72">
        <f t="shared" si="300"/>
        <v>0</v>
      </c>
      <c r="AJ328" s="104"/>
      <c r="AK328" s="104"/>
      <c r="AL328" s="105"/>
      <c r="AM328" s="102"/>
      <c r="AN328" s="103"/>
      <c r="AO328" s="103"/>
      <c r="AP328" s="72">
        <f t="shared" si="301"/>
        <v>0</v>
      </c>
      <c r="AQ328" s="104"/>
      <c r="AR328" s="104"/>
      <c r="AS328" s="152"/>
      <c r="AT328" s="159"/>
      <c r="AU328" s="103"/>
      <c r="AV328" s="103"/>
      <c r="AW328" s="72">
        <f t="shared" si="302"/>
        <v>0</v>
      </c>
      <c r="AX328" s="104"/>
      <c r="AY328" s="104"/>
      <c r="AZ328" s="105"/>
      <c r="BA328" s="102"/>
      <c r="BB328" s="103"/>
      <c r="BC328" s="103"/>
      <c r="BD328" s="72">
        <f t="shared" si="303"/>
        <v>0</v>
      </c>
      <c r="BE328" s="104"/>
      <c r="BF328" s="104"/>
      <c r="BG328" s="152"/>
      <c r="BH328" s="159">
        <v>2</v>
      </c>
      <c r="BI328" s="103">
        <v>2</v>
      </c>
      <c r="BJ328" s="103"/>
      <c r="BK328" s="72">
        <f t="shared" si="304"/>
        <v>4</v>
      </c>
      <c r="BL328" s="104"/>
      <c r="BM328" s="104"/>
      <c r="BN328" s="105" t="s">
        <v>31</v>
      </c>
      <c r="BO328" s="102"/>
      <c r="BP328" s="103"/>
      <c r="BQ328" s="103"/>
      <c r="BR328" s="72">
        <f t="shared" si="305"/>
        <v>0</v>
      </c>
      <c r="BS328" s="104"/>
      <c r="BT328" s="104"/>
      <c r="BU328" s="152"/>
      <c r="BV328" s="159"/>
      <c r="BW328" s="103"/>
      <c r="BX328" s="103"/>
      <c r="BY328" s="72">
        <f t="shared" si="306"/>
        <v>0</v>
      </c>
      <c r="BZ328" s="104"/>
      <c r="CA328" s="104"/>
      <c r="CB328" s="105"/>
      <c r="CC328" s="102"/>
      <c r="CD328" s="103"/>
      <c r="CE328" s="103"/>
      <c r="CF328" s="72">
        <f t="shared" si="307"/>
        <v>0</v>
      </c>
      <c r="CG328" s="104"/>
      <c r="CH328" s="104"/>
      <c r="CI328" s="152"/>
      <c r="CJ328" s="159"/>
      <c r="CK328" s="103"/>
      <c r="CL328" s="103"/>
      <c r="CM328" s="72">
        <f t="shared" si="308"/>
        <v>0</v>
      </c>
      <c r="CN328" s="104"/>
      <c r="CO328" s="104"/>
      <c r="CP328" s="105"/>
      <c r="CQ328" s="102"/>
      <c r="CR328" s="103"/>
      <c r="CS328" s="103"/>
      <c r="CT328" s="72">
        <f t="shared" si="309"/>
        <v>0</v>
      </c>
      <c r="CU328" s="104"/>
      <c r="CV328" s="104"/>
      <c r="CW328" s="152"/>
      <c r="CX328" s="159"/>
      <c r="CY328" s="103"/>
      <c r="CZ328" s="103"/>
      <c r="DA328" s="72">
        <f t="shared" si="310"/>
        <v>0</v>
      </c>
      <c r="DB328" s="104"/>
      <c r="DC328" s="104"/>
      <c r="DD328" s="105"/>
      <c r="DE328" s="102"/>
      <c r="DF328" s="103"/>
      <c r="DG328" s="103"/>
      <c r="DH328" s="72">
        <f t="shared" si="311"/>
        <v>0</v>
      </c>
      <c r="DI328" s="104"/>
      <c r="DJ328" s="104"/>
      <c r="DK328" s="152"/>
      <c r="DL328" s="170">
        <f t="shared" si="326"/>
        <v>90</v>
      </c>
      <c r="DM328" s="51">
        <f>DN328*Довідники!$H$2</f>
        <v>150</v>
      </c>
      <c r="DN328" s="72">
        <f t="shared" si="327"/>
        <v>5</v>
      </c>
      <c r="DO328" s="96">
        <f t="shared" si="312"/>
        <v>0.6</v>
      </c>
      <c r="DP328" s="68" t="str">
        <f>IF(OR(DO328&lt;Довідники!$J$3, DO328&gt;Довідники!$K$3), "!", "")</f>
        <v/>
      </c>
      <c r="DQ328" s="120"/>
      <c r="DR328" s="45" t="str">
        <f t="shared" si="328"/>
        <v/>
      </c>
      <c r="DS328" s="182" t="s">
        <v>207</v>
      </c>
      <c r="DT328" s="119"/>
      <c r="DU328" s="119"/>
      <c r="DV328" s="119"/>
      <c r="DW328" s="179"/>
      <c r="DX328" s="182"/>
      <c r="DY328" s="119"/>
      <c r="DZ328" s="119"/>
      <c r="EA328" s="183"/>
      <c r="EB328" s="129">
        <f t="shared" si="329"/>
        <v>60</v>
      </c>
      <c r="EC328" s="130">
        <f t="shared" si="330"/>
        <v>5</v>
      </c>
      <c r="ED328" s="131">
        <f t="shared" si="331"/>
        <v>0</v>
      </c>
      <c r="EE328" s="131">
        <f t="shared" si="313"/>
        <v>0</v>
      </c>
      <c r="EF328" s="131">
        <f t="shared" si="314"/>
        <v>0</v>
      </c>
      <c r="EG328" s="131">
        <f t="shared" si="315"/>
        <v>1</v>
      </c>
      <c r="EH328" s="131">
        <f t="shared" si="316"/>
        <v>0</v>
      </c>
      <c r="EI328" s="131">
        <f t="shared" si="332"/>
        <v>0</v>
      </c>
      <c r="EJ328" s="131">
        <f t="shared" si="333"/>
        <v>0</v>
      </c>
      <c r="EL328" s="123">
        <f t="shared" si="334"/>
        <v>0</v>
      </c>
    </row>
    <row r="329" spans="1:142" ht="13.5" thickBot="1" x14ac:dyDescent="0.25">
      <c r="A329" s="49">
        <f t="shared" si="296"/>
        <v>10</v>
      </c>
      <c r="B329" s="587" t="s">
        <v>212</v>
      </c>
      <c r="C329" s="50">
        <f>IF(ISBLANK(D329)=FALSE,VLOOKUP(D329,Довідники!$B$2:$C$45,2,FALSE),"")</f>
        <v>34</v>
      </c>
      <c r="D329" s="145" t="s">
        <v>172</v>
      </c>
      <c r="E329" s="112">
        <v>5</v>
      </c>
      <c r="F329" s="48" t="str">
        <f t="shared" si="317"/>
        <v/>
      </c>
      <c r="G329" s="48" t="str">
        <f>CONCATENATE(IF($X329="З", CONCATENATE($R$4, ","), ""), IF($X329=Довідники!$E$5, CONCATENATE($R$4, "*,"), ""), IF($AE329="З", CONCATENATE($Y$4, ","), ""), IF($AE329=Довідники!$E$5, CONCATENATE($Y$4, "*,"), ""), IF($AL329="З", CONCATENATE($AF$4, ","), ""), IF($AL329=Довідники!$E$5, CONCATENATE($AF$4, "*,"), ""), IF($AS329="З", CONCATENATE($AM$4, ","), ""), IF($AS329=Довідники!$E$5, CONCATENATE($AM$4, "*,"), ""), IF($AZ329="З", CONCATENATE($AT$4, ","), ""), IF($AZ329=Довідники!$E$5, CONCATENATE($AT$4, "*,"), ""), IF($BG329="З", CONCATENATE($BA$4, ","), ""), IF($BG329=Довідники!$E$5, CONCATENATE($BA$4, "*,"), ""), IF($BN329="З", CONCATENATE($BH$4, ","), ""), IF($BN329=Довідники!$E$5, CONCATENATE($BH$4, "*,"), ""), IF($BU329="З", CONCATENATE($BO$4, ","), ""), IF($BU329=Довідники!$E$5, CONCATENATE($BO$4, "*,"), ""), IF($CB329="З", CONCATENATE($BV$4, ","), ""), IF($CB329=Довідники!$E$5, CONCATENATE($BV$4, "*,"), ""), IF($CI329="З", CONCATENATE($CC$4, ","), ""), IF($CI329=Довідники!$E$5, CONCATENATE($CC$4, "*,"), ""), IF($CP329="З", CONCATENATE($CJ$4, ","), ""), IF($CP329=Довідники!$E$5, CONCATENATE($CJ$4, "*,"), ""), IF($CW329="З", CONCATENATE($CQ$4, ","), ""), IF($CW329=Довідники!$E$5, CONCATENATE($CQ$4, "*,"), ""), IF($DD329="З", CONCATENATE($CX$4, ","), ""), IF($DD329=Довідники!$E$5, CONCATENATE($CX$4, "*,"), ""), IF($DK329="З", CONCATENATE($DE$4, ","), ""), IF($DK329=Довідники!$E$5, CONCATENATE($DE$4, "*,"), ""))</f>
        <v>7,</v>
      </c>
      <c r="H329" s="48" t="str">
        <f t="shared" si="318"/>
        <v/>
      </c>
      <c r="I329" s="48" t="str">
        <f t="shared" si="319"/>
        <v/>
      </c>
      <c r="J329" s="48">
        <f t="shared" si="320"/>
        <v>0</v>
      </c>
      <c r="K329" s="48" t="str">
        <f t="shared" si="321"/>
        <v/>
      </c>
      <c r="L329" s="48">
        <f t="shared" si="297"/>
        <v>60</v>
      </c>
      <c r="M329" s="51">
        <f t="shared" si="322"/>
        <v>30</v>
      </c>
      <c r="N329" s="51">
        <f t="shared" si="323"/>
        <v>30</v>
      </c>
      <c r="O329" s="52">
        <f t="shared" si="324"/>
        <v>0</v>
      </c>
      <c r="P329" s="96">
        <f t="shared" si="325"/>
        <v>0.4</v>
      </c>
      <c r="Q329" s="166" t="str">
        <f>IF(OR(P329&lt;Довідники!$J$8, P329&gt;Довідники!$K$8), "!", "")</f>
        <v/>
      </c>
      <c r="R329" s="159"/>
      <c r="S329" s="103"/>
      <c r="T329" s="103"/>
      <c r="U329" s="72">
        <f t="shared" si="298"/>
        <v>0</v>
      </c>
      <c r="V329" s="104"/>
      <c r="W329" s="104"/>
      <c r="X329" s="105"/>
      <c r="Y329" s="102"/>
      <c r="Z329" s="103"/>
      <c r="AA329" s="103"/>
      <c r="AB329" s="72">
        <f t="shared" si="299"/>
        <v>0</v>
      </c>
      <c r="AC329" s="104"/>
      <c r="AD329" s="104"/>
      <c r="AE329" s="152"/>
      <c r="AF329" s="159"/>
      <c r="AG329" s="103"/>
      <c r="AH329" s="103"/>
      <c r="AI329" s="72">
        <f t="shared" si="300"/>
        <v>0</v>
      </c>
      <c r="AJ329" s="104"/>
      <c r="AK329" s="104"/>
      <c r="AL329" s="105"/>
      <c r="AM329" s="102"/>
      <c r="AN329" s="103"/>
      <c r="AO329" s="103"/>
      <c r="AP329" s="72">
        <f t="shared" si="301"/>
        <v>0</v>
      </c>
      <c r="AQ329" s="104"/>
      <c r="AR329" s="104"/>
      <c r="AS329" s="152"/>
      <c r="AT329" s="159"/>
      <c r="AU329" s="103"/>
      <c r="AV329" s="103"/>
      <c r="AW329" s="72">
        <f t="shared" si="302"/>
        <v>0</v>
      </c>
      <c r="AX329" s="104"/>
      <c r="AY329" s="104"/>
      <c r="AZ329" s="105"/>
      <c r="BA329" s="102"/>
      <c r="BB329" s="103"/>
      <c r="BC329" s="103"/>
      <c r="BD329" s="72">
        <f t="shared" si="303"/>
        <v>0</v>
      </c>
      <c r="BE329" s="104"/>
      <c r="BF329" s="104"/>
      <c r="BG329" s="152"/>
      <c r="BH329" s="159">
        <v>2</v>
      </c>
      <c r="BI329" s="103">
        <v>2</v>
      </c>
      <c r="BJ329" s="103"/>
      <c r="BK329" s="72">
        <f t="shared" si="304"/>
        <v>4</v>
      </c>
      <c r="BL329" s="104"/>
      <c r="BM329" s="104"/>
      <c r="BN329" s="105" t="s">
        <v>31</v>
      </c>
      <c r="BO329" s="102"/>
      <c r="BP329" s="103"/>
      <c r="BQ329" s="103"/>
      <c r="BR329" s="72">
        <f t="shared" si="305"/>
        <v>0</v>
      </c>
      <c r="BS329" s="104"/>
      <c r="BT329" s="104"/>
      <c r="BU329" s="152"/>
      <c r="BV329" s="159"/>
      <c r="BW329" s="103"/>
      <c r="BX329" s="103"/>
      <c r="BY329" s="72">
        <f t="shared" si="306"/>
        <v>0</v>
      </c>
      <c r="BZ329" s="104"/>
      <c r="CA329" s="104"/>
      <c r="CB329" s="105"/>
      <c r="CC329" s="102"/>
      <c r="CD329" s="103"/>
      <c r="CE329" s="103"/>
      <c r="CF329" s="72">
        <f t="shared" si="307"/>
        <v>0</v>
      </c>
      <c r="CG329" s="104"/>
      <c r="CH329" s="104"/>
      <c r="CI329" s="152"/>
      <c r="CJ329" s="159"/>
      <c r="CK329" s="103"/>
      <c r="CL329" s="103"/>
      <c r="CM329" s="72">
        <f t="shared" si="308"/>
        <v>0</v>
      </c>
      <c r="CN329" s="104"/>
      <c r="CO329" s="104"/>
      <c r="CP329" s="105"/>
      <c r="CQ329" s="102"/>
      <c r="CR329" s="103"/>
      <c r="CS329" s="103"/>
      <c r="CT329" s="72">
        <f t="shared" si="309"/>
        <v>0</v>
      </c>
      <c r="CU329" s="104"/>
      <c r="CV329" s="104"/>
      <c r="CW329" s="152"/>
      <c r="CX329" s="159"/>
      <c r="CY329" s="103"/>
      <c r="CZ329" s="103"/>
      <c r="DA329" s="72">
        <f t="shared" si="310"/>
        <v>0</v>
      </c>
      <c r="DB329" s="104"/>
      <c r="DC329" s="104"/>
      <c r="DD329" s="105"/>
      <c r="DE329" s="102"/>
      <c r="DF329" s="103"/>
      <c r="DG329" s="103"/>
      <c r="DH329" s="72">
        <f t="shared" si="311"/>
        <v>0</v>
      </c>
      <c r="DI329" s="104"/>
      <c r="DJ329" s="104"/>
      <c r="DK329" s="152"/>
      <c r="DL329" s="170">
        <f t="shared" si="326"/>
        <v>90</v>
      </c>
      <c r="DM329" s="51">
        <f>DN329*Довідники!$H$2</f>
        <v>150</v>
      </c>
      <c r="DN329" s="72">
        <f t="shared" si="327"/>
        <v>5</v>
      </c>
      <c r="DO329" s="96">
        <f t="shared" si="312"/>
        <v>0.6</v>
      </c>
      <c r="DP329" s="68" t="str">
        <f>IF(OR(DO329&lt;Довідники!$J$3, DO329&gt;Довідники!$K$3), "!", "")</f>
        <v/>
      </c>
      <c r="DQ329" s="120"/>
      <c r="DR329" s="45" t="str">
        <f t="shared" si="328"/>
        <v/>
      </c>
      <c r="DS329" s="182" t="s">
        <v>207</v>
      </c>
      <c r="DT329" s="119"/>
      <c r="DU329" s="119"/>
      <c r="DV329" s="119"/>
      <c r="DW329" s="179"/>
      <c r="DX329" s="182"/>
      <c r="DY329" s="119"/>
      <c r="DZ329" s="119"/>
      <c r="EA329" s="183"/>
      <c r="EB329" s="129">
        <f t="shared" si="329"/>
        <v>60</v>
      </c>
      <c r="EC329" s="130">
        <f t="shared" si="330"/>
        <v>5</v>
      </c>
      <c r="ED329" s="131">
        <f t="shared" si="331"/>
        <v>0</v>
      </c>
      <c r="EE329" s="131">
        <f t="shared" si="313"/>
        <v>0</v>
      </c>
      <c r="EF329" s="131">
        <f t="shared" si="314"/>
        <v>0</v>
      </c>
      <c r="EG329" s="131">
        <f t="shared" si="315"/>
        <v>1</v>
      </c>
      <c r="EH329" s="131">
        <f t="shared" si="316"/>
        <v>0</v>
      </c>
      <c r="EI329" s="131">
        <f t="shared" si="332"/>
        <v>0</v>
      </c>
      <c r="EJ329" s="131">
        <f t="shared" si="333"/>
        <v>0</v>
      </c>
      <c r="EL329" s="123">
        <f t="shared" si="334"/>
        <v>0</v>
      </c>
    </row>
    <row r="330" spans="1:142" ht="13.5" thickBot="1" x14ac:dyDescent="0.25">
      <c r="A330" s="49">
        <f t="shared" si="296"/>
        <v>11</v>
      </c>
      <c r="B330" s="585" t="s">
        <v>213</v>
      </c>
      <c r="C330" s="50" t="str">
        <f>IF(ISBLANK(D330)=FALSE,VLOOKUP(D330,Довідники!$B$2:$C$45,2,FALSE),"")</f>
        <v/>
      </c>
      <c r="D330" s="145"/>
      <c r="E330" s="112"/>
      <c r="F330" s="48" t="str">
        <f t="shared" si="317"/>
        <v/>
      </c>
      <c r="G330" s="48" t="str">
        <f>CONCATENATE(IF($X330="З", CONCATENATE($R$4, ","), ""), IF($X330=Довідники!$E$5, CONCATENATE($R$4, "*,"), ""), IF($AE330="З", CONCATENATE($Y$4, ","), ""), IF($AE330=Довідники!$E$5, CONCATENATE($Y$4, "*,"), ""), IF($AL330="З", CONCATENATE($AF$4, ","), ""), IF($AL330=Довідники!$E$5, CONCATENATE($AF$4, "*,"), ""), IF($AS330="З", CONCATENATE($AM$4, ","), ""), IF($AS330=Довідники!$E$5, CONCATENATE($AM$4, "*,"), ""), IF($AZ330="З", CONCATENATE($AT$4, ","), ""), IF($AZ330=Довідники!$E$5, CONCATENATE($AT$4, "*,"), ""), IF($BG330="З", CONCATENATE($BA$4, ","), ""), IF($BG330=Довідники!$E$5, CONCATENATE($BA$4, "*,"), ""), IF($BN330="З", CONCATENATE($BH$4, ","), ""), IF($BN330=Довідники!$E$5, CONCATENATE($BH$4, "*,"), ""), IF($BU330="З", CONCATENATE($BO$4, ","), ""), IF($BU330=Довідники!$E$5, CONCATENATE($BO$4, "*,"), ""), IF($CB330="З", CONCATENATE($BV$4, ","), ""), IF($CB330=Довідники!$E$5, CONCATENATE($BV$4, "*,"), ""), IF($CI330="З", CONCATENATE($CC$4, ","), ""), IF($CI330=Довідники!$E$5, CONCATENATE($CC$4, "*,"), ""), IF($CP330="З", CONCATENATE($CJ$4, ","), ""), IF($CP330=Довідники!$E$5, CONCATENATE($CJ$4, "*,"), ""), IF($CW330="З", CONCATENATE($CQ$4, ","), ""), IF($CW330=Довідники!$E$5, CONCATENATE($CQ$4, "*,"), ""), IF($DD330="З", CONCATENATE($CX$4, ","), ""), IF($DD330=Довідники!$E$5, CONCATENATE($CX$4, "*,"), ""), IF($DK330="З", CONCATENATE($DE$4, ","), ""), IF($DK330=Довідники!$E$5, CONCATENATE($DE$4, "*,"), ""))</f>
        <v/>
      </c>
      <c r="H330" s="48" t="str">
        <f t="shared" si="318"/>
        <v/>
      </c>
      <c r="I330" s="48" t="str">
        <f t="shared" si="319"/>
        <v/>
      </c>
      <c r="J330" s="48">
        <f t="shared" si="320"/>
        <v>0</v>
      </c>
      <c r="K330" s="48" t="str">
        <f t="shared" si="321"/>
        <v/>
      </c>
      <c r="L330" s="48">
        <f t="shared" si="297"/>
        <v>0</v>
      </c>
      <c r="M330" s="51">
        <f t="shared" si="322"/>
        <v>0</v>
      </c>
      <c r="N330" s="51">
        <f t="shared" si="323"/>
        <v>0</v>
      </c>
      <c r="O330" s="52">
        <f t="shared" si="324"/>
        <v>0</v>
      </c>
      <c r="P330" s="96" t="str">
        <f t="shared" si="325"/>
        <v xml:space="preserve"> </v>
      </c>
      <c r="Q330" s="166" t="str">
        <f>IF(OR(P330&lt;Довідники!$J$8, P330&gt;Довідники!$K$8), "!", "")</f>
        <v>!</v>
      </c>
      <c r="R330" s="159"/>
      <c r="S330" s="103"/>
      <c r="T330" s="103"/>
      <c r="U330" s="72">
        <f t="shared" si="298"/>
        <v>0</v>
      </c>
      <c r="V330" s="104"/>
      <c r="W330" s="104"/>
      <c r="X330" s="105"/>
      <c r="Y330" s="102"/>
      <c r="Z330" s="103"/>
      <c r="AA330" s="103"/>
      <c r="AB330" s="72">
        <f t="shared" si="299"/>
        <v>0</v>
      </c>
      <c r="AC330" s="104"/>
      <c r="AD330" s="104"/>
      <c r="AE330" s="152"/>
      <c r="AF330" s="159"/>
      <c r="AG330" s="103"/>
      <c r="AH330" s="103"/>
      <c r="AI330" s="72">
        <f t="shared" si="300"/>
        <v>0</v>
      </c>
      <c r="AJ330" s="104"/>
      <c r="AK330" s="104"/>
      <c r="AL330" s="105"/>
      <c r="AM330" s="102"/>
      <c r="AN330" s="103"/>
      <c r="AO330" s="103"/>
      <c r="AP330" s="72">
        <f t="shared" si="301"/>
        <v>0</v>
      </c>
      <c r="AQ330" s="104"/>
      <c r="AR330" s="104"/>
      <c r="AS330" s="152"/>
      <c r="AT330" s="159"/>
      <c r="AU330" s="103"/>
      <c r="AV330" s="103"/>
      <c r="AW330" s="72">
        <f t="shared" si="302"/>
        <v>0</v>
      </c>
      <c r="AX330" s="104"/>
      <c r="AY330" s="104"/>
      <c r="AZ330" s="105"/>
      <c r="BA330" s="102"/>
      <c r="BB330" s="103"/>
      <c r="BC330" s="103"/>
      <c r="BD330" s="72">
        <f t="shared" si="303"/>
        <v>0</v>
      </c>
      <c r="BE330" s="104"/>
      <c r="BF330" s="104"/>
      <c r="BG330" s="152"/>
      <c r="BH330" s="159"/>
      <c r="BI330" s="103"/>
      <c r="BJ330" s="103"/>
      <c r="BK330" s="72">
        <f t="shared" si="304"/>
        <v>0</v>
      </c>
      <c r="BL330" s="104"/>
      <c r="BM330" s="104"/>
      <c r="BN330" s="105"/>
      <c r="BO330" s="102"/>
      <c r="BP330" s="103"/>
      <c r="BQ330" s="103"/>
      <c r="BR330" s="72">
        <f t="shared" si="305"/>
        <v>0</v>
      </c>
      <c r="BS330" s="104"/>
      <c r="BT330" s="104"/>
      <c r="BU330" s="152"/>
      <c r="BV330" s="159"/>
      <c r="BW330" s="103"/>
      <c r="BX330" s="103"/>
      <c r="BY330" s="72">
        <f t="shared" si="306"/>
        <v>0</v>
      </c>
      <c r="BZ330" s="104"/>
      <c r="CA330" s="104"/>
      <c r="CB330" s="105"/>
      <c r="CC330" s="102"/>
      <c r="CD330" s="103"/>
      <c r="CE330" s="103"/>
      <c r="CF330" s="72">
        <f t="shared" si="307"/>
        <v>0</v>
      </c>
      <c r="CG330" s="104"/>
      <c r="CH330" s="104"/>
      <c r="CI330" s="152"/>
      <c r="CJ330" s="159"/>
      <c r="CK330" s="103"/>
      <c r="CL330" s="103"/>
      <c r="CM330" s="72">
        <f t="shared" si="308"/>
        <v>0</v>
      </c>
      <c r="CN330" s="104"/>
      <c r="CO330" s="104"/>
      <c r="CP330" s="105"/>
      <c r="CQ330" s="102"/>
      <c r="CR330" s="103"/>
      <c r="CS330" s="103"/>
      <c r="CT330" s="72">
        <f t="shared" si="309"/>
        <v>0</v>
      </c>
      <c r="CU330" s="104"/>
      <c r="CV330" s="104"/>
      <c r="CW330" s="152"/>
      <c r="CX330" s="159"/>
      <c r="CY330" s="103"/>
      <c r="CZ330" s="103"/>
      <c r="DA330" s="72">
        <f t="shared" si="310"/>
        <v>0</v>
      </c>
      <c r="DB330" s="104"/>
      <c r="DC330" s="104"/>
      <c r="DD330" s="105"/>
      <c r="DE330" s="102"/>
      <c r="DF330" s="103"/>
      <c r="DG330" s="103"/>
      <c r="DH330" s="72">
        <f t="shared" si="311"/>
        <v>0</v>
      </c>
      <c r="DI330" s="104"/>
      <c r="DJ330" s="104"/>
      <c r="DK330" s="152"/>
      <c r="DL330" s="170">
        <f t="shared" si="326"/>
        <v>0</v>
      </c>
      <c r="DM330" s="51">
        <f>DN330*Довідники!$H$2</f>
        <v>0</v>
      </c>
      <c r="DN330" s="72">
        <f t="shared" si="327"/>
        <v>0</v>
      </c>
      <c r="DO330" s="96" t="str">
        <f t="shared" si="312"/>
        <v xml:space="preserve"> </v>
      </c>
      <c r="DP330" s="68" t="str">
        <f>IF(OR(DO330&lt;Довідники!$J$3, DO330&gt;Довідники!$K$3), "!", "")</f>
        <v>!</v>
      </c>
      <c r="DQ330" s="120"/>
      <c r="DR330" s="45" t="str">
        <f t="shared" si="328"/>
        <v/>
      </c>
      <c r="DS330" s="182" t="s">
        <v>207</v>
      </c>
      <c r="DT330" s="119"/>
      <c r="DU330" s="119"/>
      <c r="DV330" s="119"/>
      <c r="DW330" s="179"/>
      <c r="DX330" s="182"/>
      <c r="DY330" s="119"/>
      <c r="DZ330" s="119"/>
      <c r="EA330" s="183"/>
      <c r="EB330" s="129">
        <f t="shared" si="329"/>
        <v>0</v>
      </c>
      <c r="EC330" s="130">
        <f t="shared" si="330"/>
        <v>0</v>
      </c>
      <c r="ED330" s="131">
        <f t="shared" si="331"/>
        <v>0</v>
      </c>
      <c r="EE330" s="131">
        <f t="shared" si="313"/>
        <v>0</v>
      </c>
      <c r="EF330" s="131">
        <f t="shared" si="314"/>
        <v>0</v>
      </c>
      <c r="EG330" s="131">
        <f t="shared" si="315"/>
        <v>0</v>
      </c>
      <c r="EH330" s="131">
        <f t="shared" si="316"/>
        <v>0</v>
      </c>
      <c r="EI330" s="131">
        <f t="shared" si="332"/>
        <v>0</v>
      </c>
      <c r="EJ330" s="131">
        <f t="shared" si="333"/>
        <v>0</v>
      </c>
      <c r="EL330" s="123">
        <f t="shared" si="334"/>
        <v>0</v>
      </c>
    </row>
    <row r="331" spans="1:142" ht="13.5" thickBot="1" x14ac:dyDescent="0.25">
      <c r="A331" s="49">
        <f t="shared" si="296"/>
        <v>12</v>
      </c>
      <c r="B331" s="585" t="s">
        <v>214</v>
      </c>
      <c r="C331" s="50" t="str">
        <f>IF(ISBLANK(D331)=FALSE,VLOOKUP(D331,Довідники!$B$2:$C$45,2,FALSE),"")</f>
        <v/>
      </c>
      <c r="D331" s="145"/>
      <c r="E331" s="112"/>
      <c r="F331" s="48" t="str">
        <f t="shared" si="317"/>
        <v/>
      </c>
      <c r="G331" s="48" t="str">
        <f>CONCATENATE(IF($X331="З", CONCATENATE($R$4, ","), ""), IF($X331=Довідники!$E$5, CONCATENATE($R$4, "*,"), ""), IF($AE331="З", CONCATENATE($Y$4, ","), ""), IF($AE331=Довідники!$E$5, CONCATENATE($Y$4, "*,"), ""), IF($AL331="З", CONCATENATE($AF$4, ","), ""), IF($AL331=Довідники!$E$5, CONCATENATE($AF$4, "*,"), ""), IF($AS331="З", CONCATENATE($AM$4, ","), ""), IF($AS331=Довідники!$E$5, CONCATENATE($AM$4, "*,"), ""), IF($AZ331="З", CONCATENATE($AT$4, ","), ""), IF($AZ331=Довідники!$E$5, CONCATENATE($AT$4, "*,"), ""), IF($BG331="З", CONCATENATE($BA$4, ","), ""), IF($BG331=Довідники!$E$5, CONCATENATE($BA$4, "*,"), ""), IF($BN331="З", CONCATENATE($BH$4, ","), ""), IF($BN331=Довідники!$E$5, CONCATENATE($BH$4, "*,"), ""), IF($BU331="З", CONCATENATE($BO$4, ","), ""), IF($BU331=Довідники!$E$5, CONCATENATE($BO$4, "*,"), ""), IF($CB331="З", CONCATENATE($BV$4, ","), ""), IF($CB331=Довідники!$E$5, CONCATENATE($BV$4, "*,"), ""), IF($CI331="З", CONCATENATE($CC$4, ","), ""), IF($CI331=Довідники!$E$5, CONCATENATE($CC$4, "*,"), ""), IF($CP331="З", CONCATENATE($CJ$4, ","), ""), IF($CP331=Довідники!$E$5, CONCATENATE($CJ$4, "*,"), ""), IF($CW331="З", CONCATENATE($CQ$4, ","), ""), IF($CW331=Довідники!$E$5, CONCATENATE($CQ$4, "*,"), ""), IF($DD331="З", CONCATENATE($CX$4, ","), ""), IF($DD331=Довідники!$E$5, CONCATENATE($CX$4, "*,"), ""), IF($DK331="З", CONCATENATE($DE$4, ","), ""), IF($DK331=Довідники!$E$5, CONCATENATE($DE$4, "*,"), ""))</f>
        <v/>
      </c>
      <c r="H331" s="48" t="str">
        <f t="shared" si="318"/>
        <v/>
      </c>
      <c r="I331" s="48" t="str">
        <f t="shared" si="319"/>
        <v/>
      </c>
      <c r="J331" s="48">
        <f t="shared" si="320"/>
        <v>0</v>
      </c>
      <c r="K331" s="48" t="str">
        <f t="shared" si="321"/>
        <v/>
      </c>
      <c r="L331" s="48">
        <f t="shared" si="297"/>
        <v>0</v>
      </c>
      <c r="M331" s="51">
        <f t="shared" si="322"/>
        <v>0</v>
      </c>
      <c r="N331" s="51">
        <f t="shared" si="323"/>
        <v>0</v>
      </c>
      <c r="O331" s="52">
        <f t="shared" si="324"/>
        <v>0</v>
      </c>
      <c r="P331" s="96" t="str">
        <f t="shared" si="325"/>
        <v xml:space="preserve"> </v>
      </c>
      <c r="Q331" s="166" t="str">
        <f>IF(OR(P331&lt;Довідники!$J$8, P331&gt;Довідники!$K$8), "!", "")</f>
        <v>!</v>
      </c>
      <c r="R331" s="159"/>
      <c r="S331" s="103"/>
      <c r="T331" s="103"/>
      <c r="U331" s="72">
        <f t="shared" si="298"/>
        <v>0</v>
      </c>
      <c r="V331" s="104"/>
      <c r="W331" s="104"/>
      <c r="X331" s="105"/>
      <c r="Y331" s="102"/>
      <c r="Z331" s="103"/>
      <c r="AA331" s="103"/>
      <c r="AB331" s="72">
        <f t="shared" si="299"/>
        <v>0</v>
      </c>
      <c r="AC331" s="104"/>
      <c r="AD331" s="104"/>
      <c r="AE331" s="152"/>
      <c r="AF331" s="159"/>
      <c r="AG331" s="103"/>
      <c r="AH331" s="103"/>
      <c r="AI331" s="72">
        <f t="shared" si="300"/>
        <v>0</v>
      </c>
      <c r="AJ331" s="104"/>
      <c r="AK331" s="104"/>
      <c r="AL331" s="105"/>
      <c r="AM331" s="102"/>
      <c r="AN331" s="103"/>
      <c r="AO331" s="103"/>
      <c r="AP331" s="72">
        <f t="shared" si="301"/>
        <v>0</v>
      </c>
      <c r="AQ331" s="104"/>
      <c r="AR331" s="104"/>
      <c r="AS331" s="152"/>
      <c r="AT331" s="159"/>
      <c r="AU331" s="103"/>
      <c r="AV331" s="103"/>
      <c r="AW331" s="72">
        <f t="shared" si="302"/>
        <v>0</v>
      </c>
      <c r="AX331" s="104"/>
      <c r="AY331" s="104"/>
      <c r="AZ331" s="105"/>
      <c r="BA331" s="102"/>
      <c r="BB331" s="103"/>
      <c r="BC331" s="103"/>
      <c r="BD331" s="72">
        <f t="shared" si="303"/>
        <v>0</v>
      </c>
      <c r="BE331" s="104"/>
      <c r="BF331" s="104"/>
      <c r="BG331" s="152"/>
      <c r="BH331" s="159"/>
      <c r="BI331" s="103"/>
      <c r="BJ331" s="103"/>
      <c r="BK331" s="72">
        <f t="shared" si="304"/>
        <v>0</v>
      </c>
      <c r="BL331" s="104"/>
      <c r="BM331" s="104"/>
      <c r="BN331" s="105"/>
      <c r="BO331" s="102"/>
      <c r="BP331" s="103"/>
      <c r="BQ331" s="103"/>
      <c r="BR331" s="72">
        <f t="shared" si="305"/>
        <v>0</v>
      </c>
      <c r="BS331" s="104"/>
      <c r="BT331" s="104"/>
      <c r="BU331" s="152"/>
      <c r="BV331" s="159"/>
      <c r="BW331" s="103"/>
      <c r="BX331" s="103"/>
      <c r="BY331" s="72">
        <f t="shared" si="306"/>
        <v>0</v>
      </c>
      <c r="BZ331" s="104"/>
      <c r="CA331" s="104"/>
      <c r="CB331" s="105"/>
      <c r="CC331" s="102"/>
      <c r="CD331" s="103"/>
      <c r="CE331" s="103"/>
      <c r="CF331" s="72">
        <f t="shared" si="307"/>
        <v>0</v>
      </c>
      <c r="CG331" s="104"/>
      <c r="CH331" s="104"/>
      <c r="CI331" s="152"/>
      <c r="CJ331" s="159"/>
      <c r="CK331" s="103"/>
      <c r="CL331" s="103"/>
      <c r="CM331" s="72">
        <f t="shared" si="308"/>
        <v>0</v>
      </c>
      <c r="CN331" s="104"/>
      <c r="CO331" s="104"/>
      <c r="CP331" s="105"/>
      <c r="CQ331" s="102"/>
      <c r="CR331" s="103"/>
      <c r="CS331" s="103"/>
      <c r="CT331" s="72">
        <f t="shared" si="309"/>
        <v>0</v>
      </c>
      <c r="CU331" s="104"/>
      <c r="CV331" s="104"/>
      <c r="CW331" s="152"/>
      <c r="CX331" s="159"/>
      <c r="CY331" s="103"/>
      <c r="CZ331" s="103"/>
      <c r="DA331" s="72">
        <f t="shared" si="310"/>
        <v>0</v>
      </c>
      <c r="DB331" s="104"/>
      <c r="DC331" s="104"/>
      <c r="DD331" s="105"/>
      <c r="DE331" s="102"/>
      <c r="DF331" s="103"/>
      <c r="DG331" s="103"/>
      <c r="DH331" s="72">
        <f t="shared" si="311"/>
        <v>0</v>
      </c>
      <c r="DI331" s="104"/>
      <c r="DJ331" s="104"/>
      <c r="DK331" s="152"/>
      <c r="DL331" s="170">
        <f t="shared" si="326"/>
        <v>0</v>
      </c>
      <c r="DM331" s="51">
        <f>DN331*Довідники!$H$2</f>
        <v>0</v>
      </c>
      <c r="DN331" s="72">
        <f t="shared" si="327"/>
        <v>0</v>
      </c>
      <c r="DO331" s="96" t="str">
        <f t="shared" si="312"/>
        <v xml:space="preserve"> </v>
      </c>
      <c r="DP331" s="68" t="str">
        <f>IF(OR(DO331&lt;Довідники!$J$3, DO331&gt;Довідники!$K$3), "!", "")</f>
        <v>!</v>
      </c>
      <c r="DQ331" s="120"/>
      <c r="DR331" s="45" t="str">
        <f t="shared" si="328"/>
        <v/>
      </c>
      <c r="DS331" s="182" t="s">
        <v>207</v>
      </c>
      <c r="DT331" s="119"/>
      <c r="DU331" s="119"/>
      <c r="DV331" s="119"/>
      <c r="DW331" s="179"/>
      <c r="DX331" s="182"/>
      <c r="DY331" s="119"/>
      <c r="DZ331" s="119"/>
      <c r="EA331" s="183"/>
      <c r="EB331" s="129">
        <f t="shared" si="329"/>
        <v>0</v>
      </c>
      <c r="EC331" s="130">
        <f t="shared" si="330"/>
        <v>0</v>
      </c>
      <c r="ED331" s="131">
        <f t="shared" si="331"/>
        <v>0</v>
      </c>
      <c r="EE331" s="131">
        <f t="shared" si="313"/>
        <v>0</v>
      </c>
      <c r="EF331" s="131">
        <f t="shared" si="314"/>
        <v>0</v>
      </c>
      <c r="EG331" s="131">
        <f t="shared" si="315"/>
        <v>0</v>
      </c>
      <c r="EH331" s="131">
        <f t="shared" si="316"/>
        <v>0</v>
      </c>
      <c r="EI331" s="131">
        <f t="shared" si="332"/>
        <v>0</v>
      </c>
      <c r="EJ331" s="131">
        <f t="shared" si="333"/>
        <v>0</v>
      </c>
      <c r="EL331" s="123">
        <f t="shared" si="334"/>
        <v>0</v>
      </c>
    </row>
    <row r="332" spans="1:142" ht="13.5" thickBot="1" x14ac:dyDescent="0.25">
      <c r="A332" s="49">
        <f t="shared" si="296"/>
        <v>13</v>
      </c>
      <c r="B332" s="585" t="s">
        <v>215</v>
      </c>
      <c r="C332" s="50" t="str">
        <f>IF(ISBLANK(D332)=FALSE,VLOOKUP(D332,Довідники!$B$2:$C$45,2,FALSE),"")</f>
        <v/>
      </c>
      <c r="D332" s="145"/>
      <c r="E332" s="112"/>
      <c r="F332" s="48" t="str">
        <f t="shared" si="317"/>
        <v/>
      </c>
      <c r="G332" s="48" t="str">
        <f>CONCATENATE(IF($X332="З", CONCATENATE($R$4, ","), ""), IF($X332=Довідники!$E$5, CONCATENATE($R$4, "*,"), ""), IF($AE332="З", CONCATENATE($Y$4, ","), ""), IF($AE332=Довідники!$E$5, CONCATENATE($Y$4, "*,"), ""), IF($AL332="З", CONCATENATE($AF$4, ","), ""), IF($AL332=Довідники!$E$5, CONCATENATE($AF$4, "*,"), ""), IF($AS332="З", CONCATENATE($AM$4, ","), ""), IF($AS332=Довідники!$E$5, CONCATENATE($AM$4, "*,"), ""), IF($AZ332="З", CONCATENATE($AT$4, ","), ""), IF($AZ332=Довідники!$E$5, CONCATENATE($AT$4, "*,"), ""), IF($BG332="З", CONCATENATE($BA$4, ","), ""), IF($BG332=Довідники!$E$5, CONCATENATE($BA$4, "*,"), ""), IF($BN332="З", CONCATENATE($BH$4, ","), ""), IF($BN332=Довідники!$E$5, CONCATENATE($BH$4, "*,"), ""), IF($BU332="З", CONCATENATE($BO$4, ","), ""), IF($BU332=Довідники!$E$5, CONCATENATE($BO$4, "*,"), ""), IF($CB332="З", CONCATENATE($BV$4, ","), ""), IF($CB332=Довідники!$E$5, CONCATENATE($BV$4, "*,"), ""), IF($CI332="З", CONCATENATE($CC$4, ","), ""), IF($CI332=Довідники!$E$5, CONCATENATE($CC$4, "*,"), ""), IF($CP332="З", CONCATENATE($CJ$4, ","), ""), IF($CP332=Довідники!$E$5, CONCATENATE($CJ$4, "*,"), ""), IF($CW332="З", CONCATENATE($CQ$4, ","), ""), IF($CW332=Довідники!$E$5, CONCATENATE($CQ$4, "*,"), ""), IF($DD332="З", CONCATENATE($CX$4, ","), ""), IF($DD332=Довідники!$E$5, CONCATENATE($CX$4, "*,"), ""), IF($DK332="З", CONCATENATE($DE$4, ","), ""), IF($DK332=Довідники!$E$5, CONCATENATE($DE$4, "*,"), ""))</f>
        <v/>
      </c>
      <c r="H332" s="48" t="str">
        <f t="shared" si="318"/>
        <v/>
      </c>
      <c r="I332" s="48" t="str">
        <f t="shared" si="319"/>
        <v/>
      </c>
      <c r="J332" s="48">
        <f t="shared" si="320"/>
        <v>0</v>
      </c>
      <c r="K332" s="48" t="str">
        <f t="shared" si="321"/>
        <v/>
      </c>
      <c r="L332" s="48">
        <f t="shared" si="297"/>
        <v>0</v>
      </c>
      <c r="M332" s="51">
        <f t="shared" si="322"/>
        <v>0</v>
      </c>
      <c r="N332" s="51">
        <f t="shared" si="323"/>
        <v>0</v>
      </c>
      <c r="O332" s="52">
        <f t="shared" si="324"/>
        <v>0</v>
      </c>
      <c r="P332" s="96" t="str">
        <f t="shared" si="325"/>
        <v xml:space="preserve"> </v>
      </c>
      <c r="Q332" s="166" t="str">
        <f>IF(OR(P332&lt;Довідники!$J$8, P332&gt;Довідники!$K$8), "!", "")</f>
        <v>!</v>
      </c>
      <c r="R332" s="159"/>
      <c r="S332" s="103"/>
      <c r="T332" s="103"/>
      <c r="U332" s="72">
        <f t="shared" si="298"/>
        <v>0</v>
      </c>
      <c r="V332" s="104"/>
      <c r="W332" s="104"/>
      <c r="X332" s="105"/>
      <c r="Y332" s="102"/>
      <c r="Z332" s="103"/>
      <c r="AA332" s="103"/>
      <c r="AB332" s="72">
        <f t="shared" si="299"/>
        <v>0</v>
      </c>
      <c r="AC332" s="104"/>
      <c r="AD332" s="104"/>
      <c r="AE332" s="152"/>
      <c r="AF332" s="159"/>
      <c r="AG332" s="103"/>
      <c r="AH332" s="103"/>
      <c r="AI332" s="72">
        <f t="shared" si="300"/>
        <v>0</v>
      </c>
      <c r="AJ332" s="104"/>
      <c r="AK332" s="104"/>
      <c r="AL332" s="105"/>
      <c r="AM332" s="102"/>
      <c r="AN332" s="103"/>
      <c r="AO332" s="103"/>
      <c r="AP332" s="72">
        <f t="shared" si="301"/>
        <v>0</v>
      </c>
      <c r="AQ332" s="104"/>
      <c r="AR332" s="104"/>
      <c r="AS332" s="152"/>
      <c r="AT332" s="159"/>
      <c r="AU332" s="103"/>
      <c r="AV332" s="103"/>
      <c r="AW332" s="72">
        <f t="shared" si="302"/>
        <v>0</v>
      </c>
      <c r="AX332" s="104"/>
      <c r="AY332" s="104"/>
      <c r="AZ332" s="105"/>
      <c r="BA332" s="102"/>
      <c r="BB332" s="103"/>
      <c r="BC332" s="103"/>
      <c r="BD332" s="72">
        <f t="shared" si="303"/>
        <v>0</v>
      </c>
      <c r="BE332" s="104"/>
      <c r="BF332" s="104"/>
      <c r="BG332" s="152"/>
      <c r="BH332" s="159"/>
      <c r="BI332" s="103"/>
      <c r="BJ332" s="103"/>
      <c r="BK332" s="72">
        <f t="shared" si="304"/>
        <v>0</v>
      </c>
      <c r="BL332" s="104"/>
      <c r="BM332" s="104"/>
      <c r="BN332" s="105"/>
      <c r="BO332" s="102"/>
      <c r="BP332" s="103"/>
      <c r="BQ332" s="103"/>
      <c r="BR332" s="72">
        <f t="shared" si="305"/>
        <v>0</v>
      </c>
      <c r="BS332" s="104"/>
      <c r="BT332" s="104"/>
      <c r="BU332" s="152"/>
      <c r="BV332" s="159"/>
      <c r="BW332" s="103"/>
      <c r="BX332" s="103"/>
      <c r="BY332" s="72">
        <f t="shared" si="306"/>
        <v>0</v>
      </c>
      <c r="BZ332" s="104"/>
      <c r="CA332" s="104"/>
      <c r="CB332" s="105"/>
      <c r="CC332" s="102"/>
      <c r="CD332" s="103"/>
      <c r="CE332" s="103"/>
      <c r="CF332" s="72">
        <f t="shared" si="307"/>
        <v>0</v>
      </c>
      <c r="CG332" s="104"/>
      <c r="CH332" s="104"/>
      <c r="CI332" s="152"/>
      <c r="CJ332" s="159"/>
      <c r="CK332" s="103"/>
      <c r="CL332" s="103"/>
      <c r="CM332" s="72">
        <f t="shared" si="308"/>
        <v>0</v>
      </c>
      <c r="CN332" s="104"/>
      <c r="CO332" s="104"/>
      <c r="CP332" s="105"/>
      <c r="CQ332" s="102"/>
      <c r="CR332" s="103"/>
      <c r="CS332" s="103"/>
      <c r="CT332" s="72">
        <f t="shared" si="309"/>
        <v>0</v>
      </c>
      <c r="CU332" s="104"/>
      <c r="CV332" s="104"/>
      <c r="CW332" s="152"/>
      <c r="CX332" s="159"/>
      <c r="CY332" s="103"/>
      <c r="CZ332" s="103"/>
      <c r="DA332" s="72">
        <f t="shared" si="310"/>
        <v>0</v>
      </c>
      <c r="DB332" s="104"/>
      <c r="DC332" s="104"/>
      <c r="DD332" s="105"/>
      <c r="DE332" s="102"/>
      <c r="DF332" s="103"/>
      <c r="DG332" s="103"/>
      <c r="DH332" s="72">
        <f t="shared" si="311"/>
        <v>0</v>
      </c>
      <c r="DI332" s="104"/>
      <c r="DJ332" s="104"/>
      <c r="DK332" s="152"/>
      <c r="DL332" s="170">
        <f t="shared" si="326"/>
        <v>0</v>
      </c>
      <c r="DM332" s="51">
        <f>DN332*Довідники!$H$2</f>
        <v>0</v>
      </c>
      <c r="DN332" s="72">
        <f t="shared" si="327"/>
        <v>0</v>
      </c>
      <c r="DO332" s="96" t="str">
        <f t="shared" si="312"/>
        <v xml:space="preserve"> </v>
      </c>
      <c r="DP332" s="68" t="str">
        <f>IF(OR(DO332&lt;Довідники!$J$3, DO332&gt;Довідники!$K$3), "!", "")</f>
        <v>!</v>
      </c>
      <c r="DQ332" s="120"/>
      <c r="DR332" s="45" t="str">
        <f t="shared" si="328"/>
        <v/>
      </c>
      <c r="DS332" s="182" t="s">
        <v>207</v>
      </c>
      <c r="DT332" s="119"/>
      <c r="DU332" s="119"/>
      <c r="DV332" s="119"/>
      <c r="DW332" s="179"/>
      <c r="DX332" s="182"/>
      <c r="DY332" s="119"/>
      <c r="DZ332" s="119"/>
      <c r="EA332" s="183"/>
      <c r="EB332" s="129">
        <f t="shared" si="329"/>
        <v>0</v>
      </c>
      <c r="EC332" s="130">
        <f t="shared" si="330"/>
        <v>0</v>
      </c>
      <c r="ED332" s="131">
        <f t="shared" si="331"/>
        <v>0</v>
      </c>
      <c r="EE332" s="131">
        <f t="shared" si="313"/>
        <v>0</v>
      </c>
      <c r="EF332" s="131">
        <f t="shared" si="314"/>
        <v>0</v>
      </c>
      <c r="EG332" s="131">
        <f t="shared" si="315"/>
        <v>0</v>
      </c>
      <c r="EH332" s="131">
        <f t="shared" si="316"/>
        <v>0</v>
      </c>
      <c r="EI332" s="131">
        <f t="shared" si="332"/>
        <v>0</v>
      </c>
      <c r="EJ332" s="131">
        <f t="shared" si="333"/>
        <v>0</v>
      </c>
      <c r="EL332" s="123">
        <f t="shared" si="334"/>
        <v>0</v>
      </c>
    </row>
    <row r="333" spans="1:142" ht="13.5" thickBot="1" x14ac:dyDescent="0.25">
      <c r="A333" s="49">
        <f t="shared" si="296"/>
        <v>14</v>
      </c>
      <c r="B333" s="585" t="s">
        <v>198</v>
      </c>
      <c r="C333" s="50" t="str">
        <f>IF(ISBLANK(D333)=FALSE,VLOOKUP(D333,Довідники!$B$2:$C$45,2,FALSE),"")</f>
        <v/>
      </c>
      <c r="D333" s="145"/>
      <c r="E333" s="112"/>
      <c r="F333" s="48" t="str">
        <f t="shared" si="317"/>
        <v/>
      </c>
      <c r="G333" s="48" t="str">
        <f>CONCATENATE(IF($X333="З", CONCATENATE($R$4, ","), ""), IF($X333=Довідники!$E$5, CONCATENATE($R$4, "*,"), ""), IF($AE333="З", CONCATENATE($Y$4, ","), ""), IF($AE333=Довідники!$E$5, CONCATENATE($Y$4, "*,"), ""), IF($AL333="З", CONCATENATE($AF$4, ","), ""), IF($AL333=Довідники!$E$5, CONCATENATE($AF$4, "*,"), ""), IF($AS333="З", CONCATENATE($AM$4, ","), ""), IF($AS333=Довідники!$E$5, CONCATENATE($AM$4, "*,"), ""), IF($AZ333="З", CONCATENATE($AT$4, ","), ""), IF($AZ333=Довідники!$E$5, CONCATENATE($AT$4, "*,"), ""), IF($BG333="З", CONCATENATE($BA$4, ","), ""), IF($BG333=Довідники!$E$5, CONCATENATE($BA$4, "*,"), ""), IF($BN333="З", CONCATENATE($BH$4, ","), ""), IF($BN333=Довідники!$E$5, CONCATENATE($BH$4, "*,"), ""), IF($BU333="З", CONCATENATE($BO$4, ","), ""), IF($BU333=Довідники!$E$5, CONCATENATE($BO$4, "*,"), ""), IF($CB333="З", CONCATENATE($BV$4, ","), ""), IF($CB333=Довідники!$E$5, CONCATENATE($BV$4, "*,"), ""), IF($CI333="З", CONCATENATE($CC$4, ","), ""), IF($CI333=Довідники!$E$5, CONCATENATE($CC$4, "*,"), ""), IF($CP333="З", CONCATENATE($CJ$4, ","), ""), IF($CP333=Довідники!$E$5, CONCATENATE($CJ$4, "*,"), ""), IF($CW333="З", CONCATENATE($CQ$4, ","), ""), IF($CW333=Довідники!$E$5, CONCATENATE($CQ$4, "*,"), ""), IF($DD333="З", CONCATENATE($CX$4, ","), ""), IF($DD333=Довідники!$E$5, CONCATENATE($CX$4, "*,"), ""), IF($DK333="З", CONCATENATE($DE$4, ","), ""), IF($DK333=Довідники!$E$5, CONCATENATE($DE$4, "*,"), ""))</f>
        <v/>
      </c>
      <c r="H333" s="48" t="str">
        <f t="shared" si="318"/>
        <v/>
      </c>
      <c r="I333" s="48" t="str">
        <f t="shared" si="319"/>
        <v/>
      </c>
      <c r="J333" s="48">
        <f t="shared" si="320"/>
        <v>0</v>
      </c>
      <c r="K333" s="48" t="str">
        <f t="shared" si="321"/>
        <v/>
      </c>
      <c r="L333" s="48">
        <f t="shared" si="297"/>
        <v>0</v>
      </c>
      <c r="M333" s="51">
        <f t="shared" si="322"/>
        <v>0</v>
      </c>
      <c r="N333" s="51">
        <f t="shared" si="323"/>
        <v>0</v>
      </c>
      <c r="O333" s="52">
        <f t="shared" si="324"/>
        <v>0</v>
      </c>
      <c r="P333" s="96" t="str">
        <f t="shared" si="325"/>
        <v xml:space="preserve"> </v>
      </c>
      <c r="Q333" s="166" t="str">
        <f>IF(OR(P333&lt;Довідники!$J$8, P333&gt;Довідники!$K$8), "!", "")</f>
        <v>!</v>
      </c>
      <c r="R333" s="159"/>
      <c r="S333" s="103"/>
      <c r="T333" s="103"/>
      <c r="U333" s="72">
        <f t="shared" si="298"/>
        <v>0</v>
      </c>
      <c r="V333" s="104"/>
      <c r="W333" s="104"/>
      <c r="X333" s="105"/>
      <c r="Y333" s="102"/>
      <c r="Z333" s="103"/>
      <c r="AA333" s="103"/>
      <c r="AB333" s="72">
        <f t="shared" si="299"/>
        <v>0</v>
      </c>
      <c r="AC333" s="104"/>
      <c r="AD333" s="104"/>
      <c r="AE333" s="152"/>
      <c r="AF333" s="159"/>
      <c r="AG333" s="103"/>
      <c r="AH333" s="103"/>
      <c r="AI333" s="72">
        <f t="shared" si="300"/>
        <v>0</v>
      </c>
      <c r="AJ333" s="104"/>
      <c r="AK333" s="104"/>
      <c r="AL333" s="105"/>
      <c r="AM333" s="102"/>
      <c r="AN333" s="103"/>
      <c r="AO333" s="103"/>
      <c r="AP333" s="72">
        <f t="shared" si="301"/>
        <v>0</v>
      </c>
      <c r="AQ333" s="104"/>
      <c r="AR333" s="104"/>
      <c r="AS333" s="152"/>
      <c r="AT333" s="159"/>
      <c r="AU333" s="103"/>
      <c r="AV333" s="103"/>
      <c r="AW333" s="72">
        <f t="shared" si="302"/>
        <v>0</v>
      </c>
      <c r="AX333" s="104"/>
      <c r="AY333" s="104"/>
      <c r="AZ333" s="105"/>
      <c r="BA333" s="102"/>
      <c r="BB333" s="103"/>
      <c r="BC333" s="103"/>
      <c r="BD333" s="72">
        <f t="shared" si="303"/>
        <v>0</v>
      </c>
      <c r="BE333" s="104"/>
      <c r="BF333" s="104"/>
      <c r="BG333" s="152"/>
      <c r="BH333" s="159"/>
      <c r="BI333" s="103"/>
      <c r="BJ333" s="103"/>
      <c r="BK333" s="72">
        <f t="shared" si="304"/>
        <v>0</v>
      </c>
      <c r="BL333" s="104"/>
      <c r="BM333" s="104"/>
      <c r="BN333" s="105"/>
      <c r="BO333" s="102"/>
      <c r="BP333" s="103"/>
      <c r="BQ333" s="103"/>
      <c r="BR333" s="72">
        <f t="shared" si="305"/>
        <v>0</v>
      </c>
      <c r="BS333" s="104"/>
      <c r="BT333" s="104"/>
      <c r="BU333" s="152"/>
      <c r="BV333" s="159"/>
      <c r="BW333" s="103"/>
      <c r="BX333" s="103"/>
      <c r="BY333" s="72">
        <f t="shared" si="306"/>
        <v>0</v>
      </c>
      <c r="BZ333" s="104"/>
      <c r="CA333" s="104"/>
      <c r="CB333" s="105"/>
      <c r="CC333" s="102"/>
      <c r="CD333" s="103"/>
      <c r="CE333" s="103"/>
      <c r="CF333" s="72">
        <f t="shared" si="307"/>
        <v>0</v>
      </c>
      <c r="CG333" s="104"/>
      <c r="CH333" s="104"/>
      <c r="CI333" s="152"/>
      <c r="CJ333" s="159"/>
      <c r="CK333" s="103"/>
      <c r="CL333" s="103"/>
      <c r="CM333" s="72">
        <f t="shared" si="308"/>
        <v>0</v>
      </c>
      <c r="CN333" s="104"/>
      <c r="CO333" s="104"/>
      <c r="CP333" s="105"/>
      <c r="CQ333" s="102"/>
      <c r="CR333" s="103"/>
      <c r="CS333" s="103"/>
      <c r="CT333" s="72">
        <f t="shared" si="309"/>
        <v>0</v>
      </c>
      <c r="CU333" s="104"/>
      <c r="CV333" s="104"/>
      <c r="CW333" s="152"/>
      <c r="CX333" s="159"/>
      <c r="CY333" s="103"/>
      <c r="CZ333" s="103"/>
      <c r="DA333" s="72">
        <f t="shared" si="310"/>
        <v>0</v>
      </c>
      <c r="DB333" s="104"/>
      <c r="DC333" s="104"/>
      <c r="DD333" s="105"/>
      <c r="DE333" s="102"/>
      <c r="DF333" s="103"/>
      <c r="DG333" s="103"/>
      <c r="DH333" s="72">
        <f t="shared" si="311"/>
        <v>0</v>
      </c>
      <c r="DI333" s="104"/>
      <c r="DJ333" s="104"/>
      <c r="DK333" s="152"/>
      <c r="DL333" s="170">
        <f t="shared" si="326"/>
        <v>0</v>
      </c>
      <c r="DM333" s="51">
        <f>DN333*Довідники!$H$2</f>
        <v>0</v>
      </c>
      <c r="DN333" s="72">
        <f t="shared" si="327"/>
        <v>0</v>
      </c>
      <c r="DO333" s="96" t="str">
        <f t="shared" si="312"/>
        <v xml:space="preserve"> </v>
      </c>
      <c r="DP333" s="68" t="str">
        <f>IF(OR(DO333&lt;Довідники!$J$3, DO333&gt;Довідники!$K$3), "!", "")</f>
        <v>!</v>
      </c>
      <c r="DQ333" s="120"/>
      <c r="DR333" s="45" t="str">
        <f t="shared" si="328"/>
        <v/>
      </c>
      <c r="DS333" s="182" t="s">
        <v>207</v>
      </c>
      <c r="DT333" s="119"/>
      <c r="DU333" s="119"/>
      <c r="DV333" s="119"/>
      <c r="DW333" s="179"/>
      <c r="DX333" s="182"/>
      <c r="DY333" s="119"/>
      <c r="DZ333" s="119"/>
      <c r="EA333" s="183"/>
      <c r="EB333" s="129">
        <f t="shared" si="329"/>
        <v>0</v>
      </c>
      <c r="EC333" s="130">
        <f t="shared" si="330"/>
        <v>0</v>
      </c>
      <c r="ED333" s="131">
        <f t="shared" si="331"/>
        <v>0</v>
      </c>
      <c r="EE333" s="131">
        <f t="shared" si="313"/>
        <v>0</v>
      </c>
      <c r="EF333" s="131">
        <f t="shared" si="314"/>
        <v>0</v>
      </c>
      <c r="EG333" s="131">
        <f t="shared" si="315"/>
        <v>0</v>
      </c>
      <c r="EH333" s="131">
        <f t="shared" si="316"/>
        <v>0</v>
      </c>
      <c r="EI333" s="131">
        <f t="shared" si="332"/>
        <v>0</v>
      </c>
      <c r="EJ333" s="131">
        <f t="shared" si="333"/>
        <v>0</v>
      </c>
      <c r="EL333" s="123">
        <f t="shared" si="334"/>
        <v>0</v>
      </c>
    </row>
    <row r="334" spans="1:142" ht="13.5" thickBot="1" x14ac:dyDescent="0.25">
      <c r="A334" s="49">
        <f t="shared" si="296"/>
        <v>15</v>
      </c>
      <c r="B334" s="585" t="s">
        <v>216</v>
      </c>
      <c r="C334" s="50" t="str">
        <f>IF(ISBLANK(D334)=FALSE,VLOOKUP(D334,Довідники!$B$2:$C$45,2,FALSE),"")</f>
        <v/>
      </c>
      <c r="D334" s="145"/>
      <c r="E334" s="112"/>
      <c r="F334" s="48" t="str">
        <f t="shared" si="317"/>
        <v/>
      </c>
      <c r="G334" s="48" t="str">
        <f>CONCATENATE(IF($X334="З", CONCATENATE($R$4, ","), ""), IF($X334=Довідники!$E$5, CONCATENATE($R$4, "*,"), ""), IF($AE334="З", CONCATENATE($Y$4, ","), ""), IF($AE334=Довідники!$E$5, CONCATENATE($Y$4, "*,"), ""), IF($AL334="З", CONCATENATE($AF$4, ","), ""), IF($AL334=Довідники!$E$5, CONCATENATE($AF$4, "*,"), ""), IF($AS334="З", CONCATENATE($AM$4, ","), ""), IF($AS334=Довідники!$E$5, CONCATENATE($AM$4, "*,"), ""), IF($AZ334="З", CONCATENATE($AT$4, ","), ""), IF($AZ334=Довідники!$E$5, CONCATENATE($AT$4, "*,"), ""), IF($BG334="З", CONCATENATE($BA$4, ","), ""), IF($BG334=Довідники!$E$5, CONCATENATE($BA$4, "*,"), ""), IF($BN334="З", CONCATENATE($BH$4, ","), ""), IF($BN334=Довідники!$E$5, CONCATENATE($BH$4, "*,"), ""), IF($BU334="З", CONCATENATE($BO$4, ","), ""), IF($BU334=Довідники!$E$5, CONCATENATE($BO$4, "*,"), ""), IF($CB334="З", CONCATENATE($BV$4, ","), ""), IF($CB334=Довідники!$E$5, CONCATENATE($BV$4, "*,"), ""), IF($CI334="З", CONCATENATE($CC$4, ","), ""), IF($CI334=Довідники!$E$5, CONCATENATE($CC$4, "*,"), ""), IF($CP334="З", CONCATENATE($CJ$4, ","), ""), IF($CP334=Довідники!$E$5, CONCATENATE($CJ$4, "*,"), ""), IF($CW334="З", CONCATENATE($CQ$4, ","), ""), IF($CW334=Довідники!$E$5, CONCATENATE($CQ$4, "*,"), ""), IF($DD334="З", CONCATENATE($CX$4, ","), ""), IF($DD334=Довідники!$E$5, CONCATENATE($CX$4, "*,"), ""), IF($DK334="З", CONCATENATE($DE$4, ","), ""), IF($DK334=Довідники!$E$5, CONCATENATE($DE$4, "*,"), ""))</f>
        <v/>
      </c>
      <c r="H334" s="48" t="str">
        <f t="shared" si="318"/>
        <v/>
      </c>
      <c r="I334" s="48" t="str">
        <f t="shared" si="319"/>
        <v/>
      </c>
      <c r="J334" s="48">
        <f t="shared" si="320"/>
        <v>0</v>
      </c>
      <c r="K334" s="48" t="str">
        <f t="shared" si="321"/>
        <v/>
      </c>
      <c r="L334" s="48">
        <f t="shared" si="297"/>
        <v>0</v>
      </c>
      <c r="M334" s="51">
        <f t="shared" si="322"/>
        <v>0</v>
      </c>
      <c r="N334" s="51">
        <f t="shared" si="323"/>
        <v>0</v>
      </c>
      <c r="O334" s="52">
        <f t="shared" si="324"/>
        <v>0</v>
      </c>
      <c r="P334" s="96" t="str">
        <f t="shared" si="325"/>
        <v xml:space="preserve"> </v>
      </c>
      <c r="Q334" s="166" t="str">
        <f>IF(OR(P334&lt;Довідники!$J$8, P334&gt;Довідники!$K$8), "!", "")</f>
        <v>!</v>
      </c>
      <c r="R334" s="159"/>
      <c r="S334" s="103"/>
      <c r="T334" s="103"/>
      <c r="U334" s="72">
        <f t="shared" si="298"/>
        <v>0</v>
      </c>
      <c r="V334" s="104"/>
      <c r="W334" s="104"/>
      <c r="X334" s="105"/>
      <c r="Y334" s="102"/>
      <c r="Z334" s="103"/>
      <c r="AA334" s="103"/>
      <c r="AB334" s="72">
        <f t="shared" si="299"/>
        <v>0</v>
      </c>
      <c r="AC334" s="104"/>
      <c r="AD334" s="104"/>
      <c r="AE334" s="152"/>
      <c r="AF334" s="159"/>
      <c r="AG334" s="103"/>
      <c r="AH334" s="103"/>
      <c r="AI334" s="72">
        <f t="shared" si="300"/>
        <v>0</v>
      </c>
      <c r="AJ334" s="104"/>
      <c r="AK334" s="104"/>
      <c r="AL334" s="105"/>
      <c r="AM334" s="102"/>
      <c r="AN334" s="103"/>
      <c r="AO334" s="103"/>
      <c r="AP334" s="72">
        <f t="shared" si="301"/>
        <v>0</v>
      </c>
      <c r="AQ334" s="104"/>
      <c r="AR334" s="104"/>
      <c r="AS334" s="152"/>
      <c r="AT334" s="159"/>
      <c r="AU334" s="103"/>
      <c r="AV334" s="103"/>
      <c r="AW334" s="72">
        <f t="shared" si="302"/>
        <v>0</v>
      </c>
      <c r="AX334" s="104"/>
      <c r="AY334" s="104"/>
      <c r="AZ334" s="105"/>
      <c r="BA334" s="102"/>
      <c r="BB334" s="103"/>
      <c r="BC334" s="103"/>
      <c r="BD334" s="72">
        <f t="shared" si="303"/>
        <v>0</v>
      </c>
      <c r="BE334" s="104"/>
      <c r="BF334" s="104"/>
      <c r="BG334" s="152"/>
      <c r="BH334" s="159"/>
      <c r="BI334" s="103"/>
      <c r="BJ334" s="103"/>
      <c r="BK334" s="72">
        <f t="shared" si="304"/>
        <v>0</v>
      </c>
      <c r="BL334" s="104"/>
      <c r="BM334" s="104"/>
      <c r="BN334" s="105"/>
      <c r="BO334" s="102"/>
      <c r="BP334" s="103"/>
      <c r="BQ334" s="103"/>
      <c r="BR334" s="72">
        <f t="shared" si="305"/>
        <v>0</v>
      </c>
      <c r="BS334" s="104"/>
      <c r="BT334" s="104"/>
      <c r="BU334" s="152"/>
      <c r="BV334" s="159"/>
      <c r="BW334" s="103"/>
      <c r="BX334" s="103"/>
      <c r="BY334" s="72">
        <f t="shared" si="306"/>
        <v>0</v>
      </c>
      <c r="BZ334" s="104"/>
      <c r="CA334" s="104"/>
      <c r="CB334" s="105"/>
      <c r="CC334" s="102"/>
      <c r="CD334" s="103"/>
      <c r="CE334" s="103"/>
      <c r="CF334" s="72">
        <f t="shared" si="307"/>
        <v>0</v>
      </c>
      <c r="CG334" s="104"/>
      <c r="CH334" s="104"/>
      <c r="CI334" s="152"/>
      <c r="CJ334" s="159"/>
      <c r="CK334" s="103"/>
      <c r="CL334" s="103"/>
      <c r="CM334" s="72">
        <f t="shared" si="308"/>
        <v>0</v>
      </c>
      <c r="CN334" s="104"/>
      <c r="CO334" s="104"/>
      <c r="CP334" s="105"/>
      <c r="CQ334" s="102"/>
      <c r="CR334" s="103"/>
      <c r="CS334" s="103"/>
      <c r="CT334" s="72">
        <f t="shared" si="309"/>
        <v>0</v>
      </c>
      <c r="CU334" s="104"/>
      <c r="CV334" s="104"/>
      <c r="CW334" s="152"/>
      <c r="CX334" s="159"/>
      <c r="CY334" s="103"/>
      <c r="CZ334" s="103"/>
      <c r="DA334" s="72">
        <f t="shared" si="310"/>
        <v>0</v>
      </c>
      <c r="DB334" s="104"/>
      <c r="DC334" s="104"/>
      <c r="DD334" s="105"/>
      <c r="DE334" s="102"/>
      <c r="DF334" s="103"/>
      <c r="DG334" s="103"/>
      <c r="DH334" s="72">
        <f t="shared" si="311"/>
        <v>0</v>
      </c>
      <c r="DI334" s="104"/>
      <c r="DJ334" s="104"/>
      <c r="DK334" s="152"/>
      <c r="DL334" s="170">
        <f t="shared" si="326"/>
        <v>0</v>
      </c>
      <c r="DM334" s="51">
        <f>DN334*Довідники!$H$2</f>
        <v>0</v>
      </c>
      <c r="DN334" s="72">
        <f t="shared" si="327"/>
        <v>0</v>
      </c>
      <c r="DO334" s="96" t="str">
        <f t="shared" si="312"/>
        <v xml:space="preserve"> </v>
      </c>
      <c r="DP334" s="68" t="str">
        <f>IF(OR(DO334&lt;Довідники!$J$3, DO334&gt;Довідники!$K$3), "!", "")</f>
        <v>!</v>
      </c>
      <c r="DQ334" s="120"/>
      <c r="DR334" s="45" t="str">
        <f t="shared" si="328"/>
        <v/>
      </c>
      <c r="DS334" s="182" t="s">
        <v>207</v>
      </c>
      <c r="DT334" s="119"/>
      <c r="DU334" s="119"/>
      <c r="DV334" s="119"/>
      <c r="DW334" s="179"/>
      <c r="DX334" s="182"/>
      <c r="DY334" s="119"/>
      <c r="DZ334" s="119"/>
      <c r="EA334" s="183"/>
      <c r="EB334" s="129">
        <f t="shared" si="329"/>
        <v>0</v>
      </c>
      <c r="EC334" s="130">
        <f t="shared" si="330"/>
        <v>0</v>
      </c>
      <c r="ED334" s="131">
        <f t="shared" si="331"/>
        <v>0</v>
      </c>
      <c r="EE334" s="131">
        <f t="shared" si="313"/>
        <v>0</v>
      </c>
      <c r="EF334" s="131">
        <f t="shared" si="314"/>
        <v>0</v>
      </c>
      <c r="EG334" s="131">
        <f t="shared" si="315"/>
        <v>0</v>
      </c>
      <c r="EH334" s="131">
        <f t="shared" si="316"/>
        <v>0</v>
      </c>
      <c r="EI334" s="131">
        <f t="shared" si="332"/>
        <v>0</v>
      </c>
      <c r="EJ334" s="131">
        <f t="shared" si="333"/>
        <v>0</v>
      </c>
      <c r="EL334" s="123">
        <f t="shared" si="334"/>
        <v>0</v>
      </c>
    </row>
    <row r="335" spans="1:142" ht="13.5" thickBot="1" x14ac:dyDescent="0.25">
      <c r="A335" s="49">
        <f t="shared" si="296"/>
        <v>16</v>
      </c>
      <c r="B335" s="585" t="s">
        <v>217</v>
      </c>
      <c r="C335" s="50" t="str">
        <f>IF(ISBLANK(D335)=FALSE,VLOOKUP(D335,Довідники!$B$2:$C$45,2,FALSE),"")</f>
        <v/>
      </c>
      <c r="D335" s="145"/>
      <c r="E335" s="112"/>
      <c r="F335" s="48" t="str">
        <f t="shared" si="317"/>
        <v/>
      </c>
      <c r="G335" s="48" t="str">
        <f>CONCATENATE(IF($X335="З", CONCATENATE($R$4, ","), ""), IF($X335=Довідники!$E$5, CONCATENATE($R$4, "*,"), ""), IF($AE335="З", CONCATENATE($Y$4, ","), ""), IF($AE335=Довідники!$E$5, CONCATENATE($Y$4, "*,"), ""), IF($AL335="З", CONCATENATE($AF$4, ","), ""), IF($AL335=Довідники!$E$5, CONCATENATE($AF$4, "*,"), ""), IF($AS335="З", CONCATENATE($AM$4, ","), ""), IF($AS335=Довідники!$E$5, CONCATENATE($AM$4, "*,"), ""), IF($AZ335="З", CONCATENATE($AT$4, ","), ""), IF($AZ335=Довідники!$E$5, CONCATENATE($AT$4, "*,"), ""), IF($BG335="З", CONCATENATE($BA$4, ","), ""), IF($BG335=Довідники!$E$5, CONCATENATE($BA$4, "*,"), ""), IF($BN335="З", CONCATENATE($BH$4, ","), ""), IF($BN335=Довідники!$E$5, CONCATENATE($BH$4, "*,"), ""), IF($BU335="З", CONCATENATE($BO$4, ","), ""), IF($BU335=Довідники!$E$5, CONCATENATE($BO$4, "*,"), ""), IF($CB335="З", CONCATENATE($BV$4, ","), ""), IF($CB335=Довідники!$E$5, CONCATENATE($BV$4, "*,"), ""), IF($CI335="З", CONCATENATE($CC$4, ","), ""), IF($CI335=Довідники!$E$5, CONCATENATE($CC$4, "*,"), ""), IF($CP335="З", CONCATENATE($CJ$4, ","), ""), IF($CP335=Довідники!$E$5, CONCATENATE($CJ$4, "*,"), ""), IF($CW335="З", CONCATENATE($CQ$4, ","), ""), IF($CW335=Довідники!$E$5, CONCATENATE($CQ$4, "*,"), ""), IF($DD335="З", CONCATENATE($CX$4, ","), ""), IF($DD335=Довідники!$E$5, CONCATENATE($CX$4, "*,"), ""), IF($DK335="З", CONCATENATE($DE$4, ","), ""), IF($DK335=Довідники!$E$5, CONCATENATE($DE$4, "*,"), ""))</f>
        <v/>
      </c>
      <c r="H335" s="48" t="str">
        <f t="shared" si="318"/>
        <v/>
      </c>
      <c r="I335" s="48" t="str">
        <f t="shared" si="319"/>
        <v/>
      </c>
      <c r="J335" s="48">
        <f t="shared" si="320"/>
        <v>0</v>
      </c>
      <c r="K335" s="48" t="str">
        <f t="shared" si="321"/>
        <v/>
      </c>
      <c r="L335" s="48">
        <f t="shared" si="297"/>
        <v>0</v>
      </c>
      <c r="M335" s="51">
        <f t="shared" si="322"/>
        <v>0</v>
      </c>
      <c r="N335" s="51">
        <f t="shared" si="323"/>
        <v>0</v>
      </c>
      <c r="O335" s="52">
        <f t="shared" si="324"/>
        <v>0</v>
      </c>
      <c r="P335" s="96" t="str">
        <f t="shared" si="325"/>
        <v xml:space="preserve"> </v>
      </c>
      <c r="Q335" s="166" t="str">
        <f>IF(OR(P335&lt;Довідники!$J$8, P335&gt;Довідники!$K$8), "!", "")</f>
        <v>!</v>
      </c>
      <c r="R335" s="159"/>
      <c r="S335" s="103"/>
      <c r="T335" s="103"/>
      <c r="U335" s="72">
        <f t="shared" si="298"/>
        <v>0</v>
      </c>
      <c r="V335" s="104"/>
      <c r="W335" s="104"/>
      <c r="X335" s="105"/>
      <c r="Y335" s="102"/>
      <c r="Z335" s="103"/>
      <c r="AA335" s="103"/>
      <c r="AB335" s="72">
        <f t="shared" si="299"/>
        <v>0</v>
      </c>
      <c r="AC335" s="104"/>
      <c r="AD335" s="104"/>
      <c r="AE335" s="152"/>
      <c r="AF335" s="159"/>
      <c r="AG335" s="103"/>
      <c r="AH335" s="103"/>
      <c r="AI335" s="72">
        <f t="shared" si="300"/>
        <v>0</v>
      </c>
      <c r="AJ335" s="104"/>
      <c r="AK335" s="104"/>
      <c r="AL335" s="105"/>
      <c r="AM335" s="102"/>
      <c r="AN335" s="103"/>
      <c r="AO335" s="103"/>
      <c r="AP335" s="72">
        <f t="shared" si="301"/>
        <v>0</v>
      </c>
      <c r="AQ335" s="104"/>
      <c r="AR335" s="104"/>
      <c r="AS335" s="152"/>
      <c r="AT335" s="159"/>
      <c r="AU335" s="103"/>
      <c r="AV335" s="103"/>
      <c r="AW335" s="72">
        <f t="shared" si="302"/>
        <v>0</v>
      </c>
      <c r="AX335" s="104"/>
      <c r="AY335" s="104"/>
      <c r="AZ335" s="105"/>
      <c r="BA335" s="102"/>
      <c r="BB335" s="103"/>
      <c r="BC335" s="103"/>
      <c r="BD335" s="72">
        <f t="shared" si="303"/>
        <v>0</v>
      </c>
      <c r="BE335" s="104"/>
      <c r="BF335" s="104"/>
      <c r="BG335" s="152"/>
      <c r="BH335" s="159"/>
      <c r="BI335" s="103"/>
      <c r="BJ335" s="103"/>
      <c r="BK335" s="72">
        <f t="shared" si="304"/>
        <v>0</v>
      </c>
      <c r="BL335" s="104"/>
      <c r="BM335" s="104"/>
      <c r="BN335" s="105"/>
      <c r="BO335" s="102"/>
      <c r="BP335" s="103"/>
      <c r="BQ335" s="103"/>
      <c r="BR335" s="72">
        <f t="shared" si="305"/>
        <v>0</v>
      </c>
      <c r="BS335" s="104"/>
      <c r="BT335" s="104"/>
      <c r="BU335" s="152"/>
      <c r="BV335" s="159"/>
      <c r="BW335" s="103"/>
      <c r="BX335" s="103"/>
      <c r="BY335" s="72">
        <f t="shared" si="306"/>
        <v>0</v>
      </c>
      <c r="BZ335" s="104"/>
      <c r="CA335" s="104"/>
      <c r="CB335" s="105"/>
      <c r="CC335" s="102"/>
      <c r="CD335" s="103"/>
      <c r="CE335" s="103"/>
      <c r="CF335" s="72">
        <f t="shared" si="307"/>
        <v>0</v>
      </c>
      <c r="CG335" s="104"/>
      <c r="CH335" s="104"/>
      <c r="CI335" s="152"/>
      <c r="CJ335" s="159"/>
      <c r="CK335" s="103"/>
      <c r="CL335" s="103"/>
      <c r="CM335" s="72">
        <f t="shared" si="308"/>
        <v>0</v>
      </c>
      <c r="CN335" s="104"/>
      <c r="CO335" s="104"/>
      <c r="CP335" s="105"/>
      <c r="CQ335" s="102"/>
      <c r="CR335" s="103"/>
      <c r="CS335" s="103"/>
      <c r="CT335" s="72">
        <f t="shared" si="309"/>
        <v>0</v>
      </c>
      <c r="CU335" s="104"/>
      <c r="CV335" s="104"/>
      <c r="CW335" s="152"/>
      <c r="CX335" s="159"/>
      <c r="CY335" s="103"/>
      <c r="CZ335" s="103"/>
      <c r="DA335" s="72">
        <f t="shared" si="310"/>
        <v>0</v>
      </c>
      <c r="DB335" s="104"/>
      <c r="DC335" s="104"/>
      <c r="DD335" s="105"/>
      <c r="DE335" s="102"/>
      <c r="DF335" s="103"/>
      <c r="DG335" s="103"/>
      <c r="DH335" s="72">
        <f t="shared" si="311"/>
        <v>0</v>
      </c>
      <c r="DI335" s="104"/>
      <c r="DJ335" s="104"/>
      <c r="DK335" s="152"/>
      <c r="DL335" s="170">
        <f t="shared" si="326"/>
        <v>0</v>
      </c>
      <c r="DM335" s="51">
        <f>DN335*Довідники!$H$2</f>
        <v>0</v>
      </c>
      <c r="DN335" s="72">
        <f t="shared" si="327"/>
        <v>0</v>
      </c>
      <c r="DO335" s="96" t="str">
        <f t="shared" si="312"/>
        <v xml:space="preserve"> </v>
      </c>
      <c r="DP335" s="68" t="str">
        <f>IF(OR(DO335&lt;Довідники!$J$3, DO335&gt;Довідники!$K$3), "!", "")</f>
        <v>!</v>
      </c>
      <c r="DQ335" s="120"/>
      <c r="DR335" s="45" t="str">
        <f t="shared" si="328"/>
        <v/>
      </c>
      <c r="DS335" s="182" t="s">
        <v>207</v>
      </c>
      <c r="DT335" s="119"/>
      <c r="DU335" s="119"/>
      <c r="DV335" s="119"/>
      <c r="DW335" s="179"/>
      <c r="DX335" s="182"/>
      <c r="DY335" s="119"/>
      <c r="DZ335" s="119"/>
      <c r="EA335" s="183"/>
      <c r="EB335" s="129">
        <f t="shared" si="329"/>
        <v>0</v>
      </c>
      <c r="EC335" s="130">
        <f t="shared" si="330"/>
        <v>0</v>
      </c>
      <c r="ED335" s="131">
        <f t="shared" si="331"/>
        <v>0</v>
      </c>
      <c r="EE335" s="131">
        <f t="shared" si="313"/>
        <v>0</v>
      </c>
      <c r="EF335" s="131">
        <f t="shared" si="314"/>
        <v>0</v>
      </c>
      <c r="EG335" s="131">
        <f t="shared" si="315"/>
        <v>0</v>
      </c>
      <c r="EH335" s="131">
        <f t="shared" si="316"/>
        <v>0</v>
      </c>
      <c r="EI335" s="131">
        <f t="shared" si="332"/>
        <v>0</v>
      </c>
      <c r="EJ335" s="131">
        <f t="shared" si="333"/>
        <v>0</v>
      </c>
      <c r="EL335" s="123">
        <f t="shared" si="334"/>
        <v>0</v>
      </c>
    </row>
    <row r="336" spans="1:142" ht="26.25" thickBot="1" x14ac:dyDescent="0.25">
      <c r="A336" s="49">
        <f t="shared" si="296"/>
        <v>17</v>
      </c>
      <c r="B336" s="585" t="s">
        <v>218</v>
      </c>
      <c r="C336" s="50" t="str">
        <f>IF(ISBLANK(D336)=FALSE,VLOOKUP(D336,Довідники!$B$2:$C$45,2,FALSE),"")</f>
        <v/>
      </c>
      <c r="D336" s="145"/>
      <c r="E336" s="112"/>
      <c r="F336" s="48" t="str">
        <f t="shared" si="317"/>
        <v/>
      </c>
      <c r="G336" s="48" t="str">
        <f>CONCATENATE(IF($X336="З", CONCATENATE($R$4, ","), ""), IF($X336=Довідники!$E$5, CONCATENATE($R$4, "*,"), ""), IF($AE336="З", CONCATENATE($Y$4, ","), ""), IF($AE336=Довідники!$E$5, CONCATENATE($Y$4, "*,"), ""), IF($AL336="З", CONCATENATE($AF$4, ","), ""), IF($AL336=Довідники!$E$5, CONCATENATE($AF$4, "*,"), ""), IF($AS336="З", CONCATENATE($AM$4, ","), ""), IF($AS336=Довідники!$E$5, CONCATENATE($AM$4, "*,"), ""), IF($AZ336="З", CONCATENATE($AT$4, ","), ""), IF($AZ336=Довідники!$E$5, CONCATENATE($AT$4, "*,"), ""), IF($BG336="З", CONCATENATE($BA$4, ","), ""), IF($BG336=Довідники!$E$5, CONCATENATE($BA$4, "*,"), ""), IF($BN336="З", CONCATENATE($BH$4, ","), ""), IF($BN336=Довідники!$E$5, CONCATENATE($BH$4, "*,"), ""), IF($BU336="З", CONCATENATE($BO$4, ","), ""), IF($BU336=Довідники!$E$5, CONCATENATE($BO$4, "*,"), ""), IF($CB336="З", CONCATENATE($BV$4, ","), ""), IF($CB336=Довідники!$E$5, CONCATENATE($BV$4, "*,"), ""), IF($CI336="З", CONCATENATE($CC$4, ","), ""), IF($CI336=Довідники!$E$5, CONCATENATE($CC$4, "*,"), ""), IF($CP336="З", CONCATENATE($CJ$4, ","), ""), IF($CP336=Довідники!$E$5, CONCATENATE($CJ$4, "*,"), ""), IF($CW336="З", CONCATENATE($CQ$4, ","), ""), IF($CW336=Довідники!$E$5, CONCATENATE($CQ$4, "*,"), ""), IF($DD336="З", CONCATENATE($CX$4, ","), ""), IF($DD336=Довідники!$E$5, CONCATENATE($CX$4, "*,"), ""), IF($DK336="З", CONCATENATE($DE$4, ","), ""), IF($DK336=Довідники!$E$5, CONCATENATE($DE$4, "*,"), ""))</f>
        <v/>
      </c>
      <c r="H336" s="48" t="str">
        <f t="shared" si="318"/>
        <v/>
      </c>
      <c r="I336" s="48" t="str">
        <f t="shared" si="319"/>
        <v/>
      </c>
      <c r="J336" s="48">
        <f t="shared" si="320"/>
        <v>0</v>
      </c>
      <c r="K336" s="48" t="str">
        <f t="shared" si="321"/>
        <v/>
      </c>
      <c r="L336" s="48">
        <f t="shared" si="297"/>
        <v>0</v>
      </c>
      <c r="M336" s="51">
        <f t="shared" si="322"/>
        <v>0</v>
      </c>
      <c r="N336" s="51">
        <f t="shared" si="323"/>
        <v>0</v>
      </c>
      <c r="O336" s="52">
        <f t="shared" si="324"/>
        <v>0</v>
      </c>
      <c r="P336" s="96" t="str">
        <f t="shared" si="325"/>
        <v xml:space="preserve"> </v>
      </c>
      <c r="Q336" s="166" t="str">
        <f>IF(OR(P336&lt;Довідники!$J$8, P336&gt;Довідники!$K$8), "!", "")</f>
        <v>!</v>
      </c>
      <c r="R336" s="159"/>
      <c r="S336" s="103"/>
      <c r="T336" s="103"/>
      <c r="U336" s="72">
        <f t="shared" si="298"/>
        <v>0</v>
      </c>
      <c r="V336" s="104"/>
      <c r="W336" s="104"/>
      <c r="X336" s="105"/>
      <c r="Y336" s="102"/>
      <c r="Z336" s="103"/>
      <c r="AA336" s="103"/>
      <c r="AB336" s="72">
        <f t="shared" si="299"/>
        <v>0</v>
      </c>
      <c r="AC336" s="104"/>
      <c r="AD336" s="104"/>
      <c r="AE336" s="152"/>
      <c r="AF336" s="159"/>
      <c r="AG336" s="103"/>
      <c r="AH336" s="103"/>
      <c r="AI336" s="72">
        <f t="shared" si="300"/>
        <v>0</v>
      </c>
      <c r="AJ336" s="104"/>
      <c r="AK336" s="104"/>
      <c r="AL336" s="105"/>
      <c r="AM336" s="102"/>
      <c r="AN336" s="103"/>
      <c r="AO336" s="103"/>
      <c r="AP336" s="72">
        <f t="shared" si="301"/>
        <v>0</v>
      </c>
      <c r="AQ336" s="104"/>
      <c r="AR336" s="104"/>
      <c r="AS336" s="152"/>
      <c r="AT336" s="159"/>
      <c r="AU336" s="103"/>
      <c r="AV336" s="103"/>
      <c r="AW336" s="72">
        <f t="shared" si="302"/>
        <v>0</v>
      </c>
      <c r="AX336" s="104"/>
      <c r="AY336" s="104"/>
      <c r="AZ336" s="105"/>
      <c r="BA336" s="102"/>
      <c r="BB336" s="103"/>
      <c r="BC336" s="103"/>
      <c r="BD336" s="72">
        <f t="shared" si="303"/>
        <v>0</v>
      </c>
      <c r="BE336" s="104"/>
      <c r="BF336" s="104"/>
      <c r="BG336" s="152"/>
      <c r="BH336" s="159"/>
      <c r="BI336" s="103"/>
      <c r="BJ336" s="103"/>
      <c r="BK336" s="72">
        <f t="shared" si="304"/>
        <v>0</v>
      </c>
      <c r="BL336" s="104"/>
      <c r="BM336" s="104"/>
      <c r="BN336" s="105"/>
      <c r="BO336" s="102"/>
      <c r="BP336" s="103"/>
      <c r="BQ336" s="103"/>
      <c r="BR336" s="72">
        <f t="shared" si="305"/>
        <v>0</v>
      </c>
      <c r="BS336" s="104"/>
      <c r="BT336" s="104"/>
      <c r="BU336" s="152"/>
      <c r="BV336" s="159"/>
      <c r="BW336" s="103"/>
      <c r="BX336" s="103"/>
      <c r="BY336" s="72">
        <f t="shared" si="306"/>
        <v>0</v>
      </c>
      <c r="BZ336" s="104"/>
      <c r="CA336" s="104"/>
      <c r="CB336" s="105"/>
      <c r="CC336" s="102"/>
      <c r="CD336" s="103"/>
      <c r="CE336" s="103"/>
      <c r="CF336" s="72">
        <f t="shared" si="307"/>
        <v>0</v>
      </c>
      <c r="CG336" s="104"/>
      <c r="CH336" s="104"/>
      <c r="CI336" s="152"/>
      <c r="CJ336" s="159"/>
      <c r="CK336" s="103"/>
      <c r="CL336" s="103"/>
      <c r="CM336" s="72">
        <f t="shared" si="308"/>
        <v>0</v>
      </c>
      <c r="CN336" s="104"/>
      <c r="CO336" s="104"/>
      <c r="CP336" s="105"/>
      <c r="CQ336" s="102"/>
      <c r="CR336" s="103"/>
      <c r="CS336" s="103"/>
      <c r="CT336" s="72">
        <f t="shared" si="309"/>
        <v>0</v>
      </c>
      <c r="CU336" s="104"/>
      <c r="CV336" s="104"/>
      <c r="CW336" s="152"/>
      <c r="CX336" s="159"/>
      <c r="CY336" s="103"/>
      <c r="CZ336" s="103"/>
      <c r="DA336" s="72">
        <f t="shared" si="310"/>
        <v>0</v>
      </c>
      <c r="DB336" s="104"/>
      <c r="DC336" s="104"/>
      <c r="DD336" s="105"/>
      <c r="DE336" s="102"/>
      <c r="DF336" s="103"/>
      <c r="DG336" s="103"/>
      <c r="DH336" s="72">
        <f t="shared" si="311"/>
        <v>0</v>
      </c>
      <c r="DI336" s="104"/>
      <c r="DJ336" s="104"/>
      <c r="DK336" s="152"/>
      <c r="DL336" s="170">
        <f t="shared" si="326"/>
        <v>0</v>
      </c>
      <c r="DM336" s="51">
        <f>DN336*Довідники!$H$2</f>
        <v>0</v>
      </c>
      <c r="DN336" s="72">
        <f t="shared" si="327"/>
        <v>0</v>
      </c>
      <c r="DO336" s="96" t="str">
        <f t="shared" si="312"/>
        <v xml:space="preserve"> </v>
      </c>
      <c r="DP336" s="68" t="str">
        <f>IF(OR(DO336&lt;Довідники!$J$3, DO336&gt;Довідники!$K$3), "!", "")</f>
        <v>!</v>
      </c>
      <c r="DQ336" s="120"/>
      <c r="DR336" s="45" t="str">
        <f t="shared" si="328"/>
        <v/>
      </c>
      <c r="DS336" s="182" t="s">
        <v>207</v>
      </c>
      <c r="DT336" s="119"/>
      <c r="DU336" s="119"/>
      <c r="DV336" s="119"/>
      <c r="DW336" s="179"/>
      <c r="DX336" s="182"/>
      <c r="DY336" s="119"/>
      <c r="DZ336" s="119"/>
      <c r="EA336" s="183"/>
      <c r="EB336" s="129">
        <f t="shared" si="329"/>
        <v>0</v>
      </c>
      <c r="EC336" s="130">
        <f t="shared" si="330"/>
        <v>0</v>
      </c>
      <c r="ED336" s="131">
        <f t="shared" si="331"/>
        <v>0</v>
      </c>
      <c r="EE336" s="131">
        <f t="shared" si="313"/>
        <v>0</v>
      </c>
      <c r="EF336" s="131">
        <f t="shared" si="314"/>
        <v>0</v>
      </c>
      <c r="EG336" s="131">
        <f t="shared" si="315"/>
        <v>0</v>
      </c>
      <c r="EH336" s="131">
        <f t="shared" si="316"/>
        <v>0</v>
      </c>
      <c r="EI336" s="131">
        <f t="shared" si="332"/>
        <v>0</v>
      </c>
      <c r="EJ336" s="131">
        <f t="shared" si="333"/>
        <v>0</v>
      </c>
      <c r="EL336" s="123">
        <f t="shared" si="334"/>
        <v>0</v>
      </c>
    </row>
    <row r="337" spans="1:142" ht="13.5" thickBot="1" x14ac:dyDescent="0.25">
      <c r="A337" s="49">
        <f t="shared" si="296"/>
        <v>18</v>
      </c>
      <c r="B337" s="585" t="s">
        <v>219</v>
      </c>
      <c r="C337" s="50" t="str">
        <f>IF(ISBLANK(D337)=FALSE,VLOOKUP(D337,Довідники!$B$2:$C$45,2,FALSE),"")</f>
        <v/>
      </c>
      <c r="D337" s="145"/>
      <c r="E337" s="112"/>
      <c r="F337" s="48" t="str">
        <f t="shared" si="317"/>
        <v/>
      </c>
      <c r="G337" s="48" t="str">
        <f>CONCATENATE(IF($X337="З", CONCATENATE($R$4, ","), ""), IF($X337=Довідники!$E$5, CONCATENATE($R$4, "*,"), ""), IF($AE337="З", CONCATENATE($Y$4, ","), ""), IF($AE337=Довідники!$E$5, CONCATENATE($Y$4, "*,"), ""), IF($AL337="З", CONCATENATE($AF$4, ","), ""), IF($AL337=Довідники!$E$5, CONCATENATE($AF$4, "*,"), ""), IF($AS337="З", CONCATENATE($AM$4, ","), ""), IF($AS337=Довідники!$E$5, CONCATENATE($AM$4, "*,"), ""), IF($AZ337="З", CONCATENATE($AT$4, ","), ""), IF($AZ337=Довідники!$E$5, CONCATENATE($AT$4, "*,"), ""), IF($BG337="З", CONCATENATE($BA$4, ","), ""), IF($BG337=Довідники!$E$5, CONCATENATE($BA$4, "*,"), ""), IF($BN337="З", CONCATENATE($BH$4, ","), ""), IF($BN337=Довідники!$E$5, CONCATENATE($BH$4, "*,"), ""), IF($BU337="З", CONCATENATE($BO$4, ","), ""), IF($BU337=Довідники!$E$5, CONCATENATE($BO$4, "*,"), ""), IF($CB337="З", CONCATENATE($BV$4, ","), ""), IF($CB337=Довідники!$E$5, CONCATENATE($BV$4, "*,"), ""), IF($CI337="З", CONCATENATE($CC$4, ","), ""), IF($CI337=Довідники!$E$5, CONCATENATE($CC$4, "*,"), ""), IF($CP337="З", CONCATENATE($CJ$4, ","), ""), IF($CP337=Довідники!$E$5, CONCATENATE($CJ$4, "*,"), ""), IF($CW337="З", CONCATENATE($CQ$4, ","), ""), IF($CW337=Довідники!$E$5, CONCATENATE($CQ$4, "*,"), ""), IF($DD337="З", CONCATENATE($CX$4, ","), ""), IF($DD337=Довідники!$E$5, CONCATENATE($CX$4, "*,"), ""), IF($DK337="З", CONCATENATE($DE$4, ","), ""), IF($DK337=Довідники!$E$5, CONCATENATE($DE$4, "*,"), ""))</f>
        <v/>
      </c>
      <c r="H337" s="48" t="str">
        <f t="shared" si="318"/>
        <v/>
      </c>
      <c r="I337" s="48" t="str">
        <f t="shared" si="319"/>
        <v/>
      </c>
      <c r="J337" s="48">
        <f t="shared" si="320"/>
        <v>0</v>
      </c>
      <c r="K337" s="48" t="str">
        <f t="shared" si="321"/>
        <v/>
      </c>
      <c r="L337" s="48">
        <f t="shared" si="297"/>
        <v>0</v>
      </c>
      <c r="M337" s="51">
        <f t="shared" si="322"/>
        <v>0</v>
      </c>
      <c r="N337" s="51">
        <f t="shared" si="323"/>
        <v>0</v>
      </c>
      <c r="O337" s="52">
        <f t="shared" si="324"/>
        <v>0</v>
      </c>
      <c r="P337" s="96" t="str">
        <f t="shared" si="325"/>
        <v xml:space="preserve"> </v>
      </c>
      <c r="Q337" s="166" t="str">
        <f>IF(OR(P337&lt;Довідники!$J$8, P337&gt;Довідники!$K$8), "!", "")</f>
        <v>!</v>
      </c>
      <c r="R337" s="159"/>
      <c r="S337" s="103"/>
      <c r="T337" s="103"/>
      <c r="U337" s="72">
        <f t="shared" si="298"/>
        <v>0</v>
      </c>
      <c r="V337" s="104"/>
      <c r="W337" s="104"/>
      <c r="X337" s="105"/>
      <c r="Y337" s="102"/>
      <c r="Z337" s="103"/>
      <c r="AA337" s="103"/>
      <c r="AB337" s="72">
        <f t="shared" si="299"/>
        <v>0</v>
      </c>
      <c r="AC337" s="104"/>
      <c r="AD337" s="104"/>
      <c r="AE337" s="152"/>
      <c r="AF337" s="159"/>
      <c r="AG337" s="103"/>
      <c r="AH337" s="103"/>
      <c r="AI337" s="72">
        <f t="shared" si="300"/>
        <v>0</v>
      </c>
      <c r="AJ337" s="104"/>
      <c r="AK337" s="104"/>
      <c r="AL337" s="105"/>
      <c r="AM337" s="102"/>
      <c r="AN337" s="103"/>
      <c r="AO337" s="103"/>
      <c r="AP337" s="72">
        <f t="shared" si="301"/>
        <v>0</v>
      </c>
      <c r="AQ337" s="104"/>
      <c r="AR337" s="104"/>
      <c r="AS337" s="152"/>
      <c r="AT337" s="159"/>
      <c r="AU337" s="103"/>
      <c r="AV337" s="103"/>
      <c r="AW337" s="72">
        <f t="shared" si="302"/>
        <v>0</v>
      </c>
      <c r="AX337" s="104"/>
      <c r="AY337" s="104"/>
      <c r="AZ337" s="105"/>
      <c r="BA337" s="102"/>
      <c r="BB337" s="103"/>
      <c r="BC337" s="103"/>
      <c r="BD337" s="72">
        <f t="shared" si="303"/>
        <v>0</v>
      </c>
      <c r="BE337" s="104"/>
      <c r="BF337" s="104"/>
      <c r="BG337" s="152"/>
      <c r="BH337" s="159"/>
      <c r="BI337" s="103"/>
      <c r="BJ337" s="103"/>
      <c r="BK337" s="72">
        <f t="shared" si="304"/>
        <v>0</v>
      </c>
      <c r="BL337" s="104"/>
      <c r="BM337" s="104"/>
      <c r="BN337" s="105"/>
      <c r="BO337" s="102"/>
      <c r="BP337" s="103"/>
      <c r="BQ337" s="103"/>
      <c r="BR337" s="72">
        <f t="shared" si="305"/>
        <v>0</v>
      </c>
      <c r="BS337" s="104"/>
      <c r="BT337" s="104"/>
      <c r="BU337" s="152"/>
      <c r="BV337" s="159"/>
      <c r="BW337" s="103"/>
      <c r="BX337" s="103"/>
      <c r="BY337" s="72">
        <f t="shared" si="306"/>
        <v>0</v>
      </c>
      <c r="BZ337" s="104"/>
      <c r="CA337" s="104"/>
      <c r="CB337" s="105"/>
      <c r="CC337" s="102"/>
      <c r="CD337" s="103"/>
      <c r="CE337" s="103"/>
      <c r="CF337" s="72">
        <f t="shared" si="307"/>
        <v>0</v>
      </c>
      <c r="CG337" s="104"/>
      <c r="CH337" s="104"/>
      <c r="CI337" s="152"/>
      <c r="CJ337" s="159"/>
      <c r="CK337" s="103"/>
      <c r="CL337" s="103"/>
      <c r="CM337" s="72">
        <f t="shared" si="308"/>
        <v>0</v>
      </c>
      <c r="CN337" s="104"/>
      <c r="CO337" s="104"/>
      <c r="CP337" s="105"/>
      <c r="CQ337" s="102"/>
      <c r="CR337" s="103"/>
      <c r="CS337" s="103"/>
      <c r="CT337" s="72">
        <f t="shared" si="309"/>
        <v>0</v>
      </c>
      <c r="CU337" s="104"/>
      <c r="CV337" s="104"/>
      <c r="CW337" s="152"/>
      <c r="CX337" s="159"/>
      <c r="CY337" s="103"/>
      <c r="CZ337" s="103"/>
      <c r="DA337" s="72">
        <f t="shared" si="310"/>
        <v>0</v>
      </c>
      <c r="DB337" s="104"/>
      <c r="DC337" s="104"/>
      <c r="DD337" s="105"/>
      <c r="DE337" s="102"/>
      <c r="DF337" s="103"/>
      <c r="DG337" s="103"/>
      <c r="DH337" s="72">
        <f t="shared" si="311"/>
        <v>0</v>
      </c>
      <c r="DI337" s="104"/>
      <c r="DJ337" s="104"/>
      <c r="DK337" s="152"/>
      <c r="DL337" s="170">
        <f t="shared" si="326"/>
        <v>0</v>
      </c>
      <c r="DM337" s="51">
        <f>DN337*Довідники!$H$2</f>
        <v>0</v>
      </c>
      <c r="DN337" s="72">
        <f t="shared" si="327"/>
        <v>0</v>
      </c>
      <c r="DO337" s="96" t="str">
        <f t="shared" si="312"/>
        <v xml:space="preserve"> </v>
      </c>
      <c r="DP337" s="68" t="str">
        <f>IF(OR(DO337&lt;Довідники!$J$3, DO337&gt;Довідники!$K$3), "!", "")</f>
        <v>!</v>
      </c>
      <c r="DQ337" s="120"/>
      <c r="DR337" s="45" t="str">
        <f t="shared" si="328"/>
        <v/>
      </c>
      <c r="DS337" s="182" t="s">
        <v>207</v>
      </c>
      <c r="DT337" s="119"/>
      <c r="DU337" s="119"/>
      <c r="DV337" s="119"/>
      <c r="DW337" s="179"/>
      <c r="DX337" s="182"/>
      <c r="DY337" s="119"/>
      <c r="DZ337" s="119"/>
      <c r="EA337" s="183"/>
      <c r="EB337" s="129">
        <f t="shared" si="329"/>
        <v>0</v>
      </c>
      <c r="EC337" s="130">
        <f t="shared" si="330"/>
        <v>0</v>
      </c>
      <c r="ED337" s="131">
        <f t="shared" si="331"/>
        <v>0</v>
      </c>
      <c r="EE337" s="131">
        <f t="shared" si="313"/>
        <v>0</v>
      </c>
      <c r="EF337" s="131">
        <f t="shared" si="314"/>
        <v>0</v>
      </c>
      <c r="EG337" s="131">
        <f t="shared" si="315"/>
        <v>0</v>
      </c>
      <c r="EH337" s="131">
        <f t="shared" si="316"/>
        <v>0</v>
      </c>
      <c r="EI337" s="131">
        <f t="shared" si="332"/>
        <v>0</v>
      </c>
      <c r="EJ337" s="131">
        <f t="shared" si="333"/>
        <v>0</v>
      </c>
      <c r="EL337" s="123">
        <f t="shared" si="334"/>
        <v>0</v>
      </c>
    </row>
    <row r="338" spans="1:142" ht="26.25" thickBot="1" x14ac:dyDescent="0.25">
      <c r="A338" s="49">
        <f t="shared" si="296"/>
        <v>19</v>
      </c>
      <c r="B338" s="585" t="s">
        <v>220</v>
      </c>
      <c r="C338" s="50" t="str">
        <f>IF(ISBLANK(D338)=FALSE,VLOOKUP(D338,Довідники!$B$2:$C$45,2,FALSE),"")</f>
        <v/>
      </c>
      <c r="D338" s="145"/>
      <c r="E338" s="112"/>
      <c r="F338" s="48" t="str">
        <f t="shared" si="317"/>
        <v/>
      </c>
      <c r="G338" s="48" t="str">
        <f>CONCATENATE(IF($X338="З", CONCATENATE($R$4, ","), ""), IF($X338=Довідники!$E$5, CONCATENATE($R$4, "*,"), ""), IF($AE338="З", CONCATENATE($Y$4, ","), ""), IF($AE338=Довідники!$E$5, CONCATENATE($Y$4, "*,"), ""), IF($AL338="З", CONCATENATE($AF$4, ","), ""), IF($AL338=Довідники!$E$5, CONCATENATE($AF$4, "*,"), ""), IF($AS338="З", CONCATENATE($AM$4, ","), ""), IF($AS338=Довідники!$E$5, CONCATENATE($AM$4, "*,"), ""), IF($AZ338="З", CONCATENATE($AT$4, ","), ""), IF($AZ338=Довідники!$E$5, CONCATENATE($AT$4, "*,"), ""), IF($BG338="З", CONCATENATE($BA$4, ","), ""), IF($BG338=Довідники!$E$5, CONCATENATE($BA$4, "*,"), ""), IF($BN338="З", CONCATENATE($BH$4, ","), ""), IF($BN338=Довідники!$E$5, CONCATENATE($BH$4, "*,"), ""), IF($BU338="З", CONCATENATE($BO$4, ","), ""), IF($BU338=Довідники!$E$5, CONCATENATE($BO$4, "*,"), ""), IF($CB338="З", CONCATENATE($BV$4, ","), ""), IF($CB338=Довідники!$E$5, CONCATENATE($BV$4, "*,"), ""), IF($CI338="З", CONCATENATE($CC$4, ","), ""), IF($CI338=Довідники!$E$5, CONCATENATE($CC$4, "*,"), ""), IF($CP338="З", CONCATENATE($CJ$4, ","), ""), IF($CP338=Довідники!$E$5, CONCATENATE($CJ$4, "*,"), ""), IF($CW338="З", CONCATENATE($CQ$4, ","), ""), IF($CW338=Довідники!$E$5, CONCATENATE($CQ$4, "*,"), ""), IF($DD338="З", CONCATENATE($CX$4, ","), ""), IF($DD338=Довідники!$E$5, CONCATENATE($CX$4, "*,"), ""), IF($DK338="З", CONCATENATE($DE$4, ","), ""), IF($DK338=Довідники!$E$5, CONCATENATE($DE$4, "*,"), ""))</f>
        <v/>
      </c>
      <c r="H338" s="48" t="str">
        <f t="shared" si="318"/>
        <v/>
      </c>
      <c r="I338" s="48" t="str">
        <f t="shared" si="319"/>
        <v/>
      </c>
      <c r="J338" s="48">
        <f t="shared" si="320"/>
        <v>0</v>
      </c>
      <c r="K338" s="48" t="str">
        <f t="shared" si="321"/>
        <v/>
      </c>
      <c r="L338" s="48">
        <f t="shared" si="297"/>
        <v>0</v>
      </c>
      <c r="M338" s="51">
        <f t="shared" si="322"/>
        <v>0</v>
      </c>
      <c r="N338" s="51">
        <f t="shared" si="323"/>
        <v>0</v>
      </c>
      <c r="O338" s="52">
        <f t="shared" si="324"/>
        <v>0</v>
      </c>
      <c r="P338" s="96" t="str">
        <f t="shared" si="325"/>
        <v xml:space="preserve"> </v>
      </c>
      <c r="Q338" s="166" t="str">
        <f>IF(OR(P338&lt;Довідники!$J$8, P338&gt;Довідники!$K$8), "!", "")</f>
        <v>!</v>
      </c>
      <c r="R338" s="159"/>
      <c r="S338" s="103"/>
      <c r="T338" s="103"/>
      <c r="U338" s="72">
        <f t="shared" si="298"/>
        <v>0</v>
      </c>
      <c r="V338" s="104"/>
      <c r="W338" s="104"/>
      <c r="X338" s="105"/>
      <c r="Y338" s="102"/>
      <c r="Z338" s="103"/>
      <c r="AA338" s="103"/>
      <c r="AB338" s="72">
        <f t="shared" si="299"/>
        <v>0</v>
      </c>
      <c r="AC338" s="104"/>
      <c r="AD338" s="104"/>
      <c r="AE338" s="152"/>
      <c r="AF338" s="159"/>
      <c r="AG338" s="103"/>
      <c r="AH338" s="103"/>
      <c r="AI338" s="72">
        <f t="shared" si="300"/>
        <v>0</v>
      </c>
      <c r="AJ338" s="104"/>
      <c r="AK338" s="104"/>
      <c r="AL338" s="105"/>
      <c r="AM338" s="102"/>
      <c r="AN338" s="103"/>
      <c r="AO338" s="103"/>
      <c r="AP338" s="72">
        <f t="shared" si="301"/>
        <v>0</v>
      </c>
      <c r="AQ338" s="104"/>
      <c r="AR338" s="104"/>
      <c r="AS338" s="152"/>
      <c r="AT338" s="159"/>
      <c r="AU338" s="103"/>
      <c r="AV338" s="103"/>
      <c r="AW338" s="72">
        <f t="shared" si="302"/>
        <v>0</v>
      </c>
      <c r="AX338" s="104"/>
      <c r="AY338" s="104"/>
      <c r="AZ338" s="105"/>
      <c r="BA338" s="102"/>
      <c r="BB338" s="103"/>
      <c r="BC338" s="103"/>
      <c r="BD338" s="72">
        <f t="shared" si="303"/>
        <v>0</v>
      </c>
      <c r="BE338" s="104"/>
      <c r="BF338" s="104"/>
      <c r="BG338" s="152"/>
      <c r="BH338" s="159"/>
      <c r="BI338" s="103"/>
      <c r="BJ338" s="103"/>
      <c r="BK338" s="72">
        <f t="shared" si="304"/>
        <v>0</v>
      </c>
      <c r="BL338" s="104"/>
      <c r="BM338" s="104"/>
      <c r="BN338" s="105"/>
      <c r="BO338" s="102"/>
      <c r="BP338" s="103"/>
      <c r="BQ338" s="103"/>
      <c r="BR338" s="72">
        <f t="shared" si="305"/>
        <v>0</v>
      </c>
      <c r="BS338" s="104"/>
      <c r="BT338" s="104"/>
      <c r="BU338" s="152"/>
      <c r="BV338" s="159"/>
      <c r="BW338" s="103"/>
      <c r="BX338" s="103"/>
      <c r="BY338" s="72">
        <f t="shared" si="306"/>
        <v>0</v>
      </c>
      <c r="BZ338" s="104"/>
      <c r="CA338" s="104"/>
      <c r="CB338" s="105"/>
      <c r="CC338" s="102"/>
      <c r="CD338" s="103"/>
      <c r="CE338" s="103"/>
      <c r="CF338" s="72">
        <f t="shared" si="307"/>
        <v>0</v>
      </c>
      <c r="CG338" s="104"/>
      <c r="CH338" s="104"/>
      <c r="CI338" s="152"/>
      <c r="CJ338" s="159"/>
      <c r="CK338" s="103"/>
      <c r="CL338" s="103"/>
      <c r="CM338" s="72">
        <f t="shared" si="308"/>
        <v>0</v>
      </c>
      <c r="CN338" s="104"/>
      <c r="CO338" s="104"/>
      <c r="CP338" s="105"/>
      <c r="CQ338" s="102"/>
      <c r="CR338" s="103"/>
      <c r="CS338" s="103"/>
      <c r="CT338" s="72">
        <f t="shared" si="309"/>
        <v>0</v>
      </c>
      <c r="CU338" s="104"/>
      <c r="CV338" s="104"/>
      <c r="CW338" s="152"/>
      <c r="CX338" s="159"/>
      <c r="CY338" s="103"/>
      <c r="CZ338" s="103"/>
      <c r="DA338" s="72">
        <f t="shared" si="310"/>
        <v>0</v>
      </c>
      <c r="DB338" s="104"/>
      <c r="DC338" s="104"/>
      <c r="DD338" s="105"/>
      <c r="DE338" s="102"/>
      <c r="DF338" s="103"/>
      <c r="DG338" s="103"/>
      <c r="DH338" s="72">
        <f t="shared" si="311"/>
        <v>0</v>
      </c>
      <c r="DI338" s="104"/>
      <c r="DJ338" s="104"/>
      <c r="DK338" s="152"/>
      <c r="DL338" s="170">
        <f t="shared" si="326"/>
        <v>0</v>
      </c>
      <c r="DM338" s="51">
        <f>DN338*Довідники!$H$2</f>
        <v>0</v>
      </c>
      <c r="DN338" s="72">
        <f t="shared" si="327"/>
        <v>0</v>
      </c>
      <c r="DO338" s="96" t="str">
        <f t="shared" si="312"/>
        <v xml:space="preserve"> </v>
      </c>
      <c r="DP338" s="68" t="str">
        <f>IF(OR(DO338&lt;Довідники!$J$3, DO338&gt;Довідники!$K$3), "!", "")</f>
        <v>!</v>
      </c>
      <c r="DQ338" s="120"/>
      <c r="DR338" s="45" t="str">
        <f t="shared" si="328"/>
        <v/>
      </c>
      <c r="DS338" s="182" t="s">
        <v>207</v>
      </c>
      <c r="DT338" s="119"/>
      <c r="DU338" s="119"/>
      <c r="DV338" s="119"/>
      <c r="DW338" s="179"/>
      <c r="DX338" s="182"/>
      <c r="DY338" s="119"/>
      <c r="DZ338" s="119"/>
      <c r="EA338" s="183"/>
      <c r="EB338" s="129">
        <f t="shared" si="329"/>
        <v>0</v>
      </c>
      <c r="EC338" s="130">
        <f t="shared" si="330"/>
        <v>0</v>
      </c>
      <c r="ED338" s="131">
        <f t="shared" si="331"/>
        <v>0</v>
      </c>
      <c r="EE338" s="131">
        <f t="shared" si="313"/>
        <v>0</v>
      </c>
      <c r="EF338" s="131">
        <f t="shared" si="314"/>
        <v>0</v>
      </c>
      <c r="EG338" s="131">
        <f t="shared" si="315"/>
        <v>0</v>
      </c>
      <c r="EH338" s="131">
        <f t="shared" si="316"/>
        <v>0</v>
      </c>
      <c r="EI338" s="131">
        <f t="shared" si="332"/>
        <v>0</v>
      </c>
      <c r="EJ338" s="131">
        <f t="shared" si="333"/>
        <v>0</v>
      </c>
      <c r="EL338" s="123">
        <f t="shared" si="334"/>
        <v>0</v>
      </c>
    </row>
    <row r="339" spans="1:142" ht="13.5" thickBot="1" x14ac:dyDescent="0.25">
      <c r="A339" s="49">
        <f t="shared" si="296"/>
        <v>20</v>
      </c>
      <c r="B339" s="585" t="s">
        <v>221</v>
      </c>
      <c r="C339" s="50" t="str">
        <f>IF(ISBLANK(D339)=FALSE,VLOOKUP(D339,Довідники!$B$2:$C$45,2,FALSE),"")</f>
        <v/>
      </c>
      <c r="D339" s="145"/>
      <c r="E339" s="112"/>
      <c r="F339" s="48" t="str">
        <f t="shared" si="317"/>
        <v/>
      </c>
      <c r="G339" s="48" t="str">
        <f>CONCATENATE(IF($X339="З", CONCATENATE($R$4, ","), ""), IF($X339=Довідники!$E$5, CONCATENATE($R$4, "*,"), ""), IF($AE339="З", CONCATENATE($Y$4, ","), ""), IF($AE339=Довідники!$E$5, CONCATENATE($Y$4, "*,"), ""), IF($AL339="З", CONCATENATE($AF$4, ","), ""), IF($AL339=Довідники!$E$5, CONCATENATE($AF$4, "*,"), ""), IF($AS339="З", CONCATENATE($AM$4, ","), ""), IF($AS339=Довідники!$E$5, CONCATENATE($AM$4, "*,"), ""), IF($AZ339="З", CONCATENATE($AT$4, ","), ""), IF($AZ339=Довідники!$E$5, CONCATENATE($AT$4, "*,"), ""), IF($BG339="З", CONCATENATE($BA$4, ","), ""), IF($BG339=Довідники!$E$5, CONCATENATE($BA$4, "*,"), ""), IF($BN339="З", CONCATENATE($BH$4, ","), ""), IF($BN339=Довідники!$E$5, CONCATENATE($BH$4, "*,"), ""), IF($BU339="З", CONCATENATE($BO$4, ","), ""), IF($BU339=Довідники!$E$5, CONCATENATE($BO$4, "*,"), ""), IF($CB339="З", CONCATENATE($BV$4, ","), ""), IF($CB339=Довідники!$E$5, CONCATENATE($BV$4, "*,"), ""), IF($CI339="З", CONCATENATE($CC$4, ","), ""), IF($CI339=Довідники!$E$5, CONCATENATE($CC$4, "*,"), ""), IF($CP339="З", CONCATENATE($CJ$4, ","), ""), IF($CP339=Довідники!$E$5, CONCATENATE($CJ$4, "*,"), ""), IF($CW339="З", CONCATENATE($CQ$4, ","), ""), IF($CW339=Довідники!$E$5, CONCATENATE($CQ$4, "*,"), ""), IF($DD339="З", CONCATENATE($CX$4, ","), ""), IF($DD339=Довідники!$E$5, CONCATENATE($CX$4, "*,"), ""), IF($DK339="З", CONCATENATE($DE$4, ","), ""), IF($DK339=Довідники!$E$5, CONCATENATE($DE$4, "*,"), ""))</f>
        <v/>
      </c>
      <c r="H339" s="48" t="str">
        <f t="shared" si="318"/>
        <v/>
      </c>
      <c r="I339" s="48" t="str">
        <f t="shared" si="319"/>
        <v/>
      </c>
      <c r="J339" s="48">
        <f t="shared" si="320"/>
        <v>0</v>
      </c>
      <c r="K339" s="48" t="str">
        <f t="shared" si="321"/>
        <v/>
      </c>
      <c r="L339" s="48">
        <f t="shared" si="297"/>
        <v>0</v>
      </c>
      <c r="M339" s="51">
        <f t="shared" si="322"/>
        <v>0</v>
      </c>
      <c r="N339" s="51">
        <f t="shared" si="323"/>
        <v>0</v>
      </c>
      <c r="O339" s="52">
        <f t="shared" si="324"/>
        <v>0</v>
      </c>
      <c r="P339" s="96" t="str">
        <f t="shared" si="325"/>
        <v xml:space="preserve"> </v>
      </c>
      <c r="Q339" s="166" t="str">
        <f>IF(OR(P339&lt;Довідники!$J$8, P339&gt;Довідники!$K$8), "!", "")</f>
        <v>!</v>
      </c>
      <c r="R339" s="159"/>
      <c r="S339" s="103"/>
      <c r="T339" s="103"/>
      <c r="U339" s="72">
        <f t="shared" si="298"/>
        <v>0</v>
      </c>
      <c r="V339" s="104"/>
      <c r="W339" s="104"/>
      <c r="X339" s="105"/>
      <c r="Y339" s="102"/>
      <c r="Z339" s="103"/>
      <c r="AA339" s="103"/>
      <c r="AB339" s="72">
        <f t="shared" si="299"/>
        <v>0</v>
      </c>
      <c r="AC339" s="104"/>
      <c r="AD339" s="104"/>
      <c r="AE339" s="152"/>
      <c r="AF339" s="159"/>
      <c r="AG339" s="103"/>
      <c r="AH339" s="103"/>
      <c r="AI339" s="72">
        <f t="shared" si="300"/>
        <v>0</v>
      </c>
      <c r="AJ339" s="104"/>
      <c r="AK339" s="104"/>
      <c r="AL339" s="105"/>
      <c r="AM339" s="102"/>
      <c r="AN339" s="103"/>
      <c r="AO339" s="103"/>
      <c r="AP339" s="72">
        <f t="shared" si="301"/>
        <v>0</v>
      </c>
      <c r="AQ339" s="104"/>
      <c r="AR339" s="104"/>
      <c r="AS339" s="152"/>
      <c r="AT339" s="159"/>
      <c r="AU339" s="103"/>
      <c r="AV339" s="103"/>
      <c r="AW339" s="72">
        <f t="shared" si="302"/>
        <v>0</v>
      </c>
      <c r="AX339" s="104"/>
      <c r="AY339" s="104"/>
      <c r="AZ339" s="105"/>
      <c r="BA339" s="102"/>
      <c r="BB339" s="103"/>
      <c r="BC339" s="103"/>
      <c r="BD339" s="72">
        <f t="shared" si="303"/>
        <v>0</v>
      </c>
      <c r="BE339" s="104"/>
      <c r="BF339" s="104"/>
      <c r="BG339" s="152"/>
      <c r="BH339" s="159"/>
      <c r="BI339" s="103"/>
      <c r="BJ339" s="103"/>
      <c r="BK339" s="72">
        <f t="shared" si="304"/>
        <v>0</v>
      </c>
      <c r="BL339" s="104"/>
      <c r="BM339" s="104"/>
      <c r="BN339" s="105"/>
      <c r="BO339" s="102"/>
      <c r="BP339" s="103"/>
      <c r="BQ339" s="103"/>
      <c r="BR339" s="72">
        <f t="shared" si="305"/>
        <v>0</v>
      </c>
      <c r="BS339" s="104"/>
      <c r="BT339" s="104"/>
      <c r="BU339" s="152"/>
      <c r="BV339" s="159"/>
      <c r="BW339" s="103"/>
      <c r="BX339" s="103"/>
      <c r="BY339" s="72">
        <f t="shared" si="306"/>
        <v>0</v>
      </c>
      <c r="BZ339" s="104"/>
      <c r="CA339" s="104"/>
      <c r="CB339" s="105"/>
      <c r="CC339" s="102"/>
      <c r="CD339" s="103"/>
      <c r="CE339" s="103"/>
      <c r="CF339" s="72">
        <f t="shared" si="307"/>
        <v>0</v>
      </c>
      <c r="CG339" s="104"/>
      <c r="CH339" s="104"/>
      <c r="CI339" s="152"/>
      <c r="CJ339" s="159"/>
      <c r="CK339" s="103"/>
      <c r="CL339" s="103"/>
      <c r="CM339" s="72">
        <f t="shared" si="308"/>
        <v>0</v>
      </c>
      <c r="CN339" s="104"/>
      <c r="CO339" s="104"/>
      <c r="CP339" s="105"/>
      <c r="CQ339" s="102"/>
      <c r="CR339" s="103"/>
      <c r="CS339" s="103"/>
      <c r="CT339" s="72">
        <f t="shared" si="309"/>
        <v>0</v>
      </c>
      <c r="CU339" s="104"/>
      <c r="CV339" s="104"/>
      <c r="CW339" s="152"/>
      <c r="CX339" s="159"/>
      <c r="CY339" s="103"/>
      <c r="CZ339" s="103"/>
      <c r="DA339" s="72">
        <f t="shared" si="310"/>
        <v>0</v>
      </c>
      <c r="DB339" s="104"/>
      <c r="DC339" s="104"/>
      <c r="DD339" s="105"/>
      <c r="DE339" s="102"/>
      <c r="DF339" s="103"/>
      <c r="DG339" s="103"/>
      <c r="DH339" s="72">
        <f t="shared" si="311"/>
        <v>0</v>
      </c>
      <c r="DI339" s="104"/>
      <c r="DJ339" s="104"/>
      <c r="DK339" s="152"/>
      <c r="DL339" s="170">
        <f t="shared" si="326"/>
        <v>0</v>
      </c>
      <c r="DM339" s="51">
        <f>DN339*Довідники!$H$2</f>
        <v>0</v>
      </c>
      <c r="DN339" s="72">
        <f t="shared" si="327"/>
        <v>0</v>
      </c>
      <c r="DO339" s="96" t="str">
        <f t="shared" si="312"/>
        <v xml:space="preserve"> </v>
      </c>
      <c r="DP339" s="68" t="str">
        <f>IF(OR(DO339&lt;Довідники!$J$3, DO339&gt;Довідники!$K$3), "!", "")</f>
        <v>!</v>
      </c>
      <c r="DQ339" s="120"/>
      <c r="DR339" s="45" t="str">
        <f t="shared" si="328"/>
        <v/>
      </c>
      <c r="DS339" s="182" t="s">
        <v>207</v>
      </c>
      <c r="DT339" s="119"/>
      <c r="DU339" s="119"/>
      <c r="DV339" s="119"/>
      <c r="DW339" s="179"/>
      <c r="DX339" s="182"/>
      <c r="DY339" s="119"/>
      <c r="DZ339" s="119"/>
      <c r="EA339" s="183"/>
      <c r="EB339" s="129">
        <f t="shared" si="329"/>
        <v>0</v>
      </c>
      <c r="EC339" s="130">
        <f t="shared" si="330"/>
        <v>0</v>
      </c>
      <c r="ED339" s="131">
        <f t="shared" si="331"/>
        <v>0</v>
      </c>
      <c r="EE339" s="131">
        <f t="shared" si="313"/>
        <v>0</v>
      </c>
      <c r="EF339" s="131">
        <f t="shared" si="314"/>
        <v>0</v>
      </c>
      <c r="EG339" s="131">
        <f t="shared" si="315"/>
        <v>0</v>
      </c>
      <c r="EH339" s="131">
        <f t="shared" si="316"/>
        <v>0</v>
      </c>
      <c r="EI339" s="131">
        <f t="shared" si="332"/>
        <v>0</v>
      </c>
      <c r="EJ339" s="131">
        <f t="shared" si="333"/>
        <v>0</v>
      </c>
      <c r="EL339" s="123">
        <f t="shared" si="334"/>
        <v>0</v>
      </c>
    </row>
    <row r="340" spans="1:142" ht="26.25" thickBot="1" x14ac:dyDescent="0.25">
      <c r="A340" s="49">
        <f t="shared" si="296"/>
        <v>21</v>
      </c>
      <c r="B340" s="585" t="s">
        <v>222</v>
      </c>
      <c r="C340" s="50" t="str">
        <f>IF(ISBLANK(D340)=FALSE,VLOOKUP(D340,Довідники!$B$2:$C$45,2,FALSE),"")</f>
        <v/>
      </c>
      <c r="D340" s="145"/>
      <c r="E340" s="112"/>
      <c r="F340" s="48" t="str">
        <f t="shared" si="317"/>
        <v/>
      </c>
      <c r="G340" s="48" t="str">
        <f>CONCATENATE(IF($X340="З", CONCATENATE($R$4, ","), ""), IF($X340=Довідники!$E$5, CONCATENATE($R$4, "*,"), ""), IF($AE340="З", CONCATENATE($Y$4, ","), ""), IF($AE340=Довідники!$E$5, CONCATENATE($Y$4, "*,"), ""), IF($AL340="З", CONCATENATE($AF$4, ","), ""), IF($AL340=Довідники!$E$5, CONCATENATE($AF$4, "*,"), ""), IF($AS340="З", CONCATENATE($AM$4, ","), ""), IF($AS340=Довідники!$E$5, CONCATENATE($AM$4, "*,"), ""), IF($AZ340="З", CONCATENATE($AT$4, ","), ""), IF($AZ340=Довідники!$E$5, CONCATENATE($AT$4, "*,"), ""), IF($BG340="З", CONCATENATE($BA$4, ","), ""), IF($BG340=Довідники!$E$5, CONCATENATE($BA$4, "*,"), ""), IF($BN340="З", CONCATENATE($BH$4, ","), ""), IF($BN340=Довідники!$E$5, CONCATENATE($BH$4, "*,"), ""), IF($BU340="З", CONCATENATE($BO$4, ","), ""), IF($BU340=Довідники!$E$5, CONCATENATE($BO$4, "*,"), ""), IF($CB340="З", CONCATENATE($BV$4, ","), ""), IF($CB340=Довідники!$E$5, CONCATENATE($BV$4, "*,"), ""), IF($CI340="З", CONCATENATE($CC$4, ","), ""), IF($CI340=Довідники!$E$5, CONCATENATE($CC$4, "*,"), ""), IF($CP340="З", CONCATENATE($CJ$4, ","), ""), IF($CP340=Довідники!$E$5, CONCATENATE($CJ$4, "*,"), ""), IF($CW340="З", CONCATENATE($CQ$4, ","), ""), IF($CW340=Довідники!$E$5, CONCATENATE($CQ$4, "*,"), ""), IF($DD340="З", CONCATENATE($CX$4, ","), ""), IF($DD340=Довідники!$E$5, CONCATENATE($CX$4, "*,"), ""), IF($DK340="З", CONCATENATE($DE$4, ","), ""), IF($DK340=Довідники!$E$5, CONCATENATE($DE$4, "*,"), ""))</f>
        <v/>
      </c>
      <c r="H340" s="48" t="str">
        <f t="shared" si="318"/>
        <v/>
      </c>
      <c r="I340" s="48" t="str">
        <f t="shared" si="319"/>
        <v/>
      </c>
      <c r="J340" s="48">
        <f t="shared" si="320"/>
        <v>0</v>
      </c>
      <c r="K340" s="48" t="str">
        <f t="shared" si="321"/>
        <v/>
      </c>
      <c r="L340" s="48">
        <f t="shared" si="297"/>
        <v>0</v>
      </c>
      <c r="M340" s="51">
        <f t="shared" si="322"/>
        <v>0</v>
      </c>
      <c r="N340" s="51">
        <f t="shared" si="323"/>
        <v>0</v>
      </c>
      <c r="O340" s="52">
        <f t="shared" si="324"/>
        <v>0</v>
      </c>
      <c r="P340" s="96" t="str">
        <f t="shared" si="325"/>
        <v xml:space="preserve"> </v>
      </c>
      <c r="Q340" s="166" t="str">
        <f>IF(OR(P340&lt;Довідники!$J$8, P340&gt;Довідники!$K$8), "!", "")</f>
        <v>!</v>
      </c>
      <c r="R340" s="159"/>
      <c r="S340" s="103"/>
      <c r="T340" s="103"/>
      <c r="U340" s="72">
        <f t="shared" si="298"/>
        <v>0</v>
      </c>
      <c r="V340" s="104"/>
      <c r="W340" s="104"/>
      <c r="X340" s="105"/>
      <c r="Y340" s="102"/>
      <c r="Z340" s="103"/>
      <c r="AA340" s="103"/>
      <c r="AB340" s="72">
        <f t="shared" si="299"/>
        <v>0</v>
      </c>
      <c r="AC340" s="104"/>
      <c r="AD340" s="104"/>
      <c r="AE340" s="152"/>
      <c r="AF340" s="159"/>
      <c r="AG340" s="103"/>
      <c r="AH340" s="103"/>
      <c r="AI340" s="72">
        <f t="shared" si="300"/>
        <v>0</v>
      </c>
      <c r="AJ340" s="104"/>
      <c r="AK340" s="104"/>
      <c r="AL340" s="105"/>
      <c r="AM340" s="102"/>
      <c r="AN340" s="103"/>
      <c r="AO340" s="103"/>
      <c r="AP340" s="72">
        <f t="shared" si="301"/>
        <v>0</v>
      </c>
      <c r="AQ340" s="104"/>
      <c r="AR340" s="104"/>
      <c r="AS340" s="152"/>
      <c r="AT340" s="159"/>
      <c r="AU340" s="103"/>
      <c r="AV340" s="103"/>
      <c r="AW340" s="72">
        <f t="shared" si="302"/>
        <v>0</v>
      </c>
      <c r="AX340" s="104"/>
      <c r="AY340" s="104"/>
      <c r="AZ340" s="105"/>
      <c r="BA340" s="102"/>
      <c r="BB340" s="103"/>
      <c r="BC340" s="103"/>
      <c r="BD340" s="72">
        <f t="shared" si="303"/>
        <v>0</v>
      </c>
      <c r="BE340" s="104"/>
      <c r="BF340" s="104"/>
      <c r="BG340" s="152"/>
      <c r="BH340" s="159"/>
      <c r="BI340" s="103"/>
      <c r="BJ340" s="103"/>
      <c r="BK340" s="72">
        <f t="shared" si="304"/>
        <v>0</v>
      </c>
      <c r="BL340" s="104"/>
      <c r="BM340" s="104"/>
      <c r="BN340" s="105"/>
      <c r="BO340" s="102"/>
      <c r="BP340" s="103"/>
      <c r="BQ340" s="103"/>
      <c r="BR340" s="72">
        <f t="shared" si="305"/>
        <v>0</v>
      </c>
      <c r="BS340" s="104"/>
      <c r="BT340" s="104"/>
      <c r="BU340" s="152"/>
      <c r="BV340" s="159"/>
      <c r="BW340" s="103"/>
      <c r="BX340" s="103"/>
      <c r="BY340" s="72">
        <f t="shared" si="306"/>
        <v>0</v>
      </c>
      <c r="BZ340" s="104"/>
      <c r="CA340" s="104"/>
      <c r="CB340" s="105"/>
      <c r="CC340" s="102"/>
      <c r="CD340" s="103"/>
      <c r="CE340" s="103"/>
      <c r="CF340" s="72">
        <f t="shared" si="307"/>
        <v>0</v>
      </c>
      <c r="CG340" s="104"/>
      <c r="CH340" s="104"/>
      <c r="CI340" s="152"/>
      <c r="CJ340" s="159"/>
      <c r="CK340" s="103"/>
      <c r="CL340" s="103"/>
      <c r="CM340" s="72">
        <f t="shared" si="308"/>
        <v>0</v>
      </c>
      <c r="CN340" s="104"/>
      <c r="CO340" s="104"/>
      <c r="CP340" s="105"/>
      <c r="CQ340" s="102"/>
      <c r="CR340" s="103"/>
      <c r="CS340" s="103"/>
      <c r="CT340" s="72">
        <f t="shared" si="309"/>
        <v>0</v>
      </c>
      <c r="CU340" s="104"/>
      <c r="CV340" s="104"/>
      <c r="CW340" s="152"/>
      <c r="CX340" s="159"/>
      <c r="CY340" s="103"/>
      <c r="CZ340" s="103"/>
      <c r="DA340" s="72">
        <f t="shared" si="310"/>
        <v>0</v>
      </c>
      <c r="DB340" s="104"/>
      <c r="DC340" s="104"/>
      <c r="DD340" s="105"/>
      <c r="DE340" s="102"/>
      <c r="DF340" s="103"/>
      <c r="DG340" s="103"/>
      <c r="DH340" s="72">
        <f t="shared" si="311"/>
        <v>0</v>
      </c>
      <c r="DI340" s="104"/>
      <c r="DJ340" s="104"/>
      <c r="DK340" s="152"/>
      <c r="DL340" s="170">
        <f t="shared" si="326"/>
        <v>0</v>
      </c>
      <c r="DM340" s="51">
        <f>DN340*Довідники!$H$2</f>
        <v>0</v>
      </c>
      <c r="DN340" s="72">
        <f t="shared" si="327"/>
        <v>0</v>
      </c>
      <c r="DO340" s="96" t="str">
        <f t="shared" si="312"/>
        <v xml:space="preserve"> </v>
      </c>
      <c r="DP340" s="68" t="str">
        <f>IF(OR(DO340&lt;Довідники!$J$3, DO340&gt;Довідники!$K$3), "!", "")</f>
        <v>!</v>
      </c>
      <c r="DQ340" s="120"/>
      <c r="DR340" s="45" t="str">
        <f t="shared" si="328"/>
        <v/>
      </c>
      <c r="DS340" s="182" t="s">
        <v>207</v>
      </c>
      <c r="DT340" s="119"/>
      <c r="DU340" s="119"/>
      <c r="DV340" s="119"/>
      <c r="DW340" s="179"/>
      <c r="DX340" s="182"/>
      <c r="DY340" s="119"/>
      <c r="DZ340" s="119"/>
      <c r="EA340" s="183"/>
      <c r="EB340" s="129">
        <f t="shared" si="329"/>
        <v>0</v>
      </c>
      <c r="EC340" s="130">
        <f t="shared" si="330"/>
        <v>0</v>
      </c>
      <c r="ED340" s="131">
        <f t="shared" si="331"/>
        <v>0</v>
      </c>
      <c r="EE340" s="131">
        <f t="shared" si="313"/>
        <v>0</v>
      </c>
      <c r="EF340" s="131">
        <f t="shared" si="314"/>
        <v>0</v>
      </c>
      <c r="EG340" s="131">
        <f t="shared" si="315"/>
        <v>0</v>
      </c>
      <c r="EH340" s="131">
        <f t="shared" si="316"/>
        <v>0</v>
      </c>
      <c r="EI340" s="131">
        <f t="shared" si="332"/>
        <v>0</v>
      </c>
      <c r="EJ340" s="131">
        <f t="shared" si="333"/>
        <v>0</v>
      </c>
      <c r="EL340" s="123">
        <f t="shared" si="334"/>
        <v>0</v>
      </c>
    </row>
    <row r="341" spans="1:142" ht="13.5" thickBot="1" x14ac:dyDescent="0.25">
      <c r="A341" s="49">
        <f t="shared" si="296"/>
        <v>22</v>
      </c>
      <c r="B341" s="585" t="s">
        <v>223</v>
      </c>
      <c r="C341" s="50" t="str">
        <f>IF(ISBLANK(D341)=FALSE,VLOOKUP(D341,Довідники!$B$2:$C$45,2,FALSE),"")</f>
        <v/>
      </c>
      <c r="D341" s="145"/>
      <c r="E341" s="112"/>
      <c r="F341" s="48" t="str">
        <f t="shared" si="317"/>
        <v/>
      </c>
      <c r="G341" s="48" t="str">
        <f>CONCATENATE(IF($X341="З", CONCATENATE($R$4, ","), ""), IF($X341=Довідники!$E$5, CONCATENATE($R$4, "*,"), ""), IF($AE341="З", CONCATENATE($Y$4, ","), ""), IF($AE341=Довідники!$E$5, CONCATENATE($Y$4, "*,"), ""), IF($AL341="З", CONCATENATE($AF$4, ","), ""), IF($AL341=Довідники!$E$5, CONCATENATE($AF$4, "*,"), ""), IF($AS341="З", CONCATENATE($AM$4, ","), ""), IF($AS341=Довідники!$E$5, CONCATENATE($AM$4, "*,"), ""), IF($AZ341="З", CONCATENATE($AT$4, ","), ""), IF($AZ341=Довідники!$E$5, CONCATENATE($AT$4, "*,"), ""), IF($BG341="З", CONCATENATE($BA$4, ","), ""), IF($BG341=Довідники!$E$5, CONCATENATE($BA$4, "*,"), ""), IF($BN341="З", CONCATENATE($BH$4, ","), ""), IF($BN341=Довідники!$E$5, CONCATENATE($BH$4, "*,"), ""), IF($BU341="З", CONCATENATE($BO$4, ","), ""), IF($BU341=Довідники!$E$5, CONCATENATE($BO$4, "*,"), ""), IF($CB341="З", CONCATENATE($BV$4, ","), ""), IF($CB341=Довідники!$E$5, CONCATENATE($BV$4, "*,"), ""), IF($CI341="З", CONCATENATE($CC$4, ","), ""), IF($CI341=Довідники!$E$5, CONCATENATE($CC$4, "*,"), ""), IF($CP341="З", CONCATENATE($CJ$4, ","), ""), IF($CP341=Довідники!$E$5, CONCATENATE($CJ$4, "*,"), ""), IF($CW341="З", CONCATENATE($CQ$4, ","), ""), IF($CW341=Довідники!$E$5, CONCATENATE($CQ$4, "*,"), ""), IF($DD341="З", CONCATENATE($CX$4, ","), ""), IF($DD341=Довідники!$E$5, CONCATENATE($CX$4, "*,"), ""), IF($DK341="З", CONCATENATE($DE$4, ","), ""), IF($DK341=Довідники!$E$5, CONCATENATE($DE$4, "*,"), ""))</f>
        <v/>
      </c>
      <c r="H341" s="48" t="str">
        <f t="shared" si="318"/>
        <v/>
      </c>
      <c r="I341" s="48" t="str">
        <f t="shared" si="319"/>
        <v/>
      </c>
      <c r="J341" s="48">
        <f t="shared" si="320"/>
        <v>0</v>
      </c>
      <c r="K341" s="48" t="str">
        <f t="shared" si="321"/>
        <v/>
      </c>
      <c r="L341" s="48">
        <f t="shared" si="297"/>
        <v>0</v>
      </c>
      <c r="M341" s="51">
        <f t="shared" si="322"/>
        <v>0</v>
      </c>
      <c r="N341" s="51">
        <f t="shared" si="323"/>
        <v>0</v>
      </c>
      <c r="O341" s="52">
        <f t="shared" si="324"/>
        <v>0</v>
      </c>
      <c r="P341" s="96" t="str">
        <f t="shared" si="325"/>
        <v xml:space="preserve"> </v>
      </c>
      <c r="Q341" s="166" t="str">
        <f>IF(OR(P341&lt;Довідники!$J$8, P341&gt;Довідники!$K$8), "!", "")</f>
        <v>!</v>
      </c>
      <c r="R341" s="159"/>
      <c r="S341" s="103"/>
      <c r="T341" s="103"/>
      <c r="U341" s="72">
        <f t="shared" si="298"/>
        <v>0</v>
      </c>
      <c r="V341" s="104"/>
      <c r="W341" s="104"/>
      <c r="X341" s="105"/>
      <c r="Y341" s="102"/>
      <c r="Z341" s="103"/>
      <c r="AA341" s="103"/>
      <c r="AB341" s="72">
        <f t="shared" si="299"/>
        <v>0</v>
      </c>
      <c r="AC341" s="104"/>
      <c r="AD341" s="104"/>
      <c r="AE341" s="152"/>
      <c r="AF341" s="159"/>
      <c r="AG341" s="103"/>
      <c r="AH341" s="103"/>
      <c r="AI341" s="72">
        <f t="shared" si="300"/>
        <v>0</v>
      </c>
      <c r="AJ341" s="104"/>
      <c r="AK341" s="104"/>
      <c r="AL341" s="105"/>
      <c r="AM341" s="102"/>
      <c r="AN341" s="103"/>
      <c r="AO341" s="103"/>
      <c r="AP341" s="72">
        <f t="shared" si="301"/>
        <v>0</v>
      </c>
      <c r="AQ341" s="104"/>
      <c r="AR341" s="104"/>
      <c r="AS341" s="152"/>
      <c r="AT341" s="159"/>
      <c r="AU341" s="103"/>
      <c r="AV341" s="103"/>
      <c r="AW341" s="72">
        <f t="shared" si="302"/>
        <v>0</v>
      </c>
      <c r="AX341" s="104"/>
      <c r="AY341" s="104"/>
      <c r="AZ341" s="105"/>
      <c r="BA341" s="102"/>
      <c r="BB341" s="103"/>
      <c r="BC341" s="103"/>
      <c r="BD341" s="72">
        <f t="shared" si="303"/>
        <v>0</v>
      </c>
      <c r="BE341" s="104"/>
      <c r="BF341" s="104"/>
      <c r="BG341" s="152"/>
      <c r="BH341" s="159"/>
      <c r="BI341" s="103"/>
      <c r="BJ341" s="103"/>
      <c r="BK341" s="72">
        <f t="shared" si="304"/>
        <v>0</v>
      </c>
      <c r="BL341" s="104"/>
      <c r="BM341" s="104"/>
      <c r="BN341" s="105"/>
      <c r="BO341" s="102"/>
      <c r="BP341" s="103"/>
      <c r="BQ341" s="103"/>
      <c r="BR341" s="72">
        <f t="shared" si="305"/>
        <v>0</v>
      </c>
      <c r="BS341" s="104"/>
      <c r="BT341" s="104"/>
      <c r="BU341" s="152"/>
      <c r="BV341" s="159"/>
      <c r="BW341" s="103"/>
      <c r="BX341" s="103"/>
      <c r="BY341" s="72">
        <f t="shared" si="306"/>
        <v>0</v>
      </c>
      <c r="BZ341" s="104"/>
      <c r="CA341" s="104"/>
      <c r="CB341" s="105"/>
      <c r="CC341" s="102"/>
      <c r="CD341" s="103"/>
      <c r="CE341" s="103"/>
      <c r="CF341" s="72">
        <f t="shared" si="307"/>
        <v>0</v>
      </c>
      <c r="CG341" s="104"/>
      <c r="CH341" s="104"/>
      <c r="CI341" s="152"/>
      <c r="CJ341" s="159"/>
      <c r="CK341" s="103"/>
      <c r="CL341" s="103"/>
      <c r="CM341" s="72">
        <f t="shared" si="308"/>
        <v>0</v>
      </c>
      <c r="CN341" s="104"/>
      <c r="CO341" s="104"/>
      <c r="CP341" s="105"/>
      <c r="CQ341" s="102"/>
      <c r="CR341" s="103"/>
      <c r="CS341" s="103"/>
      <c r="CT341" s="72">
        <f t="shared" si="309"/>
        <v>0</v>
      </c>
      <c r="CU341" s="104"/>
      <c r="CV341" s="104"/>
      <c r="CW341" s="152"/>
      <c r="CX341" s="159"/>
      <c r="CY341" s="103"/>
      <c r="CZ341" s="103"/>
      <c r="DA341" s="72">
        <f t="shared" si="310"/>
        <v>0</v>
      </c>
      <c r="DB341" s="104"/>
      <c r="DC341" s="104"/>
      <c r="DD341" s="105"/>
      <c r="DE341" s="102"/>
      <c r="DF341" s="103"/>
      <c r="DG341" s="103"/>
      <c r="DH341" s="72">
        <f t="shared" si="311"/>
        <v>0</v>
      </c>
      <c r="DI341" s="104"/>
      <c r="DJ341" s="104"/>
      <c r="DK341" s="152"/>
      <c r="DL341" s="170">
        <f t="shared" si="326"/>
        <v>0</v>
      </c>
      <c r="DM341" s="51">
        <f>DN341*Довідники!$H$2</f>
        <v>0</v>
      </c>
      <c r="DN341" s="72">
        <f t="shared" si="327"/>
        <v>0</v>
      </c>
      <c r="DO341" s="96" t="str">
        <f t="shared" si="312"/>
        <v xml:space="preserve"> </v>
      </c>
      <c r="DP341" s="68" t="str">
        <f>IF(OR(DO341&lt;Довідники!$J$3, DO341&gt;Довідники!$K$3), "!", "")</f>
        <v>!</v>
      </c>
      <c r="DQ341" s="120"/>
      <c r="DR341" s="45" t="str">
        <f t="shared" si="328"/>
        <v/>
      </c>
      <c r="DS341" s="182" t="s">
        <v>207</v>
      </c>
      <c r="DT341" s="119"/>
      <c r="DU341" s="119"/>
      <c r="DV341" s="119"/>
      <c r="DW341" s="179"/>
      <c r="DX341" s="182"/>
      <c r="DY341" s="119"/>
      <c r="DZ341" s="119"/>
      <c r="EA341" s="183"/>
      <c r="EB341" s="129">
        <f t="shared" si="329"/>
        <v>0</v>
      </c>
      <c r="EC341" s="130">
        <f t="shared" si="330"/>
        <v>0</v>
      </c>
      <c r="ED341" s="131">
        <f t="shared" si="331"/>
        <v>0</v>
      </c>
      <c r="EE341" s="131">
        <f t="shared" si="313"/>
        <v>0</v>
      </c>
      <c r="EF341" s="131">
        <f t="shared" si="314"/>
        <v>0</v>
      </c>
      <c r="EG341" s="131">
        <f t="shared" si="315"/>
        <v>0</v>
      </c>
      <c r="EH341" s="131">
        <f t="shared" si="316"/>
        <v>0</v>
      </c>
      <c r="EI341" s="131">
        <f t="shared" si="332"/>
        <v>0</v>
      </c>
      <c r="EJ341" s="131">
        <f t="shared" si="333"/>
        <v>0</v>
      </c>
      <c r="EL341" s="123">
        <f t="shared" si="334"/>
        <v>0</v>
      </c>
    </row>
    <row r="342" spans="1:142" ht="26.25" thickBot="1" x14ac:dyDescent="0.25">
      <c r="A342" s="49">
        <f t="shared" si="296"/>
        <v>23</v>
      </c>
      <c r="B342" s="585" t="s">
        <v>224</v>
      </c>
      <c r="C342" s="50" t="str">
        <f>IF(ISBLANK(D342)=FALSE,VLOOKUP(D342,Довідники!$B$2:$C$45,2,FALSE),"")</f>
        <v/>
      </c>
      <c r="D342" s="145"/>
      <c r="E342" s="112"/>
      <c r="F342" s="48" t="str">
        <f t="shared" si="317"/>
        <v/>
      </c>
      <c r="G342" s="48" t="str">
        <f>CONCATENATE(IF($X342="З", CONCATENATE($R$4, ","), ""), IF($X342=Довідники!$E$5, CONCATENATE($R$4, "*,"), ""), IF($AE342="З", CONCATENATE($Y$4, ","), ""), IF($AE342=Довідники!$E$5, CONCATENATE($Y$4, "*,"), ""), IF($AL342="З", CONCATENATE($AF$4, ","), ""), IF($AL342=Довідники!$E$5, CONCATENATE($AF$4, "*,"), ""), IF($AS342="З", CONCATENATE($AM$4, ","), ""), IF($AS342=Довідники!$E$5, CONCATENATE($AM$4, "*,"), ""), IF($AZ342="З", CONCATENATE($AT$4, ","), ""), IF($AZ342=Довідники!$E$5, CONCATENATE($AT$4, "*,"), ""), IF($BG342="З", CONCATENATE($BA$4, ","), ""), IF($BG342=Довідники!$E$5, CONCATENATE($BA$4, "*,"), ""), IF($BN342="З", CONCATENATE($BH$4, ","), ""), IF($BN342=Довідники!$E$5, CONCATENATE($BH$4, "*,"), ""), IF($BU342="З", CONCATENATE($BO$4, ","), ""), IF($BU342=Довідники!$E$5, CONCATENATE($BO$4, "*,"), ""), IF($CB342="З", CONCATENATE($BV$4, ","), ""), IF($CB342=Довідники!$E$5, CONCATENATE($BV$4, "*,"), ""), IF($CI342="З", CONCATENATE($CC$4, ","), ""), IF($CI342=Довідники!$E$5, CONCATENATE($CC$4, "*,"), ""), IF($CP342="З", CONCATENATE($CJ$4, ","), ""), IF($CP342=Довідники!$E$5, CONCATENATE($CJ$4, "*,"), ""), IF($CW342="З", CONCATENATE($CQ$4, ","), ""), IF($CW342=Довідники!$E$5, CONCATENATE($CQ$4, "*,"), ""), IF($DD342="З", CONCATENATE($CX$4, ","), ""), IF($DD342=Довідники!$E$5, CONCATENATE($CX$4, "*,"), ""), IF($DK342="З", CONCATENATE($DE$4, ","), ""), IF($DK342=Довідники!$E$5, CONCATENATE($DE$4, "*,"), ""))</f>
        <v/>
      </c>
      <c r="H342" s="48" t="str">
        <f t="shared" si="318"/>
        <v/>
      </c>
      <c r="I342" s="48" t="str">
        <f t="shared" si="319"/>
        <v/>
      </c>
      <c r="J342" s="48">
        <f t="shared" si="320"/>
        <v>0</v>
      </c>
      <c r="K342" s="48" t="str">
        <f t="shared" si="321"/>
        <v/>
      </c>
      <c r="L342" s="48">
        <f t="shared" si="297"/>
        <v>0</v>
      </c>
      <c r="M342" s="51">
        <f t="shared" si="322"/>
        <v>0</v>
      </c>
      <c r="N342" s="51">
        <f t="shared" si="323"/>
        <v>0</v>
      </c>
      <c r="O342" s="52">
        <f t="shared" si="324"/>
        <v>0</v>
      </c>
      <c r="P342" s="96" t="str">
        <f t="shared" si="325"/>
        <v xml:space="preserve"> </v>
      </c>
      <c r="Q342" s="166" t="str">
        <f>IF(OR(P342&lt;Довідники!$J$8, P342&gt;Довідники!$K$8), "!", "")</f>
        <v>!</v>
      </c>
      <c r="R342" s="159"/>
      <c r="S342" s="103"/>
      <c r="T342" s="103"/>
      <c r="U342" s="72">
        <f t="shared" si="298"/>
        <v>0</v>
      </c>
      <c r="V342" s="104"/>
      <c r="W342" s="104"/>
      <c r="X342" s="105"/>
      <c r="Y342" s="102"/>
      <c r="Z342" s="103"/>
      <c r="AA342" s="103"/>
      <c r="AB342" s="72">
        <f t="shared" si="299"/>
        <v>0</v>
      </c>
      <c r="AC342" s="104"/>
      <c r="AD342" s="104"/>
      <c r="AE342" s="152"/>
      <c r="AF342" s="159"/>
      <c r="AG342" s="103"/>
      <c r="AH342" s="103"/>
      <c r="AI342" s="72">
        <f t="shared" si="300"/>
        <v>0</v>
      </c>
      <c r="AJ342" s="104"/>
      <c r="AK342" s="104"/>
      <c r="AL342" s="105"/>
      <c r="AM342" s="102"/>
      <c r="AN342" s="103"/>
      <c r="AO342" s="103"/>
      <c r="AP342" s="72">
        <f t="shared" si="301"/>
        <v>0</v>
      </c>
      <c r="AQ342" s="104"/>
      <c r="AR342" s="104"/>
      <c r="AS342" s="152"/>
      <c r="AT342" s="159"/>
      <c r="AU342" s="103"/>
      <c r="AV342" s="103"/>
      <c r="AW342" s="72">
        <f t="shared" si="302"/>
        <v>0</v>
      </c>
      <c r="AX342" s="104"/>
      <c r="AY342" s="104"/>
      <c r="AZ342" s="105"/>
      <c r="BA342" s="102"/>
      <c r="BB342" s="103"/>
      <c r="BC342" s="103"/>
      <c r="BD342" s="72">
        <f t="shared" si="303"/>
        <v>0</v>
      </c>
      <c r="BE342" s="104"/>
      <c r="BF342" s="104"/>
      <c r="BG342" s="152"/>
      <c r="BH342" s="159"/>
      <c r="BI342" s="103"/>
      <c r="BJ342" s="103"/>
      <c r="BK342" s="72">
        <f t="shared" si="304"/>
        <v>0</v>
      </c>
      <c r="BL342" s="104"/>
      <c r="BM342" s="104"/>
      <c r="BN342" s="105"/>
      <c r="BO342" s="102"/>
      <c r="BP342" s="103"/>
      <c r="BQ342" s="103"/>
      <c r="BR342" s="72">
        <f t="shared" si="305"/>
        <v>0</v>
      </c>
      <c r="BS342" s="104"/>
      <c r="BT342" s="104"/>
      <c r="BU342" s="152"/>
      <c r="BV342" s="159"/>
      <c r="BW342" s="103"/>
      <c r="BX342" s="103"/>
      <c r="BY342" s="72">
        <f t="shared" si="306"/>
        <v>0</v>
      </c>
      <c r="BZ342" s="104"/>
      <c r="CA342" s="104"/>
      <c r="CB342" s="105"/>
      <c r="CC342" s="102"/>
      <c r="CD342" s="103"/>
      <c r="CE342" s="103"/>
      <c r="CF342" s="72">
        <f t="shared" si="307"/>
        <v>0</v>
      </c>
      <c r="CG342" s="104"/>
      <c r="CH342" s="104"/>
      <c r="CI342" s="152"/>
      <c r="CJ342" s="159"/>
      <c r="CK342" s="103"/>
      <c r="CL342" s="103"/>
      <c r="CM342" s="72">
        <f t="shared" si="308"/>
        <v>0</v>
      </c>
      <c r="CN342" s="104"/>
      <c r="CO342" s="104"/>
      <c r="CP342" s="105"/>
      <c r="CQ342" s="102"/>
      <c r="CR342" s="103"/>
      <c r="CS342" s="103"/>
      <c r="CT342" s="72">
        <f t="shared" si="309"/>
        <v>0</v>
      </c>
      <c r="CU342" s="104"/>
      <c r="CV342" s="104"/>
      <c r="CW342" s="152"/>
      <c r="CX342" s="159"/>
      <c r="CY342" s="103"/>
      <c r="CZ342" s="103"/>
      <c r="DA342" s="72">
        <f t="shared" si="310"/>
        <v>0</v>
      </c>
      <c r="DB342" s="104"/>
      <c r="DC342" s="104"/>
      <c r="DD342" s="105"/>
      <c r="DE342" s="102"/>
      <c r="DF342" s="103"/>
      <c r="DG342" s="103"/>
      <c r="DH342" s="72">
        <f t="shared" si="311"/>
        <v>0</v>
      </c>
      <c r="DI342" s="104"/>
      <c r="DJ342" s="104"/>
      <c r="DK342" s="152"/>
      <c r="DL342" s="170">
        <f t="shared" si="326"/>
        <v>0</v>
      </c>
      <c r="DM342" s="51">
        <f>DN342*Довідники!$H$2</f>
        <v>0</v>
      </c>
      <c r="DN342" s="72">
        <f t="shared" si="327"/>
        <v>0</v>
      </c>
      <c r="DO342" s="96" t="str">
        <f t="shared" si="312"/>
        <v xml:space="preserve"> </v>
      </c>
      <c r="DP342" s="68" t="str">
        <f>IF(OR(DO342&lt;Довідники!$J$3, DO342&gt;Довідники!$K$3), "!", "")</f>
        <v>!</v>
      </c>
      <c r="DQ342" s="120"/>
      <c r="DR342" s="45" t="str">
        <f t="shared" si="328"/>
        <v/>
      </c>
      <c r="DS342" s="182" t="s">
        <v>207</v>
      </c>
      <c r="DT342" s="119"/>
      <c r="DU342" s="119"/>
      <c r="DV342" s="119"/>
      <c r="DW342" s="179"/>
      <c r="DX342" s="182"/>
      <c r="DY342" s="119"/>
      <c r="DZ342" s="119"/>
      <c r="EA342" s="183"/>
      <c r="EB342" s="129">
        <f t="shared" si="329"/>
        <v>0</v>
      </c>
      <c r="EC342" s="130">
        <f t="shared" si="330"/>
        <v>0</v>
      </c>
      <c r="ED342" s="131">
        <f t="shared" si="331"/>
        <v>0</v>
      </c>
      <c r="EE342" s="131">
        <f t="shared" si="313"/>
        <v>0</v>
      </c>
      <c r="EF342" s="131">
        <f t="shared" si="314"/>
        <v>0</v>
      </c>
      <c r="EG342" s="131">
        <f t="shared" si="315"/>
        <v>0</v>
      </c>
      <c r="EH342" s="131">
        <f t="shared" si="316"/>
        <v>0</v>
      </c>
      <c r="EI342" s="131">
        <f t="shared" si="332"/>
        <v>0</v>
      </c>
      <c r="EJ342" s="131">
        <f t="shared" si="333"/>
        <v>0</v>
      </c>
      <c r="EL342" s="123">
        <f t="shared" si="334"/>
        <v>0</v>
      </c>
    </row>
    <row r="343" spans="1:142" ht="13.5" thickBot="1" x14ac:dyDescent="0.25">
      <c r="A343" s="49">
        <f t="shared" si="296"/>
        <v>24</v>
      </c>
      <c r="B343" s="585" t="s">
        <v>225</v>
      </c>
      <c r="C343" s="50" t="str">
        <f>IF(ISBLANK(D343)=FALSE,VLOOKUP(D343,Довідники!$B$2:$C$45,2,FALSE),"")</f>
        <v/>
      </c>
      <c r="D343" s="145"/>
      <c r="E343" s="112"/>
      <c r="F343" s="48" t="str">
        <f t="shared" si="317"/>
        <v/>
      </c>
      <c r="G343" s="48" t="str">
        <f>CONCATENATE(IF($X343="З", CONCATENATE($R$4, ","), ""), IF($X343=Довідники!$E$5, CONCATENATE($R$4, "*,"), ""), IF($AE343="З", CONCATENATE($Y$4, ","), ""), IF($AE343=Довідники!$E$5, CONCATENATE($Y$4, "*,"), ""), IF($AL343="З", CONCATENATE($AF$4, ","), ""), IF($AL343=Довідники!$E$5, CONCATENATE($AF$4, "*,"), ""), IF($AS343="З", CONCATENATE($AM$4, ","), ""), IF($AS343=Довідники!$E$5, CONCATENATE($AM$4, "*,"), ""), IF($AZ343="З", CONCATENATE($AT$4, ","), ""), IF($AZ343=Довідники!$E$5, CONCATENATE($AT$4, "*,"), ""), IF($BG343="З", CONCATENATE($BA$4, ","), ""), IF($BG343=Довідники!$E$5, CONCATENATE($BA$4, "*,"), ""), IF($BN343="З", CONCATENATE($BH$4, ","), ""), IF($BN343=Довідники!$E$5, CONCATENATE($BH$4, "*,"), ""), IF($BU343="З", CONCATENATE($BO$4, ","), ""), IF($BU343=Довідники!$E$5, CONCATENATE($BO$4, "*,"), ""), IF($CB343="З", CONCATENATE($BV$4, ","), ""), IF($CB343=Довідники!$E$5, CONCATENATE($BV$4, "*,"), ""), IF($CI343="З", CONCATENATE($CC$4, ","), ""), IF($CI343=Довідники!$E$5, CONCATENATE($CC$4, "*,"), ""), IF($CP343="З", CONCATENATE($CJ$4, ","), ""), IF($CP343=Довідники!$E$5, CONCATENATE($CJ$4, "*,"), ""), IF($CW343="З", CONCATENATE($CQ$4, ","), ""), IF($CW343=Довідники!$E$5, CONCATENATE($CQ$4, "*,"), ""), IF($DD343="З", CONCATENATE($CX$4, ","), ""), IF($DD343=Довідники!$E$5, CONCATENATE($CX$4, "*,"), ""), IF($DK343="З", CONCATENATE($DE$4, ","), ""), IF($DK343=Довідники!$E$5, CONCATENATE($DE$4, "*,"), ""))</f>
        <v/>
      </c>
      <c r="H343" s="48" t="str">
        <f t="shared" si="318"/>
        <v/>
      </c>
      <c r="I343" s="48" t="str">
        <f t="shared" si="319"/>
        <v/>
      </c>
      <c r="J343" s="48">
        <f t="shared" si="320"/>
        <v>0</v>
      </c>
      <c r="K343" s="48" t="str">
        <f t="shared" si="321"/>
        <v/>
      </c>
      <c r="L343" s="48">
        <f t="shared" si="297"/>
        <v>0</v>
      </c>
      <c r="M343" s="51">
        <f t="shared" si="322"/>
        <v>0</v>
      </c>
      <c r="N343" s="51">
        <f t="shared" si="323"/>
        <v>0</v>
      </c>
      <c r="O343" s="52">
        <f t="shared" si="324"/>
        <v>0</v>
      </c>
      <c r="P343" s="96" t="str">
        <f t="shared" si="325"/>
        <v xml:space="preserve"> </v>
      </c>
      <c r="Q343" s="166" t="str">
        <f>IF(OR(P343&lt;Довідники!$J$8, P343&gt;Довідники!$K$8), "!", "")</f>
        <v>!</v>
      </c>
      <c r="R343" s="159"/>
      <c r="S343" s="103"/>
      <c r="T343" s="103"/>
      <c r="U343" s="72">
        <f t="shared" si="298"/>
        <v>0</v>
      </c>
      <c r="V343" s="104"/>
      <c r="W343" s="104"/>
      <c r="X343" s="105"/>
      <c r="Y343" s="102"/>
      <c r="Z343" s="103"/>
      <c r="AA343" s="103"/>
      <c r="AB343" s="72">
        <f t="shared" si="299"/>
        <v>0</v>
      </c>
      <c r="AC343" s="104"/>
      <c r="AD343" s="104"/>
      <c r="AE343" s="152"/>
      <c r="AF343" s="159"/>
      <c r="AG343" s="103"/>
      <c r="AH343" s="103"/>
      <c r="AI343" s="72">
        <f t="shared" si="300"/>
        <v>0</v>
      </c>
      <c r="AJ343" s="104"/>
      <c r="AK343" s="104"/>
      <c r="AL343" s="105"/>
      <c r="AM343" s="102"/>
      <c r="AN343" s="103"/>
      <c r="AO343" s="103"/>
      <c r="AP343" s="72">
        <f t="shared" si="301"/>
        <v>0</v>
      </c>
      <c r="AQ343" s="104"/>
      <c r="AR343" s="104"/>
      <c r="AS343" s="152"/>
      <c r="AT343" s="159"/>
      <c r="AU343" s="103"/>
      <c r="AV343" s="103"/>
      <c r="AW343" s="72">
        <f t="shared" si="302"/>
        <v>0</v>
      </c>
      <c r="AX343" s="104"/>
      <c r="AY343" s="104"/>
      <c r="AZ343" s="105"/>
      <c r="BA343" s="102"/>
      <c r="BB343" s="103"/>
      <c r="BC343" s="103"/>
      <c r="BD343" s="72">
        <f t="shared" si="303"/>
        <v>0</v>
      </c>
      <c r="BE343" s="104"/>
      <c r="BF343" s="104"/>
      <c r="BG343" s="152"/>
      <c r="BH343" s="159"/>
      <c r="BI343" s="103"/>
      <c r="BJ343" s="103"/>
      <c r="BK343" s="72">
        <f t="shared" si="304"/>
        <v>0</v>
      </c>
      <c r="BL343" s="104"/>
      <c r="BM343" s="104"/>
      <c r="BN343" s="105"/>
      <c r="BO343" s="102"/>
      <c r="BP343" s="103"/>
      <c r="BQ343" s="103"/>
      <c r="BR343" s="72">
        <f t="shared" si="305"/>
        <v>0</v>
      </c>
      <c r="BS343" s="104"/>
      <c r="BT343" s="104"/>
      <c r="BU343" s="152"/>
      <c r="BV343" s="159"/>
      <c r="BW343" s="103"/>
      <c r="BX343" s="103"/>
      <c r="BY343" s="72">
        <f t="shared" si="306"/>
        <v>0</v>
      </c>
      <c r="BZ343" s="104"/>
      <c r="CA343" s="104"/>
      <c r="CB343" s="105"/>
      <c r="CC343" s="102"/>
      <c r="CD343" s="103"/>
      <c r="CE343" s="103"/>
      <c r="CF343" s="72">
        <f t="shared" si="307"/>
        <v>0</v>
      </c>
      <c r="CG343" s="104"/>
      <c r="CH343" s="104"/>
      <c r="CI343" s="152"/>
      <c r="CJ343" s="159"/>
      <c r="CK343" s="103"/>
      <c r="CL343" s="103"/>
      <c r="CM343" s="72">
        <f t="shared" si="308"/>
        <v>0</v>
      </c>
      <c r="CN343" s="104"/>
      <c r="CO343" s="104"/>
      <c r="CP343" s="105"/>
      <c r="CQ343" s="102"/>
      <c r="CR343" s="103"/>
      <c r="CS343" s="103"/>
      <c r="CT343" s="72">
        <f t="shared" si="309"/>
        <v>0</v>
      </c>
      <c r="CU343" s="104"/>
      <c r="CV343" s="104"/>
      <c r="CW343" s="152"/>
      <c r="CX343" s="159"/>
      <c r="CY343" s="103"/>
      <c r="CZ343" s="103"/>
      <c r="DA343" s="72">
        <f t="shared" si="310"/>
        <v>0</v>
      </c>
      <c r="DB343" s="104"/>
      <c r="DC343" s="104"/>
      <c r="DD343" s="105"/>
      <c r="DE343" s="102"/>
      <c r="DF343" s="103"/>
      <c r="DG343" s="103"/>
      <c r="DH343" s="72">
        <f t="shared" si="311"/>
        <v>0</v>
      </c>
      <c r="DI343" s="104"/>
      <c r="DJ343" s="104"/>
      <c r="DK343" s="152"/>
      <c r="DL343" s="170">
        <f t="shared" si="326"/>
        <v>0</v>
      </c>
      <c r="DM343" s="51">
        <f>DN343*Довідники!$H$2</f>
        <v>0</v>
      </c>
      <c r="DN343" s="72">
        <f t="shared" si="327"/>
        <v>0</v>
      </c>
      <c r="DO343" s="96" t="str">
        <f t="shared" si="312"/>
        <v xml:space="preserve"> </v>
      </c>
      <c r="DP343" s="68" t="str">
        <f>IF(OR(DO343&lt;Довідники!$J$3, DO343&gt;Довідники!$K$3), "!", "")</f>
        <v>!</v>
      </c>
      <c r="DQ343" s="120"/>
      <c r="DR343" s="45" t="str">
        <f t="shared" si="328"/>
        <v/>
      </c>
      <c r="DS343" s="182" t="s">
        <v>207</v>
      </c>
      <c r="DT343" s="119"/>
      <c r="DU343" s="119"/>
      <c r="DV343" s="119"/>
      <c r="DW343" s="179"/>
      <c r="DX343" s="182"/>
      <c r="DY343" s="119"/>
      <c r="DZ343" s="119"/>
      <c r="EA343" s="183"/>
      <c r="EB343" s="129">
        <f t="shared" si="329"/>
        <v>0</v>
      </c>
      <c r="EC343" s="130">
        <f t="shared" si="330"/>
        <v>0</v>
      </c>
      <c r="ED343" s="131">
        <f t="shared" si="331"/>
        <v>0</v>
      </c>
      <c r="EE343" s="131">
        <f t="shared" si="313"/>
        <v>0</v>
      </c>
      <c r="EF343" s="131">
        <f t="shared" si="314"/>
        <v>0</v>
      </c>
      <c r="EG343" s="131">
        <f t="shared" si="315"/>
        <v>0</v>
      </c>
      <c r="EH343" s="131">
        <f t="shared" si="316"/>
        <v>0</v>
      </c>
      <c r="EI343" s="131">
        <f t="shared" si="332"/>
        <v>0</v>
      </c>
      <c r="EJ343" s="131">
        <f t="shared" si="333"/>
        <v>0</v>
      </c>
      <c r="EL343" s="123">
        <f t="shared" si="334"/>
        <v>0</v>
      </c>
    </row>
    <row r="344" spans="1:142" ht="26.25" thickBot="1" x14ac:dyDescent="0.25">
      <c r="A344" s="49">
        <f t="shared" si="296"/>
        <v>25</v>
      </c>
      <c r="B344" s="585" t="s">
        <v>226</v>
      </c>
      <c r="C344" s="50" t="str">
        <f>IF(ISBLANK(D344)=FALSE,VLOOKUP(D344,Довідники!$B$2:$C$45,2,FALSE),"")</f>
        <v/>
      </c>
      <c r="D344" s="145"/>
      <c r="E344" s="112"/>
      <c r="F344" s="48" t="str">
        <f t="shared" si="317"/>
        <v/>
      </c>
      <c r="G344" s="48" t="str">
        <f>CONCATENATE(IF($X344="З", CONCATENATE($R$4, ","), ""), IF($X344=Довідники!$E$5, CONCATENATE($R$4, "*,"), ""), IF($AE344="З", CONCATENATE($Y$4, ","), ""), IF($AE344=Довідники!$E$5, CONCATENATE($Y$4, "*,"), ""), IF($AL344="З", CONCATENATE($AF$4, ","), ""), IF($AL344=Довідники!$E$5, CONCATENATE($AF$4, "*,"), ""), IF($AS344="З", CONCATENATE($AM$4, ","), ""), IF($AS344=Довідники!$E$5, CONCATENATE($AM$4, "*,"), ""), IF($AZ344="З", CONCATENATE($AT$4, ","), ""), IF($AZ344=Довідники!$E$5, CONCATENATE($AT$4, "*,"), ""), IF($BG344="З", CONCATENATE($BA$4, ","), ""), IF($BG344=Довідники!$E$5, CONCATENATE($BA$4, "*,"), ""), IF($BN344="З", CONCATENATE($BH$4, ","), ""), IF($BN344=Довідники!$E$5, CONCATENATE($BH$4, "*,"), ""), IF($BU344="З", CONCATENATE($BO$4, ","), ""), IF($BU344=Довідники!$E$5, CONCATENATE($BO$4, "*,"), ""), IF($CB344="З", CONCATENATE($BV$4, ","), ""), IF($CB344=Довідники!$E$5, CONCATENATE($BV$4, "*,"), ""), IF($CI344="З", CONCATENATE($CC$4, ","), ""), IF($CI344=Довідники!$E$5, CONCATENATE($CC$4, "*,"), ""), IF($CP344="З", CONCATENATE($CJ$4, ","), ""), IF($CP344=Довідники!$E$5, CONCATENATE($CJ$4, "*,"), ""), IF($CW344="З", CONCATENATE($CQ$4, ","), ""), IF($CW344=Довідники!$E$5, CONCATENATE($CQ$4, "*,"), ""), IF($DD344="З", CONCATENATE($CX$4, ","), ""), IF($DD344=Довідники!$E$5, CONCATENATE($CX$4, "*,"), ""), IF($DK344="З", CONCATENATE($DE$4, ","), ""), IF($DK344=Довідники!$E$5, CONCATENATE($DE$4, "*,"), ""))</f>
        <v/>
      </c>
      <c r="H344" s="48" t="str">
        <f t="shared" si="318"/>
        <v/>
      </c>
      <c r="I344" s="48" t="str">
        <f t="shared" si="319"/>
        <v/>
      </c>
      <c r="J344" s="48">
        <f t="shared" si="320"/>
        <v>0</v>
      </c>
      <c r="K344" s="48" t="str">
        <f t="shared" si="321"/>
        <v/>
      </c>
      <c r="L344" s="48">
        <f t="shared" si="297"/>
        <v>0</v>
      </c>
      <c r="M344" s="51">
        <f t="shared" si="322"/>
        <v>0</v>
      </c>
      <c r="N344" s="51">
        <f t="shared" si="323"/>
        <v>0</v>
      </c>
      <c r="O344" s="52">
        <f t="shared" si="324"/>
        <v>0</v>
      </c>
      <c r="P344" s="96" t="str">
        <f t="shared" si="325"/>
        <v xml:space="preserve"> </v>
      </c>
      <c r="Q344" s="166" t="str">
        <f>IF(OR(P344&lt;Довідники!$J$8, P344&gt;Довідники!$K$8), "!", "")</f>
        <v>!</v>
      </c>
      <c r="R344" s="159"/>
      <c r="S344" s="103"/>
      <c r="T344" s="103"/>
      <c r="U344" s="72">
        <f t="shared" si="298"/>
        <v>0</v>
      </c>
      <c r="V344" s="104"/>
      <c r="W344" s="104"/>
      <c r="X344" s="105"/>
      <c r="Y344" s="102"/>
      <c r="Z344" s="103"/>
      <c r="AA344" s="103"/>
      <c r="AB344" s="72">
        <f t="shared" si="299"/>
        <v>0</v>
      </c>
      <c r="AC344" s="104"/>
      <c r="AD344" s="104"/>
      <c r="AE344" s="152"/>
      <c r="AF344" s="159"/>
      <c r="AG344" s="103"/>
      <c r="AH344" s="103"/>
      <c r="AI344" s="72">
        <f t="shared" si="300"/>
        <v>0</v>
      </c>
      <c r="AJ344" s="104"/>
      <c r="AK344" s="104"/>
      <c r="AL344" s="105"/>
      <c r="AM344" s="102"/>
      <c r="AN344" s="103"/>
      <c r="AO344" s="103"/>
      <c r="AP344" s="72">
        <f t="shared" si="301"/>
        <v>0</v>
      </c>
      <c r="AQ344" s="104"/>
      <c r="AR344" s="104"/>
      <c r="AS344" s="152"/>
      <c r="AT344" s="159"/>
      <c r="AU344" s="103"/>
      <c r="AV344" s="103"/>
      <c r="AW344" s="72">
        <f t="shared" si="302"/>
        <v>0</v>
      </c>
      <c r="AX344" s="104"/>
      <c r="AY344" s="104"/>
      <c r="AZ344" s="105"/>
      <c r="BA344" s="102"/>
      <c r="BB344" s="103"/>
      <c r="BC344" s="103"/>
      <c r="BD344" s="72">
        <f t="shared" si="303"/>
        <v>0</v>
      </c>
      <c r="BE344" s="104"/>
      <c r="BF344" s="104"/>
      <c r="BG344" s="152"/>
      <c r="BH344" s="159"/>
      <c r="BI344" s="103"/>
      <c r="BJ344" s="103"/>
      <c r="BK344" s="72">
        <f t="shared" si="304"/>
        <v>0</v>
      </c>
      <c r="BL344" s="104"/>
      <c r="BM344" s="104"/>
      <c r="BN344" s="105"/>
      <c r="BO344" s="102"/>
      <c r="BP344" s="103"/>
      <c r="BQ344" s="103"/>
      <c r="BR344" s="72">
        <f t="shared" si="305"/>
        <v>0</v>
      </c>
      <c r="BS344" s="104"/>
      <c r="BT344" s="104"/>
      <c r="BU344" s="152"/>
      <c r="BV344" s="159"/>
      <c r="BW344" s="103"/>
      <c r="BX344" s="103"/>
      <c r="BY344" s="72">
        <f t="shared" si="306"/>
        <v>0</v>
      </c>
      <c r="BZ344" s="104"/>
      <c r="CA344" s="104"/>
      <c r="CB344" s="105"/>
      <c r="CC344" s="102"/>
      <c r="CD344" s="103"/>
      <c r="CE344" s="103"/>
      <c r="CF344" s="72">
        <f t="shared" si="307"/>
        <v>0</v>
      </c>
      <c r="CG344" s="104"/>
      <c r="CH344" s="104"/>
      <c r="CI344" s="152"/>
      <c r="CJ344" s="159"/>
      <c r="CK344" s="103"/>
      <c r="CL344" s="103"/>
      <c r="CM344" s="72">
        <f t="shared" si="308"/>
        <v>0</v>
      </c>
      <c r="CN344" s="104"/>
      <c r="CO344" s="104"/>
      <c r="CP344" s="105"/>
      <c r="CQ344" s="102"/>
      <c r="CR344" s="103"/>
      <c r="CS344" s="103"/>
      <c r="CT344" s="72">
        <f t="shared" si="309"/>
        <v>0</v>
      </c>
      <c r="CU344" s="104"/>
      <c r="CV344" s="104"/>
      <c r="CW344" s="152"/>
      <c r="CX344" s="159"/>
      <c r="CY344" s="103"/>
      <c r="CZ344" s="103"/>
      <c r="DA344" s="72">
        <f t="shared" si="310"/>
        <v>0</v>
      </c>
      <c r="DB344" s="104"/>
      <c r="DC344" s="104"/>
      <c r="DD344" s="105"/>
      <c r="DE344" s="102"/>
      <c r="DF344" s="103"/>
      <c r="DG344" s="103"/>
      <c r="DH344" s="72">
        <f t="shared" si="311"/>
        <v>0</v>
      </c>
      <c r="DI344" s="104"/>
      <c r="DJ344" s="104"/>
      <c r="DK344" s="152"/>
      <c r="DL344" s="170">
        <f t="shared" si="326"/>
        <v>0</v>
      </c>
      <c r="DM344" s="51">
        <f>DN344*Довідники!$H$2</f>
        <v>0</v>
      </c>
      <c r="DN344" s="72">
        <f t="shared" si="327"/>
        <v>0</v>
      </c>
      <c r="DO344" s="96" t="str">
        <f t="shared" si="312"/>
        <v xml:space="preserve"> </v>
      </c>
      <c r="DP344" s="68" t="str">
        <f>IF(OR(DO344&lt;Довідники!$J$3, DO344&gt;Довідники!$K$3), "!", "")</f>
        <v>!</v>
      </c>
      <c r="DQ344" s="120"/>
      <c r="DR344" s="45" t="str">
        <f t="shared" si="328"/>
        <v/>
      </c>
      <c r="DS344" s="182" t="s">
        <v>207</v>
      </c>
      <c r="DT344" s="119"/>
      <c r="DU344" s="119"/>
      <c r="DV344" s="119"/>
      <c r="DW344" s="179"/>
      <c r="DX344" s="182"/>
      <c r="DY344" s="119"/>
      <c r="DZ344" s="119"/>
      <c r="EA344" s="183"/>
      <c r="EB344" s="129">
        <f t="shared" si="329"/>
        <v>0</v>
      </c>
      <c r="EC344" s="130">
        <f t="shared" si="330"/>
        <v>0</v>
      </c>
      <c r="ED344" s="131">
        <f t="shared" si="331"/>
        <v>0</v>
      </c>
      <c r="EE344" s="131">
        <f t="shared" si="313"/>
        <v>0</v>
      </c>
      <c r="EF344" s="131">
        <f t="shared" si="314"/>
        <v>0</v>
      </c>
      <c r="EG344" s="131">
        <f t="shared" si="315"/>
        <v>0</v>
      </c>
      <c r="EH344" s="131">
        <f t="shared" si="316"/>
        <v>0</v>
      </c>
      <c r="EI344" s="131">
        <f t="shared" si="332"/>
        <v>0</v>
      </c>
      <c r="EJ344" s="131">
        <f t="shared" si="333"/>
        <v>0</v>
      </c>
      <c r="EL344" s="123">
        <f t="shared" si="334"/>
        <v>0</v>
      </c>
    </row>
    <row r="345" spans="1:142" ht="13.5" thickBot="1" x14ac:dyDescent="0.25">
      <c r="A345" s="49">
        <f t="shared" si="296"/>
        <v>26</v>
      </c>
      <c r="B345" s="585" t="s">
        <v>227</v>
      </c>
      <c r="C345" s="50" t="str">
        <f>IF(ISBLANK(D345)=FALSE,VLOOKUP(D345,Довідники!$B$2:$C$45,2,FALSE),"")</f>
        <v/>
      </c>
      <c r="D345" s="145"/>
      <c r="E345" s="112"/>
      <c r="F345" s="48" t="str">
        <f t="shared" si="317"/>
        <v/>
      </c>
      <c r="G345" s="48" t="str">
        <f>CONCATENATE(IF($X345="З", CONCATENATE($R$4, ","), ""), IF($X345=Довідники!$E$5, CONCATENATE($R$4, "*,"), ""), IF($AE345="З", CONCATENATE($Y$4, ","), ""), IF($AE345=Довідники!$E$5, CONCATENATE($Y$4, "*,"), ""), IF($AL345="З", CONCATENATE($AF$4, ","), ""), IF($AL345=Довідники!$E$5, CONCATENATE($AF$4, "*,"), ""), IF($AS345="З", CONCATENATE($AM$4, ","), ""), IF($AS345=Довідники!$E$5, CONCATENATE($AM$4, "*,"), ""), IF($AZ345="З", CONCATENATE($AT$4, ","), ""), IF($AZ345=Довідники!$E$5, CONCATENATE($AT$4, "*,"), ""), IF($BG345="З", CONCATENATE($BA$4, ","), ""), IF($BG345=Довідники!$E$5, CONCATENATE($BA$4, "*,"), ""), IF($BN345="З", CONCATENATE($BH$4, ","), ""), IF($BN345=Довідники!$E$5, CONCATENATE($BH$4, "*,"), ""), IF($BU345="З", CONCATENATE($BO$4, ","), ""), IF($BU345=Довідники!$E$5, CONCATENATE($BO$4, "*,"), ""), IF($CB345="З", CONCATENATE($BV$4, ","), ""), IF($CB345=Довідники!$E$5, CONCATENATE($BV$4, "*,"), ""), IF($CI345="З", CONCATENATE($CC$4, ","), ""), IF($CI345=Довідники!$E$5, CONCATENATE($CC$4, "*,"), ""), IF($CP345="З", CONCATENATE($CJ$4, ","), ""), IF($CP345=Довідники!$E$5, CONCATENATE($CJ$4, "*,"), ""), IF($CW345="З", CONCATENATE($CQ$4, ","), ""), IF($CW345=Довідники!$E$5, CONCATENATE($CQ$4, "*,"), ""), IF($DD345="З", CONCATENATE($CX$4, ","), ""), IF($DD345=Довідники!$E$5, CONCATENATE($CX$4, "*,"), ""), IF($DK345="З", CONCATENATE($DE$4, ","), ""), IF($DK345=Довідники!$E$5, CONCATENATE($DE$4, "*,"), ""))</f>
        <v/>
      </c>
      <c r="H345" s="48" t="str">
        <f t="shared" si="318"/>
        <v/>
      </c>
      <c r="I345" s="48" t="str">
        <f t="shared" si="319"/>
        <v/>
      </c>
      <c r="J345" s="48">
        <f t="shared" si="320"/>
        <v>0</v>
      </c>
      <c r="K345" s="48" t="str">
        <f t="shared" si="321"/>
        <v/>
      </c>
      <c r="L345" s="48">
        <f t="shared" si="297"/>
        <v>0</v>
      </c>
      <c r="M345" s="51">
        <f t="shared" si="322"/>
        <v>0</v>
      </c>
      <c r="N345" s="51">
        <f t="shared" si="323"/>
        <v>0</v>
      </c>
      <c r="O345" s="52">
        <f t="shared" si="324"/>
        <v>0</v>
      </c>
      <c r="P345" s="96" t="str">
        <f t="shared" si="325"/>
        <v xml:space="preserve"> </v>
      </c>
      <c r="Q345" s="166" t="str">
        <f>IF(OR(P345&lt;Довідники!$J$8, P345&gt;Довідники!$K$8), "!", "")</f>
        <v>!</v>
      </c>
      <c r="R345" s="159"/>
      <c r="S345" s="103"/>
      <c r="T345" s="103"/>
      <c r="U345" s="72">
        <f t="shared" si="298"/>
        <v>0</v>
      </c>
      <c r="V345" s="104"/>
      <c r="W345" s="104"/>
      <c r="X345" s="105"/>
      <c r="Y345" s="102"/>
      <c r="Z345" s="103"/>
      <c r="AA345" s="103"/>
      <c r="AB345" s="72">
        <f t="shared" si="299"/>
        <v>0</v>
      </c>
      <c r="AC345" s="104"/>
      <c r="AD345" s="104"/>
      <c r="AE345" s="152"/>
      <c r="AF345" s="159"/>
      <c r="AG345" s="103"/>
      <c r="AH345" s="103"/>
      <c r="AI345" s="72">
        <f t="shared" si="300"/>
        <v>0</v>
      </c>
      <c r="AJ345" s="104"/>
      <c r="AK345" s="104"/>
      <c r="AL345" s="105"/>
      <c r="AM345" s="102"/>
      <c r="AN345" s="103"/>
      <c r="AO345" s="103"/>
      <c r="AP345" s="72">
        <f t="shared" si="301"/>
        <v>0</v>
      </c>
      <c r="AQ345" s="104"/>
      <c r="AR345" s="104"/>
      <c r="AS345" s="152"/>
      <c r="AT345" s="159"/>
      <c r="AU345" s="103"/>
      <c r="AV345" s="103"/>
      <c r="AW345" s="72">
        <f t="shared" si="302"/>
        <v>0</v>
      </c>
      <c r="AX345" s="104"/>
      <c r="AY345" s="104"/>
      <c r="AZ345" s="105"/>
      <c r="BA345" s="102"/>
      <c r="BB345" s="103"/>
      <c r="BC345" s="103"/>
      <c r="BD345" s="72">
        <f t="shared" si="303"/>
        <v>0</v>
      </c>
      <c r="BE345" s="104"/>
      <c r="BF345" s="104"/>
      <c r="BG345" s="152"/>
      <c r="BH345" s="159"/>
      <c r="BI345" s="103"/>
      <c r="BJ345" s="103"/>
      <c r="BK345" s="72">
        <f t="shared" si="304"/>
        <v>0</v>
      </c>
      <c r="BL345" s="104"/>
      <c r="BM345" s="104"/>
      <c r="BN345" s="105"/>
      <c r="BO345" s="102"/>
      <c r="BP345" s="103"/>
      <c r="BQ345" s="103"/>
      <c r="BR345" s="72">
        <f t="shared" si="305"/>
        <v>0</v>
      </c>
      <c r="BS345" s="104"/>
      <c r="BT345" s="104"/>
      <c r="BU345" s="152"/>
      <c r="BV345" s="159"/>
      <c r="BW345" s="103"/>
      <c r="BX345" s="103"/>
      <c r="BY345" s="72">
        <f t="shared" si="306"/>
        <v>0</v>
      </c>
      <c r="BZ345" s="104"/>
      <c r="CA345" s="104"/>
      <c r="CB345" s="105"/>
      <c r="CC345" s="102"/>
      <c r="CD345" s="103"/>
      <c r="CE345" s="103"/>
      <c r="CF345" s="72">
        <f t="shared" si="307"/>
        <v>0</v>
      </c>
      <c r="CG345" s="104"/>
      <c r="CH345" s="104"/>
      <c r="CI345" s="152"/>
      <c r="CJ345" s="159"/>
      <c r="CK345" s="103"/>
      <c r="CL345" s="103"/>
      <c r="CM345" s="72">
        <f t="shared" si="308"/>
        <v>0</v>
      </c>
      <c r="CN345" s="104"/>
      <c r="CO345" s="104"/>
      <c r="CP345" s="105"/>
      <c r="CQ345" s="102"/>
      <c r="CR345" s="103"/>
      <c r="CS345" s="103"/>
      <c r="CT345" s="72">
        <f t="shared" si="309"/>
        <v>0</v>
      </c>
      <c r="CU345" s="104"/>
      <c r="CV345" s="104"/>
      <c r="CW345" s="152"/>
      <c r="CX345" s="159"/>
      <c r="CY345" s="103"/>
      <c r="CZ345" s="103"/>
      <c r="DA345" s="72">
        <f t="shared" si="310"/>
        <v>0</v>
      </c>
      <c r="DB345" s="104"/>
      <c r="DC345" s="104"/>
      <c r="DD345" s="105"/>
      <c r="DE345" s="102"/>
      <c r="DF345" s="103"/>
      <c r="DG345" s="103"/>
      <c r="DH345" s="72">
        <f t="shared" si="311"/>
        <v>0</v>
      </c>
      <c r="DI345" s="104"/>
      <c r="DJ345" s="104"/>
      <c r="DK345" s="152"/>
      <c r="DL345" s="170">
        <f t="shared" si="326"/>
        <v>0</v>
      </c>
      <c r="DM345" s="51">
        <f>DN345*Довідники!$H$2</f>
        <v>0</v>
      </c>
      <c r="DN345" s="72">
        <f t="shared" si="327"/>
        <v>0</v>
      </c>
      <c r="DO345" s="96" t="str">
        <f t="shared" si="312"/>
        <v xml:space="preserve"> </v>
      </c>
      <c r="DP345" s="68" t="str">
        <f>IF(OR(DO345&lt;Довідники!$J$3, DO345&gt;Довідники!$K$3), "!", "")</f>
        <v>!</v>
      </c>
      <c r="DQ345" s="120"/>
      <c r="DR345" s="45" t="str">
        <f t="shared" si="328"/>
        <v/>
      </c>
      <c r="DS345" s="182" t="s">
        <v>207</v>
      </c>
      <c r="DT345" s="119"/>
      <c r="DU345" s="119"/>
      <c r="DV345" s="119"/>
      <c r="DW345" s="179"/>
      <c r="DX345" s="182"/>
      <c r="DY345" s="119"/>
      <c r="DZ345" s="119"/>
      <c r="EA345" s="183"/>
      <c r="EB345" s="129">
        <f t="shared" si="329"/>
        <v>0</v>
      </c>
      <c r="EC345" s="130">
        <f t="shared" si="330"/>
        <v>0</v>
      </c>
      <c r="ED345" s="131">
        <f t="shared" si="331"/>
        <v>0</v>
      </c>
      <c r="EE345" s="131">
        <f t="shared" si="313"/>
        <v>0</v>
      </c>
      <c r="EF345" s="131">
        <f t="shared" si="314"/>
        <v>0</v>
      </c>
      <c r="EG345" s="131">
        <f t="shared" si="315"/>
        <v>0</v>
      </c>
      <c r="EH345" s="131">
        <f t="shared" si="316"/>
        <v>0</v>
      </c>
      <c r="EI345" s="131">
        <f t="shared" si="332"/>
        <v>0</v>
      </c>
      <c r="EJ345" s="131">
        <f t="shared" si="333"/>
        <v>0</v>
      </c>
      <c r="EL345" s="123">
        <f t="shared" si="334"/>
        <v>0</v>
      </c>
    </row>
    <row r="346" spans="1:142" ht="26.25" thickBot="1" x14ac:dyDescent="0.25">
      <c r="A346" s="49">
        <f t="shared" si="296"/>
        <v>27</v>
      </c>
      <c r="B346" s="585" t="s">
        <v>228</v>
      </c>
      <c r="C346" s="50" t="str">
        <f>IF(ISBLANK(D346)=FALSE,VLOOKUP(D346,Довідники!$B$2:$C$45,2,FALSE),"")</f>
        <v/>
      </c>
      <c r="D346" s="145"/>
      <c r="E346" s="112"/>
      <c r="F346" s="48" t="str">
        <f t="shared" si="317"/>
        <v/>
      </c>
      <c r="G346" s="48" t="str">
        <f>CONCATENATE(IF($X346="З", CONCATENATE($R$4, ","), ""), IF($X346=Довідники!$E$5, CONCATENATE($R$4, "*,"), ""), IF($AE346="З", CONCATENATE($Y$4, ","), ""), IF($AE346=Довідники!$E$5, CONCATENATE($Y$4, "*,"), ""), IF($AL346="З", CONCATENATE($AF$4, ","), ""), IF($AL346=Довідники!$E$5, CONCATENATE($AF$4, "*,"), ""), IF($AS346="З", CONCATENATE($AM$4, ","), ""), IF($AS346=Довідники!$E$5, CONCATENATE($AM$4, "*,"), ""), IF($AZ346="З", CONCATENATE($AT$4, ","), ""), IF($AZ346=Довідники!$E$5, CONCATENATE($AT$4, "*,"), ""), IF($BG346="З", CONCATENATE($BA$4, ","), ""), IF($BG346=Довідники!$E$5, CONCATENATE($BA$4, "*,"), ""), IF($BN346="З", CONCATENATE($BH$4, ","), ""), IF($BN346=Довідники!$E$5, CONCATENATE($BH$4, "*,"), ""), IF($BU346="З", CONCATENATE($BO$4, ","), ""), IF($BU346=Довідники!$E$5, CONCATENATE($BO$4, "*,"), ""), IF($CB346="З", CONCATENATE($BV$4, ","), ""), IF($CB346=Довідники!$E$5, CONCATENATE($BV$4, "*,"), ""), IF($CI346="З", CONCATENATE($CC$4, ","), ""), IF($CI346=Довідники!$E$5, CONCATENATE($CC$4, "*,"), ""), IF($CP346="З", CONCATENATE($CJ$4, ","), ""), IF($CP346=Довідники!$E$5, CONCATENATE($CJ$4, "*,"), ""), IF($CW346="З", CONCATENATE($CQ$4, ","), ""), IF($CW346=Довідники!$E$5, CONCATENATE($CQ$4, "*,"), ""), IF($DD346="З", CONCATENATE($CX$4, ","), ""), IF($DD346=Довідники!$E$5, CONCATENATE($CX$4, "*,"), ""), IF($DK346="З", CONCATENATE($DE$4, ","), ""), IF($DK346=Довідники!$E$5, CONCATENATE($DE$4, "*,"), ""))</f>
        <v/>
      </c>
      <c r="H346" s="48" t="str">
        <f t="shared" si="318"/>
        <v/>
      </c>
      <c r="I346" s="48" t="str">
        <f t="shared" si="319"/>
        <v/>
      </c>
      <c r="J346" s="48">
        <f t="shared" si="320"/>
        <v>0</v>
      </c>
      <c r="K346" s="48" t="str">
        <f t="shared" si="321"/>
        <v/>
      </c>
      <c r="L346" s="48">
        <f t="shared" si="297"/>
        <v>0</v>
      </c>
      <c r="M346" s="51">
        <f t="shared" si="322"/>
        <v>0</v>
      </c>
      <c r="N346" s="51">
        <f t="shared" si="323"/>
        <v>0</v>
      </c>
      <c r="O346" s="52">
        <f t="shared" si="324"/>
        <v>0</v>
      </c>
      <c r="P346" s="96" t="str">
        <f t="shared" si="325"/>
        <v xml:space="preserve"> </v>
      </c>
      <c r="Q346" s="166" t="str">
        <f>IF(OR(P346&lt;Довідники!$J$8, P346&gt;Довідники!$K$8), "!", "")</f>
        <v>!</v>
      </c>
      <c r="R346" s="159"/>
      <c r="S346" s="103"/>
      <c r="T346" s="103"/>
      <c r="U346" s="72">
        <f t="shared" si="298"/>
        <v>0</v>
      </c>
      <c r="V346" s="104"/>
      <c r="W346" s="104"/>
      <c r="X346" s="105"/>
      <c r="Y346" s="102"/>
      <c r="Z346" s="103"/>
      <c r="AA346" s="103"/>
      <c r="AB346" s="72">
        <f t="shared" si="299"/>
        <v>0</v>
      </c>
      <c r="AC346" s="104"/>
      <c r="AD346" s="104"/>
      <c r="AE346" s="152"/>
      <c r="AF346" s="159"/>
      <c r="AG346" s="103"/>
      <c r="AH346" s="103"/>
      <c r="AI346" s="72">
        <f t="shared" si="300"/>
        <v>0</v>
      </c>
      <c r="AJ346" s="104"/>
      <c r="AK346" s="104"/>
      <c r="AL346" s="105"/>
      <c r="AM346" s="102"/>
      <c r="AN346" s="103"/>
      <c r="AO346" s="103"/>
      <c r="AP346" s="72">
        <f t="shared" si="301"/>
        <v>0</v>
      </c>
      <c r="AQ346" s="104"/>
      <c r="AR346" s="104"/>
      <c r="AS346" s="152"/>
      <c r="AT346" s="159"/>
      <c r="AU346" s="103"/>
      <c r="AV346" s="103"/>
      <c r="AW346" s="72">
        <f t="shared" si="302"/>
        <v>0</v>
      </c>
      <c r="AX346" s="104"/>
      <c r="AY346" s="104"/>
      <c r="AZ346" s="105"/>
      <c r="BA346" s="102"/>
      <c r="BB346" s="103"/>
      <c r="BC346" s="103"/>
      <c r="BD346" s="72">
        <f t="shared" si="303"/>
        <v>0</v>
      </c>
      <c r="BE346" s="104"/>
      <c r="BF346" s="104"/>
      <c r="BG346" s="152"/>
      <c r="BH346" s="159"/>
      <c r="BI346" s="103"/>
      <c r="BJ346" s="103"/>
      <c r="BK346" s="72">
        <f t="shared" si="304"/>
        <v>0</v>
      </c>
      <c r="BL346" s="104"/>
      <c r="BM346" s="104"/>
      <c r="BN346" s="105"/>
      <c r="BO346" s="102"/>
      <c r="BP346" s="103"/>
      <c r="BQ346" s="103"/>
      <c r="BR346" s="72">
        <f t="shared" si="305"/>
        <v>0</v>
      </c>
      <c r="BS346" s="104"/>
      <c r="BT346" s="104"/>
      <c r="BU346" s="152"/>
      <c r="BV346" s="159"/>
      <c r="BW346" s="103"/>
      <c r="BX346" s="103"/>
      <c r="BY346" s="72">
        <f t="shared" si="306"/>
        <v>0</v>
      </c>
      <c r="BZ346" s="104"/>
      <c r="CA346" s="104"/>
      <c r="CB346" s="105"/>
      <c r="CC346" s="102"/>
      <c r="CD346" s="103"/>
      <c r="CE346" s="103"/>
      <c r="CF346" s="72">
        <f t="shared" si="307"/>
        <v>0</v>
      </c>
      <c r="CG346" s="104"/>
      <c r="CH346" s="104"/>
      <c r="CI346" s="152"/>
      <c r="CJ346" s="159"/>
      <c r="CK346" s="103"/>
      <c r="CL346" s="103"/>
      <c r="CM346" s="72">
        <f t="shared" si="308"/>
        <v>0</v>
      </c>
      <c r="CN346" s="104"/>
      <c r="CO346" s="104"/>
      <c r="CP346" s="105"/>
      <c r="CQ346" s="102"/>
      <c r="CR346" s="103"/>
      <c r="CS346" s="103"/>
      <c r="CT346" s="72">
        <f t="shared" si="309"/>
        <v>0</v>
      </c>
      <c r="CU346" s="104"/>
      <c r="CV346" s="104"/>
      <c r="CW346" s="152"/>
      <c r="CX346" s="159"/>
      <c r="CY346" s="103"/>
      <c r="CZ346" s="103"/>
      <c r="DA346" s="72">
        <f t="shared" si="310"/>
        <v>0</v>
      </c>
      <c r="DB346" s="104"/>
      <c r="DC346" s="104"/>
      <c r="DD346" s="105"/>
      <c r="DE346" s="102"/>
      <c r="DF346" s="103"/>
      <c r="DG346" s="103"/>
      <c r="DH346" s="72">
        <f t="shared" si="311"/>
        <v>0</v>
      </c>
      <c r="DI346" s="104"/>
      <c r="DJ346" s="104"/>
      <c r="DK346" s="152"/>
      <c r="DL346" s="170">
        <f t="shared" si="326"/>
        <v>0</v>
      </c>
      <c r="DM346" s="51">
        <f>DN346*Довідники!$H$2</f>
        <v>0</v>
      </c>
      <c r="DN346" s="72">
        <f t="shared" si="327"/>
        <v>0</v>
      </c>
      <c r="DO346" s="96" t="str">
        <f t="shared" si="312"/>
        <v xml:space="preserve"> </v>
      </c>
      <c r="DP346" s="68" t="str">
        <f>IF(OR(DO346&lt;Довідники!$J$3, DO346&gt;Довідники!$K$3), "!", "")</f>
        <v>!</v>
      </c>
      <c r="DQ346" s="120"/>
      <c r="DR346" s="45" t="str">
        <f t="shared" si="328"/>
        <v/>
      </c>
      <c r="DS346" s="182" t="s">
        <v>207</v>
      </c>
      <c r="DT346" s="119"/>
      <c r="DU346" s="119"/>
      <c r="DV346" s="119"/>
      <c r="DW346" s="179"/>
      <c r="DX346" s="182"/>
      <c r="DY346" s="119"/>
      <c r="DZ346" s="119"/>
      <c r="EA346" s="183"/>
      <c r="EB346" s="129">
        <f t="shared" si="329"/>
        <v>0</v>
      </c>
      <c r="EC346" s="130">
        <f t="shared" si="330"/>
        <v>0</v>
      </c>
      <c r="ED346" s="131">
        <f t="shared" si="331"/>
        <v>0</v>
      </c>
      <c r="EE346" s="131">
        <f t="shared" si="313"/>
        <v>0</v>
      </c>
      <c r="EF346" s="131">
        <f t="shared" si="314"/>
        <v>0</v>
      </c>
      <c r="EG346" s="131">
        <f t="shared" si="315"/>
        <v>0</v>
      </c>
      <c r="EH346" s="131">
        <f t="shared" si="316"/>
        <v>0</v>
      </c>
      <c r="EI346" s="131">
        <f t="shared" si="332"/>
        <v>0</v>
      </c>
      <c r="EJ346" s="131">
        <f t="shared" si="333"/>
        <v>0</v>
      </c>
      <c r="EL346" s="123">
        <f t="shared" si="334"/>
        <v>0</v>
      </c>
    </row>
    <row r="347" spans="1:142" ht="13.5" thickBot="1" x14ac:dyDescent="0.25">
      <c r="A347" s="49">
        <f t="shared" si="296"/>
        <v>28</v>
      </c>
      <c r="B347" s="585" t="s">
        <v>229</v>
      </c>
      <c r="C347" s="50" t="str">
        <f>IF(ISBLANK(D347)=FALSE,VLOOKUP(D347,Довідники!$B$2:$C$45,2,FALSE),"")</f>
        <v/>
      </c>
      <c r="D347" s="145"/>
      <c r="E347" s="112"/>
      <c r="F347" s="48" t="str">
        <f t="shared" si="317"/>
        <v/>
      </c>
      <c r="G347" s="48" t="str">
        <f>CONCATENATE(IF($X347="З", CONCATENATE($R$4, ","), ""), IF($X347=Довідники!$E$5, CONCATENATE($R$4, "*,"), ""), IF($AE347="З", CONCATENATE($Y$4, ","), ""), IF($AE347=Довідники!$E$5, CONCATENATE($Y$4, "*,"), ""), IF($AL347="З", CONCATENATE($AF$4, ","), ""), IF($AL347=Довідники!$E$5, CONCATENATE($AF$4, "*,"), ""), IF($AS347="З", CONCATENATE($AM$4, ","), ""), IF($AS347=Довідники!$E$5, CONCATENATE($AM$4, "*,"), ""), IF($AZ347="З", CONCATENATE($AT$4, ","), ""), IF($AZ347=Довідники!$E$5, CONCATENATE($AT$4, "*,"), ""), IF($BG347="З", CONCATENATE($BA$4, ","), ""), IF($BG347=Довідники!$E$5, CONCATENATE($BA$4, "*,"), ""), IF($BN347="З", CONCATENATE($BH$4, ","), ""), IF($BN347=Довідники!$E$5, CONCATENATE($BH$4, "*,"), ""), IF($BU347="З", CONCATENATE($BO$4, ","), ""), IF($BU347=Довідники!$E$5, CONCATENATE($BO$4, "*,"), ""), IF($CB347="З", CONCATENATE($BV$4, ","), ""), IF($CB347=Довідники!$E$5, CONCATENATE($BV$4, "*,"), ""), IF($CI347="З", CONCATENATE($CC$4, ","), ""), IF($CI347=Довідники!$E$5, CONCATENATE($CC$4, "*,"), ""), IF($CP347="З", CONCATENATE($CJ$4, ","), ""), IF($CP347=Довідники!$E$5, CONCATENATE($CJ$4, "*,"), ""), IF($CW347="З", CONCATENATE($CQ$4, ","), ""), IF($CW347=Довідники!$E$5, CONCATENATE($CQ$4, "*,"), ""), IF($DD347="З", CONCATENATE($CX$4, ","), ""), IF($DD347=Довідники!$E$5, CONCATENATE($CX$4, "*,"), ""), IF($DK347="З", CONCATENATE($DE$4, ","), ""), IF($DK347=Довідники!$E$5, CONCATENATE($DE$4, "*,"), ""))</f>
        <v/>
      </c>
      <c r="H347" s="48" t="str">
        <f t="shared" si="318"/>
        <v/>
      </c>
      <c r="I347" s="48" t="str">
        <f t="shared" si="319"/>
        <v/>
      </c>
      <c r="J347" s="48">
        <f t="shared" si="320"/>
        <v>0</v>
      </c>
      <c r="K347" s="48" t="str">
        <f t="shared" si="321"/>
        <v/>
      </c>
      <c r="L347" s="48">
        <f t="shared" si="297"/>
        <v>0</v>
      </c>
      <c r="M347" s="51">
        <f t="shared" si="322"/>
        <v>0</v>
      </c>
      <c r="N347" s="51">
        <f t="shared" si="323"/>
        <v>0</v>
      </c>
      <c r="O347" s="52">
        <f t="shared" si="324"/>
        <v>0</v>
      </c>
      <c r="P347" s="96" t="str">
        <f t="shared" si="325"/>
        <v xml:space="preserve"> </v>
      </c>
      <c r="Q347" s="166" t="str">
        <f>IF(OR(P347&lt;Довідники!$J$8, P347&gt;Довідники!$K$8), "!", "")</f>
        <v>!</v>
      </c>
      <c r="R347" s="159"/>
      <c r="S347" s="103"/>
      <c r="T347" s="103"/>
      <c r="U347" s="72">
        <f t="shared" si="298"/>
        <v>0</v>
      </c>
      <c r="V347" s="104"/>
      <c r="W347" s="104"/>
      <c r="X347" s="105"/>
      <c r="Y347" s="102"/>
      <c r="Z347" s="103"/>
      <c r="AA347" s="103"/>
      <c r="AB347" s="72">
        <f t="shared" si="299"/>
        <v>0</v>
      </c>
      <c r="AC347" s="104"/>
      <c r="AD347" s="104"/>
      <c r="AE347" s="152"/>
      <c r="AF347" s="159"/>
      <c r="AG347" s="103"/>
      <c r="AH347" s="103"/>
      <c r="AI347" s="72">
        <f t="shared" si="300"/>
        <v>0</v>
      </c>
      <c r="AJ347" s="104"/>
      <c r="AK347" s="104"/>
      <c r="AL347" s="105"/>
      <c r="AM347" s="102"/>
      <c r="AN347" s="103"/>
      <c r="AO347" s="103"/>
      <c r="AP347" s="72">
        <f t="shared" si="301"/>
        <v>0</v>
      </c>
      <c r="AQ347" s="104"/>
      <c r="AR347" s="104"/>
      <c r="AS347" s="152"/>
      <c r="AT347" s="159"/>
      <c r="AU347" s="103"/>
      <c r="AV347" s="103"/>
      <c r="AW347" s="72">
        <f t="shared" si="302"/>
        <v>0</v>
      </c>
      <c r="AX347" s="104"/>
      <c r="AY347" s="104"/>
      <c r="AZ347" s="105"/>
      <c r="BA347" s="102"/>
      <c r="BB347" s="103"/>
      <c r="BC347" s="103"/>
      <c r="BD347" s="72">
        <f t="shared" si="303"/>
        <v>0</v>
      </c>
      <c r="BE347" s="104"/>
      <c r="BF347" s="104"/>
      <c r="BG347" s="152"/>
      <c r="BH347" s="159"/>
      <c r="BI347" s="103"/>
      <c r="BJ347" s="103"/>
      <c r="BK347" s="72">
        <f t="shared" si="304"/>
        <v>0</v>
      </c>
      <c r="BL347" s="104"/>
      <c r="BM347" s="104"/>
      <c r="BN347" s="105"/>
      <c r="BO347" s="102"/>
      <c r="BP347" s="103"/>
      <c r="BQ347" s="103"/>
      <c r="BR347" s="72">
        <f t="shared" si="305"/>
        <v>0</v>
      </c>
      <c r="BS347" s="104"/>
      <c r="BT347" s="104"/>
      <c r="BU347" s="152"/>
      <c r="BV347" s="159"/>
      <c r="BW347" s="103"/>
      <c r="BX347" s="103"/>
      <c r="BY347" s="72">
        <f t="shared" si="306"/>
        <v>0</v>
      </c>
      <c r="BZ347" s="104"/>
      <c r="CA347" s="104"/>
      <c r="CB347" s="105"/>
      <c r="CC347" s="102"/>
      <c r="CD347" s="103"/>
      <c r="CE347" s="103"/>
      <c r="CF347" s="72">
        <f t="shared" si="307"/>
        <v>0</v>
      </c>
      <c r="CG347" s="104"/>
      <c r="CH347" s="104"/>
      <c r="CI347" s="152"/>
      <c r="CJ347" s="159"/>
      <c r="CK347" s="103"/>
      <c r="CL347" s="103"/>
      <c r="CM347" s="72">
        <f t="shared" si="308"/>
        <v>0</v>
      </c>
      <c r="CN347" s="104"/>
      <c r="CO347" s="104"/>
      <c r="CP347" s="105"/>
      <c r="CQ347" s="102"/>
      <c r="CR347" s="103"/>
      <c r="CS347" s="103"/>
      <c r="CT347" s="72">
        <f t="shared" si="309"/>
        <v>0</v>
      </c>
      <c r="CU347" s="104"/>
      <c r="CV347" s="104"/>
      <c r="CW347" s="152"/>
      <c r="CX347" s="159"/>
      <c r="CY347" s="103"/>
      <c r="CZ347" s="103"/>
      <c r="DA347" s="72">
        <f t="shared" si="310"/>
        <v>0</v>
      </c>
      <c r="DB347" s="104"/>
      <c r="DC347" s="104"/>
      <c r="DD347" s="105"/>
      <c r="DE347" s="102"/>
      <c r="DF347" s="103"/>
      <c r="DG347" s="103"/>
      <c r="DH347" s="72">
        <f t="shared" si="311"/>
        <v>0</v>
      </c>
      <c r="DI347" s="104"/>
      <c r="DJ347" s="104"/>
      <c r="DK347" s="152"/>
      <c r="DL347" s="170">
        <f t="shared" si="326"/>
        <v>0</v>
      </c>
      <c r="DM347" s="51">
        <f>DN347*Довідники!$H$2</f>
        <v>0</v>
      </c>
      <c r="DN347" s="72">
        <f t="shared" si="327"/>
        <v>0</v>
      </c>
      <c r="DO347" s="96" t="str">
        <f t="shared" si="312"/>
        <v xml:space="preserve"> </v>
      </c>
      <c r="DP347" s="68" t="str">
        <f>IF(OR(DO347&lt;Довідники!$J$3, DO347&gt;Довідники!$K$3), "!", "")</f>
        <v>!</v>
      </c>
      <c r="DQ347" s="120"/>
      <c r="DR347" s="45" t="str">
        <f t="shared" si="328"/>
        <v/>
      </c>
      <c r="DS347" s="182" t="s">
        <v>207</v>
      </c>
      <c r="DT347" s="119"/>
      <c r="DU347" s="119"/>
      <c r="DV347" s="119"/>
      <c r="DW347" s="179"/>
      <c r="DX347" s="182"/>
      <c r="DY347" s="119"/>
      <c r="DZ347" s="119"/>
      <c r="EA347" s="183"/>
      <c r="EB347" s="129">
        <f t="shared" si="329"/>
        <v>0</v>
      </c>
      <c r="EC347" s="130">
        <f t="shared" si="330"/>
        <v>0</v>
      </c>
      <c r="ED347" s="131">
        <f t="shared" si="331"/>
        <v>0</v>
      </c>
      <c r="EE347" s="131">
        <f t="shared" si="313"/>
        <v>0</v>
      </c>
      <c r="EF347" s="131">
        <f t="shared" si="314"/>
        <v>0</v>
      </c>
      <c r="EG347" s="131">
        <f t="shared" si="315"/>
        <v>0</v>
      </c>
      <c r="EH347" s="131">
        <f t="shared" si="316"/>
        <v>0</v>
      </c>
      <c r="EI347" s="131">
        <f t="shared" si="332"/>
        <v>0</v>
      </c>
      <c r="EJ347" s="131">
        <f t="shared" si="333"/>
        <v>0</v>
      </c>
      <c r="EL347" s="123">
        <f t="shared" si="334"/>
        <v>0</v>
      </c>
    </row>
    <row r="348" spans="1:142" ht="13.5" thickBot="1" x14ac:dyDescent="0.25">
      <c r="A348" s="49">
        <f t="shared" si="296"/>
        <v>29</v>
      </c>
      <c r="B348" s="585" t="s">
        <v>230</v>
      </c>
      <c r="C348" s="50" t="str">
        <f>IF(ISBLANK(D348)=FALSE,VLOOKUP(D348,Довідники!$B$2:$C$45,2,FALSE),"")</f>
        <v/>
      </c>
      <c r="D348" s="145"/>
      <c r="E348" s="112"/>
      <c r="F348" s="48" t="str">
        <f t="shared" si="317"/>
        <v/>
      </c>
      <c r="G348" s="48" t="str">
        <f>CONCATENATE(IF($X348="З", CONCATENATE($R$4, ","), ""), IF($X348=Довідники!$E$5, CONCATENATE($R$4, "*,"), ""), IF($AE348="З", CONCATENATE($Y$4, ","), ""), IF($AE348=Довідники!$E$5, CONCATENATE($Y$4, "*,"), ""), IF($AL348="З", CONCATENATE($AF$4, ","), ""), IF($AL348=Довідники!$E$5, CONCATENATE($AF$4, "*,"), ""), IF($AS348="З", CONCATENATE($AM$4, ","), ""), IF($AS348=Довідники!$E$5, CONCATENATE($AM$4, "*,"), ""), IF($AZ348="З", CONCATENATE($AT$4, ","), ""), IF($AZ348=Довідники!$E$5, CONCATENATE($AT$4, "*,"), ""), IF($BG348="З", CONCATENATE($BA$4, ","), ""), IF($BG348=Довідники!$E$5, CONCATENATE($BA$4, "*,"), ""), IF($BN348="З", CONCATENATE($BH$4, ","), ""), IF($BN348=Довідники!$E$5, CONCATENATE($BH$4, "*,"), ""), IF($BU348="З", CONCATENATE($BO$4, ","), ""), IF($BU348=Довідники!$E$5, CONCATENATE($BO$4, "*,"), ""), IF($CB348="З", CONCATENATE($BV$4, ","), ""), IF($CB348=Довідники!$E$5, CONCATENATE($BV$4, "*,"), ""), IF($CI348="З", CONCATENATE($CC$4, ","), ""), IF($CI348=Довідники!$E$5, CONCATENATE($CC$4, "*,"), ""), IF($CP348="З", CONCATENATE($CJ$4, ","), ""), IF($CP348=Довідники!$E$5, CONCATENATE($CJ$4, "*,"), ""), IF($CW348="З", CONCATENATE($CQ$4, ","), ""), IF($CW348=Довідники!$E$5, CONCATENATE($CQ$4, "*,"), ""), IF($DD348="З", CONCATENATE($CX$4, ","), ""), IF($DD348=Довідники!$E$5, CONCATENATE($CX$4, "*,"), ""), IF($DK348="З", CONCATENATE($DE$4, ","), ""), IF($DK348=Довідники!$E$5, CONCATENATE($DE$4, "*,"), ""))</f>
        <v/>
      </c>
      <c r="H348" s="48" t="str">
        <f t="shared" si="318"/>
        <v/>
      </c>
      <c r="I348" s="48" t="str">
        <f t="shared" si="319"/>
        <v/>
      </c>
      <c r="J348" s="48">
        <f t="shared" si="320"/>
        <v>0</v>
      </c>
      <c r="K348" s="48" t="str">
        <f t="shared" si="321"/>
        <v/>
      </c>
      <c r="L348" s="48">
        <f t="shared" si="297"/>
        <v>0</v>
      </c>
      <c r="M348" s="51">
        <f t="shared" si="322"/>
        <v>0</v>
      </c>
      <c r="N348" s="51">
        <f t="shared" si="323"/>
        <v>0</v>
      </c>
      <c r="O348" s="52">
        <f t="shared" si="324"/>
        <v>0</v>
      </c>
      <c r="P348" s="96" t="str">
        <f t="shared" si="325"/>
        <v xml:space="preserve"> </v>
      </c>
      <c r="Q348" s="166" t="str">
        <f>IF(OR(P348&lt;Довідники!$J$8, P348&gt;Довідники!$K$8), "!", "")</f>
        <v>!</v>
      </c>
      <c r="R348" s="159"/>
      <c r="S348" s="103"/>
      <c r="T348" s="103"/>
      <c r="U348" s="72">
        <f t="shared" si="298"/>
        <v>0</v>
      </c>
      <c r="V348" s="104"/>
      <c r="W348" s="104"/>
      <c r="X348" s="105"/>
      <c r="Y348" s="102"/>
      <c r="Z348" s="103"/>
      <c r="AA348" s="103"/>
      <c r="AB348" s="72">
        <f t="shared" si="299"/>
        <v>0</v>
      </c>
      <c r="AC348" s="104"/>
      <c r="AD348" s="104"/>
      <c r="AE348" s="152"/>
      <c r="AF348" s="159"/>
      <c r="AG348" s="103"/>
      <c r="AH348" s="103"/>
      <c r="AI348" s="72">
        <f t="shared" si="300"/>
        <v>0</v>
      </c>
      <c r="AJ348" s="104"/>
      <c r="AK348" s="104"/>
      <c r="AL348" s="105"/>
      <c r="AM348" s="102"/>
      <c r="AN348" s="103"/>
      <c r="AO348" s="103"/>
      <c r="AP348" s="72">
        <f t="shared" si="301"/>
        <v>0</v>
      </c>
      <c r="AQ348" s="104"/>
      <c r="AR348" s="104"/>
      <c r="AS348" s="152"/>
      <c r="AT348" s="159"/>
      <c r="AU348" s="103"/>
      <c r="AV348" s="103"/>
      <c r="AW348" s="72">
        <f t="shared" si="302"/>
        <v>0</v>
      </c>
      <c r="AX348" s="104"/>
      <c r="AY348" s="104"/>
      <c r="AZ348" s="105"/>
      <c r="BA348" s="102"/>
      <c r="BB348" s="103"/>
      <c r="BC348" s="103"/>
      <c r="BD348" s="72">
        <f t="shared" si="303"/>
        <v>0</v>
      </c>
      <c r="BE348" s="104"/>
      <c r="BF348" s="104"/>
      <c r="BG348" s="152"/>
      <c r="BH348" s="159"/>
      <c r="BI348" s="103"/>
      <c r="BJ348" s="103"/>
      <c r="BK348" s="72">
        <f t="shared" si="304"/>
        <v>0</v>
      </c>
      <c r="BL348" s="104"/>
      <c r="BM348" s="104"/>
      <c r="BN348" s="105"/>
      <c r="BO348" s="102"/>
      <c r="BP348" s="103"/>
      <c r="BQ348" s="103"/>
      <c r="BR348" s="72">
        <f t="shared" si="305"/>
        <v>0</v>
      </c>
      <c r="BS348" s="104"/>
      <c r="BT348" s="104"/>
      <c r="BU348" s="152"/>
      <c r="BV348" s="159"/>
      <c r="BW348" s="103"/>
      <c r="BX348" s="103"/>
      <c r="BY348" s="72">
        <f t="shared" si="306"/>
        <v>0</v>
      </c>
      <c r="BZ348" s="104"/>
      <c r="CA348" s="104"/>
      <c r="CB348" s="105"/>
      <c r="CC348" s="102"/>
      <c r="CD348" s="103"/>
      <c r="CE348" s="103"/>
      <c r="CF348" s="72">
        <f t="shared" si="307"/>
        <v>0</v>
      </c>
      <c r="CG348" s="104"/>
      <c r="CH348" s="104"/>
      <c r="CI348" s="152"/>
      <c r="CJ348" s="159"/>
      <c r="CK348" s="103"/>
      <c r="CL348" s="103"/>
      <c r="CM348" s="72">
        <f t="shared" si="308"/>
        <v>0</v>
      </c>
      <c r="CN348" s="104"/>
      <c r="CO348" s="104"/>
      <c r="CP348" s="105"/>
      <c r="CQ348" s="102"/>
      <c r="CR348" s="103"/>
      <c r="CS348" s="103"/>
      <c r="CT348" s="72">
        <f t="shared" si="309"/>
        <v>0</v>
      </c>
      <c r="CU348" s="104"/>
      <c r="CV348" s="104"/>
      <c r="CW348" s="152"/>
      <c r="CX348" s="159"/>
      <c r="CY348" s="103"/>
      <c r="CZ348" s="103"/>
      <c r="DA348" s="72">
        <f t="shared" si="310"/>
        <v>0</v>
      </c>
      <c r="DB348" s="104"/>
      <c r="DC348" s="104"/>
      <c r="DD348" s="105"/>
      <c r="DE348" s="102"/>
      <c r="DF348" s="103"/>
      <c r="DG348" s="103"/>
      <c r="DH348" s="72">
        <f t="shared" si="311"/>
        <v>0</v>
      </c>
      <c r="DI348" s="104"/>
      <c r="DJ348" s="104"/>
      <c r="DK348" s="152"/>
      <c r="DL348" s="170">
        <f t="shared" si="326"/>
        <v>0</v>
      </c>
      <c r="DM348" s="51">
        <f>DN348*Довідники!$H$2</f>
        <v>0</v>
      </c>
      <c r="DN348" s="72">
        <f t="shared" si="327"/>
        <v>0</v>
      </c>
      <c r="DO348" s="96" t="str">
        <f t="shared" si="312"/>
        <v xml:space="preserve"> </v>
      </c>
      <c r="DP348" s="68" t="str">
        <f>IF(OR(DO348&lt;Довідники!$J$3, DO348&gt;Довідники!$K$3), "!", "")</f>
        <v>!</v>
      </c>
      <c r="DQ348" s="120"/>
      <c r="DR348" s="45" t="str">
        <f t="shared" si="328"/>
        <v/>
      </c>
      <c r="DS348" s="182" t="s">
        <v>207</v>
      </c>
      <c r="DT348" s="119"/>
      <c r="DU348" s="119"/>
      <c r="DV348" s="119"/>
      <c r="DW348" s="179"/>
      <c r="DX348" s="182"/>
      <c r="DY348" s="119"/>
      <c r="DZ348" s="119"/>
      <c r="EA348" s="183"/>
      <c r="EB348" s="129">
        <f t="shared" si="329"/>
        <v>0</v>
      </c>
      <c r="EC348" s="130">
        <f t="shared" si="330"/>
        <v>0</v>
      </c>
      <c r="ED348" s="131">
        <f t="shared" si="331"/>
        <v>0</v>
      </c>
      <c r="EE348" s="131">
        <f t="shared" si="313"/>
        <v>0</v>
      </c>
      <c r="EF348" s="131">
        <f t="shared" si="314"/>
        <v>0</v>
      </c>
      <c r="EG348" s="131">
        <f t="shared" si="315"/>
        <v>0</v>
      </c>
      <c r="EH348" s="131">
        <f t="shared" si="316"/>
        <v>0</v>
      </c>
      <c r="EI348" s="131">
        <f t="shared" si="332"/>
        <v>0</v>
      </c>
      <c r="EJ348" s="131">
        <f t="shared" si="333"/>
        <v>0</v>
      </c>
      <c r="EL348" s="123">
        <f t="shared" si="334"/>
        <v>0</v>
      </c>
    </row>
    <row r="349" spans="1:142" ht="13.5" thickBot="1" x14ac:dyDescent="0.25">
      <c r="A349" s="49">
        <f t="shared" si="296"/>
        <v>30</v>
      </c>
      <c r="B349" s="585" t="s">
        <v>231</v>
      </c>
      <c r="C349" s="50" t="str">
        <f>IF(ISBLANK(D349)=FALSE,VLOOKUP(D349,Довідники!$B$2:$C$45,2,FALSE),"")</f>
        <v/>
      </c>
      <c r="D349" s="145"/>
      <c r="E349" s="112"/>
      <c r="F349" s="48" t="str">
        <f t="shared" si="317"/>
        <v/>
      </c>
      <c r="G349" s="48" t="str">
        <f>CONCATENATE(IF($X349="З", CONCATENATE($R$4, ","), ""), IF($X349=Довідники!$E$5, CONCATENATE($R$4, "*,"), ""), IF($AE349="З", CONCATENATE($Y$4, ","), ""), IF($AE349=Довідники!$E$5, CONCATENATE($Y$4, "*,"), ""), IF($AL349="З", CONCATENATE($AF$4, ","), ""), IF($AL349=Довідники!$E$5, CONCATENATE($AF$4, "*,"), ""), IF($AS349="З", CONCATENATE($AM$4, ","), ""), IF($AS349=Довідники!$E$5, CONCATENATE($AM$4, "*,"), ""), IF($AZ349="З", CONCATENATE($AT$4, ","), ""), IF($AZ349=Довідники!$E$5, CONCATENATE($AT$4, "*,"), ""), IF($BG349="З", CONCATENATE($BA$4, ","), ""), IF($BG349=Довідники!$E$5, CONCATENATE($BA$4, "*,"), ""), IF($BN349="З", CONCATENATE($BH$4, ","), ""), IF($BN349=Довідники!$E$5, CONCATENATE($BH$4, "*,"), ""), IF($BU349="З", CONCATENATE($BO$4, ","), ""), IF($BU349=Довідники!$E$5, CONCATENATE($BO$4, "*,"), ""), IF($CB349="З", CONCATENATE($BV$4, ","), ""), IF($CB349=Довідники!$E$5, CONCATENATE($BV$4, "*,"), ""), IF($CI349="З", CONCATENATE($CC$4, ","), ""), IF($CI349=Довідники!$E$5, CONCATENATE($CC$4, "*,"), ""), IF($CP349="З", CONCATENATE($CJ$4, ","), ""), IF($CP349=Довідники!$E$5, CONCATENATE($CJ$4, "*,"), ""), IF($CW349="З", CONCATENATE($CQ$4, ","), ""), IF($CW349=Довідники!$E$5, CONCATENATE($CQ$4, "*,"), ""), IF($DD349="З", CONCATENATE($CX$4, ","), ""), IF($DD349=Довідники!$E$5, CONCATENATE($CX$4, "*,"), ""), IF($DK349="З", CONCATENATE($DE$4, ","), ""), IF($DK349=Довідники!$E$5, CONCATENATE($DE$4, "*,"), ""))</f>
        <v/>
      </c>
      <c r="H349" s="48" t="str">
        <f t="shared" si="318"/>
        <v/>
      </c>
      <c r="I349" s="48" t="str">
        <f t="shared" si="319"/>
        <v/>
      </c>
      <c r="J349" s="48">
        <f t="shared" si="320"/>
        <v>0</v>
      </c>
      <c r="K349" s="48" t="str">
        <f t="shared" si="321"/>
        <v/>
      </c>
      <c r="L349" s="48">
        <f t="shared" si="297"/>
        <v>0</v>
      </c>
      <c r="M349" s="51">
        <f t="shared" si="322"/>
        <v>0</v>
      </c>
      <c r="N349" s="51">
        <f t="shared" si="323"/>
        <v>0</v>
      </c>
      <c r="O349" s="52">
        <f t="shared" si="324"/>
        <v>0</v>
      </c>
      <c r="P349" s="96" t="str">
        <f t="shared" si="325"/>
        <v xml:space="preserve"> </v>
      </c>
      <c r="Q349" s="166" t="str">
        <f>IF(OR(P349&lt;Довідники!$J$8, P349&gt;Довідники!$K$8), "!", "")</f>
        <v>!</v>
      </c>
      <c r="R349" s="159"/>
      <c r="S349" s="103"/>
      <c r="T349" s="103"/>
      <c r="U349" s="72">
        <f t="shared" si="298"/>
        <v>0</v>
      </c>
      <c r="V349" s="104"/>
      <c r="W349" s="104"/>
      <c r="X349" s="105"/>
      <c r="Y349" s="102"/>
      <c r="Z349" s="103"/>
      <c r="AA349" s="103"/>
      <c r="AB349" s="72">
        <f t="shared" si="299"/>
        <v>0</v>
      </c>
      <c r="AC349" s="104"/>
      <c r="AD349" s="104"/>
      <c r="AE349" s="152"/>
      <c r="AF349" s="159"/>
      <c r="AG349" s="103"/>
      <c r="AH349" s="103"/>
      <c r="AI349" s="72">
        <f t="shared" si="300"/>
        <v>0</v>
      </c>
      <c r="AJ349" s="104"/>
      <c r="AK349" s="104"/>
      <c r="AL349" s="105"/>
      <c r="AM349" s="102"/>
      <c r="AN349" s="103"/>
      <c r="AO349" s="103"/>
      <c r="AP349" s="72">
        <f t="shared" si="301"/>
        <v>0</v>
      </c>
      <c r="AQ349" s="104"/>
      <c r="AR349" s="104"/>
      <c r="AS349" s="152"/>
      <c r="AT349" s="159"/>
      <c r="AU349" s="103"/>
      <c r="AV349" s="103"/>
      <c r="AW349" s="72">
        <f t="shared" si="302"/>
        <v>0</v>
      </c>
      <c r="AX349" s="104"/>
      <c r="AY349" s="104"/>
      <c r="AZ349" s="105"/>
      <c r="BA349" s="102"/>
      <c r="BB349" s="103"/>
      <c r="BC349" s="103"/>
      <c r="BD349" s="72">
        <f t="shared" si="303"/>
        <v>0</v>
      </c>
      <c r="BE349" s="104"/>
      <c r="BF349" s="104"/>
      <c r="BG349" s="152"/>
      <c r="BH349" s="159"/>
      <c r="BI349" s="103"/>
      <c r="BJ349" s="103"/>
      <c r="BK349" s="72">
        <f t="shared" si="304"/>
        <v>0</v>
      </c>
      <c r="BL349" s="104"/>
      <c r="BM349" s="104"/>
      <c r="BN349" s="105"/>
      <c r="BO349" s="102"/>
      <c r="BP349" s="103"/>
      <c r="BQ349" s="103"/>
      <c r="BR349" s="72">
        <f t="shared" si="305"/>
        <v>0</v>
      </c>
      <c r="BS349" s="104"/>
      <c r="BT349" s="104"/>
      <c r="BU349" s="152"/>
      <c r="BV349" s="159"/>
      <c r="BW349" s="103"/>
      <c r="BX349" s="103"/>
      <c r="BY349" s="72">
        <f t="shared" si="306"/>
        <v>0</v>
      </c>
      <c r="BZ349" s="104"/>
      <c r="CA349" s="104"/>
      <c r="CB349" s="105"/>
      <c r="CC349" s="102"/>
      <c r="CD349" s="103"/>
      <c r="CE349" s="103"/>
      <c r="CF349" s="72">
        <f t="shared" si="307"/>
        <v>0</v>
      </c>
      <c r="CG349" s="104"/>
      <c r="CH349" s="104"/>
      <c r="CI349" s="152"/>
      <c r="CJ349" s="159"/>
      <c r="CK349" s="103"/>
      <c r="CL349" s="103"/>
      <c r="CM349" s="72">
        <f t="shared" si="308"/>
        <v>0</v>
      </c>
      <c r="CN349" s="104"/>
      <c r="CO349" s="104"/>
      <c r="CP349" s="105"/>
      <c r="CQ349" s="102"/>
      <c r="CR349" s="103"/>
      <c r="CS349" s="103"/>
      <c r="CT349" s="72">
        <f t="shared" si="309"/>
        <v>0</v>
      </c>
      <c r="CU349" s="104"/>
      <c r="CV349" s="104"/>
      <c r="CW349" s="152"/>
      <c r="CX349" s="159"/>
      <c r="CY349" s="103"/>
      <c r="CZ349" s="103"/>
      <c r="DA349" s="72">
        <f t="shared" si="310"/>
        <v>0</v>
      </c>
      <c r="DB349" s="104"/>
      <c r="DC349" s="104"/>
      <c r="DD349" s="105"/>
      <c r="DE349" s="102"/>
      <c r="DF349" s="103"/>
      <c r="DG349" s="103"/>
      <c r="DH349" s="72">
        <f t="shared" si="311"/>
        <v>0</v>
      </c>
      <c r="DI349" s="104"/>
      <c r="DJ349" s="104"/>
      <c r="DK349" s="152"/>
      <c r="DL349" s="170">
        <f t="shared" si="326"/>
        <v>0</v>
      </c>
      <c r="DM349" s="51">
        <f>DN349*Довідники!$H$2</f>
        <v>0</v>
      </c>
      <c r="DN349" s="72">
        <f t="shared" si="327"/>
        <v>0</v>
      </c>
      <c r="DO349" s="96" t="str">
        <f t="shared" si="312"/>
        <v xml:space="preserve"> </v>
      </c>
      <c r="DP349" s="68" t="str">
        <f>IF(OR(DO349&lt;Довідники!$J$3, DO349&gt;Довідники!$K$3), "!", "")</f>
        <v>!</v>
      </c>
      <c r="DQ349" s="120"/>
      <c r="DR349" s="45" t="str">
        <f t="shared" si="328"/>
        <v/>
      </c>
      <c r="DS349" s="182" t="s">
        <v>207</v>
      </c>
      <c r="DT349" s="119"/>
      <c r="DU349" s="119"/>
      <c r="DV349" s="119"/>
      <c r="DW349" s="179"/>
      <c r="DX349" s="182"/>
      <c r="DY349" s="119"/>
      <c r="DZ349" s="119"/>
      <c r="EA349" s="183"/>
      <c r="EB349" s="129">
        <f t="shared" si="329"/>
        <v>0</v>
      </c>
      <c r="EC349" s="130">
        <f t="shared" si="330"/>
        <v>0</v>
      </c>
      <c r="ED349" s="131">
        <f t="shared" si="331"/>
        <v>0</v>
      </c>
      <c r="EE349" s="131">
        <f t="shared" si="313"/>
        <v>0</v>
      </c>
      <c r="EF349" s="131">
        <f t="shared" si="314"/>
        <v>0</v>
      </c>
      <c r="EG349" s="131">
        <f t="shared" si="315"/>
        <v>0</v>
      </c>
      <c r="EH349" s="131">
        <f t="shared" si="316"/>
        <v>0</v>
      </c>
      <c r="EI349" s="131">
        <f t="shared" si="332"/>
        <v>0</v>
      </c>
      <c r="EJ349" s="131">
        <f t="shared" si="333"/>
        <v>0</v>
      </c>
      <c r="EL349" s="123">
        <f t="shared" si="334"/>
        <v>0</v>
      </c>
    </row>
    <row r="350" spans="1:142" ht="13.5" thickBot="1" x14ac:dyDescent="0.25">
      <c r="A350" s="49">
        <f t="shared" si="296"/>
        <v>31</v>
      </c>
      <c r="B350" s="585" t="s">
        <v>232</v>
      </c>
      <c r="C350" s="50" t="str">
        <f>IF(ISBLANK(D350)=FALSE,VLOOKUP(D350,Довідники!$B$2:$C$45,2,FALSE),"")</f>
        <v/>
      </c>
      <c r="D350" s="145"/>
      <c r="E350" s="112"/>
      <c r="F350" s="48" t="str">
        <f t="shared" si="317"/>
        <v/>
      </c>
      <c r="G350" s="48" t="str">
        <f>CONCATENATE(IF($X350="З", CONCATENATE($R$4, ","), ""), IF($X350=Довідники!$E$5, CONCATENATE($R$4, "*,"), ""), IF($AE350="З", CONCATENATE($Y$4, ","), ""), IF($AE350=Довідники!$E$5, CONCATENATE($Y$4, "*,"), ""), IF($AL350="З", CONCATENATE($AF$4, ","), ""), IF($AL350=Довідники!$E$5, CONCATENATE($AF$4, "*,"), ""), IF($AS350="З", CONCATENATE($AM$4, ","), ""), IF($AS350=Довідники!$E$5, CONCATENATE($AM$4, "*,"), ""), IF($AZ350="З", CONCATENATE($AT$4, ","), ""), IF($AZ350=Довідники!$E$5, CONCATENATE($AT$4, "*,"), ""), IF($BG350="З", CONCATENATE($BA$4, ","), ""), IF($BG350=Довідники!$E$5, CONCATENATE($BA$4, "*,"), ""), IF($BN350="З", CONCATENATE($BH$4, ","), ""), IF($BN350=Довідники!$E$5, CONCATENATE($BH$4, "*,"), ""), IF($BU350="З", CONCATENATE($BO$4, ","), ""), IF($BU350=Довідники!$E$5, CONCATENATE($BO$4, "*,"), ""), IF($CB350="З", CONCATENATE($BV$4, ","), ""), IF($CB350=Довідники!$E$5, CONCATENATE($BV$4, "*,"), ""), IF($CI350="З", CONCATENATE($CC$4, ","), ""), IF($CI350=Довідники!$E$5, CONCATENATE($CC$4, "*,"), ""), IF($CP350="З", CONCATENATE($CJ$4, ","), ""), IF($CP350=Довідники!$E$5, CONCATENATE($CJ$4, "*,"), ""), IF($CW350="З", CONCATENATE($CQ$4, ","), ""), IF($CW350=Довідники!$E$5, CONCATENATE($CQ$4, "*,"), ""), IF($DD350="З", CONCATENATE($CX$4, ","), ""), IF($DD350=Довідники!$E$5, CONCATENATE($CX$4, "*,"), ""), IF($DK350="З", CONCATENATE($DE$4, ","), ""), IF($DK350=Довідники!$E$5, CONCATENATE($DE$4, "*,"), ""))</f>
        <v/>
      </c>
      <c r="H350" s="48" t="str">
        <f t="shared" si="318"/>
        <v/>
      </c>
      <c r="I350" s="48" t="str">
        <f t="shared" si="319"/>
        <v/>
      </c>
      <c r="J350" s="48">
        <f t="shared" si="320"/>
        <v>0</v>
      </c>
      <c r="K350" s="48" t="str">
        <f t="shared" si="321"/>
        <v/>
      </c>
      <c r="L350" s="48">
        <f t="shared" si="297"/>
        <v>0</v>
      </c>
      <c r="M350" s="51">
        <f t="shared" si="322"/>
        <v>0</v>
      </c>
      <c r="N350" s="51">
        <f t="shared" si="323"/>
        <v>0</v>
      </c>
      <c r="O350" s="52">
        <f t="shared" si="324"/>
        <v>0</v>
      </c>
      <c r="P350" s="96" t="str">
        <f t="shared" si="325"/>
        <v xml:space="preserve"> </v>
      </c>
      <c r="Q350" s="166" t="str">
        <f>IF(OR(P350&lt;Довідники!$J$8, P350&gt;Довідники!$K$8), "!", "")</f>
        <v>!</v>
      </c>
      <c r="R350" s="159"/>
      <c r="S350" s="103"/>
      <c r="T350" s="103"/>
      <c r="U350" s="72">
        <f t="shared" si="298"/>
        <v>0</v>
      </c>
      <c r="V350" s="104"/>
      <c r="W350" s="104"/>
      <c r="X350" s="105"/>
      <c r="Y350" s="102"/>
      <c r="Z350" s="103"/>
      <c r="AA350" s="103"/>
      <c r="AB350" s="72">
        <f t="shared" si="299"/>
        <v>0</v>
      </c>
      <c r="AC350" s="104"/>
      <c r="AD350" s="104"/>
      <c r="AE350" s="152"/>
      <c r="AF350" s="159"/>
      <c r="AG350" s="103"/>
      <c r="AH350" s="103"/>
      <c r="AI350" s="72">
        <f t="shared" si="300"/>
        <v>0</v>
      </c>
      <c r="AJ350" s="104"/>
      <c r="AK350" s="104"/>
      <c r="AL350" s="105"/>
      <c r="AM350" s="102"/>
      <c r="AN350" s="103"/>
      <c r="AO350" s="103"/>
      <c r="AP350" s="72">
        <f t="shared" si="301"/>
        <v>0</v>
      </c>
      <c r="AQ350" s="104"/>
      <c r="AR350" s="104"/>
      <c r="AS350" s="152"/>
      <c r="AT350" s="159"/>
      <c r="AU350" s="103"/>
      <c r="AV350" s="103"/>
      <c r="AW350" s="72">
        <f t="shared" si="302"/>
        <v>0</v>
      </c>
      <c r="AX350" s="104"/>
      <c r="AY350" s="104"/>
      <c r="AZ350" s="105"/>
      <c r="BA350" s="102"/>
      <c r="BB350" s="103"/>
      <c r="BC350" s="103"/>
      <c r="BD350" s="72">
        <f t="shared" si="303"/>
        <v>0</v>
      </c>
      <c r="BE350" s="104"/>
      <c r="BF350" s="104"/>
      <c r="BG350" s="152"/>
      <c r="BH350" s="159"/>
      <c r="BI350" s="103"/>
      <c r="BJ350" s="103"/>
      <c r="BK350" s="72">
        <f t="shared" si="304"/>
        <v>0</v>
      </c>
      <c r="BL350" s="104"/>
      <c r="BM350" s="104"/>
      <c r="BN350" s="105"/>
      <c r="BO350" s="102"/>
      <c r="BP350" s="103"/>
      <c r="BQ350" s="103"/>
      <c r="BR350" s="72">
        <f t="shared" si="305"/>
        <v>0</v>
      </c>
      <c r="BS350" s="104"/>
      <c r="BT350" s="104"/>
      <c r="BU350" s="152"/>
      <c r="BV350" s="159"/>
      <c r="BW350" s="103"/>
      <c r="BX350" s="103"/>
      <c r="BY350" s="72">
        <f t="shared" si="306"/>
        <v>0</v>
      </c>
      <c r="BZ350" s="104"/>
      <c r="CA350" s="104"/>
      <c r="CB350" s="105"/>
      <c r="CC350" s="102"/>
      <c r="CD350" s="103"/>
      <c r="CE350" s="103"/>
      <c r="CF350" s="72">
        <f t="shared" si="307"/>
        <v>0</v>
      </c>
      <c r="CG350" s="104"/>
      <c r="CH350" s="104"/>
      <c r="CI350" s="152"/>
      <c r="CJ350" s="159"/>
      <c r="CK350" s="103"/>
      <c r="CL350" s="103"/>
      <c r="CM350" s="72">
        <f t="shared" si="308"/>
        <v>0</v>
      </c>
      <c r="CN350" s="104"/>
      <c r="CO350" s="104"/>
      <c r="CP350" s="105"/>
      <c r="CQ350" s="102"/>
      <c r="CR350" s="103"/>
      <c r="CS350" s="103"/>
      <c r="CT350" s="72">
        <f t="shared" si="309"/>
        <v>0</v>
      </c>
      <c r="CU350" s="104"/>
      <c r="CV350" s="104"/>
      <c r="CW350" s="152"/>
      <c r="CX350" s="159"/>
      <c r="CY350" s="103"/>
      <c r="CZ350" s="103"/>
      <c r="DA350" s="72">
        <f t="shared" si="310"/>
        <v>0</v>
      </c>
      <c r="DB350" s="104"/>
      <c r="DC350" s="104"/>
      <c r="DD350" s="105"/>
      <c r="DE350" s="102"/>
      <c r="DF350" s="103"/>
      <c r="DG350" s="103"/>
      <c r="DH350" s="72">
        <f t="shared" si="311"/>
        <v>0</v>
      </c>
      <c r="DI350" s="104"/>
      <c r="DJ350" s="104"/>
      <c r="DK350" s="152"/>
      <c r="DL350" s="170">
        <f t="shared" si="326"/>
        <v>0</v>
      </c>
      <c r="DM350" s="51">
        <f>DN350*Довідники!$H$2</f>
        <v>0</v>
      </c>
      <c r="DN350" s="72">
        <f t="shared" si="327"/>
        <v>0</v>
      </c>
      <c r="DO350" s="96" t="str">
        <f t="shared" si="312"/>
        <v xml:space="preserve"> </v>
      </c>
      <c r="DP350" s="68" t="str">
        <f>IF(OR(DO350&lt;Довідники!$J$3, DO350&gt;Довідники!$K$3), "!", "")</f>
        <v>!</v>
      </c>
      <c r="DQ350" s="120"/>
      <c r="DR350" s="45" t="str">
        <f t="shared" si="328"/>
        <v/>
      </c>
      <c r="DS350" s="182" t="s">
        <v>207</v>
      </c>
      <c r="DT350" s="119"/>
      <c r="DU350" s="119"/>
      <c r="DV350" s="119"/>
      <c r="DW350" s="179"/>
      <c r="DX350" s="182"/>
      <c r="DY350" s="119"/>
      <c r="DZ350" s="119"/>
      <c r="EA350" s="183"/>
      <c r="EB350" s="129">
        <f t="shared" si="329"/>
        <v>0</v>
      </c>
      <c r="EC350" s="130">
        <f t="shared" si="330"/>
        <v>0</v>
      </c>
      <c r="ED350" s="131">
        <f t="shared" si="331"/>
        <v>0</v>
      </c>
      <c r="EE350" s="131">
        <f t="shared" si="313"/>
        <v>0</v>
      </c>
      <c r="EF350" s="131">
        <f t="shared" si="314"/>
        <v>0</v>
      </c>
      <c r="EG350" s="131">
        <f t="shared" si="315"/>
        <v>0</v>
      </c>
      <c r="EH350" s="131">
        <f t="shared" si="316"/>
        <v>0</v>
      </c>
      <c r="EI350" s="131">
        <f t="shared" si="332"/>
        <v>0</v>
      </c>
      <c r="EJ350" s="131">
        <f t="shared" si="333"/>
        <v>0</v>
      </c>
      <c r="EL350" s="123">
        <f t="shared" si="334"/>
        <v>0</v>
      </c>
    </row>
    <row r="351" spans="1:142" ht="13.5" thickBot="1" x14ac:dyDescent="0.25">
      <c r="A351" s="49">
        <f t="shared" si="296"/>
        <v>32</v>
      </c>
      <c r="B351" s="585" t="s">
        <v>233</v>
      </c>
      <c r="C351" s="50" t="str">
        <f>IF(ISBLANK(D351)=FALSE,VLOOKUP(D351,Довідники!$B$2:$C$45,2,FALSE),"")</f>
        <v/>
      </c>
      <c r="D351" s="145"/>
      <c r="E351" s="112"/>
      <c r="F351" s="48" t="str">
        <f t="shared" si="317"/>
        <v/>
      </c>
      <c r="G351" s="48" t="str">
        <f>CONCATENATE(IF($X351="З", CONCATENATE($R$4, ","), ""), IF($X351=Довідники!$E$5, CONCATENATE($R$4, "*,"), ""), IF($AE351="З", CONCATENATE($Y$4, ","), ""), IF($AE351=Довідники!$E$5, CONCATENATE($Y$4, "*,"), ""), IF($AL351="З", CONCATENATE($AF$4, ","), ""), IF($AL351=Довідники!$E$5, CONCATENATE($AF$4, "*,"), ""), IF($AS351="З", CONCATENATE($AM$4, ","), ""), IF($AS351=Довідники!$E$5, CONCATENATE($AM$4, "*,"), ""), IF($AZ351="З", CONCATENATE($AT$4, ","), ""), IF($AZ351=Довідники!$E$5, CONCATENATE($AT$4, "*,"), ""), IF($BG351="З", CONCATENATE($BA$4, ","), ""), IF($BG351=Довідники!$E$5, CONCATENATE($BA$4, "*,"), ""), IF($BN351="З", CONCATENATE($BH$4, ","), ""), IF($BN351=Довідники!$E$5, CONCATENATE($BH$4, "*,"), ""), IF($BU351="З", CONCATENATE($BO$4, ","), ""), IF($BU351=Довідники!$E$5, CONCATENATE($BO$4, "*,"), ""), IF($CB351="З", CONCATENATE($BV$4, ","), ""), IF($CB351=Довідники!$E$5, CONCATENATE($BV$4, "*,"), ""), IF($CI351="З", CONCATENATE($CC$4, ","), ""), IF($CI351=Довідники!$E$5, CONCATENATE($CC$4, "*,"), ""), IF($CP351="З", CONCATENATE($CJ$4, ","), ""), IF($CP351=Довідники!$E$5, CONCATENATE($CJ$4, "*,"), ""), IF($CW351="З", CONCATENATE($CQ$4, ","), ""), IF($CW351=Довідники!$E$5, CONCATENATE($CQ$4, "*,"), ""), IF($DD351="З", CONCATENATE($CX$4, ","), ""), IF($DD351=Довідники!$E$5, CONCATENATE($CX$4, "*,"), ""), IF($DK351="З", CONCATENATE($DE$4, ","), ""), IF($DK351=Довідники!$E$5, CONCATENATE($DE$4, "*,"), ""))</f>
        <v/>
      </c>
      <c r="H351" s="48" t="str">
        <f t="shared" si="318"/>
        <v/>
      </c>
      <c r="I351" s="48" t="str">
        <f t="shared" si="319"/>
        <v/>
      </c>
      <c r="J351" s="48">
        <f t="shared" si="320"/>
        <v>0</v>
      </c>
      <c r="K351" s="48" t="str">
        <f t="shared" si="321"/>
        <v/>
      </c>
      <c r="L351" s="48">
        <f t="shared" si="297"/>
        <v>0</v>
      </c>
      <c r="M351" s="51">
        <f t="shared" si="322"/>
        <v>0</v>
      </c>
      <c r="N351" s="51">
        <f t="shared" si="323"/>
        <v>0</v>
      </c>
      <c r="O351" s="52">
        <f t="shared" si="324"/>
        <v>0</v>
      </c>
      <c r="P351" s="96" t="str">
        <f t="shared" si="325"/>
        <v xml:space="preserve"> </v>
      </c>
      <c r="Q351" s="166" t="str">
        <f>IF(OR(P351&lt;Довідники!$J$8, P351&gt;Довідники!$K$8), "!", "")</f>
        <v>!</v>
      </c>
      <c r="R351" s="159"/>
      <c r="S351" s="103"/>
      <c r="T351" s="103"/>
      <c r="U351" s="72">
        <f t="shared" si="298"/>
        <v>0</v>
      </c>
      <c r="V351" s="104"/>
      <c r="W351" s="104"/>
      <c r="X351" s="105"/>
      <c r="Y351" s="102"/>
      <c r="Z351" s="103"/>
      <c r="AA351" s="103"/>
      <c r="AB351" s="72">
        <f t="shared" si="299"/>
        <v>0</v>
      </c>
      <c r="AC351" s="104"/>
      <c r="AD351" s="104"/>
      <c r="AE351" s="152"/>
      <c r="AF351" s="159"/>
      <c r="AG351" s="103"/>
      <c r="AH351" s="103"/>
      <c r="AI351" s="72">
        <f t="shared" si="300"/>
        <v>0</v>
      </c>
      <c r="AJ351" s="104"/>
      <c r="AK351" s="104"/>
      <c r="AL351" s="105"/>
      <c r="AM351" s="102"/>
      <c r="AN351" s="103"/>
      <c r="AO351" s="103"/>
      <c r="AP351" s="72">
        <f t="shared" si="301"/>
        <v>0</v>
      </c>
      <c r="AQ351" s="104"/>
      <c r="AR351" s="104"/>
      <c r="AS351" s="152"/>
      <c r="AT351" s="159"/>
      <c r="AU351" s="103"/>
      <c r="AV351" s="103"/>
      <c r="AW351" s="72">
        <f t="shared" si="302"/>
        <v>0</v>
      </c>
      <c r="AX351" s="104"/>
      <c r="AY351" s="104"/>
      <c r="AZ351" s="105"/>
      <c r="BA351" s="102"/>
      <c r="BB351" s="103"/>
      <c r="BC351" s="103"/>
      <c r="BD351" s="72">
        <f t="shared" si="303"/>
        <v>0</v>
      </c>
      <c r="BE351" s="104"/>
      <c r="BF351" s="104"/>
      <c r="BG351" s="152"/>
      <c r="BH351" s="159"/>
      <c r="BI351" s="103"/>
      <c r="BJ351" s="103"/>
      <c r="BK351" s="72">
        <f t="shared" si="304"/>
        <v>0</v>
      </c>
      <c r="BL351" s="104"/>
      <c r="BM351" s="104"/>
      <c r="BN351" s="105"/>
      <c r="BO351" s="102"/>
      <c r="BP351" s="103"/>
      <c r="BQ351" s="103"/>
      <c r="BR351" s="72">
        <f t="shared" si="305"/>
        <v>0</v>
      </c>
      <c r="BS351" s="104"/>
      <c r="BT351" s="104"/>
      <c r="BU351" s="152"/>
      <c r="BV351" s="159"/>
      <c r="BW351" s="103"/>
      <c r="BX351" s="103"/>
      <c r="BY351" s="72">
        <f t="shared" si="306"/>
        <v>0</v>
      </c>
      <c r="BZ351" s="104"/>
      <c r="CA351" s="104"/>
      <c r="CB351" s="105"/>
      <c r="CC351" s="102"/>
      <c r="CD351" s="103"/>
      <c r="CE351" s="103"/>
      <c r="CF351" s="72">
        <f t="shared" si="307"/>
        <v>0</v>
      </c>
      <c r="CG351" s="104"/>
      <c r="CH351" s="104"/>
      <c r="CI351" s="152"/>
      <c r="CJ351" s="159"/>
      <c r="CK351" s="103"/>
      <c r="CL351" s="103"/>
      <c r="CM351" s="72">
        <f t="shared" si="308"/>
        <v>0</v>
      </c>
      <c r="CN351" s="104"/>
      <c r="CO351" s="104"/>
      <c r="CP351" s="105"/>
      <c r="CQ351" s="102"/>
      <c r="CR351" s="103"/>
      <c r="CS351" s="103"/>
      <c r="CT351" s="72">
        <f t="shared" si="309"/>
        <v>0</v>
      </c>
      <c r="CU351" s="104"/>
      <c r="CV351" s="104"/>
      <c r="CW351" s="152"/>
      <c r="CX351" s="159"/>
      <c r="CY351" s="103"/>
      <c r="CZ351" s="103"/>
      <c r="DA351" s="72">
        <f t="shared" si="310"/>
        <v>0</v>
      </c>
      <c r="DB351" s="104"/>
      <c r="DC351" s="104"/>
      <c r="DD351" s="105"/>
      <c r="DE351" s="102"/>
      <c r="DF351" s="103"/>
      <c r="DG351" s="103"/>
      <c r="DH351" s="72">
        <f t="shared" si="311"/>
        <v>0</v>
      </c>
      <c r="DI351" s="104"/>
      <c r="DJ351" s="104"/>
      <c r="DK351" s="152"/>
      <c r="DL351" s="170">
        <f t="shared" si="326"/>
        <v>0</v>
      </c>
      <c r="DM351" s="51">
        <f>DN351*Довідники!$H$2</f>
        <v>0</v>
      </c>
      <c r="DN351" s="72">
        <f t="shared" si="327"/>
        <v>0</v>
      </c>
      <c r="DO351" s="96" t="str">
        <f t="shared" si="312"/>
        <v xml:space="preserve"> </v>
      </c>
      <c r="DP351" s="68" t="str">
        <f>IF(OR(DO351&lt;Довідники!$J$3, DO351&gt;Довідники!$K$3), "!", "")</f>
        <v>!</v>
      </c>
      <c r="DQ351" s="120"/>
      <c r="DR351" s="45" t="str">
        <f t="shared" si="328"/>
        <v/>
      </c>
      <c r="DS351" s="182" t="s">
        <v>207</v>
      </c>
      <c r="DT351" s="119"/>
      <c r="DU351" s="119"/>
      <c r="DV351" s="119"/>
      <c r="DW351" s="179"/>
      <c r="DX351" s="182"/>
      <c r="DY351" s="119"/>
      <c r="DZ351" s="119"/>
      <c r="EA351" s="183"/>
      <c r="EB351" s="129">
        <f t="shared" si="329"/>
        <v>0</v>
      </c>
      <c r="EC351" s="130">
        <f t="shared" si="330"/>
        <v>0</v>
      </c>
      <c r="ED351" s="131">
        <f t="shared" si="331"/>
        <v>0</v>
      </c>
      <c r="EE351" s="131">
        <f t="shared" si="313"/>
        <v>0</v>
      </c>
      <c r="EF351" s="131">
        <f t="shared" si="314"/>
        <v>0</v>
      </c>
      <c r="EG351" s="131">
        <f t="shared" si="315"/>
        <v>0</v>
      </c>
      <c r="EH351" s="131">
        <f t="shared" si="316"/>
        <v>0</v>
      </c>
      <c r="EI351" s="131">
        <f t="shared" si="332"/>
        <v>0</v>
      </c>
      <c r="EJ351" s="131">
        <f t="shared" si="333"/>
        <v>0</v>
      </c>
      <c r="EL351" s="123">
        <f t="shared" si="334"/>
        <v>0</v>
      </c>
    </row>
    <row r="352" spans="1:142" ht="13.5" thickBot="1" x14ac:dyDescent="0.25">
      <c r="A352" s="49">
        <f t="shared" si="296"/>
        <v>33</v>
      </c>
      <c r="B352" s="585" t="s">
        <v>234</v>
      </c>
      <c r="C352" s="50" t="str">
        <f>IF(ISBLANK(D352)=FALSE,VLOOKUP(D352,Довідники!$B$2:$C$45,2,FALSE),"")</f>
        <v/>
      </c>
      <c r="D352" s="145"/>
      <c r="E352" s="112"/>
      <c r="F352" s="48" t="str">
        <f t="shared" si="317"/>
        <v/>
      </c>
      <c r="G352" s="48" t="str">
        <f>CONCATENATE(IF($X352="З", CONCATENATE($R$4, ","), ""), IF($X352=Довідники!$E$5, CONCATENATE($R$4, "*,"), ""), IF($AE352="З", CONCATENATE($Y$4, ","), ""), IF($AE352=Довідники!$E$5, CONCATENATE($Y$4, "*,"), ""), IF($AL352="З", CONCATENATE($AF$4, ","), ""), IF($AL352=Довідники!$E$5, CONCATENATE($AF$4, "*,"), ""), IF($AS352="З", CONCATENATE($AM$4, ","), ""), IF($AS352=Довідники!$E$5, CONCATENATE($AM$4, "*,"), ""), IF($AZ352="З", CONCATENATE($AT$4, ","), ""), IF($AZ352=Довідники!$E$5, CONCATENATE($AT$4, "*,"), ""), IF($BG352="З", CONCATENATE($BA$4, ","), ""), IF($BG352=Довідники!$E$5, CONCATENATE($BA$4, "*,"), ""), IF($BN352="З", CONCATENATE($BH$4, ","), ""), IF($BN352=Довідники!$E$5, CONCATENATE($BH$4, "*,"), ""), IF($BU352="З", CONCATENATE($BO$4, ","), ""), IF($BU352=Довідники!$E$5, CONCATENATE($BO$4, "*,"), ""), IF($CB352="З", CONCATENATE($BV$4, ","), ""), IF($CB352=Довідники!$E$5, CONCATENATE($BV$4, "*,"), ""), IF($CI352="З", CONCATENATE($CC$4, ","), ""), IF($CI352=Довідники!$E$5, CONCATENATE($CC$4, "*,"), ""), IF($CP352="З", CONCATENATE($CJ$4, ","), ""), IF($CP352=Довідники!$E$5, CONCATENATE($CJ$4, "*,"), ""), IF($CW352="З", CONCATENATE($CQ$4, ","), ""), IF($CW352=Довідники!$E$5, CONCATENATE($CQ$4, "*,"), ""), IF($DD352="З", CONCATENATE($CX$4, ","), ""), IF($DD352=Довідники!$E$5, CONCATENATE($CX$4, "*,"), ""), IF($DK352="З", CONCATENATE($DE$4, ","), ""), IF($DK352=Довідники!$E$5, CONCATENATE($DE$4, "*,"), ""))</f>
        <v/>
      </c>
      <c r="H352" s="48" t="str">
        <f t="shared" si="318"/>
        <v/>
      </c>
      <c r="I352" s="48" t="str">
        <f t="shared" si="319"/>
        <v/>
      </c>
      <c r="J352" s="48">
        <f t="shared" si="320"/>
        <v>0</v>
      </c>
      <c r="K352" s="48" t="str">
        <f t="shared" si="321"/>
        <v/>
      </c>
      <c r="L352" s="48">
        <f t="shared" si="297"/>
        <v>0</v>
      </c>
      <c r="M352" s="51">
        <f t="shared" si="322"/>
        <v>0</v>
      </c>
      <c r="N352" s="51">
        <f t="shared" si="323"/>
        <v>0</v>
      </c>
      <c r="O352" s="52">
        <f t="shared" si="324"/>
        <v>0</v>
      </c>
      <c r="P352" s="96" t="str">
        <f t="shared" si="325"/>
        <v xml:space="preserve"> </v>
      </c>
      <c r="Q352" s="166" t="str">
        <f>IF(OR(P352&lt;Довідники!$J$8, P352&gt;Довідники!$K$8), "!", "")</f>
        <v>!</v>
      </c>
      <c r="R352" s="159"/>
      <c r="S352" s="103"/>
      <c r="T352" s="103"/>
      <c r="U352" s="72">
        <f t="shared" si="298"/>
        <v>0</v>
      </c>
      <c r="V352" s="104"/>
      <c r="W352" s="104"/>
      <c r="X352" s="105"/>
      <c r="Y352" s="102"/>
      <c r="Z352" s="103"/>
      <c r="AA352" s="103"/>
      <c r="AB352" s="72">
        <f t="shared" si="299"/>
        <v>0</v>
      </c>
      <c r="AC352" s="104"/>
      <c r="AD352" s="104"/>
      <c r="AE352" s="152"/>
      <c r="AF352" s="159"/>
      <c r="AG352" s="103"/>
      <c r="AH352" s="103"/>
      <c r="AI352" s="72">
        <f t="shared" si="300"/>
        <v>0</v>
      </c>
      <c r="AJ352" s="104"/>
      <c r="AK352" s="104"/>
      <c r="AL352" s="105"/>
      <c r="AM352" s="102"/>
      <c r="AN352" s="103"/>
      <c r="AO352" s="103"/>
      <c r="AP352" s="72">
        <f t="shared" si="301"/>
        <v>0</v>
      </c>
      <c r="AQ352" s="104"/>
      <c r="AR352" s="104"/>
      <c r="AS352" s="152"/>
      <c r="AT352" s="159"/>
      <c r="AU352" s="103"/>
      <c r="AV352" s="103"/>
      <c r="AW352" s="72">
        <f t="shared" si="302"/>
        <v>0</v>
      </c>
      <c r="AX352" s="104"/>
      <c r="AY352" s="104"/>
      <c r="AZ352" s="105"/>
      <c r="BA352" s="102"/>
      <c r="BB352" s="103"/>
      <c r="BC352" s="103"/>
      <c r="BD352" s="72">
        <f t="shared" si="303"/>
        <v>0</v>
      </c>
      <c r="BE352" s="104"/>
      <c r="BF352" s="104"/>
      <c r="BG352" s="152"/>
      <c r="BH352" s="159"/>
      <c r="BI352" s="103"/>
      <c r="BJ352" s="103"/>
      <c r="BK352" s="72">
        <f t="shared" si="304"/>
        <v>0</v>
      </c>
      <c r="BL352" s="104"/>
      <c r="BM352" s="104"/>
      <c r="BN352" s="105"/>
      <c r="BO352" s="102"/>
      <c r="BP352" s="103"/>
      <c r="BQ352" s="103"/>
      <c r="BR352" s="72">
        <f t="shared" si="305"/>
        <v>0</v>
      </c>
      <c r="BS352" s="104"/>
      <c r="BT352" s="104"/>
      <c r="BU352" s="152"/>
      <c r="BV352" s="159"/>
      <c r="BW352" s="103"/>
      <c r="BX352" s="103"/>
      <c r="BY352" s="72">
        <f t="shared" si="306"/>
        <v>0</v>
      </c>
      <c r="BZ352" s="104"/>
      <c r="CA352" s="104"/>
      <c r="CB352" s="105"/>
      <c r="CC352" s="102"/>
      <c r="CD352" s="103"/>
      <c r="CE352" s="103"/>
      <c r="CF352" s="72">
        <f t="shared" si="307"/>
        <v>0</v>
      </c>
      <c r="CG352" s="104"/>
      <c r="CH352" s="104"/>
      <c r="CI352" s="152"/>
      <c r="CJ352" s="159"/>
      <c r="CK352" s="103"/>
      <c r="CL352" s="103"/>
      <c r="CM352" s="72">
        <f t="shared" si="308"/>
        <v>0</v>
      </c>
      <c r="CN352" s="104"/>
      <c r="CO352" s="104"/>
      <c r="CP352" s="105"/>
      <c r="CQ352" s="102"/>
      <c r="CR352" s="103"/>
      <c r="CS352" s="103"/>
      <c r="CT352" s="72">
        <f t="shared" si="309"/>
        <v>0</v>
      </c>
      <c r="CU352" s="104"/>
      <c r="CV352" s="104"/>
      <c r="CW352" s="152"/>
      <c r="CX352" s="159"/>
      <c r="CY352" s="103"/>
      <c r="CZ352" s="103"/>
      <c r="DA352" s="72">
        <f t="shared" si="310"/>
        <v>0</v>
      </c>
      <c r="DB352" s="104"/>
      <c r="DC352" s="104"/>
      <c r="DD352" s="105"/>
      <c r="DE352" s="102"/>
      <c r="DF352" s="103"/>
      <c r="DG352" s="103"/>
      <c r="DH352" s="72">
        <f t="shared" si="311"/>
        <v>0</v>
      </c>
      <c r="DI352" s="104"/>
      <c r="DJ352" s="104"/>
      <c r="DK352" s="152"/>
      <c r="DL352" s="170">
        <f t="shared" si="326"/>
        <v>0</v>
      </c>
      <c r="DM352" s="51">
        <f>DN352*Довідники!$H$2</f>
        <v>0</v>
      </c>
      <c r="DN352" s="72">
        <f t="shared" si="327"/>
        <v>0</v>
      </c>
      <c r="DO352" s="96" t="str">
        <f t="shared" si="312"/>
        <v xml:space="preserve"> </v>
      </c>
      <c r="DP352" s="68" t="str">
        <f>IF(OR(DO352&lt;Довідники!$J$3, DO352&gt;Довідники!$K$3), "!", "")</f>
        <v>!</v>
      </c>
      <c r="DQ352" s="120"/>
      <c r="DR352" s="45" t="str">
        <f t="shared" si="328"/>
        <v/>
      </c>
      <c r="DS352" s="182" t="s">
        <v>207</v>
      </c>
      <c r="DT352" s="119"/>
      <c r="DU352" s="119"/>
      <c r="DV352" s="119"/>
      <c r="DW352" s="179"/>
      <c r="DX352" s="182"/>
      <c r="DY352" s="119"/>
      <c r="DZ352" s="119"/>
      <c r="EA352" s="183"/>
      <c r="EB352" s="129">
        <f t="shared" si="329"/>
        <v>0</v>
      </c>
      <c r="EC352" s="130">
        <f t="shared" si="330"/>
        <v>0</v>
      </c>
      <c r="ED352" s="131">
        <f t="shared" si="331"/>
        <v>0</v>
      </c>
      <c r="EE352" s="131">
        <f t="shared" si="313"/>
        <v>0</v>
      </c>
      <c r="EF352" s="131">
        <f t="shared" si="314"/>
        <v>0</v>
      </c>
      <c r="EG352" s="131">
        <f t="shared" si="315"/>
        <v>0</v>
      </c>
      <c r="EH352" s="131">
        <f t="shared" si="316"/>
        <v>0</v>
      </c>
      <c r="EI352" s="131">
        <f t="shared" si="332"/>
        <v>0</v>
      </c>
      <c r="EJ352" s="131">
        <f t="shared" si="333"/>
        <v>0</v>
      </c>
      <c r="EL352" s="123">
        <f t="shared" si="334"/>
        <v>0</v>
      </c>
    </row>
    <row r="353" spans="1:142" ht="13.5" thickBot="1" x14ac:dyDescent="0.25">
      <c r="A353" s="49">
        <f t="shared" si="296"/>
        <v>34</v>
      </c>
      <c r="B353" s="585" t="s">
        <v>235</v>
      </c>
      <c r="C353" s="50" t="str">
        <f>IF(ISBLANK(D353)=FALSE,VLOOKUP(D353,Довідники!$B$2:$C$45,2,FALSE),"")</f>
        <v/>
      </c>
      <c r="D353" s="145"/>
      <c r="E353" s="112"/>
      <c r="F353" s="48" t="str">
        <f t="shared" si="317"/>
        <v/>
      </c>
      <c r="G353" s="48" t="str">
        <f>CONCATENATE(IF($X353="З", CONCATENATE($R$4, ","), ""), IF($X353=Довідники!$E$5, CONCATENATE($R$4, "*,"), ""), IF($AE353="З", CONCATENATE($Y$4, ","), ""), IF($AE353=Довідники!$E$5, CONCATENATE($Y$4, "*,"), ""), IF($AL353="З", CONCATENATE($AF$4, ","), ""), IF($AL353=Довідники!$E$5, CONCATENATE($AF$4, "*,"), ""), IF($AS353="З", CONCATENATE($AM$4, ","), ""), IF($AS353=Довідники!$E$5, CONCATENATE($AM$4, "*,"), ""), IF($AZ353="З", CONCATENATE($AT$4, ","), ""), IF($AZ353=Довідники!$E$5, CONCATENATE($AT$4, "*,"), ""), IF($BG353="З", CONCATENATE($BA$4, ","), ""), IF($BG353=Довідники!$E$5, CONCATENATE($BA$4, "*,"), ""), IF($BN353="З", CONCATENATE($BH$4, ","), ""), IF($BN353=Довідники!$E$5, CONCATENATE($BH$4, "*,"), ""), IF($BU353="З", CONCATENATE($BO$4, ","), ""), IF($BU353=Довідники!$E$5, CONCATENATE($BO$4, "*,"), ""), IF($CB353="З", CONCATENATE($BV$4, ","), ""), IF($CB353=Довідники!$E$5, CONCATENATE($BV$4, "*,"), ""), IF($CI353="З", CONCATENATE($CC$4, ","), ""), IF($CI353=Довідники!$E$5, CONCATENATE($CC$4, "*,"), ""), IF($CP353="З", CONCATENATE($CJ$4, ","), ""), IF($CP353=Довідники!$E$5, CONCATENATE($CJ$4, "*,"), ""), IF($CW353="З", CONCATENATE($CQ$4, ","), ""), IF($CW353=Довідники!$E$5, CONCATENATE($CQ$4, "*,"), ""), IF($DD353="З", CONCATENATE($CX$4, ","), ""), IF($DD353=Довідники!$E$5, CONCATENATE($CX$4, "*,"), ""), IF($DK353="З", CONCATENATE($DE$4, ","), ""), IF($DK353=Довідники!$E$5, CONCATENATE($DE$4, "*,"), ""))</f>
        <v/>
      </c>
      <c r="H353" s="48" t="str">
        <f t="shared" si="318"/>
        <v/>
      </c>
      <c r="I353" s="48" t="str">
        <f t="shared" si="319"/>
        <v/>
      </c>
      <c r="J353" s="48">
        <f t="shared" si="320"/>
        <v>0</v>
      </c>
      <c r="K353" s="48" t="str">
        <f t="shared" si="321"/>
        <v/>
      </c>
      <c r="L353" s="48">
        <f t="shared" si="297"/>
        <v>0</v>
      </c>
      <c r="M353" s="51">
        <f t="shared" si="322"/>
        <v>0</v>
      </c>
      <c r="N353" s="51">
        <f t="shared" si="323"/>
        <v>0</v>
      </c>
      <c r="O353" s="52">
        <f t="shared" si="324"/>
        <v>0</v>
      </c>
      <c r="P353" s="96" t="str">
        <f t="shared" si="325"/>
        <v xml:space="preserve"> </v>
      </c>
      <c r="Q353" s="166" t="str">
        <f>IF(OR(P353&lt;Довідники!$J$8, P353&gt;Довідники!$K$8), "!", "")</f>
        <v>!</v>
      </c>
      <c r="R353" s="159"/>
      <c r="S353" s="103"/>
      <c r="T353" s="103"/>
      <c r="U353" s="72">
        <f t="shared" si="298"/>
        <v>0</v>
      </c>
      <c r="V353" s="104"/>
      <c r="W353" s="104"/>
      <c r="X353" s="105"/>
      <c r="Y353" s="102"/>
      <c r="Z353" s="103"/>
      <c r="AA353" s="103"/>
      <c r="AB353" s="72">
        <f t="shared" si="299"/>
        <v>0</v>
      </c>
      <c r="AC353" s="104"/>
      <c r="AD353" s="104"/>
      <c r="AE353" s="152"/>
      <c r="AF353" s="159"/>
      <c r="AG353" s="103"/>
      <c r="AH353" s="103"/>
      <c r="AI353" s="72">
        <f t="shared" si="300"/>
        <v>0</v>
      </c>
      <c r="AJ353" s="104"/>
      <c r="AK353" s="104"/>
      <c r="AL353" s="105"/>
      <c r="AM353" s="102"/>
      <c r="AN353" s="103"/>
      <c r="AO353" s="103"/>
      <c r="AP353" s="72">
        <f t="shared" si="301"/>
        <v>0</v>
      </c>
      <c r="AQ353" s="104"/>
      <c r="AR353" s="104"/>
      <c r="AS353" s="152"/>
      <c r="AT353" s="159"/>
      <c r="AU353" s="103"/>
      <c r="AV353" s="103"/>
      <c r="AW353" s="72">
        <f t="shared" si="302"/>
        <v>0</v>
      </c>
      <c r="AX353" s="104"/>
      <c r="AY353" s="104"/>
      <c r="AZ353" s="105"/>
      <c r="BA353" s="102"/>
      <c r="BB353" s="103"/>
      <c r="BC353" s="103"/>
      <c r="BD353" s="72">
        <f t="shared" si="303"/>
        <v>0</v>
      </c>
      <c r="BE353" s="104"/>
      <c r="BF353" s="104"/>
      <c r="BG353" s="152"/>
      <c r="BH353" s="159"/>
      <c r="BI353" s="103"/>
      <c r="BJ353" s="103"/>
      <c r="BK353" s="72">
        <f t="shared" si="304"/>
        <v>0</v>
      </c>
      <c r="BL353" s="104"/>
      <c r="BM353" s="104"/>
      <c r="BN353" s="105"/>
      <c r="BO353" s="102"/>
      <c r="BP353" s="103"/>
      <c r="BQ353" s="103"/>
      <c r="BR353" s="72">
        <f t="shared" si="305"/>
        <v>0</v>
      </c>
      <c r="BS353" s="104"/>
      <c r="BT353" s="104"/>
      <c r="BU353" s="152"/>
      <c r="BV353" s="159"/>
      <c r="BW353" s="103"/>
      <c r="BX353" s="103"/>
      <c r="BY353" s="72">
        <f t="shared" si="306"/>
        <v>0</v>
      </c>
      <c r="BZ353" s="104"/>
      <c r="CA353" s="104"/>
      <c r="CB353" s="105"/>
      <c r="CC353" s="102"/>
      <c r="CD353" s="103"/>
      <c r="CE353" s="103"/>
      <c r="CF353" s="72">
        <f t="shared" si="307"/>
        <v>0</v>
      </c>
      <c r="CG353" s="104"/>
      <c r="CH353" s="104"/>
      <c r="CI353" s="152"/>
      <c r="CJ353" s="159"/>
      <c r="CK353" s="103"/>
      <c r="CL353" s="103"/>
      <c r="CM353" s="72">
        <f t="shared" si="308"/>
        <v>0</v>
      </c>
      <c r="CN353" s="104"/>
      <c r="CO353" s="104"/>
      <c r="CP353" s="105"/>
      <c r="CQ353" s="102"/>
      <c r="CR353" s="103"/>
      <c r="CS353" s="103"/>
      <c r="CT353" s="72">
        <f t="shared" si="309"/>
        <v>0</v>
      </c>
      <c r="CU353" s="104"/>
      <c r="CV353" s="104"/>
      <c r="CW353" s="152"/>
      <c r="CX353" s="159"/>
      <c r="CY353" s="103"/>
      <c r="CZ353" s="103"/>
      <c r="DA353" s="72">
        <f t="shared" si="310"/>
        <v>0</v>
      </c>
      <c r="DB353" s="104"/>
      <c r="DC353" s="104"/>
      <c r="DD353" s="105"/>
      <c r="DE353" s="102"/>
      <c r="DF353" s="103"/>
      <c r="DG353" s="103"/>
      <c r="DH353" s="72">
        <f t="shared" si="311"/>
        <v>0</v>
      </c>
      <c r="DI353" s="104"/>
      <c r="DJ353" s="104"/>
      <c r="DK353" s="152"/>
      <c r="DL353" s="170">
        <f t="shared" si="326"/>
        <v>0</v>
      </c>
      <c r="DM353" s="51">
        <f>DN353*Довідники!$H$2</f>
        <v>0</v>
      </c>
      <c r="DN353" s="72">
        <f t="shared" si="327"/>
        <v>0</v>
      </c>
      <c r="DO353" s="96" t="str">
        <f t="shared" si="312"/>
        <v xml:space="preserve"> </v>
      </c>
      <c r="DP353" s="68" t="str">
        <f>IF(OR(DO353&lt;Довідники!$J$3, DO353&gt;Довідники!$K$3), "!", "")</f>
        <v>!</v>
      </c>
      <c r="DQ353" s="120"/>
      <c r="DR353" s="45" t="str">
        <f t="shared" si="328"/>
        <v/>
      </c>
      <c r="DS353" s="182" t="s">
        <v>207</v>
      </c>
      <c r="DT353" s="119"/>
      <c r="DU353" s="119"/>
      <c r="DV353" s="119"/>
      <c r="DW353" s="179"/>
      <c r="DX353" s="182"/>
      <c r="DY353" s="119"/>
      <c r="DZ353" s="119"/>
      <c r="EA353" s="183"/>
      <c r="EB353" s="129">
        <f t="shared" si="329"/>
        <v>0</v>
      </c>
      <c r="EC353" s="130">
        <f t="shared" si="330"/>
        <v>0</v>
      </c>
      <c r="ED353" s="131">
        <f t="shared" si="331"/>
        <v>0</v>
      </c>
      <c r="EE353" s="131">
        <f t="shared" si="313"/>
        <v>0</v>
      </c>
      <c r="EF353" s="131">
        <f t="shared" si="314"/>
        <v>0</v>
      </c>
      <c r="EG353" s="131">
        <f t="shared" si="315"/>
        <v>0</v>
      </c>
      <c r="EH353" s="131">
        <f t="shared" si="316"/>
        <v>0</v>
      </c>
      <c r="EI353" s="131">
        <f t="shared" si="332"/>
        <v>0</v>
      </c>
      <c r="EJ353" s="131">
        <f t="shared" si="333"/>
        <v>0</v>
      </c>
      <c r="EL353" s="123">
        <f t="shared" si="334"/>
        <v>0</v>
      </c>
    </row>
    <row r="354" spans="1:142" ht="13.5" thickBot="1" x14ac:dyDescent="0.25">
      <c r="A354" s="49">
        <f t="shared" si="296"/>
        <v>35</v>
      </c>
      <c r="B354" s="585" t="s">
        <v>236</v>
      </c>
      <c r="C354" s="50" t="str">
        <f>IF(ISBLANK(D354)=FALSE,VLOOKUP(D354,Довідники!$B$2:$C$45,2,FALSE),"")</f>
        <v/>
      </c>
      <c r="D354" s="145"/>
      <c r="E354" s="112"/>
      <c r="F354" s="48" t="str">
        <f t="shared" si="317"/>
        <v/>
      </c>
      <c r="G354" s="48" t="str">
        <f>CONCATENATE(IF($X354="З", CONCATENATE($R$4, ","), ""), IF($X354=Довідники!$E$5, CONCATENATE($R$4, "*,"), ""), IF($AE354="З", CONCATENATE($Y$4, ","), ""), IF($AE354=Довідники!$E$5, CONCATENATE($Y$4, "*,"), ""), IF($AL354="З", CONCATENATE($AF$4, ","), ""), IF($AL354=Довідники!$E$5, CONCATENATE($AF$4, "*,"), ""), IF($AS354="З", CONCATENATE($AM$4, ","), ""), IF($AS354=Довідники!$E$5, CONCATENATE($AM$4, "*,"), ""), IF($AZ354="З", CONCATENATE($AT$4, ","), ""), IF($AZ354=Довідники!$E$5, CONCATENATE($AT$4, "*,"), ""), IF($BG354="З", CONCATENATE($BA$4, ","), ""), IF($BG354=Довідники!$E$5, CONCATENATE($BA$4, "*,"), ""), IF($BN354="З", CONCATENATE($BH$4, ","), ""), IF($BN354=Довідники!$E$5, CONCATENATE($BH$4, "*,"), ""), IF($BU354="З", CONCATENATE($BO$4, ","), ""), IF($BU354=Довідники!$E$5, CONCATENATE($BO$4, "*,"), ""), IF($CB354="З", CONCATENATE($BV$4, ","), ""), IF($CB354=Довідники!$E$5, CONCATENATE($BV$4, "*,"), ""), IF($CI354="З", CONCATENATE($CC$4, ","), ""), IF($CI354=Довідники!$E$5, CONCATENATE($CC$4, "*,"), ""), IF($CP354="З", CONCATENATE($CJ$4, ","), ""), IF($CP354=Довідники!$E$5, CONCATENATE($CJ$4, "*,"), ""), IF($CW354="З", CONCATENATE($CQ$4, ","), ""), IF($CW354=Довідники!$E$5, CONCATENATE($CQ$4, "*,"), ""), IF($DD354="З", CONCATENATE($CX$4, ","), ""), IF($DD354=Довідники!$E$5, CONCATENATE($CX$4, "*,"), ""), IF($DK354="З", CONCATENATE($DE$4, ","), ""), IF($DK354=Довідники!$E$5, CONCATENATE($DE$4, "*,"), ""))</f>
        <v/>
      </c>
      <c r="H354" s="48" t="str">
        <f t="shared" si="318"/>
        <v/>
      </c>
      <c r="I354" s="48" t="str">
        <f t="shared" si="319"/>
        <v/>
      </c>
      <c r="J354" s="48">
        <f t="shared" si="320"/>
        <v>0</v>
      </c>
      <c r="K354" s="48" t="str">
        <f t="shared" si="321"/>
        <v/>
      </c>
      <c r="L354" s="48">
        <f t="shared" si="297"/>
        <v>0</v>
      </c>
      <c r="M354" s="51">
        <f t="shared" si="322"/>
        <v>0</v>
      </c>
      <c r="N354" s="51">
        <f t="shared" si="323"/>
        <v>0</v>
      </c>
      <c r="O354" s="52">
        <f t="shared" si="324"/>
        <v>0</v>
      </c>
      <c r="P354" s="96" t="str">
        <f t="shared" si="325"/>
        <v xml:space="preserve"> </v>
      </c>
      <c r="Q354" s="166" t="str">
        <f>IF(OR(P354&lt;Довідники!$J$8, P354&gt;Довідники!$K$8), "!", "")</f>
        <v>!</v>
      </c>
      <c r="R354" s="159"/>
      <c r="S354" s="103"/>
      <c r="T354" s="103"/>
      <c r="U354" s="72">
        <f t="shared" si="298"/>
        <v>0</v>
      </c>
      <c r="V354" s="104"/>
      <c r="W354" s="104"/>
      <c r="X354" s="105"/>
      <c r="Y354" s="102"/>
      <c r="Z354" s="103"/>
      <c r="AA354" s="103"/>
      <c r="AB354" s="72">
        <f t="shared" si="299"/>
        <v>0</v>
      </c>
      <c r="AC354" s="104"/>
      <c r="AD354" s="104"/>
      <c r="AE354" s="152"/>
      <c r="AF354" s="159"/>
      <c r="AG354" s="103"/>
      <c r="AH354" s="103"/>
      <c r="AI354" s="72">
        <f t="shared" si="300"/>
        <v>0</v>
      </c>
      <c r="AJ354" s="104"/>
      <c r="AK354" s="104"/>
      <c r="AL354" s="105"/>
      <c r="AM354" s="102"/>
      <c r="AN354" s="103"/>
      <c r="AO354" s="103"/>
      <c r="AP354" s="72">
        <f t="shared" si="301"/>
        <v>0</v>
      </c>
      <c r="AQ354" s="104"/>
      <c r="AR354" s="104"/>
      <c r="AS354" s="152"/>
      <c r="AT354" s="159"/>
      <c r="AU354" s="103"/>
      <c r="AV354" s="103"/>
      <c r="AW354" s="72">
        <f t="shared" si="302"/>
        <v>0</v>
      </c>
      <c r="AX354" s="104"/>
      <c r="AY354" s="104"/>
      <c r="AZ354" s="105"/>
      <c r="BA354" s="102"/>
      <c r="BB354" s="103"/>
      <c r="BC354" s="103"/>
      <c r="BD354" s="72">
        <f t="shared" si="303"/>
        <v>0</v>
      </c>
      <c r="BE354" s="104"/>
      <c r="BF354" s="104"/>
      <c r="BG354" s="152"/>
      <c r="BH354" s="159"/>
      <c r="BI354" s="103"/>
      <c r="BJ354" s="103"/>
      <c r="BK354" s="72">
        <f t="shared" si="304"/>
        <v>0</v>
      </c>
      <c r="BL354" s="104"/>
      <c r="BM354" s="104"/>
      <c r="BN354" s="105"/>
      <c r="BO354" s="102"/>
      <c r="BP354" s="103"/>
      <c r="BQ354" s="103"/>
      <c r="BR354" s="72">
        <f t="shared" si="305"/>
        <v>0</v>
      </c>
      <c r="BS354" s="104"/>
      <c r="BT354" s="104"/>
      <c r="BU354" s="152"/>
      <c r="BV354" s="159"/>
      <c r="BW354" s="103"/>
      <c r="BX354" s="103"/>
      <c r="BY354" s="72">
        <f t="shared" si="306"/>
        <v>0</v>
      </c>
      <c r="BZ354" s="104"/>
      <c r="CA354" s="104"/>
      <c r="CB354" s="105"/>
      <c r="CC354" s="102"/>
      <c r="CD354" s="103"/>
      <c r="CE354" s="103"/>
      <c r="CF354" s="72">
        <f t="shared" si="307"/>
        <v>0</v>
      </c>
      <c r="CG354" s="104"/>
      <c r="CH354" s="104"/>
      <c r="CI354" s="152"/>
      <c r="CJ354" s="159"/>
      <c r="CK354" s="103"/>
      <c r="CL354" s="103"/>
      <c r="CM354" s="72">
        <f t="shared" si="308"/>
        <v>0</v>
      </c>
      <c r="CN354" s="104"/>
      <c r="CO354" s="104"/>
      <c r="CP354" s="105"/>
      <c r="CQ354" s="102"/>
      <c r="CR354" s="103"/>
      <c r="CS354" s="103"/>
      <c r="CT354" s="72">
        <f t="shared" si="309"/>
        <v>0</v>
      </c>
      <c r="CU354" s="104"/>
      <c r="CV354" s="104"/>
      <c r="CW354" s="152"/>
      <c r="CX354" s="159"/>
      <c r="CY354" s="103"/>
      <c r="CZ354" s="103"/>
      <c r="DA354" s="72">
        <f t="shared" si="310"/>
        <v>0</v>
      </c>
      <c r="DB354" s="104"/>
      <c r="DC354" s="104"/>
      <c r="DD354" s="105"/>
      <c r="DE354" s="102"/>
      <c r="DF354" s="103"/>
      <c r="DG354" s="103"/>
      <c r="DH354" s="72">
        <f t="shared" si="311"/>
        <v>0</v>
      </c>
      <c r="DI354" s="104"/>
      <c r="DJ354" s="104"/>
      <c r="DK354" s="152"/>
      <c r="DL354" s="170">
        <f t="shared" si="326"/>
        <v>0</v>
      </c>
      <c r="DM354" s="51">
        <f>DN354*Довідники!$H$2</f>
        <v>0</v>
      </c>
      <c r="DN354" s="72">
        <f t="shared" si="327"/>
        <v>0</v>
      </c>
      <c r="DO354" s="96" t="str">
        <f t="shared" si="312"/>
        <v xml:space="preserve"> </v>
      </c>
      <c r="DP354" s="68" t="str">
        <f>IF(OR(DO354&lt;Довідники!$J$3, DO354&gt;Довідники!$K$3), "!", "")</f>
        <v>!</v>
      </c>
      <c r="DQ354" s="120"/>
      <c r="DR354" s="45" t="str">
        <f t="shared" si="328"/>
        <v/>
      </c>
      <c r="DS354" s="182" t="s">
        <v>207</v>
      </c>
      <c r="DT354" s="119"/>
      <c r="DU354" s="119"/>
      <c r="DV354" s="119"/>
      <c r="DW354" s="179"/>
      <c r="DX354" s="182"/>
      <c r="DY354" s="119"/>
      <c r="DZ354" s="119"/>
      <c r="EA354" s="183"/>
      <c r="EB354" s="129">
        <f t="shared" si="329"/>
        <v>0</v>
      </c>
      <c r="EC354" s="130">
        <f t="shared" si="330"/>
        <v>0</v>
      </c>
      <c r="ED354" s="131">
        <f t="shared" si="331"/>
        <v>0</v>
      </c>
      <c r="EE354" s="131">
        <f t="shared" si="313"/>
        <v>0</v>
      </c>
      <c r="EF354" s="131">
        <f t="shared" si="314"/>
        <v>0</v>
      </c>
      <c r="EG354" s="131">
        <f t="shared" si="315"/>
        <v>0</v>
      </c>
      <c r="EH354" s="131">
        <f t="shared" si="316"/>
        <v>0</v>
      </c>
      <c r="EI354" s="131">
        <f t="shared" si="332"/>
        <v>0</v>
      </c>
      <c r="EJ354" s="131">
        <f t="shared" si="333"/>
        <v>0</v>
      </c>
      <c r="EL354" s="123">
        <f t="shared" si="334"/>
        <v>0</v>
      </c>
    </row>
    <row r="355" spans="1:142" ht="13.5" thickBot="1" x14ac:dyDescent="0.25">
      <c r="A355" s="49">
        <f t="shared" si="296"/>
        <v>36</v>
      </c>
      <c r="B355" s="585" t="s">
        <v>237</v>
      </c>
      <c r="C355" s="50" t="str">
        <f>IF(ISBLANK(D355)=FALSE,VLOOKUP(D355,Довідники!$B$2:$C$45,2,FALSE),"")</f>
        <v/>
      </c>
      <c r="D355" s="145"/>
      <c r="E355" s="112"/>
      <c r="F355" s="48" t="str">
        <f t="shared" si="317"/>
        <v/>
      </c>
      <c r="G355" s="48" t="str">
        <f>CONCATENATE(IF($X355="З", CONCATENATE($R$4, ","), ""), IF($X355=Довідники!$E$5, CONCATENATE($R$4, "*,"), ""), IF($AE355="З", CONCATENATE($Y$4, ","), ""), IF($AE355=Довідники!$E$5, CONCATENATE($Y$4, "*,"), ""), IF($AL355="З", CONCATENATE($AF$4, ","), ""), IF($AL355=Довідники!$E$5, CONCATENATE($AF$4, "*,"), ""), IF($AS355="З", CONCATENATE($AM$4, ","), ""), IF($AS355=Довідники!$E$5, CONCATENATE($AM$4, "*,"), ""), IF($AZ355="З", CONCATENATE($AT$4, ","), ""), IF($AZ355=Довідники!$E$5, CONCATENATE($AT$4, "*,"), ""), IF($BG355="З", CONCATENATE($BA$4, ","), ""), IF($BG355=Довідники!$E$5, CONCATENATE($BA$4, "*,"), ""), IF($BN355="З", CONCATENATE($BH$4, ","), ""), IF($BN355=Довідники!$E$5, CONCATENATE($BH$4, "*,"), ""), IF($BU355="З", CONCATENATE($BO$4, ","), ""), IF($BU355=Довідники!$E$5, CONCATENATE($BO$4, "*,"), ""), IF($CB355="З", CONCATENATE($BV$4, ","), ""), IF($CB355=Довідники!$E$5, CONCATENATE($BV$4, "*,"), ""), IF($CI355="З", CONCATENATE($CC$4, ","), ""), IF($CI355=Довідники!$E$5, CONCATENATE($CC$4, "*,"), ""), IF($CP355="З", CONCATENATE($CJ$4, ","), ""), IF($CP355=Довідники!$E$5, CONCATENATE($CJ$4, "*,"), ""), IF($CW355="З", CONCATENATE($CQ$4, ","), ""), IF($CW355=Довідники!$E$5, CONCATENATE($CQ$4, "*,"), ""), IF($DD355="З", CONCATENATE($CX$4, ","), ""), IF($DD355=Довідники!$E$5, CONCATENATE($CX$4, "*,"), ""), IF($DK355="З", CONCATENATE($DE$4, ","), ""), IF($DK355=Довідники!$E$5, CONCATENATE($DE$4, "*,"), ""))</f>
        <v/>
      </c>
      <c r="H355" s="48" t="str">
        <f t="shared" si="318"/>
        <v/>
      </c>
      <c r="I355" s="48" t="str">
        <f t="shared" si="319"/>
        <v/>
      </c>
      <c r="J355" s="48">
        <f t="shared" si="320"/>
        <v>0</v>
      </c>
      <c r="K355" s="48" t="str">
        <f t="shared" si="321"/>
        <v/>
      </c>
      <c r="L355" s="48">
        <f t="shared" si="297"/>
        <v>0</v>
      </c>
      <c r="M355" s="51">
        <f t="shared" si="322"/>
        <v>0</v>
      </c>
      <c r="N355" s="51">
        <f t="shared" si="323"/>
        <v>0</v>
      </c>
      <c r="O355" s="52">
        <f t="shared" si="324"/>
        <v>0</v>
      </c>
      <c r="P355" s="96" t="str">
        <f t="shared" si="325"/>
        <v xml:space="preserve"> </v>
      </c>
      <c r="Q355" s="166" t="str">
        <f>IF(OR(P355&lt;Довідники!$J$8, P355&gt;Довідники!$K$8), "!", "")</f>
        <v>!</v>
      </c>
      <c r="R355" s="159"/>
      <c r="S355" s="103"/>
      <c r="T355" s="103"/>
      <c r="U355" s="72">
        <f t="shared" si="298"/>
        <v>0</v>
      </c>
      <c r="V355" s="104"/>
      <c r="W355" s="104"/>
      <c r="X355" s="105"/>
      <c r="Y355" s="102"/>
      <c r="Z355" s="103"/>
      <c r="AA355" s="103"/>
      <c r="AB355" s="72">
        <f t="shared" si="299"/>
        <v>0</v>
      </c>
      <c r="AC355" s="104"/>
      <c r="AD355" s="104"/>
      <c r="AE355" s="152"/>
      <c r="AF355" s="159"/>
      <c r="AG355" s="103"/>
      <c r="AH355" s="103"/>
      <c r="AI355" s="72">
        <f t="shared" si="300"/>
        <v>0</v>
      </c>
      <c r="AJ355" s="104"/>
      <c r="AK355" s="104"/>
      <c r="AL355" s="105"/>
      <c r="AM355" s="102"/>
      <c r="AN355" s="103"/>
      <c r="AO355" s="103"/>
      <c r="AP355" s="72">
        <f t="shared" si="301"/>
        <v>0</v>
      </c>
      <c r="AQ355" s="104"/>
      <c r="AR355" s="104"/>
      <c r="AS355" s="152"/>
      <c r="AT355" s="159"/>
      <c r="AU355" s="103"/>
      <c r="AV355" s="103"/>
      <c r="AW355" s="72">
        <f t="shared" si="302"/>
        <v>0</v>
      </c>
      <c r="AX355" s="104"/>
      <c r="AY355" s="104"/>
      <c r="AZ355" s="105"/>
      <c r="BA355" s="102"/>
      <c r="BB355" s="103"/>
      <c r="BC355" s="103"/>
      <c r="BD355" s="72">
        <f t="shared" si="303"/>
        <v>0</v>
      </c>
      <c r="BE355" s="104"/>
      <c r="BF355" s="104"/>
      <c r="BG355" s="152"/>
      <c r="BH355" s="159"/>
      <c r="BI355" s="103"/>
      <c r="BJ355" s="103"/>
      <c r="BK355" s="72">
        <f t="shared" si="304"/>
        <v>0</v>
      </c>
      <c r="BL355" s="104"/>
      <c r="BM355" s="104"/>
      <c r="BN355" s="105"/>
      <c r="BO355" s="102"/>
      <c r="BP355" s="103"/>
      <c r="BQ355" s="103"/>
      <c r="BR355" s="72">
        <f t="shared" si="305"/>
        <v>0</v>
      </c>
      <c r="BS355" s="104"/>
      <c r="BT355" s="104"/>
      <c r="BU355" s="152"/>
      <c r="BV355" s="159"/>
      <c r="BW355" s="103"/>
      <c r="BX355" s="103"/>
      <c r="BY355" s="72">
        <f t="shared" si="306"/>
        <v>0</v>
      </c>
      <c r="BZ355" s="104"/>
      <c r="CA355" s="104"/>
      <c r="CB355" s="105"/>
      <c r="CC355" s="102"/>
      <c r="CD355" s="103"/>
      <c r="CE355" s="103"/>
      <c r="CF355" s="72">
        <f t="shared" si="307"/>
        <v>0</v>
      </c>
      <c r="CG355" s="104"/>
      <c r="CH355" s="104"/>
      <c r="CI355" s="152"/>
      <c r="CJ355" s="159"/>
      <c r="CK355" s="103"/>
      <c r="CL355" s="103"/>
      <c r="CM355" s="72">
        <f t="shared" si="308"/>
        <v>0</v>
      </c>
      <c r="CN355" s="104"/>
      <c r="CO355" s="104"/>
      <c r="CP355" s="105"/>
      <c r="CQ355" s="102"/>
      <c r="CR355" s="103"/>
      <c r="CS355" s="103"/>
      <c r="CT355" s="72">
        <f t="shared" si="309"/>
        <v>0</v>
      </c>
      <c r="CU355" s="104"/>
      <c r="CV355" s="104"/>
      <c r="CW355" s="152"/>
      <c r="CX355" s="159"/>
      <c r="CY355" s="103"/>
      <c r="CZ355" s="103"/>
      <c r="DA355" s="72">
        <f t="shared" si="310"/>
        <v>0</v>
      </c>
      <c r="DB355" s="104"/>
      <c r="DC355" s="104"/>
      <c r="DD355" s="105"/>
      <c r="DE355" s="102"/>
      <c r="DF355" s="103"/>
      <c r="DG355" s="103"/>
      <c r="DH355" s="72">
        <f t="shared" si="311"/>
        <v>0</v>
      </c>
      <c r="DI355" s="104"/>
      <c r="DJ355" s="104"/>
      <c r="DK355" s="152"/>
      <c r="DL355" s="170">
        <f t="shared" si="326"/>
        <v>0</v>
      </c>
      <c r="DM355" s="51">
        <f>DN355*Довідники!$H$2</f>
        <v>0</v>
      </c>
      <c r="DN355" s="72">
        <f t="shared" si="327"/>
        <v>0</v>
      </c>
      <c r="DO355" s="96" t="str">
        <f t="shared" si="312"/>
        <v xml:space="preserve"> </v>
      </c>
      <c r="DP355" s="68" t="str">
        <f>IF(OR(DO355&lt;Довідники!$J$3, DO355&gt;Довідники!$K$3), "!", "")</f>
        <v>!</v>
      </c>
      <c r="DQ355" s="120"/>
      <c r="DR355" s="45" t="str">
        <f t="shared" si="328"/>
        <v/>
      </c>
      <c r="DS355" s="182" t="s">
        <v>207</v>
      </c>
      <c r="DT355" s="119"/>
      <c r="DU355" s="119"/>
      <c r="DV355" s="119"/>
      <c r="DW355" s="179"/>
      <c r="DX355" s="182"/>
      <c r="DY355" s="119"/>
      <c r="DZ355" s="119"/>
      <c r="EA355" s="183"/>
      <c r="EB355" s="129">
        <f t="shared" si="329"/>
        <v>0</v>
      </c>
      <c r="EC355" s="130">
        <f t="shared" si="330"/>
        <v>0</v>
      </c>
      <c r="ED355" s="131">
        <f t="shared" si="331"/>
        <v>0</v>
      </c>
      <c r="EE355" s="131">
        <f t="shared" si="313"/>
        <v>0</v>
      </c>
      <c r="EF355" s="131">
        <f t="shared" si="314"/>
        <v>0</v>
      </c>
      <c r="EG355" s="131">
        <f t="shared" si="315"/>
        <v>0</v>
      </c>
      <c r="EH355" s="131">
        <f t="shared" si="316"/>
        <v>0</v>
      </c>
      <c r="EI355" s="131">
        <f t="shared" si="332"/>
        <v>0</v>
      </c>
      <c r="EJ355" s="131">
        <f t="shared" si="333"/>
        <v>0</v>
      </c>
      <c r="EL355" s="123">
        <f t="shared" si="334"/>
        <v>0</v>
      </c>
    </row>
    <row r="356" spans="1:142" ht="26.25" thickBot="1" x14ac:dyDescent="0.25">
      <c r="A356" s="49">
        <f t="shared" si="296"/>
        <v>37</v>
      </c>
      <c r="B356" s="585" t="s">
        <v>238</v>
      </c>
      <c r="C356" s="50" t="str">
        <f>IF(ISBLANK(D356)=FALSE,VLOOKUP(D356,Довідники!$B$2:$C$45,2,FALSE),"")</f>
        <v/>
      </c>
      <c r="D356" s="145"/>
      <c r="E356" s="112"/>
      <c r="F356" s="48" t="str">
        <f t="shared" si="317"/>
        <v/>
      </c>
      <c r="G356" s="48" t="str">
        <f>CONCATENATE(IF($X356="З", CONCATENATE($R$4, ","), ""), IF($X356=Довідники!$E$5, CONCATENATE($R$4, "*,"), ""), IF($AE356="З", CONCATENATE($Y$4, ","), ""), IF($AE356=Довідники!$E$5, CONCATENATE($Y$4, "*,"), ""), IF($AL356="З", CONCATENATE($AF$4, ","), ""), IF($AL356=Довідники!$E$5, CONCATENATE($AF$4, "*,"), ""), IF($AS356="З", CONCATENATE($AM$4, ","), ""), IF($AS356=Довідники!$E$5, CONCATENATE($AM$4, "*,"), ""), IF($AZ356="З", CONCATENATE($AT$4, ","), ""), IF($AZ356=Довідники!$E$5, CONCATENATE($AT$4, "*,"), ""), IF($BG356="З", CONCATENATE($BA$4, ","), ""), IF($BG356=Довідники!$E$5, CONCATENATE($BA$4, "*,"), ""), IF($BN356="З", CONCATENATE($BH$4, ","), ""), IF($BN356=Довідники!$E$5, CONCATENATE($BH$4, "*,"), ""), IF($BU356="З", CONCATENATE($BO$4, ","), ""), IF($BU356=Довідники!$E$5, CONCATENATE($BO$4, "*,"), ""), IF($CB356="З", CONCATENATE($BV$4, ","), ""), IF($CB356=Довідники!$E$5, CONCATENATE($BV$4, "*,"), ""), IF($CI356="З", CONCATENATE($CC$4, ","), ""), IF($CI356=Довідники!$E$5, CONCATENATE($CC$4, "*,"), ""), IF($CP356="З", CONCATENATE($CJ$4, ","), ""), IF($CP356=Довідники!$E$5, CONCATENATE($CJ$4, "*,"), ""), IF($CW356="З", CONCATENATE($CQ$4, ","), ""), IF($CW356=Довідники!$E$5, CONCATENATE($CQ$4, "*,"), ""), IF($DD356="З", CONCATENATE($CX$4, ","), ""), IF($DD356=Довідники!$E$5, CONCATENATE($CX$4, "*,"), ""), IF($DK356="З", CONCATENATE($DE$4, ","), ""), IF($DK356=Довідники!$E$5, CONCATENATE($DE$4, "*,"), ""))</f>
        <v/>
      </c>
      <c r="H356" s="48" t="str">
        <f t="shared" si="318"/>
        <v/>
      </c>
      <c r="I356" s="48" t="str">
        <f t="shared" si="319"/>
        <v/>
      </c>
      <c r="J356" s="48">
        <f t="shared" si="320"/>
        <v>0</v>
      </c>
      <c r="K356" s="48" t="str">
        <f t="shared" si="321"/>
        <v/>
      </c>
      <c r="L356" s="48">
        <f t="shared" si="297"/>
        <v>0</v>
      </c>
      <c r="M356" s="51">
        <f t="shared" si="322"/>
        <v>0</v>
      </c>
      <c r="N356" s="51">
        <f t="shared" si="323"/>
        <v>0</v>
      </c>
      <c r="O356" s="52">
        <f t="shared" si="324"/>
        <v>0</v>
      </c>
      <c r="P356" s="96" t="str">
        <f t="shared" si="325"/>
        <v xml:space="preserve"> </v>
      </c>
      <c r="Q356" s="166" t="str">
        <f>IF(OR(P356&lt;Довідники!$J$8, P356&gt;Довідники!$K$8), "!", "")</f>
        <v>!</v>
      </c>
      <c r="R356" s="159"/>
      <c r="S356" s="103"/>
      <c r="T356" s="103"/>
      <c r="U356" s="72">
        <f t="shared" si="298"/>
        <v>0</v>
      </c>
      <c r="V356" s="104"/>
      <c r="W356" s="104"/>
      <c r="X356" s="105"/>
      <c r="Y356" s="102"/>
      <c r="Z356" s="103"/>
      <c r="AA356" s="103"/>
      <c r="AB356" s="72">
        <f t="shared" si="299"/>
        <v>0</v>
      </c>
      <c r="AC356" s="104"/>
      <c r="AD356" s="104"/>
      <c r="AE356" s="152"/>
      <c r="AF356" s="159"/>
      <c r="AG356" s="103"/>
      <c r="AH356" s="103"/>
      <c r="AI356" s="72">
        <f t="shared" si="300"/>
        <v>0</v>
      </c>
      <c r="AJ356" s="104"/>
      <c r="AK356" s="104"/>
      <c r="AL356" s="105"/>
      <c r="AM356" s="102"/>
      <c r="AN356" s="103"/>
      <c r="AO356" s="103"/>
      <c r="AP356" s="72">
        <f t="shared" si="301"/>
        <v>0</v>
      </c>
      <c r="AQ356" s="104"/>
      <c r="AR356" s="104"/>
      <c r="AS356" s="152"/>
      <c r="AT356" s="159"/>
      <c r="AU356" s="103"/>
      <c r="AV356" s="103"/>
      <c r="AW356" s="72">
        <f t="shared" si="302"/>
        <v>0</v>
      </c>
      <c r="AX356" s="104"/>
      <c r="AY356" s="104"/>
      <c r="AZ356" s="105"/>
      <c r="BA356" s="102"/>
      <c r="BB356" s="103"/>
      <c r="BC356" s="103"/>
      <c r="BD356" s="72">
        <f t="shared" si="303"/>
        <v>0</v>
      </c>
      <c r="BE356" s="104"/>
      <c r="BF356" s="104"/>
      <c r="BG356" s="152"/>
      <c r="BH356" s="159"/>
      <c r="BI356" s="103"/>
      <c r="BJ356" s="103"/>
      <c r="BK356" s="72">
        <f t="shared" si="304"/>
        <v>0</v>
      </c>
      <c r="BL356" s="104"/>
      <c r="BM356" s="104"/>
      <c r="BN356" s="105"/>
      <c r="BO356" s="102"/>
      <c r="BP356" s="103"/>
      <c r="BQ356" s="103"/>
      <c r="BR356" s="72">
        <f t="shared" si="305"/>
        <v>0</v>
      </c>
      <c r="BS356" s="104"/>
      <c r="BT356" s="104"/>
      <c r="BU356" s="152"/>
      <c r="BV356" s="159"/>
      <c r="BW356" s="103"/>
      <c r="BX356" s="103"/>
      <c r="BY356" s="72">
        <f t="shared" si="306"/>
        <v>0</v>
      </c>
      <c r="BZ356" s="104"/>
      <c r="CA356" s="104"/>
      <c r="CB356" s="105"/>
      <c r="CC356" s="102"/>
      <c r="CD356" s="103"/>
      <c r="CE356" s="103"/>
      <c r="CF356" s="72">
        <f t="shared" si="307"/>
        <v>0</v>
      </c>
      <c r="CG356" s="104"/>
      <c r="CH356" s="104"/>
      <c r="CI356" s="152"/>
      <c r="CJ356" s="159"/>
      <c r="CK356" s="103"/>
      <c r="CL356" s="103"/>
      <c r="CM356" s="72">
        <f t="shared" si="308"/>
        <v>0</v>
      </c>
      <c r="CN356" s="104"/>
      <c r="CO356" s="104"/>
      <c r="CP356" s="105"/>
      <c r="CQ356" s="102"/>
      <c r="CR356" s="103"/>
      <c r="CS356" s="103"/>
      <c r="CT356" s="72">
        <f t="shared" si="309"/>
        <v>0</v>
      </c>
      <c r="CU356" s="104"/>
      <c r="CV356" s="104"/>
      <c r="CW356" s="152"/>
      <c r="CX356" s="159"/>
      <c r="CY356" s="103"/>
      <c r="CZ356" s="103"/>
      <c r="DA356" s="72">
        <f t="shared" si="310"/>
        <v>0</v>
      </c>
      <c r="DB356" s="104"/>
      <c r="DC356" s="104"/>
      <c r="DD356" s="105"/>
      <c r="DE356" s="102"/>
      <c r="DF356" s="103"/>
      <c r="DG356" s="103"/>
      <c r="DH356" s="72">
        <f t="shared" si="311"/>
        <v>0</v>
      </c>
      <c r="DI356" s="104"/>
      <c r="DJ356" s="104"/>
      <c r="DK356" s="152"/>
      <c r="DL356" s="170">
        <f t="shared" si="326"/>
        <v>0</v>
      </c>
      <c r="DM356" s="51">
        <f>DN356*Довідники!$H$2</f>
        <v>0</v>
      </c>
      <c r="DN356" s="72">
        <f t="shared" si="327"/>
        <v>0</v>
      </c>
      <c r="DO356" s="96" t="str">
        <f t="shared" si="312"/>
        <v xml:space="preserve"> </v>
      </c>
      <c r="DP356" s="68" t="str">
        <f>IF(OR(DO356&lt;Довідники!$J$3, DO356&gt;Довідники!$K$3), "!", "")</f>
        <v>!</v>
      </c>
      <c r="DQ356" s="120"/>
      <c r="DR356" s="45" t="str">
        <f t="shared" si="328"/>
        <v/>
      </c>
      <c r="DS356" s="182" t="s">
        <v>207</v>
      </c>
      <c r="DT356" s="119"/>
      <c r="DU356" s="119"/>
      <c r="DV356" s="119"/>
      <c r="DW356" s="179"/>
      <c r="DX356" s="182"/>
      <c r="DY356" s="119"/>
      <c r="DZ356" s="119"/>
      <c r="EA356" s="183"/>
      <c r="EB356" s="129">
        <f t="shared" si="329"/>
        <v>0</v>
      </c>
      <c r="EC356" s="130">
        <f t="shared" si="330"/>
        <v>0</v>
      </c>
      <c r="ED356" s="131">
        <f t="shared" si="331"/>
        <v>0</v>
      </c>
      <c r="EE356" s="131">
        <f t="shared" si="313"/>
        <v>0</v>
      </c>
      <c r="EF356" s="131">
        <f t="shared" si="314"/>
        <v>0</v>
      </c>
      <c r="EG356" s="131">
        <f t="shared" si="315"/>
        <v>0</v>
      </c>
      <c r="EH356" s="131">
        <f t="shared" si="316"/>
        <v>0</v>
      </c>
      <c r="EI356" s="131">
        <f t="shared" si="332"/>
        <v>0</v>
      </c>
      <c r="EJ356" s="131">
        <f t="shared" si="333"/>
        <v>0</v>
      </c>
      <c r="EL356" s="123">
        <f t="shared" si="334"/>
        <v>0</v>
      </c>
    </row>
    <row r="357" spans="1:142" ht="13.5" thickBot="1" x14ac:dyDescent="0.25">
      <c r="A357" s="49">
        <f t="shared" si="296"/>
        <v>38</v>
      </c>
      <c r="B357" s="101"/>
      <c r="C357" s="50" t="str">
        <f>IF(ISBLANK(D357)=FALSE,VLOOKUP(D357,Довідники!$B$2:$C$45,2,FALSE),"")</f>
        <v/>
      </c>
      <c r="D357" s="145"/>
      <c r="E357" s="112"/>
      <c r="F357" s="48" t="str">
        <f t="shared" si="317"/>
        <v/>
      </c>
      <c r="G357" s="48" t="str">
        <f>CONCATENATE(IF($X357="З", CONCATENATE($R$4, ","), ""), IF($X357=Довідники!$E$5, CONCATENATE($R$4, "*,"), ""), IF($AE357="З", CONCATENATE($Y$4, ","), ""), IF($AE357=Довідники!$E$5, CONCATENATE($Y$4, "*,"), ""), IF($AL357="З", CONCATENATE($AF$4, ","), ""), IF($AL357=Довідники!$E$5, CONCATENATE($AF$4, "*,"), ""), IF($AS357="З", CONCATENATE($AM$4, ","), ""), IF($AS357=Довідники!$E$5, CONCATENATE($AM$4, "*,"), ""), IF($AZ357="З", CONCATENATE($AT$4, ","), ""), IF($AZ357=Довідники!$E$5, CONCATENATE($AT$4, "*,"), ""), IF($BG357="З", CONCATENATE($BA$4, ","), ""), IF($BG357=Довідники!$E$5, CONCATENATE($BA$4, "*,"), ""), IF($BN357="З", CONCATENATE($BH$4, ","), ""), IF($BN357=Довідники!$E$5, CONCATENATE($BH$4, "*,"), ""), IF($BU357="З", CONCATENATE($BO$4, ","), ""), IF($BU357=Довідники!$E$5, CONCATENATE($BO$4, "*,"), ""), IF($CB357="З", CONCATENATE($BV$4, ","), ""), IF($CB357=Довідники!$E$5, CONCATENATE($BV$4, "*,"), ""), IF($CI357="З", CONCATENATE($CC$4, ","), ""), IF($CI357=Довідники!$E$5, CONCATENATE($CC$4, "*,"), ""), IF($CP357="З", CONCATENATE($CJ$4, ","), ""), IF($CP357=Довідники!$E$5, CONCATENATE($CJ$4, "*,"), ""), IF($CW357="З", CONCATENATE($CQ$4, ","), ""), IF($CW357=Довідники!$E$5, CONCATENATE($CQ$4, "*,"), ""), IF($DD357="З", CONCATENATE($CX$4, ","), ""), IF($DD357=Довідники!$E$5, CONCATENATE($CX$4, "*,"), ""), IF($DK357="З", CONCATENATE($DE$4, ","), ""), IF($DK357=Довідники!$E$5, CONCATENATE($DE$4, "*,"), ""))</f>
        <v/>
      </c>
      <c r="H357" s="48" t="str">
        <f t="shared" si="318"/>
        <v/>
      </c>
      <c r="I357" s="48" t="str">
        <f t="shared" si="319"/>
        <v/>
      </c>
      <c r="J357" s="48">
        <f t="shared" si="320"/>
        <v>0</v>
      </c>
      <c r="K357" s="48" t="str">
        <f t="shared" si="321"/>
        <v/>
      </c>
      <c r="L357" s="48">
        <f t="shared" si="297"/>
        <v>0</v>
      </c>
      <c r="M357" s="51">
        <f t="shared" si="322"/>
        <v>0</v>
      </c>
      <c r="N357" s="51">
        <f t="shared" si="323"/>
        <v>0</v>
      </c>
      <c r="O357" s="52">
        <f t="shared" si="324"/>
        <v>0</v>
      </c>
      <c r="P357" s="96" t="str">
        <f t="shared" si="325"/>
        <v xml:space="preserve"> </v>
      </c>
      <c r="Q357" s="166" t="str">
        <f>IF(OR(P357&lt;Довідники!$J$8, P357&gt;Довідники!$K$8), "!", "")</f>
        <v>!</v>
      </c>
      <c r="R357" s="159"/>
      <c r="S357" s="103"/>
      <c r="T357" s="103"/>
      <c r="U357" s="72">
        <f t="shared" si="298"/>
        <v>0</v>
      </c>
      <c r="V357" s="104"/>
      <c r="W357" s="104"/>
      <c r="X357" s="105"/>
      <c r="Y357" s="102"/>
      <c r="Z357" s="103"/>
      <c r="AA357" s="103"/>
      <c r="AB357" s="72">
        <f t="shared" si="299"/>
        <v>0</v>
      </c>
      <c r="AC357" s="104"/>
      <c r="AD357" s="104"/>
      <c r="AE357" s="152"/>
      <c r="AF357" s="159"/>
      <c r="AG357" s="103"/>
      <c r="AH357" s="103"/>
      <c r="AI357" s="72">
        <f t="shared" si="300"/>
        <v>0</v>
      </c>
      <c r="AJ357" s="104"/>
      <c r="AK357" s="104"/>
      <c r="AL357" s="105"/>
      <c r="AM357" s="102"/>
      <c r="AN357" s="103"/>
      <c r="AO357" s="103"/>
      <c r="AP357" s="72">
        <f t="shared" si="301"/>
        <v>0</v>
      </c>
      <c r="AQ357" s="104"/>
      <c r="AR357" s="104"/>
      <c r="AS357" s="152"/>
      <c r="AT357" s="159"/>
      <c r="AU357" s="103"/>
      <c r="AV357" s="103"/>
      <c r="AW357" s="72">
        <f t="shared" si="302"/>
        <v>0</v>
      </c>
      <c r="AX357" s="104"/>
      <c r="AY357" s="104"/>
      <c r="AZ357" s="105"/>
      <c r="BA357" s="102"/>
      <c r="BB357" s="103"/>
      <c r="BC357" s="103"/>
      <c r="BD357" s="72">
        <f t="shared" si="303"/>
        <v>0</v>
      </c>
      <c r="BE357" s="104"/>
      <c r="BF357" s="104"/>
      <c r="BG357" s="152"/>
      <c r="BH357" s="159"/>
      <c r="BI357" s="103"/>
      <c r="BJ357" s="103"/>
      <c r="BK357" s="72">
        <f t="shared" si="304"/>
        <v>0</v>
      </c>
      <c r="BL357" s="104"/>
      <c r="BM357" s="104"/>
      <c r="BN357" s="105"/>
      <c r="BO357" s="102"/>
      <c r="BP357" s="103"/>
      <c r="BQ357" s="103"/>
      <c r="BR357" s="72">
        <f t="shared" si="305"/>
        <v>0</v>
      </c>
      <c r="BS357" s="104"/>
      <c r="BT357" s="104"/>
      <c r="BU357" s="152"/>
      <c r="BV357" s="159"/>
      <c r="BW357" s="103"/>
      <c r="BX357" s="103"/>
      <c r="BY357" s="72">
        <f t="shared" si="306"/>
        <v>0</v>
      </c>
      <c r="BZ357" s="104"/>
      <c r="CA357" s="104"/>
      <c r="CB357" s="105"/>
      <c r="CC357" s="102"/>
      <c r="CD357" s="103"/>
      <c r="CE357" s="103"/>
      <c r="CF357" s="72">
        <f t="shared" si="307"/>
        <v>0</v>
      </c>
      <c r="CG357" s="104"/>
      <c r="CH357" s="104"/>
      <c r="CI357" s="152"/>
      <c r="CJ357" s="159"/>
      <c r="CK357" s="103"/>
      <c r="CL357" s="103"/>
      <c r="CM357" s="72">
        <f t="shared" si="308"/>
        <v>0</v>
      </c>
      <c r="CN357" s="104"/>
      <c r="CO357" s="104"/>
      <c r="CP357" s="105"/>
      <c r="CQ357" s="102"/>
      <c r="CR357" s="103"/>
      <c r="CS357" s="103"/>
      <c r="CT357" s="72">
        <f t="shared" si="309"/>
        <v>0</v>
      </c>
      <c r="CU357" s="104"/>
      <c r="CV357" s="104"/>
      <c r="CW357" s="152"/>
      <c r="CX357" s="159"/>
      <c r="CY357" s="103"/>
      <c r="CZ357" s="103"/>
      <c r="DA357" s="72">
        <f t="shared" si="310"/>
        <v>0</v>
      </c>
      <c r="DB357" s="104"/>
      <c r="DC357" s="104"/>
      <c r="DD357" s="105"/>
      <c r="DE357" s="102"/>
      <c r="DF357" s="103"/>
      <c r="DG357" s="103"/>
      <c r="DH357" s="72">
        <f t="shared" si="311"/>
        <v>0</v>
      </c>
      <c r="DI357" s="104"/>
      <c r="DJ357" s="104"/>
      <c r="DK357" s="152"/>
      <c r="DL357" s="170">
        <f t="shared" si="326"/>
        <v>0</v>
      </c>
      <c r="DM357" s="51">
        <f>DN357*Довідники!$H$2</f>
        <v>0</v>
      </c>
      <c r="DN357" s="72">
        <f t="shared" si="327"/>
        <v>0</v>
      </c>
      <c r="DO357" s="96" t="str">
        <f t="shared" si="312"/>
        <v xml:space="preserve"> </v>
      </c>
      <c r="DP357" s="68" t="str">
        <f>IF(OR(DO357&lt;Довідники!$J$3, DO357&gt;Довідники!$K$3), "!", "")</f>
        <v>!</v>
      </c>
      <c r="DQ357" s="120"/>
      <c r="DR357" s="45" t="str">
        <f t="shared" si="328"/>
        <v/>
      </c>
      <c r="DS357" s="182" t="s">
        <v>207</v>
      </c>
      <c r="DT357" s="119"/>
      <c r="DU357" s="119"/>
      <c r="DV357" s="119"/>
      <c r="DW357" s="179"/>
      <c r="DX357" s="182"/>
      <c r="DY357" s="119"/>
      <c r="DZ357" s="119"/>
      <c r="EA357" s="183"/>
      <c r="EB357" s="129">
        <f t="shared" si="329"/>
        <v>0</v>
      </c>
      <c r="EC357" s="130">
        <f t="shared" si="330"/>
        <v>0</v>
      </c>
      <c r="ED357" s="131">
        <f t="shared" si="331"/>
        <v>0</v>
      </c>
      <c r="EE357" s="131">
        <f t="shared" si="313"/>
        <v>0</v>
      </c>
      <c r="EF357" s="131">
        <f t="shared" si="314"/>
        <v>0</v>
      </c>
      <c r="EG357" s="131">
        <f t="shared" si="315"/>
        <v>0</v>
      </c>
      <c r="EH357" s="131">
        <f t="shared" si="316"/>
        <v>0</v>
      </c>
      <c r="EI357" s="131">
        <f t="shared" si="332"/>
        <v>0</v>
      </c>
      <c r="EJ357" s="131">
        <f t="shared" si="333"/>
        <v>0</v>
      </c>
      <c r="EL357" s="123">
        <f t="shared" si="334"/>
        <v>0</v>
      </c>
    </row>
    <row r="358" spans="1:142" ht="13.5" thickBot="1" x14ac:dyDescent="0.25">
      <c r="A358" s="49">
        <f t="shared" si="296"/>
        <v>39</v>
      </c>
      <c r="B358" s="101"/>
      <c r="C358" s="50" t="str">
        <f>IF(ISBLANK(D358)=FALSE,VLOOKUP(D358,Довідники!$B$2:$C$45,2,FALSE),"")</f>
        <v/>
      </c>
      <c r="D358" s="145"/>
      <c r="E358" s="112"/>
      <c r="F358" s="48" t="str">
        <f t="shared" si="317"/>
        <v/>
      </c>
      <c r="G358" s="48" t="str">
        <f>CONCATENATE(IF($X358="З", CONCATENATE($R$4, ","), ""), IF($X358=Довідники!$E$5, CONCATENATE($R$4, "*,"), ""), IF($AE358="З", CONCATENATE($Y$4, ","), ""), IF($AE358=Довідники!$E$5, CONCATENATE($Y$4, "*,"), ""), IF($AL358="З", CONCATENATE($AF$4, ","), ""), IF($AL358=Довідники!$E$5, CONCATENATE($AF$4, "*,"), ""), IF($AS358="З", CONCATENATE($AM$4, ","), ""), IF($AS358=Довідники!$E$5, CONCATENATE($AM$4, "*,"), ""), IF($AZ358="З", CONCATENATE($AT$4, ","), ""), IF($AZ358=Довідники!$E$5, CONCATENATE($AT$4, "*,"), ""), IF($BG358="З", CONCATENATE($BA$4, ","), ""), IF($BG358=Довідники!$E$5, CONCATENATE($BA$4, "*,"), ""), IF($BN358="З", CONCATENATE($BH$4, ","), ""), IF($BN358=Довідники!$E$5, CONCATENATE($BH$4, "*,"), ""), IF($BU358="З", CONCATENATE($BO$4, ","), ""), IF($BU358=Довідники!$E$5, CONCATENATE($BO$4, "*,"), ""), IF($CB358="З", CONCATENATE($BV$4, ","), ""), IF($CB358=Довідники!$E$5, CONCATENATE($BV$4, "*,"), ""), IF($CI358="З", CONCATENATE($CC$4, ","), ""), IF($CI358=Довідники!$E$5, CONCATENATE($CC$4, "*,"), ""), IF($CP358="З", CONCATENATE($CJ$4, ","), ""), IF($CP358=Довідники!$E$5, CONCATENATE($CJ$4, "*,"), ""), IF($CW358="З", CONCATENATE($CQ$4, ","), ""), IF($CW358=Довідники!$E$5, CONCATENATE($CQ$4, "*,"), ""), IF($DD358="З", CONCATENATE($CX$4, ","), ""), IF($DD358=Довідники!$E$5, CONCATENATE($CX$4, "*,"), ""), IF($DK358="З", CONCATENATE($DE$4, ","), ""), IF($DK358=Довідники!$E$5, CONCATENATE($DE$4, "*,"), ""))</f>
        <v/>
      </c>
      <c r="H358" s="48" t="str">
        <f t="shared" si="318"/>
        <v/>
      </c>
      <c r="I358" s="48" t="str">
        <f t="shared" si="319"/>
        <v/>
      </c>
      <c r="J358" s="48">
        <f t="shared" si="320"/>
        <v>0</v>
      </c>
      <c r="K358" s="48" t="str">
        <f t="shared" si="321"/>
        <v/>
      </c>
      <c r="L358" s="48">
        <f t="shared" si="297"/>
        <v>0</v>
      </c>
      <c r="M358" s="51">
        <f t="shared" si="322"/>
        <v>0</v>
      </c>
      <c r="N358" s="51">
        <f t="shared" si="323"/>
        <v>0</v>
      </c>
      <c r="O358" s="52">
        <f t="shared" si="324"/>
        <v>0</v>
      </c>
      <c r="P358" s="96" t="str">
        <f t="shared" si="325"/>
        <v xml:space="preserve"> </v>
      </c>
      <c r="Q358" s="166" t="str">
        <f>IF(OR(P358&lt;Довідники!$J$8, P358&gt;Довідники!$K$8), "!", "")</f>
        <v>!</v>
      </c>
      <c r="R358" s="159"/>
      <c r="S358" s="103"/>
      <c r="T358" s="103"/>
      <c r="U358" s="72">
        <f t="shared" si="298"/>
        <v>0</v>
      </c>
      <c r="V358" s="104"/>
      <c r="W358" s="104"/>
      <c r="X358" s="105"/>
      <c r="Y358" s="102"/>
      <c r="Z358" s="103"/>
      <c r="AA358" s="103"/>
      <c r="AB358" s="72">
        <f t="shared" si="299"/>
        <v>0</v>
      </c>
      <c r="AC358" s="104"/>
      <c r="AD358" s="104"/>
      <c r="AE358" s="152"/>
      <c r="AF358" s="159"/>
      <c r="AG358" s="103"/>
      <c r="AH358" s="103"/>
      <c r="AI358" s="72">
        <f t="shared" si="300"/>
        <v>0</v>
      </c>
      <c r="AJ358" s="104"/>
      <c r="AK358" s="104"/>
      <c r="AL358" s="105"/>
      <c r="AM358" s="102"/>
      <c r="AN358" s="103"/>
      <c r="AO358" s="103"/>
      <c r="AP358" s="72">
        <f t="shared" si="301"/>
        <v>0</v>
      </c>
      <c r="AQ358" s="104"/>
      <c r="AR358" s="104"/>
      <c r="AS358" s="152"/>
      <c r="AT358" s="159"/>
      <c r="AU358" s="103"/>
      <c r="AV358" s="103"/>
      <c r="AW358" s="72">
        <f t="shared" si="302"/>
        <v>0</v>
      </c>
      <c r="AX358" s="104"/>
      <c r="AY358" s="104"/>
      <c r="AZ358" s="105"/>
      <c r="BA358" s="102"/>
      <c r="BB358" s="103"/>
      <c r="BC358" s="103"/>
      <c r="BD358" s="72">
        <f t="shared" si="303"/>
        <v>0</v>
      </c>
      <c r="BE358" s="104"/>
      <c r="BF358" s="104"/>
      <c r="BG358" s="152"/>
      <c r="BH358" s="159"/>
      <c r="BI358" s="103"/>
      <c r="BJ358" s="103"/>
      <c r="BK358" s="72">
        <f t="shared" si="304"/>
        <v>0</v>
      </c>
      <c r="BL358" s="104"/>
      <c r="BM358" s="104"/>
      <c r="BN358" s="105"/>
      <c r="BO358" s="102"/>
      <c r="BP358" s="103"/>
      <c r="BQ358" s="103"/>
      <c r="BR358" s="72">
        <f t="shared" si="305"/>
        <v>0</v>
      </c>
      <c r="BS358" s="104"/>
      <c r="BT358" s="104"/>
      <c r="BU358" s="152"/>
      <c r="BV358" s="159"/>
      <c r="BW358" s="103"/>
      <c r="BX358" s="103"/>
      <c r="BY358" s="72">
        <f t="shared" si="306"/>
        <v>0</v>
      </c>
      <c r="BZ358" s="104"/>
      <c r="CA358" s="104"/>
      <c r="CB358" s="105"/>
      <c r="CC358" s="102"/>
      <c r="CD358" s="103"/>
      <c r="CE358" s="103"/>
      <c r="CF358" s="72">
        <f t="shared" si="307"/>
        <v>0</v>
      </c>
      <c r="CG358" s="104"/>
      <c r="CH358" s="104"/>
      <c r="CI358" s="152"/>
      <c r="CJ358" s="159"/>
      <c r="CK358" s="103"/>
      <c r="CL358" s="103"/>
      <c r="CM358" s="72">
        <f t="shared" si="308"/>
        <v>0</v>
      </c>
      <c r="CN358" s="104"/>
      <c r="CO358" s="104"/>
      <c r="CP358" s="105"/>
      <c r="CQ358" s="102"/>
      <c r="CR358" s="103"/>
      <c r="CS358" s="103"/>
      <c r="CT358" s="72">
        <f t="shared" si="309"/>
        <v>0</v>
      </c>
      <c r="CU358" s="104"/>
      <c r="CV358" s="104"/>
      <c r="CW358" s="152"/>
      <c r="CX358" s="159"/>
      <c r="CY358" s="103"/>
      <c r="CZ358" s="103"/>
      <c r="DA358" s="72">
        <f t="shared" si="310"/>
        <v>0</v>
      </c>
      <c r="DB358" s="104"/>
      <c r="DC358" s="104"/>
      <c r="DD358" s="105"/>
      <c r="DE358" s="102"/>
      <c r="DF358" s="103"/>
      <c r="DG358" s="103"/>
      <c r="DH358" s="72">
        <f t="shared" si="311"/>
        <v>0</v>
      </c>
      <c r="DI358" s="104"/>
      <c r="DJ358" s="104"/>
      <c r="DK358" s="152"/>
      <c r="DL358" s="170">
        <f t="shared" si="326"/>
        <v>0</v>
      </c>
      <c r="DM358" s="51">
        <f>DN358*Довідники!$H$2</f>
        <v>0</v>
      </c>
      <c r="DN358" s="72">
        <f t="shared" si="327"/>
        <v>0</v>
      </c>
      <c r="DO358" s="96" t="str">
        <f t="shared" si="312"/>
        <v xml:space="preserve"> </v>
      </c>
      <c r="DP358" s="68" t="str">
        <f>IF(OR(DO358&lt;Довідники!$J$3, DO358&gt;Довідники!$K$3), "!", "")</f>
        <v>!</v>
      </c>
      <c r="DQ358" s="120"/>
      <c r="DR358" s="45" t="str">
        <f t="shared" si="328"/>
        <v/>
      </c>
      <c r="DS358" s="182" t="s">
        <v>207</v>
      </c>
      <c r="DT358" s="119"/>
      <c r="DU358" s="119"/>
      <c r="DV358" s="119"/>
      <c r="DW358" s="179"/>
      <c r="DX358" s="182"/>
      <c r="DY358" s="119"/>
      <c r="DZ358" s="119"/>
      <c r="EA358" s="183"/>
      <c r="EB358" s="129">
        <f t="shared" si="329"/>
        <v>0</v>
      </c>
      <c r="EC358" s="130">
        <f t="shared" si="330"/>
        <v>0</v>
      </c>
      <c r="ED358" s="131">
        <f t="shared" si="331"/>
        <v>0</v>
      </c>
      <c r="EE358" s="131">
        <f t="shared" si="313"/>
        <v>0</v>
      </c>
      <c r="EF358" s="131">
        <f t="shared" si="314"/>
        <v>0</v>
      </c>
      <c r="EG358" s="131">
        <f t="shared" si="315"/>
        <v>0</v>
      </c>
      <c r="EH358" s="131">
        <f t="shared" si="316"/>
        <v>0</v>
      </c>
      <c r="EI358" s="131">
        <f t="shared" si="332"/>
        <v>0</v>
      </c>
      <c r="EJ358" s="131">
        <f t="shared" si="333"/>
        <v>0</v>
      </c>
      <c r="EL358" s="123">
        <f t="shared" si="334"/>
        <v>0</v>
      </c>
    </row>
    <row r="359" spans="1:142" ht="13.5" thickBot="1" x14ac:dyDescent="0.25">
      <c r="A359" s="49">
        <f t="shared" si="296"/>
        <v>40</v>
      </c>
      <c r="B359" s="101"/>
      <c r="C359" s="50" t="str">
        <f>IF(ISBLANK(D359)=FALSE,VLOOKUP(D359,Довідники!$B$2:$C$45,2,FALSE),"")</f>
        <v/>
      </c>
      <c r="D359" s="145"/>
      <c r="E359" s="112"/>
      <c r="F359" s="48" t="str">
        <f t="shared" si="317"/>
        <v/>
      </c>
      <c r="G359" s="48" t="str">
        <f>CONCATENATE(IF($X359="З", CONCATENATE($R$4, ","), ""), IF($X359=Довідники!$E$5, CONCATENATE($R$4, "*,"), ""), IF($AE359="З", CONCATENATE($Y$4, ","), ""), IF($AE359=Довідники!$E$5, CONCATENATE($Y$4, "*,"), ""), IF($AL359="З", CONCATENATE($AF$4, ","), ""), IF($AL359=Довідники!$E$5, CONCATENATE($AF$4, "*,"), ""), IF($AS359="З", CONCATENATE($AM$4, ","), ""), IF($AS359=Довідники!$E$5, CONCATENATE($AM$4, "*,"), ""), IF($AZ359="З", CONCATENATE($AT$4, ","), ""), IF($AZ359=Довідники!$E$5, CONCATENATE($AT$4, "*,"), ""), IF($BG359="З", CONCATENATE($BA$4, ","), ""), IF($BG359=Довідники!$E$5, CONCATENATE($BA$4, "*,"), ""), IF($BN359="З", CONCATENATE($BH$4, ","), ""), IF($BN359=Довідники!$E$5, CONCATENATE($BH$4, "*,"), ""), IF($BU359="З", CONCATENATE($BO$4, ","), ""), IF($BU359=Довідники!$E$5, CONCATENATE($BO$4, "*,"), ""), IF($CB359="З", CONCATENATE($BV$4, ","), ""), IF($CB359=Довідники!$E$5, CONCATENATE($BV$4, "*,"), ""), IF($CI359="З", CONCATENATE($CC$4, ","), ""), IF($CI359=Довідники!$E$5, CONCATENATE($CC$4, "*,"), ""), IF($CP359="З", CONCATENATE($CJ$4, ","), ""), IF($CP359=Довідники!$E$5, CONCATENATE($CJ$4, "*,"), ""), IF($CW359="З", CONCATENATE($CQ$4, ","), ""), IF($CW359=Довідники!$E$5, CONCATENATE($CQ$4, "*,"), ""), IF($DD359="З", CONCATENATE($CX$4, ","), ""), IF($DD359=Довідники!$E$5, CONCATENATE($CX$4, "*,"), ""), IF($DK359="З", CONCATENATE($DE$4, ","), ""), IF($DK359=Довідники!$E$5, CONCATENATE($DE$4, "*,"), ""))</f>
        <v/>
      </c>
      <c r="H359" s="48" t="str">
        <f t="shared" si="318"/>
        <v/>
      </c>
      <c r="I359" s="48" t="str">
        <f t="shared" si="319"/>
        <v/>
      </c>
      <c r="J359" s="48">
        <f t="shared" si="320"/>
        <v>0</v>
      </c>
      <c r="K359" s="48" t="str">
        <f t="shared" si="321"/>
        <v/>
      </c>
      <c r="L359" s="48">
        <f t="shared" si="297"/>
        <v>0</v>
      </c>
      <c r="M359" s="51">
        <f t="shared" si="322"/>
        <v>0</v>
      </c>
      <c r="N359" s="51">
        <f t="shared" si="323"/>
        <v>0</v>
      </c>
      <c r="O359" s="52">
        <f t="shared" si="324"/>
        <v>0</v>
      </c>
      <c r="P359" s="96" t="str">
        <f t="shared" si="325"/>
        <v xml:space="preserve"> </v>
      </c>
      <c r="Q359" s="166" t="str">
        <f>IF(OR(P359&lt;Довідники!$J$8, P359&gt;Довідники!$K$8), "!", "")</f>
        <v>!</v>
      </c>
      <c r="R359" s="159"/>
      <c r="S359" s="103"/>
      <c r="T359" s="103"/>
      <c r="U359" s="72">
        <f t="shared" si="298"/>
        <v>0</v>
      </c>
      <c r="V359" s="104"/>
      <c r="W359" s="104"/>
      <c r="X359" s="105"/>
      <c r="Y359" s="102"/>
      <c r="Z359" s="103"/>
      <c r="AA359" s="103"/>
      <c r="AB359" s="72">
        <f t="shared" si="299"/>
        <v>0</v>
      </c>
      <c r="AC359" s="104"/>
      <c r="AD359" s="104"/>
      <c r="AE359" s="152"/>
      <c r="AF359" s="159"/>
      <c r="AG359" s="103"/>
      <c r="AH359" s="103"/>
      <c r="AI359" s="72">
        <f t="shared" si="300"/>
        <v>0</v>
      </c>
      <c r="AJ359" s="104"/>
      <c r="AK359" s="104"/>
      <c r="AL359" s="105"/>
      <c r="AM359" s="102"/>
      <c r="AN359" s="103"/>
      <c r="AO359" s="103"/>
      <c r="AP359" s="72">
        <f t="shared" si="301"/>
        <v>0</v>
      </c>
      <c r="AQ359" s="104"/>
      <c r="AR359" s="104"/>
      <c r="AS359" s="152"/>
      <c r="AT359" s="159"/>
      <c r="AU359" s="103"/>
      <c r="AV359" s="103"/>
      <c r="AW359" s="72">
        <f t="shared" si="302"/>
        <v>0</v>
      </c>
      <c r="AX359" s="104"/>
      <c r="AY359" s="104"/>
      <c r="AZ359" s="105"/>
      <c r="BA359" s="102"/>
      <c r="BB359" s="103"/>
      <c r="BC359" s="103"/>
      <c r="BD359" s="72">
        <f t="shared" si="303"/>
        <v>0</v>
      </c>
      <c r="BE359" s="104"/>
      <c r="BF359" s="104"/>
      <c r="BG359" s="152"/>
      <c r="BH359" s="159"/>
      <c r="BI359" s="103"/>
      <c r="BJ359" s="103"/>
      <c r="BK359" s="72">
        <f t="shared" si="304"/>
        <v>0</v>
      </c>
      <c r="BL359" s="104"/>
      <c r="BM359" s="104"/>
      <c r="BN359" s="105"/>
      <c r="BO359" s="102"/>
      <c r="BP359" s="103"/>
      <c r="BQ359" s="103"/>
      <c r="BR359" s="72">
        <f t="shared" si="305"/>
        <v>0</v>
      </c>
      <c r="BS359" s="104"/>
      <c r="BT359" s="104"/>
      <c r="BU359" s="152"/>
      <c r="BV359" s="159"/>
      <c r="BW359" s="103"/>
      <c r="BX359" s="103"/>
      <c r="BY359" s="72">
        <f t="shared" si="306"/>
        <v>0</v>
      </c>
      <c r="BZ359" s="104"/>
      <c r="CA359" s="104"/>
      <c r="CB359" s="105"/>
      <c r="CC359" s="102"/>
      <c r="CD359" s="103"/>
      <c r="CE359" s="103"/>
      <c r="CF359" s="72">
        <f t="shared" si="307"/>
        <v>0</v>
      </c>
      <c r="CG359" s="104"/>
      <c r="CH359" s="104"/>
      <c r="CI359" s="152"/>
      <c r="CJ359" s="159"/>
      <c r="CK359" s="103"/>
      <c r="CL359" s="103"/>
      <c r="CM359" s="72">
        <f t="shared" si="308"/>
        <v>0</v>
      </c>
      <c r="CN359" s="104"/>
      <c r="CO359" s="104"/>
      <c r="CP359" s="105"/>
      <c r="CQ359" s="102"/>
      <c r="CR359" s="103"/>
      <c r="CS359" s="103"/>
      <c r="CT359" s="72">
        <f t="shared" si="309"/>
        <v>0</v>
      </c>
      <c r="CU359" s="104"/>
      <c r="CV359" s="104"/>
      <c r="CW359" s="152"/>
      <c r="CX359" s="159"/>
      <c r="CY359" s="103"/>
      <c r="CZ359" s="103"/>
      <c r="DA359" s="72">
        <f t="shared" si="310"/>
        <v>0</v>
      </c>
      <c r="DB359" s="104"/>
      <c r="DC359" s="104"/>
      <c r="DD359" s="105"/>
      <c r="DE359" s="102"/>
      <c r="DF359" s="103"/>
      <c r="DG359" s="103"/>
      <c r="DH359" s="72">
        <f t="shared" si="311"/>
        <v>0</v>
      </c>
      <c r="DI359" s="104"/>
      <c r="DJ359" s="104"/>
      <c r="DK359" s="152"/>
      <c r="DL359" s="170">
        <f t="shared" si="326"/>
        <v>0</v>
      </c>
      <c r="DM359" s="51">
        <f>DN359*Довідники!$H$2</f>
        <v>0</v>
      </c>
      <c r="DN359" s="72">
        <f t="shared" si="327"/>
        <v>0</v>
      </c>
      <c r="DO359" s="96" t="str">
        <f t="shared" si="312"/>
        <v xml:space="preserve"> </v>
      </c>
      <c r="DP359" s="68" t="str">
        <f>IF(OR(DO359&lt;Довідники!$J$3, DO359&gt;Довідники!$K$3), "!", "")</f>
        <v>!</v>
      </c>
      <c r="DQ359" s="120"/>
      <c r="DR359" s="45" t="str">
        <f t="shared" si="328"/>
        <v/>
      </c>
      <c r="DS359" s="182" t="s">
        <v>207</v>
      </c>
      <c r="DT359" s="119"/>
      <c r="DU359" s="119"/>
      <c r="DV359" s="119"/>
      <c r="DW359" s="179"/>
      <c r="DX359" s="182"/>
      <c r="DY359" s="119"/>
      <c r="DZ359" s="119"/>
      <c r="EA359" s="183"/>
      <c r="EB359" s="129">
        <f t="shared" si="329"/>
        <v>0</v>
      </c>
      <c r="EC359" s="130">
        <f t="shared" si="330"/>
        <v>0</v>
      </c>
      <c r="ED359" s="131">
        <f t="shared" si="331"/>
        <v>0</v>
      </c>
      <c r="EE359" s="131">
        <f t="shared" si="313"/>
        <v>0</v>
      </c>
      <c r="EF359" s="131">
        <f t="shared" si="314"/>
        <v>0</v>
      </c>
      <c r="EG359" s="131">
        <f t="shared" si="315"/>
        <v>0</v>
      </c>
      <c r="EH359" s="131">
        <f t="shared" si="316"/>
        <v>0</v>
      </c>
      <c r="EI359" s="131">
        <f t="shared" si="332"/>
        <v>0</v>
      </c>
      <c r="EJ359" s="131">
        <f t="shared" si="333"/>
        <v>0</v>
      </c>
      <c r="EL359" s="123">
        <f t="shared" si="334"/>
        <v>0</v>
      </c>
    </row>
    <row r="360" spans="1:142" ht="13.5" thickBot="1" x14ac:dyDescent="0.25">
      <c r="A360" s="49">
        <f t="shared" si="296"/>
        <v>41</v>
      </c>
      <c r="B360" s="101"/>
      <c r="C360" s="50" t="str">
        <f>IF(ISBLANK(D360)=FALSE,VLOOKUP(D360,Довідники!$B$2:$C$45,2,FALSE),"")</f>
        <v/>
      </c>
      <c r="D360" s="145"/>
      <c r="E360" s="112"/>
      <c r="F360" s="48" t="str">
        <f t="shared" si="317"/>
        <v/>
      </c>
      <c r="G360" s="48" t="str">
        <f>CONCATENATE(IF($X360="З", CONCATENATE($R$4, ","), ""), IF($X360=Довідники!$E$5, CONCATENATE($R$4, "*,"), ""), IF($AE360="З", CONCATENATE($Y$4, ","), ""), IF($AE360=Довідники!$E$5, CONCATENATE($Y$4, "*,"), ""), IF($AL360="З", CONCATENATE($AF$4, ","), ""), IF($AL360=Довідники!$E$5, CONCATENATE($AF$4, "*,"), ""), IF($AS360="З", CONCATENATE($AM$4, ","), ""), IF($AS360=Довідники!$E$5, CONCATENATE($AM$4, "*,"), ""), IF($AZ360="З", CONCATENATE($AT$4, ","), ""), IF($AZ360=Довідники!$E$5, CONCATENATE($AT$4, "*,"), ""), IF($BG360="З", CONCATENATE($BA$4, ","), ""), IF($BG360=Довідники!$E$5, CONCATENATE($BA$4, "*,"), ""), IF($BN360="З", CONCATENATE($BH$4, ","), ""), IF($BN360=Довідники!$E$5, CONCATENATE($BH$4, "*,"), ""), IF($BU360="З", CONCATENATE($BO$4, ","), ""), IF($BU360=Довідники!$E$5, CONCATENATE($BO$4, "*,"), ""), IF($CB360="З", CONCATENATE($BV$4, ","), ""), IF($CB360=Довідники!$E$5, CONCATENATE($BV$4, "*,"), ""), IF($CI360="З", CONCATENATE($CC$4, ","), ""), IF($CI360=Довідники!$E$5, CONCATENATE($CC$4, "*,"), ""), IF($CP360="З", CONCATENATE($CJ$4, ","), ""), IF($CP360=Довідники!$E$5, CONCATENATE($CJ$4, "*,"), ""), IF($CW360="З", CONCATENATE($CQ$4, ","), ""), IF($CW360=Довідники!$E$5, CONCATENATE($CQ$4, "*,"), ""), IF($DD360="З", CONCATENATE($CX$4, ","), ""), IF($DD360=Довідники!$E$5, CONCATENATE($CX$4, "*,"), ""), IF($DK360="З", CONCATENATE($DE$4, ","), ""), IF($DK360=Довідники!$E$5, CONCATENATE($DE$4, "*,"), ""))</f>
        <v/>
      </c>
      <c r="H360" s="48" t="str">
        <f t="shared" si="318"/>
        <v/>
      </c>
      <c r="I360" s="48" t="str">
        <f t="shared" si="319"/>
        <v/>
      </c>
      <c r="J360" s="48">
        <f t="shared" si="320"/>
        <v>0</v>
      </c>
      <c r="K360" s="48" t="str">
        <f t="shared" si="321"/>
        <v/>
      </c>
      <c r="L360" s="48">
        <f t="shared" si="297"/>
        <v>0</v>
      </c>
      <c r="M360" s="51">
        <f t="shared" si="322"/>
        <v>0</v>
      </c>
      <c r="N360" s="51">
        <f t="shared" si="323"/>
        <v>0</v>
      </c>
      <c r="O360" s="52">
        <f t="shared" si="324"/>
        <v>0</v>
      </c>
      <c r="P360" s="96" t="str">
        <f t="shared" si="325"/>
        <v xml:space="preserve"> </v>
      </c>
      <c r="Q360" s="166" t="str">
        <f>IF(OR(P360&lt;Довідники!$J$8, P360&gt;Довідники!$K$8), "!", "")</f>
        <v>!</v>
      </c>
      <c r="R360" s="159"/>
      <c r="S360" s="103"/>
      <c r="T360" s="103"/>
      <c r="U360" s="72">
        <f t="shared" si="298"/>
        <v>0</v>
      </c>
      <c r="V360" s="104"/>
      <c r="W360" s="104"/>
      <c r="X360" s="105"/>
      <c r="Y360" s="102"/>
      <c r="Z360" s="103"/>
      <c r="AA360" s="103"/>
      <c r="AB360" s="72">
        <f t="shared" si="299"/>
        <v>0</v>
      </c>
      <c r="AC360" s="104"/>
      <c r="AD360" s="104"/>
      <c r="AE360" s="152"/>
      <c r="AF360" s="159"/>
      <c r="AG360" s="103"/>
      <c r="AH360" s="103"/>
      <c r="AI360" s="72">
        <f t="shared" si="300"/>
        <v>0</v>
      </c>
      <c r="AJ360" s="104"/>
      <c r="AK360" s="104"/>
      <c r="AL360" s="105"/>
      <c r="AM360" s="102"/>
      <c r="AN360" s="103"/>
      <c r="AO360" s="103"/>
      <c r="AP360" s="72">
        <f t="shared" si="301"/>
        <v>0</v>
      </c>
      <c r="AQ360" s="104"/>
      <c r="AR360" s="104"/>
      <c r="AS360" s="152"/>
      <c r="AT360" s="159"/>
      <c r="AU360" s="103"/>
      <c r="AV360" s="103"/>
      <c r="AW360" s="72">
        <f t="shared" si="302"/>
        <v>0</v>
      </c>
      <c r="AX360" s="104"/>
      <c r="AY360" s="104"/>
      <c r="AZ360" s="105"/>
      <c r="BA360" s="102"/>
      <c r="BB360" s="103"/>
      <c r="BC360" s="103"/>
      <c r="BD360" s="72">
        <f t="shared" si="303"/>
        <v>0</v>
      </c>
      <c r="BE360" s="104"/>
      <c r="BF360" s="104"/>
      <c r="BG360" s="152"/>
      <c r="BH360" s="159"/>
      <c r="BI360" s="103"/>
      <c r="BJ360" s="103"/>
      <c r="BK360" s="72">
        <f t="shared" si="304"/>
        <v>0</v>
      </c>
      <c r="BL360" s="104"/>
      <c r="BM360" s="104"/>
      <c r="BN360" s="105"/>
      <c r="BO360" s="102"/>
      <c r="BP360" s="103"/>
      <c r="BQ360" s="103"/>
      <c r="BR360" s="72">
        <f t="shared" si="305"/>
        <v>0</v>
      </c>
      <c r="BS360" s="104"/>
      <c r="BT360" s="104"/>
      <c r="BU360" s="152"/>
      <c r="BV360" s="159"/>
      <c r="BW360" s="103"/>
      <c r="BX360" s="103"/>
      <c r="BY360" s="72">
        <f t="shared" si="306"/>
        <v>0</v>
      </c>
      <c r="BZ360" s="104"/>
      <c r="CA360" s="104"/>
      <c r="CB360" s="105"/>
      <c r="CC360" s="102"/>
      <c r="CD360" s="103"/>
      <c r="CE360" s="103"/>
      <c r="CF360" s="72">
        <f t="shared" si="307"/>
        <v>0</v>
      </c>
      <c r="CG360" s="104"/>
      <c r="CH360" s="104"/>
      <c r="CI360" s="152"/>
      <c r="CJ360" s="159"/>
      <c r="CK360" s="103"/>
      <c r="CL360" s="103"/>
      <c r="CM360" s="72">
        <f t="shared" si="308"/>
        <v>0</v>
      </c>
      <c r="CN360" s="104"/>
      <c r="CO360" s="104"/>
      <c r="CP360" s="105"/>
      <c r="CQ360" s="102"/>
      <c r="CR360" s="103"/>
      <c r="CS360" s="103"/>
      <c r="CT360" s="72">
        <f t="shared" si="309"/>
        <v>0</v>
      </c>
      <c r="CU360" s="104"/>
      <c r="CV360" s="104"/>
      <c r="CW360" s="152"/>
      <c r="CX360" s="159"/>
      <c r="CY360" s="103"/>
      <c r="CZ360" s="103"/>
      <c r="DA360" s="72">
        <f t="shared" si="310"/>
        <v>0</v>
      </c>
      <c r="DB360" s="104"/>
      <c r="DC360" s="104"/>
      <c r="DD360" s="105"/>
      <c r="DE360" s="102"/>
      <c r="DF360" s="103"/>
      <c r="DG360" s="103"/>
      <c r="DH360" s="72">
        <f t="shared" si="311"/>
        <v>0</v>
      </c>
      <c r="DI360" s="104"/>
      <c r="DJ360" s="104"/>
      <c r="DK360" s="152"/>
      <c r="DL360" s="170">
        <f t="shared" si="326"/>
        <v>0</v>
      </c>
      <c r="DM360" s="51">
        <f>DN360*Довідники!$H$2</f>
        <v>0</v>
      </c>
      <c r="DN360" s="72">
        <f t="shared" si="327"/>
        <v>0</v>
      </c>
      <c r="DO360" s="96" t="str">
        <f t="shared" si="312"/>
        <v xml:space="preserve"> </v>
      </c>
      <c r="DP360" s="68" t="str">
        <f>IF(OR(DO360&lt;Довідники!$J$3, DO360&gt;Довідники!$K$3), "!", "")</f>
        <v>!</v>
      </c>
      <c r="DQ360" s="120"/>
      <c r="DR360" s="45" t="str">
        <f t="shared" si="328"/>
        <v/>
      </c>
      <c r="DS360" s="182" t="s">
        <v>207</v>
      </c>
      <c r="DT360" s="119"/>
      <c r="DU360" s="119"/>
      <c r="DV360" s="119"/>
      <c r="DW360" s="179"/>
      <c r="DX360" s="182"/>
      <c r="DY360" s="119"/>
      <c r="DZ360" s="119"/>
      <c r="EA360" s="183"/>
      <c r="EB360" s="129">
        <f t="shared" si="329"/>
        <v>0</v>
      </c>
      <c r="EC360" s="130">
        <f t="shared" si="330"/>
        <v>0</v>
      </c>
      <c r="ED360" s="131">
        <f t="shared" si="331"/>
        <v>0</v>
      </c>
      <c r="EE360" s="131">
        <f t="shared" si="313"/>
        <v>0</v>
      </c>
      <c r="EF360" s="131">
        <f t="shared" si="314"/>
        <v>0</v>
      </c>
      <c r="EG360" s="131">
        <f t="shared" si="315"/>
        <v>0</v>
      </c>
      <c r="EH360" s="131">
        <f t="shared" si="316"/>
        <v>0</v>
      </c>
      <c r="EI360" s="131">
        <f t="shared" si="332"/>
        <v>0</v>
      </c>
      <c r="EJ360" s="131">
        <f t="shared" si="333"/>
        <v>0</v>
      </c>
      <c r="EL360" s="123">
        <f t="shared" si="334"/>
        <v>0</v>
      </c>
    </row>
    <row r="361" spans="1:142" ht="13.5" thickBot="1" x14ac:dyDescent="0.25">
      <c r="A361" s="49">
        <f t="shared" si="296"/>
        <v>42</v>
      </c>
      <c r="B361" s="101"/>
      <c r="C361" s="50" t="str">
        <f>IF(ISBLANK(D361)=FALSE,VLOOKUP(D361,Довідники!$B$2:$C$45,2,FALSE),"")</f>
        <v/>
      </c>
      <c r="D361" s="145"/>
      <c r="E361" s="112"/>
      <c r="F361" s="48" t="str">
        <f t="shared" si="317"/>
        <v/>
      </c>
      <c r="G361" s="48" t="str">
        <f>CONCATENATE(IF($X361="З", CONCATENATE($R$4, ","), ""), IF($X361=Довідники!$E$5, CONCATENATE($R$4, "*,"), ""), IF($AE361="З", CONCATENATE($Y$4, ","), ""), IF($AE361=Довідники!$E$5, CONCATENATE($Y$4, "*,"), ""), IF($AL361="З", CONCATENATE($AF$4, ","), ""), IF($AL361=Довідники!$E$5, CONCATENATE($AF$4, "*,"), ""), IF($AS361="З", CONCATENATE($AM$4, ","), ""), IF($AS361=Довідники!$E$5, CONCATENATE($AM$4, "*,"), ""), IF($AZ361="З", CONCATENATE($AT$4, ","), ""), IF($AZ361=Довідники!$E$5, CONCATENATE($AT$4, "*,"), ""), IF($BG361="З", CONCATENATE($BA$4, ","), ""), IF($BG361=Довідники!$E$5, CONCATENATE($BA$4, "*,"), ""), IF($BN361="З", CONCATENATE($BH$4, ","), ""), IF($BN361=Довідники!$E$5, CONCATENATE($BH$4, "*,"), ""), IF($BU361="З", CONCATENATE($BO$4, ","), ""), IF($BU361=Довідники!$E$5, CONCATENATE($BO$4, "*,"), ""), IF($CB361="З", CONCATENATE($BV$4, ","), ""), IF($CB361=Довідники!$E$5, CONCATENATE($BV$4, "*,"), ""), IF($CI361="З", CONCATENATE($CC$4, ","), ""), IF($CI361=Довідники!$E$5, CONCATENATE($CC$4, "*,"), ""), IF($CP361="З", CONCATENATE($CJ$4, ","), ""), IF($CP361=Довідники!$E$5, CONCATENATE($CJ$4, "*,"), ""), IF($CW361="З", CONCATENATE($CQ$4, ","), ""), IF($CW361=Довідники!$E$5, CONCATENATE($CQ$4, "*,"), ""), IF($DD361="З", CONCATENATE($CX$4, ","), ""), IF($DD361=Довідники!$E$5, CONCATENATE($CX$4, "*,"), ""), IF($DK361="З", CONCATENATE($DE$4, ","), ""), IF($DK361=Довідники!$E$5, CONCATENATE($DE$4, "*,"), ""))</f>
        <v/>
      </c>
      <c r="H361" s="48" t="str">
        <f t="shared" si="318"/>
        <v/>
      </c>
      <c r="I361" s="48" t="str">
        <f t="shared" si="319"/>
        <v/>
      </c>
      <c r="J361" s="48">
        <f t="shared" si="320"/>
        <v>0</v>
      </c>
      <c r="K361" s="48" t="str">
        <f t="shared" si="321"/>
        <v/>
      </c>
      <c r="L361" s="48">
        <f t="shared" si="297"/>
        <v>0</v>
      </c>
      <c r="M361" s="51">
        <f t="shared" si="322"/>
        <v>0</v>
      </c>
      <c r="N361" s="51">
        <f t="shared" si="323"/>
        <v>0</v>
      </c>
      <c r="O361" s="52">
        <f t="shared" si="324"/>
        <v>0</v>
      </c>
      <c r="P361" s="96" t="str">
        <f t="shared" si="325"/>
        <v xml:space="preserve"> </v>
      </c>
      <c r="Q361" s="166" t="str">
        <f>IF(OR(P361&lt;Довідники!$J$8, P361&gt;Довідники!$K$8), "!", "")</f>
        <v>!</v>
      </c>
      <c r="R361" s="159"/>
      <c r="S361" s="103"/>
      <c r="T361" s="103"/>
      <c r="U361" s="72">
        <f t="shared" si="298"/>
        <v>0</v>
      </c>
      <c r="V361" s="104"/>
      <c r="W361" s="104"/>
      <c r="X361" s="105"/>
      <c r="Y361" s="102"/>
      <c r="Z361" s="103"/>
      <c r="AA361" s="103"/>
      <c r="AB361" s="72">
        <f t="shared" si="299"/>
        <v>0</v>
      </c>
      <c r="AC361" s="104"/>
      <c r="AD361" s="104"/>
      <c r="AE361" s="152"/>
      <c r="AF361" s="159"/>
      <c r="AG361" s="103"/>
      <c r="AH361" s="103"/>
      <c r="AI361" s="72">
        <f t="shared" si="300"/>
        <v>0</v>
      </c>
      <c r="AJ361" s="104"/>
      <c r="AK361" s="104"/>
      <c r="AL361" s="105"/>
      <c r="AM361" s="102"/>
      <c r="AN361" s="103"/>
      <c r="AO361" s="103"/>
      <c r="AP361" s="72">
        <f t="shared" si="301"/>
        <v>0</v>
      </c>
      <c r="AQ361" s="104"/>
      <c r="AR361" s="104"/>
      <c r="AS361" s="152"/>
      <c r="AT361" s="159"/>
      <c r="AU361" s="103"/>
      <c r="AV361" s="103"/>
      <c r="AW361" s="72">
        <f t="shared" si="302"/>
        <v>0</v>
      </c>
      <c r="AX361" s="104"/>
      <c r="AY361" s="104"/>
      <c r="AZ361" s="105"/>
      <c r="BA361" s="102"/>
      <c r="BB361" s="103"/>
      <c r="BC361" s="103"/>
      <c r="BD361" s="72">
        <f t="shared" si="303"/>
        <v>0</v>
      </c>
      <c r="BE361" s="104"/>
      <c r="BF361" s="104"/>
      <c r="BG361" s="152"/>
      <c r="BH361" s="159"/>
      <c r="BI361" s="103"/>
      <c r="BJ361" s="103"/>
      <c r="BK361" s="72">
        <f t="shared" si="304"/>
        <v>0</v>
      </c>
      <c r="BL361" s="104"/>
      <c r="BM361" s="104"/>
      <c r="BN361" s="105"/>
      <c r="BO361" s="102"/>
      <c r="BP361" s="103"/>
      <c r="BQ361" s="103"/>
      <c r="BR361" s="72">
        <f t="shared" si="305"/>
        <v>0</v>
      </c>
      <c r="BS361" s="104"/>
      <c r="BT361" s="104"/>
      <c r="BU361" s="152"/>
      <c r="BV361" s="159"/>
      <c r="BW361" s="103"/>
      <c r="BX361" s="103"/>
      <c r="BY361" s="72">
        <f t="shared" si="306"/>
        <v>0</v>
      </c>
      <c r="BZ361" s="104"/>
      <c r="CA361" s="104"/>
      <c r="CB361" s="105"/>
      <c r="CC361" s="102"/>
      <c r="CD361" s="103"/>
      <c r="CE361" s="103"/>
      <c r="CF361" s="72">
        <f t="shared" si="307"/>
        <v>0</v>
      </c>
      <c r="CG361" s="104"/>
      <c r="CH361" s="104"/>
      <c r="CI361" s="152"/>
      <c r="CJ361" s="159"/>
      <c r="CK361" s="103"/>
      <c r="CL361" s="103"/>
      <c r="CM361" s="72">
        <f t="shared" si="308"/>
        <v>0</v>
      </c>
      <c r="CN361" s="104"/>
      <c r="CO361" s="104"/>
      <c r="CP361" s="105"/>
      <c r="CQ361" s="102"/>
      <c r="CR361" s="103"/>
      <c r="CS361" s="103"/>
      <c r="CT361" s="72">
        <f t="shared" si="309"/>
        <v>0</v>
      </c>
      <c r="CU361" s="104"/>
      <c r="CV361" s="104"/>
      <c r="CW361" s="152"/>
      <c r="CX361" s="159"/>
      <c r="CY361" s="103"/>
      <c r="CZ361" s="103"/>
      <c r="DA361" s="72">
        <f t="shared" si="310"/>
        <v>0</v>
      </c>
      <c r="DB361" s="104"/>
      <c r="DC361" s="104"/>
      <c r="DD361" s="105"/>
      <c r="DE361" s="102"/>
      <c r="DF361" s="103"/>
      <c r="DG361" s="103"/>
      <c r="DH361" s="72">
        <f t="shared" si="311"/>
        <v>0</v>
      </c>
      <c r="DI361" s="104"/>
      <c r="DJ361" s="104"/>
      <c r="DK361" s="152"/>
      <c r="DL361" s="170">
        <f t="shared" si="326"/>
        <v>0</v>
      </c>
      <c r="DM361" s="51">
        <f>DN361*Довідники!$H$2</f>
        <v>0</v>
      </c>
      <c r="DN361" s="72">
        <f t="shared" si="327"/>
        <v>0</v>
      </c>
      <c r="DO361" s="96" t="str">
        <f t="shared" si="312"/>
        <v xml:space="preserve"> </v>
      </c>
      <c r="DP361" s="68" t="str">
        <f>IF(OR(DO361&lt;Довідники!$J$3, DO361&gt;Довідники!$K$3), "!", "")</f>
        <v>!</v>
      </c>
      <c r="DQ361" s="120"/>
      <c r="DR361" s="45" t="str">
        <f t="shared" si="328"/>
        <v/>
      </c>
      <c r="DS361" s="182" t="s">
        <v>207</v>
      </c>
      <c r="DT361" s="119"/>
      <c r="DU361" s="119"/>
      <c r="DV361" s="119"/>
      <c r="DW361" s="179"/>
      <c r="DX361" s="182"/>
      <c r="DY361" s="119"/>
      <c r="DZ361" s="119"/>
      <c r="EA361" s="183"/>
      <c r="EB361" s="129">
        <f t="shared" si="329"/>
        <v>0</v>
      </c>
      <c r="EC361" s="130">
        <f t="shared" si="330"/>
        <v>0</v>
      </c>
      <c r="ED361" s="131">
        <f t="shared" si="331"/>
        <v>0</v>
      </c>
      <c r="EE361" s="131">
        <f t="shared" si="313"/>
        <v>0</v>
      </c>
      <c r="EF361" s="131">
        <f t="shared" si="314"/>
        <v>0</v>
      </c>
      <c r="EG361" s="131">
        <f t="shared" si="315"/>
        <v>0</v>
      </c>
      <c r="EH361" s="131">
        <f t="shared" si="316"/>
        <v>0</v>
      </c>
      <c r="EI361" s="131">
        <f t="shared" si="332"/>
        <v>0</v>
      </c>
      <c r="EJ361" s="131">
        <f t="shared" si="333"/>
        <v>0</v>
      </c>
      <c r="EL361" s="123">
        <f t="shared" si="334"/>
        <v>0</v>
      </c>
    </row>
    <row r="362" spans="1:142" ht="13.5" thickBot="1" x14ac:dyDescent="0.25">
      <c r="A362" s="49">
        <f t="shared" si="296"/>
        <v>43</v>
      </c>
      <c r="B362" s="101"/>
      <c r="C362" s="50" t="str">
        <f>IF(ISBLANK(D362)=FALSE,VLOOKUP(D362,Довідники!$B$2:$C$45,2,FALSE),"")</f>
        <v/>
      </c>
      <c r="D362" s="145"/>
      <c r="E362" s="112"/>
      <c r="F362" s="48" t="str">
        <f t="shared" si="317"/>
        <v/>
      </c>
      <c r="G362" s="48" t="str">
        <f>CONCATENATE(IF($X362="З", CONCATENATE($R$4, ","), ""), IF($X362=Довідники!$E$5, CONCATENATE($R$4, "*,"), ""), IF($AE362="З", CONCATENATE($Y$4, ","), ""), IF($AE362=Довідники!$E$5, CONCATENATE($Y$4, "*,"), ""), IF($AL362="З", CONCATENATE($AF$4, ","), ""), IF($AL362=Довідники!$E$5, CONCATENATE($AF$4, "*,"), ""), IF($AS362="З", CONCATENATE($AM$4, ","), ""), IF($AS362=Довідники!$E$5, CONCATENATE($AM$4, "*,"), ""), IF($AZ362="З", CONCATENATE($AT$4, ","), ""), IF($AZ362=Довідники!$E$5, CONCATENATE($AT$4, "*,"), ""), IF($BG362="З", CONCATENATE($BA$4, ","), ""), IF($BG362=Довідники!$E$5, CONCATENATE($BA$4, "*,"), ""), IF($BN362="З", CONCATENATE($BH$4, ","), ""), IF($BN362=Довідники!$E$5, CONCATENATE($BH$4, "*,"), ""), IF($BU362="З", CONCATENATE($BO$4, ","), ""), IF($BU362=Довідники!$E$5, CONCATENATE($BO$4, "*,"), ""), IF($CB362="З", CONCATENATE($BV$4, ","), ""), IF($CB362=Довідники!$E$5, CONCATENATE($BV$4, "*,"), ""), IF($CI362="З", CONCATENATE($CC$4, ","), ""), IF($CI362=Довідники!$E$5, CONCATENATE($CC$4, "*,"), ""), IF($CP362="З", CONCATENATE($CJ$4, ","), ""), IF($CP362=Довідники!$E$5, CONCATENATE($CJ$4, "*,"), ""), IF($CW362="З", CONCATENATE($CQ$4, ","), ""), IF($CW362=Довідники!$E$5, CONCATENATE($CQ$4, "*,"), ""), IF($DD362="З", CONCATENATE($CX$4, ","), ""), IF($DD362=Довідники!$E$5, CONCATENATE($CX$4, "*,"), ""), IF($DK362="З", CONCATENATE($DE$4, ","), ""), IF($DK362=Довідники!$E$5, CONCATENATE($DE$4, "*,"), ""))</f>
        <v/>
      </c>
      <c r="H362" s="48" t="str">
        <f t="shared" si="318"/>
        <v/>
      </c>
      <c r="I362" s="48" t="str">
        <f t="shared" si="319"/>
        <v/>
      </c>
      <c r="J362" s="48">
        <f t="shared" si="320"/>
        <v>0</v>
      </c>
      <c r="K362" s="48" t="str">
        <f t="shared" si="321"/>
        <v/>
      </c>
      <c r="L362" s="48">
        <f t="shared" si="297"/>
        <v>0</v>
      </c>
      <c r="M362" s="51">
        <f t="shared" si="322"/>
        <v>0</v>
      </c>
      <c r="N362" s="51">
        <f t="shared" si="323"/>
        <v>0</v>
      </c>
      <c r="O362" s="52">
        <f t="shared" si="324"/>
        <v>0</v>
      </c>
      <c r="P362" s="96" t="str">
        <f t="shared" si="325"/>
        <v xml:space="preserve"> </v>
      </c>
      <c r="Q362" s="166" t="str">
        <f>IF(OR(P362&lt;Довідники!$J$8, P362&gt;Довідники!$K$8), "!", "")</f>
        <v>!</v>
      </c>
      <c r="R362" s="159"/>
      <c r="S362" s="103"/>
      <c r="T362" s="103"/>
      <c r="U362" s="72">
        <f t="shared" si="298"/>
        <v>0</v>
      </c>
      <c r="V362" s="104"/>
      <c r="W362" s="104"/>
      <c r="X362" s="105"/>
      <c r="Y362" s="102"/>
      <c r="Z362" s="103"/>
      <c r="AA362" s="103"/>
      <c r="AB362" s="72">
        <f t="shared" si="299"/>
        <v>0</v>
      </c>
      <c r="AC362" s="104"/>
      <c r="AD362" s="104"/>
      <c r="AE362" s="152"/>
      <c r="AF362" s="159"/>
      <c r="AG362" s="103"/>
      <c r="AH362" s="103"/>
      <c r="AI362" s="72">
        <f t="shared" si="300"/>
        <v>0</v>
      </c>
      <c r="AJ362" s="104"/>
      <c r="AK362" s="104"/>
      <c r="AL362" s="105"/>
      <c r="AM362" s="102"/>
      <c r="AN362" s="103"/>
      <c r="AO362" s="103"/>
      <c r="AP362" s="72">
        <f t="shared" si="301"/>
        <v>0</v>
      </c>
      <c r="AQ362" s="104"/>
      <c r="AR362" s="104"/>
      <c r="AS362" s="152"/>
      <c r="AT362" s="159"/>
      <c r="AU362" s="103"/>
      <c r="AV362" s="103"/>
      <c r="AW362" s="72">
        <f t="shared" si="302"/>
        <v>0</v>
      </c>
      <c r="AX362" s="104"/>
      <c r="AY362" s="104"/>
      <c r="AZ362" s="105"/>
      <c r="BA362" s="102"/>
      <c r="BB362" s="103"/>
      <c r="BC362" s="103"/>
      <c r="BD362" s="72">
        <f t="shared" si="303"/>
        <v>0</v>
      </c>
      <c r="BE362" s="104"/>
      <c r="BF362" s="104"/>
      <c r="BG362" s="152"/>
      <c r="BH362" s="159"/>
      <c r="BI362" s="103"/>
      <c r="BJ362" s="103"/>
      <c r="BK362" s="72">
        <f t="shared" si="304"/>
        <v>0</v>
      </c>
      <c r="BL362" s="104"/>
      <c r="BM362" s="104"/>
      <c r="BN362" s="105"/>
      <c r="BO362" s="102"/>
      <c r="BP362" s="103"/>
      <c r="BQ362" s="103"/>
      <c r="BR362" s="72">
        <f t="shared" si="305"/>
        <v>0</v>
      </c>
      <c r="BS362" s="104"/>
      <c r="BT362" s="104"/>
      <c r="BU362" s="152"/>
      <c r="BV362" s="159"/>
      <c r="BW362" s="103"/>
      <c r="BX362" s="103"/>
      <c r="BY362" s="72">
        <f t="shared" si="306"/>
        <v>0</v>
      </c>
      <c r="BZ362" s="104"/>
      <c r="CA362" s="104"/>
      <c r="CB362" s="105"/>
      <c r="CC362" s="102"/>
      <c r="CD362" s="103"/>
      <c r="CE362" s="103"/>
      <c r="CF362" s="72">
        <f t="shared" si="307"/>
        <v>0</v>
      </c>
      <c r="CG362" s="104"/>
      <c r="CH362" s="104"/>
      <c r="CI362" s="152"/>
      <c r="CJ362" s="159"/>
      <c r="CK362" s="103"/>
      <c r="CL362" s="103"/>
      <c r="CM362" s="72">
        <f t="shared" si="308"/>
        <v>0</v>
      </c>
      <c r="CN362" s="104"/>
      <c r="CO362" s="104"/>
      <c r="CP362" s="105"/>
      <c r="CQ362" s="102"/>
      <c r="CR362" s="103"/>
      <c r="CS362" s="103"/>
      <c r="CT362" s="72">
        <f t="shared" si="309"/>
        <v>0</v>
      </c>
      <c r="CU362" s="104"/>
      <c r="CV362" s="104"/>
      <c r="CW362" s="152"/>
      <c r="CX362" s="159"/>
      <c r="CY362" s="103"/>
      <c r="CZ362" s="103"/>
      <c r="DA362" s="72">
        <f t="shared" si="310"/>
        <v>0</v>
      </c>
      <c r="DB362" s="104"/>
      <c r="DC362" s="104"/>
      <c r="DD362" s="105"/>
      <c r="DE362" s="102"/>
      <c r="DF362" s="103"/>
      <c r="DG362" s="103"/>
      <c r="DH362" s="72">
        <f t="shared" si="311"/>
        <v>0</v>
      </c>
      <c r="DI362" s="104"/>
      <c r="DJ362" s="104"/>
      <c r="DK362" s="152"/>
      <c r="DL362" s="170">
        <f t="shared" si="326"/>
        <v>0</v>
      </c>
      <c r="DM362" s="51">
        <f>DN362*Довідники!$H$2</f>
        <v>0</v>
      </c>
      <c r="DN362" s="72">
        <f t="shared" si="327"/>
        <v>0</v>
      </c>
      <c r="DO362" s="96" t="str">
        <f t="shared" si="312"/>
        <v xml:space="preserve"> </v>
      </c>
      <c r="DP362" s="68" t="str">
        <f>IF(OR(DO362&lt;Довідники!$J$3, DO362&gt;Довідники!$K$3), "!", "")</f>
        <v>!</v>
      </c>
      <c r="DQ362" s="120"/>
      <c r="DR362" s="45" t="str">
        <f t="shared" si="328"/>
        <v/>
      </c>
      <c r="DS362" s="182" t="s">
        <v>207</v>
      </c>
      <c r="DT362" s="119"/>
      <c r="DU362" s="119"/>
      <c r="DV362" s="119"/>
      <c r="DW362" s="179"/>
      <c r="DX362" s="182"/>
      <c r="DY362" s="119"/>
      <c r="DZ362" s="119"/>
      <c r="EA362" s="183"/>
      <c r="EB362" s="129">
        <f t="shared" si="329"/>
        <v>0</v>
      </c>
      <c r="EC362" s="130">
        <f t="shared" si="330"/>
        <v>0</v>
      </c>
      <c r="ED362" s="131">
        <f t="shared" si="331"/>
        <v>0</v>
      </c>
      <c r="EE362" s="131">
        <f t="shared" si="313"/>
        <v>0</v>
      </c>
      <c r="EF362" s="131">
        <f t="shared" si="314"/>
        <v>0</v>
      </c>
      <c r="EG362" s="131">
        <f t="shared" si="315"/>
        <v>0</v>
      </c>
      <c r="EH362" s="131">
        <f t="shared" si="316"/>
        <v>0</v>
      </c>
      <c r="EI362" s="131">
        <f t="shared" si="332"/>
        <v>0</v>
      </c>
      <c r="EJ362" s="131">
        <f t="shared" si="333"/>
        <v>0</v>
      </c>
      <c r="EL362" s="123">
        <f t="shared" si="334"/>
        <v>0</v>
      </c>
    </row>
    <row r="363" spans="1:142" ht="13.5" thickBot="1" x14ac:dyDescent="0.25">
      <c r="A363" s="49">
        <f t="shared" si="296"/>
        <v>44</v>
      </c>
      <c r="B363" s="101"/>
      <c r="C363" s="50" t="str">
        <f>IF(ISBLANK(D363)=FALSE,VLOOKUP(D363,Довідники!$B$2:$C$45,2,FALSE),"")</f>
        <v/>
      </c>
      <c r="D363" s="145"/>
      <c r="E363" s="112"/>
      <c r="F363" s="48" t="str">
        <f t="shared" si="317"/>
        <v/>
      </c>
      <c r="G363" s="48" t="str">
        <f>CONCATENATE(IF($X363="З", CONCATENATE($R$4, ","), ""), IF($X363=Довідники!$E$5, CONCATENATE($R$4, "*,"), ""), IF($AE363="З", CONCATENATE($Y$4, ","), ""), IF($AE363=Довідники!$E$5, CONCATENATE($Y$4, "*,"), ""), IF($AL363="З", CONCATENATE($AF$4, ","), ""), IF($AL363=Довідники!$E$5, CONCATENATE($AF$4, "*,"), ""), IF($AS363="З", CONCATENATE($AM$4, ","), ""), IF($AS363=Довідники!$E$5, CONCATENATE($AM$4, "*,"), ""), IF($AZ363="З", CONCATENATE($AT$4, ","), ""), IF($AZ363=Довідники!$E$5, CONCATENATE($AT$4, "*,"), ""), IF($BG363="З", CONCATENATE($BA$4, ","), ""), IF($BG363=Довідники!$E$5, CONCATENATE($BA$4, "*,"), ""), IF($BN363="З", CONCATENATE($BH$4, ","), ""), IF($BN363=Довідники!$E$5, CONCATENATE($BH$4, "*,"), ""), IF($BU363="З", CONCATENATE($BO$4, ","), ""), IF($BU363=Довідники!$E$5, CONCATENATE($BO$4, "*,"), ""), IF($CB363="З", CONCATENATE($BV$4, ","), ""), IF($CB363=Довідники!$E$5, CONCATENATE($BV$4, "*,"), ""), IF($CI363="З", CONCATENATE($CC$4, ","), ""), IF($CI363=Довідники!$E$5, CONCATENATE($CC$4, "*,"), ""), IF($CP363="З", CONCATENATE($CJ$4, ","), ""), IF($CP363=Довідники!$E$5, CONCATENATE($CJ$4, "*,"), ""), IF($CW363="З", CONCATENATE($CQ$4, ","), ""), IF($CW363=Довідники!$E$5, CONCATENATE($CQ$4, "*,"), ""), IF($DD363="З", CONCATENATE($CX$4, ","), ""), IF($DD363=Довідники!$E$5, CONCATENATE($CX$4, "*,"), ""), IF($DK363="З", CONCATENATE($DE$4, ","), ""), IF($DK363=Довідники!$E$5, CONCATENATE($DE$4, "*,"), ""))</f>
        <v/>
      </c>
      <c r="H363" s="48" t="str">
        <f t="shared" si="318"/>
        <v/>
      </c>
      <c r="I363" s="48" t="str">
        <f t="shared" si="319"/>
        <v/>
      </c>
      <c r="J363" s="48">
        <f t="shared" si="320"/>
        <v>0</v>
      </c>
      <c r="K363" s="48" t="str">
        <f t="shared" si="321"/>
        <v/>
      </c>
      <c r="L363" s="48">
        <f t="shared" si="297"/>
        <v>0</v>
      </c>
      <c r="M363" s="51">
        <f t="shared" si="322"/>
        <v>0</v>
      </c>
      <c r="N363" s="51">
        <f t="shared" si="323"/>
        <v>0</v>
      </c>
      <c r="O363" s="52">
        <f t="shared" si="324"/>
        <v>0</v>
      </c>
      <c r="P363" s="96" t="str">
        <f t="shared" si="325"/>
        <v xml:space="preserve"> </v>
      </c>
      <c r="Q363" s="166" t="str">
        <f>IF(OR(P363&lt;Довідники!$J$8, P363&gt;Довідники!$K$8), "!", "")</f>
        <v>!</v>
      </c>
      <c r="R363" s="159"/>
      <c r="S363" s="103"/>
      <c r="T363" s="103"/>
      <c r="U363" s="72">
        <f t="shared" si="298"/>
        <v>0</v>
      </c>
      <c r="V363" s="104"/>
      <c r="W363" s="104"/>
      <c r="X363" s="105"/>
      <c r="Y363" s="102"/>
      <c r="Z363" s="103"/>
      <c r="AA363" s="103"/>
      <c r="AB363" s="72">
        <f t="shared" si="299"/>
        <v>0</v>
      </c>
      <c r="AC363" s="104"/>
      <c r="AD363" s="104"/>
      <c r="AE363" s="152"/>
      <c r="AF363" s="159"/>
      <c r="AG363" s="103"/>
      <c r="AH363" s="103"/>
      <c r="AI363" s="72">
        <f t="shared" si="300"/>
        <v>0</v>
      </c>
      <c r="AJ363" s="104"/>
      <c r="AK363" s="104"/>
      <c r="AL363" s="105"/>
      <c r="AM363" s="102"/>
      <c r="AN363" s="103"/>
      <c r="AO363" s="103"/>
      <c r="AP363" s="72">
        <f t="shared" si="301"/>
        <v>0</v>
      </c>
      <c r="AQ363" s="104"/>
      <c r="AR363" s="104"/>
      <c r="AS363" s="152"/>
      <c r="AT363" s="159"/>
      <c r="AU363" s="103"/>
      <c r="AV363" s="103"/>
      <c r="AW363" s="72">
        <f t="shared" si="302"/>
        <v>0</v>
      </c>
      <c r="AX363" s="104"/>
      <c r="AY363" s="104"/>
      <c r="AZ363" s="105"/>
      <c r="BA363" s="102"/>
      <c r="BB363" s="103"/>
      <c r="BC363" s="103"/>
      <c r="BD363" s="72">
        <f t="shared" si="303"/>
        <v>0</v>
      </c>
      <c r="BE363" s="104"/>
      <c r="BF363" s="104"/>
      <c r="BG363" s="152"/>
      <c r="BH363" s="159"/>
      <c r="BI363" s="103"/>
      <c r="BJ363" s="103"/>
      <c r="BK363" s="72">
        <f t="shared" si="304"/>
        <v>0</v>
      </c>
      <c r="BL363" s="104"/>
      <c r="BM363" s="104"/>
      <c r="BN363" s="105"/>
      <c r="BO363" s="102"/>
      <c r="BP363" s="103"/>
      <c r="BQ363" s="103"/>
      <c r="BR363" s="72">
        <f t="shared" si="305"/>
        <v>0</v>
      </c>
      <c r="BS363" s="104"/>
      <c r="BT363" s="104"/>
      <c r="BU363" s="152"/>
      <c r="BV363" s="159"/>
      <c r="BW363" s="103"/>
      <c r="BX363" s="103"/>
      <c r="BY363" s="72">
        <f t="shared" si="306"/>
        <v>0</v>
      </c>
      <c r="BZ363" s="104"/>
      <c r="CA363" s="104"/>
      <c r="CB363" s="105"/>
      <c r="CC363" s="102"/>
      <c r="CD363" s="103"/>
      <c r="CE363" s="103"/>
      <c r="CF363" s="72">
        <f t="shared" si="307"/>
        <v>0</v>
      </c>
      <c r="CG363" s="104"/>
      <c r="CH363" s="104"/>
      <c r="CI363" s="152"/>
      <c r="CJ363" s="159"/>
      <c r="CK363" s="103"/>
      <c r="CL363" s="103"/>
      <c r="CM363" s="72">
        <f t="shared" si="308"/>
        <v>0</v>
      </c>
      <c r="CN363" s="104"/>
      <c r="CO363" s="104"/>
      <c r="CP363" s="105"/>
      <c r="CQ363" s="102"/>
      <c r="CR363" s="103"/>
      <c r="CS363" s="103"/>
      <c r="CT363" s="72">
        <f t="shared" si="309"/>
        <v>0</v>
      </c>
      <c r="CU363" s="104"/>
      <c r="CV363" s="104"/>
      <c r="CW363" s="152"/>
      <c r="CX363" s="159"/>
      <c r="CY363" s="103"/>
      <c r="CZ363" s="103"/>
      <c r="DA363" s="72">
        <f t="shared" si="310"/>
        <v>0</v>
      </c>
      <c r="DB363" s="104"/>
      <c r="DC363" s="104"/>
      <c r="DD363" s="105"/>
      <c r="DE363" s="102"/>
      <c r="DF363" s="103"/>
      <c r="DG363" s="103"/>
      <c r="DH363" s="72">
        <f t="shared" si="311"/>
        <v>0</v>
      </c>
      <c r="DI363" s="104"/>
      <c r="DJ363" s="104"/>
      <c r="DK363" s="152"/>
      <c r="DL363" s="170">
        <f t="shared" si="326"/>
        <v>0</v>
      </c>
      <c r="DM363" s="51">
        <f>DN363*Довідники!$H$2</f>
        <v>0</v>
      </c>
      <c r="DN363" s="72">
        <f t="shared" si="327"/>
        <v>0</v>
      </c>
      <c r="DO363" s="96" t="str">
        <f t="shared" si="312"/>
        <v xml:space="preserve"> </v>
      </c>
      <c r="DP363" s="68" t="str">
        <f>IF(OR(DO363&lt;Довідники!$J$3, DO363&gt;Довідники!$K$3), "!", "")</f>
        <v>!</v>
      </c>
      <c r="DQ363" s="120"/>
      <c r="DR363" s="45" t="str">
        <f t="shared" si="328"/>
        <v/>
      </c>
      <c r="DS363" s="182" t="s">
        <v>207</v>
      </c>
      <c r="DT363" s="119"/>
      <c r="DU363" s="119"/>
      <c r="DV363" s="119"/>
      <c r="DW363" s="179"/>
      <c r="DX363" s="182"/>
      <c r="DY363" s="119"/>
      <c r="DZ363" s="119"/>
      <c r="EA363" s="183"/>
      <c r="EB363" s="129">
        <f t="shared" si="329"/>
        <v>0</v>
      </c>
      <c r="EC363" s="130">
        <f t="shared" si="330"/>
        <v>0</v>
      </c>
      <c r="ED363" s="131">
        <f t="shared" si="331"/>
        <v>0</v>
      </c>
      <c r="EE363" s="131">
        <f t="shared" si="313"/>
        <v>0</v>
      </c>
      <c r="EF363" s="131">
        <f t="shared" si="314"/>
        <v>0</v>
      </c>
      <c r="EG363" s="131">
        <f t="shared" si="315"/>
        <v>0</v>
      </c>
      <c r="EH363" s="131">
        <f t="shared" si="316"/>
        <v>0</v>
      </c>
      <c r="EI363" s="131">
        <f t="shared" si="332"/>
        <v>0</v>
      </c>
      <c r="EJ363" s="131">
        <f t="shared" si="333"/>
        <v>0</v>
      </c>
      <c r="EL363" s="123">
        <f t="shared" si="334"/>
        <v>0</v>
      </c>
    </row>
    <row r="364" spans="1:142" ht="13.5" thickBot="1" x14ac:dyDescent="0.25">
      <c r="A364" s="49">
        <f t="shared" si="296"/>
        <v>45</v>
      </c>
      <c r="B364" s="101"/>
      <c r="C364" s="50" t="str">
        <f>IF(ISBLANK(D364)=FALSE,VLOOKUP(D364,Довідники!$B$2:$C$45,2,FALSE),"")</f>
        <v/>
      </c>
      <c r="D364" s="145"/>
      <c r="E364" s="112"/>
      <c r="F364" s="48" t="str">
        <f t="shared" si="317"/>
        <v/>
      </c>
      <c r="G364" s="48" t="str">
        <f>CONCATENATE(IF($X364="З", CONCATENATE($R$4, ","), ""), IF($X364=Довідники!$E$5, CONCATENATE($R$4, "*,"), ""), IF($AE364="З", CONCATENATE($Y$4, ","), ""), IF($AE364=Довідники!$E$5, CONCATENATE($Y$4, "*,"), ""), IF($AL364="З", CONCATENATE($AF$4, ","), ""), IF($AL364=Довідники!$E$5, CONCATENATE($AF$4, "*,"), ""), IF($AS364="З", CONCATENATE($AM$4, ","), ""), IF($AS364=Довідники!$E$5, CONCATENATE($AM$4, "*,"), ""), IF($AZ364="З", CONCATENATE($AT$4, ","), ""), IF($AZ364=Довідники!$E$5, CONCATENATE($AT$4, "*,"), ""), IF($BG364="З", CONCATENATE($BA$4, ","), ""), IF($BG364=Довідники!$E$5, CONCATENATE($BA$4, "*,"), ""), IF($BN364="З", CONCATENATE($BH$4, ","), ""), IF($BN364=Довідники!$E$5, CONCATENATE($BH$4, "*,"), ""), IF($BU364="З", CONCATENATE($BO$4, ","), ""), IF($BU364=Довідники!$E$5, CONCATENATE($BO$4, "*,"), ""), IF($CB364="З", CONCATENATE($BV$4, ","), ""), IF($CB364=Довідники!$E$5, CONCATENATE($BV$4, "*,"), ""), IF($CI364="З", CONCATENATE($CC$4, ","), ""), IF($CI364=Довідники!$E$5, CONCATENATE($CC$4, "*,"), ""), IF($CP364="З", CONCATENATE($CJ$4, ","), ""), IF($CP364=Довідники!$E$5, CONCATENATE($CJ$4, "*,"), ""), IF($CW364="З", CONCATENATE($CQ$4, ","), ""), IF($CW364=Довідники!$E$5, CONCATENATE($CQ$4, "*,"), ""), IF($DD364="З", CONCATENATE($CX$4, ","), ""), IF($DD364=Довідники!$E$5, CONCATENATE($CX$4, "*,"), ""), IF($DK364="З", CONCATENATE($DE$4, ","), ""), IF($DK364=Довідники!$E$5, CONCATENATE($DE$4, "*,"), ""))</f>
        <v/>
      </c>
      <c r="H364" s="48" t="str">
        <f t="shared" si="318"/>
        <v/>
      </c>
      <c r="I364" s="48" t="str">
        <f t="shared" si="319"/>
        <v/>
      </c>
      <c r="J364" s="48">
        <f t="shared" si="320"/>
        <v>0</v>
      </c>
      <c r="K364" s="48" t="str">
        <f t="shared" si="321"/>
        <v/>
      </c>
      <c r="L364" s="48">
        <f t="shared" si="297"/>
        <v>0</v>
      </c>
      <c r="M364" s="51">
        <f t="shared" si="322"/>
        <v>0</v>
      </c>
      <c r="N364" s="51">
        <f t="shared" si="323"/>
        <v>0</v>
      </c>
      <c r="O364" s="52">
        <f t="shared" si="324"/>
        <v>0</v>
      </c>
      <c r="P364" s="96" t="str">
        <f t="shared" si="325"/>
        <v xml:space="preserve"> </v>
      </c>
      <c r="Q364" s="166" t="str">
        <f>IF(OR(P364&lt;Довідники!$J$8, P364&gt;Довідники!$K$8), "!", "")</f>
        <v>!</v>
      </c>
      <c r="R364" s="159"/>
      <c r="S364" s="103"/>
      <c r="T364" s="103"/>
      <c r="U364" s="72">
        <f t="shared" si="298"/>
        <v>0</v>
      </c>
      <c r="V364" s="104"/>
      <c r="W364" s="104"/>
      <c r="X364" s="105"/>
      <c r="Y364" s="102"/>
      <c r="Z364" s="103"/>
      <c r="AA364" s="103"/>
      <c r="AB364" s="72">
        <f t="shared" si="299"/>
        <v>0</v>
      </c>
      <c r="AC364" s="104"/>
      <c r="AD364" s="104"/>
      <c r="AE364" s="152"/>
      <c r="AF364" s="159"/>
      <c r="AG364" s="103"/>
      <c r="AH364" s="103"/>
      <c r="AI364" s="72">
        <f t="shared" si="300"/>
        <v>0</v>
      </c>
      <c r="AJ364" s="104"/>
      <c r="AK364" s="104"/>
      <c r="AL364" s="105"/>
      <c r="AM364" s="102"/>
      <c r="AN364" s="103"/>
      <c r="AO364" s="103"/>
      <c r="AP364" s="72">
        <f t="shared" si="301"/>
        <v>0</v>
      </c>
      <c r="AQ364" s="104"/>
      <c r="AR364" s="104"/>
      <c r="AS364" s="152"/>
      <c r="AT364" s="159"/>
      <c r="AU364" s="103"/>
      <c r="AV364" s="103"/>
      <c r="AW364" s="72">
        <f t="shared" si="302"/>
        <v>0</v>
      </c>
      <c r="AX364" s="104"/>
      <c r="AY364" s="104"/>
      <c r="AZ364" s="105"/>
      <c r="BA364" s="102"/>
      <c r="BB364" s="103"/>
      <c r="BC364" s="103"/>
      <c r="BD364" s="72">
        <f t="shared" si="303"/>
        <v>0</v>
      </c>
      <c r="BE364" s="104"/>
      <c r="BF364" s="104"/>
      <c r="BG364" s="152"/>
      <c r="BH364" s="159"/>
      <c r="BI364" s="103"/>
      <c r="BJ364" s="103"/>
      <c r="BK364" s="72">
        <f t="shared" si="304"/>
        <v>0</v>
      </c>
      <c r="BL364" s="104"/>
      <c r="BM364" s="104"/>
      <c r="BN364" s="105"/>
      <c r="BO364" s="102"/>
      <c r="BP364" s="103"/>
      <c r="BQ364" s="103"/>
      <c r="BR364" s="72">
        <f t="shared" si="305"/>
        <v>0</v>
      </c>
      <c r="BS364" s="104"/>
      <c r="BT364" s="104"/>
      <c r="BU364" s="152"/>
      <c r="BV364" s="159"/>
      <c r="BW364" s="103"/>
      <c r="BX364" s="103"/>
      <c r="BY364" s="72">
        <f t="shared" si="306"/>
        <v>0</v>
      </c>
      <c r="BZ364" s="104"/>
      <c r="CA364" s="104"/>
      <c r="CB364" s="105"/>
      <c r="CC364" s="102"/>
      <c r="CD364" s="103"/>
      <c r="CE364" s="103"/>
      <c r="CF364" s="72">
        <f t="shared" si="307"/>
        <v>0</v>
      </c>
      <c r="CG364" s="104"/>
      <c r="CH364" s="104"/>
      <c r="CI364" s="152"/>
      <c r="CJ364" s="159"/>
      <c r="CK364" s="103"/>
      <c r="CL364" s="103"/>
      <c r="CM364" s="72">
        <f t="shared" si="308"/>
        <v>0</v>
      </c>
      <c r="CN364" s="104"/>
      <c r="CO364" s="104"/>
      <c r="CP364" s="105"/>
      <c r="CQ364" s="102"/>
      <c r="CR364" s="103"/>
      <c r="CS364" s="103"/>
      <c r="CT364" s="72">
        <f t="shared" si="309"/>
        <v>0</v>
      </c>
      <c r="CU364" s="104"/>
      <c r="CV364" s="104"/>
      <c r="CW364" s="152"/>
      <c r="CX364" s="159"/>
      <c r="CY364" s="103"/>
      <c r="CZ364" s="103"/>
      <c r="DA364" s="72">
        <f t="shared" si="310"/>
        <v>0</v>
      </c>
      <c r="DB364" s="104"/>
      <c r="DC364" s="104"/>
      <c r="DD364" s="105"/>
      <c r="DE364" s="102"/>
      <c r="DF364" s="103"/>
      <c r="DG364" s="103"/>
      <c r="DH364" s="72">
        <f t="shared" si="311"/>
        <v>0</v>
      </c>
      <c r="DI364" s="104"/>
      <c r="DJ364" s="104"/>
      <c r="DK364" s="152"/>
      <c r="DL364" s="170">
        <f t="shared" si="326"/>
        <v>0</v>
      </c>
      <c r="DM364" s="51">
        <f>DN364*Довідники!$H$2</f>
        <v>0</v>
      </c>
      <c r="DN364" s="72">
        <f t="shared" si="327"/>
        <v>0</v>
      </c>
      <c r="DO364" s="96" t="str">
        <f t="shared" si="312"/>
        <v xml:space="preserve"> </v>
      </c>
      <c r="DP364" s="68" t="str">
        <f>IF(OR(DO364&lt;Довідники!$J$3, DO364&gt;Довідники!$K$3), "!", "")</f>
        <v>!</v>
      </c>
      <c r="DQ364" s="120"/>
      <c r="DR364" s="45" t="str">
        <f t="shared" si="328"/>
        <v/>
      </c>
      <c r="DS364" s="182" t="s">
        <v>207</v>
      </c>
      <c r="DT364" s="119"/>
      <c r="DU364" s="119"/>
      <c r="DV364" s="119"/>
      <c r="DW364" s="179"/>
      <c r="DX364" s="182"/>
      <c r="DY364" s="119"/>
      <c r="DZ364" s="119"/>
      <c r="EA364" s="183"/>
      <c r="EB364" s="129">
        <f t="shared" si="329"/>
        <v>0</v>
      </c>
      <c r="EC364" s="130">
        <f t="shared" si="330"/>
        <v>0</v>
      </c>
      <c r="ED364" s="131">
        <f t="shared" si="331"/>
        <v>0</v>
      </c>
      <c r="EE364" s="131">
        <f t="shared" si="313"/>
        <v>0</v>
      </c>
      <c r="EF364" s="131">
        <f t="shared" si="314"/>
        <v>0</v>
      </c>
      <c r="EG364" s="131">
        <f t="shared" si="315"/>
        <v>0</v>
      </c>
      <c r="EH364" s="131">
        <f t="shared" si="316"/>
        <v>0</v>
      </c>
      <c r="EI364" s="131">
        <f t="shared" si="332"/>
        <v>0</v>
      </c>
      <c r="EJ364" s="131">
        <f t="shared" si="333"/>
        <v>0</v>
      </c>
      <c r="EL364" s="123">
        <f t="shared" si="334"/>
        <v>0</v>
      </c>
    </row>
    <row r="365" spans="1:142" ht="13.5" thickBot="1" x14ac:dyDescent="0.25">
      <c r="A365" s="49">
        <f t="shared" si="296"/>
        <v>46</v>
      </c>
      <c r="B365" s="101"/>
      <c r="C365" s="50" t="str">
        <f>IF(ISBLANK(D365)=FALSE,VLOOKUP(D365,Довідники!$B$2:$C$45,2,FALSE),"")</f>
        <v/>
      </c>
      <c r="D365" s="145"/>
      <c r="E365" s="112"/>
      <c r="F365" s="48" t="str">
        <f t="shared" si="317"/>
        <v/>
      </c>
      <c r="G365" s="48" t="str">
        <f>CONCATENATE(IF($X365="З", CONCATENATE($R$4, ","), ""), IF($X365=Довідники!$E$5, CONCATENATE($R$4, "*,"), ""), IF($AE365="З", CONCATENATE($Y$4, ","), ""), IF($AE365=Довідники!$E$5, CONCATENATE($Y$4, "*,"), ""), IF($AL365="З", CONCATENATE($AF$4, ","), ""), IF($AL365=Довідники!$E$5, CONCATENATE($AF$4, "*,"), ""), IF($AS365="З", CONCATENATE($AM$4, ","), ""), IF($AS365=Довідники!$E$5, CONCATENATE($AM$4, "*,"), ""), IF($AZ365="З", CONCATENATE($AT$4, ","), ""), IF($AZ365=Довідники!$E$5, CONCATENATE($AT$4, "*,"), ""), IF($BG365="З", CONCATENATE($BA$4, ","), ""), IF($BG365=Довідники!$E$5, CONCATENATE($BA$4, "*,"), ""), IF($BN365="З", CONCATENATE($BH$4, ","), ""), IF($BN365=Довідники!$E$5, CONCATENATE($BH$4, "*,"), ""), IF($BU365="З", CONCATENATE($BO$4, ","), ""), IF($BU365=Довідники!$E$5, CONCATENATE($BO$4, "*,"), ""), IF($CB365="З", CONCATENATE($BV$4, ","), ""), IF($CB365=Довідники!$E$5, CONCATENATE($BV$4, "*,"), ""), IF($CI365="З", CONCATENATE($CC$4, ","), ""), IF($CI365=Довідники!$E$5, CONCATENATE($CC$4, "*,"), ""), IF($CP365="З", CONCATENATE($CJ$4, ","), ""), IF($CP365=Довідники!$E$5, CONCATENATE($CJ$4, "*,"), ""), IF($CW365="З", CONCATENATE($CQ$4, ","), ""), IF($CW365=Довідники!$E$5, CONCATENATE($CQ$4, "*,"), ""), IF($DD365="З", CONCATENATE($CX$4, ","), ""), IF($DD365=Довідники!$E$5, CONCATENATE($CX$4, "*,"), ""), IF($DK365="З", CONCATENATE($DE$4, ","), ""), IF($DK365=Довідники!$E$5, CONCATENATE($DE$4, "*,"), ""))</f>
        <v/>
      </c>
      <c r="H365" s="48" t="str">
        <f t="shared" si="318"/>
        <v/>
      </c>
      <c r="I365" s="48" t="str">
        <f t="shared" si="319"/>
        <v/>
      </c>
      <c r="J365" s="48">
        <f t="shared" si="320"/>
        <v>0</v>
      </c>
      <c r="K365" s="48" t="str">
        <f t="shared" si="321"/>
        <v/>
      </c>
      <c r="L365" s="48">
        <f t="shared" si="297"/>
        <v>0</v>
      </c>
      <c r="M365" s="51">
        <f t="shared" si="322"/>
        <v>0</v>
      </c>
      <c r="N365" s="51">
        <f t="shared" si="323"/>
        <v>0</v>
      </c>
      <c r="O365" s="52">
        <f t="shared" si="324"/>
        <v>0</v>
      </c>
      <c r="P365" s="96" t="str">
        <f t="shared" si="325"/>
        <v xml:space="preserve"> </v>
      </c>
      <c r="Q365" s="166" t="str">
        <f>IF(OR(P365&lt;Довідники!$J$8, P365&gt;Довідники!$K$8), "!", "")</f>
        <v>!</v>
      </c>
      <c r="R365" s="159"/>
      <c r="S365" s="103"/>
      <c r="T365" s="103"/>
      <c r="U365" s="72">
        <f t="shared" si="298"/>
        <v>0</v>
      </c>
      <c r="V365" s="104"/>
      <c r="W365" s="104"/>
      <c r="X365" s="105"/>
      <c r="Y365" s="102"/>
      <c r="Z365" s="103"/>
      <c r="AA365" s="103"/>
      <c r="AB365" s="72">
        <f t="shared" si="299"/>
        <v>0</v>
      </c>
      <c r="AC365" s="104"/>
      <c r="AD365" s="104"/>
      <c r="AE365" s="152"/>
      <c r="AF365" s="159"/>
      <c r="AG365" s="103"/>
      <c r="AH365" s="103"/>
      <c r="AI365" s="72">
        <f t="shared" si="300"/>
        <v>0</v>
      </c>
      <c r="AJ365" s="104"/>
      <c r="AK365" s="104"/>
      <c r="AL365" s="105"/>
      <c r="AM365" s="102"/>
      <c r="AN365" s="103"/>
      <c r="AO365" s="103"/>
      <c r="AP365" s="72">
        <f t="shared" si="301"/>
        <v>0</v>
      </c>
      <c r="AQ365" s="104"/>
      <c r="AR365" s="104"/>
      <c r="AS365" s="152"/>
      <c r="AT365" s="159"/>
      <c r="AU365" s="103"/>
      <c r="AV365" s="103"/>
      <c r="AW365" s="72">
        <f t="shared" si="302"/>
        <v>0</v>
      </c>
      <c r="AX365" s="104"/>
      <c r="AY365" s="104"/>
      <c r="AZ365" s="105"/>
      <c r="BA365" s="102"/>
      <c r="BB365" s="103"/>
      <c r="BC365" s="103"/>
      <c r="BD365" s="72">
        <f t="shared" si="303"/>
        <v>0</v>
      </c>
      <c r="BE365" s="104"/>
      <c r="BF365" s="104"/>
      <c r="BG365" s="152"/>
      <c r="BH365" s="159"/>
      <c r="BI365" s="103"/>
      <c r="BJ365" s="103"/>
      <c r="BK365" s="72">
        <f t="shared" si="304"/>
        <v>0</v>
      </c>
      <c r="BL365" s="104"/>
      <c r="BM365" s="104"/>
      <c r="BN365" s="105"/>
      <c r="BO365" s="102"/>
      <c r="BP365" s="103"/>
      <c r="BQ365" s="103"/>
      <c r="BR365" s="72">
        <f t="shared" si="305"/>
        <v>0</v>
      </c>
      <c r="BS365" s="104"/>
      <c r="BT365" s="104"/>
      <c r="BU365" s="152"/>
      <c r="BV365" s="159"/>
      <c r="BW365" s="103"/>
      <c r="BX365" s="103"/>
      <c r="BY365" s="72">
        <f t="shared" si="306"/>
        <v>0</v>
      </c>
      <c r="BZ365" s="104"/>
      <c r="CA365" s="104"/>
      <c r="CB365" s="105"/>
      <c r="CC365" s="102"/>
      <c r="CD365" s="103"/>
      <c r="CE365" s="103"/>
      <c r="CF365" s="72">
        <f t="shared" si="307"/>
        <v>0</v>
      </c>
      <c r="CG365" s="104"/>
      <c r="CH365" s="104"/>
      <c r="CI365" s="152"/>
      <c r="CJ365" s="159"/>
      <c r="CK365" s="103"/>
      <c r="CL365" s="103"/>
      <c r="CM365" s="72">
        <f t="shared" si="308"/>
        <v>0</v>
      </c>
      <c r="CN365" s="104"/>
      <c r="CO365" s="104"/>
      <c r="CP365" s="105"/>
      <c r="CQ365" s="102"/>
      <c r="CR365" s="103"/>
      <c r="CS365" s="103"/>
      <c r="CT365" s="72">
        <f t="shared" si="309"/>
        <v>0</v>
      </c>
      <c r="CU365" s="104"/>
      <c r="CV365" s="104"/>
      <c r="CW365" s="152"/>
      <c r="CX365" s="159"/>
      <c r="CY365" s="103"/>
      <c r="CZ365" s="103"/>
      <c r="DA365" s="72">
        <f t="shared" si="310"/>
        <v>0</v>
      </c>
      <c r="DB365" s="104"/>
      <c r="DC365" s="104"/>
      <c r="DD365" s="105"/>
      <c r="DE365" s="102"/>
      <c r="DF365" s="103"/>
      <c r="DG365" s="103"/>
      <c r="DH365" s="72">
        <f t="shared" si="311"/>
        <v>0</v>
      </c>
      <c r="DI365" s="104"/>
      <c r="DJ365" s="104"/>
      <c r="DK365" s="152"/>
      <c r="DL365" s="170">
        <f t="shared" si="326"/>
        <v>0</v>
      </c>
      <c r="DM365" s="51">
        <f>DN365*Довідники!$H$2</f>
        <v>0</v>
      </c>
      <c r="DN365" s="72">
        <f t="shared" si="327"/>
        <v>0</v>
      </c>
      <c r="DO365" s="96" t="str">
        <f t="shared" si="312"/>
        <v xml:space="preserve"> </v>
      </c>
      <c r="DP365" s="68" t="str">
        <f>IF(OR(DO365&lt;Довідники!$J$3, DO365&gt;Довідники!$K$3), "!", "")</f>
        <v>!</v>
      </c>
      <c r="DQ365" s="120"/>
      <c r="DR365" s="45" t="str">
        <f t="shared" si="328"/>
        <v/>
      </c>
      <c r="DS365" s="182" t="s">
        <v>207</v>
      </c>
      <c r="DT365" s="119"/>
      <c r="DU365" s="119"/>
      <c r="DV365" s="119"/>
      <c r="DW365" s="179"/>
      <c r="DX365" s="182"/>
      <c r="DY365" s="119"/>
      <c r="DZ365" s="119"/>
      <c r="EA365" s="183"/>
      <c r="EB365" s="129">
        <f t="shared" si="329"/>
        <v>0</v>
      </c>
      <c r="EC365" s="130">
        <f t="shared" si="330"/>
        <v>0</v>
      </c>
      <c r="ED365" s="131">
        <f t="shared" si="331"/>
        <v>0</v>
      </c>
      <c r="EE365" s="131">
        <f t="shared" si="313"/>
        <v>0</v>
      </c>
      <c r="EF365" s="131">
        <f t="shared" si="314"/>
        <v>0</v>
      </c>
      <c r="EG365" s="131">
        <f t="shared" si="315"/>
        <v>0</v>
      </c>
      <c r="EH365" s="131">
        <f t="shared" si="316"/>
        <v>0</v>
      </c>
      <c r="EI365" s="131">
        <f t="shared" si="332"/>
        <v>0</v>
      </c>
      <c r="EJ365" s="131">
        <f t="shared" si="333"/>
        <v>0</v>
      </c>
      <c r="EL365" s="123">
        <f t="shared" si="334"/>
        <v>0</v>
      </c>
    </row>
    <row r="366" spans="1:142" ht="13.5" thickBot="1" x14ac:dyDescent="0.25">
      <c r="A366" s="49">
        <f t="shared" si="296"/>
        <v>47</v>
      </c>
      <c r="B366" s="101"/>
      <c r="C366" s="50" t="str">
        <f>IF(ISBLANK(D366)=FALSE,VLOOKUP(D366,Довідники!$B$2:$C$45,2,FALSE),"")</f>
        <v/>
      </c>
      <c r="D366" s="145"/>
      <c r="E366" s="112"/>
      <c r="F366" s="48" t="str">
        <f t="shared" si="317"/>
        <v/>
      </c>
      <c r="G366" s="48" t="str">
        <f>CONCATENATE(IF($X366="З", CONCATENATE($R$4, ","), ""), IF($X366=Довідники!$E$5, CONCATENATE($R$4, "*,"), ""), IF($AE366="З", CONCATENATE($Y$4, ","), ""), IF($AE366=Довідники!$E$5, CONCATENATE($Y$4, "*,"), ""), IF($AL366="З", CONCATENATE($AF$4, ","), ""), IF($AL366=Довідники!$E$5, CONCATENATE($AF$4, "*,"), ""), IF($AS366="З", CONCATENATE($AM$4, ","), ""), IF($AS366=Довідники!$E$5, CONCATENATE($AM$4, "*,"), ""), IF($AZ366="З", CONCATENATE($AT$4, ","), ""), IF($AZ366=Довідники!$E$5, CONCATENATE($AT$4, "*,"), ""), IF($BG366="З", CONCATENATE($BA$4, ","), ""), IF($BG366=Довідники!$E$5, CONCATENATE($BA$4, "*,"), ""), IF($BN366="З", CONCATENATE($BH$4, ","), ""), IF($BN366=Довідники!$E$5, CONCATENATE($BH$4, "*,"), ""), IF($BU366="З", CONCATENATE($BO$4, ","), ""), IF($BU366=Довідники!$E$5, CONCATENATE($BO$4, "*,"), ""), IF($CB366="З", CONCATENATE($BV$4, ","), ""), IF($CB366=Довідники!$E$5, CONCATENATE($BV$4, "*,"), ""), IF($CI366="З", CONCATENATE($CC$4, ","), ""), IF($CI366=Довідники!$E$5, CONCATENATE($CC$4, "*,"), ""), IF($CP366="З", CONCATENATE($CJ$4, ","), ""), IF($CP366=Довідники!$E$5, CONCATENATE($CJ$4, "*,"), ""), IF($CW366="З", CONCATENATE($CQ$4, ","), ""), IF($CW366=Довідники!$E$5, CONCATENATE($CQ$4, "*,"), ""), IF($DD366="З", CONCATENATE($CX$4, ","), ""), IF($DD366=Довідники!$E$5, CONCATENATE($CX$4, "*,"), ""), IF($DK366="З", CONCATENATE($DE$4, ","), ""), IF($DK366=Довідники!$E$5, CONCATENATE($DE$4, "*,"), ""))</f>
        <v/>
      </c>
      <c r="H366" s="48" t="str">
        <f t="shared" si="318"/>
        <v/>
      </c>
      <c r="I366" s="48" t="str">
        <f t="shared" si="319"/>
        <v/>
      </c>
      <c r="J366" s="48">
        <f t="shared" si="320"/>
        <v>0</v>
      </c>
      <c r="K366" s="48" t="str">
        <f t="shared" si="321"/>
        <v/>
      </c>
      <c r="L366" s="48">
        <f t="shared" si="297"/>
        <v>0</v>
      </c>
      <c r="M366" s="51">
        <f t="shared" si="322"/>
        <v>0</v>
      </c>
      <c r="N366" s="51">
        <f t="shared" si="323"/>
        <v>0</v>
      </c>
      <c r="O366" s="52">
        <f t="shared" si="324"/>
        <v>0</v>
      </c>
      <c r="P366" s="96" t="str">
        <f t="shared" si="325"/>
        <v xml:space="preserve"> </v>
      </c>
      <c r="Q366" s="166" t="str">
        <f>IF(OR(P366&lt;Довідники!$J$8, P366&gt;Довідники!$K$8), "!", "")</f>
        <v>!</v>
      </c>
      <c r="R366" s="159"/>
      <c r="S366" s="103"/>
      <c r="T366" s="103"/>
      <c r="U366" s="72">
        <f t="shared" si="298"/>
        <v>0</v>
      </c>
      <c r="V366" s="104"/>
      <c r="W366" s="104"/>
      <c r="X366" s="105"/>
      <c r="Y366" s="102"/>
      <c r="Z366" s="103"/>
      <c r="AA366" s="103"/>
      <c r="AB366" s="72">
        <f t="shared" si="299"/>
        <v>0</v>
      </c>
      <c r="AC366" s="104"/>
      <c r="AD366" s="104"/>
      <c r="AE366" s="152"/>
      <c r="AF366" s="159"/>
      <c r="AG366" s="103"/>
      <c r="AH366" s="103"/>
      <c r="AI366" s="72">
        <f t="shared" si="300"/>
        <v>0</v>
      </c>
      <c r="AJ366" s="104"/>
      <c r="AK366" s="104"/>
      <c r="AL366" s="105"/>
      <c r="AM366" s="102"/>
      <c r="AN366" s="103"/>
      <c r="AO366" s="103"/>
      <c r="AP366" s="72">
        <f t="shared" si="301"/>
        <v>0</v>
      </c>
      <c r="AQ366" s="104"/>
      <c r="AR366" s="104"/>
      <c r="AS366" s="152"/>
      <c r="AT366" s="159"/>
      <c r="AU366" s="103"/>
      <c r="AV366" s="103"/>
      <c r="AW366" s="72">
        <f t="shared" si="302"/>
        <v>0</v>
      </c>
      <c r="AX366" s="104"/>
      <c r="AY366" s="104"/>
      <c r="AZ366" s="105"/>
      <c r="BA366" s="102"/>
      <c r="BB366" s="103"/>
      <c r="BC366" s="103"/>
      <c r="BD366" s="72">
        <f t="shared" si="303"/>
        <v>0</v>
      </c>
      <c r="BE366" s="104"/>
      <c r="BF366" s="104"/>
      <c r="BG366" s="152"/>
      <c r="BH366" s="159"/>
      <c r="BI366" s="103"/>
      <c r="BJ366" s="103"/>
      <c r="BK366" s="72">
        <f t="shared" si="304"/>
        <v>0</v>
      </c>
      <c r="BL366" s="104"/>
      <c r="BM366" s="104"/>
      <c r="BN366" s="105"/>
      <c r="BO366" s="102"/>
      <c r="BP366" s="103"/>
      <c r="BQ366" s="103"/>
      <c r="BR366" s="72">
        <f t="shared" si="305"/>
        <v>0</v>
      </c>
      <c r="BS366" s="104"/>
      <c r="BT366" s="104"/>
      <c r="BU366" s="152"/>
      <c r="BV366" s="159"/>
      <c r="BW366" s="103"/>
      <c r="BX366" s="103"/>
      <c r="BY366" s="72">
        <f t="shared" si="306"/>
        <v>0</v>
      </c>
      <c r="BZ366" s="104"/>
      <c r="CA366" s="104"/>
      <c r="CB366" s="105"/>
      <c r="CC366" s="102"/>
      <c r="CD366" s="103"/>
      <c r="CE366" s="103"/>
      <c r="CF366" s="72">
        <f t="shared" si="307"/>
        <v>0</v>
      </c>
      <c r="CG366" s="104"/>
      <c r="CH366" s="104"/>
      <c r="CI366" s="152"/>
      <c r="CJ366" s="159"/>
      <c r="CK366" s="103"/>
      <c r="CL366" s="103"/>
      <c r="CM366" s="72">
        <f t="shared" si="308"/>
        <v>0</v>
      </c>
      <c r="CN366" s="104"/>
      <c r="CO366" s="104"/>
      <c r="CP366" s="105"/>
      <c r="CQ366" s="102"/>
      <c r="CR366" s="103"/>
      <c r="CS366" s="103"/>
      <c r="CT366" s="72">
        <f t="shared" si="309"/>
        <v>0</v>
      </c>
      <c r="CU366" s="104"/>
      <c r="CV366" s="104"/>
      <c r="CW366" s="152"/>
      <c r="CX366" s="159"/>
      <c r="CY366" s="103"/>
      <c r="CZ366" s="103"/>
      <c r="DA366" s="72">
        <f t="shared" si="310"/>
        <v>0</v>
      </c>
      <c r="DB366" s="104"/>
      <c r="DC366" s="104"/>
      <c r="DD366" s="105"/>
      <c r="DE366" s="102"/>
      <c r="DF366" s="103"/>
      <c r="DG366" s="103"/>
      <c r="DH366" s="72">
        <f t="shared" si="311"/>
        <v>0</v>
      </c>
      <c r="DI366" s="104"/>
      <c r="DJ366" s="104"/>
      <c r="DK366" s="152"/>
      <c r="DL366" s="170">
        <f t="shared" si="326"/>
        <v>0</v>
      </c>
      <c r="DM366" s="51">
        <f>DN366*Довідники!$H$2</f>
        <v>0</v>
      </c>
      <c r="DN366" s="72">
        <f t="shared" si="327"/>
        <v>0</v>
      </c>
      <c r="DO366" s="96" t="str">
        <f t="shared" si="312"/>
        <v xml:space="preserve"> </v>
      </c>
      <c r="DP366" s="68" t="str">
        <f>IF(OR(DO366&lt;Довідники!$J$3, DO366&gt;Довідники!$K$3), "!", "")</f>
        <v>!</v>
      </c>
      <c r="DQ366" s="120"/>
      <c r="DR366" s="45" t="str">
        <f t="shared" si="328"/>
        <v/>
      </c>
      <c r="DS366" s="182" t="s">
        <v>207</v>
      </c>
      <c r="DT366" s="119"/>
      <c r="DU366" s="119"/>
      <c r="DV366" s="119"/>
      <c r="DW366" s="179"/>
      <c r="DX366" s="182"/>
      <c r="DY366" s="119"/>
      <c r="DZ366" s="119"/>
      <c r="EA366" s="183"/>
      <c r="EB366" s="129">
        <f t="shared" si="329"/>
        <v>0</v>
      </c>
      <c r="EC366" s="130">
        <f t="shared" si="330"/>
        <v>0</v>
      </c>
      <c r="ED366" s="131">
        <f t="shared" si="331"/>
        <v>0</v>
      </c>
      <c r="EE366" s="131">
        <f t="shared" si="313"/>
        <v>0</v>
      </c>
      <c r="EF366" s="131">
        <f t="shared" si="314"/>
        <v>0</v>
      </c>
      <c r="EG366" s="131">
        <f t="shared" si="315"/>
        <v>0</v>
      </c>
      <c r="EH366" s="131">
        <f t="shared" si="316"/>
        <v>0</v>
      </c>
      <c r="EI366" s="131">
        <f t="shared" si="332"/>
        <v>0</v>
      </c>
      <c r="EJ366" s="131">
        <f t="shared" si="333"/>
        <v>0</v>
      </c>
      <c r="EL366" s="123">
        <f t="shared" si="334"/>
        <v>0</v>
      </c>
    </row>
    <row r="367" spans="1:142" ht="13.5" thickBot="1" x14ac:dyDescent="0.25">
      <c r="A367" s="49">
        <f t="shared" si="296"/>
        <v>48</v>
      </c>
      <c r="B367" s="101"/>
      <c r="C367" s="50" t="str">
        <f>IF(ISBLANK(D367)=FALSE,VLOOKUP(D367,Довідники!$B$2:$C$45,2,FALSE),"")</f>
        <v/>
      </c>
      <c r="D367" s="145"/>
      <c r="E367" s="112"/>
      <c r="F367" s="48" t="str">
        <f t="shared" si="317"/>
        <v/>
      </c>
      <c r="G367" s="48" t="str">
        <f>CONCATENATE(IF($X367="З", CONCATENATE($R$4, ","), ""), IF($X367=Довідники!$E$5, CONCATENATE($R$4, "*,"), ""), IF($AE367="З", CONCATENATE($Y$4, ","), ""), IF($AE367=Довідники!$E$5, CONCATENATE($Y$4, "*,"), ""), IF($AL367="З", CONCATENATE($AF$4, ","), ""), IF($AL367=Довідники!$E$5, CONCATENATE($AF$4, "*,"), ""), IF($AS367="З", CONCATENATE($AM$4, ","), ""), IF($AS367=Довідники!$E$5, CONCATENATE($AM$4, "*,"), ""), IF($AZ367="З", CONCATENATE($AT$4, ","), ""), IF($AZ367=Довідники!$E$5, CONCATENATE($AT$4, "*,"), ""), IF($BG367="З", CONCATENATE($BA$4, ","), ""), IF($BG367=Довідники!$E$5, CONCATENATE($BA$4, "*,"), ""), IF($BN367="З", CONCATENATE($BH$4, ","), ""), IF($BN367=Довідники!$E$5, CONCATENATE($BH$4, "*,"), ""), IF($BU367="З", CONCATENATE($BO$4, ","), ""), IF($BU367=Довідники!$E$5, CONCATENATE($BO$4, "*,"), ""), IF($CB367="З", CONCATENATE($BV$4, ","), ""), IF($CB367=Довідники!$E$5, CONCATENATE($BV$4, "*,"), ""), IF($CI367="З", CONCATENATE($CC$4, ","), ""), IF($CI367=Довідники!$E$5, CONCATENATE($CC$4, "*,"), ""), IF($CP367="З", CONCATENATE($CJ$4, ","), ""), IF($CP367=Довідники!$E$5, CONCATENATE($CJ$4, "*,"), ""), IF($CW367="З", CONCATENATE($CQ$4, ","), ""), IF($CW367=Довідники!$E$5, CONCATENATE($CQ$4, "*,"), ""), IF($DD367="З", CONCATENATE($CX$4, ","), ""), IF($DD367=Довідники!$E$5, CONCATENATE($CX$4, "*,"), ""), IF($DK367="З", CONCATENATE($DE$4, ","), ""), IF($DK367=Довідники!$E$5, CONCATENATE($DE$4, "*,"), ""))</f>
        <v/>
      </c>
      <c r="H367" s="48" t="str">
        <f t="shared" si="318"/>
        <v/>
      </c>
      <c r="I367" s="48" t="str">
        <f t="shared" si="319"/>
        <v/>
      </c>
      <c r="J367" s="48">
        <f t="shared" si="320"/>
        <v>0</v>
      </c>
      <c r="K367" s="48" t="str">
        <f t="shared" si="321"/>
        <v/>
      </c>
      <c r="L367" s="48">
        <f t="shared" si="297"/>
        <v>0</v>
      </c>
      <c r="M367" s="51">
        <f t="shared" si="322"/>
        <v>0</v>
      </c>
      <c r="N367" s="51">
        <f t="shared" si="323"/>
        <v>0</v>
      </c>
      <c r="O367" s="52">
        <f t="shared" si="324"/>
        <v>0</v>
      </c>
      <c r="P367" s="96" t="str">
        <f t="shared" si="325"/>
        <v xml:space="preserve"> </v>
      </c>
      <c r="Q367" s="166" t="str">
        <f>IF(OR(P367&lt;Довідники!$J$8, P367&gt;Довідники!$K$8), "!", "")</f>
        <v>!</v>
      </c>
      <c r="R367" s="159"/>
      <c r="S367" s="103"/>
      <c r="T367" s="103"/>
      <c r="U367" s="72">
        <f t="shared" si="298"/>
        <v>0</v>
      </c>
      <c r="V367" s="104"/>
      <c r="W367" s="104"/>
      <c r="X367" s="105"/>
      <c r="Y367" s="102"/>
      <c r="Z367" s="103"/>
      <c r="AA367" s="103"/>
      <c r="AB367" s="72">
        <f t="shared" si="299"/>
        <v>0</v>
      </c>
      <c r="AC367" s="104"/>
      <c r="AD367" s="104"/>
      <c r="AE367" s="152"/>
      <c r="AF367" s="159"/>
      <c r="AG367" s="103"/>
      <c r="AH367" s="103"/>
      <c r="AI367" s="72">
        <f t="shared" si="300"/>
        <v>0</v>
      </c>
      <c r="AJ367" s="104"/>
      <c r="AK367" s="104"/>
      <c r="AL367" s="105"/>
      <c r="AM367" s="102"/>
      <c r="AN367" s="103"/>
      <c r="AO367" s="103"/>
      <c r="AP367" s="72">
        <f t="shared" si="301"/>
        <v>0</v>
      </c>
      <c r="AQ367" s="104"/>
      <c r="AR367" s="104"/>
      <c r="AS367" s="152"/>
      <c r="AT367" s="159"/>
      <c r="AU367" s="103"/>
      <c r="AV367" s="103"/>
      <c r="AW367" s="72">
        <f t="shared" si="302"/>
        <v>0</v>
      </c>
      <c r="AX367" s="104"/>
      <c r="AY367" s="104"/>
      <c r="AZ367" s="105"/>
      <c r="BA367" s="102"/>
      <c r="BB367" s="103"/>
      <c r="BC367" s="103"/>
      <c r="BD367" s="72">
        <f t="shared" si="303"/>
        <v>0</v>
      </c>
      <c r="BE367" s="104"/>
      <c r="BF367" s="104"/>
      <c r="BG367" s="152"/>
      <c r="BH367" s="159"/>
      <c r="BI367" s="103"/>
      <c r="BJ367" s="103"/>
      <c r="BK367" s="72">
        <f t="shared" si="304"/>
        <v>0</v>
      </c>
      <c r="BL367" s="104"/>
      <c r="BM367" s="104"/>
      <c r="BN367" s="105"/>
      <c r="BO367" s="102"/>
      <c r="BP367" s="103"/>
      <c r="BQ367" s="103"/>
      <c r="BR367" s="72">
        <f t="shared" si="305"/>
        <v>0</v>
      </c>
      <c r="BS367" s="104"/>
      <c r="BT367" s="104"/>
      <c r="BU367" s="152"/>
      <c r="BV367" s="159"/>
      <c r="BW367" s="103"/>
      <c r="BX367" s="103"/>
      <c r="BY367" s="72">
        <f t="shared" si="306"/>
        <v>0</v>
      </c>
      <c r="BZ367" s="104"/>
      <c r="CA367" s="104"/>
      <c r="CB367" s="105"/>
      <c r="CC367" s="102"/>
      <c r="CD367" s="103"/>
      <c r="CE367" s="103"/>
      <c r="CF367" s="72">
        <f t="shared" si="307"/>
        <v>0</v>
      </c>
      <c r="CG367" s="104"/>
      <c r="CH367" s="104"/>
      <c r="CI367" s="152"/>
      <c r="CJ367" s="159"/>
      <c r="CK367" s="103"/>
      <c r="CL367" s="103"/>
      <c r="CM367" s="72">
        <f t="shared" si="308"/>
        <v>0</v>
      </c>
      <c r="CN367" s="104"/>
      <c r="CO367" s="104"/>
      <c r="CP367" s="105"/>
      <c r="CQ367" s="102"/>
      <c r="CR367" s="103"/>
      <c r="CS367" s="103"/>
      <c r="CT367" s="72">
        <f t="shared" si="309"/>
        <v>0</v>
      </c>
      <c r="CU367" s="104"/>
      <c r="CV367" s="104"/>
      <c r="CW367" s="152"/>
      <c r="CX367" s="159"/>
      <c r="CY367" s="103"/>
      <c r="CZ367" s="103"/>
      <c r="DA367" s="72">
        <f t="shared" si="310"/>
        <v>0</v>
      </c>
      <c r="DB367" s="104"/>
      <c r="DC367" s="104"/>
      <c r="DD367" s="105"/>
      <c r="DE367" s="102"/>
      <c r="DF367" s="103"/>
      <c r="DG367" s="103"/>
      <c r="DH367" s="72">
        <f t="shared" si="311"/>
        <v>0</v>
      </c>
      <c r="DI367" s="104"/>
      <c r="DJ367" s="104"/>
      <c r="DK367" s="152"/>
      <c r="DL367" s="170">
        <f t="shared" si="326"/>
        <v>0</v>
      </c>
      <c r="DM367" s="51">
        <f>DN367*Довідники!$H$2</f>
        <v>0</v>
      </c>
      <c r="DN367" s="72">
        <f t="shared" si="327"/>
        <v>0</v>
      </c>
      <c r="DO367" s="96" t="str">
        <f t="shared" si="312"/>
        <v xml:space="preserve"> </v>
      </c>
      <c r="DP367" s="68" t="str">
        <f>IF(OR(DO367&lt;Довідники!$J$3, DO367&gt;Довідники!$K$3), "!", "")</f>
        <v>!</v>
      </c>
      <c r="DQ367" s="120"/>
      <c r="DR367" s="45" t="str">
        <f t="shared" si="328"/>
        <v/>
      </c>
      <c r="DS367" s="182" t="s">
        <v>207</v>
      </c>
      <c r="DT367" s="119"/>
      <c r="DU367" s="119"/>
      <c r="DV367" s="119"/>
      <c r="DW367" s="179"/>
      <c r="DX367" s="182"/>
      <c r="DY367" s="119"/>
      <c r="DZ367" s="119"/>
      <c r="EA367" s="183"/>
      <c r="EB367" s="129">
        <f t="shared" si="329"/>
        <v>0</v>
      </c>
      <c r="EC367" s="130">
        <f t="shared" si="330"/>
        <v>0</v>
      </c>
      <c r="ED367" s="131">
        <f t="shared" si="331"/>
        <v>0</v>
      </c>
      <c r="EE367" s="131">
        <f t="shared" si="313"/>
        <v>0</v>
      </c>
      <c r="EF367" s="131">
        <f t="shared" si="314"/>
        <v>0</v>
      </c>
      <c r="EG367" s="131">
        <f t="shared" si="315"/>
        <v>0</v>
      </c>
      <c r="EH367" s="131">
        <f t="shared" si="316"/>
        <v>0</v>
      </c>
      <c r="EI367" s="131">
        <f t="shared" si="332"/>
        <v>0</v>
      </c>
      <c r="EJ367" s="131">
        <f t="shared" si="333"/>
        <v>0</v>
      </c>
      <c r="EL367" s="123">
        <f t="shared" si="334"/>
        <v>0</v>
      </c>
    </row>
    <row r="368" spans="1:142" ht="13.5" thickBot="1" x14ac:dyDescent="0.25">
      <c r="A368" s="49">
        <f t="shared" si="296"/>
        <v>49</v>
      </c>
      <c r="B368" s="101"/>
      <c r="C368" s="50" t="str">
        <f>IF(ISBLANK(D368)=FALSE,VLOOKUP(D368,Довідники!$B$2:$C$45,2,FALSE),"")</f>
        <v/>
      </c>
      <c r="D368" s="145"/>
      <c r="E368" s="112"/>
      <c r="F368" s="48" t="str">
        <f t="shared" si="317"/>
        <v/>
      </c>
      <c r="G368" s="48" t="str">
        <f>CONCATENATE(IF($X368="З", CONCATENATE($R$4, ","), ""), IF($X368=Довідники!$E$5, CONCATENATE($R$4, "*,"), ""), IF($AE368="З", CONCATENATE($Y$4, ","), ""), IF($AE368=Довідники!$E$5, CONCATENATE($Y$4, "*,"), ""), IF($AL368="З", CONCATENATE($AF$4, ","), ""), IF($AL368=Довідники!$E$5, CONCATENATE($AF$4, "*,"), ""), IF($AS368="З", CONCATENATE($AM$4, ","), ""), IF($AS368=Довідники!$E$5, CONCATENATE($AM$4, "*,"), ""), IF($AZ368="З", CONCATENATE($AT$4, ","), ""), IF($AZ368=Довідники!$E$5, CONCATENATE($AT$4, "*,"), ""), IF($BG368="З", CONCATENATE($BA$4, ","), ""), IF($BG368=Довідники!$E$5, CONCATENATE($BA$4, "*,"), ""), IF($BN368="З", CONCATENATE($BH$4, ","), ""), IF($BN368=Довідники!$E$5, CONCATENATE($BH$4, "*,"), ""), IF($BU368="З", CONCATENATE($BO$4, ","), ""), IF($BU368=Довідники!$E$5, CONCATENATE($BO$4, "*,"), ""), IF($CB368="З", CONCATENATE($BV$4, ","), ""), IF($CB368=Довідники!$E$5, CONCATENATE($BV$4, "*,"), ""), IF($CI368="З", CONCATENATE($CC$4, ","), ""), IF($CI368=Довідники!$E$5, CONCATENATE($CC$4, "*,"), ""), IF($CP368="З", CONCATENATE($CJ$4, ","), ""), IF($CP368=Довідники!$E$5, CONCATENATE($CJ$4, "*,"), ""), IF($CW368="З", CONCATENATE($CQ$4, ","), ""), IF($CW368=Довідники!$E$5, CONCATENATE($CQ$4, "*,"), ""), IF($DD368="З", CONCATENATE($CX$4, ","), ""), IF($DD368=Довідники!$E$5, CONCATENATE($CX$4, "*,"), ""), IF($DK368="З", CONCATENATE($DE$4, ","), ""), IF($DK368=Довідники!$E$5, CONCATENATE($DE$4, "*,"), ""))</f>
        <v/>
      </c>
      <c r="H368" s="48" t="str">
        <f t="shared" si="318"/>
        <v/>
      </c>
      <c r="I368" s="48" t="str">
        <f t="shared" si="319"/>
        <v/>
      </c>
      <c r="J368" s="48">
        <f t="shared" si="320"/>
        <v>0</v>
      </c>
      <c r="K368" s="48" t="str">
        <f t="shared" si="321"/>
        <v/>
      </c>
      <c r="L368" s="48">
        <f t="shared" si="297"/>
        <v>0</v>
      </c>
      <c r="M368" s="51">
        <f t="shared" si="322"/>
        <v>0</v>
      </c>
      <c r="N368" s="51">
        <f t="shared" si="323"/>
        <v>0</v>
      </c>
      <c r="O368" s="52">
        <f t="shared" si="324"/>
        <v>0</v>
      </c>
      <c r="P368" s="96" t="str">
        <f t="shared" si="325"/>
        <v xml:space="preserve"> </v>
      </c>
      <c r="Q368" s="166" t="str">
        <f>IF(OR(P368&lt;Довідники!$J$8, P368&gt;Довідники!$K$8), "!", "")</f>
        <v>!</v>
      </c>
      <c r="R368" s="159"/>
      <c r="S368" s="103"/>
      <c r="T368" s="103"/>
      <c r="U368" s="72">
        <f t="shared" si="298"/>
        <v>0</v>
      </c>
      <c r="V368" s="104"/>
      <c r="W368" s="104"/>
      <c r="X368" s="105"/>
      <c r="Y368" s="102"/>
      <c r="Z368" s="103"/>
      <c r="AA368" s="103"/>
      <c r="AB368" s="72">
        <f t="shared" si="299"/>
        <v>0</v>
      </c>
      <c r="AC368" s="104"/>
      <c r="AD368" s="104"/>
      <c r="AE368" s="152"/>
      <c r="AF368" s="159"/>
      <c r="AG368" s="103"/>
      <c r="AH368" s="103"/>
      <c r="AI368" s="72">
        <f t="shared" si="300"/>
        <v>0</v>
      </c>
      <c r="AJ368" s="104"/>
      <c r="AK368" s="104"/>
      <c r="AL368" s="105"/>
      <c r="AM368" s="102"/>
      <c r="AN368" s="103"/>
      <c r="AO368" s="103"/>
      <c r="AP368" s="72">
        <f t="shared" si="301"/>
        <v>0</v>
      </c>
      <c r="AQ368" s="104"/>
      <c r="AR368" s="104"/>
      <c r="AS368" s="152"/>
      <c r="AT368" s="159"/>
      <c r="AU368" s="103"/>
      <c r="AV368" s="103"/>
      <c r="AW368" s="72">
        <f t="shared" si="302"/>
        <v>0</v>
      </c>
      <c r="AX368" s="104"/>
      <c r="AY368" s="104"/>
      <c r="AZ368" s="105"/>
      <c r="BA368" s="102"/>
      <c r="BB368" s="103"/>
      <c r="BC368" s="103"/>
      <c r="BD368" s="72">
        <f t="shared" si="303"/>
        <v>0</v>
      </c>
      <c r="BE368" s="104"/>
      <c r="BF368" s="104"/>
      <c r="BG368" s="152"/>
      <c r="BH368" s="159"/>
      <c r="BI368" s="103"/>
      <c r="BJ368" s="103"/>
      <c r="BK368" s="72">
        <f t="shared" si="304"/>
        <v>0</v>
      </c>
      <c r="BL368" s="104"/>
      <c r="BM368" s="104"/>
      <c r="BN368" s="105"/>
      <c r="BO368" s="102"/>
      <c r="BP368" s="103"/>
      <c r="BQ368" s="103"/>
      <c r="BR368" s="72">
        <f t="shared" si="305"/>
        <v>0</v>
      </c>
      <c r="BS368" s="104"/>
      <c r="BT368" s="104"/>
      <c r="BU368" s="152"/>
      <c r="BV368" s="159"/>
      <c r="BW368" s="103"/>
      <c r="BX368" s="103"/>
      <c r="BY368" s="72">
        <f t="shared" si="306"/>
        <v>0</v>
      </c>
      <c r="BZ368" s="104"/>
      <c r="CA368" s="104"/>
      <c r="CB368" s="105"/>
      <c r="CC368" s="102"/>
      <c r="CD368" s="103"/>
      <c r="CE368" s="103"/>
      <c r="CF368" s="72">
        <f t="shared" si="307"/>
        <v>0</v>
      </c>
      <c r="CG368" s="104"/>
      <c r="CH368" s="104"/>
      <c r="CI368" s="152"/>
      <c r="CJ368" s="159"/>
      <c r="CK368" s="103"/>
      <c r="CL368" s="103"/>
      <c r="CM368" s="72">
        <f t="shared" si="308"/>
        <v>0</v>
      </c>
      <c r="CN368" s="104"/>
      <c r="CO368" s="104"/>
      <c r="CP368" s="105"/>
      <c r="CQ368" s="102"/>
      <c r="CR368" s="103"/>
      <c r="CS368" s="103"/>
      <c r="CT368" s="72">
        <f t="shared" si="309"/>
        <v>0</v>
      </c>
      <c r="CU368" s="104"/>
      <c r="CV368" s="104"/>
      <c r="CW368" s="152"/>
      <c r="CX368" s="159"/>
      <c r="CY368" s="103"/>
      <c r="CZ368" s="103"/>
      <c r="DA368" s="72">
        <f t="shared" si="310"/>
        <v>0</v>
      </c>
      <c r="DB368" s="104"/>
      <c r="DC368" s="104"/>
      <c r="DD368" s="105"/>
      <c r="DE368" s="102"/>
      <c r="DF368" s="103"/>
      <c r="DG368" s="103"/>
      <c r="DH368" s="72">
        <f t="shared" si="311"/>
        <v>0</v>
      </c>
      <c r="DI368" s="104"/>
      <c r="DJ368" s="104"/>
      <c r="DK368" s="152"/>
      <c r="DL368" s="170">
        <f t="shared" si="326"/>
        <v>0</v>
      </c>
      <c r="DM368" s="51">
        <f>DN368*Довідники!$H$2</f>
        <v>0</v>
      </c>
      <c r="DN368" s="72">
        <f t="shared" si="327"/>
        <v>0</v>
      </c>
      <c r="DO368" s="96" t="str">
        <f t="shared" si="312"/>
        <v xml:space="preserve"> </v>
      </c>
      <c r="DP368" s="68" t="str">
        <f>IF(OR(DO368&lt;Довідники!$J$3, DO368&gt;Довідники!$K$3), "!", "")</f>
        <v>!</v>
      </c>
      <c r="DQ368" s="120"/>
      <c r="DR368" s="45" t="str">
        <f t="shared" si="328"/>
        <v/>
      </c>
      <c r="DS368" s="182" t="s">
        <v>207</v>
      </c>
      <c r="DT368" s="119"/>
      <c r="DU368" s="119"/>
      <c r="DV368" s="119"/>
      <c r="DW368" s="179"/>
      <c r="DX368" s="182"/>
      <c r="DY368" s="119"/>
      <c r="DZ368" s="119"/>
      <c r="EA368" s="183"/>
      <c r="EB368" s="129">
        <f t="shared" si="329"/>
        <v>0</v>
      </c>
      <c r="EC368" s="130">
        <f t="shared" si="330"/>
        <v>0</v>
      </c>
      <c r="ED368" s="131">
        <f t="shared" si="331"/>
        <v>0</v>
      </c>
      <c r="EE368" s="131">
        <f t="shared" si="313"/>
        <v>0</v>
      </c>
      <c r="EF368" s="131">
        <f t="shared" si="314"/>
        <v>0</v>
      </c>
      <c r="EG368" s="131">
        <f t="shared" si="315"/>
        <v>0</v>
      </c>
      <c r="EH368" s="131">
        <f t="shared" si="316"/>
        <v>0</v>
      </c>
      <c r="EI368" s="131">
        <f t="shared" si="332"/>
        <v>0</v>
      </c>
      <c r="EJ368" s="131">
        <f t="shared" si="333"/>
        <v>0</v>
      </c>
      <c r="EL368" s="123">
        <f t="shared" si="334"/>
        <v>0</v>
      </c>
    </row>
    <row r="369" spans="1:142" customFormat="1" ht="13.5" thickBot="1" x14ac:dyDescent="0.25">
      <c r="A369" s="49">
        <f t="shared" si="296"/>
        <v>50</v>
      </c>
      <c r="B369" s="101"/>
      <c r="C369" s="50" t="str">
        <f>IF(ISBLANK(D369)=FALSE,VLOOKUP(D369,Довідники!$B$2:$C$45,2,FALSE),"")</f>
        <v/>
      </c>
      <c r="D369" s="145"/>
      <c r="E369" s="112"/>
      <c r="F369" s="48" t="str">
        <f t="shared" si="317"/>
        <v/>
      </c>
      <c r="G369" s="48" t="str">
        <f>CONCATENATE(IF($X369="З", CONCATENATE($R$4, ","), ""), IF($X369=Довідники!$E$5, CONCATENATE($R$4, "*,"), ""), IF($AE369="З", CONCATENATE($Y$4, ","), ""), IF($AE369=Довідники!$E$5, CONCATENATE($Y$4, "*,"), ""), IF($AL369="З", CONCATENATE($AF$4, ","), ""), IF($AL369=Довідники!$E$5, CONCATENATE($AF$4, "*,"), ""), IF($AS369="З", CONCATENATE($AM$4, ","), ""), IF($AS369=Довідники!$E$5, CONCATENATE($AM$4, "*,"), ""), IF($AZ369="З", CONCATENATE($AT$4, ","), ""), IF($AZ369=Довідники!$E$5, CONCATENATE($AT$4, "*,"), ""), IF($BG369="З", CONCATENATE($BA$4, ","), ""), IF($BG369=Довідники!$E$5, CONCATENATE($BA$4, "*,"), ""), IF($BN369="З", CONCATENATE($BH$4, ","), ""), IF($BN369=Довідники!$E$5, CONCATENATE($BH$4, "*,"), ""), IF($BU369="З", CONCATENATE($BO$4, ","), ""), IF($BU369=Довідники!$E$5, CONCATENATE($BO$4, "*,"), ""), IF($CB369="З", CONCATENATE($BV$4, ","), ""), IF($CB369=Довідники!$E$5, CONCATENATE($BV$4, "*,"), ""), IF($CI369="З", CONCATENATE($CC$4, ","), ""), IF($CI369=Довідники!$E$5, CONCATENATE($CC$4, "*,"), ""), IF($CP369="З", CONCATENATE($CJ$4, ","), ""), IF($CP369=Довідники!$E$5, CONCATENATE($CJ$4, "*,"), ""), IF($CW369="З", CONCATENATE($CQ$4, ","), ""), IF($CW369=Довідники!$E$5, CONCATENATE($CQ$4, "*,"), ""), IF($DD369="З", CONCATENATE($CX$4, ","), ""), IF($DD369=Довідники!$E$5, CONCATENATE($CX$4, "*,"), ""), IF($DK369="З", CONCATENATE($DE$4, ","), ""), IF($DK369=Довідники!$E$5, CONCATENATE($DE$4, "*,"), ""))</f>
        <v/>
      </c>
      <c r="H369" s="48" t="str">
        <f t="shared" si="318"/>
        <v/>
      </c>
      <c r="I369" s="48" t="str">
        <f t="shared" si="319"/>
        <v/>
      </c>
      <c r="J369" s="48">
        <f t="shared" ref="J369:J418" si="335">V369+AC369+AJ369+AQ369+AX369+BE369+BL369+BS369+BZ369+CG369+CN369+CU369+DB369+DI369</f>
        <v>0</v>
      </c>
      <c r="K369" s="48" t="str">
        <f t="shared" si="321"/>
        <v/>
      </c>
      <c r="L369" s="48">
        <f t="shared" ref="L369:L418" si="336">SUM(M369:O369)</f>
        <v>0</v>
      </c>
      <c r="M369" s="51">
        <f t="shared" ref="M369:M418" si="337">$R$6*R369+$Y$6*Y369+$AF$6*AF369+$AM$6*AM369+$AT$6*AT369+$BA$6*BA369+$BH$6*BH369+$BO$6*BO369+$BV$6*BV369+$CC$6*CC369+$CJ$6*CJ369+$CQ$6*CQ369+$CX$6*CX369+$DE$6*DE369</f>
        <v>0</v>
      </c>
      <c r="N369" s="51">
        <f t="shared" ref="N369:N418" si="338">$R$6*S369+$Y$6*Z369+$AF$6*AG369+$AM$6*AN369+$AT$6*AU369+$BA$6*BB369+$BH$6*BI369+$BO$6*BP369+$BV$6*BW369+$CC$6*CD369+$CJ$6*CK369+$CQ$6*CR369+$CX$6*CY369+$DE$6*DF369</f>
        <v>0</v>
      </c>
      <c r="O369" s="52">
        <f t="shared" ref="O369:O418" si="339">$R$6*T369+$Y$6*AA369+$AF$6*AH369+$AM$6*AO369+$AT$6*AV369+$BA$6*BC369+$BH$6*BJ369+$BO$6*BQ369+$BV$6*BX369+$CC$6*CE369+$CJ$6*CL369+$CQ$6*CS369+$CX$6*CZ369+$DE$6*DG369</f>
        <v>0</v>
      </c>
      <c r="P369" s="96" t="str">
        <f t="shared" ref="P369:P418" si="340">IF(DM369&lt;&gt;0, L369/DM369, " ")</f>
        <v xml:space="preserve"> </v>
      </c>
      <c r="Q369" s="166" t="str">
        <f>IF(OR(P369&lt;Довідники!$J$8, P369&gt;Довідники!$K$8), "!", "")</f>
        <v>!</v>
      </c>
      <c r="R369" s="159"/>
      <c r="S369" s="103"/>
      <c r="T369" s="103"/>
      <c r="U369" s="72">
        <f t="shared" ref="U369:U418" si="341">SUM(R369:T369)</f>
        <v>0</v>
      </c>
      <c r="V369" s="104"/>
      <c r="W369" s="104"/>
      <c r="X369" s="105"/>
      <c r="Y369" s="102"/>
      <c r="Z369" s="103"/>
      <c r="AA369" s="103"/>
      <c r="AB369" s="72">
        <f t="shared" ref="AB369:AB418" si="342">SUM(Y369:AA369)</f>
        <v>0</v>
      </c>
      <c r="AC369" s="104"/>
      <c r="AD369" s="104"/>
      <c r="AE369" s="152"/>
      <c r="AF369" s="159"/>
      <c r="AG369" s="103"/>
      <c r="AH369" s="103"/>
      <c r="AI369" s="72">
        <f t="shared" ref="AI369:AI418" si="343">SUM(AF369:AH369)</f>
        <v>0</v>
      </c>
      <c r="AJ369" s="104"/>
      <c r="AK369" s="104"/>
      <c r="AL369" s="105"/>
      <c r="AM369" s="102"/>
      <c r="AN369" s="103"/>
      <c r="AO369" s="103"/>
      <c r="AP369" s="72">
        <f t="shared" ref="AP369:AP418" si="344">SUM(AM369:AO369)</f>
        <v>0</v>
      </c>
      <c r="AQ369" s="104"/>
      <c r="AR369" s="104"/>
      <c r="AS369" s="152"/>
      <c r="AT369" s="159"/>
      <c r="AU369" s="103"/>
      <c r="AV369" s="103"/>
      <c r="AW369" s="72">
        <f t="shared" ref="AW369:AW418" si="345">SUM(AT369:AV369)</f>
        <v>0</v>
      </c>
      <c r="AX369" s="104"/>
      <c r="AY369" s="104"/>
      <c r="AZ369" s="105"/>
      <c r="BA369" s="102"/>
      <c r="BB369" s="103"/>
      <c r="BC369" s="103"/>
      <c r="BD369" s="72">
        <f t="shared" ref="BD369:BD418" si="346">SUM(BA369:BC369)</f>
        <v>0</v>
      </c>
      <c r="BE369" s="104"/>
      <c r="BF369" s="104"/>
      <c r="BG369" s="152"/>
      <c r="BH369" s="159"/>
      <c r="BI369" s="103"/>
      <c r="BJ369" s="103"/>
      <c r="BK369" s="72">
        <f t="shared" ref="BK369:BK418" si="347">SUM(BH369:BJ369)</f>
        <v>0</v>
      </c>
      <c r="BL369" s="104"/>
      <c r="BM369" s="104"/>
      <c r="BN369" s="105"/>
      <c r="BO369" s="102"/>
      <c r="BP369" s="103"/>
      <c r="BQ369" s="103"/>
      <c r="BR369" s="72">
        <f t="shared" ref="BR369:BR418" si="348">SUM(BO369:BQ369)</f>
        <v>0</v>
      </c>
      <c r="BS369" s="104"/>
      <c r="BT369" s="104"/>
      <c r="BU369" s="152"/>
      <c r="BV369" s="159"/>
      <c r="BW369" s="103"/>
      <c r="BX369" s="103"/>
      <c r="BY369" s="72">
        <f t="shared" ref="BY369:BY418" si="349">SUM(BV369:BX369)</f>
        <v>0</v>
      </c>
      <c r="BZ369" s="104"/>
      <c r="CA369" s="104"/>
      <c r="CB369" s="105"/>
      <c r="CC369" s="102"/>
      <c r="CD369" s="103"/>
      <c r="CE369" s="103"/>
      <c r="CF369" s="72">
        <f t="shared" ref="CF369:CF418" si="350">SUM(CC369:CE369)</f>
        <v>0</v>
      </c>
      <c r="CG369" s="104"/>
      <c r="CH369" s="104"/>
      <c r="CI369" s="152"/>
      <c r="CJ369" s="159"/>
      <c r="CK369" s="103"/>
      <c r="CL369" s="103"/>
      <c r="CM369" s="72">
        <f t="shared" ref="CM369:CM418" si="351">SUM(CJ369:CL369)</f>
        <v>0</v>
      </c>
      <c r="CN369" s="104"/>
      <c r="CO369" s="104"/>
      <c r="CP369" s="105"/>
      <c r="CQ369" s="102"/>
      <c r="CR369" s="103"/>
      <c r="CS369" s="103"/>
      <c r="CT369" s="72">
        <f t="shared" ref="CT369:CT418" si="352">SUM(CQ369:CS369)</f>
        <v>0</v>
      </c>
      <c r="CU369" s="104"/>
      <c r="CV369" s="104"/>
      <c r="CW369" s="152"/>
      <c r="CX369" s="159"/>
      <c r="CY369" s="103"/>
      <c r="CZ369" s="103"/>
      <c r="DA369" s="72">
        <f t="shared" ref="DA369:DA418" si="353">SUM(CX369:CZ369)</f>
        <v>0</v>
      </c>
      <c r="DB369" s="104"/>
      <c r="DC369" s="104"/>
      <c r="DD369" s="105"/>
      <c r="DE369" s="102"/>
      <c r="DF369" s="103"/>
      <c r="DG369" s="103"/>
      <c r="DH369" s="72">
        <f t="shared" ref="DH369:DH418" si="354">SUM(DE369:DG369)</f>
        <v>0</v>
      </c>
      <c r="DI369" s="104"/>
      <c r="DJ369" s="104"/>
      <c r="DK369" s="152"/>
      <c r="DL369" s="170">
        <f t="shared" ref="DL369:DL418" si="355">DM369-L369</f>
        <v>0</v>
      </c>
      <c r="DM369" s="51">
        <f>DN369*Довідники!$H$2</f>
        <v>0</v>
      </c>
      <c r="DN369" s="72">
        <f t="shared" ref="DN369:DN418" si="356">E369-DQ369</f>
        <v>0</v>
      </c>
      <c r="DO369" s="96" t="str">
        <f t="shared" ref="DO369:DO418" si="357">IF(DM369&lt;&gt;0,DL369/DM369," ")</f>
        <v xml:space="preserve"> </v>
      </c>
      <c r="DP369" s="68" t="str">
        <f>IF(OR(DO369&lt;Довідники!$J$3, DO369&gt;Довідники!$K$3), "!", "")</f>
        <v>!</v>
      </c>
      <c r="DQ369" s="120"/>
      <c r="DR369" s="45" t="str">
        <f t="shared" ref="DR369:DR418" si="358">IF(AND(E369&lt;&gt;0,DQ369=E369), "+", "")</f>
        <v/>
      </c>
      <c r="DS369" s="182" t="s">
        <v>207</v>
      </c>
      <c r="DT369" s="119"/>
      <c r="DU369" s="119"/>
      <c r="DV369" s="119"/>
      <c r="DW369" s="179"/>
      <c r="DX369" s="182"/>
      <c r="DY369" s="119"/>
      <c r="DZ369" s="119"/>
      <c r="EA369" s="183"/>
      <c r="EB369" s="129">
        <f t="shared" ref="EB369:EB418" si="359">IF(DS369="+",L369,0)</f>
        <v>0</v>
      </c>
      <c r="EC369" s="130">
        <f t="shared" ref="EC369:EC418" si="360">IF(DS369="+",E369,0)</f>
        <v>0</v>
      </c>
      <c r="ED369" s="131">
        <f t="shared" ref="ED369:ED418" si="361">IF(AND(DS369="+",OR(U369&gt;0,V369&gt;0,W369&lt;&gt;"",X369&lt;&gt;"",AB369&gt;0,AC369&gt;0,AD369&lt;&gt;"",AE369&lt;&gt;"")),1,0)</f>
        <v>0</v>
      </c>
      <c r="EE369" s="131">
        <f t="shared" ref="EE369:EE418" si="362">IF(AND(DS369="+",OR(AI369&gt;0,AJ369&gt;0,AK369&lt;&gt;"",AL369&lt;&gt;"",AP369&gt;0,AQ369&gt;0,AR369&lt;&gt;"",AS369&lt;&gt;"")),1,0)</f>
        <v>0</v>
      </c>
      <c r="EF369" s="131">
        <f t="shared" ref="EF369:EF418" si="363">IF(AND(DS369="+",OR(AW369&gt;0,AX369&gt;0,AY369&lt;&gt;"",AZ369&lt;&gt;"",BD369&gt;0,BE369&gt;0,BF369&lt;&gt;"",BG369&lt;&gt;"")),1,0)</f>
        <v>0</v>
      </c>
      <c r="EG369" s="131">
        <f t="shared" ref="EG369:EG418" si="364">IF(AND(DS369="+",OR(BK369&gt;0,BL369&gt;0,BM369&lt;&gt;"",BN369&lt;&gt;"",BR369&gt;0,BS369&gt;0,BT369&lt;&gt;"",BU369&lt;&gt;"")),1,0)</f>
        <v>0</v>
      </c>
      <c r="EH369" s="131">
        <f t="shared" ref="EH369:EH418" si="365">IF(AND(DS369="+",OR(BY369&gt;0,BZ369&gt;0,CA369&lt;&gt;"",CB369&lt;&gt;"",CF369&gt;0,CG369&gt;0,CH369&lt;&gt;"",CI369&lt;&gt;"")),1,0)</f>
        <v>0</v>
      </c>
      <c r="EI369" s="131">
        <f t="shared" ref="EI369:EI418" si="366">IF(AND(DS369="+",OR(CM369&gt;0,CN369&gt;0,CO369&lt;&gt;"",CP369&lt;&gt;"",CT369&gt;0,CU369&gt;0,CV369&lt;&gt;"",CW369&lt;&gt;"")),1,0)</f>
        <v>0</v>
      </c>
      <c r="EJ369" s="131">
        <f t="shared" ref="EJ369:EJ418" si="367">IF(AND($DS369="+",OR(DA369&gt;0,DB369&gt;0,DC369&lt;&gt;"",DD369&lt;&gt;"",DH369&gt;0,DI369&gt;0,DJ369&lt;&gt;"",DK369&lt;&gt;"")),1,0)</f>
        <v>0</v>
      </c>
      <c r="EK369" s="35"/>
      <c r="EL369" s="123">
        <f t="shared" ref="EL369:EL418" si="368">IF(AND(B369="", OR(E369&lt;&gt;0, F369&lt;&gt;"", G369&lt;&gt;"", H369&lt;&gt;"", I369&lt;&gt;"", J369&lt;&gt;0, L369&lt;&gt;0)), 1, 0)</f>
        <v>0</v>
      </c>
    </row>
    <row r="370" spans="1:142" customFormat="1" ht="13.5" thickBot="1" x14ac:dyDescent="0.25">
      <c r="A370" s="49">
        <f t="shared" si="296"/>
        <v>51</v>
      </c>
      <c r="B370" s="101"/>
      <c r="C370" s="50" t="str">
        <f>IF(ISBLANK(D370)=FALSE,VLOOKUP(D370,Довідники!$B$2:$C$45,2,FALSE),"")</f>
        <v/>
      </c>
      <c r="D370" s="145"/>
      <c r="E370" s="112"/>
      <c r="F370" s="48" t="str">
        <f t="shared" si="317"/>
        <v/>
      </c>
      <c r="G370" s="48" t="str">
        <f>CONCATENATE(IF($X370="З", CONCATENATE($R$4, ","), ""), IF($X370=Довідники!$E$5, CONCATENATE($R$4, "*,"), ""), IF($AE370="З", CONCATENATE($Y$4, ","), ""), IF($AE370=Довідники!$E$5, CONCATENATE($Y$4, "*,"), ""), IF($AL370="З", CONCATENATE($AF$4, ","), ""), IF($AL370=Довідники!$E$5, CONCATENATE($AF$4, "*,"), ""), IF($AS370="З", CONCATENATE($AM$4, ","), ""), IF($AS370=Довідники!$E$5, CONCATENATE($AM$4, "*,"), ""), IF($AZ370="З", CONCATENATE($AT$4, ","), ""), IF($AZ370=Довідники!$E$5, CONCATENATE($AT$4, "*,"), ""), IF($BG370="З", CONCATENATE($BA$4, ","), ""), IF($BG370=Довідники!$E$5, CONCATENATE($BA$4, "*,"), ""), IF($BN370="З", CONCATENATE($BH$4, ","), ""), IF($BN370=Довідники!$E$5, CONCATENATE($BH$4, "*,"), ""), IF($BU370="З", CONCATENATE($BO$4, ","), ""), IF($BU370=Довідники!$E$5, CONCATENATE($BO$4, "*,"), ""), IF($CB370="З", CONCATENATE($BV$4, ","), ""), IF($CB370=Довідники!$E$5, CONCATENATE($BV$4, "*,"), ""), IF($CI370="З", CONCATENATE($CC$4, ","), ""), IF($CI370=Довідники!$E$5, CONCATENATE($CC$4, "*,"), ""), IF($CP370="З", CONCATENATE($CJ$4, ","), ""), IF($CP370=Довідники!$E$5, CONCATENATE($CJ$4, "*,"), ""), IF($CW370="З", CONCATENATE($CQ$4, ","), ""), IF($CW370=Довідники!$E$5, CONCATENATE($CQ$4, "*,"), ""), IF($DD370="З", CONCATENATE($CX$4, ","), ""), IF($DD370=Довідники!$E$5, CONCATENATE($CX$4, "*,"), ""), IF($DK370="З", CONCATENATE($DE$4, ","), ""), IF($DK370=Довідники!$E$5, CONCATENATE($DE$4, "*,"), ""))</f>
        <v/>
      </c>
      <c r="H370" s="48" t="str">
        <f t="shared" si="318"/>
        <v/>
      </c>
      <c r="I370" s="48" t="str">
        <f t="shared" si="319"/>
        <v/>
      </c>
      <c r="J370" s="48">
        <f t="shared" si="335"/>
        <v>0</v>
      </c>
      <c r="K370" s="48" t="str">
        <f t="shared" si="321"/>
        <v/>
      </c>
      <c r="L370" s="48">
        <f t="shared" si="336"/>
        <v>0</v>
      </c>
      <c r="M370" s="51">
        <f t="shared" si="337"/>
        <v>0</v>
      </c>
      <c r="N370" s="51">
        <f t="shared" si="338"/>
        <v>0</v>
      </c>
      <c r="O370" s="52">
        <f t="shared" si="339"/>
        <v>0</v>
      </c>
      <c r="P370" s="96" t="str">
        <f t="shared" si="340"/>
        <v xml:space="preserve"> </v>
      </c>
      <c r="Q370" s="166" t="str">
        <f>IF(OR(P370&lt;Довідники!$J$8, P370&gt;Довідники!$K$8), "!", "")</f>
        <v>!</v>
      </c>
      <c r="R370" s="159"/>
      <c r="S370" s="103"/>
      <c r="T370" s="103"/>
      <c r="U370" s="72">
        <f t="shared" si="341"/>
        <v>0</v>
      </c>
      <c r="V370" s="104"/>
      <c r="W370" s="104"/>
      <c r="X370" s="105"/>
      <c r="Y370" s="102"/>
      <c r="Z370" s="103"/>
      <c r="AA370" s="103"/>
      <c r="AB370" s="72">
        <f t="shared" si="342"/>
        <v>0</v>
      </c>
      <c r="AC370" s="104"/>
      <c r="AD370" s="104"/>
      <c r="AE370" s="152"/>
      <c r="AF370" s="159"/>
      <c r="AG370" s="103"/>
      <c r="AH370" s="103"/>
      <c r="AI370" s="72">
        <f t="shared" si="343"/>
        <v>0</v>
      </c>
      <c r="AJ370" s="104"/>
      <c r="AK370" s="104"/>
      <c r="AL370" s="105"/>
      <c r="AM370" s="102"/>
      <c r="AN370" s="103"/>
      <c r="AO370" s="103"/>
      <c r="AP370" s="72">
        <f t="shared" si="344"/>
        <v>0</v>
      </c>
      <c r="AQ370" s="104"/>
      <c r="AR370" s="104"/>
      <c r="AS370" s="152"/>
      <c r="AT370" s="159"/>
      <c r="AU370" s="103"/>
      <c r="AV370" s="103"/>
      <c r="AW370" s="72">
        <f t="shared" si="345"/>
        <v>0</v>
      </c>
      <c r="AX370" s="104"/>
      <c r="AY370" s="104"/>
      <c r="AZ370" s="105"/>
      <c r="BA370" s="102"/>
      <c r="BB370" s="103"/>
      <c r="BC370" s="103"/>
      <c r="BD370" s="72">
        <f t="shared" si="346"/>
        <v>0</v>
      </c>
      <c r="BE370" s="104"/>
      <c r="BF370" s="104"/>
      <c r="BG370" s="152"/>
      <c r="BH370" s="159"/>
      <c r="BI370" s="103"/>
      <c r="BJ370" s="103"/>
      <c r="BK370" s="72">
        <f t="shared" si="347"/>
        <v>0</v>
      </c>
      <c r="BL370" s="104"/>
      <c r="BM370" s="104"/>
      <c r="BN370" s="105"/>
      <c r="BO370" s="102"/>
      <c r="BP370" s="103"/>
      <c r="BQ370" s="103"/>
      <c r="BR370" s="72">
        <f t="shared" si="348"/>
        <v>0</v>
      </c>
      <c r="BS370" s="104"/>
      <c r="BT370" s="104"/>
      <c r="BU370" s="152"/>
      <c r="BV370" s="159"/>
      <c r="BW370" s="103"/>
      <c r="BX370" s="103"/>
      <c r="BY370" s="72">
        <f t="shared" si="349"/>
        <v>0</v>
      </c>
      <c r="BZ370" s="104"/>
      <c r="CA370" s="104"/>
      <c r="CB370" s="105"/>
      <c r="CC370" s="102"/>
      <c r="CD370" s="103"/>
      <c r="CE370" s="103"/>
      <c r="CF370" s="72">
        <f t="shared" si="350"/>
        <v>0</v>
      </c>
      <c r="CG370" s="104"/>
      <c r="CH370" s="104"/>
      <c r="CI370" s="152"/>
      <c r="CJ370" s="159"/>
      <c r="CK370" s="103"/>
      <c r="CL370" s="103"/>
      <c r="CM370" s="72">
        <f t="shared" si="351"/>
        <v>0</v>
      </c>
      <c r="CN370" s="104"/>
      <c r="CO370" s="104"/>
      <c r="CP370" s="105"/>
      <c r="CQ370" s="102"/>
      <c r="CR370" s="103"/>
      <c r="CS370" s="103"/>
      <c r="CT370" s="72">
        <f t="shared" si="352"/>
        <v>0</v>
      </c>
      <c r="CU370" s="104"/>
      <c r="CV370" s="104"/>
      <c r="CW370" s="152"/>
      <c r="CX370" s="159"/>
      <c r="CY370" s="103"/>
      <c r="CZ370" s="103"/>
      <c r="DA370" s="72">
        <f t="shared" si="353"/>
        <v>0</v>
      </c>
      <c r="DB370" s="104"/>
      <c r="DC370" s="104"/>
      <c r="DD370" s="105"/>
      <c r="DE370" s="102"/>
      <c r="DF370" s="103"/>
      <c r="DG370" s="103"/>
      <c r="DH370" s="72">
        <f t="shared" si="354"/>
        <v>0</v>
      </c>
      <c r="DI370" s="104"/>
      <c r="DJ370" s="104"/>
      <c r="DK370" s="152"/>
      <c r="DL370" s="170">
        <f t="shared" si="355"/>
        <v>0</v>
      </c>
      <c r="DM370" s="51">
        <f>DN370*Довідники!$H$2</f>
        <v>0</v>
      </c>
      <c r="DN370" s="72">
        <f t="shared" si="356"/>
        <v>0</v>
      </c>
      <c r="DO370" s="96" t="str">
        <f t="shared" si="357"/>
        <v xml:space="preserve"> </v>
      </c>
      <c r="DP370" s="68" t="str">
        <f>IF(OR(DO370&lt;Довідники!$J$3, DO370&gt;Довідники!$K$3), "!", "")</f>
        <v>!</v>
      </c>
      <c r="DQ370" s="120"/>
      <c r="DR370" s="45" t="str">
        <f t="shared" si="358"/>
        <v/>
      </c>
      <c r="DS370" s="182" t="s">
        <v>207</v>
      </c>
      <c r="DT370" s="119"/>
      <c r="DU370" s="119"/>
      <c r="DV370" s="119"/>
      <c r="DW370" s="179"/>
      <c r="DX370" s="182"/>
      <c r="DY370" s="119"/>
      <c r="DZ370" s="119"/>
      <c r="EA370" s="183"/>
      <c r="EB370" s="129">
        <f t="shared" si="359"/>
        <v>0</v>
      </c>
      <c r="EC370" s="130">
        <f t="shared" si="360"/>
        <v>0</v>
      </c>
      <c r="ED370" s="131">
        <f t="shared" si="361"/>
        <v>0</v>
      </c>
      <c r="EE370" s="131">
        <f t="shared" si="362"/>
        <v>0</v>
      </c>
      <c r="EF370" s="131">
        <f t="shared" si="363"/>
        <v>0</v>
      </c>
      <c r="EG370" s="131">
        <f t="shared" si="364"/>
        <v>0</v>
      </c>
      <c r="EH370" s="131">
        <f t="shared" si="365"/>
        <v>0</v>
      </c>
      <c r="EI370" s="131">
        <f t="shared" si="366"/>
        <v>0</v>
      </c>
      <c r="EJ370" s="131">
        <f t="shared" si="367"/>
        <v>0</v>
      </c>
      <c r="EK370" s="35"/>
      <c r="EL370" s="123">
        <f t="shared" si="368"/>
        <v>0</v>
      </c>
    </row>
    <row r="371" spans="1:142" customFormat="1" ht="13.5" thickBot="1" x14ac:dyDescent="0.25">
      <c r="A371" s="49">
        <f t="shared" si="296"/>
        <v>52</v>
      </c>
      <c r="B371" s="101"/>
      <c r="C371" s="50" t="str">
        <f>IF(ISBLANK(D371)=FALSE,VLOOKUP(D371,Довідники!$B$2:$C$45,2,FALSE),"")</f>
        <v/>
      </c>
      <c r="D371" s="145"/>
      <c r="E371" s="112"/>
      <c r="F371" s="48" t="str">
        <f t="shared" si="317"/>
        <v/>
      </c>
      <c r="G371" s="48" t="str">
        <f>CONCATENATE(IF($X371="З", CONCATENATE($R$4, ","), ""), IF($X371=Довідники!$E$5, CONCATENATE($R$4, "*,"), ""), IF($AE371="З", CONCATENATE($Y$4, ","), ""), IF($AE371=Довідники!$E$5, CONCATENATE($Y$4, "*,"), ""), IF($AL371="З", CONCATENATE($AF$4, ","), ""), IF($AL371=Довідники!$E$5, CONCATENATE($AF$4, "*,"), ""), IF($AS371="З", CONCATENATE($AM$4, ","), ""), IF($AS371=Довідники!$E$5, CONCATENATE($AM$4, "*,"), ""), IF($AZ371="З", CONCATENATE($AT$4, ","), ""), IF($AZ371=Довідники!$E$5, CONCATENATE($AT$4, "*,"), ""), IF($BG371="З", CONCATENATE($BA$4, ","), ""), IF($BG371=Довідники!$E$5, CONCATENATE($BA$4, "*,"), ""), IF($BN371="З", CONCATENATE($BH$4, ","), ""), IF($BN371=Довідники!$E$5, CONCATENATE($BH$4, "*,"), ""), IF($BU371="З", CONCATENATE($BO$4, ","), ""), IF($BU371=Довідники!$E$5, CONCATENATE($BO$4, "*,"), ""), IF($CB371="З", CONCATENATE($BV$4, ","), ""), IF($CB371=Довідники!$E$5, CONCATENATE($BV$4, "*,"), ""), IF($CI371="З", CONCATENATE($CC$4, ","), ""), IF($CI371=Довідники!$E$5, CONCATENATE($CC$4, "*,"), ""), IF($CP371="З", CONCATENATE($CJ$4, ","), ""), IF($CP371=Довідники!$E$5, CONCATENATE($CJ$4, "*,"), ""), IF($CW371="З", CONCATENATE($CQ$4, ","), ""), IF($CW371=Довідники!$E$5, CONCATENATE($CQ$4, "*,"), ""), IF($DD371="З", CONCATENATE($CX$4, ","), ""), IF($DD371=Довідники!$E$5, CONCATENATE($CX$4, "*,"), ""), IF($DK371="З", CONCATENATE($DE$4, ","), ""), IF($DK371=Довідники!$E$5, CONCATENATE($DE$4, "*,"), ""))</f>
        <v/>
      </c>
      <c r="H371" s="48" t="str">
        <f t="shared" si="318"/>
        <v/>
      </c>
      <c r="I371" s="48" t="str">
        <f t="shared" si="319"/>
        <v/>
      </c>
      <c r="J371" s="48">
        <f t="shared" si="335"/>
        <v>0</v>
      </c>
      <c r="K371" s="48" t="str">
        <f t="shared" si="321"/>
        <v/>
      </c>
      <c r="L371" s="48">
        <f t="shared" si="336"/>
        <v>0</v>
      </c>
      <c r="M371" s="51">
        <f t="shared" si="337"/>
        <v>0</v>
      </c>
      <c r="N371" s="51">
        <f t="shared" si="338"/>
        <v>0</v>
      </c>
      <c r="O371" s="52">
        <f t="shared" si="339"/>
        <v>0</v>
      </c>
      <c r="P371" s="96" t="str">
        <f t="shared" si="340"/>
        <v xml:space="preserve"> </v>
      </c>
      <c r="Q371" s="166" t="str">
        <f>IF(OR(P371&lt;Довідники!$J$8, P371&gt;Довідники!$K$8), "!", "")</f>
        <v>!</v>
      </c>
      <c r="R371" s="159"/>
      <c r="S371" s="103"/>
      <c r="T371" s="103"/>
      <c r="U371" s="72">
        <f t="shared" si="341"/>
        <v>0</v>
      </c>
      <c r="V371" s="104"/>
      <c r="W371" s="104"/>
      <c r="X371" s="105"/>
      <c r="Y371" s="102"/>
      <c r="Z371" s="103"/>
      <c r="AA371" s="103"/>
      <c r="AB371" s="72">
        <f t="shared" si="342"/>
        <v>0</v>
      </c>
      <c r="AC371" s="104"/>
      <c r="AD371" s="104"/>
      <c r="AE371" s="152"/>
      <c r="AF371" s="159"/>
      <c r="AG371" s="103"/>
      <c r="AH371" s="103"/>
      <c r="AI371" s="72">
        <f t="shared" si="343"/>
        <v>0</v>
      </c>
      <c r="AJ371" s="104"/>
      <c r="AK371" s="104"/>
      <c r="AL371" s="105"/>
      <c r="AM371" s="102"/>
      <c r="AN371" s="103"/>
      <c r="AO371" s="103"/>
      <c r="AP371" s="72">
        <f t="shared" si="344"/>
        <v>0</v>
      </c>
      <c r="AQ371" s="104"/>
      <c r="AR371" s="104"/>
      <c r="AS371" s="152"/>
      <c r="AT371" s="159"/>
      <c r="AU371" s="103"/>
      <c r="AV371" s="103"/>
      <c r="AW371" s="72">
        <f t="shared" si="345"/>
        <v>0</v>
      </c>
      <c r="AX371" s="104"/>
      <c r="AY371" s="104"/>
      <c r="AZ371" s="105"/>
      <c r="BA371" s="102"/>
      <c r="BB371" s="103"/>
      <c r="BC371" s="103"/>
      <c r="BD371" s="72">
        <f t="shared" si="346"/>
        <v>0</v>
      </c>
      <c r="BE371" s="104"/>
      <c r="BF371" s="104"/>
      <c r="BG371" s="152"/>
      <c r="BH371" s="159"/>
      <c r="BI371" s="103"/>
      <c r="BJ371" s="103"/>
      <c r="BK371" s="72">
        <f t="shared" si="347"/>
        <v>0</v>
      </c>
      <c r="BL371" s="104"/>
      <c r="BM371" s="104"/>
      <c r="BN371" s="105"/>
      <c r="BO371" s="102"/>
      <c r="BP371" s="103"/>
      <c r="BQ371" s="103"/>
      <c r="BR371" s="72">
        <f t="shared" si="348"/>
        <v>0</v>
      </c>
      <c r="BS371" s="104"/>
      <c r="BT371" s="104"/>
      <c r="BU371" s="152"/>
      <c r="BV371" s="159"/>
      <c r="BW371" s="103"/>
      <c r="BX371" s="103"/>
      <c r="BY371" s="72">
        <f t="shared" si="349"/>
        <v>0</v>
      </c>
      <c r="BZ371" s="104"/>
      <c r="CA371" s="104"/>
      <c r="CB371" s="105"/>
      <c r="CC371" s="102"/>
      <c r="CD371" s="103"/>
      <c r="CE371" s="103"/>
      <c r="CF371" s="72">
        <f t="shared" si="350"/>
        <v>0</v>
      </c>
      <c r="CG371" s="104"/>
      <c r="CH371" s="104"/>
      <c r="CI371" s="152"/>
      <c r="CJ371" s="159"/>
      <c r="CK371" s="103"/>
      <c r="CL371" s="103"/>
      <c r="CM371" s="72">
        <f t="shared" si="351"/>
        <v>0</v>
      </c>
      <c r="CN371" s="104"/>
      <c r="CO371" s="104"/>
      <c r="CP371" s="105"/>
      <c r="CQ371" s="102"/>
      <c r="CR371" s="103"/>
      <c r="CS371" s="103"/>
      <c r="CT371" s="72">
        <f t="shared" si="352"/>
        <v>0</v>
      </c>
      <c r="CU371" s="104"/>
      <c r="CV371" s="104"/>
      <c r="CW371" s="152"/>
      <c r="CX371" s="159"/>
      <c r="CY371" s="103"/>
      <c r="CZ371" s="103"/>
      <c r="DA371" s="72">
        <f t="shared" si="353"/>
        <v>0</v>
      </c>
      <c r="DB371" s="104"/>
      <c r="DC371" s="104"/>
      <c r="DD371" s="105"/>
      <c r="DE371" s="102"/>
      <c r="DF371" s="103"/>
      <c r="DG371" s="103"/>
      <c r="DH371" s="72">
        <f t="shared" si="354"/>
        <v>0</v>
      </c>
      <c r="DI371" s="104"/>
      <c r="DJ371" s="104"/>
      <c r="DK371" s="152"/>
      <c r="DL371" s="170">
        <f t="shared" si="355"/>
        <v>0</v>
      </c>
      <c r="DM371" s="51">
        <f>DN371*Довідники!$H$2</f>
        <v>0</v>
      </c>
      <c r="DN371" s="72">
        <f t="shared" si="356"/>
        <v>0</v>
      </c>
      <c r="DO371" s="96" t="str">
        <f t="shared" si="357"/>
        <v xml:space="preserve"> </v>
      </c>
      <c r="DP371" s="68" t="str">
        <f>IF(OR(DO371&lt;Довідники!$J$3, DO371&gt;Довідники!$K$3), "!", "")</f>
        <v>!</v>
      </c>
      <c r="DQ371" s="120"/>
      <c r="DR371" s="45" t="str">
        <f t="shared" si="358"/>
        <v/>
      </c>
      <c r="DS371" s="182" t="s">
        <v>207</v>
      </c>
      <c r="DT371" s="119"/>
      <c r="DU371" s="119"/>
      <c r="DV371" s="119"/>
      <c r="DW371" s="179"/>
      <c r="DX371" s="182"/>
      <c r="DY371" s="119"/>
      <c r="DZ371" s="119"/>
      <c r="EA371" s="183"/>
      <c r="EB371" s="129">
        <f t="shared" si="359"/>
        <v>0</v>
      </c>
      <c r="EC371" s="130">
        <f t="shared" si="360"/>
        <v>0</v>
      </c>
      <c r="ED371" s="131">
        <f t="shared" si="361"/>
        <v>0</v>
      </c>
      <c r="EE371" s="131">
        <f t="shared" si="362"/>
        <v>0</v>
      </c>
      <c r="EF371" s="131">
        <f t="shared" si="363"/>
        <v>0</v>
      </c>
      <c r="EG371" s="131">
        <f t="shared" si="364"/>
        <v>0</v>
      </c>
      <c r="EH371" s="131">
        <f t="shared" si="365"/>
        <v>0</v>
      </c>
      <c r="EI371" s="131">
        <f t="shared" si="366"/>
        <v>0</v>
      </c>
      <c r="EJ371" s="131">
        <f t="shared" si="367"/>
        <v>0</v>
      </c>
      <c r="EK371" s="35"/>
      <c r="EL371" s="123">
        <f t="shared" si="368"/>
        <v>0</v>
      </c>
    </row>
    <row r="372" spans="1:142" customFormat="1" ht="13.5" thickBot="1" x14ac:dyDescent="0.25">
      <c r="A372" s="49">
        <f t="shared" si="296"/>
        <v>53</v>
      </c>
      <c r="B372" s="101"/>
      <c r="C372" s="50" t="str">
        <f>IF(ISBLANK(D372)=FALSE,VLOOKUP(D372,Довідники!$B$2:$C$45,2,FALSE),"")</f>
        <v/>
      </c>
      <c r="D372" s="145"/>
      <c r="E372" s="112"/>
      <c r="F372" s="48" t="str">
        <f t="shared" si="317"/>
        <v/>
      </c>
      <c r="G372" s="48" t="str">
        <f>CONCATENATE(IF($X372="З", CONCATENATE($R$4, ","), ""), IF($X372=Довідники!$E$5, CONCATENATE($R$4, "*,"), ""), IF($AE372="З", CONCATENATE($Y$4, ","), ""), IF($AE372=Довідники!$E$5, CONCATENATE($Y$4, "*,"), ""), IF($AL372="З", CONCATENATE($AF$4, ","), ""), IF($AL372=Довідники!$E$5, CONCATENATE($AF$4, "*,"), ""), IF($AS372="З", CONCATENATE($AM$4, ","), ""), IF($AS372=Довідники!$E$5, CONCATENATE($AM$4, "*,"), ""), IF($AZ372="З", CONCATENATE($AT$4, ","), ""), IF($AZ372=Довідники!$E$5, CONCATENATE($AT$4, "*,"), ""), IF($BG372="З", CONCATENATE($BA$4, ","), ""), IF($BG372=Довідники!$E$5, CONCATENATE($BA$4, "*,"), ""), IF($BN372="З", CONCATENATE($BH$4, ","), ""), IF($BN372=Довідники!$E$5, CONCATENATE($BH$4, "*,"), ""), IF($BU372="З", CONCATENATE($BO$4, ","), ""), IF($BU372=Довідники!$E$5, CONCATENATE($BO$4, "*,"), ""), IF($CB372="З", CONCATENATE($BV$4, ","), ""), IF($CB372=Довідники!$E$5, CONCATENATE($BV$4, "*,"), ""), IF($CI372="З", CONCATENATE($CC$4, ","), ""), IF($CI372=Довідники!$E$5, CONCATENATE($CC$4, "*,"), ""), IF($CP372="З", CONCATENATE($CJ$4, ","), ""), IF($CP372=Довідники!$E$5, CONCATENATE($CJ$4, "*,"), ""), IF($CW372="З", CONCATENATE($CQ$4, ","), ""), IF($CW372=Довідники!$E$5, CONCATENATE($CQ$4, "*,"), ""), IF($DD372="З", CONCATENATE($CX$4, ","), ""), IF($DD372=Довідники!$E$5, CONCATENATE($CX$4, "*,"), ""), IF($DK372="З", CONCATENATE($DE$4, ","), ""), IF($DK372=Довідники!$E$5, CONCATENATE($DE$4, "*,"), ""))</f>
        <v/>
      </c>
      <c r="H372" s="48" t="str">
        <f t="shared" si="318"/>
        <v/>
      </c>
      <c r="I372" s="48" t="str">
        <f t="shared" si="319"/>
        <v/>
      </c>
      <c r="J372" s="48">
        <f t="shared" si="335"/>
        <v>0</v>
      </c>
      <c r="K372" s="48" t="str">
        <f t="shared" si="321"/>
        <v/>
      </c>
      <c r="L372" s="48">
        <f t="shared" si="336"/>
        <v>0</v>
      </c>
      <c r="M372" s="51">
        <f t="shared" si="337"/>
        <v>0</v>
      </c>
      <c r="N372" s="51">
        <f t="shared" si="338"/>
        <v>0</v>
      </c>
      <c r="O372" s="52">
        <f t="shared" si="339"/>
        <v>0</v>
      </c>
      <c r="P372" s="96" t="str">
        <f t="shared" si="340"/>
        <v xml:space="preserve"> </v>
      </c>
      <c r="Q372" s="166" t="str">
        <f>IF(OR(P372&lt;Довідники!$J$8, P372&gt;Довідники!$K$8), "!", "")</f>
        <v>!</v>
      </c>
      <c r="R372" s="159"/>
      <c r="S372" s="103"/>
      <c r="T372" s="103"/>
      <c r="U372" s="72">
        <f t="shared" si="341"/>
        <v>0</v>
      </c>
      <c r="V372" s="104"/>
      <c r="W372" s="104"/>
      <c r="X372" s="105"/>
      <c r="Y372" s="102"/>
      <c r="Z372" s="103"/>
      <c r="AA372" s="103"/>
      <c r="AB372" s="72">
        <f t="shared" si="342"/>
        <v>0</v>
      </c>
      <c r="AC372" s="104"/>
      <c r="AD372" s="104"/>
      <c r="AE372" s="152"/>
      <c r="AF372" s="159"/>
      <c r="AG372" s="103"/>
      <c r="AH372" s="103"/>
      <c r="AI372" s="72">
        <f t="shared" si="343"/>
        <v>0</v>
      </c>
      <c r="AJ372" s="104"/>
      <c r="AK372" s="104"/>
      <c r="AL372" s="105"/>
      <c r="AM372" s="102"/>
      <c r="AN372" s="103"/>
      <c r="AO372" s="103"/>
      <c r="AP372" s="72">
        <f t="shared" si="344"/>
        <v>0</v>
      </c>
      <c r="AQ372" s="104"/>
      <c r="AR372" s="104"/>
      <c r="AS372" s="152"/>
      <c r="AT372" s="159"/>
      <c r="AU372" s="103"/>
      <c r="AV372" s="103"/>
      <c r="AW372" s="72">
        <f t="shared" si="345"/>
        <v>0</v>
      </c>
      <c r="AX372" s="104"/>
      <c r="AY372" s="104"/>
      <c r="AZ372" s="105"/>
      <c r="BA372" s="102"/>
      <c r="BB372" s="103"/>
      <c r="BC372" s="103"/>
      <c r="BD372" s="72">
        <f t="shared" si="346"/>
        <v>0</v>
      </c>
      <c r="BE372" s="104"/>
      <c r="BF372" s="104"/>
      <c r="BG372" s="152"/>
      <c r="BH372" s="159"/>
      <c r="BI372" s="103"/>
      <c r="BJ372" s="103"/>
      <c r="BK372" s="72">
        <f t="shared" si="347"/>
        <v>0</v>
      </c>
      <c r="BL372" s="104"/>
      <c r="BM372" s="104"/>
      <c r="BN372" s="105"/>
      <c r="BO372" s="102"/>
      <c r="BP372" s="103"/>
      <c r="BQ372" s="103"/>
      <c r="BR372" s="72">
        <f t="shared" si="348"/>
        <v>0</v>
      </c>
      <c r="BS372" s="104"/>
      <c r="BT372" s="104"/>
      <c r="BU372" s="152"/>
      <c r="BV372" s="159"/>
      <c r="BW372" s="103"/>
      <c r="BX372" s="103"/>
      <c r="BY372" s="72">
        <f t="shared" si="349"/>
        <v>0</v>
      </c>
      <c r="BZ372" s="104"/>
      <c r="CA372" s="104"/>
      <c r="CB372" s="105"/>
      <c r="CC372" s="102"/>
      <c r="CD372" s="103"/>
      <c r="CE372" s="103"/>
      <c r="CF372" s="72">
        <f t="shared" si="350"/>
        <v>0</v>
      </c>
      <c r="CG372" s="104"/>
      <c r="CH372" s="104"/>
      <c r="CI372" s="152"/>
      <c r="CJ372" s="159"/>
      <c r="CK372" s="103"/>
      <c r="CL372" s="103"/>
      <c r="CM372" s="72">
        <f t="shared" si="351"/>
        <v>0</v>
      </c>
      <c r="CN372" s="104"/>
      <c r="CO372" s="104"/>
      <c r="CP372" s="105"/>
      <c r="CQ372" s="102"/>
      <c r="CR372" s="103"/>
      <c r="CS372" s="103"/>
      <c r="CT372" s="72">
        <f t="shared" si="352"/>
        <v>0</v>
      </c>
      <c r="CU372" s="104"/>
      <c r="CV372" s="104"/>
      <c r="CW372" s="152"/>
      <c r="CX372" s="159"/>
      <c r="CY372" s="103"/>
      <c r="CZ372" s="103"/>
      <c r="DA372" s="72">
        <f t="shared" si="353"/>
        <v>0</v>
      </c>
      <c r="DB372" s="104"/>
      <c r="DC372" s="104"/>
      <c r="DD372" s="105"/>
      <c r="DE372" s="102"/>
      <c r="DF372" s="103"/>
      <c r="DG372" s="103"/>
      <c r="DH372" s="72">
        <f t="shared" si="354"/>
        <v>0</v>
      </c>
      <c r="DI372" s="104"/>
      <c r="DJ372" s="104"/>
      <c r="DK372" s="152"/>
      <c r="DL372" s="170">
        <f t="shared" si="355"/>
        <v>0</v>
      </c>
      <c r="DM372" s="51">
        <f>DN372*Довідники!$H$2</f>
        <v>0</v>
      </c>
      <c r="DN372" s="72">
        <f t="shared" si="356"/>
        <v>0</v>
      </c>
      <c r="DO372" s="96" t="str">
        <f t="shared" si="357"/>
        <v xml:space="preserve"> </v>
      </c>
      <c r="DP372" s="68" t="str">
        <f>IF(OR(DO372&lt;Довідники!$J$3, DO372&gt;Довідники!$K$3), "!", "")</f>
        <v>!</v>
      </c>
      <c r="DQ372" s="120"/>
      <c r="DR372" s="45" t="str">
        <f t="shared" si="358"/>
        <v/>
      </c>
      <c r="DS372" s="182" t="s">
        <v>207</v>
      </c>
      <c r="DT372" s="119"/>
      <c r="DU372" s="119"/>
      <c r="DV372" s="119"/>
      <c r="DW372" s="179"/>
      <c r="DX372" s="182"/>
      <c r="DY372" s="119"/>
      <c r="DZ372" s="119"/>
      <c r="EA372" s="183"/>
      <c r="EB372" s="129">
        <f t="shared" si="359"/>
        <v>0</v>
      </c>
      <c r="EC372" s="130">
        <f t="shared" si="360"/>
        <v>0</v>
      </c>
      <c r="ED372" s="131">
        <f t="shared" si="361"/>
        <v>0</v>
      </c>
      <c r="EE372" s="131">
        <f t="shared" si="362"/>
        <v>0</v>
      </c>
      <c r="EF372" s="131">
        <f t="shared" si="363"/>
        <v>0</v>
      </c>
      <c r="EG372" s="131">
        <f t="shared" si="364"/>
        <v>0</v>
      </c>
      <c r="EH372" s="131">
        <f t="shared" si="365"/>
        <v>0</v>
      </c>
      <c r="EI372" s="131">
        <f t="shared" si="366"/>
        <v>0</v>
      </c>
      <c r="EJ372" s="131">
        <f t="shared" si="367"/>
        <v>0</v>
      </c>
      <c r="EK372" s="35"/>
      <c r="EL372" s="123">
        <f t="shared" si="368"/>
        <v>0</v>
      </c>
    </row>
    <row r="373" spans="1:142" customFormat="1" ht="13.5" thickBot="1" x14ac:dyDescent="0.25">
      <c r="A373" s="49">
        <f t="shared" si="296"/>
        <v>54</v>
      </c>
      <c r="B373" s="101"/>
      <c r="C373" s="50" t="str">
        <f>IF(ISBLANK(D373)=FALSE,VLOOKUP(D373,Довідники!$B$2:$C$45,2,FALSE),"")</f>
        <v/>
      </c>
      <c r="D373" s="145"/>
      <c r="E373" s="112"/>
      <c r="F373" s="48" t="str">
        <f t="shared" si="317"/>
        <v/>
      </c>
      <c r="G373" s="48" t="str">
        <f>CONCATENATE(IF($X373="З", CONCATENATE($R$4, ","), ""), IF($X373=Довідники!$E$5, CONCATENATE($R$4, "*,"), ""), IF($AE373="З", CONCATENATE($Y$4, ","), ""), IF($AE373=Довідники!$E$5, CONCATENATE($Y$4, "*,"), ""), IF($AL373="З", CONCATENATE($AF$4, ","), ""), IF($AL373=Довідники!$E$5, CONCATENATE($AF$4, "*,"), ""), IF($AS373="З", CONCATENATE($AM$4, ","), ""), IF($AS373=Довідники!$E$5, CONCATENATE($AM$4, "*,"), ""), IF($AZ373="З", CONCATENATE($AT$4, ","), ""), IF($AZ373=Довідники!$E$5, CONCATENATE($AT$4, "*,"), ""), IF($BG373="З", CONCATENATE($BA$4, ","), ""), IF($BG373=Довідники!$E$5, CONCATENATE($BA$4, "*,"), ""), IF($BN373="З", CONCATENATE($BH$4, ","), ""), IF($BN373=Довідники!$E$5, CONCATENATE($BH$4, "*,"), ""), IF($BU373="З", CONCATENATE($BO$4, ","), ""), IF($BU373=Довідники!$E$5, CONCATENATE($BO$4, "*,"), ""), IF($CB373="З", CONCATENATE($BV$4, ","), ""), IF($CB373=Довідники!$E$5, CONCATENATE($BV$4, "*,"), ""), IF($CI373="З", CONCATENATE($CC$4, ","), ""), IF($CI373=Довідники!$E$5, CONCATENATE($CC$4, "*,"), ""), IF($CP373="З", CONCATENATE($CJ$4, ","), ""), IF($CP373=Довідники!$E$5, CONCATENATE($CJ$4, "*,"), ""), IF($CW373="З", CONCATENATE($CQ$4, ","), ""), IF($CW373=Довідники!$E$5, CONCATENATE($CQ$4, "*,"), ""), IF($DD373="З", CONCATENATE($CX$4, ","), ""), IF($DD373=Довідники!$E$5, CONCATENATE($CX$4, "*,"), ""), IF($DK373="З", CONCATENATE($DE$4, ","), ""), IF($DK373=Довідники!$E$5, CONCATENATE($DE$4, "*,"), ""))</f>
        <v/>
      </c>
      <c r="H373" s="48" t="str">
        <f t="shared" si="318"/>
        <v/>
      </c>
      <c r="I373" s="48" t="str">
        <f t="shared" si="319"/>
        <v/>
      </c>
      <c r="J373" s="48">
        <f t="shared" si="335"/>
        <v>0</v>
      </c>
      <c r="K373" s="48" t="str">
        <f t="shared" si="321"/>
        <v/>
      </c>
      <c r="L373" s="48">
        <f t="shared" si="336"/>
        <v>0</v>
      </c>
      <c r="M373" s="51">
        <f t="shared" si="337"/>
        <v>0</v>
      </c>
      <c r="N373" s="51">
        <f t="shared" si="338"/>
        <v>0</v>
      </c>
      <c r="O373" s="52">
        <f t="shared" si="339"/>
        <v>0</v>
      </c>
      <c r="P373" s="96" t="str">
        <f t="shared" si="340"/>
        <v xml:space="preserve"> </v>
      </c>
      <c r="Q373" s="166" t="str">
        <f>IF(OR(P373&lt;Довідники!$J$8, P373&gt;Довідники!$K$8), "!", "")</f>
        <v>!</v>
      </c>
      <c r="R373" s="159"/>
      <c r="S373" s="103"/>
      <c r="T373" s="103"/>
      <c r="U373" s="72">
        <f t="shared" si="341"/>
        <v>0</v>
      </c>
      <c r="V373" s="104"/>
      <c r="W373" s="104"/>
      <c r="X373" s="105"/>
      <c r="Y373" s="102"/>
      <c r="Z373" s="103"/>
      <c r="AA373" s="103"/>
      <c r="AB373" s="72">
        <f t="shared" si="342"/>
        <v>0</v>
      </c>
      <c r="AC373" s="104"/>
      <c r="AD373" s="104"/>
      <c r="AE373" s="152"/>
      <c r="AF373" s="159"/>
      <c r="AG373" s="103"/>
      <c r="AH373" s="103"/>
      <c r="AI373" s="72">
        <f t="shared" si="343"/>
        <v>0</v>
      </c>
      <c r="AJ373" s="104"/>
      <c r="AK373" s="104"/>
      <c r="AL373" s="105"/>
      <c r="AM373" s="102"/>
      <c r="AN373" s="103"/>
      <c r="AO373" s="103"/>
      <c r="AP373" s="72">
        <f t="shared" si="344"/>
        <v>0</v>
      </c>
      <c r="AQ373" s="104"/>
      <c r="AR373" s="104"/>
      <c r="AS373" s="152"/>
      <c r="AT373" s="159"/>
      <c r="AU373" s="103"/>
      <c r="AV373" s="103"/>
      <c r="AW373" s="72">
        <f t="shared" si="345"/>
        <v>0</v>
      </c>
      <c r="AX373" s="104"/>
      <c r="AY373" s="104"/>
      <c r="AZ373" s="105"/>
      <c r="BA373" s="102"/>
      <c r="BB373" s="103"/>
      <c r="BC373" s="103"/>
      <c r="BD373" s="72">
        <f t="shared" si="346"/>
        <v>0</v>
      </c>
      <c r="BE373" s="104"/>
      <c r="BF373" s="104"/>
      <c r="BG373" s="152"/>
      <c r="BH373" s="159"/>
      <c r="BI373" s="103"/>
      <c r="BJ373" s="103"/>
      <c r="BK373" s="72">
        <f t="shared" si="347"/>
        <v>0</v>
      </c>
      <c r="BL373" s="104"/>
      <c r="BM373" s="104"/>
      <c r="BN373" s="105"/>
      <c r="BO373" s="102"/>
      <c r="BP373" s="103"/>
      <c r="BQ373" s="103"/>
      <c r="BR373" s="72">
        <f t="shared" si="348"/>
        <v>0</v>
      </c>
      <c r="BS373" s="104"/>
      <c r="BT373" s="104"/>
      <c r="BU373" s="152"/>
      <c r="BV373" s="159"/>
      <c r="BW373" s="103"/>
      <c r="BX373" s="103"/>
      <c r="BY373" s="72">
        <f t="shared" si="349"/>
        <v>0</v>
      </c>
      <c r="BZ373" s="104"/>
      <c r="CA373" s="104"/>
      <c r="CB373" s="105"/>
      <c r="CC373" s="102"/>
      <c r="CD373" s="103"/>
      <c r="CE373" s="103"/>
      <c r="CF373" s="72">
        <f t="shared" si="350"/>
        <v>0</v>
      </c>
      <c r="CG373" s="104"/>
      <c r="CH373" s="104"/>
      <c r="CI373" s="152"/>
      <c r="CJ373" s="159"/>
      <c r="CK373" s="103"/>
      <c r="CL373" s="103"/>
      <c r="CM373" s="72">
        <f t="shared" si="351"/>
        <v>0</v>
      </c>
      <c r="CN373" s="104"/>
      <c r="CO373" s="104"/>
      <c r="CP373" s="105"/>
      <c r="CQ373" s="102"/>
      <c r="CR373" s="103"/>
      <c r="CS373" s="103"/>
      <c r="CT373" s="72">
        <f t="shared" si="352"/>
        <v>0</v>
      </c>
      <c r="CU373" s="104"/>
      <c r="CV373" s="104"/>
      <c r="CW373" s="152"/>
      <c r="CX373" s="159"/>
      <c r="CY373" s="103"/>
      <c r="CZ373" s="103"/>
      <c r="DA373" s="72">
        <f t="shared" si="353"/>
        <v>0</v>
      </c>
      <c r="DB373" s="104"/>
      <c r="DC373" s="104"/>
      <c r="DD373" s="105"/>
      <c r="DE373" s="102"/>
      <c r="DF373" s="103"/>
      <c r="DG373" s="103"/>
      <c r="DH373" s="72">
        <f t="shared" si="354"/>
        <v>0</v>
      </c>
      <c r="DI373" s="104"/>
      <c r="DJ373" s="104"/>
      <c r="DK373" s="152"/>
      <c r="DL373" s="170">
        <f t="shared" si="355"/>
        <v>0</v>
      </c>
      <c r="DM373" s="51">
        <f>DN373*Довідники!$H$2</f>
        <v>0</v>
      </c>
      <c r="DN373" s="72">
        <f t="shared" si="356"/>
        <v>0</v>
      </c>
      <c r="DO373" s="96" t="str">
        <f t="shared" si="357"/>
        <v xml:space="preserve"> </v>
      </c>
      <c r="DP373" s="68" t="str">
        <f>IF(OR(DO373&lt;Довідники!$J$3, DO373&gt;Довідники!$K$3), "!", "")</f>
        <v>!</v>
      </c>
      <c r="DQ373" s="120"/>
      <c r="DR373" s="45" t="str">
        <f t="shared" si="358"/>
        <v/>
      </c>
      <c r="DS373" s="182" t="s">
        <v>207</v>
      </c>
      <c r="DT373" s="119"/>
      <c r="DU373" s="119"/>
      <c r="DV373" s="119"/>
      <c r="DW373" s="179"/>
      <c r="DX373" s="182"/>
      <c r="DY373" s="119"/>
      <c r="DZ373" s="119"/>
      <c r="EA373" s="183"/>
      <c r="EB373" s="129">
        <f t="shared" si="359"/>
        <v>0</v>
      </c>
      <c r="EC373" s="130">
        <f t="shared" si="360"/>
        <v>0</v>
      </c>
      <c r="ED373" s="131">
        <f t="shared" si="361"/>
        <v>0</v>
      </c>
      <c r="EE373" s="131">
        <f t="shared" si="362"/>
        <v>0</v>
      </c>
      <c r="EF373" s="131">
        <f t="shared" si="363"/>
        <v>0</v>
      </c>
      <c r="EG373" s="131">
        <f t="shared" si="364"/>
        <v>0</v>
      </c>
      <c r="EH373" s="131">
        <f t="shared" si="365"/>
        <v>0</v>
      </c>
      <c r="EI373" s="131">
        <f t="shared" si="366"/>
        <v>0</v>
      </c>
      <c r="EJ373" s="131">
        <f t="shared" si="367"/>
        <v>0</v>
      </c>
      <c r="EK373" s="35"/>
      <c r="EL373" s="123">
        <f t="shared" si="368"/>
        <v>0</v>
      </c>
    </row>
    <row r="374" spans="1:142" customFormat="1" ht="13.5" thickBot="1" x14ac:dyDescent="0.25">
      <c r="A374" s="49">
        <f t="shared" si="296"/>
        <v>55</v>
      </c>
      <c r="B374" s="101"/>
      <c r="C374" s="50" t="str">
        <f>IF(ISBLANK(D374)=FALSE,VLOOKUP(D374,Довідники!$B$2:$C$45,2,FALSE),"")</f>
        <v/>
      </c>
      <c r="D374" s="145"/>
      <c r="E374" s="112"/>
      <c r="F374" s="48" t="str">
        <f t="shared" si="317"/>
        <v/>
      </c>
      <c r="G374" s="48" t="str">
        <f>CONCATENATE(IF($X374="З", CONCATENATE($R$4, ","), ""), IF($X374=Довідники!$E$5, CONCATENATE($R$4, "*,"), ""), IF($AE374="З", CONCATENATE($Y$4, ","), ""), IF($AE374=Довідники!$E$5, CONCATENATE($Y$4, "*,"), ""), IF($AL374="З", CONCATENATE($AF$4, ","), ""), IF($AL374=Довідники!$E$5, CONCATENATE($AF$4, "*,"), ""), IF($AS374="З", CONCATENATE($AM$4, ","), ""), IF($AS374=Довідники!$E$5, CONCATENATE($AM$4, "*,"), ""), IF($AZ374="З", CONCATENATE($AT$4, ","), ""), IF($AZ374=Довідники!$E$5, CONCATENATE($AT$4, "*,"), ""), IF($BG374="З", CONCATENATE($BA$4, ","), ""), IF($BG374=Довідники!$E$5, CONCATENATE($BA$4, "*,"), ""), IF($BN374="З", CONCATENATE($BH$4, ","), ""), IF($BN374=Довідники!$E$5, CONCATENATE($BH$4, "*,"), ""), IF($BU374="З", CONCATENATE($BO$4, ","), ""), IF($BU374=Довідники!$E$5, CONCATENATE($BO$4, "*,"), ""), IF($CB374="З", CONCATENATE($BV$4, ","), ""), IF($CB374=Довідники!$E$5, CONCATENATE($BV$4, "*,"), ""), IF($CI374="З", CONCATENATE($CC$4, ","), ""), IF($CI374=Довідники!$E$5, CONCATENATE($CC$4, "*,"), ""), IF($CP374="З", CONCATENATE($CJ$4, ","), ""), IF($CP374=Довідники!$E$5, CONCATENATE($CJ$4, "*,"), ""), IF($CW374="З", CONCATENATE($CQ$4, ","), ""), IF($CW374=Довідники!$E$5, CONCATENATE($CQ$4, "*,"), ""), IF($DD374="З", CONCATENATE($CX$4, ","), ""), IF($DD374=Довідники!$E$5, CONCATENATE($CX$4, "*,"), ""), IF($DK374="З", CONCATENATE($DE$4, ","), ""), IF($DK374=Довідники!$E$5, CONCATENATE($DE$4, "*,"), ""))</f>
        <v/>
      </c>
      <c r="H374" s="48" t="str">
        <f t="shared" si="318"/>
        <v/>
      </c>
      <c r="I374" s="48" t="str">
        <f t="shared" si="319"/>
        <v/>
      </c>
      <c r="J374" s="48">
        <f t="shared" si="335"/>
        <v>0</v>
      </c>
      <c r="K374" s="48" t="str">
        <f t="shared" si="321"/>
        <v/>
      </c>
      <c r="L374" s="48">
        <f t="shared" si="336"/>
        <v>0</v>
      </c>
      <c r="M374" s="51">
        <f t="shared" si="337"/>
        <v>0</v>
      </c>
      <c r="N374" s="51">
        <f t="shared" si="338"/>
        <v>0</v>
      </c>
      <c r="O374" s="52">
        <f t="shared" si="339"/>
        <v>0</v>
      </c>
      <c r="P374" s="96" t="str">
        <f t="shared" si="340"/>
        <v xml:space="preserve"> </v>
      </c>
      <c r="Q374" s="166" t="str">
        <f>IF(OR(P374&lt;Довідники!$J$8, P374&gt;Довідники!$K$8), "!", "")</f>
        <v>!</v>
      </c>
      <c r="R374" s="159"/>
      <c r="S374" s="103"/>
      <c r="T374" s="103"/>
      <c r="U374" s="72">
        <f t="shared" si="341"/>
        <v>0</v>
      </c>
      <c r="V374" s="104"/>
      <c r="W374" s="104"/>
      <c r="X374" s="105"/>
      <c r="Y374" s="102"/>
      <c r="Z374" s="103"/>
      <c r="AA374" s="103"/>
      <c r="AB374" s="72">
        <f t="shared" si="342"/>
        <v>0</v>
      </c>
      <c r="AC374" s="104"/>
      <c r="AD374" s="104"/>
      <c r="AE374" s="152"/>
      <c r="AF374" s="159"/>
      <c r="AG374" s="103"/>
      <c r="AH374" s="103"/>
      <c r="AI374" s="72">
        <f t="shared" si="343"/>
        <v>0</v>
      </c>
      <c r="AJ374" s="104"/>
      <c r="AK374" s="104"/>
      <c r="AL374" s="105"/>
      <c r="AM374" s="102"/>
      <c r="AN374" s="103"/>
      <c r="AO374" s="103"/>
      <c r="AP374" s="72">
        <f t="shared" si="344"/>
        <v>0</v>
      </c>
      <c r="AQ374" s="104"/>
      <c r="AR374" s="104"/>
      <c r="AS374" s="152"/>
      <c r="AT374" s="159"/>
      <c r="AU374" s="103"/>
      <c r="AV374" s="103"/>
      <c r="AW374" s="72">
        <f t="shared" si="345"/>
        <v>0</v>
      </c>
      <c r="AX374" s="104"/>
      <c r="AY374" s="104"/>
      <c r="AZ374" s="105"/>
      <c r="BA374" s="102"/>
      <c r="BB374" s="103"/>
      <c r="BC374" s="103"/>
      <c r="BD374" s="72">
        <f t="shared" si="346"/>
        <v>0</v>
      </c>
      <c r="BE374" s="104"/>
      <c r="BF374" s="104"/>
      <c r="BG374" s="152"/>
      <c r="BH374" s="159"/>
      <c r="BI374" s="103"/>
      <c r="BJ374" s="103"/>
      <c r="BK374" s="72">
        <f t="shared" si="347"/>
        <v>0</v>
      </c>
      <c r="BL374" s="104"/>
      <c r="BM374" s="104"/>
      <c r="BN374" s="105"/>
      <c r="BO374" s="102"/>
      <c r="BP374" s="103"/>
      <c r="BQ374" s="103"/>
      <c r="BR374" s="72">
        <f t="shared" si="348"/>
        <v>0</v>
      </c>
      <c r="BS374" s="104"/>
      <c r="BT374" s="104"/>
      <c r="BU374" s="152"/>
      <c r="BV374" s="159"/>
      <c r="BW374" s="103"/>
      <c r="BX374" s="103"/>
      <c r="BY374" s="72">
        <f t="shared" si="349"/>
        <v>0</v>
      </c>
      <c r="BZ374" s="104"/>
      <c r="CA374" s="104"/>
      <c r="CB374" s="105"/>
      <c r="CC374" s="102"/>
      <c r="CD374" s="103"/>
      <c r="CE374" s="103"/>
      <c r="CF374" s="72">
        <f t="shared" si="350"/>
        <v>0</v>
      </c>
      <c r="CG374" s="104"/>
      <c r="CH374" s="104"/>
      <c r="CI374" s="152"/>
      <c r="CJ374" s="159"/>
      <c r="CK374" s="103"/>
      <c r="CL374" s="103"/>
      <c r="CM374" s="72">
        <f t="shared" si="351"/>
        <v>0</v>
      </c>
      <c r="CN374" s="104"/>
      <c r="CO374" s="104"/>
      <c r="CP374" s="105"/>
      <c r="CQ374" s="102"/>
      <c r="CR374" s="103"/>
      <c r="CS374" s="103"/>
      <c r="CT374" s="72">
        <f t="shared" si="352"/>
        <v>0</v>
      </c>
      <c r="CU374" s="104"/>
      <c r="CV374" s="104"/>
      <c r="CW374" s="152"/>
      <c r="CX374" s="159"/>
      <c r="CY374" s="103"/>
      <c r="CZ374" s="103"/>
      <c r="DA374" s="72">
        <f t="shared" si="353"/>
        <v>0</v>
      </c>
      <c r="DB374" s="104"/>
      <c r="DC374" s="104"/>
      <c r="DD374" s="105"/>
      <c r="DE374" s="102"/>
      <c r="DF374" s="103"/>
      <c r="DG374" s="103"/>
      <c r="DH374" s="72">
        <f t="shared" si="354"/>
        <v>0</v>
      </c>
      <c r="DI374" s="104"/>
      <c r="DJ374" s="104"/>
      <c r="DK374" s="152"/>
      <c r="DL374" s="170">
        <f t="shared" si="355"/>
        <v>0</v>
      </c>
      <c r="DM374" s="51">
        <f>DN374*Довідники!$H$2</f>
        <v>0</v>
      </c>
      <c r="DN374" s="72">
        <f t="shared" si="356"/>
        <v>0</v>
      </c>
      <c r="DO374" s="96" t="str">
        <f t="shared" si="357"/>
        <v xml:space="preserve"> </v>
      </c>
      <c r="DP374" s="68" t="str">
        <f>IF(OR(DO374&lt;Довідники!$J$3, DO374&gt;Довідники!$K$3), "!", "")</f>
        <v>!</v>
      </c>
      <c r="DQ374" s="120"/>
      <c r="DR374" s="45" t="str">
        <f t="shared" si="358"/>
        <v/>
      </c>
      <c r="DS374" s="182" t="s">
        <v>207</v>
      </c>
      <c r="DT374" s="119"/>
      <c r="DU374" s="119"/>
      <c r="DV374" s="119"/>
      <c r="DW374" s="179"/>
      <c r="DX374" s="182"/>
      <c r="DY374" s="119"/>
      <c r="DZ374" s="119"/>
      <c r="EA374" s="183"/>
      <c r="EB374" s="129">
        <f t="shared" si="359"/>
        <v>0</v>
      </c>
      <c r="EC374" s="130">
        <f t="shared" si="360"/>
        <v>0</v>
      </c>
      <c r="ED374" s="131">
        <f t="shared" si="361"/>
        <v>0</v>
      </c>
      <c r="EE374" s="131">
        <f t="shared" si="362"/>
        <v>0</v>
      </c>
      <c r="EF374" s="131">
        <f t="shared" si="363"/>
        <v>0</v>
      </c>
      <c r="EG374" s="131">
        <f t="shared" si="364"/>
        <v>0</v>
      </c>
      <c r="EH374" s="131">
        <f t="shared" si="365"/>
        <v>0</v>
      </c>
      <c r="EI374" s="131">
        <f t="shared" si="366"/>
        <v>0</v>
      </c>
      <c r="EJ374" s="131">
        <f t="shared" si="367"/>
        <v>0</v>
      </c>
      <c r="EK374" s="35"/>
      <c r="EL374" s="123">
        <f t="shared" si="368"/>
        <v>0</v>
      </c>
    </row>
    <row r="375" spans="1:142" customFormat="1" ht="13.5" thickBot="1" x14ac:dyDescent="0.25">
      <c r="A375" s="49">
        <f t="shared" si="296"/>
        <v>56</v>
      </c>
      <c r="B375" s="101"/>
      <c r="C375" s="50" t="str">
        <f>IF(ISBLANK(D375)=FALSE,VLOOKUP(D375,Довідники!$B$2:$C$45,2,FALSE),"")</f>
        <v/>
      </c>
      <c r="D375" s="145"/>
      <c r="E375" s="112"/>
      <c r="F375" s="48" t="str">
        <f t="shared" si="317"/>
        <v/>
      </c>
      <c r="G375" s="48" t="str">
        <f>CONCATENATE(IF($X375="З", CONCATENATE($R$4, ","), ""), IF($X375=Довідники!$E$5, CONCATENATE($R$4, "*,"), ""), IF($AE375="З", CONCATENATE($Y$4, ","), ""), IF($AE375=Довідники!$E$5, CONCATENATE($Y$4, "*,"), ""), IF($AL375="З", CONCATENATE($AF$4, ","), ""), IF($AL375=Довідники!$E$5, CONCATENATE($AF$4, "*,"), ""), IF($AS375="З", CONCATENATE($AM$4, ","), ""), IF($AS375=Довідники!$E$5, CONCATENATE($AM$4, "*,"), ""), IF($AZ375="З", CONCATENATE($AT$4, ","), ""), IF($AZ375=Довідники!$E$5, CONCATENATE($AT$4, "*,"), ""), IF($BG375="З", CONCATENATE($BA$4, ","), ""), IF($BG375=Довідники!$E$5, CONCATENATE($BA$4, "*,"), ""), IF($BN375="З", CONCATENATE($BH$4, ","), ""), IF($BN375=Довідники!$E$5, CONCATENATE($BH$4, "*,"), ""), IF($BU375="З", CONCATENATE($BO$4, ","), ""), IF($BU375=Довідники!$E$5, CONCATENATE($BO$4, "*,"), ""), IF($CB375="З", CONCATENATE($BV$4, ","), ""), IF($CB375=Довідники!$E$5, CONCATENATE($BV$4, "*,"), ""), IF($CI375="З", CONCATENATE($CC$4, ","), ""), IF($CI375=Довідники!$E$5, CONCATENATE($CC$4, "*,"), ""), IF($CP375="З", CONCATENATE($CJ$4, ","), ""), IF($CP375=Довідники!$E$5, CONCATENATE($CJ$4, "*,"), ""), IF($CW375="З", CONCATENATE($CQ$4, ","), ""), IF($CW375=Довідники!$E$5, CONCATENATE($CQ$4, "*,"), ""), IF($DD375="З", CONCATENATE($CX$4, ","), ""), IF($DD375=Довідники!$E$5, CONCATENATE($CX$4, "*,"), ""), IF($DK375="З", CONCATENATE($DE$4, ","), ""), IF($DK375=Довідники!$E$5, CONCATENATE($DE$4, "*,"), ""))</f>
        <v/>
      </c>
      <c r="H375" s="48" t="str">
        <f t="shared" si="318"/>
        <v/>
      </c>
      <c r="I375" s="48" t="str">
        <f t="shared" si="319"/>
        <v/>
      </c>
      <c r="J375" s="48">
        <f t="shared" si="335"/>
        <v>0</v>
      </c>
      <c r="K375" s="48" t="str">
        <f t="shared" si="321"/>
        <v/>
      </c>
      <c r="L375" s="48">
        <f t="shared" si="336"/>
        <v>0</v>
      </c>
      <c r="M375" s="51">
        <f t="shared" si="337"/>
        <v>0</v>
      </c>
      <c r="N375" s="51">
        <f t="shared" si="338"/>
        <v>0</v>
      </c>
      <c r="O375" s="52">
        <f t="shared" si="339"/>
        <v>0</v>
      </c>
      <c r="P375" s="96" t="str">
        <f t="shared" si="340"/>
        <v xml:space="preserve"> </v>
      </c>
      <c r="Q375" s="166" t="str">
        <f>IF(OR(P375&lt;Довідники!$J$8, P375&gt;Довідники!$K$8), "!", "")</f>
        <v>!</v>
      </c>
      <c r="R375" s="159"/>
      <c r="S375" s="103"/>
      <c r="T375" s="103"/>
      <c r="U375" s="72">
        <f t="shared" si="341"/>
        <v>0</v>
      </c>
      <c r="V375" s="104"/>
      <c r="W375" s="104"/>
      <c r="X375" s="105"/>
      <c r="Y375" s="102"/>
      <c r="Z375" s="103"/>
      <c r="AA375" s="103"/>
      <c r="AB375" s="72">
        <f t="shared" si="342"/>
        <v>0</v>
      </c>
      <c r="AC375" s="104"/>
      <c r="AD375" s="104"/>
      <c r="AE375" s="152"/>
      <c r="AF375" s="159"/>
      <c r="AG375" s="103"/>
      <c r="AH375" s="103"/>
      <c r="AI375" s="72">
        <f t="shared" si="343"/>
        <v>0</v>
      </c>
      <c r="AJ375" s="104"/>
      <c r="AK375" s="104"/>
      <c r="AL375" s="105"/>
      <c r="AM375" s="102"/>
      <c r="AN375" s="103"/>
      <c r="AO375" s="103"/>
      <c r="AP375" s="72">
        <f t="shared" si="344"/>
        <v>0</v>
      </c>
      <c r="AQ375" s="104"/>
      <c r="AR375" s="104"/>
      <c r="AS375" s="152"/>
      <c r="AT375" s="159"/>
      <c r="AU375" s="103"/>
      <c r="AV375" s="103"/>
      <c r="AW375" s="72">
        <f t="shared" si="345"/>
        <v>0</v>
      </c>
      <c r="AX375" s="104"/>
      <c r="AY375" s="104"/>
      <c r="AZ375" s="105"/>
      <c r="BA375" s="102"/>
      <c r="BB375" s="103"/>
      <c r="BC375" s="103"/>
      <c r="BD375" s="72">
        <f t="shared" si="346"/>
        <v>0</v>
      </c>
      <c r="BE375" s="104"/>
      <c r="BF375" s="104"/>
      <c r="BG375" s="152"/>
      <c r="BH375" s="159"/>
      <c r="BI375" s="103"/>
      <c r="BJ375" s="103"/>
      <c r="BK375" s="72">
        <f t="shared" si="347"/>
        <v>0</v>
      </c>
      <c r="BL375" s="104"/>
      <c r="BM375" s="104"/>
      <c r="BN375" s="105"/>
      <c r="BO375" s="102"/>
      <c r="BP375" s="103"/>
      <c r="BQ375" s="103"/>
      <c r="BR375" s="72">
        <f t="shared" si="348"/>
        <v>0</v>
      </c>
      <c r="BS375" s="104"/>
      <c r="BT375" s="104"/>
      <c r="BU375" s="152"/>
      <c r="BV375" s="159"/>
      <c r="BW375" s="103"/>
      <c r="BX375" s="103"/>
      <c r="BY375" s="72">
        <f t="shared" si="349"/>
        <v>0</v>
      </c>
      <c r="BZ375" s="104"/>
      <c r="CA375" s="104"/>
      <c r="CB375" s="105"/>
      <c r="CC375" s="102"/>
      <c r="CD375" s="103"/>
      <c r="CE375" s="103"/>
      <c r="CF375" s="72">
        <f t="shared" si="350"/>
        <v>0</v>
      </c>
      <c r="CG375" s="104"/>
      <c r="CH375" s="104"/>
      <c r="CI375" s="152"/>
      <c r="CJ375" s="159"/>
      <c r="CK375" s="103"/>
      <c r="CL375" s="103"/>
      <c r="CM375" s="72">
        <f t="shared" si="351"/>
        <v>0</v>
      </c>
      <c r="CN375" s="104"/>
      <c r="CO375" s="104"/>
      <c r="CP375" s="105"/>
      <c r="CQ375" s="102"/>
      <c r="CR375" s="103"/>
      <c r="CS375" s="103"/>
      <c r="CT375" s="72">
        <f t="shared" si="352"/>
        <v>0</v>
      </c>
      <c r="CU375" s="104"/>
      <c r="CV375" s="104"/>
      <c r="CW375" s="152"/>
      <c r="CX375" s="159"/>
      <c r="CY375" s="103"/>
      <c r="CZ375" s="103"/>
      <c r="DA375" s="72">
        <f t="shared" si="353"/>
        <v>0</v>
      </c>
      <c r="DB375" s="104"/>
      <c r="DC375" s="104"/>
      <c r="DD375" s="105"/>
      <c r="DE375" s="102"/>
      <c r="DF375" s="103"/>
      <c r="DG375" s="103"/>
      <c r="DH375" s="72">
        <f t="shared" si="354"/>
        <v>0</v>
      </c>
      <c r="DI375" s="104"/>
      <c r="DJ375" s="104"/>
      <c r="DK375" s="152"/>
      <c r="DL375" s="170">
        <f t="shared" si="355"/>
        <v>0</v>
      </c>
      <c r="DM375" s="51">
        <f>DN375*Довідники!$H$2</f>
        <v>0</v>
      </c>
      <c r="DN375" s="72">
        <f t="shared" si="356"/>
        <v>0</v>
      </c>
      <c r="DO375" s="96" t="str">
        <f t="shared" si="357"/>
        <v xml:space="preserve"> </v>
      </c>
      <c r="DP375" s="68" t="str">
        <f>IF(OR(DO375&lt;Довідники!$J$3, DO375&gt;Довідники!$K$3), "!", "")</f>
        <v>!</v>
      </c>
      <c r="DQ375" s="120"/>
      <c r="DR375" s="45" t="str">
        <f t="shared" si="358"/>
        <v/>
      </c>
      <c r="DS375" s="182" t="s">
        <v>207</v>
      </c>
      <c r="DT375" s="119"/>
      <c r="DU375" s="119"/>
      <c r="DV375" s="119"/>
      <c r="DW375" s="179"/>
      <c r="DX375" s="182"/>
      <c r="DY375" s="119"/>
      <c r="DZ375" s="119"/>
      <c r="EA375" s="183"/>
      <c r="EB375" s="129">
        <f t="shared" si="359"/>
        <v>0</v>
      </c>
      <c r="EC375" s="130">
        <f t="shared" si="360"/>
        <v>0</v>
      </c>
      <c r="ED375" s="131">
        <f t="shared" si="361"/>
        <v>0</v>
      </c>
      <c r="EE375" s="131">
        <f t="shared" si="362"/>
        <v>0</v>
      </c>
      <c r="EF375" s="131">
        <f t="shared" si="363"/>
        <v>0</v>
      </c>
      <c r="EG375" s="131">
        <f t="shared" si="364"/>
        <v>0</v>
      </c>
      <c r="EH375" s="131">
        <f t="shared" si="365"/>
        <v>0</v>
      </c>
      <c r="EI375" s="131">
        <f t="shared" si="366"/>
        <v>0</v>
      </c>
      <c r="EJ375" s="131">
        <f t="shared" si="367"/>
        <v>0</v>
      </c>
      <c r="EK375" s="35"/>
      <c r="EL375" s="123">
        <f t="shared" si="368"/>
        <v>0</v>
      </c>
    </row>
    <row r="376" spans="1:142" customFormat="1" ht="13.5" thickBot="1" x14ac:dyDescent="0.25">
      <c r="A376" s="49">
        <f t="shared" si="296"/>
        <v>57</v>
      </c>
      <c r="B376" s="101"/>
      <c r="C376" s="50" t="str">
        <f>IF(ISBLANK(D376)=FALSE,VLOOKUP(D376,Довідники!$B$2:$C$45,2,FALSE),"")</f>
        <v/>
      </c>
      <c r="D376" s="145"/>
      <c r="E376" s="112"/>
      <c r="F376" s="48" t="str">
        <f t="shared" si="317"/>
        <v/>
      </c>
      <c r="G376" s="48" t="str">
        <f>CONCATENATE(IF($X376="З", CONCATENATE($R$4, ","), ""), IF($X376=Довідники!$E$5, CONCATENATE($R$4, "*,"), ""), IF($AE376="З", CONCATENATE($Y$4, ","), ""), IF($AE376=Довідники!$E$5, CONCATENATE($Y$4, "*,"), ""), IF($AL376="З", CONCATENATE($AF$4, ","), ""), IF($AL376=Довідники!$E$5, CONCATENATE($AF$4, "*,"), ""), IF($AS376="З", CONCATENATE($AM$4, ","), ""), IF($AS376=Довідники!$E$5, CONCATENATE($AM$4, "*,"), ""), IF($AZ376="З", CONCATENATE($AT$4, ","), ""), IF($AZ376=Довідники!$E$5, CONCATENATE($AT$4, "*,"), ""), IF($BG376="З", CONCATENATE($BA$4, ","), ""), IF($BG376=Довідники!$E$5, CONCATENATE($BA$4, "*,"), ""), IF($BN376="З", CONCATENATE($BH$4, ","), ""), IF($BN376=Довідники!$E$5, CONCATENATE($BH$4, "*,"), ""), IF($BU376="З", CONCATENATE($BO$4, ","), ""), IF($BU376=Довідники!$E$5, CONCATENATE($BO$4, "*,"), ""), IF($CB376="З", CONCATENATE($BV$4, ","), ""), IF($CB376=Довідники!$E$5, CONCATENATE($BV$4, "*,"), ""), IF($CI376="З", CONCATENATE($CC$4, ","), ""), IF($CI376=Довідники!$E$5, CONCATENATE($CC$4, "*,"), ""), IF($CP376="З", CONCATENATE($CJ$4, ","), ""), IF($CP376=Довідники!$E$5, CONCATENATE($CJ$4, "*,"), ""), IF($CW376="З", CONCATENATE($CQ$4, ","), ""), IF($CW376=Довідники!$E$5, CONCATENATE($CQ$4, "*,"), ""), IF($DD376="З", CONCATENATE($CX$4, ","), ""), IF($DD376=Довідники!$E$5, CONCATENATE($CX$4, "*,"), ""), IF($DK376="З", CONCATENATE($DE$4, ","), ""), IF($DK376=Довідники!$E$5, CONCATENATE($DE$4, "*,"), ""))</f>
        <v/>
      </c>
      <c r="H376" s="48" t="str">
        <f t="shared" si="318"/>
        <v/>
      </c>
      <c r="I376" s="48" t="str">
        <f t="shared" si="319"/>
        <v/>
      </c>
      <c r="J376" s="48">
        <f t="shared" si="335"/>
        <v>0</v>
      </c>
      <c r="K376" s="48" t="str">
        <f t="shared" si="321"/>
        <v/>
      </c>
      <c r="L376" s="48">
        <f t="shared" si="336"/>
        <v>0</v>
      </c>
      <c r="M376" s="51">
        <f t="shared" si="337"/>
        <v>0</v>
      </c>
      <c r="N376" s="51">
        <f t="shared" si="338"/>
        <v>0</v>
      </c>
      <c r="O376" s="52">
        <f t="shared" si="339"/>
        <v>0</v>
      </c>
      <c r="P376" s="96" t="str">
        <f t="shared" si="340"/>
        <v xml:space="preserve"> </v>
      </c>
      <c r="Q376" s="166" t="str">
        <f>IF(OR(P376&lt;Довідники!$J$8, P376&gt;Довідники!$K$8), "!", "")</f>
        <v>!</v>
      </c>
      <c r="R376" s="159"/>
      <c r="S376" s="103"/>
      <c r="T376" s="103"/>
      <c r="U376" s="72">
        <f t="shared" si="341"/>
        <v>0</v>
      </c>
      <c r="V376" s="104"/>
      <c r="W376" s="104"/>
      <c r="X376" s="105"/>
      <c r="Y376" s="102"/>
      <c r="Z376" s="103"/>
      <c r="AA376" s="103"/>
      <c r="AB376" s="72">
        <f t="shared" si="342"/>
        <v>0</v>
      </c>
      <c r="AC376" s="104"/>
      <c r="AD376" s="104"/>
      <c r="AE376" s="152"/>
      <c r="AF376" s="159"/>
      <c r="AG376" s="103"/>
      <c r="AH376" s="103"/>
      <c r="AI376" s="72">
        <f t="shared" si="343"/>
        <v>0</v>
      </c>
      <c r="AJ376" s="104"/>
      <c r="AK376" s="104"/>
      <c r="AL376" s="105"/>
      <c r="AM376" s="102"/>
      <c r="AN376" s="103"/>
      <c r="AO376" s="103"/>
      <c r="AP376" s="72">
        <f t="shared" si="344"/>
        <v>0</v>
      </c>
      <c r="AQ376" s="104"/>
      <c r="AR376" s="104"/>
      <c r="AS376" s="152"/>
      <c r="AT376" s="159"/>
      <c r="AU376" s="103"/>
      <c r="AV376" s="103"/>
      <c r="AW376" s="72">
        <f t="shared" si="345"/>
        <v>0</v>
      </c>
      <c r="AX376" s="104"/>
      <c r="AY376" s="104"/>
      <c r="AZ376" s="105"/>
      <c r="BA376" s="102"/>
      <c r="BB376" s="103"/>
      <c r="BC376" s="103"/>
      <c r="BD376" s="72">
        <f t="shared" si="346"/>
        <v>0</v>
      </c>
      <c r="BE376" s="104"/>
      <c r="BF376" s="104"/>
      <c r="BG376" s="152"/>
      <c r="BH376" s="159"/>
      <c r="BI376" s="103"/>
      <c r="BJ376" s="103"/>
      <c r="BK376" s="72">
        <f t="shared" si="347"/>
        <v>0</v>
      </c>
      <c r="BL376" s="104"/>
      <c r="BM376" s="104"/>
      <c r="BN376" s="105"/>
      <c r="BO376" s="102"/>
      <c r="BP376" s="103"/>
      <c r="BQ376" s="103"/>
      <c r="BR376" s="72">
        <f t="shared" si="348"/>
        <v>0</v>
      </c>
      <c r="BS376" s="104"/>
      <c r="BT376" s="104"/>
      <c r="BU376" s="152"/>
      <c r="BV376" s="159"/>
      <c r="BW376" s="103"/>
      <c r="BX376" s="103"/>
      <c r="BY376" s="72">
        <f t="shared" si="349"/>
        <v>0</v>
      </c>
      <c r="BZ376" s="104"/>
      <c r="CA376" s="104"/>
      <c r="CB376" s="105"/>
      <c r="CC376" s="102"/>
      <c r="CD376" s="103"/>
      <c r="CE376" s="103"/>
      <c r="CF376" s="72">
        <f t="shared" si="350"/>
        <v>0</v>
      </c>
      <c r="CG376" s="104"/>
      <c r="CH376" s="104"/>
      <c r="CI376" s="152"/>
      <c r="CJ376" s="159"/>
      <c r="CK376" s="103"/>
      <c r="CL376" s="103"/>
      <c r="CM376" s="72">
        <f t="shared" si="351"/>
        <v>0</v>
      </c>
      <c r="CN376" s="104"/>
      <c r="CO376" s="104"/>
      <c r="CP376" s="105"/>
      <c r="CQ376" s="102"/>
      <c r="CR376" s="103"/>
      <c r="CS376" s="103"/>
      <c r="CT376" s="72">
        <f t="shared" si="352"/>
        <v>0</v>
      </c>
      <c r="CU376" s="104"/>
      <c r="CV376" s="104"/>
      <c r="CW376" s="152"/>
      <c r="CX376" s="159"/>
      <c r="CY376" s="103"/>
      <c r="CZ376" s="103"/>
      <c r="DA376" s="72">
        <f t="shared" si="353"/>
        <v>0</v>
      </c>
      <c r="DB376" s="104"/>
      <c r="DC376" s="104"/>
      <c r="DD376" s="105"/>
      <c r="DE376" s="102"/>
      <c r="DF376" s="103"/>
      <c r="DG376" s="103"/>
      <c r="DH376" s="72">
        <f t="shared" si="354"/>
        <v>0</v>
      </c>
      <c r="DI376" s="104"/>
      <c r="DJ376" s="104"/>
      <c r="DK376" s="152"/>
      <c r="DL376" s="170">
        <f t="shared" si="355"/>
        <v>0</v>
      </c>
      <c r="DM376" s="51">
        <f>DN376*Довідники!$H$2</f>
        <v>0</v>
      </c>
      <c r="DN376" s="72">
        <f t="shared" si="356"/>
        <v>0</v>
      </c>
      <c r="DO376" s="96" t="str">
        <f t="shared" si="357"/>
        <v xml:space="preserve"> </v>
      </c>
      <c r="DP376" s="68" t="str">
        <f>IF(OR(DO376&lt;Довідники!$J$3, DO376&gt;Довідники!$K$3), "!", "")</f>
        <v>!</v>
      </c>
      <c r="DQ376" s="120"/>
      <c r="DR376" s="45" t="str">
        <f t="shared" si="358"/>
        <v/>
      </c>
      <c r="DS376" s="182" t="s">
        <v>207</v>
      </c>
      <c r="DT376" s="119"/>
      <c r="DU376" s="119"/>
      <c r="DV376" s="119"/>
      <c r="DW376" s="179"/>
      <c r="DX376" s="182"/>
      <c r="DY376" s="119"/>
      <c r="DZ376" s="119"/>
      <c r="EA376" s="183"/>
      <c r="EB376" s="129">
        <f t="shared" si="359"/>
        <v>0</v>
      </c>
      <c r="EC376" s="130">
        <f t="shared" si="360"/>
        <v>0</v>
      </c>
      <c r="ED376" s="131">
        <f t="shared" si="361"/>
        <v>0</v>
      </c>
      <c r="EE376" s="131">
        <f t="shared" si="362"/>
        <v>0</v>
      </c>
      <c r="EF376" s="131">
        <f t="shared" si="363"/>
        <v>0</v>
      </c>
      <c r="EG376" s="131">
        <f t="shared" si="364"/>
        <v>0</v>
      </c>
      <c r="EH376" s="131">
        <f t="shared" si="365"/>
        <v>0</v>
      </c>
      <c r="EI376" s="131">
        <f t="shared" si="366"/>
        <v>0</v>
      </c>
      <c r="EJ376" s="131">
        <f t="shared" si="367"/>
        <v>0</v>
      </c>
      <c r="EK376" s="35"/>
      <c r="EL376" s="123">
        <f t="shared" si="368"/>
        <v>0</v>
      </c>
    </row>
    <row r="377" spans="1:142" customFormat="1" ht="13.5" thickBot="1" x14ac:dyDescent="0.25">
      <c r="A377" s="49">
        <f t="shared" si="296"/>
        <v>58</v>
      </c>
      <c r="B377" s="101"/>
      <c r="C377" s="50" t="str">
        <f>IF(ISBLANK(D377)=FALSE,VLOOKUP(D377,Довідники!$B$2:$C$45,2,FALSE),"")</f>
        <v/>
      </c>
      <c r="D377" s="145"/>
      <c r="E377" s="112"/>
      <c r="F377" s="48" t="str">
        <f t="shared" si="317"/>
        <v/>
      </c>
      <c r="G377" s="48" t="str">
        <f>CONCATENATE(IF($X377="З", CONCATENATE($R$4, ","), ""), IF($X377=Довідники!$E$5, CONCATENATE($R$4, "*,"), ""), IF($AE377="З", CONCATENATE($Y$4, ","), ""), IF($AE377=Довідники!$E$5, CONCATENATE($Y$4, "*,"), ""), IF($AL377="З", CONCATENATE($AF$4, ","), ""), IF($AL377=Довідники!$E$5, CONCATENATE($AF$4, "*,"), ""), IF($AS377="З", CONCATENATE($AM$4, ","), ""), IF($AS377=Довідники!$E$5, CONCATENATE($AM$4, "*,"), ""), IF($AZ377="З", CONCATENATE($AT$4, ","), ""), IF($AZ377=Довідники!$E$5, CONCATENATE($AT$4, "*,"), ""), IF($BG377="З", CONCATENATE($BA$4, ","), ""), IF($BG377=Довідники!$E$5, CONCATENATE($BA$4, "*,"), ""), IF($BN377="З", CONCATENATE($BH$4, ","), ""), IF($BN377=Довідники!$E$5, CONCATENATE($BH$4, "*,"), ""), IF($BU377="З", CONCATENATE($BO$4, ","), ""), IF($BU377=Довідники!$E$5, CONCATENATE($BO$4, "*,"), ""), IF($CB377="З", CONCATENATE($BV$4, ","), ""), IF($CB377=Довідники!$E$5, CONCATENATE($BV$4, "*,"), ""), IF($CI377="З", CONCATENATE($CC$4, ","), ""), IF($CI377=Довідники!$E$5, CONCATENATE($CC$4, "*,"), ""), IF($CP377="З", CONCATENATE($CJ$4, ","), ""), IF($CP377=Довідники!$E$5, CONCATENATE($CJ$4, "*,"), ""), IF($CW377="З", CONCATENATE($CQ$4, ","), ""), IF($CW377=Довідники!$E$5, CONCATENATE($CQ$4, "*,"), ""), IF($DD377="З", CONCATENATE($CX$4, ","), ""), IF($DD377=Довідники!$E$5, CONCATENATE($CX$4, "*,"), ""), IF($DK377="З", CONCATENATE($DE$4, ","), ""), IF($DK377=Довідники!$E$5, CONCATENATE($DE$4, "*,"), ""))</f>
        <v/>
      </c>
      <c r="H377" s="48" t="str">
        <f t="shared" si="318"/>
        <v/>
      </c>
      <c r="I377" s="48" t="str">
        <f t="shared" si="319"/>
        <v/>
      </c>
      <c r="J377" s="48">
        <f t="shared" si="335"/>
        <v>0</v>
      </c>
      <c r="K377" s="48" t="str">
        <f t="shared" si="321"/>
        <v/>
      </c>
      <c r="L377" s="48">
        <f t="shared" si="336"/>
        <v>0</v>
      </c>
      <c r="M377" s="51">
        <f t="shared" si="337"/>
        <v>0</v>
      </c>
      <c r="N377" s="51">
        <f t="shared" si="338"/>
        <v>0</v>
      </c>
      <c r="O377" s="52">
        <f t="shared" si="339"/>
        <v>0</v>
      </c>
      <c r="P377" s="96" t="str">
        <f t="shared" si="340"/>
        <v xml:space="preserve"> </v>
      </c>
      <c r="Q377" s="166" t="str">
        <f>IF(OR(P377&lt;Довідники!$J$8, P377&gt;Довідники!$K$8), "!", "")</f>
        <v>!</v>
      </c>
      <c r="R377" s="159"/>
      <c r="S377" s="103"/>
      <c r="T377" s="103"/>
      <c r="U377" s="72">
        <f t="shared" si="341"/>
        <v>0</v>
      </c>
      <c r="V377" s="104"/>
      <c r="W377" s="104"/>
      <c r="X377" s="105"/>
      <c r="Y377" s="102"/>
      <c r="Z377" s="103"/>
      <c r="AA377" s="103"/>
      <c r="AB377" s="72">
        <f t="shared" si="342"/>
        <v>0</v>
      </c>
      <c r="AC377" s="104"/>
      <c r="AD377" s="104"/>
      <c r="AE377" s="152"/>
      <c r="AF377" s="159"/>
      <c r="AG377" s="103"/>
      <c r="AH377" s="103"/>
      <c r="AI377" s="72">
        <f t="shared" si="343"/>
        <v>0</v>
      </c>
      <c r="AJ377" s="104"/>
      <c r="AK377" s="104"/>
      <c r="AL377" s="105"/>
      <c r="AM377" s="102"/>
      <c r="AN377" s="103"/>
      <c r="AO377" s="103"/>
      <c r="AP377" s="72">
        <f t="shared" si="344"/>
        <v>0</v>
      </c>
      <c r="AQ377" s="104"/>
      <c r="AR377" s="104"/>
      <c r="AS377" s="152"/>
      <c r="AT377" s="159"/>
      <c r="AU377" s="103"/>
      <c r="AV377" s="103"/>
      <c r="AW377" s="72">
        <f t="shared" si="345"/>
        <v>0</v>
      </c>
      <c r="AX377" s="104"/>
      <c r="AY377" s="104"/>
      <c r="AZ377" s="105"/>
      <c r="BA377" s="102"/>
      <c r="BB377" s="103"/>
      <c r="BC377" s="103"/>
      <c r="BD377" s="72">
        <f t="shared" si="346"/>
        <v>0</v>
      </c>
      <c r="BE377" s="104"/>
      <c r="BF377" s="104"/>
      <c r="BG377" s="152"/>
      <c r="BH377" s="159"/>
      <c r="BI377" s="103"/>
      <c r="BJ377" s="103"/>
      <c r="BK377" s="72">
        <f t="shared" si="347"/>
        <v>0</v>
      </c>
      <c r="BL377" s="104"/>
      <c r="BM377" s="104"/>
      <c r="BN377" s="105"/>
      <c r="BO377" s="102"/>
      <c r="BP377" s="103"/>
      <c r="BQ377" s="103"/>
      <c r="BR377" s="72">
        <f t="shared" si="348"/>
        <v>0</v>
      </c>
      <c r="BS377" s="104"/>
      <c r="BT377" s="104"/>
      <c r="BU377" s="152"/>
      <c r="BV377" s="159"/>
      <c r="BW377" s="103"/>
      <c r="BX377" s="103"/>
      <c r="BY377" s="72">
        <f t="shared" si="349"/>
        <v>0</v>
      </c>
      <c r="BZ377" s="104"/>
      <c r="CA377" s="104"/>
      <c r="CB377" s="105"/>
      <c r="CC377" s="102"/>
      <c r="CD377" s="103"/>
      <c r="CE377" s="103"/>
      <c r="CF377" s="72">
        <f t="shared" si="350"/>
        <v>0</v>
      </c>
      <c r="CG377" s="104"/>
      <c r="CH377" s="104"/>
      <c r="CI377" s="152"/>
      <c r="CJ377" s="159"/>
      <c r="CK377" s="103"/>
      <c r="CL377" s="103"/>
      <c r="CM377" s="72">
        <f t="shared" si="351"/>
        <v>0</v>
      </c>
      <c r="CN377" s="104"/>
      <c r="CO377" s="104"/>
      <c r="CP377" s="105"/>
      <c r="CQ377" s="102"/>
      <c r="CR377" s="103"/>
      <c r="CS377" s="103"/>
      <c r="CT377" s="72">
        <f t="shared" si="352"/>
        <v>0</v>
      </c>
      <c r="CU377" s="104"/>
      <c r="CV377" s="104"/>
      <c r="CW377" s="152"/>
      <c r="CX377" s="159"/>
      <c r="CY377" s="103"/>
      <c r="CZ377" s="103"/>
      <c r="DA377" s="72">
        <f t="shared" si="353"/>
        <v>0</v>
      </c>
      <c r="DB377" s="104"/>
      <c r="DC377" s="104"/>
      <c r="DD377" s="105"/>
      <c r="DE377" s="102"/>
      <c r="DF377" s="103"/>
      <c r="DG377" s="103"/>
      <c r="DH377" s="72">
        <f t="shared" si="354"/>
        <v>0</v>
      </c>
      <c r="DI377" s="104"/>
      <c r="DJ377" s="104"/>
      <c r="DK377" s="152"/>
      <c r="DL377" s="170">
        <f t="shared" si="355"/>
        <v>0</v>
      </c>
      <c r="DM377" s="51">
        <f>DN377*Довідники!$H$2</f>
        <v>0</v>
      </c>
      <c r="DN377" s="72">
        <f t="shared" si="356"/>
        <v>0</v>
      </c>
      <c r="DO377" s="96" t="str">
        <f t="shared" si="357"/>
        <v xml:space="preserve"> </v>
      </c>
      <c r="DP377" s="68" t="str">
        <f>IF(OR(DO377&lt;Довідники!$J$3, DO377&gt;Довідники!$K$3), "!", "")</f>
        <v>!</v>
      </c>
      <c r="DQ377" s="120"/>
      <c r="DR377" s="45" t="str">
        <f t="shared" si="358"/>
        <v/>
      </c>
      <c r="DS377" s="182" t="s">
        <v>207</v>
      </c>
      <c r="DT377" s="119"/>
      <c r="DU377" s="119"/>
      <c r="DV377" s="119"/>
      <c r="DW377" s="179"/>
      <c r="DX377" s="182"/>
      <c r="DY377" s="119"/>
      <c r="DZ377" s="119"/>
      <c r="EA377" s="183"/>
      <c r="EB377" s="129">
        <f t="shared" si="359"/>
        <v>0</v>
      </c>
      <c r="EC377" s="130">
        <f t="shared" si="360"/>
        <v>0</v>
      </c>
      <c r="ED377" s="131">
        <f t="shared" si="361"/>
        <v>0</v>
      </c>
      <c r="EE377" s="131">
        <f t="shared" si="362"/>
        <v>0</v>
      </c>
      <c r="EF377" s="131">
        <f t="shared" si="363"/>
        <v>0</v>
      </c>
      <c r="EG377" s="131">
        <f t="shared" si="364"/>
        <v>0</v>
      </c>
      <c r="EH377" s="131">
        <f t="shared" si="365"/>
        <v>0</v>
      </c>
      <c r="EI377" s="131">
        <f t="shared" si="366"/>
        <v>0</v>
      </c>
      <c r="EJ377" s="131">
        <f t="shared" si="367"/>
        <v>0</v>
      </c>
      <c r="EK377" s="35"/>
      <c r="EL377" s="123">
        <f t="shared" si="368"/>
        <v>0</v>
      </c>
    </row>
    <row r="378" spans="1:142" customFormat="1" ht="13.5" thickBot="1" x14ac:dyDescent="0.25">
      <c r="A378" s="49">
        <f t="shared" si="296"/>
        <v>59</v>
      </c>
      <c r="B378" s="101"/>
      <c r="C378" s="50" t="str">
        <f>IF(ISBLANK(D378)=FALSE,VLOOKUP(D378,Довідники!$B$2:$C$45,2,FALSE),"")</f>
        <v/>
      </c>
      <c r="D378" s="145"/>
      <c r="E378" s="112"/>
      <c r="F378" s="48" t="str">
        <f t="shared" si="317"/>
        <v/>
      </c>
      <c r="G378" s="48" t="str">
        <f>CONCATENATE(IF($X378="З", CONCATENATE($R$4, ","), ""), IF($X378=Довідники!$E$5, CONCATENATE($R$4, "*,"), ""), IF($AE378="З", CONCATENATE($Y$4, ","), ""), IF($AE378=Довідники!$E$5, CONCATENATE($Y$4, "*,"), ""), IF($AL378="З", CONCATENATE($AF$4, ","), ""), IF($AL378=Довідники!$E$5, CONCATENATE($AF$4, "*,"), ""), IF($AS378="З", CONCATENATE($AM$4, ","), ""), IF($AS378=Довідники!$E$5, CONCATENATE($AM$4, "*,"), ""), IF($AZ378="З", CONCATENATE($AT$4, ","), ""), IF($AZ378=Довідники!$E$5, CONCATENATE($AT$4, "*,"), ""), IF($BG378="З", CONCATENATE($BA$4, ","), ""), IF($BG378=Довідники!$E$5, CONCATENATE($BA$4, "*,"), ""), IF($BN378="З", CONCATENATE($BH$4, ","), ""), IF($BN378=Довідники!$E$5, CONCATENATE($BH$4, "*,"), ""), IF($BU378="З", CONCATENATE($BO$4, ","), ""), IF($BU378=Довідники!$E$5, CONCATENATE($BO$4, "*,"), ""), IF($CB378="З", CONCATENATE($BV$4, ","), ""), IF($CB378=Довідники!$E$5, CONCATENATE($BV$4, "*,"), ""), IF($CI378="З", CONCATENATE($CC$4, ","), ""), IF($CI378=Довідники!$E$5, CONCATENATE($CC$4, "*,"), ""), IF($CP378="З", CONCATENATE($CJ$4, ","), ""), IF($CP378=Довідники!$E$5, CONCATENATE($CJ$4, "*,"), ""), IF($CW378="З", CONCATENATE($CQ$4, ","), ""), IF($CW378=Довідники!$E$5, CONCATENATE($CQ$4, "*,"), ""), IF($DD378="З", CONCATENATE($CX$4, ","), ""), IF($DD378=Довідники!$E$5, CONCATENATE($CX$4, "*,"), ""), IF($DK378="З", CONCATENATE($DE$4, ","), ""), IF($DK378=Довідники!$E$5, CONCATENATE($DE$4, "*,"), ""))</f>
        <v/>
      </c>
      <c r="H378" s="48" t="str">
        <f t="shared" si="318"/>
        <v/>
      </c>
      <c r="I378" s="48" t="str">
        <f t="shared" si="319"/>
        <v/>
      </c>
      <c r="J378" s="48">
        <f t="shared" si="335"/>
        <v>0</v>
      </c>
      <c r="K378" s="48" t="str">
        <f t="shared" si="321"/>
        <v/>
      </c>
      <c r="L378" s="48">
        <f t="shared" si="336"/>
        <v>0</v>
      </c>
      <c r="M378" s="51">
        <f t="shared" si="337"/>
        <v>0</v>
      </c>
      <c r="N378" s="51">
        <f t="shared" si="338"/>
        <v>0</v>
      </c>
      <c r="O378" s="52">
        <f t="shared" si="339"/>
        <v>0</v>
      </c>
      <c r="P378" s="96" t="str">
        <f t="shared" si="340"/>
        <v xml:space="preserve"> </v>
      </c>
      <c r="Q378" s="166" t="str">
        <f>IF(OR(P378&lt;Довідники!$J$8, P378&gt;Довідники!$K$8), "!", "")</f>
        <v>!</v>
      </c>
      <c r="R378" s="159"/>
      <c r="S378" s="103"/>
      <c r="T378" s="103"/>
      <c r="U378" s="72">
        <f t="shared" si="341"/>
        <v>0</v>
      </c>
      <c r="V378" s="104"/>
      <c r="W378" s="104"/>
      <c r="X378" s="105"/>
      <c r="Y378" s="102"/>
      <c r="Z378" s="103"/>
      <c r="AA378" s="103"/>
      <c r="AB378" s="72">
        <f t="shared" si="342"/>
        <v>0</v>
      </c>
      <c r="AC378" s="104"/>
      <c r="AD378" s="104"/>
      <c r="AE378" s="152"/>
      <c r="AF378" s="159"/>
      <c r="AG378" s="103"/>
      <c r="AH378" s="103"/>
      <c r="AI378" s="72">
        <f t="shared" si="343"/>
        <v>0</v>
      </c>
      <c r="AJ378" s="104"/>
      <c r="AK378" s="104"/>
      <c r="AL378" s="105"/>
      <c r="AM378" s="102"/>
      <c r="AN378" s="103"/>
      <c r="AO378" s="103"/>
      <c r="AP378" s="72">
        <f t="shared" si="344"/>
        <v>0</v>
      </c>
      <c r="AQ378" s="104"/>
      <c r="AR378" s="104"/>
      <c r="AS378" s="152"/>
      <c r="AT378" s="159"/>
      <c r="AU378" s="103"/>
      <c r="AV378" s="103"/>
      <c r="AW378" s="72">
        <f t="shared" si="345"/>
        <v>0</v>
      </c>
      <c r="AX378" s="104"/>
      <c r="AY378" s="104"/>
      <c r="AZ378" s="105"/>
      <c r="BA378" s="102"/>
      <c r="BB378" s="103"/>
      <c r="BC378" s="103"/>
      <c r="BD378" s="72">
        <f t="shared" si="346"/>
        <v>0</v>
      </c>
      <c r="BE378" s="104"/>
      <c r="BF378" s="104"/>
      <c r="BG378" s="152"/>
      <c r="BH378" s="159"/>
      <c r="BI378" s="103"/>
      <c r="BJ378" s="103"/>
      <c r="BK378" s="72">
        <f t="shared" si="347"/>
        <v>0</v>
      </c>
      <c r="BL378" s="104"/>
      <c r="BM378" s="104"/>
      <c r="BN378" s="105"/>
      <c r="BO378" s="102"/>
      <c r="BP378" s="103"/>
      <c r="BQ378" s="103"/>
      <c r="BR378" s="72">
        <f t="shared" si="348"/>
        <v>0</v>
      </c>
      <c r="BS378" s="104"/>
      <c r="BT378" s="104"/>
      <c r="BU378" s="152"/>
      <c r="BV378" s="159"/>
      <c r="BW378" s="103"/>
      <c r="BX378" s="103"/>
      <c r="BY378" s="72">
        <f t="shared" si="349"/>
        <v>0</v>
      </c>
      <c r="BZ378" s="104"/>
      <c r="CA378" s="104"/>
      <c r="CB378" s="105"/>
      <c r="CC378" s="102"/>
      <c r="CD378" s="103"/>
      <c r="CE378" s="103"/>
      <c r="CF378" s="72">
        <f t="shared" si="350"/>
        <v>0</v>
      </c>
      <c r="CG378" s="104"/>
      <c r="CH378" s="104"/>
      <c r="CI378" s="152"/>
      <c r="CJ378" s="159"/>
      <c r="CK378" s="103"/>
      <c r="CL378" s="103"/>
      <c r="CM378" s="72">
        <f t="shared" si="351"/>
        <v>0</v>
      </c>
      <c r="CN378" s="104"/>
      <c r="CO378" s="104"/>
      <c r="CP378" s="105"/>
      <c r="CQ378" s="102"/>
      <c r="CR378" s="103"/>
      <c r="CS378" s="103"/>
      <c r="CT378" s="72">
        <f t="shared" si="352"/>
        <v>0</v>
      </c>
      <c r="CU378" s="104"/>
      <c r="CV378" s="104"/>
      <c r="CW378" s="152"/>
      <c r="CX378" s="159"/>
      <c r="CY378" s="103"/>
      <c r="CZ378" s="103"/>
      <c r="DA378" s="72">
        <f t="shared" si="353"/>
        <v>0</v>
      </c>
      <c r="DB378" s="104"/>
      <c r="DC378" s="104"/>
      <c r="DD378" s="105"/>
      <c r="DE378" s="102"/>
      <c r="DF378" s="103"/>
      <c r="DG378" s="103"/>
      <c r="DH378" s="72">
        <f t="shared" si="354"/>
        <v>0</v>
      </c>
      <c r="DI378" s="104"/>
      <c r="DJ378" s="104"/>
      <c r="DK378" s="152"/>
      <c r="DL378" s="170">
        <f t="shared" si="355"/>
        <v>0</v>
      </c>
      <c r="DM378" s="51">
        <f>DN378*Довідники!$H$2</f>
        <v>0</v>
      </c>
      <c r="DN378" s="72">
        <f t="shared" si="356"/>
        <v>0</v>
      </c>
      <c r="DO378" s="96" t="str">
        <f t="shared" si="357"/>
        <v xml:space="preserve"> </v>
      </c>
      <c r="DP378" s="68" t="str">
        <f>IF(OR(DO378&lt;Довідники!$J$3, DO378&gt;Довідники!$K$3), "!", "")</f>
        <v>!</v>
      </c>
      <c r="DQ378" s="120"/>
      <c r="DR378" s="45" t="str">
        <f t="shared" si="358"/>
        <v/>
      </c>
      <c r="DS378" s="182" t="s">
        <v>207</v>
      </c>
      <c r="DT378" s="119"/>
      <c r="DU378" s="119"/>
      <c r="DV378" s="119"/>
      <c r="DW378" s="179"/>
      <c r="DX378" s="182"/>
      <c r="DY378" s="119"/>
      <c r="DZ378" s="119"/>
      <c r="EA378" s="183"/>
      <c r="EB378" s="129">
        <f t="shared" si="359"/>
        <v>0</v>
      </c>
      <c r="EC378" s="130">
        <f t="shared" si="360"/>
        <v>0</v>
      </c>
      <c r="ED378" s="131">
        <f t="shared" si="361"/>
        <v>0</v>
      </c>
      <c r="EE378" s="131">
        <f t="shared" si="362"/>
        <v>0</v>
      </c>
      <c r="EF378" s="131">
        <f t="shared" si="363"/>
        <v>0</v>
      </c>
      <c r="EG378" s="131">
        <f t="shared" si="364"/>
        <v>0</v>
      </c>
      <c r="EH378" s="131">
        <f t="shared" si="365"/>
        <v>0</v>
      </c>
      <c r="EI378" s="131">
        <f t="shared" si="366"/>
        <v>0</v>
      </c>
      <c r="EJ378" s="131">
        <f t="shared" si="367"/>
        <v>0</v>
      </c>
      <c r="EK378" s="35"/>
      <c r="EL378" s="123">
        <f t="shared" si="368"/>
        <v>0</v>
      </c>
    </row>
    <row r="379" spans="1:142" customFormat="1" ht="13.5" thickBot="1" x14ac:dyDescent="0.25">
      <c r="A379" s="49">
        <f t="shared" si="296"/>
        <v>60</v>
      </c>
      <c r="B379" s="101"/>
      <c r="C379" s="50" t="str">
        <f>IF(ISBLANK(D379)=FALSE,VLOOKUP(D379,Довідники!$B$2:$C$45,2,FALSE),"")</f>
        <v/>
      </c>
      <c r="D379" s="145"/>
      <c r="E379" s="112"/>
      <c r="F379" s="48" t="str">
        <f t="shared" si="317"/>
        <v/>
      </c>
      <c r="G379" s="48" t="str">
        <f>CONCATENATE(IF($X379="З", CONCATENATE($R$4, ","), ""), IF($X379=Довідники!$E$5, CONCATENATE($R$4, "*,"), ""), IF($AE379="З", CONCATENATE($Y$4, ","), ""), IF($AE379=Довідники!$E$5, CONCATENATE($Y$4, "*,"), ""), IF($AL379="З", CONCATENATE($AF$4, ","), ""), IF($AL379=Довідники!$E$5, CONCATENATE($AF$4, "*,"), ""), IF($AS379="З", CONCATENATE($AM$4, ","), ""), IF($AS379=Довідники!$E$5, CONCATENATE($AM$4, "*,"), ""), IF($AZ379="З", CONCATENATE($AT$4, ","), ""), IF($AZ379=Довідники!$E$5, CONCATENATE($AT$4, "*,"), ""), IF($BG379="З", CONCATENATE($BA$4, ","), ""), IF($BG379=Довідники!$E$5, CONCATENATE($BA$4, "*,"), ""), IF($BN379="З", CONCATENATE($BH$4, ","), ""), IF($BN379=Довідники!$E$5, CONCATENATE($BH$4, "*,"), ""), IF($BU379="З", CONCATENATE($BO$4, ","), ""), IF($BU379=Довідники!$E$5, CONCATENATE($BO$4, "*,"), ""), IF($CB379="З", CONCATENATE($BV$4, ","), ""), IF($CB379=Довідники!$E$5, CONCATENATE($BV$4, "*,"), ""), IF($CI379="З", CONCATENATE($CC$4, ","), ""), IF($CI379=Довідники!$E$5, CONCATENATE($CC$4, "*,"), ""), IF($CP379="З", CONCATENATE($CJ$4, ","), ""), IF($CP379=Довідники!$E$5, CONCATENATE($CJ$4, "*,"), ""), IF($CW379="З", CONCATENATE($CQ$4, ","), ""), IF($CW379=Довідники!$E$5, CONCATENATE($CQ$4, "*,"), ""), IF($DD379="З", CONCATENATE($CX$4, ","), ""), IF($DD379=Довідники!$E$5, CONCATENATE($CX$4, "*,"), ""), IF($DK379="З", CONCATENATE($DE$4, ","), ""), IF($DK379=Довідники!$E$5, CONCATENATE($DE$4, "*,"), ""))</f>
        <v/>
      </c>
      <c r="H379" s="48" t="str">
        <f t="shared" si="318"/>
        <v/>
      </c>
      <c r="I379" s="48" t="str">
        <f t="shared" si="319"/>
        <v/>
      </c>
      <c r="J379" s="48">
        <f t="shared" si="335"/>
        <v>0</v>
      </c>
      <c r="K379" s="48" t="str">
        <f t="shared" si="321"/>
        <v/>
      </c>
      <c r="L379" s="48">
        <f t="shared" si="336"/>
        <v>0</v>
      </c>
      <c r="M379" s="51">
        <f t="shared" si="337"/>
        <v>0</v>
      </c>
      <c r="N379" s="51">
        <f t="shared" si="338"/>
        <v>0</v>
      </c>
      <c r="O379" s="52">
        <f t="shared" si="339"/>
        <v>0</v>
      </c>
      <c r="P379" s="96" t="str">
        <f t="shared" si="340"/>
        <v xml:space="preserve"> </v>
      </c>
      <c r="Q379" s="166" t="str">
        <f>IF(OR(P379&lt;Довідники!$J$8, P379&gt;Довідники!$K$8), "!", "")</f>
        <v>!</v>
      </c>
      <c r="R379" s="159"/>
      <c r="S379" s="103"/>
      <c r="T379" s="103"/>
      <c r="U379" s="72">
        <f t="shared" si="341"/>
        <v>0</v>
      </c>
      <c r="V379" s="104"/>
      <c r="W379" s="104"/>
      <c r="X379" s="105"/>
      <c r="Y379" s="102"/>
      <c r="Z379" s="103"/>
      <c r="AA379" s="103"/>
      <c r="AB379" s="72">
        <f t="shared" si="342"/>
        <v>0</v>
      </c>
      <c r="AC379" s="104"/>
      <c r="AD379" s="104"/>
      <c r="AE379" s="152"/>
      <c r="AF379" s="159"/>
      <c r="AG379" s="103"/>
      <c r="AH379" s="103"/>
      <c r="AI379" s="72">
        <f t="shared" si="343"/>
        <v>0</v>
      </c>
      <c r="AJ379" s="104"/>
      <c r="AK379" s="104"/>
      <c r="AL379" s="105"/>
      <c r="AM379" s="102"/>
      <c r="AN379" s="103"/>
      <c r="AO379" s="103"/>
      <c r="AP379" s="72">
        <f t="shared" si="344"/>
        <v>0</v>
      </c>
      <c r="AQ379" s="104"/>
      <c r="AR379" s="104"/>
      <c r="AS379" s="152"/>
      <c r="AT379" s="159"/>
      <c r="AU379" s="103"/>
      <c r="AV379" s="103"/>
      <c r="AW379" s="72">
        <f t="shared" si="345"/>
        <v>0</v>
      </c>
      <c r="AX379" s="104"/>
      <c r="AY379" s="104"/>
      <c r="AZ379" s="105"/>
      <c r="BA379" s="102"/>
      <c r="BB379" s="103"/>
      <c r="BC379" s="103"/>
      <c r="BD379" s="72">
        <f t="shared" si="346"/>
        <v>0</v>
      </c>
      <c r="BE379" s="104"/>
      <c r="BF379" s="104"/>
      <c r="BG379" s="152"/>
      <c r="BH379" s="159"/>
      <c r="BI379" s="103"/>
      <c r="BJ379" s="103"/>
      <c r="BK379" s="72">
        <f t="shared" si="347"/>
        <v>0</v>
      </c>
      <c r="BL379" s="104"/>
      <c r="BM379" s="104"/>
      <c r="BN379" s="105"/>
      <c r="BO379" s="102"/>
      <c r="BP379" s="103"/>
      <c r="BQ379" s="103"/>
      <c r="BR379" s="72">
        <f t="shared" si="348"/>
        <v>0</v>
      </c>
      <c r="BS379" s="104"/>
      <c r="BT379" s="104"/>
      <c r="BU379" s="152"/>
      <c r="BV379" s="159"/>
      <c r="BW379" s="103"/>
      <c r="BX379" s="103"/>
      <c r="BY379" s="72">
        <f t="shared" si="349"/>
        <v>0</v>
      </c>
      <c r="BZ379" s="104"/>
      <c r="CA379" s="104"/>
      <c r="CB379" s="105"/>
      <c r="CC379" s="102"/>
      <c r="CD379" s="103"/>
      <c r="CE379" s="103"/>
      <c r="CF379" s="72">
        <f t="shared" si="350"/>
        <v>0</v>
      </c>
      <c r="CG379" s="104"/>
      <c r="CH379" s="104"/>
      <c r="CI379" s="152"/>
      <c r="CJ379" s="159"/>
      <c r="CK379" s="103"/>
      <c r="CL379" s="103"/>
      <c r="CM379" s="72">
        <f t="shared" si="351"/>
        <v>0</v>
      </c>
      <c r="CN379" s="104"/>
      <c r="CO379" s="104"/>
      <c r="CP379" s="105"/>
      <c r="CQ379" s="102"/>
      <c r="CR379" s="103"/>
      <c r="CS379" s="103"/>
      <c r="CT379" s="72">
        <f t="shared" si="352"/>
        <v>0</v>
      </c>
      <c r="CU379" s="104"/>
      <c r="CV379" s="104"/>
      <c r="CW379" s="152"/>
      <c r="CX379" s="159"/>
      <c r="CY379" s="103"/>
      <c r="CZ379" s="103"/>
      <c r="DA379" s="72">
        <f t="shared" si="353"/>
        <v>0</v>
      </c>
      <c r="DB379" s="104"/>
      <c r="DC379" s="104"/>
      <c r="DD379" s="105"/>
      <c r="DE379" s="102"/>
      <c r="DF379" s="103"/>
      <c r="DG379" s="103"/>
      <c r="DH379" s="72">
        <f t="shared" si="354"/>
        <v>0</v>
      </c>
      <c r="DI379" s="104"/>
      <c r="DJ379" s="104"/>
      <c r="DK379" s="152"/>
      <c r="DL379" s="170">
        <f t="shared" si="355"/>
        <v>0</v>
      </c>
      <c r="DM379" s="51">
        <f>DN379*Довідники!$H$2</f>
        <v>0</v>
      </c>
      <c r="DN379" s="72">
        <f t="shared" si="356"/>
        <v>0</v>
      </c>
      <c r="DO379" s="96" t="str">
        <f t="shared" si="357"/>
        <v xml:space="preserve"> </v>
      </c>
      <c r="DP379" s="68" t="str">
        <f>IF(OR(DO379&lt;Довідники!$J$3, DO379&gt;Довідники!$K$3), "!", "")</f>
        <v>!</v>
      </c>
      <c r="DQ379" s="120"/>
      <c r="DR379" s="45" t="str">
        <f t="shared" si="358"/>
        <v/>
      </c>
      <c r="DS379" s="182" t="s">
        <v>207</v>
      </c>
      <c r="DT379" s="119"/>
      <c r="DU379" s="119"/>
      <c r="DV379" s="119"/>
      <c r="DW379" s="179"/>
      <c r="DX379" s="182"/>
      <c r="DY379" s="119"/>
      <c r="DZ379" s="119"/>
      <c r="EA379" s="183"/>
      <c r="EB379" s="129">
        <f t="shared" si="359"/>
        <v>0</v>
      </c>
      <c r="EC379" s="130">
        <f t="shared" si="360"/>
        <v>0</v>
      </c>
      <c r="ED379" s="131">
        <f t="shared" si="361"/>
        <v>0</v>
      </c>
      <c r="EE379" s="131">
        <f t="shared" si="362"/>
        <v>0</v>
      </c>
      <c r="EF379" s="131">
        <f t="shared" si="363"/>
        <v>0</v>
      </c>
      <c r="EG379" s="131">
        <f t="shared" si="364"/>
        <v>0</v>
      </c>
      <c r="EH379" s="131">
        <f t="shared" si="365"/>
        <v>0</v>
      </c>
      <c r="EI379" s="131">
        <f t="shared" si="366"/>
        <v>0</v>
      </c>
      <c r="EJ379" s="131">
        <f t="shared" si="367"/>
        <v>0</v>
      </c>
      <c r="EK379" s="35"/>
      <c r="EL379" s="123">
        <f t="shared" si="368"/>
        <v>0</v>
      </c>
    </row>
    <row r="380" spans="1:142" customFormat="1" ht="13.5" thickBot="1" x14ac:dyDescent="0.25">
      <c r="A380" s="49">
        <f t="shared" si="296"/>
        <v>61</v>
      </c>
      <c r="B380" s="101"/>
      <c r="C380" s="50" t="str">
        <f>IF(ISBLANK(D380)=FALSE,VLOOKUP(D380,Довідники!$B$2:$C$45,2,FALSE),"")</f>
        <v/>
      </c>
      <c r="D380" s="145"/>
      <c r="E380" s="112"/>
      <c r="F380" s="48" t="str">
        <f t="shared" si="317"/>
        <v/>
      </c>
      <c r="G380" s="48" t="str">
        <f>CONCATENATE(IF($X380="З", CONCATENATE($R$4, ","), ""), IF($X380=Довідники!$E$5, CONCATENATE($R$4, "*,"), ""), IF($AE380="З", CONCATENATE($Y$4, ","), ""), IF($AE380=Довідники!$E$5, CONCATENATE($Y$4, "*,"), ""), IF($AL380="З", CONCATENATE($AF$4, ","), ""), IF($AL380=Довідники!$E$5, CONCATENATE($AF$4, "*,"), ""), IF($AS380="З", CONCATENATE($AM$4, ","), ""), IF($AS380=Довідники!$E$5, CONCATENATE($AM$4, "*,"), ""), IF($AZ380="З", CONCATENATE($AT$4, ","), ""), IF($AZ380=Довідники!$E$5, CONCATENATE($AT$4, "*,"), ""), IF($BG380="З", CONCATENATE($BA$4, ","), ""), IF($BG380=Довідники!$E$5, CONCATENATE($BA$4, "*,"), ""), IF($BN380="З", CONCATENATE($BH$4, ","), ""), IF($BN380=Довідники!$E$5, CONCATENATE($BH$4, "*,"), ""), IF($BU380="З", CONCATENATE($BO$4, ","), ""), IF($BU380=Довідники!$E$5, CONCATENATE($BO$4, "*,"), ""), IF($CB380="З", CONCATENATE($BV$4, ","), ""), IF($CB380=Довідники!$E$5, CONCATENATE($BV$4, "*,"), ""), IF($CI380="З", CONCATENATE($CC$4, ","), ""), IF($CI380=Довідники!$E$5, CONCATENATE($CC$4, "*,"), ""), IF($CP380="З", CONCATENATE($CJ$4, ","), ""), IF($CP380=Довідники!$E$5, CONCATENATE($CJ$4, "*,"), ""), IF($CW380="З", CONCATENATE($CQ$4, ","), ""), IF($CW380=Довідники!$E$5, CONCATENATE($CQ$4, "*,"), ""), IF($DD380="З", CONCATENATE($CX$4, ","), ""), IF($DD380=Довідники!$E$5, CONCATENATE($CX$4, "*,"), ""), IF($DK380="З", CONCATENATE($DE$4, ","), ""), IF($DK380=Довідники!$E$5, CONCATENATE($DE$4, "*,"), ""))</f>
        <v/>
      </c>
      <c r="H380" s="48" t="str">
        <f t="shared" si="318"/>
        <v/>
      </c>
      <c r="I380" s="48" t="str">
        <f t="shared" si="319"/>
        <v/>
      </c>
      <c r="J380" s="48">
        <f t="shared" si="335"/>
        <v>0</v>
      </c>
      <c r="K380" s="48" t="str">
        <f t="shared" si="321"/>
        <v/>
      </c>
      <c r="L380" s="48">
        <f t="shared" si="336"/>
        <v>0</v>
      </c>
      <c r="M380" s="51">
        <f t="shared" si="337"/>
        <v>0</v>
      </c>
      <c r="N380" s="51">
        <f t="shared" si="338"/>
        <v>0</v>
      </c>
      <c r="O380" s="52">
        <f t="shared" si="339"/>
        <v>0</v>
      </c>
      <c r="P380" s="96" t="str">
        <f t="shared" si="340"/>
        <v xml:space="preserve"> </v>
      </c>
      <c r="Q380" s="166" t="str">
        <f>IF(OR(P380&lt;Довідники!$J$8, P380&gt;Довідники!$K$8), "!", "")</f>
        <v>!</v>
      </c>
      <c r="R380" s="159"/>
      <c r="S380" s="103"/>
      <c r="T380" s="103"/>
      <c r="U380" s="72">
        <f t="shared" si="341"/>
        <v>0</v>
      </c>
      <c r="V380" s="104"/>
      <c r="W380" s="104"/>
      <c r="X380" s="105"/>
      <c r="Y380" s="102"/>
      <c r="Z380" s="103"/>
      <c r="AA380" s="103"/>
      <c r="AB380" s="72">
        <f t="shared" si="342"/>
        <v>0</v>
      </c>
      <c r="AC380" s="104"/>
      <c r="AD380" s="104"/>
      <c r="AE380" s="152"/>
      <c r="AF380" s="159"/>
      <c r="AG380" s="103"/>
      <c r="AH380" s="103"/>
      <c r="AI380" s="72">
        <f t="shared" si="343"/>
        <v>0</v>
      </c>
      <c r="AJ380" s="104"/>
      <c r="AK380" s="104"/>
      <c r="AL380" s="105"/>
      <c r="AM380" s="102"/>
      <c r="AN380" s="103"/>
      <c r="AO380" s="103"/>
      <c r="AP380" s="72">
        <f t="shared" si="344"/>
        <v>0</v>
      </c>
      <c r="AQ380" s="104"/>
      <c r="AR380" s="104"/>
      <c r="AS380" s="152"/>
      <c r="AT380" s="159"/>
      <c r="AU380" s="103"/>
      <c r="AV380" s="103"/>
      <c r="AW380" s="72">
        <f t="shared" si="345"/>
        <v>0</v>
      </c>
      <c r="AX380" s="104"/>
      <c r="AY380" s="104"/>
      <c r="AZ380" s="105"/>
      <c r="BA380" s="102"/>
      <c r="BB380" s="103"/>
      <c r="BC380" s="103"/>
      <c r="BD380" s="72">
        <f t="shared" si="346"/>
        <v>0</v>
      </c>
      <c r="BE380" s="104"/>
      <c r="BF380" s="104"/>
      <c r="BG380" s="152"/>
      <c r="BH380" s="159"/>
      <c r="BI380" s="103"/>
      <c r="BJ380" s="103"/>
      <c r="BK380" s="72">
        <f t="shared" si="347"/>
        <v>0</v>
      </c>
      <c r="BL380" s="104"/>
      <c r="BM380" s="104"/>
      <c r="BN380" s="105"/>
      <c r="BO380" s="102"/>
      <c r="BP380" s="103"/>
      <c r="BQ380" s="103"/>
      <c r="BR380" s="72">
        <f t="shared" si="348"/>
        <v>0</v>
      </c>
      <c r="BS380" s="104"/>
      <c r="BT380" s="104"/>
      <c r="BU380" s="152"/>
      <c r="BV380" s="159"/>
      <c r="BW380" s="103"/>
      <c r="BX380" s="103"/>
      <c r="BY380" s="72">
        <f t="shared" si="349"/>
        <v>0</v>
      </c>
      <c r="BZ380" s="104"/>
      <c r="CA380" s="104"/>
      <c r="CB380" s="105"/>
      <c r="CC380" s="102"/>
      <c r="CD380" s="103"/>
      <c r="CE380" s="103"/>
      <c r="CF380" s="72">
        <f t="shared" si="350"/>
        <v>0</v>
      </c>
      <c r="CG380" s="104"/>
      <c r="CH380" s="104"/>
      <c r="CI380" s="152"/>
      <c r="CJ380" s="159"/>
      <c r="CK380" s="103"/>
      <c r="CL380" s="103"/>
      <c r="CM380" s="72">
        <f t="shared" si="351"/>
        <v>0</v>
      </c>
      <c r="CN380" s="104"/>
      <c r="CO380" s="104"/>
      <c r="CP380" s="105"/>
      <c r="CQ380" s="102"/>
      <c r="CR380" s="103"/>
      <c r="CS380" s="103"/>
      <c r="CT380" s="72">
        <f t="shared" si="352"/>
        <v>0</v>
      </c>
      <c r="CU380" s="104"/>
      <c r="CV380" s="104"/>
      <c r="CW380" s="152"/>
      <c r="CX380" s="159"/>
      <c r="CY380" s="103"/>
      <c r="CZ380" s="103"/>
      <c r="DA380" s="72">
        <f t="shared" si="353"/>
        <v>0</v>
      </c>
      <c r="DB380" s="104"/>
      <c r="DC380" s="104"/>
      <c r="DD380" s="105"/>
      <c r="DE380" s="102"/>
      <c r="DF380" s="103"/>
      <c r="DG380" s="103"/>
      <c r="DH380" s="72">
        <f t="shared" si="354"/>
        <v>0</v>
      </c>
      <c r="DI380" s="104"/>
      <c r="DJ380" s="104"/>
      <c r="DK380" s="152"/>
      <c r="DL380" s="170">
        <f t="shared" si="355"/>
        <v>0</v>
      </c>
      <c r="DM380" s="51">
        <f>DN380*Довідники!$H$2</f>
        <v>0</v>
      </c>
      <c r="DN380" s="72">
        <f t="shared" si="356"/>
        <v>0</v>
      </c>
      <c r="DO380" s="96" t="str">
        <f t="shared" si="357"/>
        <v xml:space="preserve"> </v>
      </c>
      <c r="DP380" s="68" t="str">
        <f>IF(OR(DO380&lt;Довідники!$J$3, DO380&gt;Довідники!$K$3), "!", "")</f>
        <v>!</v>
      </c>
      <c r="DQ380" s="120"/>
      <c r="DR380" s="45" t="str">
        <f t="shared" si="358"/>
        <v/>
      </c>
      <c r="DS380" s="182" t="s">
        <v>207</v>
      </c>
      <c r="DT380" s="119"/>
      <c r="DU380" s="119"/>
      <c r="DV380" s="119"/>
      <c r="DW380" s="179"/>
      <c r="DX380" s="182"/>
      <c r="DY380" s="119"/>
      <c r="DZ380" s="119"/>
      <c r="EA380" s="183"/>
      <c r="EB380" s="129">
        <f t="shared" si="359"/>
        <v>0</v>
      </c>
      <c r="EC380" s="130">
        <f t="shared" si="360"/>
        <v>0</v>
      </c>
      <c r="ED380" s="131">
        <f t="shared" si="361"/>
        <v>0</v>
      </c>
      <c r="EE380" s="131">
        <f t="shared" si="362"/>
        <v>0</v>
      </c>
      <c r="EF380" s="131">
        <f t="shared" si="363"/>
        <v>0</v>
      </c>
      <c r="EG380" s="131">
        <f t="shared" si="364"/>
        <v>0</v>
      </c>
      <c r="EH380" s="131">
        <f t="shared" si="365"/>
        <v>0</v>
      </c>
      <c r="EI380" s="131">
        <f t="shared" si="366"/>
        <v>0</v>
      </c>
      <c r="EJ380" s="131">
        <f t="shared" si="367"/>
        <v>0</v>
      </c>
      <c r="EK380" s="35"/>
      <c r="EL380" s="123">
        <f t="shared" si="368"/>
        <v>0</v>
      </c>
    </row>
    <row r="381" spans="1:142" customFormat="1" ht="13.5" thickBot="1" x14ac:dyDescent="0.25">
      <c r="A381" s="49">
        <f t="shared" si="296"/>
        <v>62</v>
      </c>
      <c r="B381" s="101"/>
      <c r="C381" s="50" t="str">
        <f>IF(ISBLANK(D381)=FALSE,VLOOKUP(D381,Довідники!$B$2:$C$45,2,FALSE),"")</f>
        <v/>
      </c>
      <c r="D381" s="145"/>
      <c r="E381" s="112"/>
      <c r="F381" s="48" t="str">
        <f t="shared" si="317"/>
        <v/>
      </c>
      <c r="G381" s="48" t="str">
        <f>CONCATENATE(IF($X381="З", CONCATENATE($R$4, ","), ""), IF($X381=Довідники!$E$5, CONCATENATE($R$4, "*,"), ""), IF($AE381="З", CONCATENATE($Y$4, ","), ""), IF($AE381=Довідники!$E$5, CONCATENATE($Y$4, "*,"), ""), IF($AL381="З", CONCATENATE($AF$4, ","), ""), IF($AL381=Довідники!$E$5, CONCATENATE($AF$4, "*,"), ""), IF($AS381="З", CONCATENATE($AM$4, ","), ""), IF($AS381=Довідники!$E$5, CONCATENATE($AM$4, "*,"), ""), IF($AZ381="З", CONCATENATE($AT$4, ","), ""), IF($AZ381=Довідники!$E$5, CONCATENATE($AT$4, "*,"), ""), IF($BG381="З", CONCATENATE($BA$4, ","), ""), IF($BG381=Довідники!$E$5, CONCATENATE($BA$4, "*,"), ""), IF($BN381="З", CONCATENATE($BH$4, ","), ""), IF($BN381=Довідники!$E$5, CONCATENATE($BH$4, "*,"), ""), IF($BU381="З", CONCATENATE($BO$4, ","), ""), IF($BU381=Довідники!$E$5, CONCATENATE($BO$4, "*,"), ""), IF($CB381="З", CONCATENATE($BV$4, ","), ""), IF($CB381=Довідники!$E$5, CONCATENATE($BV$4, "*,"), ""), IF($CI381="З", CONCATENATE($CC$4, ","), ""), IF($CI381=Довідники!$E$5, CONCATENATE($CC$4, "*,"), ""), IF($CP381="З", CONCATENATE($CJ$4, ","), ""), IF($CP381=Довідники!$E$5, CONCATENATE($CJ$4, "*,"), ""), IF($CW381="З", CONCATENATE($CQ$4, ","), ""), IF($CW381=Довідники!$E$5, CONCATENATE($CQ$4, "*,"), ""), IF($DD381="З", CONCATENATE($CX$4, ","), ""), IF($DD381=Довідники!$E$5, CONCATENATE($CX$4, "*,"), ""), IF($DK381="З", CONCATENATE($DE$4, ","), ""), IF($DK381=Довідники!$E$5, CONCATENATE($DE$4, "*,"), ""))</f>
        <v/>
      </c>
      <c r="H381" s="48" t="str">
        <f t="shared" si="318"/>
        <v/>
      </c>
      <c r="I381" s="48" t="str">
        <f t="shared" si="319"/>
        <v/>
      </c>
      <c r="J381" s="48">
        <f t="shared" si="335"/>
        <v>0</v>
      </c>
      <c r="K381" s="48" t="str">
        <f t="shared" si="321"/>
        <v/>
      </c>
      <c r="L381" s="48">
        <f t="shared" si="336"/>
        <v>0</v>
      </c>
      <c r="M381" s="51">
        <f t="shared" si="337"/>
        <v>0</v>
      </c>
      <c r="N381" s="51">
        <f t="shared" si="338"/>
        <v>0</v>
      </c>
      <c r="O381" s="52">
        <f t="shared" si="339"/>
        <v>0</v>
      </c>
      <c r="P381" s="96" t="str">
        <f t="shared" si="340"/>
        <v xml:space="preserve"> </v>
      </c>
      <c r="Q381" s="166" t="str">
        <f>IF(OR(P381&lt;Довідники!$J$8, P381&gt;Довідники!$K$8), "!", "")</f>
        <v>!</v>
      </c>
      <c r="R381" s="159"/>
      <c r="S381" s="103"/>
      <c r="T381" s="103"/>
      <c r="U381" s="72">
        <f t="shared" si="341"/>
        <v>0</v>
      </c>
      <c r="V381" s="104"/>
      <c r="W381" s="104"/>
      <c r="X381" s="105"/>
      <c r="Y381" s="102"/>
      <c r="Z381" s="103"/>
      <c r="AA381" s="103"/>
      <c r="AB381" s="72">
        <f t="shared" si="342"/>
        <v>0</v>
      </c>
      <c r="AC381" s="104"/>
      <c r="AD381" s="104"/>
      <c r="AE381" s="152"/>
      <c r="AF381" s="159"/>
      <c r="AG381" s="103"/>
      <c r="AH381" s="103"/>
      <c r="AI381" s="72">
        <f t="shared" si="343"/>
        <v>0</v>
      </c>
      <c r="AJ381" s="104"/>
      <c r="AK381" s="104"/>
      <c r="AL381" s="105"/>
      <c r="AM381" s="102"/>
      <c r="AN381" s="103"/>
      <c r="AO381" s="103"/>
      <c r="AP381" s="72">
        <f t="shared" si="344"/>
        <v>0</v>
      </c>
      <c r="AQ381" s="104"/>
      <c r="AR381" s="104"/>
      <c r="AS381" s="152"/>
      <c r="AT381" s="159"/>
      <c r="AU381" s="103"/>
      <c r="AV381" s="103"/>
      <c r="AW381" s="72">
        <f t="shared" si="345"/>
        <v>0</v>
      </c>
      <c r="AX381" s="104"/>
      <c r="AY381" s="104"/>
      <c r="AZ381" s="105"/>
      <c r="BA381" s="102"/>
      <c r="BB381" s="103"/>
      <c r="BC381" s="103"/>
      <c r="BD381" s="72">
        <f t="shared" si="346"/>
        <v>0</v>
      </c>
      <c r="BE381" s="104"/>
      <c r="BF381" s="104"/>
      <c r="BG381" s="152"/>
      <c r="BH381" s="159"/>
      <c r="BI381" s="103"/>
      <c r="BJ381" s="103"/>
      <c r="BK381" s="72">
        <f t="shared" si="347"/>
        <v>0</v>
      </c>
      <c r="BL381" s="104"/>
      <c r="BM381" s="104"/>
      <c r="BN381" s="105"/>
      <c r="BO381" s="102"/>
      <c r="BP381" s="103"/>
      <c r="BQ381" s="103"/>
      <c r="BR381" s="72">
        <f t="shared" si="348"/>
        <v>0</v>
      </c>
      <c r="BS381" s="104"/>
      <c r="BT381" s="104"/>
      <c r="BU381" s="152"/>
      <c r="BV381" s="159"/>
      <c r="BW381" s="103"/>
      <c r="BX381" s="103"/>
      <c r="BY381" s="72">
        <f t="shared" si="349"/>
        <v>0</v>
      </c>
      <c r="BZ381" s="104"/>
      <c r="CA381" s="104"/>
      <c r="CB381" s="105"/>
      <c r="CC381" s="102"/>
      <c r="CD381" s="103"/>
      <c r="CE381" s="103"/>
      <c r="CF381" s="72">
        <f t="shared" si="350"/>
        <v>0</v>
      </c>
      <c r="CG381" s="104"/>
      <c r="CH381" s="104"/>
      <c r="CI381" s="152"/>
      <c r="CJ381" s="159"/>
      <c r="CK381" s="103"/>
      <c r="CL381" s="103"/>
      <c r="CM381" s="72">
        <f t="shared" si="351"/>
        <v>0</v>
      </c>
      <c r="CN381" s="104"/>
      <c r="CO381" s="104"/>
      <c r="CP381" s="105"/>
      <c r="CQ381" s="102"/>
      <c r="CR381" s="103"/>
      <c r="CS381" s="103"/>
      <c r="CT381" s="72">
        <f t="shared" si="352"/>
        <v>0</v>
      </c>
      <c r="CU381" s="104"/>
      <c r="CV381" s="104"/>
      <c r="CW381" s="152"/>
      <c r="CX381" s="159"/>
      <c r="CY381" s="103"/>
      <c r="CZ381" s="103"/>
      <c r="DA381" s="72">
        <f t="shared" si="353"/>
        <v>0</v>
      </c>
      <c r="DB381" s="104"/>
      <c r="DC381" s="104"/>
      <c r="DD381" s="105"/>
      <c r="DE381" s="102"/>
      <c r="DF381" s="103"/>
      <c r="DG381" s="103"/>
      <c r="DH381" s="72">
        <f t="shared" si="354"/>
        <v>0</v>
      </c>
      <c r="DI381" s="104"/>
      <c r="DJ381" s="104"/>
      <c r="DK381" s="152"/>
      <c r="DL381" s="170">
        <f t="shared" si="355"/>
        <v>0</v>
      </c>
      <c r="DM381" s="51">
        <f>DN381*Довідники!$H$2</f>
        <v>0</v>
      </c>
      <c r="DN381" s="72">
        <f t="shared" si="356"/>
        <v>0</v>
      </c>
      <c r="DO381" s="96" t="str">
        <f t="shared" si="357"/>
        <v xml:space="preserve"> </v>
      </c>
      <c r="DP381" s="68" t="str">
        <f>IF(OR(DO381&lt;Довідники!$J$3, DO381&gt;Довідники!$K$3), "!", "")</f>
        <v>!</v>
      </c>
      <c r="DQ381" s="120"/>
      <c r="DR381" s="45" t="str">
        <f t="shared" si="358"/>
        <v/>
      </c>
      <c r="DS381" s="182" t="s">
        <v>207</v>
      </c>
      <c r="DT381" s="119"/>
      <c r="DU381" s="119"/>
      <c r="DV381" s="119"/>
      <c r="DW381" s="179"/>
      <c r="DX381" s="182"/>
      <c r="DY381" s="119"/>
      <c r="DZ381" s="119"/>
      <c r="EA381" s="183"/>
      <c r="EB381" s="129">
        <f t="shared" si="359"/>
        <v>0</v>
      </c>
      <c r="EC381" s="130">
        <f t="shared" si="360"/>
        <v>0</v>
      </c>
      <c r="ED381" s="131">
        <f t="shared" si="361"/>
        <v>0</v>
      </c>
      <c r="EE381" s="131">
        <f t="shared" si="362"/>
        <v>0</v>
      </c>
      <c r="EF381" s="131">
        <f t="shared" si="363"/>
        <v>0</v>
      </c>
      <c r="EG381" s="131">
        <f t="shared" si="364"/>
        <v>0</v>
      </c>
      <c r="EH381" s="131">
        <f t="shared" si="365"/>
        <v>0</v>
      </c>
      <c r="EI381" s="131">
        <f t="shared" si="366"/>
        <v>0</v>
      </c>
      <c r="EJ381" s="131">
        <f t="shared" si="367"/>
        <v>0</v>
      </c>
      <c r="EK381" s="35"/>
      <c r="EL381" s="123">
        <f t="shared" si="368"/>
        <v>0</v>
      </c>
    </row>
    <row r="382" spans="1:142" customFormat="1" ht="13.5" thickBot="1" x14ac:dyDescent="0.25">
      <c r="A382" s="49">
        <f t="shared" si="296"/>
        <v>63</v>
      </c>
      <c r="B382" s="101"/>
      <c r="C382" s="50" t="str">
        <f>IF(ISBLANK(D382)=FALSE,VLOOKUP(D382,Довідники!$B$2:$C$45,2,FALSE),"")</f>
        <v/>
      </c>
      <c r="D382" s="145"/>
      <c r="E382" s="112"/>
      <c r="F382" s="48" t="str">
        <f t="shared" si="317"/>
        <v/>
      </c>
      <c r="G382" s="48" t="str">
        <f>CONCATENATE(IF($X382="З", CONCATENATE($R$4, ","), ""), IF($X382=Довідники!$E$5, CONCATENATE($R$4, "*,"), ""), IF($AE382="З", CONCATENATE($Y$4, ","), ""), IF($AE382=Довідники!$E$5, CONCATENATE($Y$4, "*,"), ""), IF($AL382="З", CONCATENATE($AF$4, ","), ""), IF($AL382=Довідники!$E$5, CONCATENATE($AF$4, "*,"), ""), IF($AS382="З", CONCATENATE($AM$4, ","), ""), IF($AS382=Довідники!$E$5, CONCATENATE($AM$4, "*,"), ""), IF($AZ382="З", CONCATENATE($AT$4, ","), ""), IF($AZ382=Довідники!$E$5, CONCATENATE($AT$4, "*,"), ""), IF($BG382="З", CONCATENATE($BA$4, ","), ""), IF($BG382=Довідники!$E$5, CONCATENATE($BA$4, "*,"), ""), IF($BN382="З", CONCATENATE($BH$4, ","), ""), IF($BN382=Довідники!$E$5, CONCATENATE($BH$4, "*,"), ""), IF($BU382="З", CONCATENATE($BO$4, ","), ""), IF($BU382=Довідники!$E$5, CONCATENATE($BO$4, "*,"), ""), IF($CB382="З", CONCATENATE($BV$4, ","), ""), IF($CB382=Довідники!$E$5, CONCATENATE($BV$4, "*,"), ""), IF($CI382="З", CONCATENATE($CC$4, ","), ""), IF($CI382=Довідники!$E$5, CONCATENATE($CC$4, "*,"), ""), IF($CP382="З", CONCATENATE($CJ$4, ","), ""), IF($CP382=Довідники!$E$5, CONCATENATE($CJ$4, "*,"), ""), IF($CW382="З", CONCATENATE($CQ$4, ","), ""), IF($CW382=Довідники!$E$5, CONCATENATE($CQ$4, "*,"), ""), IF($DD382="З", CONCATENATE($CX$4, ","), ""), IF($DD382=Довідники!$E$5, CONCATENATE($CX$4, "*,"), ""), IF($DK382="З", CONCATENATE($DE$4, ","), ""), IF($DK382=Довідники!$E$5, CONCATENATE($DE$4, "*,"), ""))</f>
        <v/>
      </c>
      <c r="H382" s="48" t="str">
        <f t="shared" si="318"/>
        <v/>
      </c>
      <c r="I382" s="48" t="str">
        <f t="shared" si="319"/>
        <v/>
      </c>
      <c r="J382" s="48">
        <f t="shared" si="335"/>
        <v>0</v>
      </c>
      <c r="K382" s="48" t="str">
        <f t="shared" si="321"/>
        <v/>
      </c>
      <c r="L382" s="48">
        <f t="shared" si="336"/>
        <v>0</v>
      </c>
      <c r="M382" s="51">
        <f t="shared" si="337"/>
        <v>0</v>
      </c>
      <c r="N382" s="51">
        <f t="shared" si="338"/>
        <v>0</v>
      </c>
      <c r="O382" s="52">
        <f t="shared" si="339"/>
        <v>0</v>
      </c>
      <c r="P382" s="96" t="str">
        <f t="shared" si="340"/>
        <v xml:space="preserve"> </v>
      </c>
      <c r="Q382" s="166" t="str">
        <f>IF(OR(P382&lt;Довідники!$J$8, P382&gt;Довідники!$K$8), "!", "")</f>
        <v>!</v>
      </c>
      <c r="R382" s="159"/>
      <c r="S382" s="103"/>
      <c r="T382" s="103"/>
      <c r="U382" s="72">
        <f t="shared" si="341"/>
        <v>0</v>
      </c>
      <c r="V382" s="104"/>
      <c r="W382" s="104"/>
      <c r="X382" s="105"/>
      <c r="Y382" s="102"/>
      <c r="Z382" s="103"/>
      <c r="AA382" s="103"/>
      <c r="AB382" s="72">
        <f t="shared" si="342"/>
        <v>0</v>
      </c>
      <c r="AC382" s="104"/>
      <c r="AD382" s="104"/>
      <c r="AE382" s="152"/>
      <c r="AF382" s="159"/>
      <c r="AG382" s="103"/>
      <c r="AH382" s="103"/>
      <c r="AI382" s="72">
        <f t="shared" si="343"/>
        <v>0</v>
      </c>
      <c r="AJ382" s="104"/>
      <c r="AK382" s="104"/>
      <c r="AL382" s="105"/>
      <c r="AM382" s="102"/>
      <c r="AN382" s="103"/>
      <c r="AO382" s="103"/>
      <c r="AP382" s="72">
        <f t="shared" si="344"/>
        <v>0</v>
      </c>
      <c r="AQ382" s="104"/>
      <c r="AR382" s="104"/>
      <c r="AS382" s="152"/>
      <c r="AT382" s="159"/>
      <c r="AU382" s="103"/>
      <c r="AV382" s="103"/>
      <c r="AW382" s="72">
        <f t="shared" si="345"/>
        <v>0</v>
      </c>
      <c r="AX382" s="104"/>
      <c r="AY382" s="104"/>
      <c r="AZ382" s="105"/>
      <c r="BA382" s="102"/>
      <c r="BB382" s="103"/>
      <c r="BC382" s="103"/>
      <c r="BD382" s="72">
        <f t="shared" si="346"/>
        <v>0</v>
      </c>
      <c r="BE382" s="104"/>
      <c r="BF382" s="104"/>
      <c r="BG382" s="152"/>
      <c r="BH382" s="159"/>
      <c r="BI382" s="103"/>
      <c r="BJ382" s="103"/>
      <c r="BK382" s="72">
        <f t="shared" si="347"/>
        <v>0</v>
      </c>
      <c r="BL382" s="104"/>
      <c r="BM382" s="104"/>
      <c r="BN382" s="105"/>
      <c r="BO382" s="102"/>
      <c r="BP382" s="103"/>
      <c r="BQ382" s="103"/>
      <c r="BR382" s="72">
        <f t="shared" si="348"/>
        <v>0</v>
      </c>
      <c r="BS382" s="104"/>
      <c r="BT382" s="104"/>
      <c r="BU382" s="152"/>
      <c r="BV382" s="159"/>
      <c r="BW382" s="103"/>
      <c r="BX382" s="103"/>
      <c r="BY382" s="72">
        <f t="shared" si="349"/>
        <v>0</v>
      </c>
      <c r="BZ382" s="104"/>
      <c r="CA382" s="104"/>
      <c r="CB382" s="105"/>
      <c r="CC382" s="102"/>
      <c r="CD382" s="103"/>
      <c r="CE382" s="103"/>
      <c r="CF382" s="72">
        <f t="shared" si="350"/>
        <v>0</v>
      </c>
      <c r="CG382" s="104"/>
      <c r="CH382" s="104"/>
      <c r="CI382" s="152"/>
      <c r="CJ382" s="159"/>
      <c r="CK382" s="103"/>
      <c r="CL382" s="103"/>
      <c r="CM382" s="72">
        <f t="shared" si="351"/>
        <v>0</v>
      </c>
      <c r="CN382" s="104"/>
      <c r="CO382" s="104"/>
      <c r="CP382" s="105"/>
      <c r="CQ382" s="102"/>
      <c r="CR382" s="103"/>
      <c r="CS382" s="103"/>
      <c r="CT382" s="72">
        <f t="shared" si="352"/>
        <v>0</v>
      </c>
      <c r="CU382" s="104"/>
      <c r="CV382" s="104"/>
      <c r="CW382" s="152"/>
      <c r="CX382" s="159"/>
      <c r="CY382" s="103"/>
      <c r="CZ382" s="103"/>
      <c r="DA382" s="72">
        <f t="shared" si="353"/>
        <v>0</v>
      </c>
      <c r="DB382" s="104"/>
      <c r="DC382" s="104"/>
      <c r="DD382" s="105"/>
      <c r="DE382" s="102"/>
      <c r="DF382" s="103"/>
      <c r="DG382" s="103"/>
      <c r="DH382" s="72">
        <f t="shared" si="354"/>
        <v>0</v>
      </c>
      <c r="DI382" s="104"/>
      <c r="DJ382" s="104"/>
      <c r="DK382" s="152"/>
      <c r="DL382" s="170">
        <f t="shared" si="355"/>
        <v>0</v>
      </c>
      <c r="DM382" s="51">
        <f>DN382*Довідники!$H$2</f>
        <v>0</v>
      </c>
      <c r="DN382" s="72">
        <f t="shared" si="356"/>
        <v>0</v>
      </c>
      <c r="DO382" s="96" t="str">
        <f t="shared" si="357"/>
        <v xml:space="preserve"> </v>
      </c>
      <c r="DP382" s="68" t="str">
        <f>IF(OR(DO382&lt;Довідники!$J$3, DO382&gt;Довідники!$K$3), "!", "")</f>
        <v>!</v>
      </c>
      <c r="DQ382" s="120"/>
      <c r="DR382" s="45" t="str">
        <f t="shared" si="358"/>
        <v/>
      </c>
      <c r="DS382" s="182" t="s">
        <v>207</v>
      </c>
      <c r="DT382" s="119"/>
      <c r="DU382" s="119"/>
      <c r="DV382" s="119"/>
      <c r="DW382" s="179"/>
      <c r="DX382" s="182"/>
      <c r="DY382" s="119"/>
      <c r="DZ382" s="119"/>
      <c r="EA382" s="183"/>
      <c r="EB382" s="129">
        <f t="shared" si="359"/>
        <v>0</v>
      </c>
      <c r="EC382" s="130">
        <f t="shared" si="360"/>
        <v>0</v>
      </c>
      <c r="ED382" s="131">
        <f t="shared" si="361"/>
        <v>0</v>
      </c>
      <c r="EE382" s="131">
        <f t="shared" si="362"/>
        <v>0</v>
      </c>
      <c r="EF382" s="131">
        <f t="shared" si="363"/>
        <v>0</v>
      </c>
      <c r="EG382" s="131">
        <f t="shared" si="364"/>
        <v>0</v>
      </c>
      <c r="EH382" s="131">
        <f t="shared" si="365"/>
        <v>0</v>
      </c>
      <c r="EI382" s="131">
        <f t="shared" si="366"/>
        <v>0</v>
      </c>
      <c r="EJ382" s="131">
        <f t="shared" si="367"/>
        <v>0</v>
      </c>
      <c r="EK382" s="35"/>
      <c r="EL382" s="123">
        <f t="shared" si="368"/>
        <v>0</v>
      </c>
    </row>
    <row r="383" spans="1:142" customFormat="1" ht="13.5" thickBot="1" x14ac:dyDescent="0.25">
      <c r="A383" s="49">
        <f t="shared" si="296"/>
        <v>64</v>
      </c>
      <c r="B383" s="101"/>
      <c r="C383" s="50" t="str">
        <f>IF(ISBLANK(D383)=FALSE,VLOOKUP(D383,Довідники!$B$2:$C$45,2,FALSE),"")</f>
        <v/>
      </c>
      <c r="D383" s="145"/>
      <c r="E383" s="112"/>
      <c r="F383" s="48" t="str">
        <f t="shared" si="317"/>
        <v/>
      </c>
      <c r="G383" s="48" t="str">
        <f>CONCATENATE(IF($X383="З", CONCATENATE($R$4, ","), ""), IF($X383=Довідники!$E$5, CONCATENATE($R$4, "*,"), ""), IF($AE383="З", CONCATENATE($Y$4, ","), ""), IF($AE383=Довідники!$E$5, CONCATENATE($Y$4, "*,"), ""), IF($AL383="З", CONCATENATE($AF$4, ","), ""), IF($AL383=Довідники!$E$5, CONCATENATE($AF$4, "*,"), ""), IF($AS383="З", CONCATENATE($AM$4, ","), ""), IF($AS383=Довідники!$E$5, CONCATENATE($AM$4, "*,"), ""), IF($AZ383="З", CONCATENATE($AT$4, ","), ""), IF($AZ383=Довідники!$E$5, CONCATENATE($AT$4, "*,"), ""), IF($BG383="З", CONCATENATE($BA$4, ","), ""), IF($BG383=Довідники!$E$5, CONCATENATE($BA$4, "*,"), ""), IF($BN383="З", CONCATENATE($BH$4, ","), ""), IF($BN383=Довідники!$E$5, CONCATENATE($BH$4, "*,"), ""), IF($BU383="З", CONCATENATE($BO$4, ","), ""), IF($BU383=Довідники!$E$5, CONCATENATE($BO$4, "*,"), ""), IF($CB383="З", CONCATENATE($BV$4, ","), ""), IF($CB383=Довідники!$E$5, CONCATENATE($BV$4, "*,"), ""), IF($CI383="З", CONCATENATE($CC$4, ","), ""), IF($CI383=Довідники!$E$5, CONCATENATE($CC$4, "*,"), ""), IF($CP383="З", CONCATENATE($CJ$4, ","), ""), IF($CP383=Довідники!$E$5, CONCATENATE($CJ$4, "*,"), ""), IF($CW383="З", CONCATENATE($CQ$4, ","), ""), IF($CW383=Довідники!$E$5, CONCATENATE($CQ$4, "*,"), ""), IF($DD383="З", CONCATENATE($CX$4, ","), ""), IF($DD383=Довідники!$E$5, CONCATENATE($CX$4, "*,"), ""), IF($DK383="З", CONCATENATE($DE$4, ","), ""), IF($DK383=Довідники!$E$5, CONCATENATE($DE$4, "*,"), ""))</f>
        <v/>
      </c>
      <c r="H383" s="48" t="str">
        <f t="shared" si="318"/>
        <v/>
      </c>
      <c r="I383" s="48" t="str">
        <f t="shared" si="319"/>
        <v/>
      </c>
      <c r="J383" s="48">
        <f t="shared" si="335"/>
        <v>0</v>
      </c>
      <c r="K383" s="48" t="str">
        <f t="shared" si="321"/>
        <v/>
      </c>
      <c r="L383" s="48">
        <f t="shared" si="336"/>
        <v>0</v>
      </c>
      <c r="M383" s="51">
        <f t="shared" si="337"/>
        <v>0</v>
      </c>
      <c r="N383" s="51">
        <f t="shared" si="338"/>
        <v>0</v>
      </c>
      <c r="O383" s="52">
        <f t="shared" si="339"/>
        <v>0</v>
      </c>
      <c r="P383" s="96" t="str">
        <f t="shared" si="340"/>
        <v xml:space="preserve"> </v>
      </c>
      <c r="Q383" s="166" t="str">
        <f>IF(OR(P383&lt;Довідники!$J$8, P383&gt;Довідники!$K$8), "!", "")</f>
        <v>!</v>
      </c>
      <c r="R383" s="159"/>
      <c r="S383" s="103"/>
      <c r="T383" s="103"/>
      <c r="U383" s="72">
        <f t="shared" si="341"/>
        <v>0</v>
      </c>
      <c r="V383" s="104"/>
      <c r="W383" s="104"/>
      <c r="X383" s="105"/>
      <c r="Y383" s="102"/>
      <c r="Z383" s="103"/>
      <c r="AA383" s="103"/>
      <c r="AB383" s="72">
        <f t="shared" si="342"/>
        <v>0</v>
      </c>
      <c r="AC383" s="104"/>
      <c r="AD383" s="104"/>
      <c r="AE383" s="152"/>
      <c r="AF383" s="159"/>
      <c r="AG383" s="103"/>
      <c r="AH383" s="103"/>
      <c r="AI383" s="72">
        <f t="shared" si="343"/>
        <v>0</v>
      </c>
      <c r="AJ383" s="104"/>
      <c r="AK383" s="104"/>
      <c r="AL383" s="105"/>
      <c r="AM383" s="102"/>
      <c r="AN383" s="103"/>
      <c r="AO383" s="103"/>
      <c r="AP383" s="72">
        <f t="shared" si="344"/>
        <v>0</v>
      </c>
      <c r="AQ383" s="104"/>
      <c r="AR383" s="104"/>
      <c r="AS383" s="152"/>
      <c r="AT383" s="159"/>
      <c r="AU383" s="103"/>
      <c r="AV383" s="103"/>
      <c r="AW383" s="72">
        <f t="shared" si="345"/>
        <v>0</v>
      </c>
      <c r="AX383" s="104"/>
      <c r="AY383" s="104"/>
      <c r="AZ383" s="105"/>
      <c r="BA383" s="102"/>
      <c r="BB383" s="103"/>
      <c r="BC383" s="103"/>
      <c r="BD383" s="72">
        <f t="shared" si="346"/>
        <v>0</v>
      </c>
      <c r="BE383" s="104"/>
      <c r="BF383" s="104"/>
      <c r="BG383" s="152"/>
      <c r="BH383" s="159"/>
      <c r="BI383" s="103"/>
      <c r="BJ383" s="103"/>
      <c r="BK383" s="72">
        <f t="shared" si="347"/>
        <v>0</v>
      </c>
      <c r="BL383" s="104"/>
      <c r="BM383" s="104"/>
      <c r="BN383" s="105"/>
      <c r="BO383" s="102"/>
      <c r="BP383" s="103"/>
      <c r="BQ383" s="103"/>
      <c r="BR383" s="72">
        <f t="shared" si="348"/>
        <v>0</v>
      </c>
      <c r="BS383" s="104"/>
      <c r="BT383" s="104"/>
      <c r="BU383" s="152"/>
      <c r="BV383" s="159"/>
      <c r="BW383" s="103"/>
      <c r="BX383" s="103"/>
      <c r="BY383" s="72">
        <f t="shared" si="349"/>
        <v>0</v>
      </c>
      <c r="BZ383" s="104"/>
      <c r="CA383" s="104"/>
      <c r="CB383" s="105"/>
      <c r="CC383" s="102"/>
      <c r="CD383" s="103"/>
      <c r="CE383" s="103"/>
      <c r="CF383" s="72">
        <f t="shared" si="350"/>
        <v>0</v>
      </c>
      <c r="CG383" s="104"/>
      <c r="CH383" s="104"/>
      <c r="CI383" s="152"/>
      <c r="CJ383" s="159"/>
      <c r="CK383" s="103"/>
      <c r="CL383" s="103"/>
      <c r="CM383" s="72">
        <f t="shared" si="351"/>
        <v>0</v>
      </c>
      <c r="CN383" s="104"/>
      <c r="CO383" s="104"/>
      <c r="CP383" s="105"/>
      <c r="CQ383" s="102"/>
      <c r="CR383" s="103"/>
      <c r="CS383" s="103"/>
      <c r="CT383" s="72">
        <f t="shared" si="352"/>
        <v>0</v>
      </c>
      <c r="CU383" s="104"/>
      <c r="CV383" s="104"/>
      <c r="CW383" s="152"/>
      <c r="CX383" s="159"/>
      <c r="CY383" s="103"/>
      <c r="CZ383" s="103"/>
      <c r="DA383" s="72">
        <f t="shared" si="353"/>
        <v>0</v>
      </c>
      <c r="DB383" s="104"/>
      <c r="DC383" s="104"/>
      <c r="DD383" s="105"/>
      <c r="DE383" s="102"/>
      <c r="DF383" s="103"/>
      <c r="DG383" s="103"/>
      <c r="DH383" s="72">
        <f t="shared" si="354"/>
        <v>0</v>
      </c>
      <c r="DI383" s="104"/>
      <c r="DJ383" s="104"/>
      <c r="DK383" s="152"/>
      <c r="DL383" s="170">
        <f t="shared" si="355"/>
        <v>0</v>
      </c>
      <c r="DM383" s="51">
        <f>DN383*Довідники!$H$2</f>
        <v>0</v>
      </c>
      <c r="DN383" s="72">
        <f t="shared" si="356"/>
        <v>0</v>
      </c>
      <c r="DO383" s="96" t="str">
        <f t="shared" si="357"/>
        <v xml:space="preserve"> </v>
      </c>
      <c r="DP383" s="68" t="str">
        <f>IF(OR(DO383&lt;Довідники!$J$3, DO383&gt;Довідники!$K$3), "!", "")</f>
        <v>!</v>
      </c>
      <c r="DQ383" s="120"/>
      <c r="DR383" s="45" t="str">
        <f t="shared" si="358"/>
        <v/>
      </c>
      <c r="DS383" s="182" t="s">
        <v>207</v>
      </c>
      <c r="DT383" s="119"/>
      <c r="DU383" s="119"/>
      <c r="DV383" s="119"/>
      <c r="DW383" s="179"/>
      <c r="DX383" s="182"/>
      <c r="DY383" s="119"/>
      <c r="DZ383" s="119"/>
      <c r="EA383" s="183"/>
      <c r="EB383" s="129">
        <f t="shared" si="359"/>
        <v>0</v>
      </c>
      <c r="EC383" s="130">
        <f t="shared" si="360"/>
        <v>0</v>
      </c>
      <c r="ED383" s="131">
        <f t="shared" si="361"/>
        <v>0</v>
      </c>
      <c r="EE383" s="131">
        <f t="shared" si="362"/>
        <v>0</v>
      </c>
      <c r="EF383" s="131">
        <f t="shared" si="363"/>
        <v>0</v>
      </c>
      <c r="EG383" s="131">
        <f t="shared" si="364"/>
        <v>0</v>
      </c>
      <c r="EH383" s="131">
        <f t="shared" si="365"/>
        <v>0</v>
      </c>
      <c r="EI383" s="131">
        <f t="shared" si="366"/>
        <v>0</v>
      </c>
      <c r="EJ383" s="131">
        <f t="shared" si="367"/>
        <v>0</v>
      </c>
      <c r="EK383" s="35"/>
      <c r="EL383" s="123">
        <f t="shared" si="368"/>
        <v>0</v>
      </c>
    </row>
    <row r="384" spans="1:142" customFormat="1" ht="13.5" thickBot="1" x14ac:dyDescent="0.25">
      <c r="A384" s="49">
        <f t="shared" ref="A384:A419" si="369">A383+1</f>
        <v>65</v>
      </c>
      <c r="B384" s="101"/>
      <c r="C384" s="50" t="str">
        <f>IF(ISBLANK(D384)=FALSE,VLOOKUP(D384,Довідники!$B$2:$C$45,2,FALSE),"")</f>
        <v/>
      </c>
      <c r="D384" s="145"/>
      <c r="E384" s="112"/>
      <c r="F384" s="48" t="str">
        <f t="shared" si="317"/>
        <v/>
      </c>
      <c r="G384" s="48" t="str">
        <f>CONCATENATE(IF($X384="З", CONCATENATE($R$4, ","), ""), IF($X384=Довідники!$E$5, CONCATENATE($R$4, "*,"), ""), IF($AE384="З", CONCATENATE($Y$4, ","), ""), IF($AE384=Довідники!$E$5, CONCATENATE($Y$4, "*,"), ""), IF($AL384="З", CONCATENATE($AF$4, ","), ""), IF($AL384=Довідники!$E$5, CONCATENATE($AF$4, "*,"), ""), IF($AS384="З", CONCATENATE($AM$4, ","), ""), IF($AS384=Довідники!$E$5, CONCATENATE($AM$4, "*,"), ""), IF($AZ384="З", CONCATENATE($AT$4, ","), ""), IF($AZ384=Довідники!$E$5, CONCATENATE($AT$4, "*,"), ""), IF($BG384="З", CONCATENATE($BA$4, ","), ""), IF($BG384=Довідники!$E$5, CONCATENATE($BA$4, "*,"), ""), IF($BN384="З", CONCATENATE($BH$4, ","), ""), IF($BN384=Довідники!$E$5, CONCATENATE($BH$4, "*,"), ""), IF($BU384="З", CONCATENATE($BO$4, ","), ""), IF($BU384=Довідники!$E$5, CONCATENATE($BO$4, "*,"), ""), IF($CB384="З", CONCATENATE($BV$4, ","), ""), IF($CB384=Довідники!$E$5, CONCATENATE($BV$4, "*,"), ""), IF($CI384="З", CONCATENATE($CC$4, ","), ""), IF($CI384=Довідники!$E$5, CONCATENATE($CC$4, "*,"), ""), IF($CP384="З", CONCATENATE($CJ$4, ","), ""), IF($CP384=Довідники!$E$5, CONCATENATE($CJ$4, "*,"), ""), IF($CW384="З", CONCATENATE($CQ$4, ","), ""), IF($CW384=Довідники!$E$5, CONCATENATE($CQ$4, "*,"), ""), IF($DD384="З", CONCATENATE($CX$4, ","), ""), IF($DD384=Довідники!$E$5, CONCATENATE($CX$4, "*,"), ""), IF($DK384="З", CONCATENATE($DE$4, ","), ""), IF($DK384=Довідники!$E$5, CONCATENATE($DE$4, "*,"), ""))</f>
        <v/>
      </c>
      <c r="H384" s="48" t="str">
        <f t="shared" si="318"/>
        <v/>
      </c>
      <c r="I384" s="48" t="str">
        <f t="shared" si="319"/>
        <v/>
      </c>
      <c r="J384" s="48">
        <f t="shared" si="335"/>
        <v>0</v>
      </c>
      <c r="K384" s="48" t="str">
        <f t="shared" si="321"/>
        <v/>
      </c>
      <c r="L384" s="48">
        <f t="shared" si="336"/>
        <v>0</v>
      </c>
      <c r="M384" s="51">
        <f t="shared" si="337"/>
        <v>0</v>
      </c>
      <c r="N384" s="51">
        <f t="shared" si="338"/>
        <v>0</v>
      </c>
      <c r="O384" s="52">
        <f t="shared" si="339"/>
        <v>0</v>
      </c>
      <c r="P384" s="96" t="str">
        <f t="shared" si="340"/>
        <v xml:space="preserve"> </v>
      </c>
      <c r="Q384" s="166" t="str">
        <f>IF(OR(P384&lt;Довідники!$J$8, P384&gt;Довідники!$K$8), "!", "")</f>
        <v>!</v>
      </c>
      <c r="R384" s="159"/>
      <c r="S384" s="103"/>
      <c r="T384" s="103"/>
      <c r="U384" s="72">
        <f t="shared" si="341"/>
        <v>0</v>
      </c>
      <c r="V384" s="104"/>
      <c r="W384" s="104"/>
      <c r="X384" s="105"/>
      <c r="Y384" s="102"/>
      <c r="Z384" s="103"/>
      <c r="AA384" s="103"/>
      <c r="AB384" s="72">
        <f t="shared" si="342"/>
        <v>0</v>
      </c>
      <c r="AC384" s="104"/>
      <c r="AD384" s="104"/>
      <c r="AE384" s="152"/>
      <c r="AF384" s="159"/>
      <c r="AG384" s="103"/>
      <c r="AH384" s="103"/>
      <c r="AI384" s="72">
        <f t="shared" si="343"/>
        <v>0</v>
      </c>
      <c r="AJ384" s="104"/>
      <c r="AK384" s="104"/>
      <c r="AL384" s="105"/>
      <c r="AM384" s="102"/>
      <c r="AN384" s="103"/>
      <c r="AO384" s="103"/>
      <c r="AP384" s="72">
        <f t="shared" si="344"/>
        <v>0</v>
      </c>
      <c r="AQ384" s="104"/>
      <c r="AR384" s="104"/>
      <c r="AS384" s="152"/>
      <c r="AT384" s="159"/>
      <c r="AU384" s="103"/>
      <c r="AV384" s="103"/>
      <c r="AW384" s="72">
        <f t="shared" si="345"/>
        <v>0</v>
      </c>
      <c r="AX384" s="104"/>
      <c r="AY384" s="104"/>
      <c r="AZ384" s="105"/>
      <c r="BA384" s="102"/>
      <c r="BB384" s="103"/>
      <c r="BC384" s="103"/>
      <c r="BD384" s="72">
        <f t="shared" si="346"/>
        <v>0</v>
      </c>
      <c r="BE384" s="104"/>
      <c r="BF384" s="104"/>
      <c r="BG384" s="152"/>
      <c r="BH384" s="159"/>
      <c r="BI384" s="103"/>
      <c r="BJ384" s="103"/>
      <c r="BK384" s="72">
        <f t="shared" si="347"/>
        <v>0</v>
      </c>
      <c r="BL384" s="104"/>
      <c r="BM384" s="104"/>
      <c r="BN384" s="105"/>
      <c r="BO384" s="102"/>
      <c r="BP384" s="103"/>
      <c r="BQ384" s="103"/>
      <c r="BR384" s="72">
        <f t="shared" si="348"/>
        <v>0</v>
      </c>
      <c r="BS384" s="104"/>
      <c r="BT384" s="104"/>
      <c r="BU384" s="152"/>
      <c r="BV384" s="159"/>
      <c r="BW384" s="103"/>
      <c r="BX384" s="103"/>
      <c r="BY384" s="72">
        <f t="shared" si="349"/>
        <v>0</v>
      </c>
      <c r="BZ384" s="104"/>
      <c r="CA384" s="104"/>
      <c r="CB384" s="105"/>
      <c r="CC384" s="102"/>
      <c r="CD384" s="103"/>
      <c r="CE384" s="103"/>
      <c r="CF384" s="72">
        <f t="shared" si="350"/>
        <v>0</v>
      </c>
      <c r="CG384" s="104"/>
      <c r="CH384" s="104"/>
      <c r="CI384" s="152"/>
      <c r="CJ384" s="159"/>
      <c r="CK384" s="103"/>
      <c r="CL384" s="103"/>
      <c r="CM384" s="72">
        <f t="shared" si="351"/>
        <v>0</v>
      </c>
      <c r="CN384" s="104"/>
      <c r="CO384" s="104"/>
      <c r="CP384" s="105"/>
      <c r="CQ384" s="102"/>
      <c r="CR384" s="103"/>
      <c r="CS384" s="103"/>
      <c r="CT384" s="72">
        <f t="shared" si="352"/>
        <v>0</v>
      </c>
      <c r="CU384" s="104"/>
      <c r="CV384" s="104"/>
      <c r="CW384" s="152"/>
      <c r="CX384" s="159"/>
      <c r="CY384" s="103"/>
      <c r="CZ384" s="103"/>
      <c r="DA384" s="72">
        <f t="shared" si="353"/>
        <v>0</v>
      </c>
      <c r="DB384" s="104"/>
      <c r="DC384" s="104"/>
      <c r="DD384" s="105"/>
      <c r="DE384" s="102"/>
      <c r="DF384" s="103"/>
      <c r="DG384" s="103"/>
      <c r="DH384" s="72">
        <f t="shared" si="354"/>
        <v>0</v>
      </c>
      <c r="DI384" s="104"/>
      <c r="DJ384" s="104"/>
      <c r="DK384" s="152"/>
      <c r="DL384" s="170">
        <f t="shared" si="355"/>
        <v>0</v>
      </c>
      <c r="DM384" s="51">
        <f>DN384*Довідники!$H$2</f>
        <v>0</v>
      </c>
      <c r="DN384" s="72">
        <f t="shared" si="356"/>
        <v>0</v>
      </c>
      <c r="DO384" s="96" t="str">
        <f t="shared" si="357"/>
        <v xml:space="preserve"> </v>
      </c>
      <c r="DP384" s="68" t="str">
        <f>IF(OR(DO384&lt;Довідники!$J$3, DO384&gt;Довідники!$K$3), "!", "")</f>
        <v>!</v>
      </c>
      <c r="DQ384" s="120"/>
      <c r="DR384" s="45" t="str">
        <f t="shared" si="358"/>
        <v/>
      </c>
      <c r="DS384" s="182" t="s">
        <v>207</v>
      </c>
      <c r="DT384" s="119"/>
      <c r="DU384" s="119"/>
      <c r="DV384" s="119"/>
      <c r="DW384" s="179"/>
      <c r="DX384" s="182"/>
      <c r="DY384" s="119"/>
      <c r="DZ384" s="119"/>
      <c r="EA384" s="183"/>
      <c r="EB384" s="129">
        <f t="shared" si="359"/>
        <v>0</v>
      </c>
      <c r="EC384" s="130">
        <f t="shared" si="360"/>
        <v>0</v>
      </c>
      <c r="ED384" s="131">
        <f t="shared" si="361"/>
        <v>0</v>
      </c>
      <c r="EE384" s="131">
        <f t="shared" si="362"/>
        <v>0</v>
      </c>
      <c r="EF384" s="131">
        <f t="shared" si="363"/>
        <v>0</v>
      </c>
      <c r="EG384" s="131">
        <f t="shared" si="364"/>
        <v>0</v>
      </c>
      <c r="EH384" s="131">
        <f t="shared" si="365"/>
        <v>0</v>
      </c>
      <c r="EI384" s="131">
        <f t="shared" si="366"/>
        <v>0</v>
      </c>
      <c r="EJ384" s="131">
        <f t="shared" si="367"/>
        <v>0</v>
      </c>
      <c r="EK384" s="35"/>
      <c r="EL384" s="123">
        <f t="shared" si="368"/>
        <v>0</v>
      </c>
    </row>
    <row r="385" spans="1:142" customFormat="1" ht="13.5" thickBot="1" x14ac:dyDescent="0.25">
      <c r="A385" s="49">
        <f t="shared" si="369"/>
        <v>66</v>
      </c>
      <c r="B385" s="101"/>
      <c r="C385" s="50" t="str">
        <f>IF(ISBLANK(D385)=FALSE,VLOOKUP(D385,Довідники!$B$2:$C$45,2,FALSE),"")</f>
        <v/>
      </c>
      <c r="D385" s="145"/>
      <c r="E385" s="112"/>
      <c r="F385" s="48" t="str">
        <f t="shared" si="317"/>
        <v/>
      </c>
      <c r="G385" s="48" t="str">
        <f>CONCATENATE(IF($X385="З", CONCATENATE($R$4, ","), ""), IF($X385=Довідники!$E$5, CONCATENATE($R$4, "*,"), ""), IF($AE385="З", CONCATENATE($Y$4, ","), ""), IF($AE385=Довідники!$E$5, CONCATENATE($Y$4, "*,"), ""), IF($AL385="З", CONCATENATE($AF$4, ","), ""), IF($AL385=Довідники!$E$5, CONCATENATE($AF$4, "*,"), ""), IF($AS385="З", CONCATENATE($AM$4, ","), ""), IF($AS385=Довідники!$E$5, CONCATENATE($AM$4, "*,"), ""), IF($AZ385="З", CONCATENATE($AT$4, ","), ""), IF($AZ385=Довідники!$E$5, CONCATENATE($AT$4, "*,"), ""), IF($BG385="З", CONCATENATE($BA$4, ","), ""), IF($BG385=Довідники!$E$5, CONCATENATE($BA$4, "*,"), ""), IF($BN385="З", CONCATENATE($BH$4, ","), ""), IF($BN385=Довідники!$E$5, CONCATENATE($BH$4, "*,"), ""), IF($BU385="З", CONCATENATE($BO$4, ","), ""), IF($BU385=Довідники!$E$5, CONCATENATE($BO$4, "*,"), ""), IF($CB385="З", CONCATENATE($BV$4, ","), ""), IF($CB385=Довідники!$E$5, CONCATENATE($BV$4, "*,"), ""), IF($CI385="З", CONCATENATE($CC$4, ","), ""), IF($CI385=Довідники!$E$5, CONCATENATE($CC$4, "*,"), ""), IF($CP385="З", CONCATENATE($CJ$4, ","), ""), IF($CP385=Довідники!$E$5, CONCATENATE($CJ$4, "*,"), ""), IF($CW385="З", CONCATENATE($CQ$4, ","), ""), IF($CW385=Довідники!$E$5, CONCATENATE($CQ$4, "*,"), ""), IF($DD385="З", CONCATENATE($CX$4, ","), ""), IF($DD385=Довідники!$E$5, CONCATENATE($CX$4, "*,"), ""), IF($DK385="З", CONCATENATE($DE$4, ","), ""), IF($DK385=Довідники!$E$5, CONCATENATE($DE$4, "*,"), ""))</f>
        <v/>
      </c>
      <c r="H385" s="48" t="str">
        <f t="shared" si="318"/>
        <v/>
      </c>
      <c r="I385" s="48" t="str">
        <f t="shared" si="319"/>
        <v/>
      </c>
      <c r="J385" s="48">
        <f t="shared" si="335"/>
        <v>0</v>
      </c>
      <c r="K385" s="48" t="str">
        <f t="shared" si="321"/>
        <v/>
      </c>
      <c r="L385" s="48">
        <f t="shared" si="336"/>
        <v>0</v>
      </c>
      <c r="M385" s="51">
        <f t="shared" si="337"/>
        <v>0</v>
      </c>
      <c r="N385" s="51">
        <f t="shared" si="338"/>
        <v>0</v>
      </c>
      <c r="O385" s="52">
        <f t="shared" si="339"/>
        <v>0</v>
      </c>
      <c r="P385" s="96" t="str">
        <f t="shared" si="340"/>
        <v xml:space="preserve"> </v>
      </c>
      <c r="Q385" s="166" t="str">
        <f>IF(OR(P385&lt;Довідники!$J$8, P385&gt;Довідники!$K$8), "!", "")</f>
        <v>!</v>
      </c>
      <c r="R385" s="159"/>
      <c r="S385" s="103"/>
      <c r="T385" s="103"/>
      <c r="U385" s="72">
        <f t="shared" si="341"/>
        <v>0</v>
      </c>
      <c r="V385" s="104"/>
      <c r="W385" s="104"/>
      <c r="X385" s="105"/>
      <c r="Y385" s="102"/>
      <c r="Z385" s="103"/>
      <c r="AA385" s="103"/>
      <c r="AB385" s="72">
        <f t="shared" si="342"/>
        <v>0</v>
      </c>
      <c r="AC385" s="104"/>
      <c r="AD385" s="104"/>
      <c r="AE385" s="152"/>
      <c r="AF385" s="159"/>
      <c r="AG385" s="103"/>
      <c r="AH385" s="103"/>
      <c r="AI385" s="72">
        <f t="shared" si="343"/>
        <v>0</v>
      </c>
      <c r="AJ385" s="104"/>
      <c r="AK385" s="104"/>
      <c r="AL385" s="105"/>
      <c r="AM385" s="102"/>
      <c r="AN385" s="103"/>
      <c r="AO385" s="103"/>
      <c r="AP385" s="72">
        <f t="shared" si="344"/>
        <v>0</v>
      </c>
      <c r="AQ385" s="104"/>
      <c r="AR385" s="104"/>
      <c r="AS385" s="152"/>
      <c r="AT385" s="159"/>
      <c r="AU385" s="103"/>
      <c r="AV385" s="103"/>
      <c r="AW385" s="72">
        <f t="shared" si="345"/>
        <v>0</v>
      </c>
      <c r="AX385" s="104"/>
      <c r="AY385" s="104"/>
      <c r="AZ385" s="105"/>
      <c r="BA385" s="102"/>
      <c r="BB385" s="103"/>
      <c r="BC385" s="103"/>
      <c r="BD385" s="72">
        <f t="shared" si="346"/>
        <v>0</v>
      </c>
      <c r="BE385" s="104"/>
      <c r="BF385" s="104"/>
      <c r="BG385" s="152"/>
      <c r="BH385" s="159"/>
      <c r="BI385" s="103"/>
      <c r="BJ385" s="103"/>
      <c r="BK385" s="72">
        <f t="shared" si="347"/>
        <v>0</v>
      </c>
      <c r="BL385" s="104"/>
      <c r="BM385" s="104"/>
      <c r="BN385" s="105"/>
      <c r="BO385" s="102"/>
      <c r="BP385" s="103"/>
      <c r="BQ385" s="103"/>
      <c r="BR385" s="72">
        <f t="shared" si="348"/>
        <v>0</v>
      </c>
      <c r="BS385" s="104"/>
      <c r="BT385" s="104"/>
      <c r="BU385" s="152"/>
      <c r="BV385" s="159"/>
      <c r="BW385" s="103"/>
      <c r="BX385" s="103"/>
      <c r="BY385" s="72">
        <f t="shared" si="349"/>
        <v>0</v>
      </c>
      <c r="BZ385" s="104"/>
      <c r="CA385" s="104"/>
      <c r="CB385" s="105"/>
      <c r="CC385" s="102"/>
      <c r="CD385" s="103"/>
      <c r="CE385" s="103"/>
      <c r="CF385" s="72">
        <f t="shared" si="350"/>
        <v>0</v>
      </c>
      <c r="CG385" s="104"/>
      <c r="CH385" s="104"/>
      <c r="CI385" s="152"/>
      <c r="CJ385" s="159"/>
      <c r="CK385" s="103"/>
      <c r="CL385" s="103"/>
      <c r="CM385" s="72">
        <f t="shared" si="351"/>
        <v>0</v>
      </c>
      <c r="CN385" s="104"/>
      <c r="CO385" s="104"/>
      <c r="CP385" s="105"/>
      <c r="CQ385" s="102"/>
      <c r="CR385" s="103"/>
      <c r="CS385" s="103"/>
      <c r="CT385" s="72">
        <f t="shared" si="352"/>
        <v>0</v>
      </c>
      <c r="CU385" s="104"/>
      <c r="CV385" s="104"/>
      <c r="CW385" s="152"/>
      <c r="CX385" s="159"/>
      <c r="CY385" s="103"/>
      <c r="CZ385" s="103"/>
      <c r="DA385" s="72">
        <f t="shared" si="353"/>
        <v>0</v>
      </c>
      <c r="DB385" s="104"/>
      <c r="DC385" s="104"/>
      <c r="DD385" s="105"/>
      <c r="DE385" s="102"/>
      <c r="DF385" s="103"/>
      <c r="DG385" s="103"/>
      <c r="DH385" s="72">
        <f t="shared" si="354"/>
        <v>0</v>
      </c>
      <c r="DI385" s="104"/>
      <c r="DJ385" s="104"/>
      <c r="DK385" s="152"/>
      <c r="DL385" s="170">
        <f t="shared" si="355"/>
        <v>0</v>
      </c>
      <c r="DM385" s="51">
        <f>DN385*Довідники!$H$2</f>
        <v>0</v>
      </c>
      <c r="DN385" s="72">
        <f t="shared" si="356"/>
        <v>0</v>
      </c>
      <c r="DO385" s="96" t="str">
        <f t="shared" si="357"/>
        <v xml:space="preserve"> </v>
      </c>
      <c r="DP385" s="68" t="str">
        <f>IF(OR(DO385&lt;Довідники!$J$3, DO385&gt;Довідники!$K$3), "!", "")</f>
        <v>!</v>
      </c>
      <c r="DQ385" s="120"/>
      <c r="DR385" s="45" t="str">
        <f t="shared" si="358"/>
        <v/>
      </c>
      <c r="DS385" s="182" t="s">
        <v>207</v>
      </c>
      <c r="DT385" s="119"/>
      <c r="DU385" s="119"/>
      <c r="DV385" s="119"/>
      <c r="DW385" s="179"/>
      <c r="DX385" s="182"/>
      <c r="DY385" s="119"/>
      <c r="DZ385" s="119"/>
      <c r="EA385" s="183"/>
      <c r="EB385" s="129">
        <f t="shared" si="359"/>
        <v>0</v>
      </c>
      <c r="EC385" s="130">
        <f t="shared" si="360"/>
        <v>0</v>
      </c>
      <c r="ED385" s="131">
        <f t="shared" si="361"/>
        <v>0</v>
      </c>
      <c r="EE385" s="131">
        <f t="shared" si="362"/>
        <v>0</v>
      </c>
      <c r="EF385" s="131">
        <f t="shared" si="363"/>
        <v>0</v>
      </c>
      <c r="EG385" s="131">
        <f t="shared" si="364"/>
        <v>0</v>
      </c>
      <c r="EH385" s="131">
        <f t="shared" si="365"/>
        <v>0</v>
      </c>
      <c r="EI385" s="131">
        <f t="shared" si="366"/>
        <v>0</v>
      </c>
      <c r="EJ385" s="131">
        <f t="shared" si="367"/>
        <v>0</v>
      </c>
      <c r="EK385" s="35"/>
      <c r="EL385" s="123">
        <f t="shared" si="368"/>
        <v>0</v>
      </c>
    </row>
    <row r="386" spans="1:142" customFormat="1" ht="13.5" thickBot="1" x14ac:dyDescent="0.25">
      <c r="A386" s="49">
        <f t="shared" si="369"/>
        <v>67</v>
      </c>
      <c r="B386" s="101"/>
      <c r="C386" s="50" t="str">
        <f>IF(ISBLANK(D386)=FALSE,VLOOKUP(D386,Довідники!$B$2:$C$45,2,FALSE),"")</f>
        <v/>
      </c>
      <c r="D386" s="145"/>
      <c r="E386" s="112"/>
      <c r="F386" s="48" t="str">
        <f t="shared" si="317"/>
        <v/>
      </c>
      <c r="G386" s="48" t="str">
        <f>CONCATENATE(IF($X386="З", CONCATENATE($R$4, ","), ""), IF($X386=Довідники!$E$5, CONCATENATE($R$4, "*,"), ""), IF($AE386="З", CONCATENATE($Y$4, ","), ""), IF($AE386=Довідники!$E$5, CONCATENATE($Y$4, "*,"), ""), IF($AL386="З", CONCATENATE($AF$4, ","), ""), IF($AL386=Довідники!$E$5, CONCATENATE($AF$4, "*,"), ""), IF($AS386="З", CONCATENATE($AM$4, ","), ""), IF($AS386=Довідники!$E$5, CONCATENATE($AM$4, "*,"), ""), IF($AZ386="З", CONCATENATE($AT$4, ","), ""), IF($AZ386=Довідники!$E$5, CONCATENATE($AT$4, "*,"), ""), IF($BG386="З", CONCATENATE($BA$4, ","), ""), IF($BG386=Довідники!$E$5, CONCATENATE($BA$4, "*,"), ""), IF($BN386="З", CONCATENATE($BH$4, ","), ""), IF($BN386=Довідники!$E$5, CONCATENATE($BH$4, "*,"), ""), IF($BU386="З", CONCATENATE($BO$4, ","), ""), IF($BU386=Довідники!$E$5, CONCATENATE($BO$4, "*,"), ""), IF($CB386="З", CONCATENATE($BV$4, ","), ""), IF($CB386=Довідники!$E$5, CONCATENATE($BV$4, "*,"), ""), IF($CI386="З", CONCATENATE($CC$4, ","), ""), IF($CI386=Довідники!$E$5, CONCATENATE($CC$4, "*,"), ""), IF($CP386="З", CONCATENATE($CJ$4, ","), ""), IF($CP386=Довідники!$E$5, CONCATENATE($CJ$4, "*,"), ""), IF($CW386="З", CONCATENATE($CQ$4, ","), ""), IF($CW386=Довідники!$E$5, CONCATENATE($CQ$4, "*,"), ""), IF($DD386="З", CONCATENATE($CX$4, ","), ""), IF($DD386=Довідники!$E$5, CONCATENATE($CX$4, "*,"), ""), IF($DK386="З", CONCATENATE($DE$4, ","), ""), IF($DK386=Довідники!$E$5, CONCATENATE($DE$4, "*,"), ""))</f>
        <v/>
      </c>
      <c r="H386" s="48" t="str">
        <f t="shared" si="318"/>
        <v/>
      </c>
      <c r="I386" s="48" t="str">
        <f t="shared" si="319"/>
        <v/>
      </c>
      <c r="J386" s="48">
        <f t="shared" si="335"/>
        <v>0</v>
      </c>
      <c r="K386" s="48" t="str">
        <f t="shared" si="321"/>
        <v/>
      </c>
      <c r="L386" s="48">
        <f t="shared" si="336"/>
        <v>0</v>
      </c>
      <c r="M386" s="51">
        <f t="shared" si="337"/>
        <v>0</v>
      </c>
      <c r="N386" s="51">
        <f t="shared" si="338"/>
        <v>0</v>
      </c>
      <c r="O386" s="52">
        <f t="shared" si="339"/>
        <v>0</v>
      </c>
      <c r="P386" s="96" t="str">
        <f t="shared" si="340"/>
        <v xml:space="preserve"> </v>
      </c>
      <c r="Q386" s="166" t="str">
        <f>IF(OR(P386&lt;Довідники!$J$8, P386&gt;Довідники!$K$8), "!", "")</f>
        <v>!</v>
      </c>
      <c r="R386" s="159"/>
      <c r="S386" s="103"/>
      <c r="T386" s="103"/>
      <c r="U386" s="72">
        <f t="shared" si="341"/>
        <v>0</v>
      </c>
      <c r="V386" s="104"/>
      <c r="W386" s="104"/>
      <c r="X386" s="105"/>
      <c r="Y386" s="102"/>
      <c r="Z386" s="103"/>
      <c r="AA386" s="103"/>
      <c r="AB386" s="72">
        <f t="shared" si="342"/>
        <v>0</v>
      </c>
      <c r="AC386" s="104"/>
      <c r="AD386" s="104"/>
      <c r="AE386" s="152"/>
      <c r="AF386" s="159"/>
      <c r="AG386" s="103"/>
      <c r="AH386" s="103"/>
      <c r="AI386" s="72">
        <f t="shared" si="343"/>
        <v>0</v>
      </c>
      <c r="AJ386" s="104"/>
      <c r="AK386" s="104"/>
      <c r="AL386" s="105"/>
      <c r="AM386" s="102"/>
      <c r="AN386" s="103"/>
      <c r="AO386" s="103"/>
      <c r="AP386" s="72">
        <f t="shared" si="344"/>
        <v>0</v>
      </c>
      <c r="AQ386" s="104"/>
      <c r="AR386" s="104"/>
      <c r="AS386" s="152"/>
      <c r="AT386" s="159"/>
      <c r="AU386" s="103"/>
      <c r="AV386" s="103"/>
      <c r="AW386" s="72">
        <f t="shared" si="345"/>
        <v>0</v>
      </c>
      <c r="AX386" s="104"/>
      <c r="AY386" s="104"/>
      <c r="AZ386" s="105"/>
      <c r="BA386" s="102"/>
      <c r="BB386" s="103"/>
      <c r="BC386" s="103"/>
      <c r="BD386" s="72">
        <f t="shared" si="346"/>
        <v>0</v>
      </c>
      <c r="BE386" s="104"/>
      <c r="BF386" s="104"/>
      <c r="BG386" s="152"/>
      <c r="BH386" s="159"/>
      <c r="BI386" s="103"/>
      <c r="BJ386" s="103"/>
      <c r="BK386" s="72">
        <f t="shared" si="347"/>
        <v>0</v>
      </c>
      <c r="BL386" s="104"/>
      <c r="BM386" s="104"/>
      <c r="BN386" s="105"/>
      <c r="BO386" s="102"/>
      <c r="BP386" s="103"/>
      <c r="BQ386" s="103"/>
      <c r="BR386" s="72">
        <f t="shared" si="348"/>
        <v>0</v>
      </c>
      <c r="BS386" s="104"/>
      <c r="BT386" s="104"/>
      <c r="BU386" s="152"/>
      <c r="BV386" s="159"/>
      <c r="BW386" s="103"/>
      <c r="BX386" s="103"/>
      <c r="BY386" s="72">
        <f t="shared" si="349"/>
        <v>0</v>
      </c>
      <c r="BZ386" s="104"/>
      <c r="CA386" s="104"/>
      <c r="CB386" s="105"/>
      <c r="CC386" s="102"/>
      <c r="CD386" s="103"/>
      <c r="CE386" s="103"/>
      <c r="CF386" s="72">
        <f t="shared" si="350"/>
        <v>0</v>
      </c>
      <c r="CG386" s="104"/>
      <c r="CH386" s="104"/>
      <c r="CI386" s="152"/>
      <c r="CJ386" s="159"/>
      <c r="CK386" s="103"/>
      <c r="CL386" s="103"/>
      <c r="CM386" s="72">
        <f t="shared" si="351"/>
        <v>0</v>
      </c>
      <c r="CN386" s="104"/>
      <c r="CO386" s="104"/>
      <c r="CP386" s="105"/>
      <c r="CQ386" s="102"/>
      <c r="CR386" s="103"/>
      <c r="CS386" s="103"/>
      <c r="CT386" s="72">
        <f t="shared" si="352"/>
        <v>0</v>
      </c>
      <c r="CU386" s="104"/>
      <c r="CV386" s="104"/>
      <c r="CW386" s="152"/>
      <c r="CX386" s="159"/>
      <c r="CY386" s="103"/>
      <c r="CZ386" s="103"/>
      <c r="DA386" s="72">
        <f t="shared" si="353"/>
        <v>0</v>
      </c>
      <c r="DB386" s="104"/>
      <c r="DC386" s="104"/>
      <c r="DD386" s="105"/>
      <c r="DE386" s="102"/>
      <c r="DF386" s="103"/>
      <c r="DG386" s="103"/>
      <c r="DH386" s="72">
        <f t="shared" si="354"/>
        <v>0</v>
      </c>
      <c r="DI386" s="104"/>
      <c r="DJ386" s="104"/>
      <c r="DK386" s="152"/>
      <c r="DL386" s="170">
        <f t="shared" si="355"/>
        <v>0</v>
      </c>
      <c r="DM386" s="51">
        <f>DN386*Довідники!$H$2</f>
        <v>0</v>
      </c>
      <c r="DN386" s="72">
        <f t="shared" si="356"/>
        <v>0</v>
      </c>
      <c r="DO386" s="96" t="str">
        <f t="shared" si="357"/>
        <v xml:space="preserve"> </v>
      </c>
      <c r="DP386" s="68" t="str">
        <f>IF(OR(DO386&lt;Довідники!$J$3, DO386&gt;Довідники!$K$3), "!", "")</f>
        <v>!</v>
      </c>
      <c r="DQ386" s="120"/>
      <c r="DR386" s="45" t="str">
        <f t="shared" si="358"/>
        <v/>
      </c>
      <c r="DS386" s="182" t="s">
        <v>207</v>
      </c>
      <c r="DT386" s="119"/>
      <c r="DU386" s="119"/>
      <c r="DV386" s="119"/>
      <c r="DW386" s="179"/>
      <c r="DX386" s="182"/>
      <c r="DY386" s="119"/>
      <c r="DZ386" s="119"/>
      <c r="EA386" s="183"/>
      <c r="EB386" s="129">
        <f t="shared" si="359"/>
        <v>0</v>
      </c>
      <c r="EC386" s="130">
        <f t="shared" si="360"/>
        <v>0</v>
      </c>
      <c r="ED386" s="131">
        <f t="shared" si="361"/>
        <v>0</v>
      </c>
      <c r="EE386" s="131">
        <f t="shared" si="362"/>
        <v>0</v>
      </c>
      <c r="EF386" s="131">
        <f t="shared" si="363"/>
        <v>0</v>
      </c>
      <c r="EG386" s="131">
        <f t="shared" si="364"/>
        <v>0</v>
      </c>
      <c r="EH386" s="131">
        <f t="shared" si="365"/>
        <v>0</v>
      </c>
      <c r="EI386" s="131">
        <f t="shared" si="366"/>
        <v>0</v>
      </c>
      <c r="EJ386" s="131">
        <f t="shared" si="367"/>
        <v>0</v>
      </c>
      <c r="EK386" s="35"/>
      <c r="EL386" s="123">
        <f t="shared" si="368"/>
        <v>0</v>
      </c>
    </row>
    <row r="387" spans="1:142" customFormat="1" ht="13.5" thickBot="1" x14ac:dyDescent="0.25">
      <c r="A387" s="49">
        <f t="shared" si="369"/>
        <v>68</v>
      </c>
      <c r="B387" s="101"/>
      <c r="C387" s="50" t="str">
        <f>IF(ISBLANK(D387)=FALSE,VLOOKUP(D387,Довідники!$B$2:$C$45,2,FALSE),"")</f>
        <v/>
      </c>
      <c r="D387" s="145"/>
      <c r="E387" s="112"/>
      <c r="F387" s="48" t="str">
        <f t="shared" si="317"/>
        <v/>
      </c>
      <c r="G387" s="48" t="str">
        <f>CONCATENATE(IF($X387="З", CONCATENATE($R$4, ","), ""), IF($X387=Довідники!$E$5, CONCATENATE($R$4, "*,"), ""), IF($AE387="З", CONCATENATE($Y$4, ","), ""), IF($AE387=Довідники!$E$5, CONCATENATE($Y$4, "*,"), ""), IF($AL387="З", CONCATENATE($AF$4, ","), ""), IF($AL387=Довідники!$E$5, CONCATENATE($AF$4, "*,"), ""), IF($AS387="З", CONCATENATE($AM$4, ","), ""), IF($AS387=Довідники!$E$5, CONCATENATE($AM$4, "*,"), ""), IF($AZ387="З", CONCATENATE($AT$4, ","), ""), IF($AZ387=Довідники!$E$5, CONCATENATE($AT$4, "*,"), ""), IF($BG387="З", CONCATENATE($BA$4, ","), ""), IF($BG387=Довідники!$E$5, CONCATENATE($BA$4, "*,"), ""), IF($BN387="З", CONCATENATE($BH$4, ","), ""), IF($BN387=Довідники!$E$5, CONCATENATE($BH$4, "*,"), ""), IF($BU387="З", CONCATENATE($BO$4, ","), ""), IF($BU387=Довідники!$E$5, CONCATENATE($BO$4, "*,"), ""), IF($CB387="З", CONCATENATE($BV$4, ","), ""), IF($CB387=Довідники!$E$5, CONCATENATE($BV$4, "*,"), ""), IF($CI387="З", CONCATENATE($CC$4, ","), ""), IF($CI387=Довідники!$E$5, CONCATENATE($CC$4, "*,"), ""), IF($CP387="З", CONCATENATE($CJ$4, ","), ""), IF($CP387=Довідники!$E$5, CONCATENATE($CJ$4, "*,"), ""), IF($CW387="З", CONCATENATE($CQ$4, ","), ""), IF($CW387=Довідники!$E$5, CONCATENATE($CQ$4, "*,"), ""), IF($DD387="З", CONCATENATE($CX$4, ","), ""), IF($DD387=Довідники!$E$5, CONCATENATE($CX$4, "*,"), ""), IF($DK387="З", CONCATENATE($DE$4, ","), ""), IF($DK387=Довідники!$E$5, CONCATENATE($DE$4, "*,"), ""))</f>
        <v/>
      </c>
      <c r="H387" s="48" t="str">
        <f t="shared" si="318"/>
        <v/>
      </c>
      <c r="I387" s="48" t="str">
        <f t="shared" si="319"/>
        <v/>
      </c>
      <c r="J387" s="48">
        <f t="shared" si="335"/>
        <v>0</v>
      </c>
      <c r="K387" s="48" t="str">
        <f t="shared" si="321"/>
        <v/>
      </c>
      <c r="L387" s="48">
        <f t="shared" si="336"/>
        <v>0</v>
      </c>
      <c r="M387" s="51">
        <f t="shared" si="337"/>
        <v>0</v>
      </c>
      <c r="N387" s="51">
        <f t="shared" si="338"/>
        <v>0</v>
      </c>
      <c r="O387" s="52">
        <f t="shared" si="339"/>
        <v>0</v>
      </c>
      <c r="P387" s="96" t="str">
        <f t="shared" si="340"/>
        <v xml:space="preserve"> </v>
      </c>
      <c r="Q387" s="166" t="str">
        <f>IF(OR(P387&lt;Довідники!$J$8, P387&gt;Довідники!$K$8), "!", "")</f>
        <v>!</v>
      </c>
      <c r="R387" s="159"/>
      <c r="S387" s="103"/>
      <c r="T387" s="103"/>
      <c r="U387" s="72">
        <f t="shared" si="341"/>
        <v>0</v>
      </c>
      <c r="V387" s="104"/>
      <c r="W387" s="104"/>
      <c r="X387" s="105"/>
      <c r="Y387" s="102"/>
      <c r="Z387" s="103"/>
      <c r="AA387" s="103"/>
      <c r="AB387" s="72">
        <f t="shared" si="342"/>
        <v>0</v>
      </c>
      <c r="AC387" s="104"/>
      <c r="AD387" s="104"/>
      <c r="AE387" s="152"/>
      <c r="AF387" s="159"/>
      <c r="AG387" s="103"/>
      <c r="AH387" s="103"/>
      <c r="AI387" s="72">
        <f t="shared" si="343"/>
        <v>0</v>
      </c>
      <c r="AJ387" s="104"/>
      <c r="AK387" s="104"/>
      <c r="AL387" s="105"/>
      <c r="AM387" s="102"/>
      <c r="AN387" s="103"/>
      <c r="AO387" s="103"/>
      <c r="AP387" s="72">
        <f t="shared" si="344"/>
        <v>0</v>
      </c>
      <c r="AQ387" s="104"/>
      <c r="AR387" s="104"/>
      <c r="AS387" s="152"/>
      <c r="AT387" s="159"/>
      <c r="AU387" s="103"/>
      <c r="AV387" s="103"/>
      <c r="AW387" s="72">
        <f t="shared" si="345"/>
        <v>0</v>
      </c>
      <c r="AX387" s="104"/>
      <c r="AY387" s="104"/>
      <c r="AZ387" s="105"/>
      <c r="BA387" s="102"/>
      <c r="BB387" s="103"/>
      <c r="BC387" s="103"/>
      <c r="BD387" s="72">
        <f t="shared" si="346"/>
        <v>0</v>
      </c>
      <c r="BE387" s="104"/>
      <c r="BF387" s="104"/>
      <c r="BG387" s="152"/>
      <c r="BH387" s="159"/>
      <c r="BI387" s="103"/>
      <c r="BJ387" s="103"/>
      <c r="BK387" s="72">
        <f t="shared" si="347"/>
        <v>0</v>
      </c>
      <c r="BL387" s="104"/>
      <c r="BM387" s="104"/>
      <c r="BN387" s="105"/>
      <c r="BO387" s="102"/>
      <c r="BP387" s="103"/>
      <c r="BQ387" s="103"/>
      <c r="BR387" s="72">
        <f t="shared" si="348"/>
        <v>0</v>
      </c>
      <c r="BS387" s="104"/>
      <c r="BT387" s="104"/>
      <c r="BU387" s="152"/>
      <c r="BV387" s="159"/>
      <c r="BW387" s="103"/>
      <c r="BX387" s="103"/>
      <c r="BY387" s="72">
        <f t="shared" si="349"/>
        <v>0</v>
      </c>
      <c r="BZ387" s="104"/>
      <c r="CA387" s="104"/>
      <c r="CB387" s="105"/>
      <c r="CC387" s="102"/>
      <c r="CD387" s="103"/>
      <c r="CE387" s="103"/>
      <c r="CF387" s="72">
        <f t="shared" si="350"/>
        <v>0</v>
      </c>
      <c r="CG387" s="104"/>
      <c r="CH387" s="104"/>
      <c r="CI387" s="152"/>
      <c r="CJ387" s="159"/>
      <c r="CK387" s="103"/>
      <c r="CL387" s="103"/>
      <c r="CM387" s="72">
        <f t="shared" si="351"/>
        <v>0</v>
      </c>
      <c r="CN387" s="104"/>
      <c r="CO387" s="104"/>
      <c r="CP387" s="105"/>
      <c r="CQ387" s="102"/>
      <c r="CR387" s="103"/>
      <c r="CS387" s="103"/>
      <c r="CT387" s="72">
        <f t="shared" si="352"/>
        <v>0</v>
      </c>
      <c r="CU387" s="104"/>
      <c r="CV387" s="104"/>
      <c r="CW387" s="152"/>
      <c r="CX387" s="159"/>
      <c r="CY387" s="103"/>
      <c r="CZ387" s="103"/>
      <c r="DA387" s="72">
        <f t="shared" si="353"/>
        <v>0</v>
      </c>
      <c r="DB387" s="104"/>
      <c r="DC387" s="104"/>
      <c r="DD387" s="105"/>
      <c r="DE387" s="102"/>
      <c r="DF387" s="103"/>
      <c r="DG387" s="103"/>
      <c r="DH387" s="72">
        <f t="shared" si="354"/>
        <v>0</v>
      </c>
      <c r="DI387" s="104"/>
      <c r="DJ387" s="104"/>
      <c r="DK387" s="152"/>
      <c r="DL387" s="170">
        <f t="shared" si="355"/>
        <v>0</v>
      </c>
      <c r="DM387" s="51">
        <f>DN387*Довідники!$H$2</f>
        <v>0</v>
      </c>
      <c r="DN387" s="72">
        <f t="shared" si="356"/>
        <v>0</v>
      </c>
      <c r="DO387" s="96" t="str">
        <f t="shared" si="357"/>
        <v xml:space="preserve"> </v>
      </c>
      <c r="DP387" s="68" t="str">
        <f>IF(OR(DO387&lt;Довідники!$J$3, DO387&gt;Довідники!$K$3), "!", "")</f>
        <v>!</v>
      </c>
      <c r="DQ387" s="120"/>
      <c r="DR387" s="45" t="str">
        <f t="shared" si="358"/>
        <v/>
      </c>
      <c r="DS387" s="182" t="s">
        <v>207</v>
      </c>
      <c r="DT387" s="119"/>
      <c r="DU387" s="119"/>
      <c r="DV387" s="119"/>
      <c r="DW387" s="179"/>
      <c r="DX387" s="182"/>
      <c r="DY387" s="119"/>
      <c r="DZ387" s="119"/>
      <c r="EA387" s="183"/>
      <c r="EB387" s="129">
        <f t="shared" si="359"/>
        <v>0</v>
      </c>
      <c r="EC387" s="130">
        <f t="shared" si="360"/>
        <v>0</v>
      </c>
      <c r="ED387" s="131">
        <f t="shared" si="361"/>
        <v>0</v>
      </c>
      <c r="EE387" s="131">
        <f t="shared" si="362"/>
        <v>0</v>
      </c>
      <c r="EF387" s="131">
        <f t="shared" si="363"/>
        <v>0</v>
      </c>
      <c r="EG387" s="131">
        <f t="shared" si="364"/>
        <v>0</v>
      </c>
      <c r="EH387" s="131">
        <f t="shared" si="365"/>
        <v>0</v>
      </c>
      <c r="EI387" s="131">
        <f t="shared" si="366"/>
        <v>0</v>
      </c>
      <c r="EJ387" s="131">
        <f t="shared" si="367"/>
        <v>0</v>
      </c>
      <c r="EK387" s="35"/>
      <c r="EL387" s="123">
        <f t="shared" si="368"/>
        <v>0</v>
      </c>
    </row>
    <row r="388" spans="1:142" customFormat="1" ht="13.5" thickBot="1" x14ac:dyDescent="0.25">
      <c r="A388" s="49">
        <f t="shared" si="369"/>
        <v>69</v>
      </c>
      <c r="B388" s="101"/>
      <c r="C388" s="50" t="str">
        <f>IF(ISBLANK(D388)=FALSE,VLOOKUP(D388,Довідники!$B$2:$C$45,2,FALSE),"")</f>
        <v/>
      </c>
      <c r="D388" s="145"/>
      <c r="E388" s="112"/>
      <c r="F388" s="48" t="str">
        <f t="shared" si="317"/>
        <v/>
      </c>
      <c r="G388" s="48" t="str">
        <f>CONCATENATE(IF($X388="З", CONCATENATE($R$4, ","), ""), IF($X388=Довідники!$E$5, CONCATENATE($R$4, "*,"), ""), IF($AE388="З", CONCATENATE($Y$4, ","), ""), IF($AE388=Довідники!$E$5, CONCATENATE($Y$4, "*,"), ""), IF($AL388="З", CONCATENATE($AF$4, ","), ""), IF($AL388=Довідники!$E$5, CONCATENATE($AF$4, "*,"), ""), IF($AS388="З", CONCATENATE($AM$4, ","), ""), IF($AS388=Довідники!$E$5, CONCATENATE($AM$4, "*,"), ""), IF($AZ388="З", CONCATENATE($AT$4, ","), ""), IF($AZ388=Довідники!$E$5, CONCATENATE($AT$4, "*,"), ""), IF($BG388="З", CONCATENATE($BA$4, ","), ""), IF($BG388=Довідники!$E$5, CONCATENATE($BA$4, "*,"), ""), IF($BN388="З", CONCATENATE($BH$4, ","), ""), IF($BN388=Довідники!$E$5, CONCATENATE($BH$4, "*,"), ""), IF($BU388="З", CONCATENATE($BO$4, ","), ""), IF($BU388=Довідники!$E$5, CONCATENATE($BO$4, "*,"), ""), IF($CB388="З", CONCATENATE($BV$4, ","), ""), IF($CB388=Довідники!$E$5, CONCATENATE($BV$4, "*,"), ""), IF($CI388="З", CONCATENATE($CC$4, ","), ""), IF($CI388=Довідники!$E$5, CONCATENATE($CC$4, "*,"), ""), IF($CP388="З", CONCATENATE($CJ$4, ","), ""), IF($CP388=Довідники!$E$5, CONCATENATE($CJ$4, "*,"), ""), IF($CW388="З", CONCATENATE($CQ$4, ","), ""), IF($CW388=Довідники!$E$5, CONCATENATE($CQ$4, "*,"), ""), IF($DD388="З", CONCATENATE($CX$4, ","), ""), IF($DD388=Довідники!$E$5, CONCATENATE($CX$4, "*,"), ""), IF($DK388="З", CONCATENATE($DE$4, ","), ""), IF($DK388=Довідники!$E$5, CONCATENATE($DE$4, "*,"), ""))</f>
        <v/>
      </c>
      <c r="H388" s="48" t="str">
        <f t="shared" si="318"/>
        <v/>
      </c>
      <c r="I388" s="48" t="str">
        <f t="shared" si="319"/>
        <v/>
      </c>
      <c r="J388" s="48">
        <f t="shared" si="335"/>
        <v>0</v>
      </c>
      <c r="K388" s="48" t="str">
        <f t="shared" si="321"/>
        <v/>
      </c>
      <c r="L388" s="48">
        <f t="shared" si="336"/>
        <v>0</v>
      </c>
      <c r="M388" s="51">
        <f t="shared" si="337"/>
        <v>0</v>
      </c>
      <c r="N388" s="51">
        <f t="shared" si="338"/>
        <v>0</v>
      </c>
      <c r="O388" s="52">
        <f t="shared" si="339"/>
        <v>0</v>
      </c>
      <c r="P388" s="96" t="str">
        <f t="shared" si="340"/>
        <v xml:space="preserve"> </v>
      </c>
      <c r="Q388" s="166" t="str">
        <f>IF(OR(P388&lt;Довідники!$J$8, P388&gt;Довідники!$K$8), "!", "")</f>
        <v>!</v>
      </c>
      <c r="R388" s="159"/>
      <c r="S388" s="103"/>
      <c r="T388" s="103"/>
      <c r="U388" s="72">
        <f t="shared" si="341"/>
        <v>0</v>
      </c>
      <c r="V388" s="104"/>
      <c r="W388" s="104"/>
      <c r="X388" s="105"/>
      <c r="Y388" s="102"/>
      <c r="Z388" s="103"/>
      <c r="AA388" s="103"/>
      <c r="AB388" s="72">
        <f t="shared" si="342"/>
        <v>0</v>
      </c>
      <c r="AC388" s="104"/>
      <c r="AD388" s="104"/>
      <c r="AE388" s="152"/>
      <c r="AF388" s="159"/>
      <c r="AG388" s="103"/>
      <c r="AH388" s="103"/>
      <c r="AI388" s="72">
        <f t="shared" si="343"/>
        <v>0</v>
      </c>
      <c r="AJ388" s="104"/>
      <c r="AK388" s="104"/>
      <c r="AL388" s="105"/>
      <c r="AM388" s="102"/>
      <c r="AN388" s="103"/>
      <c r="AO388" s="103"/>
      <c r="AP388" s="72">
        <f t="shared" si="344"/>
        <v>0</v>
      </c>
      <c r="AQ388" s="104"/>
      <c r="AR388" s="104"/>
      <c r="AS388" s="152"/>
      <c r="AT388" s="159"/>
      <c r="AU388" s="103"/>
      <c r="AV388" s="103"/>
      <c r="AW388" s="72">
        <f t="shared" si="345"/>
        <v>0</v>
      </c>
      <c r="AX388" s="104"/>
      <c r="AY388" s="104"/>
      <c r="AZ388" s="105"/>
      <c r="BA388" s="102"/>
      <c r="BB388" s="103"/>
      <c r="BC388" s="103"/>
      <c r="BD388" s="72">
        <f t="shared" si="346"/>
        <v>0</v>
      </c>
      <c r="BE388" s="104"/>
      <c r="BF388" s="104"/>
      <c r="BG388" s="152"/>
      <c r="BH388" s="159"/>
      <c r="BI388" s="103"/>
      <c r="BJ388" s="103"/>
      <c r="BK388" s="72">
        <f t="shared" si="347"/>
        <v>0</v>
      </c>
      <c r="BL388" s="104"/>
      <c r="BM388" s="104"/>
      <c r="BN388" s="105"/>
      <c r="BO388" s="102"/>
      <c r="BP388" s="103"/>
      <c r="BQ388" s="103"/>
      <c r="BR388" s="72">
        <f t="shared" si="348"/>
        <v>0</v>
      </c>
      <c r="BS388" s="104"/>
      <c r="BT388" s="104"/>
      <c r="BU388" s="152"/>
      <c r="BV388" s="159"/>
      <c r="BW388" s="103"/>
      <c r="BX388" s="103"/>
      <c r="BY388" s="72">
        <f t="shared" si="349"/>
        <v>0</v>
      </c>
      <c r="BZ388" s="104"/>
      <c r="CA388" s="104"/>
      <c r="CB388" s="105"/>
      <c r="CC388" s="102"/>
      <c r="CD388" s="103"/>
      <c r="CE388" s="103"/>
      <c r="CF388" s="72">
        <f t="shared" si="350"/>
        <v>0</v>
      </c>
      <c r="CG388" s="104"/>
      <c r="CH388" s="104"/>
      <c r="CI388" s="152"/>
      <c r="CJ388" s="159"/>
      <c r="CK388" s="103"/>
      <c r="CL388" s="103"/>
      <c r="CM388" s="72">
        <f t="shared" si="351"/>
        <v>0</v>
      </c>
      <c r="CN388" s="104"/>
      <c r="CO388" s="104"/>
      <c r="CP388" s="105"/>
      <c r="CQ388" s="102"/>
      <c r="CR388" s="103"/>
      <c r="CS388" s="103"/>
      <c r="CT388" s="72">
        <f t="shared" si="352"/>
        <v>0</v>
      </c>
      <c r="CU388" s="104"/>
      <c r="CV388" s="104"/>
      <c r="CW388" s="152"/>
      <c r="CX388" s="159"/>
      <c r="CY388" s="103"/>
      <c r="CZ388" s="103"/>
      <c r="DA388" s="72">
        <f t="shared" si="353"/>
        <v>0</v>
      </c>
      <c r="DB388" s="104"/>
      <c r="DC388" s="104"/>
      <c r="DD388" s="105"/>
      <c r="DE388" s="102"/>
      <c r="DF388" s="103"/>
      <c r="DG388" s="103"/>
      <c r="DH388" s="72">
        <f t="shared" si="354"/>
        <v>0</v>
      </c>
      <c r="DI388" s="104"/>
      <c r="DJ388" s="104"/>
      <c r="DK388" s="152"/>
      <c r="DL388" s="170">
        <f t="shared" si="355"/>
        <v>0</v>
      </c>
      <c r="DM388" s="51">
        <f>DN388*Довідники!$H$2</f>
        <v>0</v>
      </c>
      <c r="DN388" s="72">
        <f t="shared" si="356"/>
        <v>0</v>
      </c>
      <c r="DO388" s="96" t="str">
        <f t="shared" si="357"/>
        <v xml:space="preserve"> </v>
      </c>
      <c r="DP388" s="68" t="str">
        <f>IF(OR(DO388&lt;Довідники!$J$3, DO388&gt;Довідники!$K$3), "!", "")</f>
        <v>!</v>
      </c>
      <c r="DQ388" s="120"/>
      <c r="DR388" s="45" t="str">
        <f t="shared" si="358"/>
        <v/>
      </c>
      <c r="DS388" s="182" t="s">
        <v>207</v>
      </c>
      <c r="DT388" s="119"/>
      <c r="DU388" s="119"/>
      <c r="DV388" s="119"/>
      <c r="DW388" s="179"/>
      <c r="DX388" s="182"/>
      <c r="DY388" s="119"/>
      <c r="DZ388" s="119"/>
      <c r="EA388" s="183"/>
      <c r="EB388" s="129">
        <f t="shared" si="359"/>
        <v>0</v>
      </c>
      <c r="EC388" s="130">
        <f t="shared" si="360"/>
        <v>0</v>
      </c>
      <c r="ED388" s="131">
        <f t="shared" si="361"/>
        <v>0</v>
      </c>
      <c r="EE388" s="131">
        <f t="shared" si="362"/>
        <v>0</v>
      </c>
      <c r="EF388" s="131">
        <f t="shared" si="363"/>
        <v>0</v>
      </c>
      <c r="EG388" s="131">
        <f t="shared" si="364"/>
        <v>0</v>
      </c>
      <c r="EH388" s="131">
        <f t="shared" si="365"/>
        <v>0</v>
      </c>
      <c r="EI388" s="131">
        <f t="shared" si="366"/>
        <v>0</v>
      </c>
      <c r="EJ388" s="131">
        <f t="shared" si="367"/>
        <v>0</v>
      </c>
      <c r="EK388" s="35"/>
      <c r="EL388" s="123">
        <f t="shared" si="368"/>
        <v>0</v>
      </c>
    </row>
    <row r="389" spans="1:142" customFormat="1" ht="13.5" thickBot="1" x14ac:dyDescent="0.25">
      <c r="A389" s="49">
        <f t="shared" si="369"/>
        <v>70</v>
      </c>
      <c r="B389" s="101"/>
      <c r="C389" s="50" t="str">
        <f>IF(ISBLANK(D389)=FALSE,VLOOKUP(D389,Довідники!$B$2:$C$45,2,FALSE),"")</f>
        <v/>
      </c>
      <c r="D389" s="145"/>
      <c r="E389" s="112"/>
      <c r="F389" s="48" t="str">
        <f t="shared" si="317"/>
        <v/>
      </c>
      <c r="G389" s="48" t="str">
        <f>CONCATENATE(IF($X389="З", CONCATENATE($R$4, ","), ""), IF($X389=Довідники!$E$5, CONCATENATE($R$4, "*,"), ""), IF($AE389="З", CONCATENATE($Y$4, ","), ""), IF($AE389=Довідники!$E$5, CONCATENATE($Y$4, "*,"), ""), IF($AL389="З", CONCATENATE($AF$4, ","), ""), IF($AL389=Довідники!$E$5, CONCATENATE($AF$4, "*,"), ""), IF($AS389="З", CONCATENATE($AM$4, ","), ""), IF($AS389=Довідники!$E$5, CONCATENATE($AM$4, "*,"), ""), IF($AZ389="З", CONCATENATE($AT$4, ","), ""), IF($AZ389=Довідники!$E$5, CONCATENATE($AT$4, "*,"), ""), IF($BG389="З", CONCATENATE($BA$4, ","), ""), IF($BG389=Довідники!$E$5, CONCATENATE($BA$4, "*,"), ""), IF($BN389="З", CONCATENATE($BH$4, ","), ""), IF($BN389=Довідники!$E$5, CONCATENATE($BH$4, "*,"), ""), IF($BU389="З", CONCATENATE($BO$4, ","), ""), IF($BU389=Довідники!$E$5, CONCATENATE($BO$4, "*,"), ""), IF($CB389="З", CONCATENATE($BV$4, ","), ""), IF($CB389=Довідники!$E$5, CONCATENATE($BV$4, "*,"), ""), IF($CI389="З", CONCATENATE($CC$4, ","), ""), IF($CI389=Довідники!$E$5, CONCATENATE($CC$4, "*,"), ""), IF($CP389="З", CONCATENATE($CJ$4, ","), ""), IF($CP389=Довідники!$E$5, CONCATENATE($CJ$4, "*,"), ""), IF($CW389="З", CONCATENATE($CQ$4, ","), ""), IF($CW389=Довідники!$E$5, CONCATENATE($CQ$4, "*,"), ""), IF($DD389="З", CONCATENATE($CX$4, ","), ""), IF($DD389=Довідники!$E$5, CONCATENATE($CX$4, "*,"), ""), IF($DK389="З", CONCATENATE($DE$4, ","), ""), IF($DK389=Довідники!$E$5, CONCATENATE($DE$4, "*,"), ""))</f>
        <v/>
      </c>
      <c r="H389" s="48" t="str">
        <f t="shared" si="318"/>
        <v/>
      </c>
      <c r="I389" s="48" t="str">
        <f t="shared" si="319"/>
        <v/>
      </c>
      <c r="J389" s="48">
        <f t="shared" si="335"/>
        <v>0</v>
      </c>
      <c r="K389" s="48" t="str">
        <f t="shared" si="321"/>
        <v/>
      </c>
      <c r="L389" s="48">
        <f t="shared" si="336"/>
        <v>0</v>
      </c>
      <c r="M389" s="51">
        <f t="shared" si="337"/>
        <v>0</v>
      </c>
      <c r="N389" s="51">
        <f t="shared" si="338"/>
        <v>0</v>
      </c>
      <c r="O389" s="52">
        <f t="shared" si="339"/>
        <v>0</v>
      </c>
      <c r="P389" s="96" t="str">
        <f t="shared" si="340"/>
        <v xml:space="preserve"> </v>
      </c>
      <c r="Q389" s="166" t="str">
        <f>IF(OR(P389&lt;Довідники!$J$8, P389&gt;Довідники!$K$8), "!", "")</f>
        <v>!</v>
      </c>
      <c r="R389" s="159"/>
      <c r="S389" s="103"/>
      <c r="T389" s="103"/>
      <c r="U389" s="72">
        <f t="shared" si="341"/>
        <v>0</v>
      </c>
      <c r="V389" s="104"/>
      <c r="W389" s="104"/>
      <c r="X389" s="105"/>
      <c r="Y389" s="102"/>
      <c r="Z389" s="103"/>
      <c r="AA389" s="103"/>
      <c r="AB389" s="72">
        <f t="shared" si="342"/>
        <v>0</v>
      </c>
      <c r="AC389" s="104"/>
      <c r="AD389" s="104"/>
      <c r="AE389" s="152"/>
      <c r="AF389" s="159"/>
      <c r="AG389" s="103"/>
      <c r="AH389" s="103"/>
      <c r="AI389" s="72">
        <f t="shared" si="343"/>
        <v>0</v>
      </c>
      <c r="AJ389" s="104"/>
      <c r="AK389" s="104"/>
      <c r="AL389" s="105"/>
      <c r="AM389" s="102"/>
      <c r="AN389" s="103"/>
      <c r="AO389" s="103"/>
      <c r="AP389" s="72">
        <f t="shared" si="344"/>
        <v>0</v>
      </c>
      <c r="AQ389" s="104"/>
      <c r="AR389" s="104"/>
      <c r="AS389" s="152"/>
      <c r="AT389" s="159"/>
      <c r="AU389" s="103"/>
      <c r="AV389" s="103"/>
      <c r="AW389" s="72">
        <f t="shared" si="345"/>
        <v>0</v>
      </c>
      <c r="AX389" s="104"/>
      <c r="AY389" s="104"/>
      <c r="AZ389" s="105"/>
      <c r="BA389" s="102"/>
      <c r="BB389" s="103"/>
      <c r="BC389" s="103"/>
      <c r="BD389" s="72">
        <f t="shared" si="346"/>
        <v>0</v>
      </c>
      <c r="BE389" s="104"/>
      <c r="BF389" s="104"/>
      <c r="BG389" s="152"/>
      <c r="BH389" s="159"/>
      <c r="BI389" s="103"/>
      <c r="BJ389" s="103"/>
      <c r="BK389" s="72">
        <f t="shared" si="347"/>
        <v>0</v>
      </c>
      <c r="BL389" s="104"/>
      <c r="BM389" s="104"/>
      <c r="BN389" s="105"/>
      <c r="BO389" s="102"/>
      <c r="BP389" s="103"/>
      <c r="BQ389" s="103"/>
      <c r="BR389" s="72">
        <f t="shared" si="348"/>
        <v>0</v>
      </c>
      <c r="BS389" s="104"/>
      <c r="BT389" s="104"/>
      <c r="BU389" s="152"/>
      <c r="BV389" s="159"/>
      <c r="BW389" s="103"/>
      <c r="BX389" s="103"/>
      <c r="BY389" s="72">
        <f t="shared" si="349"/>
        <v>0</v>
      </c>
      <c r="BZ389" s="104"/>
      <c r="CA389" s="104"/>
      <c r="CB389" s="105"/>
      <c r="CC389" s="102"/>
      <c r="CD389" s="103"/>
      <c r="CE389" s="103"/>
      <c r="CF389" s="72">
        <f t="shared" si="350"/>
        <v>0</v>
      </c>
      <c r="CG389" s="104"/>
      <c r="CH389" s="104"/>
      <c r="CI389" s="152"/>
      <c r="CJ389" s="159"/>
      <c r="CK389" s="103"/>
      <c r="CL389" s="103"/>
      <c r="CM389" s="72">
        <f t="shared" si="351"/>
        <v>0</v>
      </c>
      <c r="CN389" s="104"/>
      <c r="CO389" s="104"/>
      <c r="CP389" s="105"/>
      <c r="CQ389" s="102"/>
      <c r="CR389" s="103"/>
      <c r="CS389" s="103"/>
      <c r="CT389" s="72">
        <f t="shared" si="352"/>
        <v>0</v>
      </c>
      <c r="CU389" s="104"/>
      <c r="CV389" s="104"/>
      <c r="CW389" s="152"/>
      <c r="CX389" s="159"/>
      <c r="CY389" s="103"/>
      <c r="CZ389" s="103"/>
      <c r="DA389" s="72">
        <f t="shared" si="353"/>
        <v>0</v>
      </c>
      <c r="DB389" s="104"/>
      <c r="DC389" s="104"/>
      <c r="DD389" s="105"/>
      <c r="DE389" s="102"/>
      <c r="DF389" s="103"/>
      <c r="DG389" s="103"/>
      <c r="DH389" s="72">
        <f t="shared" si="354"/>
        <v>0</v>
      </c>
      <c r="DI389" s="104"/>
      <c r="DJ389" s="104"/>
      <c r="DK389" s="152"/>
      <c r="DL389" s="170">
        <f t="shared" si="355"/>
        <v>0</v>
      </c>
      <c r="DM389" s="51">
        <f>DN389*Довідники!$H$2</f>
        <v>0</v>
      </c>
      <c r="DN389" s="72">
        <f t="shared" si="356"/>
        <v>0</v>
      </c>
      <c r="DO389" s="96" t="str">
        <f t="shared" si="357"/>
        <v xml:space="preserve"> </v>
      </c>
      <c r="DP389" s="68" t="str">
        <f>IF(OR(DO389&lt;Довідники!$J$3, DO389&gt;Довідники!$K$3), "!", "")</f>
        <v>!</v>
      </c>
      <c r="DQ389" s="120"/>
      <c r="DR389" s="45" t="str">
        <f t="shared" si="358"/>
        <v/>
      </c>
      <c r="DS389" s="182" t="s">
        <v>207</v>
      </c>
      <c r="DT389" s="119"/>
      <c r="DU389" s="119"/>
      <c r="DV389" s="119"/>
      <c r="DW389" s="179"/>
      <c r="DX389" s="182"/>
      <c r="DY389" s="119"/>
      <c r="DZ389" s="119"/>
      <c r="EA389" s="183"/>
      <c r="EB389" s="129">
        <f t="shared" si="359"/>
        <v>0</v>
      </c>
      <c r="EC389" s="130">
        <f t="shared" si="360"/>
        <v>0</v>
      </c>
      <c r="ED389" s="131">
        <f t="shared" si="361"/>
        <v>0</v>
      </c>
      <c r="EE389" s="131">
        <f t="shared" si="362"/>
        <v>0</v>
      </c>
      <c r="EF389" s="131">
        <f t="shared" si="363"/>
        <v>0</v>
      </c>
      <c r="EG389" s="131">
        <f t="shared" si="364"/>
        <v>0</v>
      </c>
      <c r="EH389" s="131">
        <f t="shared" si="365"/>
        <v>0</v>
      </c>
      <c r="EI389" s="131">
        <f t="shared" si="366"/>
        <v>0</v>
      </c>
      <c r="EJ389" s="131">
        <f t="shared" si="367"/>
        <v>0</v>
      </c>
      <c r="EK389" s="35"/>
      <c r="EL389" s="123">
        <f t="shared" si="368"/>
        <v>0</v>
      </c>
    </row>
    <row r="390" spans="1:142" customFormat="1" ht="13.5" thickBot="1" x14ac:dyDescent="0.25">
      <c r="A390" s="49">
        <f t="shared" si="369"/>
        <v>71</v>
      </c>
      <c r="B390" s="101"/>
      <c r="C390" s="50" t="str">
        <f>IF(ISBLANK(D390)=FALSE,VLOOKUP(D390,Довідники!$B$2:$C$45,2,FALSE),"")</f>
        <v/>
      </c>
      <c r="D390" s="145"/>
      <c r="E390" s="112"/>
      <c r="F390" s="48" t="str">
        <f t="shared" si="317"/>
        <v/>
      </c>
      <c r="G390" s="48" t="str">
        <f>CONCATENATE(IF($X390="З", CONCATENATE($R$4, ","), ""), IF($X390=Довідники!$E$5, CONCATENATE($R$4, "*,"), ""), IF($AE390="З", CONCATENATE($Y$4, ","), ""), IF($AE390=Довідники!$E$5, CONCATENATE($Y$4, "*,"), ""), IF($AL390="З", CONCATENATE($AF$4, ","), ""), IF($AL390=Довідники!$E$5, CONCATENATE($AF$4, "*,"), ""), IF($AS390="З", CONCATENATE($AM$4, ","), ""), IF($AS390=Довідники!$E$5, CONCATENATE($AM$4, "*,"), ""), IF($AZ390="З", CONCATENATE($AT$4, ","), ""), IF($AZ390=Довідники!$E$5, CONCATENATE($AT$4, "*,"), ""), IF($BG390="З", CONCATENATE($BA$4, ","), ""), IF($BG390=Довідники!$E$5, CONCATENATE($BA$4, "*,"), ""), IF($BN390="З", CONCATENATE($BH$4, ","), ""), IF($BN390=Довідники!$E$5, CONCATENATE($BH$4, "*,"), ""), IF($BU390="З", CONCATENATE($BO$4, ","), ""), IF($BU390=Довідники!$E$5, CONCATENATE($BO$4, "*,"), ""), IF($CB390="З", CONCATENATE($BV$4, ","), ""), IF($CB390=Довідники!$E$5, CONCATENATE($BV$4, "*,"), ""), IF($CI390="З", CONCATENATE($CC$4, ","), ""), IF($CI390=Довідники!$E$5, CONCATENATE($CC$4, "*,"), ""), IF($CP390="З", CONCATENATE($CJ$4, ","), ""), IF($CP390=Довідники!$E$5, CONCATENATE($CJ$4, "*,"), ""), IF($CW390="З", CONCATENATE($CQ$4, ","), ""), IF($CW390=Довідники!$E$5, CONCATENATE($CQ$4, "*,"), ""), IF($DD390="З", CONCATENATE($CX$4, ","), ""), IF($DD390=Довідники!$E$5, CONCATENATE($CX$4, "*,"), ""), IF($DK390="З", CONCATENATE($DE$4, ","), ""), IF($DK390=Довідники!$E$5, CONCATENATE($DE$4, "*,"), ""))</f>
        <v/>
      </c>
      <c r="H390" s="48" t="str">
        <f t="shared" si="318"/>
        <v/>
      </c>
      <c r="I390" s="48" t="str">
        <f t="shared" si="319"/>
        <v/>
      </c>
      <c r="J390" s="48">
        <f t="shared" si="335"/>
        <v>0</v>
      </c>
      <c r="K390" s="48" t="str">
        <f t="shared" si="321"/>
        <v/>
      </c>
      <c r="L390" s="48">
        <f t="shared" si="336"/>
        <v>0</v>
      </c>
      <c r="M390" s="51">
        <f t="shared" si="337"/>
        <v>0</v>
      </c>
      <c r="N390" s="51">
        <f t="shared" si="338"/>
        <v>0</v>
      </c>
      <c r="O390" s="52">
        <f t="shared" si="339"/>
        <v>0</v>
      </c>
      <c r="P390" s="96" t="str">
        <f t="shared" si="340"/>
        <v xml:space="preserve"> </v>
      </c>
      <c r="Q390" s="166" t="str">
        <f>IF(OR(P390&lt;Довідники!$J$8, P390&gt;Довідники!$K$8), "!", "")</f>
        <v>!</v>
      </c>
      <c r="R390" s="159"/>
      <c r="S390" s="103"/>
      <c r="T390" s="103"/>
      <c r="U390" s="72">
        <f t="shared" si="341"/>
        <v>0</v>
      </c>
      <c r="V390" s="104"/>
      <c r="W390" s="104"/>
      <c r="X390" s="105"/>
      <c r="Y390" s="102"/>
      <c r="Z390" s="103"/>
      <c r="AA390" s="103"/>
      <c r="AB390" s="72">
        <f t="shared" si="342"/>
        <v>0</v>
      </c>
      <c r="AC390" s="104"/>
      <c r="AD390" s="104"/>
      <c r="AE390" s="152"/>
      <c r="AF390" s="159"/>
      <c r="AG390" s="103"/>
      <c r="AH390" s="103"/>
      <c r="AI390" s="72">
        <f t="shared" si="343"/>
        <v>0</v>
      </c>
      <c r="AJ390" s="104"/>
      <c r="AK390" s="104"/>
      <c r="AL390" s="105"/>
      <c r="AM390" s="102"/>
      <c r="AN390" s="103"/>
      <c r="AO390" s="103"/>
      <c r="AP390" s="72">
        <f t="shared" si="344"/>
        <v>0</v>
      </c>
      <c r="AQ390" s="104"/>
      <c r="AR390" s="104"/>
      <c r="AS390" s="152"/>
      <c r="AT390" s="159"/>
      <c r="AU390" s="103"/>
      <c r="AV390" s="103"/>
      <c r="AW390" s="72">
        <f t="shared" si="345"/>
        <v>0</v>
      </c>
      <c r="AX390" s="104"/>
      <c r="AY390" s="104"/>
      <c r="AZ390" s="105"/>
      <c r="BA390" s="102"/>
      <c r="BB390" s="103"/>
      <c r="BC390" s="103"/>
      <c r="BD390" s="72">
        <f t="shared" si="346"/>
        <v>0</v>
      </c>
      <c r="BE390" s="104"/>
      <c r="BF390" s="104"/>
      <c r="BG390" s="152"/>
      <c r="BH390" s="159"/>
      <c r="BI390" s="103"/>
      <c r="BJ390" s="103"/>
      <c r="BK390" s="72">
        <f t="shared" si="347"/>
        <v>0</v>
      </c>
      <c r="BL390" s="104"/>
      <c r="BM390" s="104"/>
      <c r="BN390" s="105"/>
      <c r="BO390" s="102"/>
      <c r="BP390" s="103"/>
      <c r="BQ390" s="103"/>
      <c r="BR390" s="72">
        <f t="shared" si="348"/>
        <v>0</v>
      </c>
      <c r="BS390" s="104"/>
      <c r="BT390" s="104"/>
      <c r="BU390" s="152"/>
      <c r="BV390" s="159"/>
      <c r="BW390" s="103"/>
      <c r="BX390" s="103"/>
      <c r="BY390" s="72">
        <f t="shared" si="349"/>
        <v>0</v>
      </c>
      <c r="BZ390" s="104"/>
      <c r="CA390" s="104"/>
      <c r="CB390" s="105"/>
      <c r="CC390" s="102"/>
      <c r="CD390" s="103"/>
      <c r="CE390" s="103"/>
      <c r="CF390" s="72">
        <f t="shared" si="350"/>
        <v>0</v>
      </c>
      <c r="CG390" s="104"/>
      <c r="CH390" s="104"/>
      <c r="CI390" s="152"/>
      <c r="CJ390" s="159"/>
      <c r="CK390" s="103"/>
      <c r="CL390" s="103"/>
      <c r="CM390" s="72">
        <f t="shared" si="351"/>
        <v>0</v>
      </c>
      <c r="CN390" s="104"/>
      <c r="CO390" s="104"/>
      <c r="CP390" s="105"/>
      <c r="CQ390" s="102"/>
      <c r="CR390" s="103"/>
      <c r="CS390" s="103"/>
      <c r="CT390" s="72">
        <f t="shared" si="352"/>
        <v>0</v>
      </c>
      <c r="CU390" s="104"/>
      <c r="CV390" s="104"/>
      <c r="CW390" s="152"/>
      <c r="CX390" s="159"/>
      <c r="CY390" s="103"/>
      <c r="CZ390" s="103"/>
      <c r="DA390" s="72">
        <f t="shared" si="353"/>
        <v>0</v>
      </c>
      <c r="DB390" s="104"/>
      <c r="DC390" s="104"/>
      <c r="DD390" s="105"/>
      <c r="DE390" s="102"/>
      <c r="DF390" s="103"/>
      <c r="DG390" s="103"/>
      <c r="DH390" s="72">
        <f t="shared" si="354"/>
        <v>0</v>
      </c>
      <c r="DI390" s="104"/>
      <c r="DJ390" s="104"/>
      <c r="DK390" s="152"/>
      <c r="DL390" s="170">
        <f t="shared" si="355"/>
        <v>0</v>
      </c>
      <c r="DM390" s="51">
        <f>DN390*Довідники!$H$2</f>
        <v>0</v>
      </c>
      <c r="DN390" s="72">
        <f t="shared" si="356"/>
        <v>0</v>
      </c>
      <c r="DO390" s="96" t="str">
        <f t="shared" si="357"/>
        <v xml:space="preserve"> </v>
      </c>
      <c r="DP390" s="68" t="str">
        <f>IF(OR(DO390&lt;Довідники!$J$3, DO390&gt;Довідники!$K$3), "!", "")</f>
        <v>!</v>
      </c>
      <c r="DQ390" s="120"/>
      <c r="DR390" s="45" t="str">
        <f t="shared" si="358"/>
        <v/>
      </c>
      <c r="DS390" s="182" t="s">
        <v>207</v>
      </c>
      <c r="DT390" s="119"/>
      <c r="DU390" s="119"/>
      <c r="DV390" s="119"/>
      <c r="DW390" s="179"/>
      <c r="DX390" s="182"/>
      <c r="DY390" s="119"/>
      <c r="DZ390" s="119"/>
      <c r="EA390" s="183"/>
      <c r="EB390" s="129">
        <f t="shared" si="359"/>
        <v>0</v>
      </c>
      <c r="EC390" s="130">
        <f t="shared" si="360"/>
        <v>0</v>
      </c>
      <c r="ED390" s="131">
        <f t="shared" si="361"/>
        <v>0</v>
      </c>
      <c r="EE390" s="131">
        <f t="shared" si="362"/>
        <v>0</v>
      </c>
      <c r="EF390" s="131">
        <f t="shared" si="363"/>
        <v>0</v>
      </c>
      <c r="EG390" s="131">
        <f t="shared" si="364"/>
        <v>0</v>
      </c>
      <c r="EH390" s="131">
        <f t="shared" si="365"/>
        <v>0</v>
      </c>
      <c r="EI390" s="131">
        <f t="shared" si="366"/>
        <v>0</v>
      </c>
      <c r="EJ390" s="131">
        <f t="shared" si="367"/>
        <v>0</v>
      </c>
      <c r="EK390" s="35"/>
      <c r="EL390" s="123">
        <f t="shared" si="368"/>
        <v>0</v>
      </c>
    </row>
    <row r="391" spans="1:142" customFormat="1" ht="13.5" thickBot="1" x14ac:dyDescent="0.25">
      <c r="A391" s="49">
        <f t="shared" si="369"/>
        <v>72</v>
      </c>
      <c r="B391" s="101"/>
      <c r="C391" s="50" t="str">
        <f>IF(ISBLANK(D391)=FALSE,VLOOKUP(D391,Довідники!$B$2:$C$45,2,FALSE),"")</f>
        <v/>
      </c>
      <c r="D391" s="145"/>
      <c r="E391" s="112"/>
      <c r="F391" s="48" t="str">
        <f t="shared" si="317"/>
        <v/>
      </c>
      <c r="G391" s="48" t="str">
        <f>CONCATENATE(IF($X391="З", CONCATENATE($R$4, ","), ""), IF($X391=Довідники!$E$5, CONCATENATE($R$4, "*,"), ""), IF($AE391="З", CONCATENATE($Y$4, ","), ""), IF($AE391=Довідники!$E$5, CONCATENATE($Y$4, "*,"), ""), IF($AL391="З", CONCATENATE($AF$4, ","), ""), IF($AL391=Довідники!$E$5, CONCATENATE($AF$4, "*,"), ""), IF($AS391="З", CONCATENATE($AM$4, ","), ""), IF($AS391=Довідники!$E$5, CONCATENATE($AM$4, "*,"), ""), IF($AZ391="З", CONCATENATE($AT$4, ","), ""), IF($AZ391=Довідники!$E$5, CONCATENATE($AT$4, "*,"), ""), IF($BG391="З", CONCATENATE($BA$4, ","), ""), IF($BG391=Довідники!$E$5, CONCATENATE($BA$4, "*,"), ""), IF($BN391="З", CONCATENATE($BH$4, ","), ""), IF($BN391=Довідники!$E$5, CONCATENATE($BH$4, "*,"), ""), IF($BU391="З", CONCATENATE($BO$4, ","), ""), IF($BU391=Довідники!$E$5, CONCATENATE($BO$4, "*,"), ""), IF($CB391="З", CONCATENATE($BV$4, ","), ""), IF($CB391=Довідники!$E$5, CONCATENATE($BV$4, "*,"), ""), IF($CI391="З", CONCATENATE($CC$4, ","), ""), IF($CI391=Довідники!$E$5, CONCATENATE($CC$4, "*,"), ""), IF($CP391="З", CONCATENATE($CJ$4, ","), ""), IF($CP391=Довідники!$E$5, CONCATENATE($CJ$4, "*,"), ""), IF($CW391="З", CONCATENATE($CQ$4, ","), ""), IF($CW391=Довідники!$E$5, CONCATENATE($CQ$4, "*,"), ""), IF($DD391="З", CONCATENATE($CX$4, ","), ""), IF($DD391=Довідники!$E$5, CONCATENATE($CX$4, "*,"), ""), IF($DK391="З", CONCATENATE($DE$4, ","), ""), IF($DK391=Довідники!$E$5, CONCATENATE($DE$4, "*,"), ""))</f>
        <v/>
      </c>
      <c r="H391" s="48" t="str">
        <f t="shared" si="318"/>
        <v/>
      </c>
      <c r="I391" s="48" t="str">
        <f t="shared" si="319"/>
        <v/>
      </c>
      <c r="J391" s="48">
        <f t="shared" si="335"/>
        <v>0</v>
      </c>
      <c r="K391" s="48" t="str">
        <f t="shared" si="321"/>
        <v/>
      </c>
      <c r="L391" s="48">
        <f t="shared" si="336"/>
        <v>0</v>
      </c>
      <c r="M391" s="51">
        <f t="shared" si="337"/>
        <v>0</v>
      </c>
      <c r="N391" s="51">
        <f t="shared" si="338"/>
        <v>0</v>
      </c>
      <c r="O391" s="52">
        <f t="shared" si="339"/>
        <v>0</v>
      </c>
      <c r="P391" s="96" t="str">
        <f t="shared" si="340"/>
        <v xml:space="preserve"> </v>
      </c>
      <c r="Q391" s="166" t="str">
        <f>IF(OR(P391&lt;Довідники!$J$8, P391&gt;Довідники!$K$8), "!", "")</f>
        <v>!</v>
      </c>
      <c r="R391" s="159"/>
      <c r="S391" s="103"/>
      <c r="T391" s="103"/>
      <c r="U391" s="72">
        <f t="shared" si="341"/>
        <v>0</v>
      </c>
      <c r="V391" s="104"/>
      <c r="W391" s="104"/>
      <c r="X391" s="105"/>
      <c r="Y391" s="102"/>
      <c r="Z391" s="103"/>
      <c r="AA391" s="103"/>
      <c r="AB391" s="72">
        <f t="shared" si="342"/>
        <v>0</v>
      </c>
      <c r="AC391" s="104"/>
      <c r="AD391" s="104"/>
      <c r="AE391" s="152"/>
      <c r="AF391" s="159"/>
      <c r="AG391" s="103"/>
      <c r="AH391" s="103"/>
      <c r="AI391" s="72">
        <f t="shared" si="343"/>
        <v>0</v>
      </c>
      <c r="AJ391" s="104"/>
      <c r="AK391" s="104"/>
      <c r="AL391" s="105"/>
      <c r="AM391" s="102"/>
      <c r="AN391" s="103"/>
      <c r="AO391" s="103"/>
      <c r="AP391" s="72">
        <f t="shared" si="344"/>
        <v>0</v>
      </c>
      <c r="AQ391" s="104"/>
      <c r="AR391" s="104"/>
      <c r="AS391" s="152"/>
      <c r="AT391" s="159"/>
      <c r="AU391" s="103"/>
      <c r="AV391" s="103"/>
      <c r="AW391" s="72">
        <f t="shared" si="345"/>
        <v>0</v>
      </c>
      <c r="AX391" s="104"/>
      <c r="AY391" s="104"/>
      <c r="AZ391" s="105"/>
      <c r="BA391" s="102"/>
      <c r="BB391" s="103"/>
      <c r="BC391" s="103"/>
      <c r="BD391" s="72">
        <f t="shared" si="346"/>
        <v>0</v>
      </c>
      <c r="BE391" s="104"/>
      <c r="BF391" s="104"/>
      <c r="BG391" s="152"/>
      <c r="BH391" s="159"/>
      <c r="BI391" s="103"/>
      <c r="BJ391" s="103"/>
      <c r="BK391" s="72">
        <f t="shared" si="347"/>
        <v>0</v>
      </c>
      <c r="BL391" s="104"/>
      <c r="BM391" s="104"/>
      <c r="BN391" s="105"/>
      <c r="BO391" s="102"/>
      <c r="BP391" s="103"/>
      <c r="BQ391" s="103"/>
      <c r="BR391" s="72">
        <f t="shared" si="348"/>
        <v>0</v>
      </c>
      <c r="BS391" s="104"/>
      <c r="BT391" s="104"/>
      <c r="BU391" s="152"/>
      <c r="BV391" s="159"/>
      <c r="BW391" s="103"/>
      <c r="BX391" s="103"/>
      <c r="BY391" s="72">
        <f t="shared" si="349"/>
        <v>0</v>
      </c>
      <c r="BZ391" s="104"/>
      <c r="CA391" s="104"/>
      <c r="CB391" s="105"/>
      <c r="CC391" s="102"/>
      <c r="CD391" s="103"/>
      <c r="CE391" s="103"/>
      <c r="CF391" s="72">
        <f t="shared" si="350"/>
        <v>0</v>
      </c>
      <c r="CG391" s="104"/>
      <c r="CH391" s="104"/>
      <c r="CI391" s="152"/>
      <c r="CJ391" s="159"/>
      <c r="CK391" s="103"/>
      <c r="CL391" s="103"/>
      <c r="CM391" s="72">
        <f t="shared" si="351"/>
        <v>0</v>
      </c>
      <c r="CN391" s="104"/>
      <c r="CO391" s="104"/>
      <c r="CP391" s="105"/>
      <c r="CQ391" s="102"/>
      <c r="CR391" s="103"/>
      <c r="CS391" s="103"/>
      <c r="CT391" s="72">
        <f t="shared" si="352"/>
        <v>0</v>
      </c>
      <c r="CU391" s="104"/>
      <c r="CV391" s="104"/>
      <c r="CW391" s="152"/>
      <c r="CX391" s="159"/>
      <c r="CY391" s="103"/>
      <c r="CZ391" s="103"/>
      <c r="DA391" s="72">
        <f t="shared" si="353"/>
        <v>0</v>
      </c>
      <c r="DB391" s="104"/>
      <c r="DC391" s="104"/>
      <c r="DD391" s="105"/>
      <c r="DE391" s="102"/>
      <c r="DF391" s="103"/>
      <c r="DG391" s="103"/>
      <c r="DH391" s="72">
        <f t="shared" si="354"/>
        <v>0</v>
      </c>
      <c r="DI391" s="104"/>
      <c r="DJ391" s="104"/>
      <c r="DK391" s="152"/>
      <c r="DL391" s="170">
        <f t="shared" si="355"/>
        <v>0</v>
      </c>
      <c r="DM391" s="51">
        <f>DN391*Довідники!$H$2</f>
        <v>0</v>
      </c>
      <c r="DN391" s="72">
        <f t="shared" si="356"/>
        <v>0</v>
      </c>
      <c r="DO391" s="96" t="str">
        <f t="shared" si="357"/>
        <v xml:space="preserve"> </v>
      </c>
      <c r="DP391" s="68" t="str">
        <f>IF(OR(DO391&lt;Довідники!$J$3, DO391&gt;Довідники!$K$3), "!", "")</f>
        <v>!</v>
      </c>
      <c r="DQ391" s="120"/>
      <c r="DR391" s="45" t="str">
        <f t="shared" si="358"/>
        <v/>
      </c>
      <c r="DS391" s="182" t="s">
        <v>207</v>
      </c>
      <c r="DT391" s="119"/>
      <c r="DU391" s="119"/>
      <c r="DV391" s="119"/>
      <c r="DW391" s="179"/>
      <c r="DX391" s="182"/>
      <c r="DY391" s="119"/>
      <c r="DZ391" s="119"/>
      <c r="EA391" s="183"/>
      <c r="EB391" s="129">
        <f t="shared" si="359"/>
        <v>0</v>
      </c>
      <c r="EC391" s="130">
        <f t="shared" si="360"/>
        <v>0</v>
      </c>
      <c r="ED391" s="131">
        <f t="shared" si="361"/>
        <v>0</v>
      </c>
      <c r="EE391" s="131">
        <f t="shared" si="362"/>
        <v>0</v>
      </c>
      <c r="EF391" s="131">
        <f t="shared" si="363"/>
        <v>0</v>
      </c>
      <c r="EG391" s="131">
        <f t="shared" si="364"/>
        <v>0</v>
      </c>
      <c r="EH391" s="131">
        <f t="shared" si="365"/>
        <v>0</v>
      </c>
      <c r="EI391" s="131">
        <f t="shared" si="366"/>
        <v>0</v>
      </c>
      <c r="EJ391" s="131">
        <f t="shared" si="367"/>
        <v>0</v>
      </c>
      <c r="EK391" s="35"/>
      <c r="EL391" s="123">
        <f t="shared" si="368"/>
        <v>0</v>
      </c>
    </row>
    <row r="392" spans="1:142" customFormat="1" ht="13.5" thickBot="1" x14ac:dyDescent="0.25">
      <c r="A392" s="49">
        <f t="shared" si="369"/>
        <v>73</v>
      </c>
      <c r="B392" s="101"/>
      <c r="C392" s="50" t="str">
        <f>IF(ISBLANK(D392)=FALSE,VLOOKUP(D392,Довідники!$B$2:$C$45,2,FALSE),"")</f>
        <v/>
      </c>
      <c r="D392" s="145"/>
      <c r="E392" s="112"/>
      <c r="F392" s="48" t="str">
        <f t="shared" si="317"/>
        <v/>
      </c>
      <c r="G392" s="48" t="str">
        <f>CONCATENATE(IF($X392="З", CONCATENATE($R$4, ","), ""), IF($X392=Довідники!$E$5, CONCATENATE($R$4, "*,"), ""), IF($AE392="З", CONCATENATE($Y$4, ","), ""), IF($AE392=Довідники!$E$5, CONCATENATE($Y$4, "*,"), ""), IF($AL392="З", CONCATENATE($AF$4, ","), ""), IF($AL392=Довідники!$E$5, CONCATENATE($AF$4, "*,"), ""), IF($AS392="З", CONCATENATE($AM$4, ","), ""), IF($AS392=Довідники!$E$5, CONCATENATE($AM$4, "*,"), ""), IF($AZ392="З", CONCATENATE($AT$4, ","), ""), IF($AZ392=Довідники!$E$5, CONCATENATE($AT$4, "*,"), ""), IF($BG392="З", CONCATENATE($BA$4, ","), ""), IF($BG392=Довідники!$E$5, CONCATENATE($BA$4, "*,"), ""), IF($BN392="З", CONCATENATE($BH$4, ","), ""), IF($BN392=Довідники!$E$5, CONCATENATE($BH$4, "*,"), ""), IF($BU392="З", CONCATENATE($BO$4, ","), ""), IF($BU392=Довідники!$E$5, CONCATENATE($BO$4, "*,"), ""), IF($CB392="З", CONCATENATE($BV$4, ","), ""), IF($CB392=Довідники!$E$5, CONCATENATE($BV$4, "*,"), ""), IF($CI392="З", CONCATENATE($CC$4, ","), ""), IF($CI392=Довідники!$E$5, CONCATENATE($CC$4, "*,"), ""), IF($CP392="З", CONCATENATE($CJ$4, ","), ""), IF($CP392=Довідники!$E$5, CONCATENATE($CJ$4, "*,"), ""), IF($CW392="З", CONCATENATE($CQ$4, ","), ""), IF($CW392=Довідники!$E$5, CONCATENATE($CQ$4, "*,"), ""), IF($DD392="З", CONCATENATE($CX$4, ","), ""), IF($DD392=Довідники!$E$5, CONCATENATE($CX$4, "*,"), ""), IF($DK392="З", CONCATENATE($DE$4, ","), ""), IF($DK392=Довідники!$E$5, CONCATENATE($DE$4, "*,"), ""))</f>
        <v/>
      </c>
      <c r="H392" s="48" t="str">
        <f t="shared" si="318"/>
        <v/>
      </c>
      <c r="I392" s="48" t="str">
        <f t="shared" si="319"/>
        <v/>
      </c>
      <c r="J392" s="48">
        <f t="shared" si="335"/>
        <v>0</v>
      </c>
      <c r="K392" s="48" t="str">
        <f t="shared" si="321"/>
        <v/>
      </c>
      <c r="L392" s="48">
        <f t="shared" si="336"/>
        <v>0</v>
      </c>
      <c r="M392" s="51">
        <f t="shared" si="337"/>
        <v>0</v>
      </c>
      <c r="N392" s="51">
        <f t="shared" si="338"/>
        <v>0</v>
      </c>
      <c r="O392" s="52">
        <f t="shared" si="339"/>
        <v>0</v>
      </c>
      <c r="P392" s="96" t="str">
        <f t="shared" si="340"/>
        <v xml:space="preserve"> </v>
      </c>
      <c r="Q392" s="166" t="str">
        <f>IF(OR(P392&lt;Довідники!$J$8, P392&gt;Довідники!$K$8), "!", "")</f>
        <v>!</v>
      </c>
      <c r="R392" s="159"/>
      <c r="S392" s="103"/>
      <c r="T392" s="103"/>
      <c r="U392" s="72">
        <f t="shared" si="341"/>
        <v>0</v>
      </c>
      <c r="V392" s="104"/>
      <c r="W392" s="104"/>
      <c r="X392" s="105"/>
      <c r="Y392" s="102"/>
      <c r="Z392" s="103"/>
      <c r="AA392" s="103"/>
      <c r="AB392" s="72">
        <f t="shared" si="342"/>
        <v>0</v>
      </c>
      <c r="AC392" s="104"/>
      <c r="AD392" s="104"/>
      <c r="AE392" s="152"/>
      <c r="AF392" s="159"/>
      <c r="AG392" s="103"/>
      <c r="AH392" s="103"/>
      <c r="AI392" s="72">
        <f t="shared" si="343"/>
        <v>0</v>
      </c>
      <c r="AJ392" s="104"/>
      <c r="AK392" s="104"/>
      <c r="AL392" s="105"/>
      <c r="AM392" s="102"/>
      <c r="AN392" s="103"/>
      <c r="AO392" s="103"/>
      <c r="AP392" s="72">
        <f t="shared" si="344"/>
        <v>0</v>
      </c>
      <c r="AQ392" s="104"/>
      <c r="AR392" s="104"/>
      <c r="AS392" s="152"/>
      <c r="AT392" s="159"/>
      <c r="AU392" s="103"/>
      <c r="AV392" s="103"/>
      <c r="AW392" s="72">
        <f t="shared" si="345"/>
        <v>0</v>
      </c>
      <c r="AX392" s="104"/>
      <c r="AY392" s="104"/>
      <c r="AZ392" s="105"/>
      <c r="BA392" s="102"/>
      <c r="BB392" s="103"/>
      <c r="BC392" s="103"/>
      <c r="BD392" s="72">
        <f t="shared" si="346"/>
        <v>0</v>
      </c>
      <c r="BE392" s="104"/>
      <c r="BF392" s="104"/>
      <c r="BG392" s="152"/>
      <c r="BH392" s="159"/>
      <c r="BI392" s="103"/>
      <c r="BJ392" s="103"/>
      <c r="BK392" s="72">
        <f t="shared" si="347"/>
        <v>0</v>
      </c>
      <c r="BL392" s="104"/>
      <c r="BM392" s="104"/>
      <c r="BN392" s="105"/>
      <c r="BO392" s="102"/>
      <c r="BP392" s="103"/>
      <c r="BQ392" s="103"/>
      <c r="BR392" s="72">
        <f t="shared" si="348"/>
        <v>0</v>
      </c>
      <c r="BS392" s="104"/>
      <c r="BT392" s="104"/>
      <c r="BU392" s="152"/>
      <c r="BV392" s="159"/>
      <c r="BW392" s="103"/>
      <c r="BX392" s="103"/>
      <c r="BY392" s="72">
        <f t="shared" si="349"/>
        <v>0</v>
      </c>
      <c r="BZ392" s="104"/>
      <c r="CA392" s="104"/>
      <c r="CB392" s="105"/>
      <c r="CC392" s="102"/>
      <c r="CD392" s="103"/>
      <c r="CE392" s="103"/>
      <c r="CF392" s="72">
        <f t="shared" si="350"/>
        <v>0</v>
      </c>
      <c r="CG392" s="104"/>
      <c r="CH392" s="104"/>
      <c r="CI392" s="152"/>
      <c r="CJ392" s="159"/>
      <c r="CK392" s="103"/>
      <c r="CL392" s="103"/>
      <c r="CM392" s="72">
        <f t="shared" si="351"/>
        <v>0</v>
      </c>
      <c r="CN392" s="104"/>
      <c r="CO392" s="104"/>
      <c r="CP392" s="105"/>
      <c r="CQ392" s="102"/>
      <c r="CR392" s="103"/>
      <c r="CS392" s="103"/>
      <c r="CT392" s="72">
        <f t="shared" si="352"/>
        <v>0</v>
      </c>
      <c r="CU392" s="104"/>
      <c r="CV392" s="104"/>
      <c r="CW392" s="152"/>
      <c r="CX392" s="159"/>
      <c r="CY392" s="103"/>
      <c r="CZ392" s="103"/>
      <c r="DA392" s="72">
        <f t="shared" si="353"/>
        <v>0</v>
      </c>
      <c r="DB392" s="104"/>
      <c r="DC392" s="104"/>
      <c r="DD392" s="105"/>
      <c r="DE392" s="102"/>
      <c r="DF392" s="103"/>
      <c r="DG392" s="103"/>
      <c r="DH392" s="72">
        <f t="shared" si="354"/>
        <v>0</v>
      </c>
      <c r="DI392" s="104"/>
      <c r="DJ392" s="104"/>
      <c r="DK392" s="152"/>
      <c r="DL392" s="170">
        <f t="shared" si="355"/>
        <v>0</v>
      </c>
      <c r="DM392" s="51">
        <f>DN392*Довідники!$H$2</f>
        <v>0</v>
      </c>
      <c r="DN392" s="72">
        <f t="shared" si="356"/>
        <v>0</v>
      </c>
      <c r="DO392" s="96" t="str">
        <f t="shared" si="357"/>
        <v xml:space="preserve"> </v>
      </c>
      <c r="DP392" s="68" t="str">
        <f>IF(OR(DO392&lt;Довідники!$J$3, DO392&gt;Довідники!$K$3), "!", "")</f>
        <v>!</v>
      </c>
      <c r="DQ392" s="120"/>
      <c r="DR392" s="45" t="str">
        <f t="shared" si="358"/>
        <v/>
      </c>
      <c r="DS392" s="182" t="s">
        <v>207</v>
      </c>
      <c r="DT392" s="119"/>
      <c r="DU392" s="119"/>
      <c r="DV392" s="119"/>
      <c r="DW392" s="179"/>
      <c r="DX392" s="182"/>
      <c r="DY392" s="119"/>
      <c r="DZ392" s="119"/>
      <c r="EA392" s="183"/>
      <c r="EB392" s="129">
        <f t="shared" si="359"/>
        <v>0</v>
      </c>
      <c r="EC392" s="130">
        <f t="shared" si="360"/>
        <v>0</v>
      </c>
      <c r="ED392" s="131">
        <f t="shared" si="361"/>
        <v>0</v>
      </c>
      <c r="EE392" s="131">
        <f t="shared" si="362"/>
        <v>0</v>
      </c>
      <c r="EF392" s="131">
        <f t="shared" si="363"/>
        <v>0</v>
      </c>
      <c r="EG392" s="131">
        <f t="shared" si="364"/>
        <v>0</v>
      </c>
      <c r="EH392" s="131">
        <f t="shared" si="365"/>
        <v>0</v>
      </c>
      <c r="EI392" s="131">
        <f t="shared" si="366"/>
        <v>0</v>
      </c>
      <c r="EJ392" s="131">
        <f t="shared" si="367"/>
        <v>0</v>
      </c>
      <c r="EK392" s="35"/>
      <c r="EL392" s="123">
        <f t="shared" si="368"/>
        <v>0</v>
      </c>
    </row>
    <row r="393" spans="1:142" customFormat="1" ht="13.5" thickBot="1" x14ac:dyDescent="0.25">
      <c r="A393" s="49">
        <f t="shared" si="369"/>
        <v>74</v>
      </c>
      <c r="B393" s="101"/>
      <c r="C393" s="50" t="str">
        <f>IF(ISBLANK(D393)=FALSE,VLOOKUP(D393,Довідники!$B$2:$C$45,2,FALSE),"")</f>
        <v/>
      </c>
      <c r="D393" s="145"/>
      <c r="E393" s="112"/>
      <c r="F393" s="48" t="str">
        <f t="shared" si="317"/>
        <v/>
      </c>
      <c r="G393" s="48" t="str">
        <f>CONCATENATE(IF($X393="З", CONCATENATE($R$4, ","), ""), IF($X393=Довідники!$E$5, CONCATENATE($R$4, "*,"), ""), IF($AE393="З", CONCATENATE($Y$4, ","), ""), IF($AE393=Довідники!$E$5, CONCATENATE($Y$4, "*,"), ""), IF($AL393="З", CONCATENATE($AF$4, ","), ""), IF($AL393=Довідники!$E$5, CONCATENATE($AF$4, "*,"), ""), IF($AS393="З", CONCATENATE($AM$4, ","), ""), IF($AS393=Довідники!$E$5, CONCATENATE($AM$4, "*,"), ""), IF($AZ393="З", CONCATENATE($AT$4, ","), ""), IF($AZ393=Довідники!$E$5, CONCATENATE($AT$4, "*,"), ""), IF($BG393="З", CONCATENATE($BA$4, ","), ""), IF($BG393=Довідники!$E$5, CONCATENATE($BA$4, "*,"), ""), IF($BN393="З", CONCATENATE($BH$4, ","), ""), IF($BN393=Довідники!$E$5, CONCATENATE($BH$4, "*,"), ""), IF($BU393="З", CONCATENATE($BO$4, ","), ""), IF($BU393=Довідники!$E$5, CONCATENATE($BO$4, "*,"), ""), IF($CB393="З", CONCATENATE($BV$4, ","), ""), IF($CB393=Довідники!$E$5, CONCATENATE($BV$4, "*,"), ""), IF($CI393="З", CONCATENATE($CC$4, ","), ""), IF($CI393=Довідники!$E$5, CONCATENATE($CC$4, "*,"), ""), IF($CP393="З", CONCATENATE($CJ$4, ","), ""), IF($CP393=Довідники!$E$5, CONCATENATE($CJ$4, "*,"), ""), IF($CW393="З", CONCATENATE($CQ$4, ","), ""), IF($CW393=Довідники!$E$5, CONCATENATE($CQ$4, "*,"), ""), IF($DD393="З", CONCATENATE($CX$4, ","), ""), IF($DD393=Довідники!$E$5, CONCATENATE($CX$4, "*,"), ""), IF($DK393="З", CONCATENATE($DE$4, ","), ""), IF($DK393=Довідники!$E$5, CONCATENATE($DE$4, "*,"), ""))</f>
        <v/>
      </c>
      <c r="H393" s="48" t="str">
        <f t="shared" si="318"/>
        <v/>
      </c>
      <c r="I393" s="48" t="str">
        <f t="shared" si="319"/>
        <v/>
      </c>
      <c r="J393" s="48">
        <f t="shared" si="335"/>
        <v>0</v>
      </c>
      <c r="K393" s="48" t="str">
        <f t="shared" si="321"/>
        <v/>
      </c>
      <c r="L393" s="48">
        <f t="shared" si="336"/>
        <v>0</v>
      </c>
      <c r="M393" s="51">
        <f t="shared" si="337"/>
        <v>0</v>
      </c>
      <c r="N393" s="51">
        <f t="shared" si="338"/>
        <v>0</v>
      </c>
      <c r="O393" s="52">
        <f t="shared" si="339"/>
        <v>0</v>
      </c>
      <c r="P393" s="96" t="str">
        <f t="shared" si="340"/>
        <v xml:space="preserve"> </v>
      </c>
      <c r="Q393" s="166" t="str">
        <f>IF(OR(P393&lt;Довідники!$J$8, P393&gt;Довідники!$K$8), "!", "")</f>
        <v>!</v>
      </c>
      <c r="R393" s="159"/>
      <c r="S393" s="103"/>
      <c r="T393" s="103"/>
      <c r="U393" s="72">
        <f t="shared" si="341"/>
        <v>0</v>
      </c>
      <c r="V393" s="104"/>
      <c r="W393" s="104"/>
      <c r="X393" s="105"/>
      <c r="Y393" s="102"/>
      <c r="Z393" s="103"/>
      <c r="AA393" s="103"/>
      <c r="AB393" s="72">
        <f t="shared" si="342"/>
        <v>0</v>
      </c>
      <c r="AC393" s="104"/>
      <c r="AD393" s="104"/>
      <c r="AE393" s="152"/>
      <c r="AF393" s="159"/>
      <c r="AG393" s="103"/>
      <c r="AH393" s="103"/>
      <c r="AI393" s="72">
        <f t="shared" si="343"/>
        <v>0</v>
      </c>
      <c r="AJ393" s="104"/>
      <c r="AK393" s="104"/>
      <c r="AL393" s="105"/>
      <c r="AM393" s="102"/>
      <c r="AN393" s="103"/>
      <c r="AO393" s="103"/>
      <c r="AP393" s="72">
        <f t="shared" si="344"/>
        <v>0</v>
      </c>
      <c r="AQ393" s="104"/>
      <c r="AR393" s="104"/>
      <c r="AS393" s="152"/>
      <c r="AT393" s="159"/>
      <c r="AU393" s="103"/>
      <c r="AV393" s="103"/>
      <c r="AW393" s="72">
        <f t="shared" si="345"/>
        <v>0</v>
      </c>
      <c r="AX393" s="104"/>
      <c r="AY393" s="104"/>
      <c r="AZ393" s="105"/>
      <c r="BA393" s="102"/>
      <c r="BB393" s="103"/>
      <c r="BC393" s="103"/>
      <c r="BD393" s="72">
        <f t="shared" si="346"/>
        <v>0</v>
      </c>
      <c r="BE393" s="104"/>
      <c r="BF393" s="104"/>
      <c r="BG393" s="152"/>
      <c r="BH393" s="159"/>
      <c r="BI393" s="103"/>
      <c r="BJ393" s="103"/>
      <c r="BK393" s="72">
        <f t="shared" si="347"/>
        <v>0</v>
      </c>
      <c r="BL393" s="104"/>
      <c r="BM393" s="104"/>
      <c r="BN393" s="105"/>
      <c r="BO393" s="102"/>
      <c r="BP393" s="103"/>
      <c r="BQ393" s="103"/>
      <c r="BR393" s="72">
        <f t="shared" si="348"/>
        <v>0</v>
      </c>
      <c r="BS393" s="104"/>
      <c r="BT393" s="104"/>
      <c r="BU393" s="152"/>
      <c r="BV393" s="159"/>
      <c r="BW393" s="103"/>
      <c r="BX393" s="103"/>
      <c r="BY393" s="72">
        <f t="shared" si="349"/>
        <v>0</v>
      </c>
      <c r="BZ393" s="104"/>
      <c r="CA393" s="104"/>
      <c r="CB393" s="105"/>
      <c r="CC393" s="102"/>
      <c r="CD393" s="103"/>
      <c r="CE393" s="103"/>
      <c r="CF393" s="72">
        <f t="shared" si="350"/>
        <v>0</v>
      </c>
      <c r="CG393" s="104"/>
      <c r="CH393" s="104"/>
      <c r="CI393" s="152"/>
      <c r="CJ393" s="159"/>
      <c r="CK393" s="103"/>
      <c r="CL393" s="103"/>
      <c r="CM393" s="72">
        <f t="shared" si="351"/>
        <v>0</v>
      </c>
      <c r="CN393" s="104"/>
      <c r="CO393" s="104"/>
      <c r="CP393" s="105"/>
      <c r="CQ393" s="102"/>
      <c r="CR393" s="103"/>
      <c r="CS393" s="103"/>
      <c r="CT393" s="72">
        <f t="shared" si="352"/>
        <v>0</v>
      </c>
      <c r="CU393" s="104"/>
      <c r="CV393" s="104"/>
      <c r="CW393" s="152"/>
      <c r="CX393" s="159"/>
      <c r="CY393" s="103"/>
      <c r="CZ393" s="103"/>
      <c r="DA393" s="72">
        <f t="shared" si="353"/>
        <v>0</v>
      </c>
      <c r="DB393" s="104"/>
      <c r="DC393" s="104"/>
      <c r="DD393" s="105"/>
      <c r="DE393" s="102"/>
      <c r="DF393" s="103"/>
      <c r="DG393" s="103"/>
      <c r="DH393" s="72">
        <f t="shared" si="354"/>
        <v>0</v>
      </c>
      <c r="DI393" s="104"/>
      <c r="DJ393" s="104"/>
      <c r="DK393" s="152"/>
      <c r="DL393" s="170">
        <f t="shared" si="355"/>
        <v>0</v>
      </c>
      <c r="DM393" s="51">
        <f>DN393*Довідники!$H$2</f>
        <v>0</v>
      </c>
      <c r="DN393" s="72">
        <f t="shared" si="356"/>
        <v>0</v>
      </c>
      <c r="DO393" s="96" t="str">
        <f t="shared" si="357"/>
        <v xml:space="preserve"> </v>
      </c>
      <c r="DP393" s="68" t="str">
        <f>IF(OR(DO393&lt;Довідники!$J$3, DO393&gt;Довідники!$K$3), "!", "")</f>
        <v>!</v>
      </c>
      <c r="DQ393" s="120"/>
      <c r="DR393" s="45" t="str">
        <f t="shared" si="358"/>
        <v/>
      </c>
      <c r="DS393" s="182" t="s">
        <v>207</v>
      </c>
      <c r="DT393" s="119"/>
      <c r="DU393" s="119"/>
      <c r="DV393" s="119"/>
      <c r="DW393" s="179"/>
      <c r="DX393" s="182"/>
      <c r="DY393" s="119"/>
      <c r="DZ393" s="119"/>
      <c r="EA393" s="183"/>
      <c r="EB393" s="129">
        <f t="shared" si="359"/>
        <v>0</v>
      </c>
      <c r="EC393" s="130">
        <f t="shared" si="360"/>
        <v>0</v>
      </c>
      <c r="ED393" s="131">
        <f t="shared" si="361"/>
        <v>0</v>
      </c>
      <c r="EE393" s="131">
        <f t="shared" si="362"/>
        <v>0</v>
      </c>
      <c r="EF393" s="131">
        <f t="shared" si="363"/>
        <v>0</v>
      </c>
      <c r="EG393" s="131">
        <f t="shared" si="364"/>
        <v>0</v>
      </c>
      <c r="EH393" s="131">
        <f t="shared" si="365"/>
        <v>0</v>
      </c>
      <c r="EI393" s="131">
        <f t="shared" si="366"/>
        <v>0</v>
      </c>
      <c r="EJ393" s="131">
        <f t="shared" si="367"/>
        <v>0</v>
      </c>
      <c r="EK393" s="35"/>
      <c r="EL393" s="123">
        <f t="shared" si="368"/>
        <v>0</v>
      </c>
    </row>
    <row r="394" spans="1:142" customFormat="1" ht="13.5" thickBot="1" x14ac:dyDescent="0.25">
      <c r="A394" s="49">
        <f t="shared" si="369"/>
        <v>75</v>
      </c>
      <c r="B394" s="101"/>
      <c r="C394" s="50" t="str">
        <f>IF(ISBLANK(D394)=FALSE,VLOOKUP(D394,Довідники!$B$2:$C$45,2,FALSE),"")</f>
        <v/>
      </c>
      <c r="D394" s="145"/>
      <c r="E394" s="112"/>
      <c r="F394" s="48" t="str">
        <f t="shared" si="317"/>
        <v/>
      </c>
      <c r="G394" s="48" t="str">
        <f>CONCATENATE(IF($X394="З", CONCATENATE($R$4, ","), ""), IF($X394=Довідники!$E$5, CONCATENATE($R$4, "*,"), ""), IF($AE394="З", CONCATENATE($Y$4, ","), ""), IF($AE394=Довідники!$E$5, CONCATENATE($Y$4, "*,"), ""), IF($AL394="З", CONCATENATE($AF$4, ","), ""), IF($AL394=Довідники!$E$5, CONCATENATE($AF$4, "*,"), ""), IF($AS394="З", CONCATENATE($AM$4, ","), ""), IF($AS394=Довідники!$E$5, CONCATENATE($AM$4, "*,"), ""), IF($AZ394="З", CONCATENATE($AT$4, ","), ""), IF($AZ394=Довідники!$E$5, CONCATENATE($AT$4, "*,"), ""), IF($BG394="З", CONCATENATE($BA$4, ","), ""), IF($BG394=Довідники!$E$5, CONCATENATE($BA$4, "*,"), ""), IF($BN394="З", CONCATENATE($BH$4, ","), ""), IF($BN394=Довідники!$E$5, CONCATENATE($BH$4, "*,"), ""), IF($BU394="З", CONCATENATE($BO$4, ","), ""), IF($BU394=Довідники!$E$5, CONCATENATE($BO$4, "*,"), ""), IF($CB394="З", CONCATENATE($BV$4, ","), ""), IF($CB394=Довідники!$E$5, CONCATENATE($BV$4, "*,"), ""), IF($CI394="З", CONCATENATE($CC$4, ","), ""), IF($CI394=Довідники!$E$5, CONCATENATE($CC$4, "*,"), ""), IF($CP394="З", CONCATENATE($CJ$4, ","), ""), IF($CP394=Довідники!$E$5, CONCATENATE($CJ$4, "*,"), ""), IF($CW394="З", CONCATENATE($CQ$4, ","), ""), IF($CW394=Довідники!$E$5, CONCATENATE($CQ$4, "*,"), ""), IF($DD394="З", CONCATENATE($CX$4, ","), ""), IF($DD394=Довідники!$E$5, CONCATENATE($CX$4, "*,"), ""), IF($DK394="З", CONCATENATE($DE$4, ","), ""), IF($DK394=Довідники!$E$5, CONCATENATE($DE$4, "*,"), ""))</f>
        <v/>
      </c>
      <c r="H394" s="48" t="str">
        <f t="shared" si="318"/>
        <v/>
      </c>
      <c r="I394" s="48" t="str">
        <f t="shared" si="319"/>
        <v/>
      </c>
      <c r="J394" s="48">
        <f t="shared" si="335"/>
        <v>0</v>
      </c>
      <c r="K394" s="48" t="str">
        <f t="shared" si="321"/>
        <v/>
      </c>
      <c r="L394" s="48">
        <f t="shared" si="336"/>
        <v>0</v>
      </c>
      <c r="M394" s="51">
        <f t="shared" si="337"/>
        <v>0</v>
      </c>
      <c r="N394" s="51">
        <f t="shared" si="338"/>
        <v>0</v>
      </c>
      <c r="O394" s="52">
        <f t="shared" si="339"/>
        <v>0</v>
      </c>
      <c r="P394" s="96" t="str">
        <f t="shared" si="340"/>
        <v xml:space="preserve"> </v>
      </c>
      <c r="Q394" s="166" t="str">
        <f>IF(OR(P394&lt;Довідники!$J$8, P394&gt;Довідники!$K$8), "!", "")</f>
        <v>!</v>
      </c>
      <c r="R394" s="159"/>
      <c r="S394" s="103"/>
      <c r="T394" s="103"/>
      <c r="U394" s="72">
        <f t="shared" si="341"/>
        <v>0</v>
      </c>
      <c r="V394" s="104"/>
      <c r="W394" s="104"/>
      <c r="X394" s="105"/>
      <c r="Y394" s="102"/>
      <c r="Z394" s="103"/>
      <c r="AA394" s="103"/>
      <c r="AB394" s="72">
        <f t="shared" si="342"/>
        <v>0</v>
      </c>
      <c r="AC394" s="104"/>
      <c r="AD394" s="104"/>
      <c r="AE394" s="152"/>
      <c r="AF394" s="159"/>
      <c r="AG394" s="103"/>
      <c r="AH394" s="103"/>
      <c r="AI394" s="72">
        <f t="shared" si="343"/>
        <v>0</v>
      </c>
      <c r="AJ394" s="104"/>
      <c r="AK394" s="104"/>
      <c r="AL394" s="105"/>
      <c r="AM394" s="102"/>
      <c r="AN394" s="103"/>
      <c r="AO394" s="103"/>
      <c r="AP394" s="72">
        <f t="shared" si="344"/>
        <v>0</v>
      </c>
      <c r="AQ394" s="104"/>
      <c r="AR394" s="104"/>
      <c r="AS394" s="152"/>
      <c r="AT394" s="159"/>
      <c r="AU394" s="103"/>
      <c r="AV394" s="103"/>
      <c r="AW394" s="72">
        <f t="shared" si="345"/>
        <v>0</v>
      </c>
      <c r="AX394" s="104"/>
      <c r="AY394" s="104"/>
      <c r="AZ394" s="105"/>
      <c r="BA394" s="102"/>
      <c r="BB394" s="103"/>
      <c r="BC394" s="103"/>
      <c r="BD394" s="72">
        <f t="shared" si="346"/>
        <v>0</v>
      </c>
      <c r="BE394" s="104"/>
      <c r="BF394" s="104"/>
      <c r="BG394" s="152"/>
      <c r="BH394" s="159"/>
      <c r="BI394" s="103"/>
      <c r="BJ394" s="103"/>
      <c r="BK394" s="72">
        <f t="shared" si="347"/>
        <v>0</v>
      </c>
      <c r="BL394" s="104"/>
      <c r="BM394" s="104"/>
      <c r="BN394" s="105"/>
      <c r="BO394" s="102"/>
      <c r="BP394" s="103"/>
      <c r="BQ394" s="103"/>
      <c r="BR394" s="72">
        <f t="shared" si="348"/>
        <v>0</v>
      </c>
      <c r="BS394" s="104"/>
      <c r="BT394" s="104"/>
      <c r="BU394" s="152"/>
      <c r="BV394" s="159"/>
      <c r="BW394" s="103"/>
      <c r="BX394" s="103"/>
      <c r="BY394" s="72">
        <f t="shared" si="349"/>
        <v>0</v>
      </c>
      <c r="BZ394" s="104"/>
      <c r="CA394" s="104"/>
      <c r="CB394" s="105"/>
      <c r="CC394" s="102"/>
      <c r="CD394" s="103"/>
      <c r="CE394" s="103"/>
      <c r="CF394" s="72">
        <f t="shared" si="350"/>
        <v>0</v>
      </c>
      <c r="CG394" s="104"/>
      <c r="CH394" s="104"/>
      <c r="CI394" s="152"/>
      <c r="CJ394" s="159"/>
      <c r="CK394" s="103"/>
      <c r="CL394" s="103"/>
      <c r="CM394" s="72">
        <f t="shared" si="351"/>
        <v>0</v>
      </c>
      <c r="CN394" s="104"/>
      <c r="CO394" s="104"/>
      <c r="CP394" s="105"/>
      <c r="CQ394" s="102"/>
      <c r="CR394" s="103"/>
      <c r="CS394" s="103"/>
      <c r="CT394" s="72">
        <f t="shared" si="352"/>
        <v>0</v>
      </c>
      <c r="CU394" s="104"/>
      <c r="CV394" s="104"/>
      <c r="CW394" s="152"/>
      <c r="CX394" s="159"/>
      <c r="CY394" s="103"/>
      <c r="CZ394" s="103"/>
      <c r="DA394" s="72">
        <f t="shared" si="353"/>
        <v>0</v>
      </c>
      <c r="DB394" s="104"/>
      <c r="DC394" s="104"/>
      <c r="DD394" s="105"/>
      <c r="DE394" s="102"/>
      <c r="DF394" s="103"/>
      <c r="DG394" s="103"/>
      <c r="DH394" s="72">
        <f t="shared" si="354"/>
        <v>0</v>
      </c>
      <c r="DI394" s="104"/>
      <c r="DJ394" s="104"/>
      <c r="DK394" s="152"/>
      <c r="DL394" s="170">
        <f t="shared" si="355"/>
        <v>0</v>
      </c>
      <c r="DM394" s="51">
        <f>DN394*Довідники!$H$2</f>
        <v>0</v>
      </c>
      <c r="DN394" s="72">
        <f t="shared" si="356"/>
        <v>0</v>
      </c>
      <c r="DO394" s="96" t="str">
        <f t="shared" si="357"/>
        <v xml:space="preserve"> </v>
      </c>
      <c r="DP394" s="68" t="str">
        <f>IF(OR(DO394&lt;Довідники!$J$3, DO394&gt;Довідники!$K$3), "!", "")</f>
        <v>!</v>
      </c>
      <c r="DQ394" s="120"/>
      <c r="DR394" s="45" t="str">
        <f t="shared" si="358"/>
        <v/>
      </c>
      <c r="DS394" s="182" t="s">
        <v>207</v>
      </c>
      <c r="DT394" s="119"/>
      <c r="DU394" s="119"/>
      <c r="DV394" s="119"/>
      <c r="DW394" s="179"/>
      <c r="DX394" s="182"/>
      <c r="DY394" s="119"/>
      <c r="DZ394" s="119"/>
      <c r="EA394" s="183"/>
      <c r="EB394" s="129">
        <f t="shared" si="359"/>
        <v>0</v>
      </c>
      <c r="EC394" s="130">
        <f t="shared" si="360"/>
        <v>0</v>
      </c>
      <c r="ED394" s="131">
        <f t="shared" si="361"/>
        <v>0</v>
      </c>
      <c r="EE394" s="131">
        <f t="shared" si="362"/>
        <v>0</v>
      </c>
      <c r="EF394" s="131">
        <f t="shared" si="363"/>
        <v>0</v>
      </c>
      <c r="EG394" s="131">
        <f t="shared" si="364"/>
        <v>0</v>
      </c>
      <c r="EH394" s="131">
        <f t="shared" si="365"/>
        <v>0</v>
      </c>
      <c r="EI394" s="131">
        <f t="shared" si="366"/>
        <v>0</v>
      </c>
      <c r="EJ394" s="131">
        <f t="shared" si="367"/>
        <v>0</v>
      </c>
      <c r="EK394" s="35"/>
      <c r="EL394" s="123">
        <f t="shared" si="368"/>
        <v>0</v>
      </c>
    </row>
    <row r="395" spans="1:142" customFormat="1" ht="13.5" thickBot="1" x14ac:dyDescent="0.25">
      <c r="A395" s="49">
        <f t="shared" si="369"/>
        <v>76</v>
      </c>
      <c r="B395" s="101"/>
      <c r="C395" s="50" t="str">
        <f>IF(ISBLANK(D395)=FALSE,VLOOKUP(D395,Довідники!$B$2:$C$45,2,FALSE),"")</f>
        <v/>
      </c>
      <c r="D395" s="145"/>
      <c r="E395" s="112"/>
      <c r="F395" s="48" t="str">
        <f t="shared" si="317"/>
        <v/>
      </c>
      <c r="G395" s="48" t="str">
        <f>CONCATENATE(IF($X395="З", CONCATENATE($R$4, ","), ""), IF($X395=Довідники!$E$5, CONCATENATE($R$4, "*,"), ""), IF($AE395="З", CONCATENATE($Y$4, ","), ""), IF($AE395=Довідники!$E$5, CONCATENATE($Y$4, "*,"), ""), IF($AL395="З", CONCATENATE($AF$4, ","), ""), IF($AL395=Довідники!$E$5, CONCATENATE($AF$4, "*,"), ""), IF($AS395="З", CONCATENATE($AM$4, ","), ""), IF($AS395=Довідники!$E$5, CONCATENATE($AM$4, "*,"), ""), IF($AZ395="З", CONCATENATE($AT$4, ","), ""), IF($AZ395=Довідники!$E$5, CONCATENATE($AT$4, "*,"), ""), IF($BG395="З", CONCATENATE($BA$4, ","), ""), IF($BG395=Довідники!$E$5, CONCATENATE($BA$4, "*,"), ""), IF($BN395="З", CONCATENATE($BH$4, ","), ""), IF($BN395=Довідники!$E$5, CONCATENATE($BH$4, "*,"), ""), IF($BU395="З", CONCATENATE($BO$4, ","), ""), IF($BU395=Довідники!$E$5, CONCATENATE($BO$4, "*,"), ""), IF($CB395="З", CONCATENATE($BV$4, ","), ""), IF($CB395=Довідники!$E$5, CONCATENATE($BV$4, "*,"), ""), IF($CI395="З", CONCATENATE($CC$4, ","), ""), IF($CI395=Довідники!$E$5, CONCATENATE($CC$4, "*,"), ""), IF($CP395="З", CONCATENATE($CJ$4, ","), ""), IF($CP395=Довідники!$E$5, CONCATENATE($CJ$4, "*,"), ""), IF($CW395="З", CONCATENATE($CQ$4, ","), ""), IF($CW395=Довідники!$E$5, CONCATENATE($CQ$4, "*,"), ""), IF($DD395="З", CONCATENATE($CX$4, ","), ""), IF($DD395=Довідники!$E$5, CONCATENATE($CX$4, "*,"), ""), IF($DK395="З", CONCATENATE($DE$4, ","), ""), IF($DK395=Довідники!$E$5, CONCATENATE($DE$4, "*,"), ""))</f>
        <v/>
      </c>
      <c r="H395" s="48" t="str">
        <f t="shared" si="318"/>
        <v/>
      </c>
      <c r="I395" s="48" t="str">
        <f t="shared" si="319"/>
        <v/>
      </c>
      <c r="J395" s="48">
        <f t="shared" si="335"/>
        <v>0</v>
      </c>
      <c r="K395" s="48" t="str">
        <f t="shared" si="321"/>
        <v/>
      </c>
      <c r="L395" s="48">
        <f t="shared" si="336"/>
        <v>0</v>
      </c>
      <c r="M395" s="51">
        <f t="shared" si="337"/>
        <v>0</v>
      </c>
      <c r="N395" s="51">
        <f t="shared" si="338"/>
        <v>0</v>
      </c>
      <c r="O395" s="52">
        <f t="shared" si="339"/>
        <v>0</v>
      </c>
      <c r="P395" s="96" t="str">
        <f t="shared" si="340"/>
        <v xml:space="preserve"> </v>
      </c>
      <c r="Q395" s="166" t="str">
        <f>IF(OR(P395&lt;Довідники!$J$8, P395&gt;Довідники!$K$8), "!", "")</f>
        <v>!</v>
      </c>
      <c r="R395" s="159"/>
      <c r="S395" s="103"/>
      <c r="T395" s="103"/>
      <c r="U395" s="72">
        <f t="shared" si="341"/>
        <v>0</v>
      </c>
      <c r="V395" s="104"/>
      <c r="W395" s="104"/>
      <c r="X395" s="105"/>
      <c r="Y395" s="102"/>
      <c r="Z395" s="103"/>
      <c r="AA395" s="103"/>
      <c r="AB395" s="72">
        <f t="shared" si="342"/>
        <v>0</v>
      </c>
      <c r="AC395" s="104"/>
      <c r="AD395" s="104"/>
      <c r="AE395" s="152"/>
      <c r="AF395" s="159"/>
      <c r="AG395" s="103"/>
      <c r="AH395" s="103"/>
      <c r="AI395" s="72">
        <f t="shared" si="343"/>
        <v>0</v>
      </c>
      <c r="AJ395" s="104"/>
      <c r="AK395" s="104"/>
      <c r="AL395" s="105"/>
      <c r="AM395" s="102"/>
      <c r="AN395" s="103"/>
      <c r="AO395" s="103"/>
      <c r="AP395" s="72">
        <f t="shared" si="344"/>
        <v>0</v>
      </c>
      <c r="AQ395" s="104"/>
      <c r="AR395" s="104"/>
      <c r="AS395" s="152"/>
      <c r="AT395" s="159"/>
      <c r="AU395" s="103"/>
      <c r="AV395" s="103"/>
      <c r="AW395" s="72">
        <f t="shared" si="345"/>
        <v>0</v>
      </c>
      <c r="AX395" s="104"/>
      <c r="AY395" s="104"/>
      <c r="AZ395" s="105"/>
      <c r="BA395" s="102"/>
      <c r="BB395" s="103"/>
      <c r="BC395" s="103"/>
      <c r="BD395" s="72">
        <f t="shared" si="346"/>
        <v>0</v>
      </c>
      <c r="BE395" s="104"/>
      <c r="BF395" s="104"/>
      <c r="BG395" s="152"/>
      <c r="BH395" s="159"/>
      <c r="BI395" s="103"/>
      <c r="BJ395" s="103"/>
      <c r="BK395" s="72">
        <f t="shared" si="347"/>
        <v>0</v>
      </c>
      <c r="BL395" s="104"/>
      <c r="BM395" s="104"/>
      <c r="BN395" s="105"/>
      <c r="BO395" s="102"/>
      <c r="BP395" s="103"/>
      <c r="BQ395" s="103"/>
      <c r="BR395" s="72">
        <f t="shared" si="348"/>
        <v>0</v>
      </c>
      <c r="BS395" s="104"/>
      <c r="BT395" s="104"/>
      <c r="BU395" s="152"/>
      <c r="BV395" s="159"/>
      <c r="BW395" s="103"/>
      <c r="BX395" s="103"/>
      <c r="BY395" s="72">
        <f t="shared" si="349"/>
        <v>0</v>
      </c>
      <c r="BZ395" s="104"/>
      <c r="CA395" s="104"/>
      <c r="CB395" s="105"/>
      <c r="CC395" s="102"/>
      <c r="CD395" s="103"/>
      <c r="CE395" s="103"/>
      <c r="CF395" s="72">
        <f t="shared" si="350"/>
        <v>0</v>
      </c>
      <c r="CG395" s="104"/>
      <c r="CH395" s="104"/>
      <c r="CI395" s="152"/>
      <c r="CJ395" s="159"/>
      <c r="CK395" s="103"/>
      <c r="CL395" s="103"/>
      <c r="CM395" s="72">
        <f t="shared" si="351"/>
        <v>0</v>
      </c>
      <c r="CN395" s="104"/>
      <c r="CO395" s="104"/>
      <c r="CP395" s="105"/>
      <c r="CQ395" s="102"/>
      <c r="CR395" s="103"/>
      <c r="CS395" s="103"/>
      <c r="CT395" s="72">
        <f t="shared" si="352"/>
        <v>0</v>
      </c>
      <c r="CU395" s="104"/>
      <c r="CV395" s="104"/>
      <c r="CW395" s="152"/>
      <c r="CX395" s="159"/>
      <c r="CY395" s="103"/>
      <c r="CZ395" s="103"/>
      <c r="DA395" s="72">
        <f t="shared" si="353"/>
        <v>0</v>
      </c>
      <c r="DB395" s="104"/>
      <c r="DC395" s="104"/>
      <c r="DD395" s="105"/>
      <c r="DE395" s="102"/>
      <c r="DF395" s="103"/>
      <c r="DG395" s="103"/>
      <c r="DH395" s="72">
        <f t="shared" si="354"/>
        <v>0</v>
      </c>
      <c r="DI395" s="104"/>
      <c r="DJ395" s="104"/>
      <c r="DK395" s="152"/>
      <c r="DL395" s="170">
        <f t="shared" si="355"/>
        <v>0</v>
      </c>
      <c r="DM395" s="51">
        <f>DN395*Довідники!$H$2</f>
        <v>0</v>
      </c>
      <c r="DN395" s="72">
        <f t="shared" si="356"/>
        <v>0</v>
      </c>
      <c r="DO395" s="96" t="str">
        <f t="shared" si="357"/>
        <v xml:space="preserve"> </v>
      </c>
      <c r="DP395" s="68" t="str">
        <f>IF(OR(DO395&lt;Довідники!$J$3, DO395&gt;Довідники!$K$3), "!", "")</f>
        <v>!</v>
      </c>
      <c r="DQ395" s="120"/>
      <c r="DR395" s="45" t="str">
        <f t="shared" si="358"/>
        <v/>
      </c>
      <c r="DS395" s="182" t="s">
        <v>207</v>
      </c>
      <c r="DT395" s="119"/>
      <c r="DU395" s="119"/>
      <c r="DV395" s="119"/>
      <c r="DW395" s="179"/>
      <c r="DX395" s="182"/>
      <c r="DY395" s="119"/>
      <c r="DZ395" s="119"/>
      <c r="EA395" s="183"/>
      <c r="EB395" s="129">
        <f t="shared" si="359"/>
        <v>0</v>
      </c>
      <c r="EC395" s="130">
        <f t="shared" si="360"/>
        <v>0</v>
      </c>
      <c r="ED395" s="131">
        <f t="shared" si="361"/>
        <v>0</v>
      </c>
      <c r="EE395" s="131">
        <f t="shared" si="362"/>
        <v>0</v>
      </c>
      <c r="EF395" s="131">
        <f t="shared" si="363"/>
        <v>0</v>
      </c>
      <c r="EG395" s="131">
        <f t="shared" si="364"/>
        <v>0</v>
      </c>
      <c r="EH395" s="131">
        <f t="shared" si="365"/>
        <v>0</v>
      </c>
      <c r="EI395" s="131">
        <f t="shared" si="366"/>
        <v>0</v>
      </c>
      <c r="EJ395" s="131">
        <f t="shared" si="367"/>
        <v>0</v>
      </c>
      <c r="EK395" s="35"/>
      <c r="EL395" s="123">
        <f t="shared" si="368"/>
        <v>0</v>
      </c>
    </row>
    <row r="396" spans="1:142" customFormat="1" ht="13.5" thickBot="1" x14ac:dyDescent="0.25">
      <c r="A396" s="49">
        <f t="shared" si="369"/>
        <v>77</v>
      </c>
      <c r="B396" s="101"/>
      <c r="C396" s="50" t="str">
        <f>IF(ISBLANK(D396)=FALSE,VLOOKUP(D396,Довідники!$B$2:$C$45,2,FALSE),"")</f>
        <v/>
      </c>
      <c r="D396" s="145"/>
      <c r="E396" s="112"/>
      <c r="F396" s="48" t="str">
        <f t="shared" si="317"/>
        <v/>
      </c>
      <c r="G396" s="48" t="str">
        <f>CONCATENATE(IF($X396="З", CONCATENATE($R$4, ","), ""), IF($X396=Довідники!$E$5, CONCATENATE($R$4, "*,"), ""), IF($AE396="З", CONCATENATE($Y$4, ","), ""), IF($AE396=Довідники!$E$5, CONCATENATE($Y$4, "*,"), ""), IF($AL396="З", CONCATENATE($AF$4, ","), ""), IF($AL396=Довідники!$E$5, CONCATENATE($AF$4, "*,"), ""), IF($AS396="З", CONCATENATE($AM$4, ","), ""), IF($AS396=Довідники!$E$5, CONCATENATE($AM$4, "*,"), ""), IF($AZ396="З", CONCATENATE($AT$4, ","), ""), IF($AZ396=Довідники!$E$5, CONCATENATE($AT$4, "*,"), ""), IF($BG396="З", CONCATENATE($BA$4, ","), ""), IF($BG396=Довідники!$E$5, CONCATENATE($BA$4, "*,"), ""), IF($BN396="З", CONCATENATE($BH$4, ","), ""), IF($BN396=Довідники!$E$5, CONCATENATE($BH$4, "*,"), ""), IF($BU396="З", CONCATENATE($BO$4, ","), ""), IF($BU396=Довідники!$E$5, CONCATENATE($BO$4, "*,"), ""), IF($CB396="З", CONCATENATE($BV$4, ","), ""), IF($CB396=Довідники!$E$5, CONCATENATE($BV$4, "*,"), ""), IF($CI396="З", CONCATENATE($CC$4, ","), ""), IF($CI396=Довідники!$E$5, CONCATENATE($CC$4, "*,"), ""), IF($CP396="З", CONCATENATE($CJ$4, ","), ""), IF($CP396=Довідники!$E$5, CONCATENATE($CJ$4, "*,"), ""), IF($CW396="З", CONCATENATE($CQ$4, ","), ""), IF($CW396=Довідники!$E$5, CONCATENATE($CQ$4, "*,"), ""), IF($DD396="З", CONCATENATE($CX$4, ","), ""), IF($DD396=Довідники!$E$5, CONCATENATE($CX$4, "*,"), ""), IF($DK396="З", CONCATENATE($DE$4, ","), ""), IF($DK396=Довідники!$E$5, CONCATENATE($DE$4, "*,"), ""))</f>
        <v/>
      </c>
      <c r="H396" s="48" t="str">
        <f t="shared" si="318"/>
        <v/>
      </c>
      <c r="I396" s="48" t="str">
        <f t="shared" si="319"/>
        <v/>
      </c>
      <c r="J396" s="48">
        <f t="shared" si="335"/>
        <v>0</v>
      </c>
      <c r="K396" s="48" t="str">
        <f t="shared" si="321"/>
        <v/>
      </c>
      <c r="L396" s="48">
        <f t="shared" si="336"/>
        <v>0</v>
      </c>
      <c r="M396" s="51">
        <f t="shared" si="337"/>
        <v>0</v>
      </c>
      <c r="N396" s="51">
        <f t="shared" si="338"/>
        <v>0</v>
      </c>
      <c r="O396" s="52">
        <f t="shared" si="339"/>
        <v>0</v>
      </c>
      <c r="P396" s="96" t="str">
        <f t="shared" si="340"/>
        <v xml:space="preserve"> </v>
      </c>
      <c r="Q396" s="166" t="str">
        <f>IF(OR(P396&lt;Довідники!$J$8, P396&gt;Довідники!$K$8), "!", "")</f>
        <v>!</v>
      </c>
      <c r="R396" s="159"/>
      <c r="S396" s="103"/>
      <c r="T396" s="103"/>
      <c r="U396" s="72">
        <f t="shared" si="341"/>
        <v>0</v>
      </c>
      <c r="V396" s="104"/>
      <c r="W396" s="104"/>
      <c r="X396" s="105"/>
      <c r="Y396" s="102"/>
      <c r="Z396" s="103"/>
      <c r="AA396" s="103"/>
      <c r="AB396" s="72">
        <f t="shared" si="342"/>
        <v>0</v>
      </c>
      <c r="AC396" s="104"/>
      <c r="AD396" s="104"/>
      <c r="AE396" s="152"/>
      <c r="AF396" s="159"/>
      <c r="AG396" s="103"/>
      <c r="AH396" s="103"/>
      <c r="AI396" s="72">
        <f t="shared" si="343"/>
        <v>0</v>
      </c>
      <c r="AJ396" s="104"/>
      <c r="AK396" s="104"/>
      <c r="AL396" s="105"/>
      <c r="AM396" s="102"/>
      <c r="AN396" s="103"/>
      <c r="AO396" s="103"/>
      <c r="AP396" s="72">
        <f t="shared" si="344"/>
        <v>0</v>
      </c>
      <c r="AQ396" s="104"/>
      <c r="AR396" s="104"/>
      <c r="AS396" s="152"/>
      <c r="AT396" s="159"/>
      <c r="AU396" s="103"/>
      <c r="AV396" s="103"/>
      <c r="AW396" s="72">
        <f t="shared" si="345"/>
        <v>0</v>
      </c>
      <c r="AX396" s="104"/>
      <c r="AY396" s="104"/>
      <c r="AZ396" s="105"/>
      <c r="BA396" s="102"/>
      <c r="BB396" s="103"/>
      <c r="BC396" s="103"/>
      <c r="BD396" s="72">
        <f t="shared" si="346"/>
        <v>0</v>
      </c>
      <c r="BE396" s="104"/>
      <c r="BF396" s="104"/>
      <c r="BG396" s="152"/>
      <c r="BH396" s="159"/>
      <c r="BI396" s="103"/>
      <c r="BJ396" s="103"/>
      <c r="BK396" s="72">
        <f t="shared" si="347"/>
        <v>0</v>
      </c>
      <c r="BL396" s="104"/>
      <c r="BM396" s="104"/>
      <c r="BN396" s="105"/>
      <c r="BO396" s="102"/>
      <c r="BP396" s="103"/>
      <c r="BQ396" s="103"/>
      <c r="BR396" s="72">
        <f t="shared" si="348"/>
        <v>0</v>
      </c>
      <c r="BS396" s="104"/>
      <c r="BT396" s="104"/>
      <c r="BU396" s="152"/>
      <c r="BV396" s="159"/>
      <c r="BW396" s="103"/>
      <c r="BX396" s="103"/>
      <c r="BY396" s="72">
        <f t="shared" si="349"/>
        <v>0</v>
      </c>
      <c r="BZ396" s="104"/>
      <c r="CA396" s="104"/>
      <c r="CB396" s="105"/>
      <c r="CC396" s="102"/>
      <c r="CD396" s="103"/>
      <c r="CE396" s="103"/>
      <c r="CF396" s="72">
        <f t="shared" si="350"/>
        <v>0</v>
      </c>
      <c r="CG396" s="104"/>
      <c r="CH396" s="104"/>
      <c r="CI396" s="152"/>
      <c r="CJ396" s="159"/>
      <c r="CK396" s="103"/>
      <c r="CL396" s="103"/>
      <c r="CM396" s="72">
        <f t="shared" si="351"/>
        <v>0</v>
      </c>
      <c r="CN396" s="104"/>
      <c r="CO396" s="104"/>
      <c r="CP396" s="105"/>
      <c r="CQ396" s="102"/>
      <c r="CR396" s="103"/>
      <c r="CS396" s="103"/>
      <c r="CT396" s="72">
        <f t="shared" si="352"/>
        <v>0</v>
      </c>
      <c r="CU396" s="104"/>
      <c r="CV396" s="104"/>
      <c r="CW396" s="152"/>
      <c r="CX396" s="159"/>
      <c r="CY396" s="103"/>
      <c r="CZ396" s="103"/>
      <c r="DA396" s="72">
        <f t="shared" si="353"/>
        <v>0</v>
      </c>
      <c r="DB396" s="104"/>
      <c r="DC396" s="104"/>
      <c r="DD396" s="105"/>
      <c r="DE396" s="102"/>
      <c r="DF396" s="103"/>
      <c r="DG396" s="103"/>
      <c r="DH396" s="72">
        <f t="shared" si="354"/>
        <v>0</v>
      </c>
      <c r="DI396" s="104"/>
      <c r="DJ396" s="104"/>
      <c r="DK396" s="152"/>
      <c r="DL396" s="170">
        <f t="shared" si="355"/>
        <v>0</v>
      </c>
      <c r="DM396" s="51">
        <f>DN396*Довідники!$H$2</f>
        <v>0</v>
      </c>
      <c r="DN396" s="72">
        <f t="shared" si="356"/>
        <v>0</v>
      </c>
      <c r="DO396" s="96" t="str">
        <f t="shared" si="357"/>
        <v xml:space="preserve"> </v>
      </c>
      <c r="DP396" s="68" t="str">
        <f>IF(OR(DO396&lt;Довідники!$J$3, DO396&gt;Довідники!$K$3), "!", "")</f>
        <v>!</v>
      </c>
      <c r="DQ396" s="120"/>
      <c r="DR396" s="45" t="str">
        <f t="shared" si="358"/>
        <v/>
      </c>
      <c r="DS396" s="182" t="s">
        <v>207</v>
      </c>
      <c r="DT396" s="119"/>
      <c r="DU396" s="119"/>
      <c r="DV396" s="119"/>
      <c r="DW396" s="179"/>
      <c r="DX396" s="182"/>
      <c r="DY396" s="119"/>
      <c r="DZ396" s="119"/>
      <c r="EA396" s="183"/>
      <c r="EB396" s="129">
        <f t="shared" si="359"/>
        <v>0</v>
      </c>
      <c r="EC396" s="130">
        <f t="shared" si="360"/>
        <v>0</v>
      </c>
      <c r="ED396" s="131">
        <f t="shared" si="361"/>
        <v>0</v>
      </c>
      <c r="EE396" s="131">
        <f t="shared" si="362"/>
        <v>0</v>
      </c>
      <c r="EF396" s="131">
        <f t="shared" si="363"/>
        <v>0</v>
      </c>
      <c r="EG396" s="131">
        <f t="shared" si="364"/>
        <v>0</v>
      </c>
      <c r="EH396" s="131">
        <f t="shared" si="365"/>
        <v>0</v>
      </c>
      <c r="EI396" s="131">
        <f t="shared" si="366"/>
        <v>0</v>
      </c>
      <c r="EJ396" s="131">
        <f t="shared" si="367"/>
        <v>0</v>
      </c>
      <c r="EK396" s="35"/>
      <c r="EL396" s="123">
        <f t="shared" si="368"/>
        <v>0</v>
      </c>
    </row>
    <row r="397" spans="1:142" customFormat="1" ht="13.5" thickBot="1" x14ac:dyDescent="0.25">
      <c r="A397" s="49">
        <f t="shared" si="369"/>
        <v>78</v>
      </c>
      <c r="B397" s="101"/>
      <c r="C397" s="50" t="str">
        <f>IF(ISBLANK(D397)=FALSE,VLOOKUP(D397,Довідники!$B$2:$C$45,2,FALSE),"")</f>
        <v/>
      </c>
      <c r="D397" s="145"/>
      <c r="E397" s="112"/>
      <c r="F397" s="48" t="str">
        <f t="shared" si="317"/>
        <v/>
      </c>
      <c r="G397" s="48" t="str">
        <f>CONCATENATE(IF($X397="З", CONCATENATE($R$4, ","), ""), IF($X397=Довідники!$E$5, CONCATENATE($R$4, "*,"), ""), IF($AE397="З", CONCATENATE($Y$4, ","), ""), IF($AE397=Довідники!$E$5, CONCATENATE($Y$4, "*,"), ""), IF($AL397="З", CONCATENATE($AF$4, ","), ""), IF($AL397=Довідники!$E$5, CONCATENATE($AF$4, "*,"), ""), IF($AS397="З", CONCATENATE($AM$4, ","), ""), IF($AS397=Довідники!$E$5, CONCATENATE($AM$4, "*,"), ""), IF($AZ397="З", CONCATENATE($AT$4, ","), ""), IF($AZ397=Довідники!$E$5, CONCATENATE($AT$4, "*,"), ""), IF($BG397="З", CONCATENATE($BA$4, ","), ""), IF($BG397=Довідники!$E$5, CONCATENATE($BA$4, "*,"), ""), IF($BN397="З", CONCATENATE($BH$4, ","), ""), IF($BN397=Довідники!$E$5, CONCATENATE($BH$4, "*,"), ""), IF($BU397="З", CONCATENATE($BO$4, ","), ""), IF($BU397=Довідники!$E$5, CONCATENATE($BO$4, "*,"), ""), IF($CB397="З", CONCATENATE($BV$4, ","), ""), IF($CB397=Довідники!$E$5, CONCATENATE($BV$4, "*,"), ""), IF($CI397="З", CONCATENATE($CC$4, ","), ""), IF($CI397=Довідники!$E$5, CONCATENATE($CC$4, "*,"), ""), IF($CP397="З", CONCATENATE($CJ$4, ","), ""), IF($CP397=Довідники!$E$5, CONCATENATE($CJ$4, "*,"), ""), IF($CW397="З", CONCATENATE($CQ$4, ","), ""), IF($CW397=Довідники!$E$5, CONCATENATE($CQ$4, "*,"), ""), IF($DD397="З", CONCATENATE($CX$4, ","), ""), IF($DD397=Довідники!$E$5, CONCATENATE($CX$4, "*,"), ""), IF($DK397="З", CONCATENATE($DE$4, ","), ""), IF($DK397=Довідники!$E$5, CONCATENATE($DE$4, "*,"), ""))</f>
        <v/>
      </c>
      <c r="H397" s="48" t="str">
        <f t="shared" si="318"/>
        <v/>
      </c>
      <c r="I397" s="48" t="str">
        <f t="shared" si="319"/>
        <v/>
      </c>
      <c r="J397" s="48">
        <f t="shared" si="335"/>
        <v>0</v>
      </c>
      <c r="K397" s="48" t="str">
        <f t="shared" si="321"/>
        <v/>
      </c>
      <c r="L397" s="48">
        <f t="shared" si="336"/>
        <v>0</v>
      </c>
      <c r="M397" s="51">
        <f t="shared" si="337"/>
        <v>0</v>
      </c>
      <c r="N397" s="51">
        <f t="shared" si="338"/>
        <v>0</v>
      </c>
      <c r="O397" s="52">
        <f t="shared" si="339"/>
        <v>0</v>
      </c>
      <c r="P397" s="96" t="str">
        <f t="shared" si="340"/>
        <v xml:space="preserve"> </v>
      </c>
      <c r="Q397" s="166" t="str">
        <f>IF(OR(P397&lt;Довідники!$J$8, P397&gt;Довідники!$K$8), "!", "")</f>
        <v>!</v>
      </c>
      <c r="R397" s="159"/>
      <c r="S397" s="103"/>
      <c r="T397" s="103"/>
      <c r="U397" s="72">
        <f t="shared" si="341"/>
        <v>0</v>
      </c>
      <c r="V397" s="104"/>
      <c r="W397" s="104"/>
      <c r="X397" s="105"/>
      <c r="Y397" s="102"/>
      <c r="Z397" s="103"/>
      <c r="AA397" s="103"/>
      <c r="AB397" s="72">
        <f t="shared" si="342"/>
        <v>0</v>
      </c>
      <c r="AC397" s="104"/>
      <c r="AD397" s="104"/>
      <c r="AE397" s="152"/>
      <c r="AF397" s="159"/>
      <c r="AG397" s="103"/>
      <c r="AH397" s="103"/>
      <c r="AI397" s="72">
        <f t="shared" si="343"/>
        <v>0</v>
      </c>
      <c r="AJ397" s="104"/>
      <c r="AK397" s="104"/>
      <c r="AL397" s="105"/>
      <c r="AM397" s="102"/>
      <c r="AN397" s="103"/>
      <c r="AO397" s="103"/>
      <c r="AP397" s="72">
        <f t="shared" si="344"/>
        <v>0</v>
      </c>
      <c r="AQ397" s="104"/>
      <c r="AR397" s="104"/>
      <c r="AS397" s="152"/>
      <c r="AT397" s="159"/>
      <c r="AU397" s="103"/>
      <c r="AV397" s="103"/>
      <c r="AW397" s="72">
        <f t="shared" si="345"/>
        <v>0</v>
      </c>
      <c r="AX397" s="104"/>
      <c r="AY397" s="104"/>
      <c r="AZ397" s="105"/>
      <c r="BA397" s="102"/>
      <c r="BB397" s="103"/>
      <c r="BC397" s="103"/>
      <c r="BD397" s="72">
        <f t="shared" si="346"/>
        <v>0</v>
      </c>
      <c r="BE397" s="104"/>
      <c r="BF397" s="104"/>
      <c r="BG397" s="152"/>
      <c r="BH397" s="159"/>
      <c r="BI397" s="103"/>
      <c r="BJ397" s="103"/>
      <c r="BK397" s="72">
        <f t="shared" si="347"/>
        <v>0</v>
      </c>
      <c r="BL397" s="104"/>
      <c r="BM397" s="104"/>
      <c r="BN397" s="105"/>
      <c r="BO397" s="102"/>
      <c r="BP397" s="103"/>
      <c r="BQ397" s="103"/>
      <c r="BR397" s="72">
        <f t="shared" si="348"/>
        <v>0</v>
      </c>
      <c r="BS397" s="104"/>
      <c r="BT397" s="104"/>
      <c r="BU397" s="152"/>
      <c r="BV397" s="159"/>
      <c r="BW397" s="103"/>
      <c r="BX397" s="103"/>
      <c r="BY397" s="72">
        <f t="shared" si="349"/>
        <v>0</v>
      </c>
      <c r="BZ397" s="104"/>
      <c r="CA397" s="104"/>
      <c r="CB397" s="105"/>
      <c r="CC397" s="102"/>
      <c r="CD397" s="103"/>
      <c r="CE397" s="103"/>
      <c r="CF397" s="72">
        <f t="shared" si="350"/>
        <v>0</v>
      </c>
      <c r="CG397" s="104"/>
      <c r="CH397" s="104"/>
      <c r="CI397" s="152"/>
      <c r="CJ397" s="159"/>
      <c r="CK397" s="103"/>
      <c r="CL397" s="103"/>
      <c r="CM397" s="72">
        <f t="shared" si="351"/>
        <v>0</v>
      </c>
      <c r="CN397" s="104"/>
      <c r="CO397" s="104"/>
      <c r="CP397" s="105"/>
      <c r="CQ397" s="102"/>
      <c r="CR397" s="103"/>
      <c r="CS397" s="103"/>
      <c r="CT397" s="72">
        <f t="shared" si="352"/>
        <v>0</v>
      </c>
      <c r="CU397" s="104"/>
      <c r="CV397" s="104"/>
      <c r="CW397" s="152"/>
      <c r="CX397" s="159"/>
      <c r="CY397" s="103"/>
      <c r="CZ397" s="103"/>
      <c r="DA397" s="72">
        <f t="shared" si="353"/>
        <v>0</v>
      </c>
      <c r="DB397" s="104"/>
      <c r="DC397" s="104"/>
      <c r="DD397" s="105"/>
      <c r="DE397" s="102"/>
      <c r="DF397" s="103"/>
      <c r="DG397" s="103"/>
      <c r="DH397" s="72">
        <f t="shared" si="354"/>
        <v>0</v>
      </c>
      <c r="DI397" s="104"/>
      <c r="DJ397" s="104"/>
      <c r="DK397" s="152"/>
      <c r="DL397" s="170">
        <f t="shared" si="355"/>
        <v>0</v>
      </c>
      <c r="DM397" s="51">
        <f>DN397*Довідники!$H$2</f>
        <v>0</v>
      </c>
      <c r="DN397" s="72">
        <f t="shared" si="356"/>
        <v>0</v>
      </c>
      <c r="DO397" s="96" t="str">
        <f t="shared" si="357"/>
        <v xml:space="preserve"> </v>
      </c>
      <c r="DP397" s="68" t="str">
        <f>IF(OR(DO397&lt;Довідники!$J$3, DO397&gt;Довідники!$K$3), "!", "")</f>
        <v>!</v>
      </c>
      <c r="DQ397" s="120"/>
      <c r="DR397" s="45" t="str">
        <f t="shared" si="358"/>
        <v/>
      </c>
      <c r="DS397" s="182" t="s">
        <v>207</v>
      </c>
      <c r="DT397" s="119"/>
      <c r="DU397" s="119"/>
      <c r="DV397" s="119"/>
      <c r="DW397" s="179"/>
      <c r="DX397" s="182"/>
      <c r="DY397" s="119"/>
      <c r="DZ397" s="119"/>
      <c r="EA397" s="183"/>
      <c r="EB397" s="129">
        <f t="shared" si="359"/>
        <v>0</v>
      </c>
      <c r="EC397" s="130">
        <f t="shared" si="360"/>
        <v>0</v>
      </c>
      <c r="ED397" s="131">
        <f t="shared" si="361"/>
        <v>0</v>
      </c>
      <c r="EE397" s="131">
        <f t="shared" si="362"/>
        <v>0</v>
      </c>
      <c r="EF397" s="131">
        <f t="shared" si="363"/>
        <v>0</v>
      </c>
      <c r="EG397" s="131">
        <f t="shared" si="364"/>
        <v>0</v>
      </c>
      <c r="EH397" s="131">
        <f t="shared" si="365"/>
        <v>0</v>
      </c>
      <c r="EI397" s="131">
        <f t="shared" si="366"/>
        <v>0</v>
      </c>
      <c r="EJ397" s="131">
        <f t="shared" si="367"/>
        <v>0</v>
      </c>
      <c r="EK397" s="35"/>
      <c r="EL397" s="123">
        <f t="shared" si="368"/>
        <v>0</v>
      </c>
    </row>
    <row r="398" spans="1:142" customFormat="1" ht="13.5" thickBot="1" x14ac:dyDescent="0.25">
      <c r="A398" s="49">
        <f t="shared" si="369"/>
        <v>79</v>
      </c>
      <c r="B398" s="101"/>
      <c r="C398" s="50" t="str">
        <f>IF(ISBLANK(D398)=FALSE,VLOOKUP(D398,Довідники!$B$2:$C$45,2,FALSE),"")</f>
        <v/>
      </c>
      <c r="D398" s="145"/>
      <c r="E398" s="112"/>
      <c r="F398" s="48" t="str">
        <f t="shared" si="317"/>
        <v/>
      </c>
      <c r="G398" s="48" t="str">
        <f>CONCATENATE(IF($X398="З", CONCATENATE($R$4, ","), ""), IF($X398=Довідники!$E$5, CONCATENATE($R$4, "*,"), ""), IF($AE398="З", CONCATENATE($Y$4, ","), ""), IF($AE398=Довідники!$E$5, CONCATENATE($Y$4, "*,"), ""), IF($AL398="З", CONCATENATE($AF$4, ","), ""), IF($AL398=Довідники!$E$5, CONCATENATE($AF$4, "*,"), ""), IF($AS398="З", CONCATENATE($AM$4, ","), ""), IF($AS398=Довідники!$E$5, CONCATENATE($AM$4, "*,"), ""), IF($AZ398="З", CONCATENATE($AT$4, ","), ""), IF($AZ398=Довідники!$E$5, CONCATENATE($AT$4, "*,"), ""), IF($BG398="З", CONCATENATE($BA$4, ","), ""), IF($BG398=Довідники!$E$5, CONCATENATE($BA$4, "*,"), ""), IF($BN398="З", CONCATENATE($BH$4, ","), ""), IF($BN398=Довідники!$E$5, CONCATENATE($BH$4, "*,"), ""), IF($BU398="З", CONCATENATE($BO$4, ","), ""), IF($BU398=Довідники!$E$5, CONCATENATE($BO$4, "*,"), ""), IF($CB398="З", CONCATENATE($BV$4, ","), ""), IF($CB398=Довідники!$E$5, CONCATENATE($BV$4, "*,"), ""), IF($CI398="З", CONCATENATE($CC$4, ","), ""), IF($CI398=Довідники!$E$5, CONCATENATE($CC$4, "*,"), ""), IF($CP398="З", CONCATENATE($CJ$4, ","), ""), IF($CP398=Довідники!$E$5, CONCATENATE($CJ$4, "*,"), ""), IF($CW398="З", CONCATENATE($CQ$4, ","), ""), IF($CW398=Довідники!$E$5, CONCATENATE($CQ$4, "*,"), ""), IF($DD398="З", CONCATENATE($CX$4, ","), ""), IF($DD398=Довідники!$E$5, CONCATENATE($CX$4, "*,"), ""), IF($DK398="З", CONCATENATE($DE$4, ","), ""), IF($DK398=Довідники!$E$5, CONCATENATE($DE$4, "*,"), ""))</f>
        <v/>
      </c>
      <c r="H398" s="48" t="str">
        <f t="shared" si="318"/>
        <v/>
      </c>
      <c r="I398" s="48" t="str">
        <f t="shared" si="319"/>
        <v/>
      </c>
      <c r="J398" s="48">
        <f t="shared" si="335"/>
        <v>0</v>
      </c>
      <c r="K398" s="48" t="str">
        <f t="shared" si="321"/>
        <v/>
      </c>
      <c r="L398" s="48">
        <f t="shared" si="336"/>
        <v>0</v>
      </c>
      <c r="M398" s="51">
        <f t="shared" si="337"/>
        <v>0</v>
      </c>
      <c r="N398" s="51">
        <f t="shared" si="338"/>
        <v>0</v>
      </c>
      <c r="O398" s="52">
        <f t="shared" si="339"/>
        <v>0</v>
      </c>
      <c r="P398" s="96" t="str">
        <f t="shared" si="340"/>
        <v xml:space="preserve"> </v>
      </c>
      <c r="Q398" s="166" t="str">
        <f>IF(OR(P398&lt;Довідники!$J$8, P398&gt;Довідники!$K$8), "!", "")</f>
        <v>!</v>
      </c>
      <c r="R398" s="159"/>
      <c r="S398" s="103"/>
      <c r="T398" s="103"/>
      <c r="U398" s="72">
        <f t="shared" si="341"/>
        <v>0</v>
      </c>
      <c r="V398" s="104"/>
      <c r="W398" s="104"/>
      <c r="X398" s="105"/>
      <c r="Y398" s="102"/>
      <c r="Z398" s="103"/>
      <c r="AA398" s="103"/>
      <c r="AB398" s="72">
        <f t="shared" si="342"/>
        <v>0</v>
      </c>
      <c r="AC398" s="104"/>
      <c r="AD398" s="104"/>
      <c r="AE398" s="152"/>
      <c r="AF398" s="159"/>
      <c r="AG398" s="103"/>
      <c r="AH398" s="103"/>
      <c r="AI398" s="72">
        <f t="shared" si="343"/>
        <v>0</v>
      </c>
      <c r="AJ398" s="104"/>
      <c r="AK398" s="104"/>
      <c r="AL398" s="105"/>
      <c r="AM398" s="102"/>
      <c r="AN398" s="103"/>
      <c r="AO398" s="103"/>
      <c r="AP398" s="72">
        <f t="shared" si="344"/>
        <v>0</v>
      </c>
      <c r="AQ398" s="104"/>
      <c r="AR398" s="104"/>
      <c r="AS398" s="152"/>
      <c r="AT398" s="159"/>
      <c r="AU398" s="103"/>
      <c r="AV398" s="103"/>
      <c r="AW398" s="72">
        <f t="shared" si="345"/>
        <v>0</v>
      </c>
      <c r="AX398" s="104"/>
      <c r="AY398" s="104"/>
      <c r="AZ398" s="105"/>
      <c r="BA398" s="102"/>
      <c r="BB398" s="103"/>
      <c r="BC398" s="103"/>
      <c r="BD398" s="72">
        <f t="shared" si="346"/>
        <v>0</v>
      </c>
      <c r="BE398" s="104"/>
      <c r="BF398" s="104"/>
      <c r="BG398" s="152"/>
      <c r="BH398" s="159"/>
      <c r="BI398" s="103"/>
      <c r="BJ398" s="103"/>
      <c r="BK398" s="72">
        <f t="shared" si="347"/>
        <v>0</v>
      </c>
      <c r="BL398" s="104"/>
      <c r="BM398" s="104"/>
      <c r="BN398" s="105"/>
      <c r="BO398" s="102"/>
      <c r="BP398" s="103"/>
      <c r="BQ398" s="103"/>
      <c r="BR398" s="72">
        <f t="shared" si="348"/>
        <v>0</v>
      </c>
      <c r="BS398" s="104"/>
      <c r="BT398" s="104"/>
      <c r="BU398" s="152"/>
      <c r="BV398" s="159"/>
      <c r="BW398" s="103"/>
      <c r="BX398" s="103"/>
      <c r="BY398" s="72">
        <f t="shared" si="349"/>
        <v>0</v>
      </c>
      <c r="BZ398" s="104"/>
      <c r="CA398" s="104"/>
      <c r="CB398" s="105"/>
      <c r="CC398" s="102"/>
      <c r="CD398" s="103"/>
      <c r="CE398" s="103"/>
      <c r="CF398" s="72">
        <f t="shared" si="350"/>
        <v>0</v>
      </c>
      <c r="CG398" s="104"/>
      <c r="CH398" s="104"/>
      <c r="CI398" s="152"/>
      <c r="CJ398" s="159"/>
      <c r="CK398" s="103"/>
      <c r="CL398" s="103"/>
      <c r="CM398" s="72">
        <f t="shared" si="351"/>
        <v>0</v>
      </c>
      <c r="CN398" s="104"/>
      <c r="CO398" s="104"/>
      <c r="CP398" s="105"/>
      <c r="CQ398" s="102"/>
      <c r="CR398" s="103"/>
      <c r="CS398" s="103"/>
      <c r="CT398" s="72">
        <f t="shared" si="352"/>
        <v>0</v>
      </c>
      <c r="CU398" s="104"/>
      <c r="CV398" s="104"/>
      <c r="CW398" s="152"/>
      <c r="CX398" s="159"/>
      <c r="CY398" s="103"/>
      <c r="CZ398" s="103"/>
      <c r="DA398" s="72">
        <f t="shared" si="353"/>
        <v>0</v>
      </c>
      <c r="DB398" s="104"/>
      <c r="DC398" s="104"/>
      <c r="DD398" s="105"/>
      <c r="DE398" s="102"/>
      <c r="DF398" s="103"/>
      <c r="DG398" s="103"/>
      <c r="DH398" s="72">
        <f t="shared" si="354"/>
        <v>0</v>
      </c>
      <c r="DI398" s="104"/>
      <c r="DJ398" s="104"/>
      <c r="DK398" s="152"/>
      <c r="DL398" s="170">
        <f t="shared" si="355"/>
        <v>0</v>
      </c>
      <c r="DM398" s="51">
        <f>DN398*Довідники!$H$2</f>
        <v>0</v>
      </c>
      <c r="DN398" s="72">
        <f t="shared" si="356"/>
        <v>0</v>
      </c>
      <c r="DO398" s="96" t="str">
        <f t="shared" si="357"/>
        <v xml:space="preserve"> </v>
      </c>
      <c r="DP398" s="68" t="str">
        <f>IF(OR(DO398&lt;Довідники!$J$3, DO398&gt;Довідники!$K$3), "!", "")</f>
        <v>!</v>
      </c>
      <c r="DQ398" s="120"/>
      <c r="DR398" s="45" t="str">
        <f t="shared" si="358"/>
        <v/>
      </c>
      <c r="DS398" s="182" t="s">
        <v>207</v>
      </c>
      <c r="DT398" s="119"/>
      <c r="DU398" s="119"/>
      <c r="DV398" s="119"/>
      <c r="DW398" s="179"/>
      <c r="DX398" s="182"/>
      <c r="DY398" s="119"/>
      <c r="DZ398" s="119"/>
      <c r="EA398" s="183"/>
      <c r="EB398" s="129">
        <f t="shared" si="359"/>
        <v>0</v>
      </c>
      <c r="EC398" s="130">
        <f t="shared" si="360"/>
        <v>0</v>
      </c>
      <c r="ED398" s="131">
        <f t="shared" si="361"/>
        <v>0</v>
      </c>
      <c r="EE398" s="131">
        <f t="shared" si="362"/>
        <v>0</v>
      </c>
      <c r="EF398" s="131">
        <f t="shared" si="363"/>
        <v>0</v>
      </c>
      <c r="EG398" s="131">
        <f t="shared" si="364"/>
        <v>0</v>
      </c>
      <c r="EH398" s="131">
        <f t="shared" si="365"/>
        <v>0</v>
      </c>
      <c r="EI398" s="131">
        <f t="shared" si="366"/>
        <v>0</v>
      </c>
      <c r="EJ398" s="131">
        <f t="shared" si="367"/>
        <v>0</v>
      </c>
      <c r="EK398" s="35"/>
      <c r="EL398" s="123">
        <f t="shared" si="368"/>
        <v>0</v>
      </c>
    </row>
    <row r="399" spans="1:142" customFormat="1" ht="13.5" thickBot="1" x14ac:dyDescent="0.25">
      <c r="A399" s="49">
        <f t="shared" si="369"/>
        <v>80</v>
      </c>
      <c r="B399" s="101"/>
      <c r="C399" s="50" t="str">
        <f>IF(ISBLANK(D399)=FALSE,VLOOKUP(D399,Довідники!$B$2:$C$45,2,FALSE),"")</f>
        <v/>
      </c>
      <c r="D399" s="145"/>
      <c r="E399" s="112"/>
      <c r="F399" s="48" t="str">
        <f t="shared" si="317"/>
        <v/>
      </c>
      <c r="G399" s="48" t="str">
        <f>CONCATENATE(IF($X399="З", CONCATENATE($R$4, ","), ""), IF($X399=Довідники!$E$5, CONCATENATE($R$4, "*,"), ""), IF($AE399="З", CONCATENATE($Y$4, ","), ""), IF($AE399=Довідники!$E$5, CONCATENATE($Y$4, "*,"), ""), IF($AL399="З", CONCATENATE($AF$4, ","), ""), IF($AL399=Довідники!$E$5, CONCATENATE($AF$4, "*,"), ""), IF($AS399="З", CONCATENATE($AM$4, ","), ""), IF($AS399=Довідники!$E$5, CONCATENATE($AM$4, "*,"), ""), IF($AZ399="З", CONCATENATE($AT$4, ","), ""), IF($AZ399=Довідники!$E$5, CONCATENATE($AT$4, "*,"), ""), IF($BG399="З", CONCATENATE($BA$4, ","), ""), IF($BG399=Довідники!$E$5, CONCATENATE($BA$4, "*,"), ""), IF($BN399="З", CONCATENATE($BH$4, ","), ""), IF($BN399=Довідники!$E$5, CONCATENATE($BH$4, "*,"), ""), IF($BU399="З", CONCATENATE($BO$4, ","), ""), IF($BU399=Довідники!$E$5, CONCATENATE($BO$4, "*,"), ""), IF($CB399="З", CONCATENATE($BV$4, ","), ""), IF($CB399=Довідники!$E$5, CONCATENATE($BV$4, "*,"), ""), IF($CI399="З", CONCATENATE($CC$4, ","), ""), IF($CI399=Довідники!$E$5, CONCATENATE($CC$4, "*,"), ""), IF($CP399="З", CONCATENATE($CJ$4, ","), ""), IF($CP399=Довідники!$E$5, CONCATENATE($CJ$4, "*,"), ""), IF($CW399="З", CONCATENATE($CQ$4, ","), ""), IF($CW399=Довідники!$E$5, CONCATENATE($CQ$4, "*,"), ""), IF($DD399="З", CONCATENATE($CX$4, ","), ""), IF($DD399=Довідники!$E$5, CONCATENATE($CX$4, "*,"), ""), IF($DK399="З", CONCATENATE($DE$4, ","), ""), IF($DK399=Довідники!$E$5, CONCATENATE($DE$4, "*,"), ""))</f>
        <v/>
      </c>
      <c r="H399" s="48" t="str">
        <f t="shared" si="318"/>
        <v/>
      </c>
      <c r="I399" s="48" t="str">
        <f t="shared" si="319"/>
        <v/>
      </c>
      <c r="J399" s="48">
        <f t="shared" si="335"/>
        <v>0</v>
      </c>
      <c r="K399" s="48" t="str">
        <f t="shared" si="321"/>
        <v/>
      </c>
      <c r="L399" s="48">
        <f t="shared" si="336"/>
        <v>0</v>
      </c>
      <c r="M399" s="51">
        <f t="shared" si="337"/>
        <v>0</v>
      </c>
      <c r="N399" s="51">
        <f t="shared" si="338"/>
        <v>0</v>
      </c>
      <c r="O399" s="52">
        <f t="shared" si="339"/>
        <v>0</v>
      </c>
      <c r="P399" s="96" t="str">
        <f t="shared" si="340"/>
        <v xml:space="preserve"> </v>
      </c>
      <c r="Q399" s="166" t="str">
        <f>IF(OR(P399&lt;Довідники!$J$8, P399&gt;Довідники!$K$8), "!", "")</f>
        <v>!</v>
      </c>
      <c r="R399" s="159"/>
      <c r="S399" s="103"/>
      <c r="T399" s="103"/>
      <c r="U399" s="72">
        <f t="shared" si="341"/>
        <v>0</v>
      </c>
      <c r="V399" s="104"/>
      <c r="W399" s="104"/>
      <c r="X399" s="105"/>
      <c r="Y399" s="102"/>
      <c r="Z399" s="103"/>
      <c r="AA399" s="103"/>
      <c r="AB399" s="72">
        <f t="shared" si="342"/>
        <v>0</v>
      </c>
      <c r="AC399" s="104"/>
      <c r="AD399" s="104"/>
      <c r="AE399" s="152"/>
      <c r="AF399" s="159"/>
      <c r="AG399" s="103"/>
      <c r="AH399" s="103"/>
      <c r="AI399" s="72">
        <f t="shared" si="343"/>
        <v>0</v>
      </c>
      <c r="AJ399" s="104"/>
      <c r="AK399" s="104"/>
      <c r="AL399" s="105"/>
      <c r="AM399" s="102"/>
      <c r="AN399" s="103"/>
      <c r="AO399" s="103"/>
      <c r="AP399" s="72">
        <f t="shared" si="344"/>
        <v>0</v>
      </c>
      <c r="AQ399" s="104"/>
      <c r="AR399" s="104"/>
      <c r="AS399" s="152"/>
      <c r="AT399" s="159"/>
      <c r="AU399" s="103"/>
      <c r="AV399" s="103"/>
      <c r="AW399" s="72">
        <f t="shared" si="345"/>
        <v>0</v>
      </c>
      <c r="AX399" s="104"/>
      <c r="AY399" s="104"/>
      <c r="AZ399" s="105"/>
      <c r="BA399" s="102"/>
      <c r="BB399" s="103"/>
      <c r="BC399" s="103"/>
      <c r="BD399" s="72">
        <f t="shared" si="346"/>
        <v>0</v>
      </c>
      <c r="BE399" s="104"/>
      <c r="BF399" s="104"/>
      <c r="BG399" s="152"/>
      <c r="BH399" s="159"/>
      <c r="BI399" s="103"/>
      <c r="BJ399" s="103"/>
      <c r="BK399" s="72">
        <f t="shared" si="347"/>
        <v>0</v>
      </c>
      <c r="BL399" s="104"/>
      <c r="BM399" s="104"/>
      <c r="BN399" s="105"/>
      <c r="BO399" s="102"/>
      <c r="BP399" s="103"/>
      <c r="BQ399" s="103"/>
      <c r="BR399" s="72">
        <f t="shared" si="348"/>
        <v>0</v>
      </c>
      <c r="BS399" s="104"/>
      <c r="BT399" s="104"/>
      <c r="BU399" s="152"/>
      <c r="BV399" s="159"/>
      <c r="BW399" s="103"/>
      <c r="BX399" s="103"/>
      <c r="BY399" s="72">
        <f t="shared" si="349"/>
        <v>0</v>
      </c>
      <c r="BZ399" s="104"/>
      <c r="CA399" s="104"/>
      <c r="CB399" s="105"/>
      <c r="CC399" s="102"/>
      <c r="CD399" s="103"/>
      <c r="CE399" s="103"/>
      <c r="CF399" s="72">
        <f t="shared" si="350"/>
        <v>0</v>
      </c>
      <c r="CG399" s="104"/>
      <c r="CH399" s="104"/>
      <c r="CI399" s="152"/>
      <c r="CJ399" s="159"/>
      <c r="CK399" s="103"/>
      <c r="CL399" s="103"/>
      <c r="CM399" s="72">
        <f t="shared" si="351"/>
        <v>0</v>
      </c>
      <c r="CN399" s="104"/>
      <c r="CO399" s="104"/>
      <c r="CP399" s="105"/>
      <c r="CQ399" s="102"/>
      <c r="CR399" s="103"/>
      <c r="CS399" s="103"/>
      <c r="CT399" s="72">
        <f t="shared" si="352"/>
        <v>0</v>
      </c>
      <c r="CU399" s="104"/>
      <c r="CV399" s="104"/>
      <c r="CW399" s="152"/>
      <c r="CX399" s="159"/>
      <c r="CY399" s="103"/>
      <c r="CZ399" s="103"/>
      <c r="DA399" s="72">
        <f t="shared" si="353"/>
        <v>0</v>
      </c>
      <c r="DB399" s="104"/>
      <c r="DC399" s="104"/>
      <c r="DD399" s="105"/>
      <c r="DE399" s="102"/>
      <c r="DF399" s="103"/>
      <c r="DG399" s="103"/>
      <c r="DH399" s="72">
        <f t="shared" si="354"/>
        <v>0</v>
      </c>
      <c r="DI399" s="104"/>
      <c r="DJ399" s="104"/>
      <c r="DK399" s="152"/>
      <c r="DL399" s="170">
        <f t="shared" si="355"/>
        <v>0</v>
      </c>
      <c r="DM399" s="51">
        <f>DN399*Довідники!$H$2</f>
        <v>0</v>
      </c>
      <c r="DN399" s="72">
        <f t="shared" si="356"/>
        <v>0</v>
      </c>
      <c r="DO399" s="96" t="str">
        <f t="shared" si="357"/>
        <v xml:space="preserve"> </v>
      </c>
      <c r="DP399" s="68" t="str">
        <f>IF(OR(DO399&lt;Довідники!$J$3, DO399&gt;Довідники!$K$3), "!", "")</f>
        <v>!</v>
      </c>
      <c r="DQ399" s="120"/>
      <c r="DR399" s="45" t="str">
        <f t="shared" si="358"/>
        <v/>
      </c>
      <c r="DS399" s="182" t="s">
        <v>207</v>
      </c>
      <c r="DT399" s="119"/>
      <c r="DU399" s="119"/>
      <c r="DV399" s="119"/>
      <c r="DW399" s="179"/>
      <c r="DX399" s="182"/>
      <c r="DY399" s="119"/>
      <c r="DZ399" s="119"/>
      <c r="EA399" s="183"/>
      <c r="EB399" s="129">
        <f t="shared" si="359"/>
        <v>0</v>
      </c>
      <c r="EC399" s="130">
        <f t="shared" si="360"/>
        <v>0</v>
      </c>
      <c r="ED399" s="131">
        <f t="shared" si="361"/>
        <v>0</v>
      </c>
      <c r="EE399" s="131">
        <f t="shared" si="362"/>
        <v>0</v>
      </c>
      <c r="EF399" s="131">
        <f t="shared" si="363"/>
        <v>0</v>
      </c>
      <c r="EG399" s="131">
        <f t="shared" si="364"/>
        <v>0</v>
      </c>
      <c r="EH399" s="131">
        <f t="shared" si="365"/>
        <v>0</v>
      </c>
      <c r="EI399" s="131">
        <f t="shared" si="366"/>
        <v>0</v>
      </c>
      <c r="EJ399" s="131">
        <f t="shared" si="367"/>
        <v>0</v>
      </c>
      <c r="EK399" s="35"/>
      <c r="EL399" s="123">
        <f t="shared" si="368"/>
        <v>0</v>
      </c>
    </row>
    <row r="400" spans="1:142" customFormat="1" ht="13.5" thickBot="1" x14ac:dyDescent="0.25">
      <c r="A400" s="49">
        <f t="shared" si="369"/>
        <v>81</v>
      </c>
      <c r="B400" s="101"/>
      <c r="C400" s="50" t="str">
        <f>IF(ISBLANK(D400)=FALSE,VLOOKUP(D400,Довідники!$B$2:$C$45,2,FALSE),"")</f>
        <v/>
      </c>
      <c r="D400" s="145"/>
      <c r="E400" s="112"/>
      <c r="F400" s="48" t="str">
        <f t="shared" si="317"/>
        <v/>
      </c>
      <c r="G400" s="48" t="str">
        <f>CONCATENATE(IF($X400="З", CONCATENATE($R$4, ","), ""), IF($X400=Довідники!$E$5, CONCATENATE($R$4, "*,"), ""), IF($AE400="З", CONCATENATE($Y$4, ","), ""), IF($AE400=Довідники!$E$5, CONCATENATE($Y$4, "*,"), ""), IF($AL400="З", CONCATENATE($AF$4, ","), ""), IF($AL400=Довідники!$E$5, CONCATENATE($AF$4, "*,"), ""), IF($AS400="З", CONCATENATE($AM$4, ","), ""), IF($AS400=Довідники!$E$5, CONCATENATE($AM$4, "*,"), ""), IF($AZ400="З", CONCATENATE($AT$4, ","), ""), IF($AZ400=Довідники!$E$5, CONCATENATE($AT$4, "*,"), ""), IF($BG400="З", CONCATENATE($BA$4, ","), ""), IF($BG400=Довідники!$E$5, CONCATENATE($BA$4, "*,"), ""), IF($BN400="З", CONCATENATE($BH$4, ","), ""), IF($BN400=Довідники!$E$5, CONCATENATE($BH$4, "*,"), ""), IF($BU400="З", CONCATENATE($BO$4, ","), ""), IF($BU400=Довідники!$E$5, CONCATENATE($BO$4, "*,"), ""), IF($CB400="З", CONCATENATE($BV$4, ","), ""), IF($CB400=Довідники!$E$5, CONCATENATE($BV$4, "*,"), ""), IF($CI400="З", CONCATENATE($CC$4, ","), ""), IF($CI400=Довідники!$E$5, CONCATENATE($CC$4, "*,"), ""), IF($CP400="З", CONCATENATE($CJ$4, ","), ""), IF($CP400=Довідники!$E$5, CONCATENATE($CJ$4, "*,"), ""), IF($CW400="З", CONCATENATE($CQ$4, ","), ""), IF($CW400=Довідники!$E$5, CONCATENATE($CQ$4, "*,"), ""), IF($DD400="З", CONCATENATE($CX$4, ","), ""), IF($DD400=Довідники!$E$5, CONCATENATE($CX$4, "*,"), ""), IF($DK400="З", CONCATENATE($DE$4, ","), ""), IF($DK400=Довідники!$E$5, CONCATENATE($DE$4, "*,"), ""))</f>
        <v/>
      </c>
      <c r="H400" s="48" t="str">
        <f t="shared" si="318"/>
        <v/>
      </c>
      <c r="I400" s="48" t="str">
        <f t="shared" si="319"/>
        <v/>
      </c>
      <c r="J400" s="48">
        <f t="shared" si="335"/>
        <v>0</v>
      </c>
      <c r="K400" s="48" t="str">
        <f t="shared" si="321"/>
        <v/>
      </c>
      <c r="L400" s="48">
        <f t="shared" si="336"/>
        <v>0</v>
      </c>
      <c r="M400" s="51">
        <f t="shared" si="337"/>
        <v>0</v>
      </c>
      <c r="N400" s="51">
        <f t="shared" si="338"/>
        <v>0</v>
      </c>
      <c r="O400" s="52">
        <f t="shared" si="339"/>
        <v>0</v>
      </c>
      <c r="P400" s="96" t="str">
        <f t="shared" si="340"/>
        <v xml:space="preserve"> </v>
      </c>
      <c r="Q400" s="166" t="str">
        <f>IF(OR(P400&lt;Довідники!$J$8, P400&gt;Довідники!$K$8), "!", "")</f>
        <v>!</v>
      </c>
      <c r="R400" s="159"/>
      <c r="S400" s="103"/>
      <c r="T400" s="103"/>
      <c r="U400" s="72">
        <f t="shared" si="341"/>
        <v>0</v>
      </c>
      <c r="V400" s="104"/>
      <c r="W400" s="104"/>
      <c r="X400" s="105"/>
      <c r="Y400" s="102"/>
      <c r="Z400" s="103"/>
      <c r="AA400" s="103"/>
      <c r="AB400" s="72">
        <f t="shared" si="342"/>
        <v>0</v>
      </c>
      <c r="AC400" s="104"/>
      <c r="AD400" s="104"/>
      <c r="AE400" s="152"/>
      <c r="AF400" s="159"/>
      <c r="AG400" s="103"/>
      <c r="AH400" s="103"/>
      <c r="AI400" s="72">
        <f t="shared" si="343"/>
        <v>0</v>
      </c>
      <c r="AJ400" s="104"/>
      <c r="AK400" s="104"/>
      <c r="AL400" s="105"/>
      <c r="AM400" s="102"/>
      <c r="AN400" s="103"/>
      <c r="AO400" s="103"/>
      <c r="AP400" s="72">
        <f t="shared" si="344"/>
        <v>0</v>
      </c>
      <c r="AQ400" s="104"/>
      <c r="AR400" s="104"/>
      <c r="AS400" s="152"/>
      <c r="AT400" s="159"/>
      <c r="AU400" s="103"/>
      <c r="AV400" s="103"/>
      <c r="AW400" s="72">
        <f t="shared" si="345"/>
        <v>0</v>
      </c>
      <c r="AX400" s="104"/>
      <c r="AY400" s="104"/>
      <c r="AZ400" s="105"/>
      <c r="BA400" s="102"/>
      <c r="BB400" s="103"/>
      <c r="BC400" s="103"/>
      <c r="BD400" s="72">
        <f t="shared" si="346"/>
        <v>0</v>
      </c>
      <c r="BE400" s="104"/>
      <c r="BF400" s="104"/>
      <c r="BG400" s="152"/>
      <c r="BH400" s="159"/>
      <c r="BI400" s="103"/>
      <c r="BJ400" s="103"/>
      <c r="BK400" s="72">
        <f t="shared" si="347"/>
        <v>0</v>
      </c>
      <c r="BL400" s="104"/>
      <c r="BM400" s="104"/>
      <c r="BN400" s="105"/>
      <c r="BO400" s="102"/>
      <c r="BP400" s="103"/>
      <c r="BQ400" s="103"/>
      <c r="BR400" s="72">
        <f t="shared" si="348"/>
        <v>0</v>
      </c>
      <c r="BS400" s="104"/>
      <c r="BT400" s="104"/>
      <c r="BU400" s="152"/>
      <c r="BV400" s="159"/>
      <c r="BW400" s="103"/>
      <c r="BX400" s="103"/>
      <c r="BY400" s="72">
        <f t="shared" si="349"/>
        <v>0</v>
      </c>
      <c r="BZ400" s="104"/>
      <c r="CA400" s="104"/>
      <c r="CB400" s="105"/>
      <c r="CC400" s="102"/>
      <c r="CD400" s="103"/>
      <c r="CE400" s="103"/>
      <c r="CF400" s="72">
        <f t="shared" si="350"/>
        <v>0</v>
      </c>
      <c r="CG400" s="104"/>
      <c r="CH400" s="104"/>
      <c r="CI400" s="152"/>
      <c r="CJ400" s="159"/>
      <c r="CK400" s="103"/>
      <c r="CL400" s="103"/>
      <c r="CM400" s="72">
        <f t="shared" si="351"/>
        <v>0</v>
      </c>
      <c r="CN400" s="104"/>
      <c r="CO400" s="104"/>
      <c r="CP400" s="105"/>
      <c r="CQ400" s="102"/>
      <c r="CR400" s="103"/>
      <c r="CS400" s="103"/>
      <c r="CT400" s="72">
        <f t="shared" si="352"/>
        <v>0</v>
      </c>
      <c r="CU400" s="104"/>
      <c r="CV400" s="104"/>
      <c r="CW400" s="152"/>
      <c r="CX400" s="159"/>
      <c r="CY400" s="103"/>
      <c r="CZ400" s="103"/>
      <c r="DA400" s="72">
        <f t="shared" si="353"/>
        <v>0</v>
      </c>
      <c r="DB400" s="104"/>
      <c r="DC400" s="104"/>
      <c r="DD400" s="105"/>
      <c r="DE400" s="102"/>
      <c r="DF400" s="103"/>
      <c r="DG400" s="103"/>
      <c r="DH400" s="72">
        <f t="shared" si="354"/>
        <v>0</v>
      </c>
      <c r="DI400" s="104"/>
      <c r="DJ400" s="104"/>
      <c r="DK400" s="152"/>
      <c r="DL400" s="170">
        <f t="shared" si="355"/>
        <v>0</v>
      </c>
      <c r="DM400" s="51">
        <f>DN400*Довідники!$H$2</f>
        <v>0</v>
      </c>
      <c r="DN400" s="72">
        <f t="shared" si="356"/>
        <v>0</v>
      </c>
      <c r="DO400" s="96" t="str">
        <f t="shared" si="357"/>
        <v xml:space="preserve"> </v>
      </c>
      <c r="DP400" s="68" t="str">
        <f>IF(OR(DO400&lt;Довідники!$J$3, DO400&gt;Довідники!$K$3), "!", "")</f>
        <v>!</v>
      </c>
      <c r="DQ400" s="120"/>
      <c r="DR400" s="45" t="str">
        <f t="shared" si="358"/>
        <v/>
      </c>
      <c r="DS400" s="182" t="s">
        <v>207</v>
      </c>
      <c r="DT400" s="119"/>
      <c r="DU400" s="119"/>
      <c r="DV400" s="119"/>
      <c r="DW400" s="179"/>
      <c r="DX400" s="182"/>
      <c r="DY400" s="119"/>
      <c r="DZ400" s="119"/>
      <c r="EA400" s="183"/>
      <c r="EB400" s="129">
        <f t="shared" si="359"/>
        <v>0</v>
      </c>
      <c r="EC400" s="130">
        <f t="shared" si="360"/>
        <v>0</v>
      </c>
      <c r="ED400" s="131">
        <f t="shared" si="361"/>
        <v>0</v>
      </c>
      <c r="EE400" s="131">
        <f t="shared" si="362"/>
        <v>0</v>
      </c>
      <c r="EF400" s="131">
        <f t="shared" si="363"/>
        <v>0</v>
      </c>
      <c r="EG400" s="131">
        <f t="shared" si="364"/>
        <v>0</v>
      </c>
      <c r="EH400" s="131">
        <f t="shared" si="365"/>
        <v>0</v>
      </c>
      <c r="EI400" s="131">
        <f t="shared" si="366"/>
        <v>0</v>
      </c>
      <c r="EJ400" s="131">
        <f t="shared" si="367"/>
        <v>0</v>
      </c>
      <c r="EK400" s="35"/>
      <c r="EL400" s="123">
        <f t="shared" si="368"/>
        <v>0</v>
      </c>
    </row>
    <row r="401" spans="1:142" customFormat="1" ht="13.5" thickBot="1" x14ac:dyDescent="0.25">
      <c r="A401" s="49">
        <f t="shared" si="369"/>
        <v>82</v>
      </c>
      <c r="B401" s="101"/>
      <c r="C401" s="50" t="str">
        <f>IF(ISBLANK(D401)=FALSE,VLOOKUP(D401,Довідники!$B$2:$C$45,2,FALSE),"")</f>
        <v/>
      </c>
      <c r="D401" s="145"/>
      <c r="E401" s="112"/>
      <c r="F401" s="48" t="str">
        <f t="shared" si="317"/>
        <v/>
      </c>
      <c r="G401" s="48" t="str">
        <f>CONCATENATE(IF($X401="З", CONCATENATE($R$4, ","), ""), IF($X401=Довідники!$E$5, CONCATENATE($R$4, "*,"), ""), IF($AE401="З", CONCATENATE($Y$4, ","), ""), IF($AE401=Довідники!$E$5, CONCATENATE($Y$4, "*,"), ""), IF($AL401="З", CONCATENATE($AF$4, ","), ""), IF($AL401=Довідники!$E$5, CONCATENATE($AF$4, "*,"), ""), IF($AS401="З", CONCATENATE($AM$4, ","), ""), IF($AS401=Довідники!$E$5, CONCATENATE($AM$4, "*,"), ""), IF($AZ401="З", CONCATENATE($AT$4, ","), ""), IF($AZ401=Довідники!$E$5, CONCATENATE($AT$4, "*,"), ""), IF($BG401="З", CONCATENATE($BA$4, ","), ""), IF($BG401=Довідники!$E$5, CONCATENATE($BA$4, "*,"), ""), IF($BN401="З", CONCATENATE($BH$4, ","), ""), IF($BN401=Довідники!$E$5, CONCATENATE($BH$4, "*,"), ""), IF($BU401="З", CONCATENATE($BO$4, ","), ""), IF($BU401=Довідники!$E$5, CONCATENATE($BO$4, "*,"), ""), IF($CB401="З", CONCATENATE($BV$4, ","), ""), IF($CB401=Довідники!$E$5, CONCATENATE($BV$4, "*,"), ""), IF($CI401="З", CONCATENATE($CC$4, ","), ""), IF($CI401=Довідники!$E$5, CONCATENATE($CC$4, "*,"), ""), IF($CP401="З", CONCATENATE($CJ$4, ","), ""), IF($CP401=Довідники!$E$5, CONCATENATE($CJ$4, "*,"), ""), IF($CW401="З", CONCATENATE($CQ$4, ","), ""), IF($CW401=Довідники!$E$5, CONCATENATE($CQ$4, "*,"), ""), IF($DD401="З", CONCATENATE($CX$4, ","), ""), IF($DD401=Довідники!$E$5, CONCATENATE($CX$4, "*,"), ""), IF($DK401="З", CONCATENATE($DE$4, ","), ""), IF($DK401=Довідники!$E$5, CONCATENATE($DE$4, "*,"), ""))</f>
        <v/>
      </c>
      <c r="H401" s="48" t="str">
        <f t="shared" si="318"/>
        <v/>
      </c>
      <c r="I401" s="48" t="str">
        <f t="shared" si="319"/>
        <v/>
      </c>
      <c r="J401" s="48">
        <f t="shared" si="335"/>
        <v>0</v>
      </c>
      <c r="K401" s="48" t="str">
        <f t="shared" si="321"/>
        <v/>
      </c>
      <c r="L401" s="48">
        <f t="shared" si="336"/>
        <v>0</v>
      </c>
      <c r="M401" s="51">
        <f t="shared" si="337"/>
        <v>0</v>
      </c>
      <c r="N401" s="51">
        <f t="shared" si="338"/>
        <v>0</v>
      </c>
      <c r="O401" s="52">
        <f t="shared" si="339"/>
        <v>0</v>
      </c>
      <c r="P401" s="96" t="str">
        <f t="shared" si="340"/>
        <v xml:space="preserve"> </v>
      </c>
      <c r="Q401" s="166" t="str">
        <f>IF(OR(P401&lt;Довідники!$J$8, P401&gt;Довідники!$K$8), "!", "")</f>
        <v>!</v>
      </c>
      <c r="R401" s="159"/>
      <c r="S401" s="103"/>
      <c r="T401" s="103"/>
      <c r="U401" s="72">
        <f t="shared" si="341"/>
        <v>0</v>
      </c>
      <c r="V401" s="104"/>
      <c r="W401" s="104"/>
      <c r="X401" s="105"/>
      <c r="Y401" s="102"/>
      <c r="Z401" s="103"/>
      <c r="AA401" s="103"/>
      <c r="AB401" s="72">
        <f t="shared" si="342"/>
        <v>0</v>
      </c>
      <c r="AC401" s="104"/>
      <c r="AD401" s="104"/>
      <c r="AE401" s="152"/>
      <c r="AF401" s="159"/>
      <c r="AG401" s="103"/>
      <c r="AH401" s="103"/>
      <c r="AI401" s="72">
        <f t="shared" si="343"/>
        <v>0</v>
      </c>
      <c r="AJ401" s="104"/>
      <c r="AK401" s="104"/>
      <c r="AL401" s="105"/>
      <c r="AM401" s="102"/>
      <c r="AN401" s="103"/>
      <c r="AO401" s="103"/>
      <c r="AP401" s="72">
        <f t="shared" si="344"/>
        <v>0</v>
      </c>
      <c r="AQ401" s="104"/>
      <c r="AR401" s="104"/>
      <c r="AS401" s="152"/>
      <c r="AT401" s="159"/>
      <c r="AU401" s="103"/>
      <c r="AV401" s="103"/>
      <c r="AW401" s="72">
        <f t="shared" si="345"/>
        <v>0</v>
      </c>
      <c r="AX401" s="104"/>
      <c r="AY401" s="104"/>
      <c r="AZ401" s="105"/>
      <c r="BA401" s="102"/>
      <c r="BB401" s="103"/>
      <c r="BC401" s="103"/>
      <c r="BD401" s="72">
        <f t="shared" si="346"/>
        <v>0</v>
      </c>
      <c r="BE401" s="104"/>
      <c r="BF401" s="104"/>
      <c r="BG401" s="152"/>
      <c r="BH401" s="159"/>
      <c r="BI401" s="103"/>
      <c r="BJ401" s="103"/>
      <c r="BK401" s="72">
        <f t="shared" si="347"/>
        <v>0</v>
      </c>
      <c r="BL401" s="104"/>
      <c r="BM401" s="104"/>
      <c r="BN401" s="105"/>
      <c r="BO401" s="102"/>
      <c r="BP401" s="103"/>
      <c r="BQ401" s="103"/>
      <c r="BR401" s="72">
        <f t="shared" si="348"/>
        <v>0</v>
      </c>
      <c r="BS401" s="104"/>
      <c r="BT401" s="104"/>
      <c r="BU401" s="152"/>
      <c r="BV401" s="159"/>
      <c r="BW401" s="103"/>
      <c r="BX401" s="103"/>
      <c r="BY401" s="72">
        <f t="shared" si="349"/>
        <v>0</v>
      </c>
      <c r="BZ401" s="104"/>
      <c r="CA401" s="104"/>
      <c r="CB401" s="105"/>
      <c r="CC401" s="102"/>
      <c r="CD401" s="103"/>
      <c r="CE401" s="103"/>
      <c r="CF401" s="72">
        <f t="shared" si="350"/>
        <v>0</v>
      </c>
      <c r="CG401" s="104"/>
      <c r="CH401" s="104"/>
      <c r="CI401" s="152"/>
      <c r="CJ401" s="159"/>
      <c r="CK401" s="103"/>
      <c r="CL401" s="103"/>
      <c r="CM401" s="72">
        <f t="shared" si="351"/>
        <v>0</v>
      </c>
      <c r="CN401" s="104"/>
      <c r="CO401" s="104"/>
      <c r="CP401" s="105"/>
      <c r="CQ401" s="102"/>
      <c r="CR401" s="103"/>
      <c r="CS401" s="103"/>
      <c r="CT401" s="72">
        <f t="shared" si="352"/>
        <v>0</v>
      </c>
      <c r="CU401" s="104"/>
      <c r="CV401" s="104"/>
      <c r="CW401" s="152"/>
      <c r="CX401" s="159"/>
      <c r="CY401" s="103"/>
      <c r="CZ401" s="103"/>
      <c r="DA401" s="72">
        <f t="shared" si="353"/>
        <v>0</v>
      </c>
      <c r="DB401" s="104"/>
      <c r="DC401" s="104"/>
      <c r="DD401" s="105"/>
      <c r="DE401" s="102"/>
      <c r="DF401" s="103"/>
      <c r="DG401" s="103"/>
      <c r="DH401" s="72">
        <f t="shared" si="354"/>
        <v>0</v>
      </c>
      <c r="DI401" s="104"/>
      <c r="DJ401" s="104"/>
      <c r="DK401" s="152"/>
      <c r="DL401" s="170">
        <f t="shared" si="355"/>
        <v>0</v>
      </c>
      <c r="DM401" s="51">
        <f>DN401*Довідники!$H$2</f>
        <v>0</v>
      </c>
      <c r="DN401" s="72">
        <f t="shared" si="356"/>
        <v>0</v>
      </c>
      <c r="DO401" s="96" t="str">
        <f t="shared" si="357"/>
        <v xml:space="preserve"> </v>
      </c>
      <c r="DP401" s="68" t="str">
        <f>IF(OR(DO401&lt;Довідники!$J$3, DO401&gt;Довідники!$K$3), "!", "")</f>
        <v>!</v>
      </c>
      <c r="DQ401" s="120"/>
      <c r="DR401" s="45" t="str">
        <f t="shared" si="358"/>
        <v/>
      </c>
      <c r="DS401" s="182" t="s">
        <v>207</v>
      </c>
      <c r="DT401" s="119"/>
      <c r="DU401" s="119"/>
      <c r="DV401" s="119"/>
      <c r="DW401" s="179"/>
      <c r="DX401" s="182"/>
      <c r="DY401" s="119"/>
      <c r="DZ401" s="119"/>
      <c r="EA401" s="183"/>
      <c r="EB401" s="129">
        <f t="shared" si="359"/>
        <v>0</v>
      </c>
      <c r="EC401" s="130">
        <f t="shared" si="360"/>
        <v>0</v>
      </c>
      <c r="ED401" s="131">
        <f t="shared" si="361"/>
        <v>0</v>
      </c>
      <c r="EE401" s="131">
        <f t="shared" si="362"/>
        <v>0</v>
      </c>
      <c r="EF401" s="131">
        <f t="shared" si="363"/>
        <v>0</v>
      </c>
      <c r="EG401" s="131">
        <f t="shared" si="364"/>
        <v>0</v>
      </c>
      <c r="EH401" s="131">
        <f t="shared" si="365"/>
        <v>0</v>
      </c>
      <c r="EI401" s="131">
        <f t="shared" si="366"/>
        <v>0</v>
      </c>
      <c r="EJ401" s="131">
        <f t="shared" si="367"/>
        <v>0</v>
      </c>
      <c r="EK401" s="35"/>
      <c r="EL401" s="123">
        <f t="shared" si="368"/>
        <v>0</v>
      </c>
    </row>
    <row r="402" spans="1:142" customFormat="1" ht="13.5" thickBot="1" x14ac:dyDescent="0.25">
      <c r="A402" s="49">
        <f t="shared" si="369"/>
        <v>83</v>
      </c>
      <c r="B402" s="101"/>
      <c r="C402" s="50" t="str">
        <f>IF(ISBLANK(D402)=FALSE,VLOOKUP(D402,Довідники!$B$2:$C$45,2,FALSE),"")</f>
        <v/>
      </c>
      <c r="D402" s="145"/>
      <c r="E402" s="112"/>
      <c r="F402" s="48" t="str">
        <f t="shared" si="317"/>
        <v/>
      </c>
      <c r="G402" s="48" t="str">
        <f>CONCATENATE(IF($X402="З", CONCATENATE($R$4, ","), ""), IF($X402=Довідники!$E$5, CONCATENATE($R$4, "*,"), ""), IF($AE402="З", CONCATENATE($Y$4, ","), ""), IF($AE402=Довідники!$E$5, CONCATENATE($Y$4, "*,"), ""), IF($AL402="З", CONCATENATE($AF$4, ","), ""), IF($AL402=Довідники!$E$5, CONCATENATE($AF$4, "*,"), ""), IF($AS402="З", CONCATENATE($AM$4, ","), ""), IF($AS402=Довідники!$E$5, CONCATENATE($AM$4, "*,"), ""), IF($AZ402="З", CONCATENATE($AT$4, ","), ""), IF($AZ402=Довідники!$E$5, CONCATENATE($AT$4, "*,"), ""), IF($BG402="З", CONCATENATE($BA$4, ","), ""), IF($BG402=Довідники!$E$5, CONCATENATE($BA$4, "*,"), ""), IF($BN402="З", CONCATENATE($BH$4, ","), ""), IF($BN402=Довідники!$E$5, CONCATENATE($BH$4, "*,"), ""), IF($BU402="З", CONCATENATE($BO$4, ","), ""), IF($BU402=Довідники!$E$5, CONCATENATE($BO$4, "*,"), ""), IF($CB402="З", CONCATENATE($BV$4, ","), ""), IF($CB402=Довідники!$E$5, CONCATENATE($BV$4, "*,"), ""), IF($CI402="З", CONCATENATE($CC$4, ","), ""), IF($CI402=Довідники!$E$5, CONCATENATE($CC$4, "*,"), ""), IF($CP402="З", CONCATENATE($CJ$4, ","), ""), IF($CP402=Довідники!$E$5, CONCATENATE($CJ$4, "*,"), ""), IF($CW402="З", CONCATENATE($CQ$4, ","), ""), IF($CW402=Довідники!$E$5, CONCATENATE($CQ$4, "*,"), ""), IF($DD402="З", CONCATENATE($CX$4, ","), ""), IF($DD402=Довідники!$E$5, CONCATENATE($CX$4, "*,"), ""), IF($DK402="З", CONCATENATE($DE$4, ","), ""), IF($DK402=Довідники!$E$5, CONCATENATE($DE$4, "*,"), ""))</f>
        <v/>
      </c>
      <c r="H402" s="48" t="str">
        <f t="shared" si="318"/>
        <v/>
      </c>
      <c r="I402" s="48" t="str">
        <f t="shared" si="319"/>
        <v/>
      </c>
      <c r="J402" s="48">
        <f t="shared" si="335"/>
        <v>0</v>
      </c>
      <c r="K402" s="48" t="str">
        <f t="shared" si="321"/>
        <v/>
      </c>
      <c r="L402" s="48">
        <f t="shared" si="336"/>
        <v>0</v>
      </c>
      <c r="M402" s="51">
        <f t="shared" si="337"/>
        <v>0</v>
      </c>
      <c r="N402" s="51">
        <f t="shared" si="338"/>
        <v>0</v>
      </c>
      <c r="O402" s="52">
        <f t="shared" si="339"/>
        <v>0</v>
      </c>
      <c r="P402" s="96" t="str">
        <f t="shared" si="340"/>
        <v xml:space="preserve"> </v>
      </c>
      <c r="Q402" s="166" t="str">
        <f>IF(OR(P402&lt;Довідники!$J$8, P402&gt;Довідники!$K$8), "!", "")</f>
        <v>!</v>
      </c>
      <c r="R402" s="159"/>
      <c r="S402" s="103"/>
      <c r="T402" s="103"/>
      <c r="U402" s="72">
        <f t="shared" si="341"/>
        <v>0</v>
      </c>
      <c r="V402" s="104"/>
      <c r="W402" s="104"/>
      <c r="X402" s="105"/>
      <c r="Y402" s="102"/>
      <c r="Z402" s="103"/>
      <c r="AA402" s="103"/>
      <c r="AB402" s="72">
        <f t="shared" si="342"/>
        <v>0</v>
      </c>
      <c r="AC402" s="104"/>
      <c r="AD402" s="104"/>
      <c r="AE402" s="152"/>
      <c r="AF402" s="159"/>
      <c r="AG402" s="103"/>
      <c r="AH402" s="103"/>
      <c r="AI402" s="72">
        <f t="shared" si="343"/>
        <v>0</v>
      </c>
      <c r="AJ402" s="104"/>
      <c r="AK402" s="104"/>
      <c r="AL402" s="105"/>
      <c r="AM402" s="102"/>
      <c r="AN402" s="103"/>
      <c r="AO402" s="103"/>
      <c r="AP402" s="72">
        <f t="shared" si="344"/>
        <v>0</v>
      </c>
      <c r="AQ402" s="104"/>
      <c r="AR402" s="104"/>
      <c r="AS402" s="152"/>
      <c r="AT402" s="159"/>
      <c r="AU402" s="103"/>
      <c r="AV402" s="103"/>
      <c r="AW402" s="72">
        <f t="shared" si="345"/>
        <v>0</v>
      </c>
      <c r="AX402" s="104"/>
      <c r="AY402" s="104"/>
      <c r="AZ402" s="105"/>
      <c r="BA402" s="102"/>
      <c r="BB402" s="103"/>
      <c r="BC402" s="103"/>
      <c r="BD402" s="72">
        <f t="shared" si="346"/>
        <v>0</v>
      </c>
      <c r="BE402" s="104"/>
      <c r="BF402" s="104"/>
      <c r="BG402" s="152"/>
      <c r="BH402" s="159"/>
      <c r="BI402" s="103"/>
      <c r="BJ402" s="103"/>
      <c r="BK402" s="72">
        <f t="shared" si="347"/>
        <v>0</v>
      </c>
      <c r="BL402" s="104"/>
      <c r="BM402" s="104"/>
      <c r="BN402" s="105"/>
      <c r="BO402" s="102"/>
      <c r="BP402" s="103"/>
      <c r="BQ402" s="103"/>
      <c r="BR402" s="72">
        <f t="shared" si="348"/>
        <v>0</v>
      </c>
      <c r="BS402" s="104"/>
      <c r="BT402" s="104"/>
      <c r="BU402" s="152"/>
      <c r="BV402" s="159"/>
      <c r="BW402" s="103"/>
      <c r="BX402" s="103"/>
      <c r="BY402" s="72">
        <f t="shared" si="349"/>
        <v>0</v>
      </c>
      <c r="BZ402" s="104"/>
      <c r="CA402" s="104"/>
      <c r="CB402" s="105"/>
      <c r="CC402" s="102"/>
      <c r="CD402" s="103"/>
      <c r="CE402" s="103"/>
      <c r="CF402" s="72">
        <f t="shared" si="350"/>
        <v>0</v>
      </c>
      <c r="CG402" s="104"/>
      <c r="CH402" s="104"/>
      <c r="CI402" s="152"/>
      <c r="CJ402" s="159"/>
      <c r="CK402" s="103"/>
      <c r="CL402" s="103"/>
      <c r="CM402" s="72">
        <f t="shared" si="351"/>
        <v>0</v>
      </c>
      <c r="CN402" s="104"/>
      <c r="CO402" s="104"/>
      <c r="CP402" s="105"/>
      <c r="CQ402" s="102"/>
      <c r="CR402" s="103"/>
      <c r="CS402" s="103"/>
      <c r="CT402" s="72">
        <f t="shared" si="352"/>
        <v>0</v>
      </c>
      <c r="CU402" s="104"/>
      <c r="CV402" s="104"/>
      <c r="CW402" s="152"/>
      <c r="CX402" s="159"/>
      <c r="CY402" s="103"/>
      <c r="CZ402" s="103"/>
      <c r="DA402" s="72">
        <f t="shared" si="353"/>
        <v>0</v>
      </c>
      <c r="DB402" s="104"/>
      <c r="DC402" s="104"/>
      <c r="DD402" s="105"/>
      <c r="DE402" s="102"/>
      <c r="DF402" s="103"/>
      <c r="DG402" s="103"/>
      <c r="DH402" s="72">
        <f t="shared" si="354"/>
        <v>0</v>
      </c>
      <c r="DI402" s="104"/>
      <c r="DJ402" s="104"/>
      <c r="DK402" s="152"/>
      <c r="DL402" s="170">
        <f t="shared" si="355"/>
        <v>0</v>
      </c>
      <c r="DM402" s="51">
        <f>DN402*Довідники!$H$2</f>
        <v>0</v>
      </c>
      <c r="DN402" s="72">
        <f t="shared" si="356"/>
        <v>0</v>
      </c>
      <c r="DO402" s="96" t="str">
        <f t="shared" si="357"/>
        <v xml:space="preserve"> </v>
      </c>
      <c r="DP402" s="68" t="str">
        <f>IF(OR(DO402&lt;Довідники!$J$3, DO402&gt;Довідники!$K$3), "!", "")</f>
        <v>!</v>
      </c>
      <c r="DQ402" s="120"/>
      <c r="DR402" s="45" t="str">
        <f t="shared" si="358"/>
        <v/>
      </c>
      <c r="DS402" s="182" t="s">
        <v>207</v>
      </c>
      <c r="DT402" s="119"/>
      <c r="DU402" s="119"/>
      <c r="DV402" s="119"/>
      <c r="DW402" s="179"/>
      <c r="DX402" s="182"/>
      <c r="DY402" s="119"/>
      <c r="DZ402" s="119"/>
      <c r="EA402" s="183"/>
      <c r="EB402" s="129">
        <f t="shared" si="359"/>
        <v>0</v>
      </c>
      <c r="EC402" s="130">
        <f t="shared" si="360"/>
        <v>0</v>
      </c>
      <c r="ED402" s="131">
        <f t="shared" si="361"/>
        <v>0</v>
      </c>
      <c r="EE402" s="131">
        <f t="shared" si="362"/>
        <v>0</v>
      </c>
      <c r="EF402" s="131">
        <f t="shared" si="363"/>
        <v>0</v>
      </c>
      <c r="EG402" s="131">
        <f t="shared" si="364"/>
        <v>0</v>
      </c>
      <c r="EH402" s="131">
        <f t="shared" si="365"/>
        <v>0</v>
      </c>
      <c r="EI402" s="131">
        <f t="shared" si="366"/>
        <v>0</v>
      </c>
      <c r="EJ402" s="131">
        <f t="shared" si="367"/>
        <v>0</v>
      </c>
      <c r="EK402" s="35"/>
      <c r="EL402" s="123">
        <f t="shared" si="368"/>
        <v>0</v>
      </c>
    </row>
    <row r="403" spans="1:142" customFormat="1" ht="13.5" thickBot="1" x14ac:dyDescent="0.25">
      <c r="A403" s="49">
        <f t="shared" si="369"/>
        <v>84</v>
      </c>
      <c r="B403" s="101"/>
      <c r="C403" s="50" t="str">
        <f>IF(ISBLANK(D403)=FALSE,VLOOKUP(D403,Довідники!$B$2:$C$45,2,FALSE),"")</f>
        <v/>
      </c>
      <c r="D403" s="145"/>
      <c r="E403" s="112"/>
      <c r="F403" s="48" t="str">
        <f t="shared" si="317"/>
        <v/>
      </c>
      <c r="G403" s="48" t="str">
        <f>CONCATENATE(IF($X403="З", CONCATENATE($R$4, ","), ""), IF($X403=Довідники!$E$5, CONCATENATE($R$4, "*,"), ""), IF($AE403="З", CONCATENATE($Y$4, ","), ""), IF($AE403=Довідники!$E$5, CONCATENATE($Y$4, "*,"), ""), IF($AL403="З", CONCATENATE($AF$4, ","), ""), IF($AL403=Довідники!$E$5, CONCATENATE($AF$4, "*,"), ""), IF($AS403="З", CONCATENATE($AM$4, ","), ""), IF($AS403=Довідники!$E$5, CONCATENATE($AM$4, "*,"), ""), IF($AZ403="З", CONCATENATE($AT$4, ","), ""), IF($AZ403=Довідники!$E$5, CONCATENATE($AT$4, "*,"), ""), IF($BG403="З", CONCATENATE($BA$4, ","), ""), IF($BG403=Довідники!$E$5, CONCATENATE($BA$4, "*,"), ""), IF($BN403="З", CONCATENATE($BH$4, ","), ""), IF($BN403=Довідники!$E$5, CONCATENATE($BH$4, "*,"), ""), IF($BU403="З", CONCATENATE($BO$4, ","), ""), IF($BU403=Довідники!$E$5, CONCATENATE($BO$4, "*,"), ""), IF($CB403="З", CONCATENATE($BV$4, ","), ""), IF($CB403=Довідники!$E$5, CONCATENATE($BV$4, "*,"), ""), IF($CI403="З", CONCATENATE($CC$4, ","), ""), IF($CI403=Довідники!$E$5, CONCATENATE($CC$4, "*,"), ""), IF($CP403="З", CONCATENATE($CJ$4, ","), ""), IF($CP403=Довідники!$E$5, CONCATENATE($CJ$4, "*,"), ""), IF($CW403="З", CONCATENATE($CQ$4, ","), ""), IF($CW403=Довідники!$E$5, CONCATENATE($CQ$4, "*,"), ""), IF($DD403="З", CONCATENATE($CX$4, ","), ""), IF($DD403=Довідники!$E$5, CONCATENATE($CX$4, "*,"), ""), IF($DK403="З", CONCATENATE($DE$4, ","), ""), IF($DK403=Довідники!$E$5, CONCATENATE($DE$4, "*,"), ""))</f>
        <v/>
      </c>
      <c r="H403" s="48" t="str">
        <f t="shared" si="318"/>
        <v/>
      </c>
      <c r="I403" s="48" t="str">
        <f t="shared" si="319"/>
        <v/>
      </c>
      <c r="J403" s="48">
        <f t="shared" si="335"/>
        <v>0</v>
      </c>
      <c r="K403" s="48" t="str">
        <f t="shared" si="321"/>
        <v/>
      </c>
      <c r="L403" s="48">
        <f t="shared" si="336"/>
        <v>0</v>
      </c>
      <c r="M403" s="51">
        <f t="shared" si="337"/>
        <v>0</v>
      </c>
      <c r="N403" s="51">
        <f t="shared" si="338"/>
        <v>0</v>
      </c>
      <c r="O403" s="52">
        <f t="shared" si="339"/>
        <v>0</v>
      </c>
      <c r="P403" s="96" t="str">
        <f t="shared" si="340"/>
        <v xml:space="preserve"> </v>
      </c>
      <c r="Q403" s="166" t="str">
        <f>IF(OR(P403&lt;Довідники!$J$8, P403&gt;Довідники!$K$8), "!", "")</f>
        <v>!</v>
      </c>
      <c r="R403" s="159"/>
      <c r="S403" s="103"/>
      <c r="T403" s="103"/>
      <c r="U403" s="72">
        <f t="shared" si="341"/>
        <v>0</v>
      </c>
      <c r="V403" s="104"/>
      <c r="W403" s="104"/>
      <c r="X403" s="105"/>
      <c r="Y403" s="102"/>
      <c r="Z403" s="103"/>
      <c r="AA403" s="103"/>
      <c r="AB403" s="72">
        <f t="shared" si="342"/>
        <v>0</v>
      </c>
      <c r="AC403" s="104"/>
      <c r="AD403" s="104"/>
      <c r="AE403" s="152"/>
      <c r="AF403" s="159"/>
      <c r="AG403" s="103"/>
      <c r="AH403" s="103"/>
      <c r="AI403" s="72">
        <f t="shared" si="343"/>
        <v>0</v>
      </c>
      <c r="AJ403" s="104"/>
      <c r="AK403" s="104"/>
      <c r="AL403" s="105"/>
      <c r="AM403" s="102"/>
      <c r="AN403" s="103"/>
      <c r="AO403" s="103"/>
      <c r="AP403" s="72">
        <f t="shared" si="344"/>
        <v>0</v>
      </c>
      <c r="AQ403" s="104"/>
      <c r="AR403" s="104"/>
      <c r="AS403" s="152"/>
      <c r="AT403" s="159"/>
      <c r="AU403" s="103"/>
      <c r="AV403" s="103"/>
      <c r="AW403" s="72">
        <f t="shared" si="345"/>
        <v>0</v>
      </c>
      <c r="AX403" s="104"/>
      <c r="AY403" s="104"/>
      <c r="AZ403" s="105"/>
      <c r="BA403" s="102"/>
      <c r="BB403" s="103"/>
      <c r="BC403" s="103"/>
      <c r="BD403" s="72">
        <f t="shared" si="346"/>
        <v>0</v>
      </c>
      <c r="BE403" s="104"/>
      <c r="BF403" s="104"/>
      <c r="BG403" s="152"/>
      <c r="BH403" s="159"/>
      <c r="BI403" s="103"/>
      <c r="BJ403" s="103"/>
      <c r="BK403" s="72">
        <f t="shared" si="347"/>
        <v>0</v>
      </c>
      <c r="BL403" s="104"/>
      <c r="BM403" s="104"/>
      <c r="BN403" s="105"/>
      <c r="BO403" s="102"/>
      <c r="BP403" s="103"/>
      <c r="BQ403" s="103"/>
      <c r="BR403" s="72">
        <f t="shared" si="348"/>
        <v>0</v>
      </c>
      <c r="BS403" s="104"/>
      <c r="BT403" s="104"/>
      <c r="BU403" s="152"/>
      <c r="BV403" s="159"/>
      <c r="BW403" s="103"/>
      <c r="BX403" s="103"/>
      <c r="BY403" s="72">
        <f t="shared" si="349"/>
        <v>0</v>
      </c>
      <c r="BZ403" s="104"/>
      <c r="CA403" s="104"/>
      <c r="CB403" s="105"/>
      <c r="CC403" s="102"/>
      <c r="CD403" s="103"/>
      <c r="CE403" s="103"/>
      <c r="CF403" s="72">
        <f t="shared" si="350"/>
        <v>0</v>
      </c>
      <c r="CG403" s="104"/>
      <c r="CH403" s="104"/>
      <c r="CI403" s="152"/>
      <c r="CJ403" s="159"/>
      <c r="CK403" s="103"/>
      <c r="CL403" s="103"/>
      <c r="CM403" s="72">
        <f t="shared" si="351"/>
        <v>0</v>
      </c>
      <c r="CN403" s="104"/>
      <c r="CO403" s="104"/>
      <c r="CP403" s="105"/>
      <c r="CQ403" s="102"/>
      <c r="CR403" s="103"/>
      <c r="CS403" s="103"/>
      <c r="CT403" s="72">
        <f t="shared" si="352"/>
        <v>0</v>
      </c>
      <c r="CU403" s="104"/>
      <c r="CV403" s="104"/>
      <c r="CW403" s="152"/>
      <c r="CX403" s="159"/>
      <c r="CY403" s="103"/>
      <c r="CZ403" s="103"/>
      <c r="DA403" s="72">
        <f t="shared" si="353"/>
        <v>0</v>
      </c>
      <c r="DB403" s="104"/>
      <c r="DC403" s="104"/>
      <c r="DD403" s="105"/>
      <c r="DE403" s="102"/>
      <c r="DF403" s="103"/>
      <c r="DG403" s="103"/>
      <c r="DH403" s="72">
        <f t="shared" si="354"/>
        <v>0</v>
      </c>
      <c r="DI403" s="104"/>
      <c r="DJ403" s="104"/>
      <c r="DK403" s="152"/>
      <c r="DL403" s="170">
        <f t="shared" si="355"/>
        <v>0</v>
      </c>
      <c r="DM403" s="51">
        <f>DN403*Довідники!$H$2</f>
        <v>0</v>
      </c>
      <c r="DN403" s="72">
        <f t="shared" si="356"/>
        <v>0</v>
      </c>
      <c r="DO403" s="96" t="str">
        <f t="shared" si="357"/>
        <v xml:space="preserve"> </v>
      </c>
      <c r="DP403" s="68" t="str">
        <f>IF(OR(DO403&lt;Довідники!$J$3, DO403&gt;Довідники!$K$3), "!", "")</f>
        <v>!</v>
      </c>
      <c r="DQ403" s="120"/>
      <c r="DR403" s="45" t="str">
        <f t="shared" si="358"/>
        <v/>
      </c>
      <c r="DS403" s="182" t="s">
        <v>207</v>
      </c>
      <c r="DT403" s="119"/>
      <c r="DU403" s="119"/>
      <c r="DV403" s="119"/>
      <c r="DW403" s="179"/>
      <c r="DX403" s="182"/>
      <c r="DY403" s="119"/>
      <c r="DZ403" s="119"/>
      <c r="EA403" s="183"/>
      <c r="EB403" s="129">
        <f t="shared" si="359"/>
        <v>0</v>
      </c>
      <c r="EC403" s="130">
        <f t="shared" si="360"/>
        <v>0</v>
      </c>
      <c r="ED403" s="131">
        <f t="shared" si="361"/>
        <v>0</v>
      </c>
      <c r="EE403" s="131">
        <f t="shared" si="362"/>
        <v>0</v>
      </c>
      <c r="EF403" s="131">
        <f t="shared" si="363"/>
        <v>0</v>
      </c>
      <c r="EG403" s="131">
        <f t="shared" si="364"/>
        <v>0</v>
      </c>
      <c r="EH403" s="131">
        <f t="shared" si="365"/>
        <v>0</v>
      </c>
      <c r="EI403" s="131">
        <f t="shared" si="366"/>
        <v>0</v>
      </c>
      <c r="EJ403" s="131">
        <f t="shared" si="367"/>
        <v>0</v>
      </c>
      <c r="EK403" s="35"/>
      <c r="EL403" s="123">
        <f t="shared" si="368"/>
        <v>0</v>
      </c>
    </row>
    <row r="404" spans="1:142" customFormat="1" ht="13.5" thickBot="1" x14ac:dyDescent="0.25">
      <c r="A404" s="49">
        <f t="shared" si="369"/>
        <v>85</v>
      </c>
      <c r="B404" s="101"/>
      <c r="C404" s="50" t="str">
        <f>IF(ISBLANK(D404)=FALSE,VLOOKUP(D404,Довідники!$B$2:$C$45,2,FALSE),"")</f>
        <v/>
      </c>
      <c r="D404" s="145"/>
      <c r="E404" s="112"/>
      <c r="F404" s="48" t="str">
        <f t="shared" si="317"/>
        <v/>
      </c>
      <c r="G404" s="48" t="str">
        <f>CONCATENATE(IF($X404="З", CONCATENATE($R$4, ","), ""), IF($X404=Довідники!$E$5, CONCATENATE($R$4, "*,"), ""), IF($AE404="З", CONCATENATE($Y$4, ","), ""), IF($AE404=Довідники!$E$5, CONCATENATE($Y$4, "*,"), ""), IF($AL404="З", CONCATENATE($AF$4, ","), ""), IF($AL404=Довідники!$E$5, CONCATENATE($AF$4, "*,"), ""), IF($AS404="З", CONCATENATE($AM$4, ","), ""), IF($AS404=Довідники!$E$5, CONCATENATE($AM$4, "*,"), ""), IF($AZ404="З", CONCATENATE($AT$4, ","), ""), IF($AZ404=Довідники!$E$5, CONCATENATE($AT$4, "*,"), ""), IF($BG404="З", CONCATENATE($BA$4, ","), ""), IF($BG404=Довідники!$E$5, CONCATENATE($BA$4, "*,"), ""), IF($BN404="З", CONCATENATE($BH$4, ","), ""), IF($BN404=Довідники!$E$5, CONCATENATE($BH$4, "*,"), ""), IF($BU404="З", CONCATENATE($BO$4, ","), ""), IF($BU404=Довідники!$E$5, CONCATENATE($BO$4, "*,"), ""), IF($CB404="З", CONCATENATE($BV$4, ","), ""), IF($CB404=Довідники!$E$5, CONCATENATE($BV$4, "*,"), ""), IF($CI404="З", CONCATENATE($CC$4, ","), ""), IF($CI404=Довідники!$E$5, CONCATENATE($CC$4, "*,"), ""), IF($CP404="З", CONCATENATE($CJ$4, ","), ""), IF($CP404=Довідники!$E$5, CONCATENATE($CJ$4, "*,"), ""), IF($CW404="З", CONCATENATE($CQ$4, ","), ""), IF($CW404=Довідники!$E$5, CONCATENATE($CQ$4, "*,"), ""), IF($DD404="З", CONCATENATE($CX$4, ","), ""), IF($DD404=Довідники!$E$5, CONCATENATE($CX$4, "*,"), ""), IF($DK404="З", CONCATENATE($DE$4, ","), ""), IF($DK404=Довідники!$E$5, CONCATENATE($DE$4, "*,"), ""))</f>
        <v/>
      </c>
      <c r="H404" s="48" t="str">
        <f t="shared" si="318"/>
        <v/>
      </c>
      <c r="I404" s="48" t="str">
        <f t="shared" si="319"/>
        <v/>
      </c>
      <c r="J404" s="48">
        <f t="shared" si="335"/>
        <v>0</v>
      </c>
      <c r="K404" s="48" t="str">
        <f t="shared" si="321"/>
        <v/>
      </c>
      <c r="L404" s="48">
        <f t="shared" si="336"/>
        <v>0</v>
      </c>
      <c r="M404" s="51">
        <f t="shared" si="337"/>
        <v>0</v>
      </c>
      <c r="N404" s="51">
        <f t="shared" si="338"/>
        <v>0</v>
      </c>
      <c r="O404" s="52">
        <f t="shared" si="339"/>
        <v>0</v>
      </c>
      <c r="P404" s="96" t="str">
        <f t="shared" si="340"/>
        <v xml:space="preserve"> </v>
      </c>
      <c r="Q404" s="166" t="str">
        <f>IF(OR(P404&lt;Довідники!$J$8, P404&gt;Довідники!$K$8), "!", "")</f>
        <v>!</v>
      </c>
      <c r="R404" s="159"/>
      <c r="S404" s="103"/>
      <c r="T404" s="103"/>
      <c r="U404" s="72">
        <f t="shared" si="341"/>
        <v>0</v>
      </c>
      <c r="V404" s="104"/>
      <c r="W404" s="104"/>
      <c r="X404" s="105"/>
      <c r="Y404" s="102"/>
      <c r="Z404" s="103"/>
      <c r="AA404" s="103"/>
      <c r="AB404" s="72">
        <f t="shared" si="342"/>
        <v>0</v>
      </c>
      <c r="AC404" s="104"/>
      <c r="AD404" s="104"/>
      <c r="AE404" s="152"/>
      <c r="AF404" s="159"/>
      <c r="AG404" s="103"/>
      <c r="AH404" s="103"/>
      <c r="AI404" s="72">
        <f t="shared" si="343"/>
        <v>0</v>
      </c>
      <c r="AJ404" s="104"/>
      <c r="AK404" s="104"/>
      <c r="AL404" s="105"/>
      <c r="AM404" s="102"/>
      <c r="AN404" s="103"/>
      <c r="AO404" s="103"/>
      <c r="AP404" s="72">
        <f t="shared" si="344"/>
        <v>0</v>
      </c>
      <c r="AQ404" s="104"/>
      <c r="AR404" s="104"/>
      <c r="AS404" s="152"/>
      <c r="AT404" s="159"/>
      <c r="AU404" s="103"/>
      <c r="AV404" s="103"/>
      <c r="AW404" s="72">
        <f t="shared" si="345"/>
        <v>0</v>
      </c>
      <c r="AX404" s="104"/>
      <c r="AY404" s="104"/>
      <c r="AZ404" s="105"/>
      <c r="BA404" s="102"/>
      <c r="BB404" s="103"/>
      <c r="BC404" s="103"/>
      <c r="BD404" s="72">
        <f t="shared" si="346"/>
        <v>0</v>
      </c>
      <c r="BE404" s="104"/>
      <c r="BF404" s="104"/>
      <c r="BG404" s="152"/>
      <c r="BH404" s="159"/>
      <c r="BI404" s="103"/>
      <c r="BJ404" s="103"/>
      <c r="BK404" s="72">
        <f t="shared" si="347"/>
        <v>0</v>
      </c>
      <c r="BL404" s="104"/>
      <c r="BM404" s="104"/>
      <c r="BN404" s="105"/>
      <c r="BO404" s="102"/>
      <c r="BP404" s="103"/>
      <c r="BQ404" s="103"/>
      <c r="BR404" s="72">
        <f t="shared" si="348"/>
        <v>0</v>
      </c>
      <c r="BS404" s="104"/>
      <c r="BT404" s="104"/>
      <c r="BU404" s="152"/>
      <c r="BV404" s="159"/>
      <c r="BW404" s="103"/>
      <c r="BX404" s="103"/>
      <c r="BY404" s="72">
        <f t="shared" si="349"/>
        <v>0</v>
      </c>
      <c r="BZ404" s="104"/>
      <c r="CA404" s="104"/>
      <c r="CB404" s="105"/>
      <c r="CC404" s="102"/>
      <c r="CD404" s="103"/>
      <c r="CE404" s="103"/>
      <c r="CF404" s="72">
        <f t="shared" si="350"/>
        <v>0</v>
      </c>
      <c r="CG404" s="104"/>
      <c r="CH404" s="104"/>
      <c r="CI404" s="152"/>
      <c r="CJ404" s="159"/>
      <c r="CK404" s="103"/>
      <c r="CL404" s="103"/>
      <c r="CM404" s="72">
        <f t="shared" si="351"/>
        <v>0</v>
      </c>
      <c r="CN404" s="104"/>
      <c r="CO404" s="104"/>
      <c r="CP404" s="105"/>
      <c r="CQ404" s="102"/>
      <c r="CR404" s="103"/>
      <c r="CS404" s="103"/>
      <c r="CT404" s="72">
        <f t="shared" si="352"/>
        <v>0</v>
      </c>
      <c r="CU404" s="104"/>
      <c r="CV404" s="104"/>
      <c r="CW404" s="152"/>
      <c r="CX404" s="159"/>
      <c r="CY404" s="103"/>
      <c r="CZ404" s="103"/>
      <c r="DA404" s="72">
        <f t="shared" si="353"/>
        <v>0</v>
      </c>
      <c r="DB404" s="104"/>
      <c r="DC404" s="104"/>
      <c r="DD404" s="105"/>
      <c r="DE404" s="102"/>
      <c r="DF404" s="103"/>
      <c r="DG404" s="103"/>
      <c r="DH404" s="72">
        <f t="shared" si="354"/>
        <v>0</v>
      </c>
      <c r="DI404" s="104"/>
      <c r="DJ404" s="104"/>
      <c r="DK404" s="152"/>
      <c r="DL404" s="170">
        <f t="shared" si="355"/>
        <v>0</v>
      </c>
      <c r="DM404" s="51">
        <f>DN404*Довідники!$H$2</f>
        <v>0</v>
      </c>
      <c r="DN404" s="72">
        <f t="shared" si="356"/>
        <v>0</v>
      </c>
      <c r="DO404" s="96" t="str">
        <f t="shared" si="357"/>
        <v xml:space="preserve"> </v>
      </c>
      <c r="DP404" s="68" t="str">
        <f>IF(OR(DO404&lt;Довідники!$J$3, DO404&gt;Довідники!$K$3), "!", "")</f>
        <v>!</v>
      </c>
      <c r="DQ404" s="120"/>
      <c r="DR404" s="45" t="str">
        <f t="shared" si="358"/>
        <v/>
      </c>
      <c r="DS404" s="182" t="s">
        <v>207</v>
      </c>
      <c r="DT404" s="119"/>
      <c r="DU404" s="119"/>
      <c r="DV404" s="119"/>
      <c r="DW404" s="179"/>
      <c r="DX404" s="182"/>
      <c r="DY404" s="119"/>
      <c r="DZ404" s="119"/>
      <c r="EA404" s="183"/>
      <c r="EB404" s="129">
        <f t="shared" si="359"/>
        <v>0</v>
      </c>
      <c r="EC404" s="130">
        <f t="shared" si="360"/>
        <v>0</v>
      </c>
      <c r="ED404" s="131">
        <f t="shared" si="361"/>
        <v>0</v>
      </c>
      <c r="EE404" s="131">
        <f t="shared" si="362"/>
        <v>0</v>
      </c>
      <c r="EF404" s="131">
        <f t="shared" si="363"/>
        <v>0</v>
      </c>
      <c r="EG404" s="131">
        <f t="shared" si="364"/>
        <v>0</v>
      </c>
      <c r="EH404" s="131">
        <f t="shared" si="365"/>
        <v>0</v>
      </c>
      <c r="EI404" s="131">
        <f t="shared" si="366"/>
        <v>0</v>
      </c>
      <c r="EJ404" s="131">
        <f t="shared" si="367"/>
        <v>0</v>
      </c>
      <c r="EK404" s="35"/>
      <c r="EL404" s="123">
        <f t="shared" si="368"/>
        <v>0</v>
      </c>
    </row>
    <row r="405" spans="1:142" customFormat="1" ht="13.5" thickBot="1" x14ac:dyDescent="0.25">
      <c r="A405" s="49">
        <f t="shared" si="369"/>
        <v>86</v>
      </c>
      <c r="B405" s="101"/>
      <c r="C405" s="50" t="str">
        <f>IF(ISBLANK(D405)=FALSE,VLOOKUP(D405,Довідники!$B$2:$C$45,2,FALSE),"")</f>
        <v/>
      </c>
      <c r="D405" s="145"/>
      <c r="E405" s="112"/>
      <c r="F405" s="48" t="str">
        <f t="shared" si="317"/>
        <v/>
      </c>
      <c r="G405" s="48" t="str">
        <f>CONCATENATE(IF($X405="З", CONCATENATE($R$4, ","), ""), IF($X405=Довідники!$E$5, CONCATENATE($R$4, "*,"), ""), IF($AE405="З", CONCATENATE($Y$4, ","), ""), IF($AE405=Довідники!$E$5, CONCATENATE($Y$4, "*,"), ""), IF($AL405="З", CONCATENATE($AF$4, ","), ""), IF($AL405=Довідники!$E$5, CONCATENATE($AF$4, "*,"), ""), IF($AS405="З", CONCATENATE($AM$4, ","), ""), IF($AS405=Довідники!$E$5, CONCATENATE($AM$4, "*,"), ""), IF($AZ405="З", CONCATENATE($AT$4, ","), ""), IF($AZ405=Довідники!$E$5, CONCATENATE($AT$4, "*,"), ""), IF($BG405="З", CONCATENATE($BA$4, ","), ""), IF($BG405=Довідники!$E$5, CONCATENATE($BA$4, "*,"), ""), IF($BN405="З", CONCATENATE($BH$4, ","), ""), IF($BN405=Довідники!$E$5, CONCATENATE($BH$4, "*,"), ""), IF($BU405="З", CONCATENATE($BO$4, ","), ""), IF($BU405=Довідники!$E$5, CONCATENATE($BO$4, "*,"), ""), IF($CB405="З", CONCATENATE($BV$4, ","), ""), IF($CB405=Довідники!$E$5, CONCATENATE($BV$4, "*,"), ""), IF($CI405="З", CONCATENATE($CC$4, ","), ""), IF($CI405=Довідники!$E$5, CONCATENATE($CC$4, "*,"), ""), IF($CP405="З", CONCATENATE($CJ$4, ","), ""), IF($CP405=Довідники!$E$5, CONCATENATE($CJ$4, "*,"), ""), IF($CW405="З", CONCATENATE($CQ$4, ","), ""), IF($CW405=Довідники!$E$5, CONCATENATE($CQ$4, "*,"), ""), IF($DD405="З", CONCATENATE($CX$4, ","), ""), IF($DD405=Довідники!$E$5, CONCATENATE($CX$4, "*,"), ""), IF($DK405="З", CONCATENATE($DE$4, ","), ""), IF($DK405=Довідники!$E$5, CONCATENATE($DE$4, "*,"), ""))</f>
        <v/>
      </c>
      <c r="H405" s="48" t="str">
        <f t="shared" si="318"/>
        <v/>
      </c>
      <c r="I405" s="48" t="str">
        <f t="shared" si="319"/>
        <v/>
      </c>
      <c r="J405" s="48">
        <f t="shared" si="335"/>
        <v>0</v>
      </c>
      <c r="K405" s="48" t="str">
        <f t="shared" si="321"/>
        <v/>
      </c>
      <c r="L405" s="48">
        <f t="shared" si="336"/>
        <v>0</v>
      </c>
      <c r="M405" s="51">
        <f t="shared" si="337"/>
        <v>0</v>
      </c>
      <c r="N405" s="51">
        <f t="shared" si="338"/>
        <v>0</v>
      </c>
      <c r="O405" s="52">
        <f t="shared" si="339"/>
        <v>0</v>
      </c>
      <c r="P405" s="96" t="str">
        <f t="shared" si="340"/>
        <v xml:space="preserve"> </v>
      </c>
      <c r="Q405" s="166" t="str">
        <f>IF(OR(P405&lt;Довідники!$J$8, P405&gt;Довідники!$K$8), "!", "")</f>
        <v>!</v>
      </c>
      <c r="R405" s="159"/>
      <c r="S405" s="103"/>
      <c r="T405" s="103"/>
      <c r="U405" s="72">
        <f t="shared" si="341"/>
        <v>0</v>
      </c>
      <c r="V405" s="104"/>
      <c r="W405" s="104"/>
      <c r="X405" s="105"/>
      <c r="Y405" s="102"/>
      <c r="Z405" s="103"/>
      <c r="AA405" s="103"/>
      <c r="AB405" s="72">
        <f t="shared" si="342"/>
        <v>0</v>
      </c>
      <c r="AC405" s="104"/>
      <c r="AD405" s="104"/>
      <c r="AE405" s="152"/>
      <c r="AF405" s="159"/>
      <c r="AG405" s="103"/>
      <c r="AH405" s="103"/>
      <c r="AI405" s="72">
        <f t="shared" si="343"/>
        <v>0</v>
      </c>
      <c r="AJ405" s="104"/>
      <c r="AK405" s="104"/>
      <c r="AL405" s="105"/>
      <c r="AM405" s="102"/>
      <c r="AN405" s="103"/>
      <c r="AO405" s="103"/>
      <c r="AP405" s="72">
        <f t="shared" si="344"/>
        <v>0</v>
      </c>
      <c r="AQ405" s="104"/>
      <c r="AR405" s="104"/>
      <c r="AS405" s="152"/>
      <c r="AT405" s="159"/>
      <c r="AU405" s="103"/>
      <c r="AV405" s="103"/>
      <c r="AW405" s="72">
        <f t="shared" si="345"/>
        <v>0</v>
      </c>
      <c r="AX405" s="104"/>
      <c r="AY405" s="104"/>
      <c r="AZ405" s="105"/>
      <c r="BA405" s="102"/>
      <c r="BB405" s="103"/>
      <c r="BC405" s="103"/>
      <c r="BD405" s="72">
        <f t="shared" si="346"/>
        <v>0</v>
      </c>
      <c r="BE405" s="104"/>
      <c r="BF405" s="104"/>
      <c r="BG405" s="152"/>
      <c r="BH405" s="159"/>
      <c r="BI405" s="103"/>
      <c r="BJ405" s="103"/>
      <c r="BK405" s="72">
        <f t="shared" si="347"/>
        <v>0</v>
      </c>
      <c r="BL405" s="104"/>
      <c r="BM405" s="104"/>
      <c r="BN405" s="105"/>
      <c r="BO405" s="102"/>
      <c r="BP405" s="103"/>
      <c r="BQ405" s="103"/>
      <c r="BR405" s="72">
        <f t="shared" si="348"/>
        <v>0</v>
      </c>
      <c r="BS405" s="104"/>
      <c r="BT405" s="104"/>
      <c r="BU405" s="152"/>
      <c r="BV405" s="159"/>
      <c r="BW405" s="103"/>
      <c r="BX405" s="103"/>
      <c r="BY405" s="72">
        <f t="shared" si="349"/>
        <v>0</v>
      </c>
      <c r="BZ405" s="104"/>
      <c r="CA405" s="104"/>
      <c r="CB405" s="105"/>
      <c r="CC405" s="102"/>
      <c r="CD405" s="103"/>
      <c r="CE405" s="103"/>
      <c r="CF405" s="72">
        <f t="shared" si="350"/>
        <v>0</v>
      </c>
      <c r="CG405" s="104"/>
      <c r="CH405" s="104"/>
      <c r="CI405" s="152"/>
      <c r="CJ405" s="159"/>
      <c r="CK405" s="103"/>
      <c r="CL405" s="103"/>
      <c r="CM405" s="72">
        <f t="shared" si="351"/>
        <v>0</v>
      </c>
      <c r="CN405" s="104"/>
      <c r="CO405" s="104"/>
      <c r="CP405" s="105"/>
      <c r="CQ405" s="102"/>
      <c r="CR405" s="103"/>
      <c r="CS405" s="103"/>
      <c r="CT405" s="72">
        <f t="shared" si="352"/>
        <v>0</v>
      </c>
      <c r="CU405" s="104"/>
      <c r="CV405" s="104"/>
      <c r="CW405" s="152"/>
      <c r="CX405" s="159"/>
      <c r="CY405" s="103"/>
      <c r="CZ405" s="103"/>
      <c r="DA405" s="72">
        <f t="shared" si="353"/>
        <v>0</v>
      </c>
      <c r="DB405" s="104"/>
      <c r="DC405" s="104"/>
      <c r="DD405" s="105"/>
      <c r="DE405" s="102"/>
      <c r="DF405" s="103"/>
      <c r="DG405" s="103"/>
      <c r="DH405" s="72">
        <f t="shared" si="354"/>
        <v>0</v>
      </c>
      <c r="DI405" s="104"/>
      <c r="DJ405" s="104"/>
      <c r="DK405" s="152"/>
      <c r="DL405" s="170">
        <f t="shared" si="355"/>
        <v>0</v>
      </c>
      <c r="DM405" s="51">
        <f>DN405*Довідники!$H$2</f>
        <v>0</v>
      </c>
      <c r="DN405" s="72">
        <f t="shared" si="356"/>
        <v>0</v>
      </c>
      <c r="DO405" s="96" t="str">
        <f t="shared" si="357"/>
        <v xml:space="preserve"> </v>
      </c>
      <c r="DP405" s="68" t="str">
        <f>IF(OR(DO405&lt;Довідники!$J$3, DO405&gt;Довідники!$K$3), "!", "")</f>
        <v>!</v>
      </c>
      <c r="DQ405" s="120"/>
      <c r="DR405" s="45" t="str">
        <f t="shared" si="358"/>
        <v/>
      </c>
      <c r="DS405" s="182" t="s">
        <v>207</v>
      </c>
      <c r="DT405" s="119"/>
      <c r="DU405" s="119"/>
      <c r="DV405" s="119"/>
      <c r="DW405" s="179"/>
      <c r="DX405" s="182"/>
      <c r="DY405" s="119"/>
      <c r="DZ405" s="119"/>
      <c r="EA405" s="183"/>
      <c r="EB405" s="129">
        <f t="shared" si="359"/>
        <v>0</v>
      </c>
      <c r="EC405" s="130">
        <f t="shared" si="360"/>
        <v>0</v>
      </c>
      <c r="ED405" s="131">
        <f t="shared" si="361"/>
        <v>0</v>
      </c>
      <c r="EE405" s="131">
        <f t="shared" si="362"/>
        <v>0</v>
      </c>
      <c r="EF405" s="131">
        <f t="shared" si="363"/>
        <v>0</v>
      </c>
      <c r="EG405" s="131">
        <f t="shared" si="364"/>
        <v>0</v>
      </c>
      <c r="EH405" s="131">
        <f t="shared" si="365"/>
        <v>0</v>
      </c>
      <c r="EI405" s="131">
        <f t="shared" si="366"/>
        <v>0</v>
      </c>
      <c r="EJ405" s="131">
        <f t="shared" si="367"/>
        <v>0</v>
      </c>
      <c r="EK405" s="35"/>
      <c r="EL405" s="123">
        <f t="shared" si="368"/>
        <v>0</v>
      </c>
    </row>
    <row r="406" spans="1:142" customFormat="1" ht="13.5" thickBot="1" x14ac:dyDescent="0.25">
      <c r="A406" s="49">
        <f t="shared" si="369"/>
        <v>87</v>
      </c>
      <c r="B406" s="101"/>
      <c r="C406" s="50" t="str">
        <f>IF(ISBLANK(D406)=FALSE,VLOOKUP(D406,Довідники!$B$2:$C$45,2,FALSE),"")</f>
        <v/>
      </c>
      <c r="D406" s="145"/>
      <c r="E406" s="112"/>
      <c r="F406" s="48" t="str">
        <f t="shared" si="317"/>
        <v/>
      </c>
      <c r="G406" s="48" t="str">
        <f>CONCATENATE(IF($X406="З", CONCATENATE($R$4, ","), ""), IF($X406=Довідники!$E$5, CONCATENATE($R$4, "*,"), ""), IF($AE406="З", CONCATENATE($Y$4, ","), ""), IF($AE406=Довідники!$E$5, CONCATENATE($Y$4, "*,"), ""), IF($AL406="З", CONCATENATE($AF$4, ","), ""), IF($AL406=Довідники!$E$5, CONCATENATE($AF$4, "*,"), ""), IF($AS406="З", CONCATENATE($AM$4, ","), ""), IF($AS406=Довідники!$E$5, CONCATENATE($AM$4, "*,"), ""), IF($AZ406="З", CONCATENATE($AT$4, ","), ""), IF($AZ406=Довідники!$E$5, CONCATENATE($AT$4, "*,"), ""), IF($BG406="З", CONCATENATE($BA$4, ","), ""), IF($BG406=Довідники!$E$5, CONCATENATE($BA$4, "*,"), ""), IF($BN406="З", CONCATENATE($BH$4, ","), ""), IF($BN406=Довідники!$E$5, CONCATENATE($BH$4, "*,"), ""), IF($BU406="З", CONCATENATE($BO$4, ","), ""), IF($BU406=Довідники!$E$5, CONCATENATE($BO$4, "*,"), ""), IF($CB406="З", CONCATENATE($BV$4, ","), ""), IF($CB406=Довідники!$E$5, CONCATENATE($BV$4, "*,"), ""), IF($CI406="З", CONCATENATE($CC$4, ","), ""), IF($CI406=Довідники!$E$5, CONCATENATE($CC$4, "*,"), ""), IF($CP406="З", CONCATENATE($CJ$4, ","), ""), IF($CP406=Довідники!$E$5, CONCATENATE($CJ$4, "*,"), ""), IF($CW406="З", CONCATENATE($CQ$4, ","), ""), IF($CW406=Довідники!$E$5, CONCATENATE($CQ$4, "*,"), ""), IF($DD406="З", CONCATENATE($CX$4, ","), ""), IF($DD406=Довідники!$E$5, CONCATENATE($CX$4, "*,"), ""), IF($DK406="З", CONCATENATE($DE$4, ","), ""), IF($DK406=Довідники!$E$5, CONCATENATE($DE$4, "*,"), ""))</f>
        <v/>
      </c>
      <c r="H406" s="48" t="str">
        <f t="shared" si="318"/>
        <v/>
      </c>
      <c r="I406" s="48" t="str">
        <f t="shared" si="319"/>
        <v/>
      </c>
      <c r="J406" s="48">
        <f t="shared" si="335"/>
        <v>0</v>
      </c>
      <c r="K406" s="48" t="str">
        <f t="shared" si="321"/>
        <v/>
      </c>
      <c r="L406" s="48">
        <f t="shared" si="336"/>
        <v>0</v>
      </c>
      <c r="M406" s="51">
        <f t="shared" si="337"/>
        <v>0</v>
      </c>
      <c r="N406" s="51">
        <f t="shared" si="338"/>
        <v>0</v>
      </c>
      <c r="O406" s="52">
        <f t="shared" si="339"/>
        <v>0</v>
      </c>
      <c r="P406" s="96" t="str">
        <f t="shared" si="340"/>
        <v xml:space="preserve"> </v>
      </c>
      <c r="Q406" s="166" t="str">
        <f>IF(OR(P406&lt;Довідники!$J$8, P406&gt;Довідники!$K$8), "!", "")</f>
        <v>!</v>
      </c>
      <c r="R406" s="159"/>
      <c r="S406" s="103"/>
      <c r="T406" s="103"/>
      <c r="U406" s="72">
        <f t="shared" si="341"/>
        <v>0</v>
      </c>
      <c r="V406" s="104"/>
      <c r="W406" s="104"/>
      <c r="X406" s="105"/>
      <c r="Y406" s="102"/>
      <c r="Z406" s="103"/>
      <c r="AA406" s="103"/>
      <c r="AB406" s="72">
        <f t="shared" si="342"/>
        <v>0</v>
      </c>
      <c r="AC406" s="104"/>
      <c r="AD406" s="104"/>
      <c r="AE406" s="152"/>
      <c r="AF406" s="159"/>
      <c r="AG406" s="103"/>
      <c r="AH406" s="103"/>
      <c r="AI406" s="72">
        <f t="shared" si="343"/>
        <v>0</v>
      </c>
      <c r="AJ406" s="104"/>
      <c r="AK406" s="104"/>
      <c r="AL406" s="105"/>
      <c r="AM406" s="102"/>
      <c r="AN406" s="103"/>
      <c r="AO406" s="103"/>
      <c r="AP406" s="72">
        <f t="shared" si="344"/>
        <v>0</v>
      </c>
      <c r="AQ406" s="104"/>
      <c r="AR406" s="104"/>
      <c r="AS406" s="152"/>
      <c r="AT406" s="159"/>
      <c r="AU406" s="103"/>
      <c r="AV406" s="103"/>
      <c r="AW406" s="72">
        <f t="shared" si="345"/>
        <v>0</v>
      </c>
      <c r="AX406" s="104"/>
      <c r="AY406" s="104"/>
      <c r="AZ406" s="105"/>
      <c r="BA406" s="102"/>
      <c r="BB406" s="103"/>
      <c r="BC406" s="103"/>
      <c r="BD406" s="72">
        <f t="shared" si="346"/>
        <v>0</v>
      </c>
      <c r="BE406" s="104"/>
      <c r="BF406" s="104"/>
      <c r="BG406" s="152"/>
      <c r="BH406" s="159"/>
      <c r="BI406" s="103"/>
      <c r="BJ406" s="103"/>
      <c r="BK406" s="72">
        <f t="shared" si="347"/>
        <v>0</v>
      </c>
      <c r="BL406" s="104"/>
      <c r="BM406" s="104"/>
      <c r="BN406" s="105"/>
      <c r="BO406" s="102"/>
      <c r="BP406" s="103"/>
      <c r="BQ406" s="103"/>
      <c r="BR406" s="72">
        <f t="shared" si="348"/>
        <v>0</v>
      </c>
      <c r="BS406" s="104"/>
      <c r="BT406" s="104"/>
      <c r="BU406" s="152"/>
      <c r="BV406" s="159"/>
      <c r="BW406" s="103"/>
      <c r="BX406" s="103"/>
      <c r="BY406" s="72">
        <f t="shared" si="349"/>
        <v>0</v>
      </c>
      <c r="BZ406" s="104"/>
      <c r="CA406" s="104"/>
      <c r="CB406" s="105"/>
      <c r="CC406" s="102"/>
      <c r="CD406" s="103"/>
      <c r="CE406" s="103"/>
      <c r="CF406" s="72">
        <f t="shared" si="350"/>
        <v>0</v>
      </c>
      <c r="CG406" s="104"/>
      <c r="CH406" s="104"/>
      <c r="CI406" s="152"/>
      <c r="CJ406" s="159"/>
      <c r="CK406" s="103"/>
      <c r="CL406" s="103"/>
      <c r="CM406" s="72">
        <f t="shared" si="351"/>
        <v>0</v>
      </c>
      <c r="CN406" s="104"/>
      <c r="CO406" s="104"/>
      <c r="CP406" s="105"/>
      <c r="CQ406" s="102"/>
      <c r="CR406" s="103"/>
      <c r="CS406" s="103"/>
      <c r="CT406" s="72">
        <f t="shared" si="352"/>
        <v>0</v>
      </c>
      <c r="CU406" s="104"/>
      <c r="CV406" s="104"/>
      <c r="CW406" s="152"/>
      <c r="CX406" s="159"/>
      <c r="CY406" s="103"/>
      <c r="CZ406" s="103"/>
      <c r="DA406" s="72">
        <f t="shared" si="353"/>
        <v>0</v>
      </c>
      <c r="DB406" s="104"/>
      <c r="DC406" s="104"/>
      <c r="DD406" s="105"/>
      <c r="DE406" s="102"/>
      <c r="DF406" s="103"/>
      <c r="DG406" s="103"/>
      <c r="DH406" s="72">
        <f t="shared" si="354"/>
        <v>0</v>
      </c>
      <c r="DI406" s="104"/>
      <c r="DJ406" s="104"/>
      <c r="DK406" s="152"/>
      <c r="DL406" s="170">
        <f t="shared" si="355"/>
        <v>0</v>
      </c>
      <c r="DM406" s="51">
        <f>DN406*Довідники!$H$2</f>
        <v>0</v>
      </c>
      <c r="DN406" s="72">
        <f t="shared" si="356"/>
        <v>0</v>
      </c>
      <c r="DO406" s="96" t="str">
        <f t="shared" si="357"/>
        <v xml:space="preserve"> </v>
      </c>
      <c r="DP406" s="68" t="str">
        <f>IF(OR(DO406&lt;Довідники!$J$3, DO406&gt;Довідники!$K$3), "!", "")</f>
        <v>!</v>
      </c>
      <c r="DQ406" s="120"/>
      <c r="DR406" s="45" t="str">
        <f t="shared" si="358"/>
        <v/>
      </c>
      <c r="DS406" s="182" t="s">
        <v>207</v>
      </c>
      <c r="DT406" s="119"/>
      <c r="DU406" s="119"/>
      <c r="DV406" s="119"/>
      <c r="DW406" s="179"/>
      <c r="DX406" s="182"/>
      <c r="DY406" s="119"/>
      <c r="DZ406" s="119"/>
      <c r="EA406" s="183"/>
      <c r="EB406" s="129">
        <f t="shared" si="359"/>
        <v>0</v>
      </c>
      <c r="EC406" s="130">
        <f t="shared" si="360"/>
        <v>0</v>
      </c>
      <c r="ED406" s="131">
        <f t="shared" si="361"/>
        <v>0</v>
      </c>
      <c r="EE406" s="131">
        <f t="shared" si="362"/>
        <v>0</v>
      </c>
      <c r="EF406" s="131">
        <f t="shared" si="363"/>
        <v>0</v>
      </c>
      <c r="EG406" s="131">
        <f t="shared" si="364"/>
        <v>0</v>
      </c>
      <c r="EH406" s="131">
        <f t="shared" si="365"/>
        <v>0</v>
      </c>
      <c r="EI406" s="131">
        <f t="shared" si="366"/>
        <v>0</v>
      </c>
      <c r="EJ406" s="131">
        <f t="shared" si="367"/>
        <v>0</v>
      </c>
      <c r="EK406" s="35"/>
      <c r="EL406" s="123">
        <f t="shared" si="368"/>
        <v>0</v>
      </c>
    </row>
    <row r="407" spans="1:142" customFormat="1" ht="13.5" thickBot="1" x14ac:dyDescent="0.25">
      <c r="A407" s="49">
        <f t="shared" si="369"/>
        <v>88</v>
      </c>
      <c r="B407" s="101"/>
      <c r="C407" s="50" t="str">
        <f>IF(ISBLANK(D407)=FALSE,VLOOKUP(D407,Довідники!$B$2:$C$45,2,FALSE),"")</f>
        <v/>
      </c>
      <c r="D407" s="145"/>
      <c r="E407" s="112"/>
      <c r="F407" s="48" t="str">
        <f t="shared" si="317"/>
        <v/>
      </c>
      <c r="G407" s="48" t="str">
        <f>CONCATENATE(IF($X407="З", CONCATENATE($R$4, ","), ""), IF($X407=Довідники!$E$5, CONCATENATE($R$4, "*,"), ""), IF($AE407="З", CONCATENATE($Y$4, ","), ""), IF($AE407=Довідники!$E$5, CONCATENATE($Y$4, "*,"), ""), IF($AL407="З", CONCATENATE($AF$4, ","), ""), IF($AL407=Довідники!$E$5, CONCATENATE($AF$4, "*,"), ""), IF($AS407="З", CONCATENATE($AM$4, ","), ""), IF($AS407=Довідники!$E$5, CONCATENATE($AM$4, "*,"), ""), IF($AZ407="З", CONCATENATE($AT$4, ","), ""), IF($AZ407=Довідники!$E$5, CONCATENATE($AT$4, "*,"), ""), IF($BG407="З", CONCATENATE($BA$4, ","), ""), IF($BG407=Довідники!$E$5, CONCATENATE($BA$4, "*,"), ""), IF($BN407="З", CONCATENATE($BH$4, ","), ""), IF($BN407=Довідники!$E$5, CONCATENATE($BH$4, "*,"), ""), IF($BU407="З", CONCATENATE($BO$4, ","), ""), IF($BU407=Довідники!$E$5, CONCATENATE($BO$4, "*,"), ""), IF($CB407="З", CONCATENATE($BV$4, ","), ""), IF($CB407=Довідники!$E$5, CONCATENATE($BV$4, "*,"), ""), IF($CI407="З", CONCATENATE($CC$4, ","), ""), IF($CI407=Довідники!$E$5, CONCATENATE($CC$4, "*,"), ""), IF($CP407="З", CONCATENATE($CJ$4, ","), ""), IF($CP407=Довідники!$E$5, CONCATENATE($CJ$4, "*,"), ""), IF($CW407="З", CONCATENATE($CQ$4, ","), ""), IF($CW407=Довідники!$E$5, CONCATENATE($CQ$4, "*,"), ""), IF($DD407="З", CONCATENATE($CX$4, ","), ""), IF($DD407=Довідники!$E$5, CONCATENATE($CX$4, "*,"), ""), IF($DK407="З", CONCATENATE($DE$4, ","), ""), IF($DK407=Довідники!$E$5, CONCATENATE($DE$4, "*,"), ""))</f>
        <v/>
      </c>
      <c r="H407" s="48" t="str">
        <f t="shared" si="318"/>
        <v/>
      </c>
      <c r="I407" s="48" t="str">
        <f t="shared" si="319"/>
        <v/>
      </c>
      <c r="J407" s="48">
        <f t="shared" si="335"/>
        <v>0</v>
      </c>
      <c r="K407" s="48" t="str">
        <f t="shared" si="321"/>
        <v/>
      </c>
      <c r="L407" s="48">
        <f t="shared" si="336"/>
        <v>0</v>
      </c>
      <c r="M407" s="51">
        <f t="shared" si="337"/>
        <v>0</v>
      </c>
      <c r="N407" s="51">
        <f t="shared" si="338"/>
        <v>0</v>
      </c>
      <c r="O407" s="52">
        <f t="shared" si="339"/>
        <v>0</v>
      </c>
      <c r="P407" s="96" t="str">
        <f t="shared" si="340"/>
        <v xml:space="preserve"> </v>
      </c>
      <c r="Q407" s="166" t="str">
        <f>IF(OR(P407&lt;Довідники!$J$8, P407&gt;Довідники!$K$8), "!", "")</f>
        <v>!</v>
      </c>
      <c r="R407" s="159"/>
      <c r="S407" s="103"/>
      <c r="T407" s="103"/>
      <c r="U407" s="72">
        <f t="shared" si="341"/>
        <v>0</v>
      </c>
      <c r="V407" s="104"/>
      <c r="W407" s="104"/>
      <c r="X407" s="105"/>
      <c r="Y407" s="102"/>
      <c r="Z407" s="103"/>
      <c r="AA407" s="103"/>
      <c r="AB407" s="72">
        <f t="shared" si="342"/>
        <v>0</v>
      </c>
      <c r="AC407" s="104"/>
      <c r="AD407" s="104"/>
      <c r="AE407" s="152"/>
      <c r="AF407" s="159"/>
      <c r="AG407" s="103"/>
      <c r="AH407" s="103"/>
      <c r="AI407" s="72">
        <f t="shared" si="343"/>
        <v>0</v>
      </c>
      <c r="AJ407" s="104"/>
      <c r="AK407" s="104"/>
      <c r="AL407" s="105"/>
      <c r="AM407" s="102"/>
      <c r="AN407" s="103"/>
      <c r="AO407" s="103"/>
      <c r="AP407" s="72">
        <f t="shared" si="344"/>
        <v>0</v>
      </c>
      <c r="AQ407" s="104"/>
      <c r="AR407" s="104"/>
      <c r="AS407" s="152"/>
      <c r="AT407" s="159"/>
      <c r="AU407" s="103"/>
      <c r="AV407" s="103"/>
      <c r="AW407" s="72">
        <f t="shared" si="345"/>
        <v>0</v>
      </c>
      <c r="AX407" s="104"/>
      <c r="AY407" s="104"/>
      <c r="AZ407" s="105"/>
      <c r="BA407" s="102"/>
      <c r="BB407" s="103"/>
      <c r="BC407" s="103"/>
      <c r="BD407" s="72">
        <f t="shared" si="346"/>
        <v>0</v>
      </c>
      <c r="BE407" s="104"/>
      <c r="BF407" s="104"/>
      <c r="BG407" s="152"/>
      <c r="BH407" s="159"/>
      <c r="BI407" s="103"/>
      <c r="BJ407" s="103"/>
      <c r="BK407" s="72">
        <f t="shared" si="347"/>
        <v>0</v>
      </c>
      <c r="BL407" s="104"/>
      <c r="BM407" s="104"/>
      <c r="BN407" s="105"/>
      <c r="BO407" s="102"/>
      <c r="BP407" s="103"/>
      <c r="BQ407" s="103"/>
      <c r="BR407" s="72">
        <f t="shared" si="348"/>
        <v>0</v>
      </c>
      <c r="BS407" s="104"/>
      <c r="BT407" s="104"/>
      <c r="BU407" s="152"/>
      <c r="BV407" s="159"/>
      <c r="BW407" s="103"/>
      <c r="BX407" s="103"/>
      <c r="BY407" s="72">
        <f t="shared" si="349"/>
        <v>0</v>
      </c>
      <c r="BZ407" s="104"/>
      <c r="CA407" s="104"/>
      <c r="CB407" s="105"/>
      <c r="CC407" s="102"/>
      <c r="CD407" s="103"/>
      <c r="CE407" s="103"/>
      <c r="CF407" s="72">
        <f t="shared" si="350"/>
        <v>0</v>
      </c>
      <c r="CG407" s="104"/>
      <c r="CH407" s="104"/>
      <c r="CI407" s="152"/>
      <c r="CJ407" s="159"/>
      <c r="CK407" s="103"/>
      <c r="CL407" s="103"/>
      <c r="CM407" s="72">
        <f t="shared" si="351"/>
        <v>0</v>
      </c>
      <c r="CN407" s="104"/>
      <c r="CO407" s="104"/>
      <c r="CP407" s="105"/>
      <c r="CQ407" s="102"/>
      <c r="CR407" s="103"/>
      <c r="CS407" s="103"/>
      <c r="CT407" s="72">
        <f t="shared" si="352"/>
        <v>0</v>
      </c>
      <c r="CU407" s="104"/>
      <c r="CV407" s="104"/>
      <c r="CW407" s="152"/>
      <c r="CX407" s="159"/>
      <c r="CY407" s="103"/>
      <c r="CZ407" s="103"/>
      <c r="DA407" s="72">
        <f t="shared" si="353"/>
        <v>0</v>
      </c>
      <c r="DB407" s="104"/>
      <c r="DC407" s="104"/>
      <c r="DD407" s="105"/>
      <c r="DE407" s="102"/>
      <c r="DF407" s="103"/>
      <c r="DG407" s="103"/>
      <c r="DH407" s="72">
        <f t="shared" si="354"/>
        <v>0</v>
      </c>
      <c r="DI407" s="104"/>
      <c r="DJ407" s="104"/>
      <c r="DK407" s="152"/>
      <c r="DL407" s="170">
        <f t="shared" si="355"/>
        <v>0</v>
      </c>
      <c r="DM407" s="51">
        <f>DN407*Довідники!$H$2</f>
        <v>0</v>
      </c>
      <c r="DN407" s="72">
        <f t="shared" si="356"/>
        <v>0</v>
      </c>
      <c r="DO407" s="96" t="str">
        <f t="shared" si="357"/>
        <v xml:space="preserve"> </v>
      </c>
      <c r="DP407" s="68" t="str">
        <f>IF(OR(DO407&lt;Довідники!$J$3, DO407&gt;Довідники!$K$3), "!", "")</f>
        <v>!</v>
      </c>
      <c r="DQ407" s="120"/>
      <c r="DR407" s="45" t="str">
        <f t="shared" si="358"/>
        <v/>
      </c>
      <c r="DS407" s="182" t="s">
        <v>207</v>
      </c>
      <c r="DT407" s="119"/>
      <c r="DU407" s="119"/>
      <c r="DV407" s="119"/>
      <c r="DW407" s="179"/>
      <c r="DX407" s="182"/>
      <c r="DY407" s="119"/>
      <c r="DZ407" s="119"/>
      <c r="EA407" s="183"/>
      <c r="EB407" s="129">
        <f t="shared" si="359"/>
        <v>0</v>
      </c>
      <c r="EC407" s="130">
        <f t="shared" si="360"/>
        <v>0</v>
      </c>
      <c r="ED407" s="131">
        <f t="shared" si="361"/>
        <v>0</v>
      </c>
      <c r="EE407" s="131">
        <f t="shared" si="362"/>
        <v>0</v>
      </c>
      <c r="EF407" s="131">
        <f t="shared" si="363"/>
        <v>0</v>
      </c>
      <c r="EG407" s="131">
        <f t="shared" si="364"/>
        <v>0</v>
      </c>
      <c r="EH407" s="131">
        <f t="shared" si="365"/>
        <v>0</v>
      </c>
      <c r="EI407" s="131">
        <f t="shared" si="366"/>
        <v>0</v>
      </c>
      <c r="EJ407" s="131">
        <f t="shared" si="367"/>
        <v>0</v>
      </c>
      <c r="EK407" s="35"/>
      <c r="EL407" s="123">
        <f t="shared" si="368"/>
        <v>0</v>
      </c>
    </row>
    <row r="408" spans="1:142" customFormat="1" ht="13.5" thickBot="1" x14ac:dyDescent="0.25">
      <c r="A408" s="49">
        <f t="shared" si="369"/>
        <v>89</v>
      </c>
      <c r="B408" s="101"/>
      <c r="C408" s="50" t="str">
        <f>IF(ISBLANK(D408)=FALSE,VLOOKUP(D408,Довідники!$B$2:$C$45,2,FALSE),"")</f>
        <v/>
      </c>
      <c r="D408" s="145"/>
      <c r="E408" s="112"/>
      <c r="F408" s="48" t="str">
        <f t="shared" si="317"/>
        <v/>
      </c>
      <c r="G408" s="48" t="str">
        <f>CONCATENATE(IF($X408="З", CONCATENATE($R$4, ","), ""), IF($X408=Довідники!$E$5, CONCATENATE($R$4, "*,"), ""), IF($AE408="З", CONCATENATE($Y$4, ","), ""), IF($AE408=Довідники!$E$5, CONCATENATE($Y$4, "*,"), ""), IF($AL408="З", CONCATENATE($AF$4, ","), ""), IF($AL408=Довідники!$E$5, CONCATENATE($AF$4, "*,"), ""), IF($AS408="З", CONCATENATE($AM$4, ","), ""), IF($AS408=Довідники!$E$5, CONCATENATE($AM$4, "*,"), ""), IF($AZ408="З", CONCATENATE($AT$4, ","), ""), IF($AZ408=Довідники!$E$5, CONCATENATE($AT$4, "*,"), ""), IF($BG408="З", CONCATENATE($BA$4, ","), ""), IF($BG408=Довідники!$E$5, CONCATENATE($BA$4, "*,"), ""), IF($BN408="З", CONCATENATE($BH$4, ","), ""), IF($BN408=Довідники!$E$5, CONCATENATE($BH$4, "*,"), ""), IF($BU408="З", CONCATENATE($BO$4, ","), ""), IF($BU408=Довідники!$E$5, CONCATENATE($BO$4, "*,"), ""), IF($CB408="З", CONCATENATE($BV$4, ","), ""), IF($CB408=Довідники!$E$5, CONCATENATE($BV$4, "*,"), ""), IF($CI408="З", CONCATENATE($CC$4, ","), ""), IF($CI408=Довідники!$E$5, CONCATENATE($CC$4, "*,"), ""), IF($CP408="З", CONCATENATE($CJ$4, ","), ""), IF($CP408=Довідники!$E$5, CONCATENATE($CJ$4, "*,"), ""), IF($CW408="З", CONCATENATE($CQ$4, ","), ""), IF($CW408=Довідники!$E$5, CONCATENATE($CQ$4, "*,"), ""), IF($DD408="З", CONCATENATE($CX$4, ","), ""), IF($DD408=Довідники!$E$5, CONCATENATE($CX$4, "*,"), ""), IF($DK408="З", CONCATENATE($DE$4, ","), ""), IF($DK408=Довідники!$E$5, CONCATENATE($DE$4, "*,"), ""))</f>
        <v/>
      </c>
      <c r="H408" s="48" t="str">
        <f t="shared" si="318"/>
        <v/>
      </c>
      <c r="I408" s="48" t="str">
        <f t="shared" si="319"/>
        <v/>
      </c>
      <c r="J408" s="48">
        <f t="shared" si="335"/>
        <v>0</v>
      </c>
      <c r="K408" s="48" t="str">
        <f t="shared" si="321"/>
        <v/>
      </c>
      <c r="L408" s="48">
        <f t="shared" si="336"/>
        <v>0</v>
      </c>
      <c r="M408" s="51">
        <f t="shared" si="337"/>
        <v>0</v>
      </c>
      <c r="N408" s="51">
        <f t="shared" si="338"/>
        <v>0</v>
      </c>
      <c r="O408" s="52">
        <f t="shared" si="339"/>
        <v>0</v>
      </c>
      <c r="P408" s="96" t="str">
        <f t="shared" si="340"/>
        <v xml:space="preserve"> </v>
      </c>
      <c r="Q408" s="166" t="str">
        <f>IF(OR(P408&lt;Довідники!$J$8, P408&gt;Довідники!$K$8), "!", "")</f>
        <v>!</v>
      </c>
      <c r="R408" s="159"/>
      <c r="S408" s="103"/>
      <c r="T408" s="103"/>
      <c r="U408" s="72">
        <f t="shared" si="341"/>
        <v>0</v>
      </c>
      <c r="V408" s="104"/>
      <c r="W408" s="104"/>
      <c r="X408" s="105"/>
      <c r="Y408" s="102"/>
      <c r="Z408" s="103"/>
      <c r="AA408" s="103"/>
      <c r="AB408" s="72">
        <f t="shared" si="342"/>
        <v>0</v>
      </c>
      <c r="AC408" s="104"/>
      <c r="AD408" s="104"/>
      <c r="AE408" s="152"/>
      <c r="AF408" s="159"/>
      <c r="AG408" s="103"/>
      <c r="AH408" s="103"/>
      <c r="AI408" s="72">
        <f t="shared" si="343"/>
        <v>0</v>
      </c>
      <c r="AJ408" s="104"/>
      <c r="AK408" s="104"/>
      <c r="AL408" s="105"/>
      <c r="AM408" s="102"/>
      <c r="AN408" s="103"/>
      <c r="AO408" s="103"/>
      <c r="AP408" s="72">
        <f t="shared" si="344"/>
        <v>0</v>
      </c>
      <c r="AQ408" s="104"/>
      <c r="AR408" s="104"/>
      <c r="AS408" s="152"/>
      <c r="AT408" s="159"/>
      <c r="AU408" s="103"/>
      <c r="AV408" s="103"/>
      <c r="AW408" s="72">
        <f t="shared" si="345"/>
        <v>0</v>
      </c>
      <c r="AX408" s="104"/>
      <c r="AY408" s="104"/>
      <c r="AZ408" s="105"/>
      <c r="BA408" s="102"/>
      <c r="BB408" s="103"/>
      <c r="BC408" s="103"/>
      <c r="BD408" s="72">
        <f t="shared" si="346"/>
        <v>0</v>
      </c>
      <c r="BE408" s="104"/>
      <c r="BF408" s="104"/>
      <c r="BG408" s="152"/>
      <c r="BH408" s="159"/>
      <c r="BI408" s="103"/>
      <c r="BJ408" s="103"/>
      <c r="BK408" s="72">
        <f t="shared" si="347"/>
        <v>0</v>
      </c>
      <c r="BL408" s="104"/>
      <c r="BM408" s="104"/>
      <c r="BN408" s="105"/>
      <c r="BO408" s="102"/>
      <c r="BP408" s="103"/>
      <c r="BQ408" s="103"/>
      <c r="BR408" s="72">
        <f t="shared" si="348"/>
        <v>0</v>
      </c>
      <c r="BS408" s="104"/>
      <c r="BT408" s="104"/>
      <c r="BU408" s="152"/>
      <c r="BV408" s="159"/>
      <c r="BW408" s="103"/>
      <c r="BX408" s="103"/>
      <c r="BY408" s="72">
        <f t="shared" si="349"/>
        <v>0</v>
      </c>
      <c r="BZ408" s="104"/>
      <c r="CA408" s="104"/>
      <c r="CB408" s="105"/>
      <c r="CC408" s="102"/>
      <c r="CD408" s="103"/>
      <c r="CE408" s="103"/>
      <c r="CF408" s="72">
        <f t="shared" si="350"/>
        <v>0</v>
      </c>
      <c r="CG408" s="104"/>
      <c r="CH408" s="104"/>
      <c r="CI408" s="152"/>
      <c r="CJ408" s="159"/>
      <c r="CK408" s="103"/>
      <c r="CL408" s="103"/>
      <c r="CM408" s="72">
        <f t="shared" si="351"/>
        <v>0</v>
      </c>
      <c r="CN408" s="104"/>
      <c r="CO408" s="104"/>
      <c r="CP408" s="105"/>
      <c r="CQ408" s="102"/>
      <c r="CR408" s="103"/>
      <c r="CS408" s="103"/>
      <c r="CT408" s="72">
        <f t="shared" si="352"/>
        <v>0</v>
      </c>
      <c r="CU408" s="104"/>
      <c r="CV408" s="104"/>
      <c r="CW408" s="152"/>
      <c r="CX408" s="159"/>
      <c r="CY408" s="103"/>
      <c r="CZ408" s="103"/>
      <c r="DA408" s="72">
        <f t="shared" si="353"/>
        <v>0</v>
      </c>
      <c r="DB408" s="104"/>
      <c r="DC408" s="104"/>
      <c r="DD408" s="105"/>
      <c r="DE408" s="102"/>
      <c r="DF408" s="103"/>
      <c r="DG408" s="103"/>
      <c r="DH408" s="72">
        <f t="shared" si="354"/>
        <v>0</v>
      </c>
      <c r="DI408" s="104"/>
      <c r="DJ408" s="104"/>
      <c r="DK408" s="152"/>
      <c r="DL408" s="170">
        <f t="shared" si="355"/>
        <v>0</v>
      </c>
      <c r="DM408" s="51">
        <f>DN408*Довідники!$H$2</f>
        <v>0</v>
      </c>
      <c r="DN408" s="72">
        <f t="shared" si="356"/>
        <v>0</v>
      </c>
      <c r="DO408" s="96" t="str">
        <f t="shared" si="357"/>
        <v xml:space="preserve"> </v>
      </c>
      <c r="DP408" s="68" t="str">
        <f>IF(OR(DO408&lt;Довідники!$J$3, DO408&gt;Довідники!$K$3), "!", "")</f>
        <v>!</v>
      </c>
      <c r="DQ408" s="120"/>
      <c r="DR408" s="45" t="str">
        <f t="shared" si="358"/>
        <v/>
      </c>
      <c r="DS408" s="182" t="s">
        <v>207</v>
      </c>
      <c r="DT408" s="119"/>
      <c r="DU408" s="119"/>
      <c r="DV408" s="119"/>
      <c r="DW408" s="179"/>
      <c r="DX408" s="182"/>
      <c r="DY408" s="119"/>
      <c r="DZ408" s="119"/>
      <c r="EA408" s="183"/>
      <c r="EB408" s="129">
        <f t="shared" si="359"/>
        <v>0</v>
      </c>
      <c r="EC408" s="130">
        <f t="shared" si="360"/>
        <v>0</v>
      </c>
      <c r="ED408" s="131">
        <f t="shared" si="361"/>
        <v>0</v>
      </c>
      <c r="EE408" s="131">
        <f t="shared" si="362"/>
        <v>0</v>
      </c>
      <c r="EF408" s="131">
        <f t="shared" si="363"/>
        <v>0</v>
      </c>
      <c r="EG408" s="131">
        <f t="shared" si="364"/>
        <v>0</v>
      </c>
      <c r="EH408" s="131">
        <f t="shared" si="365"/>
        <v>0</v>
      </c>
      <c r="EI408" s="131">
        <f t="shared" si="366"/>
        <v>0</v>
      </c>
      <c r="EJ408" s="131">
        <f t="shared" si="367"/>
        <v>0</v>
      </c>
      <c r="EK408" s="35"/>
      <c r="EL408" s="123">
        <f t="shared" si="368"/>
        <v>0</v>
      </c>
    </row>
    <row r="409" spans="1:142" customFormat="1" ht="13.5" thickBot="1" x14ac:dyDescent="0.25">
      <c r="A409" s="49">
        <f t="shared" si="369"/>
        <v>90</v>
      </c>
      <c r="B409" s="101"/>
      <c r="C409" s="50" t="str">
        <f>IF(ISBLANK(D409)=FALSE,VLOOKUP(D409,Довідники!$B$2:$C$45,2,FALSE),"")</f>
        <v/>
      </c>
      <c r="D409" s="145"/>
      <c r="E409" s="112"/>
      <c r="F409" s="48" t="str">
        <f t="shared" si="317"/>
        <v/>
      </c>
      <c r="G409" s="48" t="str">
        <f>CONCATENATE(IF($X409="З", CONCATENATE($R$4, ","), ""), IF($X409=Довідники!$E$5, CONCATENATE($R$4, "*,"), ""), IF($AE409="З", CONCATENATE($Y$4, ","), ""), IF($AE409=Довідники!$E$5, CONCATENATE($Y$4, "*,"), ""), IF($AL409="З", CONCATENATE($AF$4, ","), ""), IF($AL409=Довідники!$E$5, CONCATENATE($AF$4, "*,"), ""), IF($AS409="З", CONCATENATE($AM$4, ","), ""), IF($AS409=Довідники!$E$5, CONCATENATE($AM$4, "*,"), ""), IF($AZ409="З", CONCATENATE($AT$4, ","), ""), IF($AZ409=Довідники!$E$5, CONCATENATE($AT$4, "*,"), ""), IF($BG409="З", CONCATENATE($BA$4, ","), ""), IF($BG409=Довідники!$E$5, CONCATENATE($BA$4, "*,"), ""), IF($BN409="З", CONCATENATE($BH$4, ","), ""), IF($BN409=Довідники!$E$5, CONCATENATE($BH$4, "*,"), ""), IF($BU409="З", CONCATENATE($BO$4, ","), ""), IF($BU409=Довідники!$E$5, CONCATENATE($BO$4, "*,"), ""), IF($CB409="З", CONCATENATE($BV$4, ","), ""), IF($CB409=Довідники!$E$5, CONCATENATE($BV$4, "*,"), ""), IF($CI409="З", CONCATENATE($CC$4, ","), ""), IF($CI409=Довідники!$E$5, CONCATENATE($CC$4, "*,"), ""), IF($CP409="З", CONCATENATE($CJ$4, ","), ""), IF($CP409=Довідники!$E$5, CONCATENATE($CJ$4, "*,"), ""), IF($CW409="З", CONCATENATE($CQ$4, ","), ""), IF($CW409=Довідники!$E$5, CONCATENATE($CQ$4, "*,"), ""), IF($DD409="З", CONCATENATE($CX$4, ","), ""), IF($DD409=Довідники!$E$5, CONCATENATE($CX$4, "*,"), ""), IF($DK409="З", CONCATENATE($DE$4, ","), ""), IF($DK409=Довідники!$E$5, CONCATENATE($DE$4, "*,"), ""))</f>
        <v/>
      </c>
      <c r="H409" s="48" t="str">
        <f t="shared" si="318"/>
        <v/>
      </c>
      <c r="I409" s="48" t="str">
        <f t="shared" si="319"/>
        <v/>
      </c>
      <c r="J409" s="48">
        <f t="shared" si="335"/>
        <v>0</v>
      </c>
      <c r="K409" s="48" t="str">
        <f t="shared" si="321"/>
        <v/>
      </c>
      <c r="L409" s="48">
        <f t="shared" si="336"/>
        <v>0</v>
      </c>
      <c r="M409" s="51">
        <f t="shared" si="337"/>
        <v>0</v>
      </c>
      <c r="N409" s="51">
        <f t="shared" si="338"/>
        <v>0</v>
      </c>
      <c r="O409" s="52">
        <f t="shared" si="339"/>
        <v>0</v>
      </c>
      <c r="P409" s="96" t="str">
        <f t="shared" si="340"/>
        <v xml:space="preserve"> </v>
      </c>
      <c r="Q409" s="166" t="str">
        <f>IF(OR(P409&lt;Довідники!$J$8, P409&gt;Довідники!$K$8), "!", "")</f>
        <v>!</v>
      </c>
      <c r="R409" s="159"/>
      <c r="S409" s="103"/>
      <c r="T409" s="103"/>
      <c r="U409" s="72">
        <f t="shared" si="341"/>
        <v>0</v>
      </c>
      <c r="V409" s="104"/>
      <c r="W409" s="104"/>
      <c r="X409" s="105"/>
      <c r="Y409" s="102"/>
      <c r="Z409" s="103"/>
      <c r="AA409" s="103"/>
      <c r="AB409" s="72">
        <f t="shared" si="342"/>
        <v>0</v>
      </c>
      <c r="AC409" s="104"/>
      <c r="AD409" s="104"/>
      <c r="AE409" s="152"/>
      <c r="AF409" s="159"/>
      <c r="AG409" s="103"/>
      <c r="AH409" s="103"/>
      <c r="AI409" s="72">
        <f t="shared" si="343"/>
        <v>0</v>
      </c>
      <c r="AJ409" s="104"/>
      <c r="AK409" s="104"/>
      <c r="AL409" s="105"/>
      <c r="AM409" s="102"/>
      <c r="AN409" s="103"/>
      <c r="AO409" s="103"/>
      <c r="AP409" s="72">
        <f t="shared" si="344"/>
        <v>0</v>
      </c>
      <c r="AQ409" s="104"/>
      <c r="AR409" s="104"/>
      <c r="AS409" s="152"/>
      <c r="AT409" s="159"/>
      <c r="AU409" s="103"/>
      <c r="AV409" s="103"/>
      <c r="AW409" s="72">
        <f t="shared" si="345"/>
        <v>0</v>
      </c>
      <c r="AX409" s="104"/>
      <c r="AY409" s="104"/>
      <c r="AZ409" s="105"/>
      <c r="BA409" s="102"/>
      <c r="BB409" s="103"/>
      <c r="BC409" s="103"/>
      <c r="BD409" s="72">
        <f t="shared" si="346"/>
        <v>0</v>
      </c>
      <c r="BE409" s="104"/>
      <c r="BF409" s="104"/>
      <c r="BG409" s="152"/>
      <c r="BH409" s="159"/>
      <c r="BI409" s="103"/>
      <c r="BJ409" s="103"/>
      <c r="BK409" s="72">
        <f t="shared" si="347"/>
        <v>0</v>
      </c>
      <c r="BL409" s="104"/>
      <c r="BM409" s="104"/>
      <c r="BN409" s="105"/>
      <c r="BO409" s="102"/>
      <c r="BP409" s="103"/>
      <c r="BQ409" s="103"/>
      <c r="BR409" s="72">
        <f t="shared" si="348"/>
        <v>0</v>
      </c>
      <c r="BS409" s="104"/>
      <c r="BT409" s="104"/>
      <c r="BU409" s="152"/>
      <c r="BV409" s="159"/>
      <c r="BW409" s="103"/>
      <c r="BX409" s="103"/>
      <c r="BY409" s="72">
        <f t="shared" si="349"/>
        <v>0</v>
      </c>
      <c r="BZ409" s="104"/>
      <c r="CA409" s="104"/>
      <c r="CB409" s="105"/>
      <c r="CC409" s="102"/>
      <c r="CD409" s="103"/>
      <c r="CE409" s="103"/>
      <c r="CF409" s="72">
        <f t="shared" si="350"/>
        <v>0</v>
      </c>
      <c r="CG409" s="104"/>
      <c r="CH409" s="104"/>
      <c r="CI409" s="152"/>
      <c r="CJ409" s="159"/>
      <c r="CK409" s="103"/>
      <c r="CL409" s="103"/>
      <c r="CM409" s="72">
        <f t="shared" si="351"/>
        <v>0</v>
      </c>
      <c r="CN409" s="104"/>
      <c r="CO409" s="104"/>
      <c r="CP409" s="105"/>
      <c r="CQ409" s="102"/>
      <c r="CR409" s="103"/>
      <c r="CS409" s="103"/>
      <c r="CT409" s="72">
        <f t="shared" si="352"/>
        <v>0</v>
      </c>
      <c r="CU409" s="104"/>
      <c r="CV409" s="104"/>
      <c r="CW409" s="152"/>
      <c r="CX409" s="159"/>
      <c r="CY409" s="103"/>
      <c r="CZ409" s="103"/>
      <c r="DA409" s="72">
        <f t="shared" si="353"/>
        <v>0</v>
      </c>
      <c r="DB409" s="104"/>
      <c r="DC409" s="104"/>
      <c r="DD409" s="105"/>
      <c r="DE409" s="102"/>
      <c r="DF409" s="103"/>
      <c r="DG409" s="103"/>
      <c r="DH409" s="72">
        <f t="shared" si="354"/>
        <v>0</v>
      </c>
      <c r="DI409" s="104"/>
      <c r="DJ409" s="104"/>
      <c r="DK409" s="152"/>
      <c r="DL409" s="170">
        <f t="shared" si="355"/>
        <v>0</v>
      </c>
      <c r="DM409" s="51">
        <f>DN409*Довідники!$H$2</f>
        <v>0</v>
      </c>
      <c r="DN409" s="72">
        <f t="shared" si="356"/>
        <v>0</v>
      </c>
      <c r="DO409" s="96" t="str">
        <f t="shared" si="357"/>
        <v xml:space="preserve"> </v>
      </c>
      <c r="DP409" s="68" t="str">
        <f>IF(OR(DO409&lt;Довідники!$J$3, DO409&gt;Довідники!$K$3), "!", "")</f>
        <v>!</v>
      </c>
      <c r="DQ409" s="120"/>
      <c r="DR409" s="45" t="str">
        <f t="shared" si="358"/>
        <v/>
      </c>
      <c r="DS409" s="182" t="s">
        <v>207</v>
      </c>
      <c r="DT409" s="119"/>
      <c r="DU409" s="119"/>
      <c r="DV409" s="119"/>
      <c r="DW409" s="179"/>
      <c r="DX409" s="182"/>
      <c r="DY409" s="119"/>
      <c r="DZ409" s="119"/>
      <c r="EA409" s="183"/>
      <c r="EB409" s="129">
        <f t="shared" si="359"/>
        <v>0</v>
      </c>
      <c r="EC409" s="130">
        <f t="shared" si="360"/>
        <v>0</v>
      </c>
      <c r="ED409" s="131">
        <f t="shared" si="361"/>
        <v>0</v>
      </c>
      <c r="EE409" s="131">
        <f t="shared" si="362"/>
        <v>0</v>
      </c>
      <c r="EF409" s="131">
        <f t="shared" si="363"/>
        <v>0</v>
      </c>
      <c r="EG409" s="131">
        <f t="shared" si="364"/>
        <v>0</v>
      </c>
      <c r="EH409" s="131">
        <f t="shared" si="365"/>
        <v>0</v>
      </c>
      <c r="EI409" s="131">
        <f t="shared" si="366"/>
        <v>0</v>
      </c>
      <c r="EJ409" s="131">
        <f t="shared" si="367"/>
        <v>0</v>
      </c>
      <c r="EK409" s="35"/>
      <c r="EL409" s="123">
        <f t="shared" si="368"/>
        <v>0</v>
      </c>
    </row>
    <row r="410" spans="1:142" customFormat="1" ht="13.5" thickBot="1" x14ac:dyDescent="0.25">
      <c r="A410" s="49">
        <f t="shared" si="369"/>
        <v>91</v>
      </c>
      <c r="B410" s="101"/>
      <c r="C410" s="50" t="str">
        <f>IF(ISBLANK(D410)=FALSE,VLOOKUP(D410,Довідники!$B$2:$C$45,2,FALSE),"")</f>
        <v/>
      </c>
      <c r="D410" s="145"/>
      <c r="E410" s="112"/>
      <c r="F410" s="48" t="str">
        <f t="shared" si="317"/>
        <v/>
      </c>
      <c r="G410" s="48" t="str">
        <f>CONCATENATE(IF($X410="З", CONCATENATE($R$4, ","), ""), IF($X410=Довідники!$E$5, CONCATENATE($R$4, "*,"), ""), IF($AE410="З", CONCATENATE($Y$4, ","), ""), IF($AE410=Довідники!$E$5, CONCATENATE($Y$4, "*,"), ""), IF($AL410="З", CONCATENATE($AF$4, ","), ""), IF($AL410=Довідники!$E$5, CONCATENATE($AF$4, "*,"), ""), IF($AS410="З", CONCATENATE($AM$4, ","), ""), IF($AS410=Довідники!$E$5, CONCATENATE($AM$4, "*,"), ""), IF($AZ410="З", CONCATENATE($AT$4, ","), ""), IF($AZ410=Довідники!$E$5, CONCATENATE($AT$4, "*,"), ""), IF($BG410="З", CONCATENATE($BA$4, ","), ""), IF($BG410=Довідники!$E$5, CONCATENATE($BA$4, "*,"), ""), IF($BN410="З", CONCATENATE($BH$4, ","), ""), IF($BN410=Довідники!$E$5, CONCATENATE($BH$4, "*,"), ""), IF($BU410="З", CONCATENATE($BO$4, ","), ""), IF($BU410=Довідники!$E$5, CONCATENATE($BO$4, "*,"), ""), IF($CB410="З", CONCATENATE($BV$4, ","), ""), IF($CB410=Довідники!$E$5, CONCATENATE($BV$4, "*,"), ""), IF($CI410="З", CONCATENATE($CC$4, ","), ""), IF($CI410=Довідники!$E$5, CONCATENATE($CC$4, "*,"), ""), IF($CP410="З", CONCATENATE($CJ$4, ","), ""), IF($CP410=Довідники!$E$5, CONCATENATE($CJ$4, "*,"), ""), IF($CW410="З", CONCATENATE($CQ$4, ","), ""), IF($CW410=Довідники!$E$5, CONCATENATE($CQ$4, "*,"), ""), IF($DD410="З", CONCATENATE($CX$4, ","), ""), IF($DD410=Довідники!$E$5, CONCATENATE($CX$4, "*,"), ""), IF($DK410="З", CONCATENATE($DE$4, ","), ""), IF($DK410=Довідники!$E$5, CONCATENATE($DE$4, "*,"), ""))</f>
        <v/>
      </c>
      <c r="H410" s="48" t="str">
        <f t="shared" si="318"/>
        <v/>
      </c>
      <c r="I410" s="48" t="str">
        <f t="shared" si="319"/>
        <v/>
      </c>
      <c r="J410" s="48">
        <f t="shared" si="335"/>
        <v>0</v>
      </c>
      <c r="K410" s="48" t="str">
        <f t="shared" si="321"/>
        <v/>
      </c>
      <c r="L410" s="48">
        <f t="shared" si="336"/>
        <v>0</v>
      </c>
      <c r="M410" s="51">
        <f t="shared" si="337"/>
        <v>0</v>
      </c>
      <c r="N410" s="51">
        <f t="shared" si="338"/>
        <v>0</v>
      </c>
      <c r="O410" s="52">
        <f t="shared" si="339"/>
        <v>0</v>
      </c>
      <c r="P410" s="96" t="str">
        <f t="shared" si="340"/>
        <v xml:space="preserve"> </v>
      </c>
      <c r="Q410" s="166" t="str">
        <f>IF(OR(P410&lt;Довідники!$J$8, P410&gt;Довідники!$K$8), "!", "")</f>
        <v>!</v>
      </c>
      <c r="R410" s="159"/>
      <c r="S410" s="103"/>
      <c r="T410" s="103"/>
      <c r="U410" s="72">
        <f t="shared" si="341"/>
        <v>0</v>
      </c>
      <c r="V410" s="104"/>
      <c r="W410" s="104"/>
      <c r="X410" s="105"/>
      <c r="Y410" s="102"/>
      <c r="Z410" s="103"/>
      <c r="AA410" s="103"/>
      <c r="AB410" s="72">
        <f t="shared" si="342"/>
        <v>0</v>
      </c>
      <c r="AC410" s="104"/>
      <c r="AD410" s="104"/>
      <c r="AE410" s="152"/>
      <c r="AF410" s="159"/>
      <c r="AG410" s="103"/>
      <c r="AH410" s="103"/>
      <c r="AI410" s="72">
        <f t="shared" si="343"/>
        <v>0</v>
      </c>
      <c r="AJ410" s="104"/>
      <c r="AK410" s="104"/>
      <c r="AL410" s="105"/>
      <c r="AM410" s="102"/>
      <c r="AN410" s="103"/>
      <c r="AO410" s="103"/>
      <c r="AP410" s="72">
        <f t="shared" si="344"/>
        <v>0</v>
      </c>
      <c r="AQ410" s="104"/>
      <c r="AR410" s="104"/>
      <c r="AS410" s="152"/>
      <c r="AT410" s="159"/>
      <c r="AU410" s="103"/>
      <c r="AV410" s="103"/>
      <c r="AW410" s="72">
        <f t="shared" si="345"/>
        <v>0</v>
      </c>
      <c r="AX410" s="104"/>
      <c r="AY410" s="104"/>
      <c r="AZ410" s="105"/>
      <c r="BA410" s="102"/>
      <c r="BB410" s="103"/>
      <c r="BC410" s="103"/>
      <c r="BD410" s="72">
        <f t="shared" si="346"/>
        <v>0</v>
      </c>
      <c r="BE410" s="104"/>
      <c r="BF410" s="104"/>
      <c r="BG410" s="152"/>
      <c r="BH410" s="159"/>
      <c r="BI410" s="103"/>
      <c r="BJ410" s="103"/>
      <c r="BK410" s="72">
        <f t="shared" si="347"/>
        <v>0</v>
      </c>
      <c r="BL410" s="104"/>
      <c r="BM410" s="104"/>
      <c r="BN410" s="105"/>
      <c r="BO410" s="102"/>
      <c r="BP410" s="103"/>
      <c r="BQ410" s="103"/>
      <c r="BR410" s="72">
        <f t="shared" si="348"/>
        <v>0</v>
      </c>
      <c r="BS410" s="104"/>
      <c r="BT410" s="104"/>
      <c r="BU410" s="152"/>
      <c r="BV410" s="159"/>
      <c r="BW410" s="103"/>
      <c r="BX410" s="103"/>
      <c r="BY410" s="72">
        <f t="shared" si="349"/>
        <v>0</v>
      </c>
      <c r="BZ410" s="104"/>
      <c r="CA410" s="104"/>
      <c r="CB410" s="105"/>
      <c r="CC410" s="102"/>
      <c r="CD410" s="103"/>
      <c r="CE410" s="103"/>
      <c r="CF410" s="72">
        <f t="shared" si="350"/>
        <v>0</v>
      </c>
      <c r="CG410" s="104"/>
      <c r="CH410" s="104"/>
      <c r="CI410" s="152"/>
      <c r="CJ410" s="159"/>
      <c r="CK410" s="103"/>
      <c r="CL410" s="103"/>
      <c r="CM410" s="72">
        <f t="shared" si="351"/>
        <v>0</v>
      </c>
      <c r="CN410" s="104"/>
      <c r="CO410" s="104"/>
      <c r="CP410" s="105"/>
      <c r="CQ410" s="102"/>
      <c r="CR410" s="103"/>
      <c r="CS410" s="103"/>
      <c r="CT410" s="72">
        <f t="shared" si="352"/>
        <v>0</v>
      </c>
      <c r="CU410" s="104"/>
      <c r="CV410" s="104"/>
      <c r="CW410" s="152"/>
      <c r="CX410" s="159"/>
      <c r="CY410" s="103"/>
      <c r="CZ410" s="103"/>
      <c r="DA410" s="72">
        <f t="shared" si="353"/>
        <v>0</v>
      </c>
      <c r="DB410" s="104"/>
      <c r="DC410" s="104"/>
      <c r="DD410" s="105"/>
      <c r="DE410" s="102"/>
      <c r="DF410" s="103"/>
      <c r="DG410" s="103"/>
      <c r="DH410" s="72">
        <f t="shared" si="354"/>
        <v>0</v>
      </c>
      <c r="DI410" s="104"/>
      <c r="DJ410" s="104"/>
      <c r="DK410" s="152"/>
      <c r="DL410" s="170">
        <f t="shared" si="355"/>
        <v>0</v>
      </c>
      <c r="DM410" s="51">
        <f>DN410*Довідники!$H$2</f>
        <v>0</v>
      </c>
      <c r="DN410" s="72">
        <f t="shared" si="356"/>
        <v>0</v>
      </c>
      <c r="DO410" s="96" t="str">
        <f t="shared" si="357"/>
        <v xml:space="preserve"> </v>
      </c>
      <c r="DP410" s="68" t="str">
        <f>IF(OR(DO410&lt;Довідники!$J$3, DO410&gt;Довідники!$K$3), "!", "")</f>
        <v>!</v>
      </c>
      <c r="DQ410" s="120"/>
      <c r="DR410" s="45" t="str">
        <f t="shared" si="358"/>
        <v/>
      </c>
      <c r="DS410" s="182" t="s">
        <v>207</v>
      </c>
      <c r="DT410" s="119"/>
      <c r="DU410" s="119"/>
      <c r="DV410" s="119"/>
      <c r="DW410" s="179"/>
      <c r="DX410" s="182"/>
      <c r="DY410" s="119"/>
      <c r="DZ410" s="119"/>
      <c r="EA410" s="183"/>
      <c r="EB410" s="129">
        <f t="shared" si="359"/>
        <v>0</v>
      </c>
      <c r="EC410" s="130">
        <f t="shared" si="360"/>
        <v>0</v>
      </c>
      <c r="ED410" s="131">
        <f t="shared" si="361"/>
        <v>0</v>
      </c>
      <c r="EE410" s="131">
        <f t="shared" si="362"/>
        <v>0</v>
      </c>
      <c r="EF410" s="131">
        <f t="shared" si="363"/>
        <v>0</v>
      </c>
      <c r="EG410" s="131">
        <f t="shared" si="364"/>
        <v>0</v>
      </c>
      <c r="EH410" s="131">
        <f t="shared" si="365"/>
        <v>0</v>
      </c>
      <c r="EI410" s="131">
        <f t="shared" si="366"/>
        <v>0</v>
      </c>
      <c r="EJ410" s="131">
        <f t="shared" si="367"/>
        <v>0</v>
      </c>
      <c r="EK410" s="35"/>
      <c r="EL410" s="123">
        <f t="shared" si="368"/>
        <v>0</v>
      </c>
    </row>
    <row r="411" spans="1:142" customFormat="1" ht="13.5" thickBot="1" x14ac:dyDescent="0.25">
      <c r="A411" s="49">
        <f t="shared" si="369"/>
        <v>92</v>
      </c>
      <c r="B411" s="101"/>
      <c r="C411" s="50" t="str">
        <f>IF(ISBLANK(D411)=FALSE,VLOOKUP(D411,Довідники!$B$2:$C$45,2,FALSE),"")</f>
        <v/>
      </c>
      <c r="D411" s="145"/>
      <c r="E411" s="112"/>
      <c r="F411" s="48" t="str">
        <f t="shared" si="317"/>
        <v/>
      </c>
      <c r="G411" s="48" t="str">
        <f>CONCATENATE(IF($X411="З", CONCATENATE($R$4, ","), ""), IF($X411=Довідники!$E$5, CONCATENATE($R$4, "*,"), ""), IF($AE411="З", CONCATENATE($Y$4, ","), ""), IF($AE411=Довідники!$E$5, CONCATENATE($Y$4, "*,"), ""), IF($AL411="З", CONCATENATE($AF$4, ","), ""), IF($AL411=Довідники!$E$5, CONCATENATE($AF$4, "*,"), ""), IF($AS411="З", CONCATENATE($AM$4, ","), ""), IF($AS411=Довідники!$E$5, CONCATENATE($AM$4, "*,"), ""), IF($AZ411="З", CONCATENATE($AT$4, ","), ""), IF($AZ411=Довідники!$E$5, CONCATENATE($AT$4, "*,"), ""), IF($BG411="З", CONCATENATE($BA$4, ","), ""), IF($BG411=Довідники!$E$5, CONCATENATE($BA$4, "*,"), ""), IF($BN411="З", CONCATENATE($BH$4, ","), ""), IF($BN411=Довідники!$E$5, CONCATENATE($BH$4, "*,"), ""), IF($BU411="З", CONCATENATE($BO$4, ","), ""), IF($BU411=Довідники!$E$5, CONCATENATE($BO$4, "*,"), ""), IF($CB411="З", CONCATENATE($BV$4, ","), ""), IF($CB411=Довідники!$E$5, CONCATENATE($BV$4, "*,"), ""), IF($CI411="З", CONCATENATE($CC$4, ","), ""), IF($CI411=Довідники!$E$5, CONCATENATE($CC$4, "*,"), ""), IF($CP411="З", CONCATENATE($CJ$4, ","), ""), IF($CP411=Довідники!$E$5, CONCATENATE($CJ$4, "*,"), ""), IF($CW411="З", CONCATENATE($CQ$4, ","), ""), IF($CW411=Довідники!$E$5, CONCATENATE($CQ$4, "*,"), ""), IF($DD411="З", CONCATENATE($CX$4, ","), ""), IF($DD411=Довідники!$E$5, CONCATENATE($CX$4, "*,"), ""), IF($DK411="З", CONCATENATE($DE$4, ","), ""), IF($DK411=Довідники!$E$5, CONCATENATE($DE$4, "*,"), ""))</f>
        <v/>
      </c>
      <c r="H411" s="48" t="str">
        <f t="shared" si="318"/>
        <v/>
      </c>
      <c r="I411" s="48" t="str">
        <f t="shared" si="319"/>
        <v/>
      </c>
      <c r="J411" s="48">
        <f t="shared" si="335"/>
        <v>0</v>
      </c>
      <c r="K411" s="48" t="str">
        <f t="shared" si="321"/>
        <v/>
      </c>
      <c r="L411" s="48">
        <f t="shared" si="336"/>
        <v>0</v>
      </c>
      <c r="M411" s="51">
        <f t="shared" si="337"/>
        <v>0</v>
      </c>
      <c r="N411" s="51">
        <f t="shared" si="338"/>
        <v>0</v>
      </c>
      <c r="O411" s="52">
        <f t="shared" si="339"/>
        <v>0</v>
      </c>
      <c r="P411" s="96" t="str">
        <f t="shared" si="340"/>
        <v xml:space="preserve"> </v>
      </c>
      <c r="Q411" s="166" t="str">
        <f>IF(OR(P411&lt;Довідники!$J$8, P411&gt;Довідники!$K$8), "!", "")</f>
        <v>!</v>
      </c>
      <c r="R411" s="159"/>
      <c r="S411" s="103"/>
      <c r="T411" s="103"/>
      <c r="U411" s="72">
        <f t="shared" si="341"/>
        <v>0</v>
      </c>
      <c r="V411" s="104"/>
      <c r="W411" s="104"/>
      <c r="X411" s="105"/>
      <c r="Y411" s="102"/>
      <c r="Z411" s="103"/>
      <c r="AA411" s="103"/>
      <c r="AB411" s="72">
        <f t="shared" si="342"/>
        <v>0</v>
      </c>
      <c r="AC411" s="104"/>
      <c r="AD411" s="104"/>
      <c r="AE411" s="152"/>
      <c r="AF411" s="159"/>
      <c r="AG411" s="103"/>
      <c r="AH411" s="103"/>
      <c r="AI411" s="72">
        <f t="shared" si="343"/>
        <v>0</v>
      </c>
      <c r="AJ411" s="104"/>
      <c r="AK411" s="104"/>
      <c r="AL411" s="105"/>
      <c r="AM411" s="102"/>
      <c r="AN411" s="103"/>
      <c r="AO411" s="103"/>
      <c r="AP411" s="72">
        <f t="shared" si="344"/>
        <v>0</v>
      </c>
      <c r="AQ411" s="104"/>
      <c r="AR411" s="104"/>
      <c r="AS411" s="152"/>
      <c r="AT411" s="159"/>
      <c r="AU411" s="103"/>
      <c r="AV411" s="103"/>
      <c r="AW411" s="72">
        <f t="shared" si="345"/>
        <v>0</v>
      </c>
      <c r="AX411" s="104"/>
      <c r="AY411" s="104"/>
      <c r="AZ411" s="105"/>
      <c r="BA411" s="102"/>
      <c r="BB411" s="103"/>
      <c r="BC411" s="103"/>
      <c r="BD411" s="72">
        <f t="shared" si="346"/>
        <v>0</v>
      </c>
      <c r="BE411" s="104"/>
      <c r="BF411" s="104"/>
      <c r="BG411" s="152"/>
      <c r="BH411" s="159"/>
      <c r="BI411" s="103"/>
      <c r="BJ411" s="103"/>
      <c r="BK411" s="72">
        <f t="shared" si="347"/>
        <v>0</v>
      </c>
      <c r="BL411" s="104"/>
      <c r="BM411" s="104"/>
      <c r="BN411" s="105"/>
      <c r="BO411" s="102"/>
      <c r="BP411" s="103"/>
      <c r="BQ411" s="103"/>
      <c r="BR411" s="72">
        <f t="shared" si="348"/>
        <v>0</v>
      </c>
      <c r="BS411" s="104"/>
      <c r="BT411" s="104"/>
      <c r="BU411" s="152"/>
      <c r="BV411" s="159"/>
      <c r="BW411" s="103"/>
      <c r="BX411" s="103"/>
      <c r="BY411" s="72">
        <f t="shared" si="349"/>
        <v>0</v>
      </c>
      <c r="BZ411" s="104"/>
      <c r="CA411" s="104"/>
      <c r="CB411" s="105"/>
      <c r="CC411" s="102"/>
      <c r="CD411" s="103"/>
      <c r="CE411" s="103"/>
      <c r="CF411" s="72">
        <f t="shared" si="350"/>
        <v>0</v>
      </c>
      <c r="CG411" s="104"/>
      <c r="CH411" s="104"/>
      <c r="CI411" s="152"/>
      <c r="CJ411" s="159"/>
      <c r="CK411" s="103"/>
      <c r="CL411" s="103"/>
      <c r="CM411" s="72">
        <f t="shared" si="351"/>
        <v>0</v>
      </c>
      <c r="CN411" s="104"/>
      <c r="CO411" s="104"/>
      <c r="CP411" s="105"/>
      <c r="CQ411" s="102"/>
      <c r="CR411" s="103"/>
      <c r="CS411" s="103"/>
      <c r="CT411" s="72">
        <f t="shared" si="352"/>
        <v>0</v>
      </c>
      <c r="CU411" s="104"/>
      <c r="CV411" s="104"/>
      <c r="CW411" s="152"/>
      <c r="CX411" s="159"/>
      <c r="CY411" s="103"/>
      <c r="CZ411" s="103"/>
      <c r="DA411" s="72">
        <f t="shared" si="353"/>
        <v>0</v>
      </c>
      <c r="DB411" s="104"/>
      <c r="DC411" s="104"/>
      <c r="DD411" s="105"/>
      <c r="DE411" s="102"/>
      <c r="DF411" s="103"/>
      <c r="DG411" s="103"/>
      <c r="DH411" s="72">
        <f t="shared" si="354"/>
        <v>0</v>
      </c>
      <c r="DI411" s="104"/>
      <c r="DJ411" s="104"/>
      <c r="DK411" s="152"/>
      <c r="DL411" s="170">
        <f t="shared" si="355"/>
        <v>0</v>
      </c>
      <c r="DM411" s="51">
        <f>DN411*Довідники!$H$2</f>
        <v>0</v>
      </c>
      <c r="DN411" s="72">
        <f t="shared" si="356"/>
        <v>0</v>
      </c>
      <c r="DO411" s="96" t="str">
        <f t="shared" si="357"/>
        <v xml:space="preserve"> </v>
      </c>
      <c r="DP411" s="68" t="str">
        <f>IF(OR(DO411&lt;Довідники!$J$3, DO411&gt;Довідники!$K$3), "!", "")</f>
        <v>!</v>
      </c>
      <c r="DQ411" s="120"/>
      <c r="DR411" s="45" t="str">
        <f t="shared" si="358"/>
        <v/>
      </c>
      <c r="DS411" s="182" t="s">
        <v>207</v>
      </c>
      <c r="DT411" s="119"/>
      <c r="DU411" s="119"/>
      <c r="DV411" s="119"/>
      <c r="DW411" s="179"/>
      <c r="DX411" s="182"/>
      <c r="DY411" s="119"/>
      <c r="DZ411" s="119"/>
      <c r="EA411" s="183"/>
      <c r="EB411" s="129">
        <f t="shared" si="359"/>
        <v>0</v>
      </c>
      <c r="EC411" s="130">
        <f t="shared" si="360"/>
        <v>0</v>
      </c>
      <c r="ED411" s="131">
        <f t="shared" si="361"/>
        <v>0</v>
      </c>
      <c r="EE411" s="131">
        <f t="shared" si="362"/>
        <v>0</v>
      </c>
      <c r="EF411" s="131">
        <f t="shared" si="363"/>
        <v>0</v>
      </c>
      <c r="EG411" s="131">
        <f t="shared" si="364"/>
        <v>0</v>
      </c>
      <c r="EH411" s="131">
        <f t="shared" si="365"/>
        <v>0</v>
      </c>
      <c r="EI411" s="131">
        <f t="shared" si="366"/>
        <v>0</v>
      </c>
      <c r="EJ411" s="131">
        <f t="shared" si="367"/>
        <v>0</v>
      </c>
      <c r="EK411" s="35"/>
      <c r="EL411" s="123">
        <f t="shared" si="368"/>
        <v>0</v>
      </c>
    </row>
    <row r="412" spans="1:142" customFormat="1" ht="13.5" thickBot="1" x14ac:dyDescent="0.25">
      <c r="A412" s="49">
        <f t="shared" si="369"/>
        <v>93</v>
      </c>
      <c r="B412" s="101"/>
      <c r="C412" s="50" t="str">
        <f>IF(ISBLANK(D412)=FALSE,VLOOKUP(D412,Довідники!$B$2:$C$45,2,FALSE),"")</f>
        <v/>
      </c>
      <c r="D412" s="145"/>
      <c r="E412" s="112"/>
      <c r="F412" s="48" t="str">
        <f t="shared" si="317"/>
        <v/>
      </c>
      <c r="G412" s="48" t="str">
        <f>CONCATENATE(IF($X412="З", CONCATENATE($R$4, ","), ""), IF($X412=Довідники!$E$5, CONCATENATE($R$4, "*,"), ""), IF($AE412="З", CONCATENATE($Y$4, ","), ""), IF($AE412=Довідники!$E$5, CONCATENATE($Y$4, "*,"), ""), IF($AL412="З", CONCATENATE($AF$4, ","), ""), IF($AL412=Довідники!$E$5, CONCATENATE($AF$4, "*,"), ""), IF($AS412="З", CONCATENATE($AM$4, ","), ""), IF($AS412=Довідники!$E$5, CONCATENATE($AM$4, "*,"), ""), IF($AZ412="З", CONCATENATE($AT$4, ","), ""), IF($AZ412=Довідники!$E$5, CONCATENATE($AT$4, "*,"), ""), IF($BG412="З", CONCATENATE($BA$4, ","), ""), IF($BG412=Довідники!$E$5, CONCATENATE($BA$4, "*,"), ""), IF($BN412="З", CONCATENATE($BH$4, ","), ""), IF($BN412=Довідники!$E$5, CONCATENATE($BH$4, "*,"), ""), IF($BU412="З", CONCATENATE($BO$4, ","), ""), IF($BU412=Довідники!$E$5, CONCATENATE($BO$4, "*,"), ""), IF($CB412="З", CONCATENATE($BV$4, ","), ""), IF($CB412=Довідники!$E$5, CONCATENATE($BV$4, "*,"), ""), IF($CI412="З", CONCATENATE($CC$4, ","), ""), IF($CI412=Довідники!$E$5, CONCATENATE($CC$4, "*,"), ""), IF($CP412="З", CONCATENATE($CJ$4, ","), ""), IF($CP412=Довідники!$E$5, CONCATENATE($CJ$4, "*,"), ""), IF($CW412="З", CONCATENATE($CQ$4, ","), ""), IF($CW412=Довідники!$E$5, CONCATENATE($CQ$4, "*,"), ""), IF($DD412="З", CONCATENATE($CX$4, ","), ""), IF($DD412=Довідники!$E$5, CONCATENATE($CX$4, "*,"), ""), IF($DK412="З", CONCATENATE($DE$4, ","), ""), IF($DK412=Довідники!$E$5, CONCATENATE($DE$4, "*,"), ""))</f>
        <v/>
      </c>
      <c r="H412" s="48" t="str">
        <f t="shared" si="318"/>
        <v/>
      </c>
      <c r="I412" s="48" t="str">
        <f t="shared" si="319"/>
        <v/>
      </c>
      <c r="J412" s="48">
        <f t="shared" si="335"/>
        <v>0</v>
      </c>
      <c r="K412" s="48" t="str">
        <f t="shared" si="321"/>
        <v/>
      </c>
      <c r="L412" s="48">
        <f t="shared" si="336"/>
        <v>0</v>
      </c>
      <c r="M412" s="51">
        <f t="shared" si="337"/>
        <v>0</v>
      </c>
      <c r="N412" s="51">
        <f t="shared" si="338"/>
        <v>0</v>
      </c>
      <c r="O412" s="52">
        <f t="shared" si="339"/>
        <v>0</v>
      </c>
      <c r="P412" s="96" t="str">
        <f t="shared" si="340"/>
        <v xml:space="preserve"> </v>
      </c>
      <c r="Q412" s="166" t="str">
        <f>IF(OR(P412&lt;Довідники!$J$8, P412&gt;Довідники!$K$8), "!", "")</f>
        <v>!</v>
      </c>
      <c r="R412" s="159"/>
      <c r="S412" s="103"/>
      <c r="T412" s="103"/>
      <c r="U412" s="72">
        <f t="shared" si="341"/>
        <v>0</v>
      </c>
      <c r="V412" s="104"/>
      <c r="W412" s="104"/>
      <c r="X412" s="105"/>
      <c r="Y412" s="102"/>
      <c r="Z412" s="103"/>
      <c r="AA412" s="103"/>
      <c r="AB412" s="72">
        <f t="shared" si="342"/>
        <v>0</v>
      </c>
      <c r="AC412" s="104"/>
      <c r="AD412" s="104"/>
      <c r="AE412" s="152"/>
      <c r="AF412" s="159"/>
      <c r="AG412" s="103"/>
      <c r="AH412" s="103"/>
      <c r="AI412" s="72">
        <f t="shared" si="343"/>
        <v>0</v>
      </c>
      <c r="AJ412" s="104"/>
      <c r="AK412" s="104"/>
      <c r="AL412" s="105"/>
      <c r="AM412" s="102"/>
      <c r="AN412" s="103"/>
      <c r="AO412" s="103"/>
      <c r="AP412" s="72">
        <f t="shared" si="344"/>
        <v>0</v>
      </c>
      <c r="AQ412" s="104"/>
      <c r="AR412" s="104"/>
      <c r="AS412" s="152"/>
      <c r="AT412" s="159"/>
      <c r="AU412" s="103"/>
      <c r="AV412" s="103"/>
      <c r="AW412" s="72">
        <f t="shared" si="345"/>
        <v>0</v>
      </c>
      <c r="AX412" s="104"/>
      <c r="AY412" s="104"/>
      <c r="AZ412" s="105"/>
      <c r="BA412" s="102"/>
      <c r="BB412" s="103"/>
      <c r="BC412" s="103"/>
      <c r="BD412" s="72">
        <f t="shared" si="346"/>
        <v>0</v>
      </c>
      <c r="BE412" s="104"/>
      <c r="BF412" s="104"/>
      <c r="BG412" s="152"/>
      <c r="BH412" s="159"/>
      <c r="BI412" s="103"/>
      <c r="BJ412" s="103"/>
      <c r="BK412" s="72">
        <f t="shared" si="347"/>
        <v>0</v>
      </c>
      <c r="BL412" s="104"/>
      <c r="BM412" s="104"/>
      <c r="BN412" s="105"/>
      <c r="BO412" s="102"/>
      <c r="BP412" s="103"/>
      <c r="BQ412" s="103"/>
      <c r="BR412" s="72">
        <f t="shared" si="348"/>
        <v>0</v>
      </c>
      <c r="BS412" s="104"/>
      <c r="BT412" s="104"/>
      <c r="BU412" s="152"/>
      <c r="BV412" s="159"/>
      <c r="BW412" s="103"/>
      <c r="BX412" s="103"/>
      <c r="BY412" s="72">
        <f t="shared" si="349"/>
        <v>0</v>
      </c>
      <c r="BZ412" s="104"/>
      <c r="CA412" s="104"/>
      <c r="CB412" s="105"/>
      <c r="CC412" s="102"/>
      <c r="CD412" s="103"/>
      <c r="CE412" s="103"/>
      <c r="CF412" s="72">
        <f t="shared" si="350"/>
        <v>0</v>
      </c>
      <c r="CG412" s="104"/>
      <c r="CH412" s="104"/>
      <c r="CI412" s="152"/>
      <c r="CJ412" s="159"/>
      <c r="CK412" s="103"/>
      <c r="CL412" s="103"/>
      <c r="CM412" s="72">
        <f t="shared" si="351"/>
        <v>0</v>
      </c>
      <c r="CN412" s="104"/>
      <c r="CO412" s="104"/>
      <c r="CP412" s="105"/>
      <c r="CQ412" s="102"/>
      <c r="CR412" s="103"/>
      <c r="CS412" s="103"/>
      <c r="CT412" s="72">
        <f t="shared" si="352"/>
        <v>0</v>
      </c>
      <c r="CU412" s="104"/>
      <c r="CV412" s="104"/>
      <c r="CW412" s="152"/>
      <c r="CX412" s="159"/>
      <c r="CY412" s="103"/>
      <c r="CZ412" s="103"/>
      <c r="DA412" s="72">
        <f t="shared" si="353"/>
        <v>0</v>
      </c>
      <c r="DB412" s="104"/>
      <c r="DC412" s="104"/>
      <c r="DD412" s="105"/>
      <c r="DE412" s="102"/>
      <c r="DF412" s="103"/>
      <c r="DG412" s="103"/>
      <c r="DH412" s="72">
        <f t="shared" si="354"/>
        <v>0</v>
      </c>
      <c r="DI412" s="104"/>
      <c r="DJ412" s="104"/>
      <c r="DK412" s="152"/>
      <c r="DL412" s="170">
        <f t="shared" si="355"/>
        <v>0</v>
      </c>
      <c r="DM412" s="51">
        <f>DN412*Довідники!$H$2</f>
        <v>0</v>
      </c>
      <c r="DN412" s="72">
        <f t="shared" si="356"/>
        <v>0</v>
      </c>
      <c r="DO412" s="96" t="str">
        <f t="shared" si="357"/>
        <v xml:space="preserve"> </v>
      </c>
      <c r="DP412" s="68" t="str">
        <f>IF(OR(DO412&lt;Довідники!$J$3, DO412&gt;Довідники!$K$3), "!", "")</f>
        <v>!</v>
      </c>
      <c r="DQ412" s="120"/>
      <c r="DR412" s="45" t="str">
        <f t="shared" si="358"/>
        <v/>
      </c>
      <c r="DS412" s="182" t="s">
        <v>207</v>
      </c>
      <c r="DT412" s="119"/>
      <c r="DU412" s="119"/>
      <c r="DV412" s="119"/>
      <c r="DW412" s="179"/>
      <c r="DX412" s="182"/>
      <c r="DY412" s="119"/>
      <c r="DZ412" s="119"/>
      <c r="EA412" s="183"/>
      <c r="EB412" s="129">
        <f t="shared" si="359"/>
        <v>0</v>
      </c>
      <c r="EC412" s="130">
        <f t="shared" si="360"/>
        <v>0</v>
      </c>
      <c r="ED412" s="131">
        <f t="shared" si="361"/>
        <v>0</v>
      </c>
      <c r="EE412" s="131">
        <f t="shared" si="362"/>
        <v>0</v>
      </c>
      <c r="EF412" s="131">
        <f t="shared" si="363"/>
        <v>0</v>
      </c>
      <c r="EG412" s="131">
        <f t="shared" si="364"/>
        <v>0</v>
      </c>
      <c r="EH412" s="131">
        <f t="shared" si="365"/>
        <v>0</v>
      </c>
      <c r="EI412" s="131">
        <f t="shared" si="366"/>
        <v>0</v>
      </c>
      <c r="EJ412" s="131">
        <f t="shared" si="367"/>
        <v>0</v>
      </c>
      <c r="EK412" s="35"/>
      <c r="EL412" s="123">
        <f t="shared" si="368"/>
        <v>0</v>
      </c>
    </row>
    <row r="413" spans="1:142" customFormat="1" ht="13.5" thickBot="1" x14ac:dyDescent="0.25">
      <c r="A413" s="49">
        <f t="shared" si="369"/>
        <v>94</v>
      </c>
      <c r="B413" s="101"/>
      <c r="C413" s="50" t="str">
        <f>IF(ISBLANK(D413)=FALSE,VLOOKUP(D413,Довідники!$B$2:$C$45,2,FALSE),"")</f>
        <v/>
      </c>
      <c r="D413" s="145"/>
      <c r="E413" s="112"/>
      <c r="F413" s="48" t="str">
        <f t="shared" si="317"/>
        <v/>
      </c>
      <c r="G413" s="48" t="str">
        <f>CONCATENATE(IF($X413="З", CONCATENATE($R$4, ","), ""), IF($X413=Довідники!$E$5, CONCATENATE($R$4, "*,"), ""), IF($AE413="З", CONCATENATE($Y$4, ","), ""), IF($AE413=Довідники!$E$5, CONCATENATE($Y$4, "*,"), ""), IF($AL413="З", CONCATENATE($AF$4, ","), ""), IF($AL413=Довідники!$E$5, CONCATENATE($AF$4, "*,"), ""), IF($AS413="З", CONCATENATE($AM$4, ","), ""), IF($AS413=Довідники!$E$5, CONCATENATE($AM$4, "*,"), ""), IF($AZ413="З", CONCATENATE($AT$4, ","), ""), IF($AZ413=Довідники!$E$5, CONCATENATE($AT$4, "*,"), ""), IF($BG413="З", CONCATENATE($BA$4, ","), ""), IF($BG413=Довідники!$E$5, CONCATENATE($BA$4, "*,"), ""), IF($BN413="З", CONCATENATE($BH$4, ","), ""), IF($BN413=Довідники!$E$5, CONCATENATE($BH$4, "*,"), ""), IF($BU413="З", CONCATENATE($BO$4, ","), ""), IF($BU413=Довідники!$E$5, CONCATENATE($BO$4, "*,"), ""), IF($CB413="З", CONCATENATE($BV$4, ","), ""), IF($CB413=Довідники!$E$5, CONCATENATE($BV$4, "*,"), ""), IF($CI413="З", CONCATENATE($CC$4, ","), ""), IF($CI413=Довідники!$E$5, CONCATENATE($CC$4, "*,"), ""), IF($CP413="З", CONCATENATE($CJ$4, ","), ""), IF($CP413=Довідники!$E$5, CONCATENATE($CJ$4, "*,"), ""), IF($CW413="З", CONCATENATE($CQ$4, ","), ""), IF($CW413=Довідники!$E$5, CONCATENATE($CQ$4, "*,"), ""), IF($DD413="З", CONCATENATE($CX$4, ","), ""), IF($DD413=Довідники!$E$5, CONCATENATE($CX$4, "*,"), ""), IF($DK413="З", CONCATENATE($DE$4, ","), ""), IF($DK413=Довідники!$E$5, CONCATENATE($DE$4, "*,"), ""))</f>
        <v/>
      </c>
      <c r="H413" s="48" t="str">
        <f t="shared" si="318"/>
        <v/>
      </c>
      <c r="I413" s="48" t="str">
        <f t="shared" si="319"/>
        <v/>
      </c>
      <c r="J413" s="48">
        <f t="shared" si="335"/>
        <v>0</v>
      </c>
      <c r="K413" s="48" t="str">
        <f t="shared" si="321"/>
        <v/>
      </c>
      <c r="L413" s="48">
        <f t="shared" si="336"/>
        <v>0</v>
      </c>
      <c r="M413" s="51">
        <f t="shared" si="337"/>
        <v>0</v>
      </c>
      <c r="N413" s="51">
        <f t="shared" si="338"/>
        <v>0</v>
      </c>
      <c r="O413" s="52">
        <f t="shared" si="339"/>
        <v>0</v>
      </c>
      <c r="P413" s="96" t="str">
        <f t="shared" si="340"/>
        <v xml:space="preserve"> </v>
      </c>
      <c r="Q413" s="166" t="str">
        <f>IF(OR(P413&lt;Довідники!$J$8, P413&gt;Довідники!$K$8), "!", "")</f>
        <v>!</v>
      </c>
      <c r="R413" s="159"/>
      <c r="S413" s="103"/>
      <c r="T413" s="103"/>
      <c r="U413" s="72">
        <f t="shared" si="341"/>
        <v>0</v>
      </c>
      <c r="V413" s="104"/>
      <c r="W413" s="104"/>
      <c r="X413" s="105"/>
      <c r="Y413" s="102"/>
      <c r="Z413" s="103"/>
      <c r="AA413" s="103"/>
      <c r="AB413" s="72">
        <f t="shared" si="342"/>
        <v>0</v>
      </c>
      <c r="AC413" s="104"/>
      <c r="AD413" s="104"/>
      <c r="AE413" s="152"/>
      <c r="AF413" s="159"/>
      <c r="AG413" s="103"/>
      <c r="AH413" s="103"/>
      <c r="AI413" s="72">
        <f t="shared" si="343"/>
        <v>0</v>
      </c>
      <c r="AJ413" s="104"/>
      <c r="AK413" s="104"/>
      <c r="AL413" s="105"/>
      <c r="AM413" s="102"/>
      <c r="AN413" s="103"/>
      <c r="AO413" s="103"/>
      <c r="AP413" s="72">
        <f t="shared" si="344"/>
        <v>0</v>
      </c>
      <c r="AQ413" s="104"/>
      <c r="AR413" s="104"/>
      <c r="AS413" s="152"/>
      <c r="AT413" s="159"/>
      <c r="AU413" s="103"/>
      <c r="AV413" s="103"/>
      <c r="AW413" s="72">
        <f t="shared" si="345"/>
        <v>0</v>
      </c>
      <c r="AX413" s="104"/>
      <c r="AY413" s="104"/>
      <c r="AZ413" s="105"/>
      <c r="BA413" s="102"/>
      <c r="BB413" s="103"/>
      <c r="BC413" s="103"/>
      <c r="BD413" s="72">
        <f t="shared" si="346"/>
        <v>0</v>
      </c>
      <c r="BE413" s="104"/>
      <c r="BF413" s="104"/>
      <c r="BG413" s="152"/>
      <c r="BH413" s="159"/>
      <c r="BI413" s="103"/>
      <c r="BJ413" s="103"/>
      <c r="BK413" s="72">
        <f t="shared" si="347"/>
        <v>0</v>
      </c>
      <c r="BL413" s="104"/>
      <c r="BM413" s="104"/>
      <c r="BN413" s="105"/>
      <c r="BO413" s="102"/>
      <c r="BP413" s="103"/>
      <c r="BQ413" s="103"/>
      <c r="BR413" s="72">
        <f t="shared" si="348"/>
        <v>0</v>
      </c>
      <c r="BS413" s="104"/>
      <c r="BT413" s="104"/>
      <c r="BU413" s="152"/>
      <c r="BV413" s="159"/>
      <c r="BW413" s="103"/>
      <c r="BX413" s="103"/>
      <c r="BY413" s="72">
        <f t="shared" si="349"/>
        <v>0</v>
      </c>
      <c r="BZ413" s="104"/>
      <c r="CA413" s="104"/>
      <c r="CB413" s="105"/>
      <c r="CC413" s="102"/>
      <c r="CD413" s="103"/>
      <c r="CE413" s="103"/>
      <c r="CF413" s="72">
        <f t="shared" si="350"/>
        <v>0</v>
      </c>
      <c r="CG413" s="104"/>
      <c r="CH413" s="104"/>
      <c r="CI413" s="152"/>
      <c r="CJ413" s="159"/>
      <c r="CK413" s="103"/>
      <c r="CL413" s="103"/>
      <c r="CM413" s="72">
        <f t="shared" si="351"/>
        <v>0</v>
      </c>
      <c r="CN413" s="104"/>
      <c r="CO413" s="104"/>
      <c r="CP413" s="105"/>
      <c r="CQ413" s="102"/>
      <c r="CR413" s="103"/>
      <c r="CS413" s="103"/>
      <c r="CT413" s="72">
        <f t="shared" si="352"/>
        <v>0</v>
      </c>
      <c r="CU413" s="104"/>
      <c r="CV413" s="104"/>
      <c r="CW413" s="152"/>
      <c r="CX413" s="159"/>
      <c r="CY413" s="103"/>
      <c r="CZ413" s="103"/>
      <c r="DA413" s="72">
        <f t="shared" si="353"/>
        <v>0</v>
      </c>
      <c r="DB413" s="104"/>
      <c r="DC413" s="104"/>
      <c r="DD413" s="105"/>
      <c r="DE413" s="102"/>
      <c r="DF413" s="103"/>
      <c r="DG413" s="103"/>
      <c r="DH413" s="72">
        <f t="shared" si="354"/>
        <v>0</v>
      </c>
      <c r="DI413" s="104"/>
      <c r="DJ413" s="104"/>
      <c r="DK413" s="152"/>
      <c r="DL413" s="170">
        <f t="shared" si="355"/>
        <v>0</v>
      </c>
      <c r="DM413" s="51">
        <f>DN413*Довідники!$H$2</f>
        <v>0</v>
      </c>
      <c r="DN413" s="72">
        <f t="shared" si="356"/>
        <v>0</v>
      </c>
      <c r="DO413" s="96" t="str">
        <f t="shared" si="357"/>
        <v xml:space="preserve"> </v>
      </c>
      <c r="DP413" s="68" t="str">
        <f>IF(OR(DO413&lt;Довідники!$J$3, DO413&gt;Довідники!$K$3), "!", "")</f>
        <v>!</v>
      </c>
      <c r="DQ413" s="120"/>
      <c r="DR413" s="45" t="str">
        <f t="shared" si="358"/>
        <v/>
      </c>
      <c r="DS413" s="182" t="s">
        <v>207</v>
      </c>
      <c r="DT413" s="119"/>
      <c r="DU413" s="119"/>
      <c r="DV413" s="119"/>
      <c r="DW413" s="179"/>
      <c r="DX413" s="182"/>
      <c r="DY413" s="119"/>
      <c r="DZ413" s="119"/>
      <c r="EA413" s="183"/>
      <c r="EB413" s="129">
        <f t="shared" si="359"/>
        <v>0</v>
      </c>
      <c r="EC413" s="130">
        <f t="shared" si="360"/>
        <v>0</v>
      </c>
      <c r="ED413" s="131">
        <f t="shared" si="361"/>
        <v>0</v>
      </c>
      <c r="EE413" s="131">
        <f t="shared" si="362"/>
        <v>0</v>
      </c>
      <c r="EF413" s="131">
        <f t="shared" si="363"/>
        <v>0</v>
      </c>
      <c r="EG413" s="131">
        <f t="shared" si="364"/>
        <v>0</v>
      </c>
      <c r="EH413" s="131">
        <f t="shared" si="365"/>
        <v>0</v>
      </c>
      <c r="EI413" s="131">
        <f t="shared" si="366"/>
        <v>0</v>
      </c>
      <c r="EJ413" s="131">
        <f t="shared" si="367"/>
        <v>0</v>
      </c>
      <c r="EK413" s="35"/>
      <c r="EL413" s="123">
        <f t="shared" si="368"/>
        <v>0</v>
      </c>
    </row>
    <row r="414" spans="1:142" customFormat="1" ht="13.5" thickBot="1" x14ac:dyDescent="0.25">
      <c r="A414" s="49">
        <f t="shared" si="369"/>
        <v>95</v>
      </c>
      <c r="B414" s="101"/>
      <c r="C414" s="50" t="str">
        <f>IF(ISBLANK(D414)=FALSE,VLOOKUP(D414,Довідники!$B$2:$C$45,2,FALSE),"")</f>
        <v/>
      </c>
      <c r="D414" s="145"/>
      <c r="E414" s="112"/>
      <c r="F414" s="48" t="str">
        <f t="shared" si="317"/>
        <v/>
      </c>
      <c r="G414" s="48" t="str">
        <f>CONCATENATE(IF($X414="З", CONCATENATE($R$4, ","), ""), IF($X414=Довідники!$E$5, CONCATENATE($R$4, "*,"), ""), IF($AE414="З", CONCATENATE($Y$4, ","), ""), IF($AE414=Довідники!$E$5, CONCATENATE($Y$4, "*,"), ""), IF($AL414="З", CONCATENATE($AF$4, ","), ""), IF($AL414=Довідники!$E$5, CONCATENATE($AF$4, "*,"), ""), IF($AS414="З", CONCATENATE($AM$4, ","), ""), IF($AS414=Довідники!$E$5, CONCATENATE($AM$4, "*,"), ""), IF($AZ414="З", CONCATENATE($AT$4, ","), ""), IF($AZ414=Довідники!$E$5, CONCATENATE($AT$4, "*,"), ""), IF($BG414="З", CONCATENATE($BA$4, ","), ""), IF($BG414=Довідники!$E$5, CONCATENATE($BA$4, "*,"), ""), IF($BN414="З", CONCATENATE($BH$4, ","), ""), IF($BN414=Довідники!$E$5, CONCATENATE($BH$4, "*,"), ""), IF($BU414="З", CONCATENATE($BO$4, ","), ""), IF($BU414=Довідники!$E$5, CONCATENATE($BO$4, "*,"), ""), IF($CB414="З", CONCATENATE($BV$4, ","), ""), IF($CB414=Довідники!$E$5, CONCATENATE($BV$4, "*,"), ""), IF($CI414="З", CONCATENATE($CC$4, ","), ""), IF($CI414=Довідники!$E$5, CONCATENATE($CC$4, "*,"), ""), IF($CP414="З", CONCATENATE($CJ$4, ","), ""), IF($CP414=Довідники!$E$5, CONCATENATE($CJ$4, "*,"), ""), IF($CW414="З", CONCATENATE($CQ$4, ","), ""), IF($CW414=Довідники!$E$5, CONCATENATE($CQ$4, "*,"), ""), IF($DD414="З", CONCATENATE($CX$4, ","), ""), IF($DD414=Довідники!$E$5, CONCATENATE($CX$4, "*,"), ""), IF($DK414="З", CONCATENATE($DE$4, ","), ""), IF($DK414=Довідники!$E$5, CONCATENATE($DE$4, "*,"), ""))</f>
        <v/>
      </c>
      <c r="H414" s="48" t="str">
        <f t="shared" si="318"/>
        <v/>
      </c>
      <c r="I414" s="48" t="str">
        <f t="shared" si="319"/>
        <v/>
      </c>
      <c r="J414" s="48">
        <f t="shared" si="335"/>
        <v>0</v>
      </c>
      <c r="K414" s="48" t="str">
        <f t="shared" si="321"/>
        <v/>
      </c>
      <c r="L414" s="48">
        <f t="shared" si="336"/>
        <v>0</v>
      </c>
      <c r="M414" s="51">
        <f t="shared" si="337"/>
        <v>0</v>
      </c>
      <c r="N414" s="51">
        <f t="shared" si="338"/>
        <v>0</v>
      </c>
      <c r="O414" s="52">
        <f t="shared" si="339"/>
        <v>0</v>
      </c>
      <c r="P414" s="96" t="str">
        <f t="shared" si="340"/>
        <v xml:space="preserve"> </v>
      </c>
      <c r="Q414" s="166" t="str">
        <f>IF(OR(P414&lt;Довідники!$J$8, P414&gt;Довідники!$K$8), "!", "")</f>
        <v>!</v>
      </c>
      <c r="R414" s="159"/>
      <c r="S414" s="103"/>
      <c r="T414" s="103"/>
      <c r="U414" s="72">
        <f t="shared" si="341"/>
        <v>0</v>
      </c>
      <c r="V414" s="104"/>
      <c r="W414" s="104"/>
      <c r="X414" s="105"/>
      <c r="Y414" s="102"/>
      <c r="Z414" s="103"/>
      <c r="AA414" s="103"/>
      <c r="AB414" s="72">
        <f t="shared" si="342"/>
        <v>0</v>
      </c>
      <c r="AC414" s="104"/>
      <c r="AD414" s="104"/>
      <c r="AE414" s="152"/>
      <c r="AF414" s="159"/>
      <c r="AG414" s="103"/>
      <c r="AH414" s="103"/>
      <c r="AI414" s="72">
        <f t="shared" si="343"/>
        <v>0</v>
      </c>
      <c r="AJ414" s="104"/>
      <c r="AK414" s="104"/>
      <c r="AL414" s="105"/>
      <c r="AM414" s="102"/>
      <c r="AN414" s="103"/>
      <c r="AO414" s="103"/>
      <c r="AP414" s="72">
        <f t="shared" si="344"/>
        <v>0</v>
      </c>
      <c r="AQ414" s="104"/>
      <c r="AR414" s="104"/>
      <c r="AS414" s="152"/>
      <c r="AT414" s="159"/>
      <c r="AU414" s="103"/>
      <c r="AV414" s="103"/>
      <c r="AW414" s="72">
        <f t="shared" si="345"/>
        <v>0</v>
      </c>
      <c r="AX414" s="104"/>
      <c r="AY414" s="104"/>
      <c r="AZ414" s="105"/>
      <c r="BA414" s="102"/>
      <c r="BB414" s="103"/>
      <c r="BC414" s="103"/>
      <c r="BD414" s="72">
        <f t="shared" si="346"/>
        <v>0</v>
      </c>
      <c r="BE414" s="104"/>
      <c r="BF414" s="104"/>
      <c r="BG414" s="152"/>
      <c r="BH414" s="159"/>
      <c r="BI414" s="103"/>
      <c r="BJ414" s="103"/>
      <c r="BK414" s="72">
        <f t="shared" si="347"/>
        <v>0</v>
      </c>
      <c r="BL414" s="104"/>
      <c r="BM414" s="104"/>
      <c r="BN414" s="105"/>
      <c r="BO414" s="102"/>
      <c r="BP414" s="103"/>
      <c r="BQ414" s="103"/>
      <c r="BR414" s="72">
        <f t="shared" si="348"/>
        <v>0</v>
      </c>
      <c r="BS414" s="104"/>
      <c r="BT414" s="104"/>
      <c r="BU414" s="152"/>
      <c r="BV414" s="159"/>
      <c r="BW414" s="103"/>
      <c r="BX414" s="103"/>
      <c r="BY414" s="72">
        <f t="shared" si="349"/>
        <v>0</v>
      </c>
      <c r="BZ414" s="104"/>
      <c r="CA414" s="104"/>
      <c r="CB414" s="105"/>
      <c r="CC414" s="102"/>
      <c r="CD414" s="103"/>
      <c r="CE414" s="103"/>
      <c r="CF414" s="72">
        <f t="shared" si="350"/>
        <v>0</v>
      </c>
      <c r="CG414" s="104"/>
      <c r="CH414" s="104"/>
      <c r="CI414" s="152"/>
      <c r="CJ414" s="159"/>
      <c r="CK414" s="103"/>
      <c r="CL414" s="103"/>
      <c r="CM414" s="72">
        <f t="shared" si="351"/>
        <v>0</v>
      </c>
      <c r="CN414" s="104"/>
      <c r="CO414" s="104"/>
      <c r="CP414" s="105"/>
      <c r="CQ414" s="102"/>
      <c r="CR414" s="103"/>
      <c r="CS414" s="103"/>
      <c r="CT414" s="72">
        <f t="shared" si="352"/>
        <v>0</v>
      </c>
      <c r="CU414" s="104"/>
      <c r="CV414" s="104"/>
      <c r="CW414" s="152"/>
      <c r="CX414" s="159"/>
      <c r="CY414" s="103"/>
      <c r="CZ414" s="103"/>
      <c r="DA414" s="72">
        <f t="shared" si="353"/>
        <v>0</v>
      </c>
      <c r="DB414" s="104"/>
      <c r="DC414" s="104"/>
      <c r="DD414" s="105"/>
      <c r="DE414" s="102"/>
      <c r="DF414" s="103"/>
      <c r="DG414" s="103"/>
      <c r="DH414" s="72">
        <f t="shared" si="354"/>
        <v>0</v>
      </c>
      <c r="DI414" s="104"/>
      <c r="DJ414" s="104"/>
      <c r="DK414" s="152"/>
      <c r="DL414" s="170">
        <f t="shared" si="355"/>
        <v>0</v>
      </c>
      <c r="DM414" s="51">
        <f>DN414*Довідники!$H$2</f>
        <v>0</v>
      </c>
      <c r="DN414" s="72">
        <f t="shared" si="356"/>
        <v>0</v>
      </c>
      <c r="DO414" s="96" t="str">
        <f t="shared" si="357"/>
        <v xml:space="preserve"> </v>
      </c>
      <c r="DP414" s="68" t="str">
        <f>IF(OR(DO414&lt;Довідники!$J$3, DO414&gt;Довідники!$K$3), "!", "")</f>
        <v>!</v>
      </c>
      <c r="DQ414" s="120"/>
      <c r="DR414" s="45" t="str">
        <f t="shared" si="358"/>
        <v/>
      </c>
      <c r="DS414" s="182" t="s">
        <v>207</v>
      </c>
      <c r="DT414" s="119"/>
      <c r="DU414" s="119"/>
      <c r="DV414" s="119"/>
      <c r="DW414" s="179"/>
      <c r="DX414" s="182"/>
      <c r="DY414" s="119"/>
      <c r="DZ414" s="119"/>
      <c r="EA414" s="183"/>
      <c r="EB414" s="129">
        <f t="shared" si="359"/>
        <v>0</v>
      </c>
      <c r="EC414" s="130">
        <f t="shared" si="360"/>
        <v>0</v>
      </c>
      <c r="ED414" s="131">
        <f t="shared" si="361"/>
        <v>0</v>
      </c>
      <c r="EE414" s="131">
        <f t="shared" si="362"/>
        <v>0</v>
      </c>
      <c r="EF414" s="131">
        <f t="shared" si="363"/>
        <v>0</v>
      </c>
      <c r="EG414" s="131">
        <f t="shared" si="364"/>
        <v>0</v>
      </c>
      <c r="EH414" s="131">
        <f t="shared" si="365"/>
        <v>0</v>
      </c>
      <c r="EI414" s="131">
        <f t="shared" si="366"/>
        <v>0</v>
      </c>
      <c r="EJ414" s="131">
        <f t="shared" si="367"/>
        <v>0</v>
      </c>
      <c r="EK414" s="35"/>
      <c r="EL414" s="123">
        <f t="shared" si="368"/>
        <v>0</v>
      </c>
    </row>
    <row r="415" spans="1:142" customFormat="1" ht="13.5" thickBot="1" x14ac:dyDescent="0.25">
      <c r="A415" s="49">
        <f t="shared" si="369"/>
        <v>96</v>
      </c>
      <c r="B415" s="101"/>
      <c r="C415" s="50" t="str">
        <f>IF(ISBLANK(D415)=FALSE,VLOOKUP(D415,Довідники!$B$2:$C$45,2,FALSE),"")</f>
        <v/>
      </c>
      <c r="D415" s="145"/>
      <c r="E415" s="112"/>
      <c r="F415" s="48" t="str">
        <f t="shared" si="317"/>
        <v/>
      </c>
      <c r="G415" s="48" t="str">
        <f>CONCATENATE(IF($X415="З", CONCATENATE($R$4, ","), ""), IF($X415=Довідники!$E$5, CONCATENATE($R$4, "*,"), ""), IF($AE415="З", CONCATENATE($Y$4, ","), ""), IF($AE415=Довідники!$E$5, CONCATENATE($Y$4, "*,"), ""), IF($AL415="З", CONCATENATE($AF$4, ","), ""), IF($AL415=Довідники!$E$5, CONCATENATE($AF$4, "*,"), ""), IF($AS415="З", CONCATENATE($AM$4, ","), ""), IF($AS415=Довідники!$E$5, CONCATENATE($AM$4, "*,"), ""), IF($AZ415="З", CONCATENATE($AT$4, ","), ""), IF($AZ415=Довідники!$E$5, CONCATENATE($AT$4, "*,"), ""), IF($BG415="З", CONCATENATE($BA$4, ","), ""), IF($BG415=Довідники!$E$5, CONCATENATE($BA$4, "*,"), ""), IF($BN415="З", CONCATENATE($BH$4, ","), ""), IF($BN415=Довідники!$E$5, CONCATENATE($BH$4, "*,"), ""), IF($BU415="З", CONCATENATE($BO$4, ","), ""), IF($BU415=Довідники!$E$5, CONCATENATE($BO$4, "*,"), ""), IF($CB415="З", CONCATENATE($BV$4, ","), ""), IF($CB415=Довідники!$E$5, CONCATENATE($BV$4, "*,"), ""), IF($CI415="З", CONCATENATE($CC$4, ","), ""), IF($CI415=Довідники!$E$5, CONCATENATE($CC$4, "*,"), ""), IF($CP415="З", CONCATENATE($CJ$4, ","), ""), IF($CP415=Довідники!$E$5, CONCATENATE($CJ$4, "*,"), ""), IF($CW415="З", CONCATENATE($CQ$4, ","), ""), IF($CW415=Довідники!$E$5, CONCATENATE($CQ$4, "*,"), ""), IF($DD415="З", CONCATENATE($CX$4, ","), ""), IF($DD415=Довідники!$E$5, CONCATENATE($CX$4, "*,"), ""), IF($DK415="З", CONCATENATE($DE$4, ","), ""), IF($DK415=Довідники!$E$5, CONCATENATE($DE$4, "*,"), ""))</f>
        <v/>
      </c>
      <c r="H415" s="48" t="str">
        <f t="shared" si="318"/>
        <v/>
      </c>
      <c r="I415" s="48" t="str">
        <f t="shared" si="319"/>
        <v/>
      </c>
      <c r="J415" s="48">
        <f t="shared" si="335"/>
        <v>0</v>
      </c>
      <c r="K415" s="48" t="str">
        <f t="shared" si="321"/>
        <v/>
      </c>
      <c r="L415" s="48">
        <f t="shared" si="336"/>
        <v>0</v>
      </c>
      <c r="M415" s="51">
        <f t="shared" si="337"/>
        <v>0</v>
      </c>
      <c r="N415" s="51">
        <f t="shared" si="338"/>
        <v>0</v>
      </c>
      <c r="O415" s="52">
        <f t="shared" si="339"/>
        <v>0</v>
      </c>
      <c r="P415" s="96" t="str">
        <f t="shared" si="340"/>
        <v xml:space="preserve"> </v>
      </c>
      <c r="Q415" s="166" t="str">
        <f>IF(OR(P415&lt;Довідники!$J$8, P415&gt;Довідники!$K$8), "!", "")</f>
        <v>!</v>
      </c>
      <c r="R415" s="159"/>
      <c r="S415" s="103"/>
      <c r="T415" s="103"/>
      <c r="U415" s="72">
        <f t="shared" si="341"/>
        <v>0</v>
      </c>
      <c r="V415" s="104"/>
      <c r="W415" s="104"/>
      <c r="X415" s="105"/>
      <c r="Y415" s="102"/>
      <c r="Z415" s="103"/>
      <c r="AA415" s="103"/>
      <c r="AB415" s="72">
        <f t="shared" si="342"/>
        <v>0</v>
      </c>
      <c r="AC415" s="104"/>
      <c r="AD415" s="104"/>
      <c r="AE415" s="152"/>
      <c r="AF415" s="159"/>
      <c r="AG415" s="103"/>
      <c r="AH415" s="103"/>
      <c r="AI415" s="72">
        <f t="shared" si="343"/>
        <v>0</v>
      </c>
      <c r="AJ415" s="104"/>
      <c r="AK415" s="104"/>
      <c r="AL415" s="105"/>
      <c r="AM415" s="102"/>
      <c r="AN415" s="103"/>
      <c r="AO415" s="103"/>
      <c r="AP415" s="72">
        <f t="shared" si="344"/>
        <v>0</v>
      </c>
      <c r="AQ415" s="104"/>
      <c r="AR415" s="104"/>
      <c r="AS415" s="152"/>
      <c r="AT415" s="159"/>
      <c r="AU415" s="103"/>
      <c r="AV415" s="103"/>
      <c r="AW415" s="72">
        <f t="shared" si="345"/>
        <v>0</v>
      </c>
      <c r="AX415" s="104"/>
      <c r="AY415" s="104"/>
      <c r="AZ415" s="105"/>
      <c r="BA415" s="102"/>
      <c r="BB415" s="103"/>
      <c r="BC415" s="103"/>
      <c r="BD415" s="72">
        <f t="shared" si="346"/>
        <v>0</v>
      </c>
      <c r="BE415" s="104"/>
      <c r="BF415" s="104"/>
      <c r="BG415" s="152"/>
      <c r="BH415" s="159"/>
      <c r="BI415" s="103"/>
      <c r="BJ415" s="103"/>
      <c r="BK415" s="72">
        <f t="shared" si="347"/>
        <v>0</v>
      </c>
      <c r="BL415" s="104"/>
      <c r="BM415" s="104"/>
      <c r="BN415" s="105"/>
      <c r="BO415" s="102"/>
      <c r="BP415" s="103"/>
      <c r="BQ415" s="103"/>
      <c r="BR415" s="72">
        <f t="shared" si="348"/>
        <v>0</v>
      </c>
      <c r="BS415" s="104"/>
      <c r="BT415" s="104"/>
      <c r="BU415" s="152"/>
      <c r="BV415" s="159"/>
      <c r="BW415" s="103"/>
      <c r="BX415" s="103"/>
      <c r="BY415" s="72">
        <f t="shared" si="349"/>
        <v>0</v>
      </c>
      <c r="BZ415" s="104"/>
      <c r="CA415" s="104"/>
      <c r="CB415" s="105"/>
      <c r="CC415" s="102"/>
      <c r="CD415" s="103"/>
      <c r="CE415" s="103"/>
      <c r="CF415" s="72">
        <f t="shared" si="350"/>
        <v>0</v>
      </c>
      <c r="CG415" s="104"/>
      <c r="CH415" s="104"/>
      <c r="CI415" s="152"/>
      <c r="CJ415" s="159"/>
      <c r="CK415" s="103"/>
      <c r="CL415" s="103"/>
      <c r="CM415" s="72">
        <f t="shared" si="351"/>
        <v>0</v>
      </c>
      <c r="CN415" s="104"/>
      <c r="CO415" s="104"/>
      <c r="CP415" s="105"/>
      <c r="CQ415" s="102"/>
      <c r="CR415" s="103"/>
      <c r="CS415" s="103"/>
      <c r="CT415" s="72">
        <f t="shared" si="352"/>
        <v>0</v>
      </c>
      <c r="CU415" s="104"/>
      <c r="CV415" s="104"/>
      <c r="CW415" s="152"/>
      <c r="CX415" s="159"/>
      <c r="CY415" s="103"/>
      <c r="CZ415" s="103"/>
      <c r="DA415" s="72">
        <f t="shared" si="353"/>
        <v>0</v>
      </c>
      <c r="DB415" s="104"/>
      <c r="DC415" s="104"/>
      <c r="DD415" s="105"/>
      <c r="DE415" s="102"/>
      <c r="DF415" s="103"/>
      <c r="DG415" s="103"/>
      <c r="DH415" s="72">
        <f t="shared" si="354"/>
        <v>0</v>
      </c>
      <c r="DI415" s="104"/>
      <c r="DJ415" s="104"/>
      <c r="DK415" s="152"/>
      <c r="DL415" s="170">
        <f t="shared" si="355"/>
        <v>0</v>
      </c>
      <c r="DM415" s="51">
        <f>DN415*Довідники!$H$2</f>
        <v>0</v>
      </c>
      <c r="DN415" s="72">
        <f t="shared" si="356"/>
        <v>0</v>
      </c>
      <c r="DO415" s="96" t="str">
        <f t="shared" si="357"/>
        <v xml:space="preserve"> </v>
      </c>
      <c r="DP415" s="68" t="str">
        <f>IF(OR(DO415&lt;Довідники!$J$3, DO415&gt;Довідники!$K$3), "!", "")</f>
        <v>!</v>
      </c>
      <c r="DQ415" s="120"/>
      <c r="DR415" s="45" t="str">
        <f t="shared" si="358"/>
        <v/>
      </c>
      <c r="DS415" s="182" t="s">
        <v>207</v>
      </c>
      <c r="DT415" s="119"/>
      <c r="DU415" s="119"/>
      <c r="DV415" s="119"/>
      <c r="DW415" s="179"/>
      <c r="DX415" s="182"/>
      <c r="DY415" s="119"/>
      <c r="DZ415" s="119"/>
      <c r="EA415" s="183"/>
      <c r="EB415" s="129">
        <f t="shared" si="359"/>
        <v>0</v>
      </c>
      <c r="EC415" s="130">
        <f t="shared" si="360"/>
        <v>0</v>
      </c>
      <c r="ED415" s="131">
        <f t="shared" si="361"/>
        <v>0</v>
      </c>
      <c r="EE415" s="131">
        <f t="shared" si="362"/>
        <v>0</v>
      </c>
      <c r="EF415" s="131">
        <f t="shared" si="363"/>
        <v>0</v>
      </c>
      <c r="EG415" s="131">
        <f t="shared" si="364"/>
        <v>0</v>
      </c>
      <c r="EH415" s="131">
        <f t="shared" si="365"/>
        <v>0</v>
      </c>
      <c r="EI415" s="131">
        <f t="shared" si="366"/>
        <v>0</v>
      </c>
      <c r="EJ415" s="131">
        <f t="shared" si="367"/>
        <v>0</v>
      </c>
      <c r="EK415" s="35"/>
      <c r="EL415" s="123">
        <f t="shared" si="368"/>
        <v>0</v>
      </c>
    </row>
    <row r="416" spans="1:142" customFormat="1" ht="13.5" thickBot="1" x14ac:dyDescent="0.25">
      <c r="A416" s="49">
        <f t="shared" si="369"/>
        <v>97</v>
      </c>
      <c r="B416" s="101"/>
      <c r="C416" s="50" t="str">
        <f>IF(ISBLANK(D416)=FALSE,VLOOKUP(D416,Довідники!$B$2:$C$45,2,FALSE),"")</f>
        <v/>
      </c>
      <c r="D416" s="145"/>
      <c r="E416" s="112"/>
      <c r="F416" s="48" t="str">
        <f t="shared" si="317"/>
        <v/>
      </c>
      <c r="G416" s="48" t="str">
        <f>CONCATENATE(IF($X416="З", CONCATENATE($R$4, ","), ""), IF($X416=Довідники!$E$5, CONCATENATE($R$4, "*,"), ""), IF($AE416="З", CONCATENATE($Y$4, ","), ""), IF($AE416=Довідники!$E$5, CONCATENATE($Y$4, "*,"), ""), IF($AL416="З", CONCATENATE($AF$4, ","), ""), IF($AL416=Довідники!$E$5, CONCATENATE($AF$4, "*,"), ""), IF($AS416="З", CONCATENATE($AM$4, ","), ""), IF($AS416=Довідники!$E$5, CONCATENATE($AM$4, "*,"), ""), IF($AZ416="З", CONCATENATE($AT$4, ","), ""), IF($AZ416=Довідники!$E$5, CONCATENATE($AT$4, "*,"), ""), IF($BG416="З", CONCATENATE($BA$4, ","), ""), IF($BG416=Довідники!$E$5, CONCATENATE($BA$4, "*,"), ""), IF($BN416="З", CONCATENATE($BH$4, ","), ""), IF($BN416=Довідники!$E$5, CONCATENATE($BH$4, "*,"), ""), IF($BU416="З", CONCATENATE($BO$4, ","), ""), IF($BU416=Довідники!$E$5, CONCATENATE($BO$4, "*,"), ""), IF($CB416="З", CONCATENATE($BV$4, ","), ""), IF($CB416=Довідники!$E$5, CONCATENATE($BV$4, "*,"), ""), IF($CI416="З", CONCATENATE($CC$4, ","), ""), IF($CI416=Довідники!$E$5, CONCATENATE($CC$4, "*,"), ""), IF($CP416="З", CONCATENATE($CJ$4, ","), ""), IF($CP416=Довідники!$E$5, CONCATENATE($CJ$4, "*,"), ""), IF($CW416="З", CONCATENATE($CQ$4, ","), ""), IF($CW416=Довідники!$E$5, CONCATENATE($CQ$4, "*,"), ""), IF($DD416="З", CONCATENATE($CX$4, ","), ""), IF($DD416=Довідники!$E$5, CONCATENATE($CX$4, "*,"), ""), IF($DK416="З", CONCATENATE($DE$4, ","), ""), IF($DK416=Довідники!$E$5, CONCATENATE($DE$4, "*,"), ""))</f>
        <v/>
      </c>
      <c r="H416" s="48" t="str">
        <f t="shared" si="318"/>
        <v/>
      </c>
      <c r="I416" s="48" t="str">
        <f t="shared" si="319"/>
        <v/>
      </c>
      <c r="J416" s="48">
        <f t="shared" si="335"/>
        <v>0</v>
      </c>
      <c r="K416" s="48" t="str">
        <f t="shared" si="321"/>
        <v/>
      </c>
      <c r="L416" s="48">
        <f t="shared" si="336"/>
        <v>0</v>
      </c>
      <c r="M416" s="51">
        <f t="shared" si="337"/>
        <v>0</v>
      </c>
      <c r="N416" s="51">
        <f t="shared" si="338"/>
        <v>0</v>
      </c>
      <c r="O416" s="52">
        <f t="shared" si="339"/>
        <v>0</v>
      </c>
      <c r="P416" s="96" t="str">
        <f t="shared" si="340"/>
        <v xml:space="preserve"> </v>
      </c>
      <c r="Q416" s="166" t="str">
        <f>IF(OR(P416&lt;Довідники!$J$8, P416&gt;Довідники!$K$8), "!", "")</f>
        <v>!</v>
      </c>
      <c r="R416" s="159"/>
      <c r="S416" s="103"/>
      <c r="T416" s="103"/>
      <c r="U416" s="72">
        <f t="shared" si="341"/>
        <v>0</v>
      </c>
      <c r="V416" s="104"/>
      <c r="W416" s="104"/>
      <c r="X416" s="105"/>
      <c r="Y416" s="102"/>
      <c r="Z416" s="103"/>
      <c r="AA416" s="103"/>
      <c r="AB416" s="72">
        <f t="shared" si="342"/>
        <v>0</v>
      </c>
      <c r="AC416" s="104"/>
      <c r="AD416" s="104"/>
      <c r="AE416" s="152"/>
      <c r="AF416" s="159"/>
      <c r="AG416" s="103"/>
      <c r="AH416" s="103"/>
      <c r="AI416" s="72">
        <f t="shared" si="343"/>
        <v>0</v>
      </c>
      <c r="AJ416" s="104"/>
      <c r="AK416" s="104"/>
      <c r="AL416" s="105"/>
      <c r="AM416" s="102"/>
      <c r="AN416" s="103"/>
      <c r="AO416" s="103"/>
      <c r="AP416" s="72">
        <f t="shared" si="344"/>
        <v>0</v>
      </c>
      <c r="AQ416" s="104"/>
      <c r="AR416" s="104"/>
      <c r="AS416" s="152"/>
      <c r="AT416" s="159"/>
      <c r="AU416" s="103"/>
      <c r="AV416" s="103"/>
      <c r="AW416" s="72">
        <f t="shared" si="345"/>
        <v>0</v>
      </c>
      <c r="AX416" s="104"/>
      <c r="AY416" s="104"/>
      <c r="AZ416" s="105"/>
      <c r="BA416" s="102"/>
      <c r="BB416" s="103"/>
      <c r="BC416" s="103"/>
      <c r="BD416" s="72">
        <f t="shared" si="346"/>
        <v>0</v>
      </c>
      <c r="BE416" s="104"/>
      <c r="BF416" s="104"/>
      <c r="BG416" s="152"/>
      <c r="BH416" s="159"/>
      <c r="BI416" s="103"/>
      <c r="BJ416" s="103"/>
      <c r="BK416" s="72">
        <f t="shared" si="347"/>
        <v>0</v>
      </c>
      <c r="BL416" s="104"/>
      <c r="BM416" s="104"/>
      <c r="BN416" s="105"/>
      <c r="BO416" s="102"/>
      <c r="BP416" s="103"/>
      <c r="BQ416" s="103"/>
      <c r="BR416" s="72">
        <f t="shared" si="348"/>
        <v>0</v>
      </c>
      <c r="BS416" s="104"/>
      <c r="BT416" s="104"/>
      <c r="BU416" s="152"/>
      <c r="BV416" s="159"/>
      <c r="BW416" s="103"/>
      <c r="BX416" s="103"/>
      <c r="BY416" s="72">
        <f t="shared" si="349"/>
        <v>0</v>
      </c>
      <c r="BZ416" s="104"/>
      <c r="CA416" s="104"/>
      <c r="CB416" s="105"/>
      <c r="CC416" s="102"/>
      <c r="CD416" s="103"/>
      <c r="CE416" s="103"/>
      <c r="CF416" s="72">
        <f t="shared" si="350"/>
        <v>0</v>
      </c>
      <c r="CG416" s="104"/>
      <c r="CH416" s="104"/>
      <c r="CI416" s="152"/>
      <c r="CJ416" s="159"/>
      <c r="CK416" s="103"/>
      <c r="CL416" s="103"/>
      <c r="CM416" s="72">
        <f t="shared" si="351"/>
        <v>0</v>
      </c>
      <c r="CN416" s="104"/>
      <c r="CO416" s="104"/>
      <c r="CP416" s="105"/>
      <c r="CQ416" s="102"/>
      <c r="CR416" s="103"/>
      <c r="CS416" s="103"/>
      <c r="CT416" s="72">
        <f t="shared" si="352"/>
        <v>0</v>
      </c>
      <c r="CU416" s="104"/>
      <c r="CV416" s="104"/>
      <c r="CW416" s="152"/>
      <c r="CX416" s="159"/>
      <c r="CY416" s="103"/>
      <c r="CZ416" s="103"/>
      <c r="DA416" s="72">
        <f t="shared" si="353"/>
        <v>0</v>
      </c>
      <c r="DB416" s="104"/>
      <c r="DC416" s="104"/>
      <c r="DD416" s="105"/>
      <c r="DE416" s="102"/>
      <c r="DF416" s="103"/>
      <c r="DG416" s="103"/>
      <c r="DH416" s="72">
        <f t="shared" si="354"/>
        <v>0</v>
      </c>
      <c r="DI416" s="104"/>
      <c r="DJ416" s="104"/>
      <c r="DK416" s="152"/>
      <c r="DL416" s="170">
        <f t="shared" si="355"/>
        <v>0</v>
      </c>
      <c r="DM416" s="51">
        <f>DN416*Довідники!$H$2</f>
        <v>0</v>
      </c>
      <c r="DN416" s="72">
        <f t="shared" si="356"/>
        <v>0</v>
      </c>
      <c r="DO416" s="96" t="str">
        <f t="shared" si="357"/>
        <v xml:space="preserve"> </v>
      </c>
      <c r="DP416" s="68" t="str">
        <f>IF(OR(DO416&lt;Довідники!$J$3, DO416&gt;Довідники!$K$3), "!", "")</f>
        <v>!</v>
      </c>
      <c r="DQ416" s="120"/>
      <c r="DR416" s="45" t="str">
        <f t="shared" si="358"/>
        <v/>
      </c>
      <c r="DS416" s="182" t="s">
        <v>207</v>
      </c>
      <c r="DT416" s="119"/>
      <c r="DU416" s="119"/>
      <c r="DV416" s="119"/>
      <c r="DW416" s="179"/>
      <c r="DX416" s="182"/>
      <c r="DY416" s="119"/>
      <c r="DZ416" s="119"/>
      <c r="EA416" s="183"/>
      <c r="EB416" s="129">
        <f t="shared" si="359"/>
        <v>0</v>
      </c>
      <c r="EC416" s="130">
        <f t="shared" si="360"/>
        <v>0</v>
      </c>
      <c r="ED416" s="131">
        <f t="shared" si="361"/>
        <v>0</v>
      </c>
      <c r="EE416" s="131">
        <f t="shared" si="362"/>
        <v>0</v>
      </c>
      <c r="EF416" s="131">
        <f t="shared" si="363"/>
        <v>0</v>
      </c>
      <c r="EG416" s="131">
        <f t="shared" si="364"/>
        <v>0</v>
      </c>
      <c r="EH416" s="131">
        <f t="shared" si="365"/>
        <v>0</v>
      </c>
      <c r="EI416" s="131">
        <f t="shared" si="366"/>
        <v>0</v>
      </c>
      <c r="EJ416" s="131">
        <f t="shared" si="367"/>
        <v>0</v>
      </c>
      <c r="EK416" s="35"/>
      <c r="EL416" s="123">
        <f t="shared" si="368"/>
        <v>0</v>
      </c>
    </row>
    <row r="417" spans="1:142" customFormat="1" ht="13.5" thickBot="1" x14ac:dyDescent="0.25">
      <c r="A417" s="49">
        <f t="shared" si="369"/>
        <v>98</v>
      </c>
      <c r="B417" s="101"/>
      <c r="C417" s="50" t="str">
        <f>IF(ISBLANK(D417)=FALSE,VLOOKUP(D417,Довідники!$B$2:$C$45,2,FALSE),"")</f>
        <v/>
      </c>
      <c r="D417" s="145"/>
      <c r="E417" s="112"/>
      <c r="F417" s="48" t="str">
        <f t="shared" si="317"/>
        <v/>
      </c>
      <c r="G417" s="48" t="str">
        <f>CONCATENATE(IF($X417="З", CONCATENATE($R$4, ","), ""), IF($X417=Довідники!$E$5, CONCATENATE($R$4, "*,"), ""), IF($AE417="З", CONCATENATE($Y$4, ","), ""), IF($AE417=Довідники!$E$5, CONCATENATE($Y$4, "*,"), ""), IF($AL417="З", CONCATENATE($AF$4, ","), ""), IF($AL417=Довідники!$E$5, CONCATENATE($AF$4, "*,"), ""), IF($AS417="З", CONCATENATE($AM$4, ","), ""), IF($AS417=Довідники!$E$5, CONCATENATE($AM$4, "*,"), ""), IF($AZ417="З", CONCATENATE($AT$4, ","), ""), IF($AZ417=Довідники!$E$5, CONCATENATE($AT$4, "*,"), ""), IF($BG417="З", CONCATENATE($BA$4, ","), ""), IF($BG417=Довідники!$E$5, CONCATENATE($BA$4, "*,"), ""), IF($BN417="З", CONCATENATE($BH$4, ","), ""), IF($BN417=Довідники!$E$5, CONCATENATE($BH$4, "*,"), ""), IF($BU417="З", CONCATENATE($BO$4, ","), ""), IF($BU417=Довідники!$E$5, CONCATENATE($BO$4, "*,"), ""), IF($CB417="З", CONCATENATE($BV$4, ","), ""), IF($CB417=Довідники!$E$5, CONCATENATE($BV$4, "*,"), ""), IF($CI417="З", CONCATENATE($CC$4, ","), ""), IF($CI417=Довідники!$E$5, CONCATENATE($CC$4, "*,"), ""), IF($CP417="З", CONCATENATE($CJ$4, ","), ""), IF($CP417=Довідники!$E$5, CONCATENATE($CJ$4, "*,"), ""), IF($CW417="З", CONCATENATE($CQ$4, ","), ""), IF($CW417=Довідники!$E$5, CONCATENATE($CQ$4, "*,"), ""), IF($DD417="З", CONCATENATE($CX$4, ","), ""), IF($DD417=Довідники!$E$5, CONCATENATE($CX$4, "*,"), ""), IF($DK417="З", CONCATENATE($DE$4, ","), ""), IF($DK417=Довідники!$E$5, CONCATENATE($DE$4, "*,"), ""))</f>
        <v/>
      </c>
      <c r="H417" s="48" t="str">
        <f t="shared" si="318"/>
        <v/>
      </c>
      <c r="I417" s="48" t="str">
        <f t="shared" si="319"/>
        <v/>
      </c>
      <c r="J417" s="48">
        <f t="shared" si="335"/>
        <v>0</v>
      </c>
      <c r="K417" s="48" t="str">
        <f t="shared" si="321"/>
        <v/>
      </c>
      <c r="L417" s="48">
        <f t="shared" si="336"/>
        <v>0</v>
      </c>
      <c r="M417" s="51">
        <f t="shared" si="337"/>
        <v>0</v>
      </c>
      <c r="N417" s="51">
        <f t="shared" si="338"/>
        <v>0</v>
      </c>
      <c r="O417" s="52">
        <f t="shared" si="339"/>
        <v>0</v>
      </c>
      <c r="P417" s="96" t="str">
        <f t="shared" si="340"/>
        <v xml:space="preserve"> </v>
      </c>
      <c r="Q417" s="166" t="str">
        <f>IF(OR(P417&lt;Довідники!$J$8, P417&gt;Довідники!$K$8), "!", "")</f>
        <v>!</v>
      </c>
      <c r="R417" s="159"/>
      <c r="S417" s="103"/>
      <c r="T417" s="103"/>
      <c r="U417" s="72">
        <f t="shared" si="341"/>
        <v>0</v>
      </c>
      <c r="V417" s="104"/>
      <c r="W417" s="104"/>
      <c r="X417" s="105"/>
      <c r="Y417" s="102"/>
      <c r="Z417" s="103"/>
      <c r="AA417" s="103"/>
      <c r="AB417" s="72">
        <f t="shared" si="342"/>
        <v>0</v>
      </c>
      <c r="AC417" s="104"/>
      <c r="AD417" s="104"/>
      <c r="AE417" s="152"/>
      <c r="AF417" s="159"/>
      <c r="AG417" s="103"/>
      <c r="AH417" s="103"/>
      <c r="AI417" s="72">
        <f t="shared" si="343"/>
        <v>0</v>
      </c>
      <c r="AJ417" s="104"/>
      <c r="AK417" s="104"/>
      <c r="AL417" s="105"/>
      <c r="AM417" s="102"/>
      <c r="AN417" s="103"/>
      <c r="AO417" s="103"/>
      <c r="AP417" s="72">
        <f t="shared" si="344"/>
        <v>0</v>
      </c>
      <c r="AQ417" s="104"/>
      <c r="AR417" s="104"/>
      <c r="AS417" s="152"/>
      <c r="AT417" s="159"/>
      <c r="AU417" s="103"/>
      <c r="AV417" s="103"/>
      <c r="AW417" s="72">
        <f t="shared" si="345"/>
        <v>0</v>
      </c>
      <c r="AX417" s="104"/>
      <c r="AY417" s="104"/>
      <c r="AZ417" s="105"/>
      <c r="BA417" s="102"/>
      <c r="BB417" s="103"/>
      <c r="BC417" s="103"/>
      <c r="BD417" s="72">
        <f t="shared" si="346"/>
        <v>0</v>
      </c>
      <c r="BE417" s="104"/>
      <c r="BF417" s="104"/>
      <c r="BG417" s="152"/>
      <c r="BH417" s="159"/>
      <c r="BI417" s="103"/>
      <c r="BJ417" s="103"/>
      <c r="BK417" s="72">
        <f t="shared" si="347"/>
        <v>0</v>
      </c>
      <c r="BL417" s="104"/>
      <c r="BM417" s="104"/>
      <c r="BN417" s="105"/>
      <c r="BO417" s="102"/>
      <c r="BP417" s="103"/>
      <c r="BQ417" s="103"/>
      <c r="BR417" s="72">
        <f t="shared" si="348"/>
        <v>0</v>
      </c>
      <c r="BS417" s="104"/>
      <c r="BT417" s="104"/>
      <c r="BU417" s="152"/>
      <c r="BV417" s="159"/>
      <c r="BW417" s="103"/>
      <c r="BX417" s="103"/>
      <c r="BY417" s="72">
        <f t="shared" si="349"/>
        <v>0</v>
      </c>
      <c r="BZ417" s="104"/>
      <c r="CA417" s="104"/>
      <c r="CB417" s="105"/>
      <c r="CC417" s="102"/>
      <c r="CD417" s="103"/>
      <c r="CE417" s="103"/>
      <c r="CF417" s="72">
        <f t="shared" si="350"/>
        <v>0</v>
      </c>
      <c r="CG417" s="104"/>
      <c r="CH417" s="104"/>
      <c r="CI417" s="152"/>
      <c r="CJ417" s="159"/>
      <c r="CK417" s="103"/>
      <c r="CL417" s="103"/>
      <c r="CM417" s="72">
        <f t="shared" si="351"/>
        <v>0</v>
      </c>
      <c r="CN417" s="104"/>
      <c r="CO417" s="104"/>
      <c r="CP417" s="105"/>
      <c r="CQ417" s="102"/>
      <c r="CR417" s="103"/>
      <c r="CS417" s="103"/>
      <c r="CT417" s="72">
        <f t="shared" si="352"/>
        <v>0</v>
      </c>
      <c r="CU417" s="104"/>
      <c r="CV417" s="104"/>
      <c r="CW417" s="152"/>
      <c r="CX417" s="159"/>
      <c r="CY417" s="103"/>
      <c r="CZ417" s="103"/>
      <c r="DA417" s="72">
        <f t="shared" si="353"/>
        <v>0</v>
      </c>
      <c r="DB417" s="104"/>
      <c r="DC417" s="104"/>
      <c r="DD417" s="105"/>
      <c r="DE417" s="102"/>
      <c r="DF417" s="103"/>
      <c r="DG417" s="103"/>
      <c r="DH417" s="72">
        <f t="shared" si="354"/>
        <v>0</v>
      </c>
      <c r="DI417" s="104"/>
      <c r="DJ417" s="104"/>
      <c r="DK417" s="152"/>
      <c r="DL417" s="170">
        <f t="shared" si="355"/>
        <v>0</v>
      </c>
      <c r="DM417" s="51">
        <f>DN417*Довідники!$H$2</f>
        <v>0</v>
      </c>
      <c r="DN417" s="72">
        <f t="shared" si="356"/>
        <v>0</v>
      </c>
      <c r="DO417" s="96" t="str">
        <f t="shared" si="357"/>
        <v xml:space="preserve"> </v>
      </c>
      <c r="DP417" s="68" t="str">
        <f>IF(OR(DO417&lt;Довідники!$J$3, DO417&gt;Довідники!$K$3), "!", "")</f>
        <v>!</v>
      </c>
      <c r="DQ417" s="120"/>
      <c r="DR417" s="45" t="str">
        <f t="shared" si="358"/>
        <v/>
      </c>
      <c r="DS417" s="182" t="s">
        <v>207</v>
      </c>
      <c r="DT417" s="119"/>
      <c r="DU417" s="119"/>
      <c r="DV417" s="119"/>
      <c r="DW417" s="179"/>
      <c r="DX417" s="182"/>
      <c r="DY417" s="119"/>
      <c r="DZ417" s="119"/>
      <c r="EA417" s="183"/>
      <c r="EB417" s="129">
        <f t="shared" si="359"/>
        <v>0</v>
      </c>
      <c r="EC417" s="130">
        <f t="shared" si="360"/>
        <v>0</v>
      </c>
      <c r="ED417" s="131">
        <f t="shared" si="361"/>
        <v>0</v>
      </c>
      <c r="EE417" s="131">
        <f t="shared" si="362"/>
        <v>0</v>
      </c>
      <c r="EF417" s="131">
        <f t="shared" si="363"/>
        <v>0</v>
      </c>
      <c r="EG417" s="131">
        <f t="shared" si="364"/>
        <v>0</v>
      </c>
      <c r="EH417" s="131">
        <f t="shared" si="365"/>
        <v>0</v>
      </c>
      <c r="EI417" s="131">
        <f t="shared" si="366"/>
        <v>0</v>
      </c>
      <c r="EJ417" s="131">
        <f t="shared" si="367"/>
        <v>0</v>
      </c>
      <c r="EK417" s="35"/>
      <c r="EL417" s="123">
        <f t="shared" si="368"/>
        <v>0</v>
      </c>
    </row>
    <row r="418" spans="1:142" customFormat="1" ht="13.5" thickBot="1" x14ac:dyDescent="0.25">
      <c r="A418" s="49">
        <f t="shared" si="369"/>
        <v>99</v>
      </c>
      <c r="B418" s="101"/>
      <c r="C418" s="50" t="str">
        <f>IF(ISBLANK(D418)=FALSE,VLOOKUP(D418,Довідники!$B$2:$C$45,2,FALSE),"")</f>
        <v/>
      </c>
      <c r="D418" s="145"/>
      <c r="E418" s="112"/>
      <c r="F418" s="48" t="str">
        <f t="shared" si="317"/>
        <v/>
      </c>
      <c r="G418" s="48" t="str">
        <f>CONCATENATE(IF($X418="З", CONCATENATE($R$4, ","), ""), IF($X418=Довідники!$E$5, CONCATENATE($R$4, "*,"), ""), IF($AE418="З", CONCATENATE($Y$4, ","), ""), IF($AE418=Довідники!$E$5, CONCATENATE($Y$4, "*,"), ""), IF($AL418="З", CONCATENATE($AF$4, ","), ""), IF($AL418=Довідники!$E$5, CONCATENATE($AF$4, "*,"), ""), IF($AS418="З", CONCATENATE($AM$4, ","), ""), IF($AS418=Довідники!$E$5, CONCATENATE($AM$4, "*,"), ""), IF($AZ418="З", CONCATENATE($AT$4, ","), ""), IF($AZ418=Довідники!$E$5, CONCATENATE($AT$4, "*,"), ""), IF($BG418="З", CONCATENATE($BA$4, ","), ""), IF($BG418=Довідники!$E$5, CONCATENATE($BA$4, "*,"), ""), IF($BN418="З", CONCATENATE($BH$4, ","), ""), IF($BN418=Довідники!$E$5, CONCATENATE($BH$4, "*,"), ""), IF($BU418="З", CONCATENATE($BO$4, ","), ""), IF($BU418=Довідники!$E$5, CONCATENATE($BO$4, "*,"), ""), IF($CB418="З", CONCATENATE($BV$4, ","), ""), IF($CB418=Довідники!$E$5, CONCATENATE($BV$4, "*,"), ""), IF($CI418="З", CONCATENATE($CC$4, ","), ""), IF($CI418=Довідники!$E$5, CONCATENATE($CC$4, "*,"), ""), IF($CP418="З", CONCATENATE($CJ$4, ","), ""), IF($CP418=Довідники!$E$5, CONCATENATE($CJ$4, "*,"), ""), IF($CW418="З", CONCATENATE($CQ$4, ","), ""), IF($CW418=Довідники!$E$5, CONCATENATE($CQ$4, "*,"), ""), IF($DD418="З", CONCATENATE($CX$4, ","), ""), IF($DD418=Довідники!$E$5, CONCATENATE($CX$4, "*,"), ""), IF($DK418="З", CONCATENATE($DE$4, ","), ""), IF($DK418=Довідники!$E$5, CONCATENATE($DE$4, "*,"), ""))</f>
        <v/>
      </c>
      <c r="H418" s="48" t="str">
        <f t="shared" si="318"/>
        <v/>
      </c>
      <c r="I418" s="48" t="str">
        <f t="shared" si="319"/>
        <v/>
      </c>
      <c r="J418" s="48">
        <f t="shared" si="335"/>
        <v>0</v>
      </c>
      <c r="K418" s="48" t="str">
        <f t="shared" si="321"/>
        <v/>
      </c>
      <c r="L418" s="48">
        <f t="shared" si="336"/>
        <v>0</v>
      </c>
      <c r="M418" s="51">
        <f t="shared" si="337"/>
        <v>0</v>
      </c>
      <c r="N418" s="51">
        <f t="shared" si="338"/>
        <v>0</v>
      </c>
      <c r="O418" s="52">
        <f t="shared" si="339"/>
        <v>0</v>
      </c>
      <c r="P418" s="96" t="str">
        <f t="shared" si="340"/>
        <v xml:space="preserve"> </v>
      </c>
      <c r="Q418" s="166" t="str">
        <f>IF(OR(P418&lt;Довідники!$J$8, P418&gt;Довідники!$K$8), "!", "")</f>
        <v>!</v>
      </c>
      <c r="R418" s="159"/>
      <c r="S418" s="103"/>
      <c r="T418" s="103"/>
      <c r="U418" s="72">
        <f t="shared" si="341"/>
        <v>0</v>
      </c>
      <c r="V418" s="104"/>
      <c r="W418" s="104"/>
      <c r="X418" s="105"/>
      <c r="Y418" s="102"/>
      <c r="Z418" s="103"/>
      <c r="AA418" s="103"/>
      <c r="AB418" s="72">
        <f t="shared" si="342"/>
        <v>0</v>
      </c>
      <c r="AC418" s="104"/>
      <c r="AD418" s="104"/>
      <c r="AE418" s="152"/>
      <c r="AF418" s="159"/>
      <c r="AG418" s="103"/>
      <c r="AH418" s="103"/>
      <c r="AI418" s="72">
        <f t="shared" si="343"/>
        <v>0</v>
      </c>
      <c r="AJ418" s="104"/>
      <c r="AK418" s="104"/>
      <c r="AL418" s="105"/>
      <c r="AM418" s="102"/>
      <c r="AN418" s="103"/>
      <c r="AO418" s="103"/>
      <c r="AP418" s="72">
        <f t="shared" si="344"/>
        <v>0</v>
      </c>
      <c r="AQ418" s="104"/>
      <c r="AR418" s="104"/>
      <c r="AS418" s="152"/>
      <c r="AT418" s="159"/>
      <c r="AU418" s="103"/>
      <c r="AV418" s="103"/>
      <c r="AW418" s="72">
        <f t="shared" si="345"/>
        <v>0</v>
      </c>
      <c r="AX418" s="104"/>
      <c r="AY418" s="104"/>
      <c r="AZ418" s="105"/>
      <c r="BA418" s="102"/>
      <c r="BB418" s="103"/>
      <c r="BC418" s="103"/>
      <c r="BD418" s="72">
        <f t="shared" si="346"/>
        <v>0</v>
      </c>
      <c r="BE418" s="104"/>
      <c r="BF418" s="104"/>
      <c r="BG418" s="152"/>
      <c r="BH418" s="159"/>
      <c r="BI418" s="103"/>
      <c r="BJ418" s="103"/>
      <c r="BK418" s="72">
        <f t="shared" si="347"/>
        <v>0</v>
      </c>
      <c r="BL418" s="104"/>
      <c r="BM418" s="104"/>
      <c r="BN418" s="105"/>
      <c r="BO418" s="102"/>
      <c r="BP418" s="103"/>
      <c r="BQ418" s="103"/>
      <c r="BR418" s="72">
        <f t="shared" si="348"/>
        <v>0</v>
      </c>
      <c r="BS418" s="104"/>
      <c r="BT418" s="104"/>
      <c r="BU418" s="152"/>
      <c r="BV418" s="159"/>
      <c r="BW418" s="103"/>
      <c r="BX418" s="103"/>
      <c r="BY418" s="72">
        <f t="shared" si="349"/>
        <v>0</v>
      </c>
      <c r="BZ418" s="104"/>
      <c r="CA418" s="104"/>
      <c r="CB418" s="105"/>
      <c r="CC418" s="102"/>
      <c r="CD418" s="103"/>
      <c r="CE418" s="103"/>
      <c r="CF418" s="72">
        <f t="shared" si="350"/>
        <v>0</v>
      </c>
      <c r="CG418" s="104"/>
      <c r="CH418" s="104"/>
      <c r="CI418" s="152"/>
      <c r="CJ418" s="159"/>
      <c r="CK418" s="103"/>
      <c r="CL418" s="103"/>
      <c r="CM418" s="72">
        <f t="shared" si="351"/>
        <v>0</v>
      </c>
      <c r="CN418" s="104"/>
      <c r="CO418" s="104"/>
      <c r="CP418" s="105"/>
      <c r="CQ418" s="102"/>
      <c r="CR418" s="103"/>
      <c r="CS418" s="103"/>
      <c r="CT418" s="72">
        <f t="shared" si="352"/>
        <v>0</v>
      </c>
      <c r="CU418" s="104"/>
      <c r="CV418" s="104"/>
      <c r="CW418" s="152"/>
      <c r="CX418" s="159"/>
      <c r="CY418" s="103"/>
      <c r="CZ418" s="103"/>
      <c r="DA418" s="72">
        <f t="shared" si="353"/>
        <v>0</v>
      </c>
      <c r="DB418" s="104"/>
      <c r="DC418" s="104"/>
      <c r="DD418" s="105"/>
      <c r="DE418" s="102"/>
      <c r="DF418" s="103"/>
      <c r="DG418" s="103"/>
      <c r="DH418" s="72">
        <f t="shared" si="354"/>
        <v>0</v>
      </c>
      <c r="DI418" s="104"/>
      <c r="DJ418" s="104"/>
      <c r="DK418" s="152"/>
      <c r="DL418" s="170">
        <f t="shared" si="355"/>
        <v>0</v>
      </c>
      <c r="DM418" s="51">
        <f>DN418*Довідники!$H$2</f>
        <v>0</v>
      </c>
      <c r="DN418" s="72">
        <f t="shared" si="356"/>
        <v>0</v>
      </c>
      <c r="DO418" s="96" t="str">
        <f t="shared" si="357"/>
        <v xml:space="preserve"> </v>
      </c>
      <c r="DP418" s="68" t="str">
        <f>IF(OR(DO418&lt;Довідники!$J$3, DO418&gt;Довідники!$K$3), "!", "")</f>
        <v>!</v>
      </c>
      <c r="DQ418" s="120"/>
      <c r="DR418" s="45" t="str">
        <f t="shared" si="358"/>
        <v/>
      </c>
      <c r="DS418" s="182" t="s">
        <v>207</v>
      </c>
      <c r="DT418" s="119"/>
      <c r="DU418" s="119"/>
      <c r="DV418" s="119"/>
      <c r="DW418" s="179"/>
      <c r="DX418" s="182"/>
      <c r="DY418" s="119"/>
      <c r="DZ418" s="119"/>
      <c r="EA418" s="183"/>
      <c r="EB418" s="129">
        <f t="shared" si="359"/>
        <v>0</v>
      </c>
      <c r="EC418" s="130">
        <f t="shared" si="360"/>
        <v>0</v>
      </c>
      <c r="ED418" s="131">
        <f t="shared" si="361"/>
        <v>0</v>
      </c>
      <c r="EE418" s="131">
        <f t="shared" si="362"/>
        <v>0</v>
      </c>
      <c r="EF418" s="131">
        <f t="shared" si="363"/>
        <v>0</v>
      </c>
      <c r="EG418" s="131">
        <f t="shared" si="364"/>
        <v>0</v>
      </c>
      <c r="EH418" s="131">
        <f t="shared" si="365"/>
        <v>0</v>
      </c>
      <c r="EI418" s="131">
        <f t="shared" si="366"/>
        <v>0</v>
      </c>
      <c r="EJ418" s="131">
        <f t="shared" si="367"/>
        <v>0</v>
      </c>
      <c r="EK418" s="35"/>
      <c r="EL418" s="123">
        <f t="shared" si="368"/>
        <v>0</v>
      </c>
    </row>
    <row r="419" spans="1:142" ht="13.5" thickBot="1" x14ac:dyDescent="0.25">
      <c r="A419" s="355">
        <f t="shared" si="369"/>
        <v>100</v>
      </c>
      <c r="B419" s="356"/>
      <c r="C419" s="50" t="str">
        <f>IF(ISBLANK(D419)=FALSE,VLOOKUP(D419,Довідники!$B$2:$C$45,2,FALSE),"")</f>
        <v/>
      </c>
      <c r="D419" s="357"/>
      <c r="E419" s="358"/>
      <c r="F419" s="359" t="str">
        <f t="shared" si="317"/>
        <v/>
      </c>
      <c r="G419" s="359" t="str">
        <f>CONCATENATE(IF($X419="З", CONCATENATE($R$4, ","), ""), IF($X419=Довідники!$E$5, CONCATENATE($R$4, "*,"), ""), IF($AE419="З", CONCATENATE($Y$4, ","), ""), IF($AE419=Довідники!$E$5, CONCATENATE($Y$4, "*,"), ""), IF($AL419="З", CONCATENATE($AF$4, ","), ""), IF($AL419=Довідники!$E$5, CONCATENATE($AF$4, "*,"), ""), IF($AS419="З", CONCATENATE($AM$4, ","), ""), IF($AS419=Довідники!$E$5, CONCATENATE($AM$4, "*,"), ""), IF($AZ419="З", CONCATENATE($AT$4, ","), ""), IF($AZ419=Довідники!$E$5, CONCATENATE($AT$4, "*,"), ""), IF($BG419="З", CONCATENATE($BA$4, ","), ""), IF($BG419=Довідники!$E$5, CONCATENATE($BA$4, "*,"), ""), IF($BN419="З", CONCATENATE($BH$4, ","), ""), IF($BN419=Довідники!$E$5, CONCATENATE($BH$4, "*,"), ""), IF($BU419="З", CONCATENATE($BO$4, ","), ""), IF($BU419=Довідники!$E$5, CONCATENATE($BO$4, "*,"), ""), IF($CB419="З", CONCATENATE($BV$4, ","), ""), IF($CB419=Довідники!$E$5, CONCATENATE($BV$4, "*,"), ""), IF($CI419="З", CONCATENATE($CC$4, ","), ""), IF($CI419=Довідники!$E$5, CONCATENATE($CC$4, "*,"), ""), IF($CP419="З", CONCATENATE($CJ$4, ","), ""), IF($CP419=Довідники!$E$5, CONCATENATE($CJ$4, "*,"), ""), IF($CW419="З", CONCATENATE($CQ$4, ","), ""), IF($CW419=Довідники!$E$5, CONCATENATE($CQ$4, "*,"), ""), IF($DD419="З", CONCATENATE($CX$4, ","), ""), IF($DD419=Довідники!$E$5, CONCATENATE($CX$4, "*,"), ""), IF($DK419="З", CONCATENATE($DE$4, ","), ""), IF($DK419=Довідники!$E$5, CONCATENATE($DE$4, "*,"), ""))</f>
        <v/>
      </c>
      <c r="H419" s="359" t="str">
        <f t="shared" si="318"/>
        <v/>
      </c>
      <c r="I419" s="359" t="str">
        <f t="shared" si="319"/>
        <v/>
      </c>
      <c r="J419" s="359">
        <f t="shared" si="320"/>
        <v>0</v>
      </c>
      <c r="K419" s="359" t="str">
        <f t="shared" si="321"/>
        <v/>
      </c>
      <c r="L419" s="359">
        <f t="shared" si="297"/>
        <v>0</v>
      </c>
      <c r="M419" s="360">
        <f t="shared" si="322"/>
        <v>0</v>
      </c>
      <c r="N419" s="360">
        <f t="shared" si="323"/>
        <v>0</v>
      </c>
      <c r="O419" s="361">
        <f t="shared" si="324"/>
        <v>0</v>
      </c>
      <c r="P419" s="362" t="str">
        <f t="shared" si="325"/>
        <v xml:space="preserve"> </v>
      </c>
      <c r="Q419" s="363" t="str">
        <f>IF(OR(P419&lt;Довідники!$J$8, P419&gt;Довідники!$K$8), "!", "")</f>
        <v>!</v>
      </c>
      <c r="R419" s="364"/>
      <c r="S419" s="365"/>
      <c r="T419" s="365"/>
      <c r="U419" s="366">
        <f t="shared" si="298"/>
        <v>0</v>
      </c>
      <c r="V419" s="367"/>
      <c r="W419" s="367"/>
      <c r="X419" s="368"/>
      <c r="Y419" s="369"/>
      <c r="Z419" s="365"/>
      <c r="AA419" s="365"/>
      <c r="AB419" s="366">
        <f t="shared" si="299"/>
        <v>0</v>
      </c>
      <c r="AC419" s="367"/>
      <c r="AD419" s="367"/>
      <c r="AE419" s="370"/>
      <c r="AF419" s="364"/>
      <c r="AG419" s="365"/>
      <c r="AH419" s="365"/>
      <c r="AI419" s="366">
        <f t="shared" si="300"/>
        <v>0</v>
      </c>
      <c r="AJ419" s="367"/>
      <c r="AK419" s="367"/>
      <c r="AL419" s="368"/>
      <c r="AM419" s="369"/>
      <c r="AN419" s="365"/>
      <c r="AO419" s="365"/>
      <c r="AP419" s="366">
        <f t="shared" si="301"/>
        <v>0</v>
      </c>
      <c r="AQ419" s="367"/>
      <c r="AR419" s="367"/>
      <c r="AS419" s="370"/>
      <c r="AT419" s="364"/>
      <c r="AU419" s="365"/>
      <c r="AV419" s="365"/>
      <c r="AW419" s="366">
        <f t="shared" si="302"/>
        <v>0</v>
      </c>
      <c r="AX419" s="367"/>
      <c r="AY419" s="367"/>
      <c r="AZ419" s="368"/>
      <c r="BA419" s="369"/>
      <c r="BB419" s="365"/>
      <c r="BC419" s="365"/>
      <c r="BD419" s="366">
        <f t="shared" si="303"/>
        <v>0</v>
      </c>
      <c r="BE419" s="367"/>
      <c r="BF419" s="367"/>
      <c r="BG419" s="370"/>
      <c r="BH419" s="364"/>
      <c r="BI419" s="365"/>
      <c r="BJ419" s="365"/>
      <c r="BK419" s="366">
        <f t="shared" si="304"/>
        <v>0</v>
      </c>
      <c r="BL419" s="367"/>
      <c r="BM419" s="367"/>
      <c r="BN419" s="368"/>
      <c r="BO419" s="369"/>
      <c r="BP419" s="365"/>
      <c r="BQ419" s="365"/>
      <c r="BR419" s="366">
        <f t="shared" si="305"/>
        <v>0</v>
      </c>
      <c r="BS419" s="367"/>
      <c r="BT419" s="367"/>
      <c r="BU419" s="370"/>
      <c r="BV419" s="364"/>
      <c r="BW419" s="365"/>
      <c r="BX419" s="365"/>
      <c r="BY419" s="366">
        <f t="shared" si="306"/>
        <v>0</v>
      </c>
      <c r="BZ419" s="367"/>
      <c r="CA419" s="367"/>
      <c r="CB419" s="368"/>
      <c r="CC419" s="369"/>
      <c r="CD419" s="365"/>
      <c r="CE419" s="365"/>
      <c r="CF419" s="366">
        <f t="shared" si="307"/>
        <v>0</v>
      </c>
      <c r="CG419" s="367"/>
      <c r="CH419" s="367"/>
      <c r="CI419" s="370"/>
      <c r="CJ419" s="364"/>
      <c r="CK419" s="365"/>
      <c r="CL419" s="365"/>
      <c r="CM419" s="366">
        <f t="shared" si="308"/>
        <v>0</v>
      </c>
      <c r="CN419" s="367"/>
      <c r="CO419" s="367"/>
      <c r="CP419" s="368"/>
      <c r="CQ419" s="369"/>
      <c r="CR419" s="365"/>
      <c r="CS419" s="365"/>
      <c r="CT419" s="366">
        <f t="shared" si="309"/>
        <v>0</v>
      </c>
      <c r="CU419" s="367"/>
      <c r="CV419" s="367"/>
      <c r="CW419" s="370"/>
      <c r="CX419" s="364"/>
      <c r="CY419" s="365"/>
      <c r="CZ419" s="365"/>
      <c r="DA419" s="366">
        <f t="shared" si="310"/>
        <v>0</v>
      </c>
      <c r="DB419" s="367"/>
      <c r="DC419" s="367"/>
      <c r="DD419" s="368"/>
      <c r="DE419" s="369"/>
      <c r="DF419" s="365"/>
      <c r="DG419" s="365"/>
      <c r="DH419" s="366">
        <f t="shared" si="311"/>
        <v>0</v>
      </c>
      <c r="DI419" s="367"/>
      <c r="DJ419" s="367"/>
      <c r="DK419" s="370"/>
      <c r="DL419" s="371">
        <f t="shared" si="326"/>
        <v>0</v>
      </c>
      <c r="DM419" s="360">
        <f>DN419*Довідники!$H$2</f>
        <v>0</v>
      </c>
      <c r="DN419" s="366">
        <f t="shared" si="327"/>
        <v>0</v>
      </c>
      <c r="DO419" s="362" t="str">
        <f t="shared" si="312"/>
        <v xml:space="preserve"> </v>
      </c>
      <c r="DP419" s="372" t="str">
        <f>IF(OR(DO419&lt;Довідники!$J$3, DO419&gt;Довідники!$K$3), "!", "")</f>
        <v>!</v>
      </c>
      <c r="DQ419" s="373"/>
      <c r="DR419" s="374" t="str">
        <f t="shared" si="328"/>
        <v/>
      </c>
      <c r="DS419" s="182" t="s">
        <v>207</v>
      </c>
      <c r="DT419" s="119"/>
      <c r="DU419" s="119"/>
      <c r="DV419" s="119"/>
      <c r="DW419" s="179"/>
      <c r="DX419" s="182"/>
      <c r="DY419" s="119"/>
      <c r="DZ419" s="119"/>
      <c r="EA419" s="183"/>
      <c r="EB419" s="129">
        <f t="shared" si="329"/>
        <v>0</v>
      </c>
      <c r="EC419" s="130">
        <f t="shared" si="330"/>
        <v>0</v>
      </c>
      <c r="ED419" s="131">
        <f t="shared" si="331"/>
        <v>0</v>
      </c>
      <c r="EE419" s="131">
        <f t="shared" si="313"/>
        <v>0</v>
      </c>
      <c r="EF419" s="131">
        <f t="shared" si="314"/>
        <v>0</v>
      </c>
      <c r="EG419" s="131">
        <f t="shared" si="315"/>
        <v>0</v>
      </c>
      <c r="EH419" s="131">
        <f t="shared" si="316"/>
        <v>0</v>
      </c>
      <c r="EI419" s="131">
        <f t="shared" si="332"/>
        <v>0</v>
      </c>
      <c r="EJ419" s="131">
        <f t="shared" si="333"/>
        <v>0</v>
      </c>
      <c r="EL419" s="123">
        <f t="shared" si="334"/>
        <v>0</v>
      </c>
    </row>
    <row r="420" spans="1:142" s="60" customFormat="1" ht="13.5" thickBot="1" x14ac:dyDescent="0.25">
      <c r="A420" s="53"/>
      <c r="B420" s="54" t="s">
        <v>100</v>
      </c>
      <c r="C420" s="54"/>
      <c r="D420" s="86"/>
      <c r="E420" s="115">
        <f>SUM(E320:E419)</f>
        <v>50</v>
      </c>
      <c r="F420" s="88"/>
      <c r="G420" s="88"/>
      <c r="H420" s="88"/>
      <c r="I420" s="88"/>
      <c r="J420" s="88"/>
      <c r="K420" s="88"/>
      <c r="L420" s="88">
        <f>SUM(L320:L419)</f>
        <v>600</v>
      </c>
      <c r="M420" s="89">
        <f>SUM(M320:M419)</f>
        <v>300</v>
      </c>
      <c r="N420" s="89">
        <f>SUM(N320:N419)</f>
        <v>300</v>
      </c>
      <c r="O420" s="90">
        <f>SUM(O320:O419)</f>
        <v>0</v>
      </c>
      <c r="P420" s="90"/>
      <c r="Q420" s="90"/>
      <c r="R420" s="391"/>
      <c r="S420" s="91"/>
      <c r="T420" s="91"/>
      <c r="U420" s="91"/>
      <c r="V420" s="89"/>
      <c r="W420" s="89"/>
      <c r="X420" s="392"/>
      <c r="Y420" s="393"/>
      <c r="Z420" s="91"/>
      <c r="AA420" s="91"/>
      <c r="AB420" s="91"/>
      <c r="AC420" s="89"/>
      <c r="AD420" s="89"/>
      <c r="AE420" s="155"/>
      <c r="AF420" s="391"/>
      <c r="AG420" s="91"/>
      <c r="AH420" s="91"/>
      <c r="AI420" s="91"/>
      <c r="AJ420" s="89"/>
      <c r="AK420" s="89"/>
      <c r="AL420" s="90"/>
      <c r="AM420" s="393"/>
      <c r="AN420" s="91"/>
      <c r="AO420" s="91"/>
      <c r="AP420" s="91"/>
      <c r="AQ420" s="89"/>
      <c r="AR420" s="89"/>
      <c r="AS420" s="155"/>
      <c r="AT420" s="391"/>
      <c r="AU420" s="91"/>
      <c r="AV420" s="91"/>
      <c r="AW420" s="91"/>
      <c r="AX420" s="89"/>
      <c r="AY420" s="89"/>
      <c r="AZ420" s="90"/>
      <c r="BA420" s="393"/>
      <c r="BB420" s="91"/>
      <c r="BC420" s="91"/>
      <c r="BD420" s="91"/>
      <c r="BE420" s="89"/>
      <c r="BF420" s="89"/>
      <c r="BG420" s="155"/>
      <c r="BH420" s="391"/>
      <c r="BI420" s="91"/>
      <c r="BJ420" s="91"/>
      <c r="BK420" s="91"/>
      <c r="BL420" s="89"/>
      <c r="BM420" s="89"/>
      <c r="BN420" s="90"/>
      <c r="BO420" s="393"/>
      <c r="BP420" s="91"/>
      <c r="BQ420" s="91"/>
      <c r="BR420" s="91"/>
      <c r="BS420" s="89"/>
      <c r="BT420" s="89"/>
      <c r="BU420" s="155"/>
      <c r="BV420" s="391"/>
      <c r="BW420" s="91"/>
      <c r="BX420" s="91"/>
      <c r="BY420" s="91"/>
      <c r="BZ420" s="89"/>
      <c r="CA420" s="89"/>
      <c r="CB420" s="90"/>
      <c r="CC420" s="393"/>
      <c r="CD420" s="91"/>
      <c r="CE420" s="91"/>
      <c r="CF420" s="91"/>
      <c r="CG420" s="89"/>
      <c r="CH420" s="89"/>
      <c r="CI420" s="155"/>
      <c r="CJ420" s="391"/>
      <c r="CK420" s="91"/>
      <c r="CL420" s="91"/>
      <c r="CM420" s="91"/>
      <c r="CN420" s="89"/>
      <c r="CO420" s="89"/>
      <c r="CP420" s="90"/>
      <c r="CQ420" s="393"/>
      <c r="CR420" s="91"/>
      <c r="CS420" s="91"/>
      <c r="CT420" s="91"/>
      <c r="CU420" s="89"/>
      <c r="CV420" s="89"/>
      <c r="CW420" s="155"/>
      <c r="CX420" s="391"/>
      <c r="CY420" s="91"/>
      <c r="CZ420" s="91"/>
      <c r="DA420" s="91"/>
      <c r="DB420" s="89"/>
      <c r="DC420" s="89"/>
      <c r="DD420" s="90"/>
      <c r="DE420" s="393"/>
      <c r="DF420" s="91"/>
      <c r="DG420" s="91"/>
      <c r="DH420" s="91"/>
      <c r="DI420" s="89"/>
      <c r="DJ420" s="89"/>
      <c r="DK420" s="155"/>
      <c r="DL420" s="173">
        <f>SUM(DL320:DL419)</f>
        <v>900</v>
      </c>
      <c r="DM420" s="89">
        <f>SUM(DM320:DM419)</f>
        <v>1500</v>
      </c>
      <c r="DN420" s="89"/>
      <c r="DO420" s="99">
        <f>IF(DM420&lt;&gt;0,DL420/DM420," ")</f>
        <v>0.6</v>
      </c>
      <c r="DP420" s="92" t="str">
        <f>IF(OR(DO420&lt;Довідники!$J$3, DO420&gt;Довідники!$K$3), "!", "")</f>
        <v/>
      </c>
      <c r="DQ420" s="394"/>
      <c r="DR420" s="395"/>
      <c r="DS420" s="408"/>
      <c r="DT420" s="409"/>
      <c r="DU420" s="409"/>
      <c r="DV420" s="186"/>
      <c r="DW420" s="410"/>
      <c r="DX420" s="185"/>
      <c r="DY420" s="186"/>
      <c r="DZ420" s="186"/>
      <c r="EA420" s="149"/>
      <c r="EB420" s="129">
        <f t="shared" si="329"/>
        <v>0</v>
      </c>
      <c r="EC420" s="130">
        <f t="shared" si="330"/>
        <v>0</v>
      </c>
      <c r="ED420" s="131">
        <f t="shared" si="331"/>
        <v>0</v>
      </c>
      <c r="EE420" s="131">
        <f t="shared" si="313"/>
        <v>0</v>
      </c>
      <c r="EF420" s="131">
        <f t="shared" si="314"/>
        <v>0</v>
      </c>
      <c r="EG420" s="131">
        <f t="shared" si="315"/>
        <v>0</v>
      </c>
      <c r="EH420" s="131">
        <f t="shared" si="316"/>
        <v>0</v>
      </c>
      <c r="EI420" s="131">
        <f t="shared" si="332"/>
        <v>0</v>
      </c>
      <c r="EJ420" s="131">
        <f t="shared" si="333"/>
        <v>0</v>
      </c>
      <c r="EL420" s="123">
        <f t="shared" si="334"/>
        <v>0</v>
      </c>
    </row>
    <row r="421" spans="1:142" s="60" customFormat="1" ht="13.5" hidden="1" thickBot="1" x14ac:dyDescent="0.25">
      <c r="A421" s="375"/>
      <c r="B421" s="591" t="s">
        <v>239</v>
      </c>
      <c r="C421" s="376"/>
      <c r="D421" s="377"/>
      <c r="E421" s="378"/>
      <c r="F421" s="379"/>
      <c r="G421" s="379"/>
      <c r="H421" s="379"/>
      <c r="I421" s="379"/>
      <c r="J421" s="379"/>
      <c r="K421" s="379"/>
      <c r="L421" s="379"/>
      <c r="M421" s="380"/>
      <c r="N421" s="380"/>
      <c r="O421" s="121"/>
      <c r="P421" s="121"/>
      <c r="Q421" s="169"/>
      <c r="R421" s="381"/>
      <c r="S421" s="382"/>
      <c r="T421" s="382"/>
      <c r="U421" s="383"/>
      <c r="V421" s="380"/>
      <c r="W421" s="380"/>
      <c r="X421" s="384"/>
      <c r="Y421" s="385"/>
      <c r="Z421" s="382"/>
      <c r="AA421" s="382"/>
      <c r="AB421" s="383"/>
      <c r="AC421" s="380"/>
      <c r="AD421" s="380"/>
      <c r="AE421" s="386"/>
      <c r="AF421" s="381"/>
      <c r="AG421" s="382"/>
      <c r="AH421" s="382"/>
      <c r="AI421" s="383"/>
      <c r="AJ421" s="380"/>
      <c r="AK421" s="380"/>
      <c r="AL421" s="121"/>
      <c r="AM421" s="385"/>
      <c r="AN421" s="382"/>
      <c r="AO421" s="382"/>
      <c r="AP421" s="383"/>
      <c r="AQ421" s="380"/>
      <c r="AR421" s="380"/>
      <c r="AS421" s="386"/>
      <c r="AT421" s="381"/>
      <c r="AU421" s="382"/>
      <c r="AV421" s="382"/>
      <c r="AW421" s="383"/>
      <c r="AX421" s="380"/>
      <c r="AY421" s="380"/>
      <c r="AZ421" s="121"/>
      <c r="BA421" s="385"/>
      <c r="BB421" s="382"/>
      <c r="BC421" s="382"/>
      <c r="BD421" s="383"/>
      <c r="BE421" s="380"/>
      <c r="BF421" s="380"/>
      <c r="BG421" s="386"/>
      <c r="BH421" s="381"/>
      <c r="BI421" s="382"/>
      <c r="BJ421" s="382"/>
      <c r="BK421" s="383"/>
      <c r="BL421" s="380"/>
      <c r="BM421" s="380"/>
      <c r="BN421" s="121"/>
      <c r="BO421" s="385"/>
      <c r="BP421" s="382"/>
      <c r="BQ421" s="382"/>
      <c r="BR421" s="383"/>
      <c r="BS421" s="380"/>
      <c r="BT421" s="380"/>
      <c r="BU421" s="386"/>
      <c r="BV421" s="381"/>
      <c r="BW421" s="382"/>
      <c r="BX421" s="382"/>
      <c r="BY421" s="383"/>
      <c r="BZ421" s="380"/>
      <c r="CA421" s="380"/>
      <c r="CB421" s="121"/>
      <c r="CC421" s="385"/>
      <c r="CD421" s="382"/>
      <c r="CE421" s="382"/>
      <c r="CF421" s="383"/>
      <c r="CG421" s="380"/>
      <c r="CH421" s="380"/>
      <c r="CI421" s="386"/>
      <c r="CJ421" s="381"/>
      <c r="CK421" s="382"/>
      <c r="CL421" s="382"/>
      <c r="CM421" s="383"/>
      <c r="CN421" s="380"/>
      <c r="CO421" s="380"/>
      <c r="CP421" s="121"/>
      <c r="CQ421" s="385"/>
      <c r="CR421" s="382"/>
      <c r="CS421" s="382"/>
      <c r="CT421" s="383"/>
      <c r="CU421" s="380"/>
      <c r="CV421" s="380"/>
      <c r="CW421" s="386"/>
      <c r="CX421" s="381"/>
      <c r="CY421" s="382"/>
      <c r="CZ421" s="382"/>
      <c r="DA421" s="383"/>
      <c r="DB421" s="380"/>
      <c r="DC421" s="380"/>
      <c r="DD421" s="121"/>
      <c r="DE421" s="385"/>
      <c r="DF421" s="382"/>
      <c r="DG421" s="382"/>
      <c r="DH421" s="383"/>
      <c r="DI421" s="380"/>
      <c r="DJ421" s="380"/>
      <c r="DK421" s="386"/>
      <c r="DL421" s="387"/>
      <c r="DM421" s="380"/>
      <c r="DN421" s="380"/>
      <c r="DO421" s="388"/>
      <c r="DP421" s="389"/>
      <c r="DQ421" s="390"/>
      <c r="DR421" s="384"/>
      <c r="DS421" s="400"/>
      <c r="DT421" s="400"/>
      <c r="DU421" s="400"/>
      <c r="DV421" s="401"/>
      <c r="DW421" s="402"/>
      <c r="DX421" s="403"/>
      <c r="DY421" s="404"/>
      <c r="DZ421" s="404"/>
      <c r="EA421" s="405"/>
      <c r="EB421" s="129">
        <f t="shared" si="329"/>
        <v>0</v>
      </c>
      <c r="EC421" s="130">
        <f t="shared" si="330"/>
        <v>0</v>
      </c>
      <c r="ED421" s="131">
        <f t="shared" si="331"/>
        <v>0</v>
      </c>
      <c r="EE421" s="131">
        <f t="shared" si="313"/>
        <v>0</v>
      </c>
      <c r="EF421" s="131">
        <f t="shared" si="314"/>
        <v>0</v>
      </c>
      <c r="EG421" s="131">
        <f t="shared" si="315"/>
        <v>0</v>
      </c>
      <c r="EH421" s="131">
        <f t="shared" si="316"/>
        <v>0</v>
      </c>
      <c r="EI421" s="131">
        <f t="shared" si="332"/>
        <v>0</v>
      </c>
      <c r="EJ421" s="131">
        <f t="shared" si="333"/>
        <v>0</v>
      </c>
      <c r="EK421" s="66"/>
      <c r="EL421" s="123">
        <f t="shared" si="334"/>
        <v>0</v>
      </c>
    </row>
    <row r="422" spans="1:142" ht="13.5" hidden="1" thickBot="1" x14ac:dyDescent="0.25">
      <c r="A422" s="49">
        <v>1</v>
      </c>
      <c r="B422" s="101"/>
      <c r="C422" s="50" t="str">
        <f>IF(ISBLANK(D422)=FALSE,VLOOKUP(D422,Довідники!$B$2:$C$45,2,FALSE),"")</f>
        <v/>
      </c>
      <c r="D422" s="145"/>
      <c r="E422" s="112"/>
      <c r="F422" s="48" t="str">
        <f>CONCATENATE(IF($X422="Е", CONCATENATE($R$4, ","), ""), IF($AE422="Е", CONCATENATE($Y$4, ","), ""), IF($AL422="Е", CONCATENATE($AF$4, ","), ""), IF($AS422="Е", CONCATENATE($AM$4, ","), ""), IF($AZ422="Е", CONCATENATE($AT$4, ","), ""), IF($BG422="Е", CONCATENATE($BA$4, ","), ""), IF($BN422="Е", CONCATENATE($BH$4, ","), ""), IF($BU422="Е", CONCATENATE($BO$4, ","), ""), IF($CB422="Е", CONCATENATE($BV$4, ","), ""), IF($CI422="Е", CONCATENATE($CC$4, ","), ""), IF($CP422="Е", CONCATENATE($CJ$4, ","), ""), IF($CW422="Е", CONCATENATE($CQ$4, ","), ""), IF($DD422="Е", CONCATENATE($CX$4, ","), ""), IF($DK422="Е", CONCATENATE($DE$4, ","), ""))</f>
        <v/>
      </c>
      <c r="G422" s="48" t="str">
        <f>CONCATENATE(IF($X422="З", CONCATENATE($R$4, ","), ""), IF($X422=Довідники!$E$5, CONCATENATE($R$4, "*,"), ""), IF($AE422="З", CONCATENATE($Y$4, ","), ""), IF($AE422=Довідники!$E$5, CONCATENATE($Y$4, "*,"), ""), IF($AL422="З", CONCATENATE($AF$4, ","), ""), IF($AL422=Довідники!$E$5, CONCATENATE($AF$4, "*,"), ""), IF($AS422="З", CONCATENATE($AM$4, ","), ""), IF($AS422=Довідники!$E$5, CONCATENATE($AM$4, "*,"), ""), IF($AZ422="З", CONCATENATE($AT$4, ","), ""), IF($AZ422=Довідники!$E$5, CONCATENATE($AT$4, "*,"), ""), IF($BG422="З", CONCATENATE($BA$4, ","), ""), IF($BG422=Довідники!$E$5, CONCATENATE($BA$4, "*,"), ""), IF($BN422="З", CONCATENATE($BH$4, ","), ""), IF($BN422=Довідники!$E$5, CONCATENATE($BH$4, "*,"), ""), IF($BU422="З", CONCATENATE($BO$4, ","), ""), IF($BU422=Довідники!$E$5, CONCATENATE($BO$4, "*,"), ""), IF($CB422="З", CONCATENATE($BV$4, ","), ""), IF($CB422=Довідники!$E$5, CONCATENATE($BV$4, "*,"), ""), IF($CI422="З", CONCATENATE($CC$4, ","), ""), IF($CI422=Довідники!$E$5, CONCATENATE($CC$4, "*,"), ""), IF($CP422="З", CONCATENATE($CJ$4, ","), ""), IF($CP422=Довідники!$E$5, CONCATENATE($CJ$4, "*,"), ""), IF($CW422="З", CONCATENATE($CQ$4, ","), ""), IF($CW422=Довідники!$E$5, CONCATENATE($CQ$4, "*,"), ""), IF($DD422="З", CONCATENATE($CX$4, ","), ""), IF($DD422=Довідники!$E$5, CONCATENATE($CX$4, "*,"), ""), IF($DK422="З", CONCATENATE($DE$4, ","), ""), IF($DK422=Довідники!$E$5, CONCATENATE($DE$4, "*,"), ""))</f>
        <v/>
      </c>
      <c r="H422" s="48" t="str">
        <f>CONCATENATE(IF($W422="КП", CONCATENATE($R$4, ","), ""), IF($AD422="КП", CONCATENATE($Y$4, ","), ""), IF($AK422="КП", CONCATENATE($AF$4, ","), ""), IF($AR422="КП", CONCATENATE($AM$4, ","), ""), IF($AY422="КП", CONCATENATE($AT$4, ","), ""), IF($BF422="КП", CONCATENATE($BA$4, ","), ""), IF($BM422="КП", CONCATENATE($BH$4, ","), ""), IF($BT422="КП", CONCATENATE($BO$4, ","), ""), IF($CA422="КП", CONCATENATE($BV$4, ","), ""), IF($CH422="КП", CONCATENATE($CC$4, ","), ""), IF($CO422="КП", CONCATENATE($CJ$4, ","), ""), IF($CV422="КП", CONCATENATE($CQ$4, ","), ""), IF($DC422="КП", CONCATENATE($CX$4, ","), ""), IF($DJ422="КП", CONCATENATE($DE$4, ","), ""))</f>
        <v/>
      </c>
      <c r="I422" s="48" t="str">
        <f>CONCATENATE(IF($W422="КР", CONCATENATE($R$4, ","), ""), IF($AD422="КР", CONCATENATE($Y$4, ","), ""), IF($AK422="КР", CONCATENATE($AF$4, ","), ""), IF($AR422="КР", CONCATENATE($AM$4, ","), ""), IF($AY422="КР", CONCATENATE($AT$4, ","), ""), IF($BF422="КР", CONCATENATE($BA$4, ","), ""), IF($BM422="КР", CONCATENATE($BH$4, ","), ""), IF($BT422="КР", CONCATENATE($BO$4, ","), ""), IF($CA422="КР", CONCATENATE($BV$4, ","), ""), IF($CH422="КР", CONCATENATE($CC$4, ","), ""), IF($CO422="КР", CONCATENATE($CJ$4, ","), ""), IF($CV422="КР", CONCATENATE($CQ$4, ","), ""), IF($DC422="КР", CONCATENATE($CX$4, ","), ""), IF($DJ422="КР", CONCATENATE($DE$4, ","), ""))</f>
        <v/>
      </c>
      <c r="J422" s="48">
        <f>V422+AC422+AJ422+AQ422+AX422+BE422+BL422+BS422+BZ422+CG422+CN422+CU422+DB422+DI422</f>
        <v>0</v>
      </c>
      <c r="K422" s="48" t="str">
        <f>CONCATENATE(IF($V422&lt;&gt;"", CONCATENATE($R$4, ","), ""), IF($AC422&lt;&gt;"", CONCATENATE($Y$4, ","), ""), IF($AJ422&lt;&gt;"", CONCATENATE($AF$4, ","), ""), IF($AQ422&lt;&gt;"", CONCATENATE($AM$4, ","), ""), IF($AX422&lt;&gt;"", CONCATENATE($AT$4, ","), ""), IF($BE422&lt;&gt;"", CONCATENATE($BA$4, ","), ""), IF($BL422&lt;&gt;"", CONCATENATE($BH$4, ","), ""), IF($BS422&lt;&gt;"", CONCATENATE($BO$4, ","), ""), IF($BZ422&lt;&gt;"", CONCATENATE($BV$4, ","), ""), IF($CG422&lt;&gt;"", CONCATENATE($CC$4, ","), ""), IF($CN422&lt;&gt;"", CONCATENATE($CJ$4, ","), ""), IF($CU422&lt;&gt;"", CONCATENATE($CQ$4, ","), ""), IF($DB422&lt;&gt;"", CONCATENATE($CX$4, ","), ""), IF($DI422&lt;&gt;"", CONCATENATE($DE$4, ","), ""))</f>
        <v/>
      </c>
      <c r="L422" s="48">
        <f t="shared" ref="L422:L521" si="370">SUM(M422:O422)</f>
        <v>0</v>
      </c>
      <c r="M422" s="51">
        <f>$R$6*R422+$Y$6*Y422+$AF$6*AF422+$AM$6*AM422+$AT$6*AT422+$BA$6*BA422+$BH$6*BH422+$BO$6*BO422+$BV$6*BV422+$CC$6*CC422+$CJ$6*CJ422+$CQ$6*CQ422+$CX$6*CX422+$DE$6*DE422</f>
        <v>0</v>
      </c>
      <c r="N422" s="51">
        <f>$R$6*S422+$Y$6*Z422+$AF$6*AG422+$AM$6*AN422+$AT$6*AU422+$BA$6*BB422+$BH$6*BI422+$BO$6*BP422+$BV$6*BW422+$CC$6*CD422+$CJ$6*CK422+$CQ$6*CR422+$CX$6*CY422+$DE$6*DF422</f>
        <v>0</v>
      </c>
      <c r="O422" s="52">
        <f>$R$6*T422+$Y$6*AA422+$AF$6*AH422+$AM$6*AO422+$AT$6*AV422+$BA$6*BC422+$BH$6*BJ422+$BO$6*BQ422+$BV$6*BX422+$CC$6*CE422+$CJ$6*CL422+$CQ$6*CS422+$CX$6*CZ422+$DE$6*DG422</f>
        <v>0</v>
      </c>
      <c r="P422" s="96" t="str">
        <f>IF(DM422&lt;&gt;0, L422/DM422, " ")</f>
        <v xml:space="preserve"> </v>
      </c>
      <c r="Q422" s="166" t="str">
        <f>IF(OR(P422&lt;Довідники!$J$8, P422&gt;Довідники!$K$8), "!", "")</f>
        <v>!</v>
      </c>
      <c r="R422" s="159"/>
      <c r="S422" s="103"/>
      <c r="T422" s="103"/>
      <c r="U422" s="72">
        <f t="shared" ref="U422:U521" si="371">SUM(R422:T422)</f>
        <v>0</v>
      </c>
      <c r="V422" s="104"/>
      <c r="W422" s="104"/>
      <c r="X422" s="105"/>
      <c r="Y422" s="102"/>
      <c r="Z422" s="103"/>
      <c r="AA422" s="103"/>
      <c r="AB422" s="72">
        <f t="shared" ref="AB422:AB521" si="372">SUM(Y422:AA422)</f>
        <v>0</v>
      </c>
      <c r="AC422" s="104"/>
      <c r="AD422" s="104"/>
      <c r="AE422" s="152"/>
      <c r="AF422" s="159"/>
      <c r="AG422" s="103"/>
      <c r="AH422" s="103"/>
      <c r="AI422" s="72">
        <f t="shared" ref="AI422:AI521" si="373">SUM(AF422:AH422)</f>
        <v>0</v>
      </c>
      <c r="AJ422" s="104"/>
      <c r="AK422" s="104"/>
      <c r="AL422" s="105"/>
      <c r="AM422" s="102"/>
      <c r="AN422" s="103"/>
      <c r="AO422" s="103"/>
      <c r="AP422" s="72">
        <f t="shared" ref="AP422:AP521" si="374">SUM(AM422:AO422)</f>
        <v>0</v>
      </c>
      <c r="AQ422" s="104"/>
      <c r="AR422" s="104"/>
      <c r="AS422" s="152"/>
      <c r="AT422" s="159"/>
      <c r="AU422" s="103"/>
      <c r="AV422" s="103"/>
      <c r="AW422" s="72">
        <f t="shared" ref="AW422:AW521" si="375">SUM(AT422:AV422)</f>
        <v>0</v>
      </c>
      <c r="AX422" s="104"/>
      <c r="AY422" s="104"/>
      <c r="AZ422" s="105"/>
      <c r="BA422" s="102"/>
      <c r="BB422" s="103"/>
      <c r="BC422" s="103"/>
      <c r="BD422" s="72">
        <f t="shared" ref="BD422:BD521" si="376">SUM(BA422:BC422)</f>
        <v>0</v>
      </c>
      <c r="BE422" s="104"/>
      <c r="BF422" s="104"/>
      <c r="BG422" s="152"/>
      <c r="BH422" s="159"/>
      <c r="BI422" s="103"/>
      <c r="BJ422" s="103"/>
      <c r="BK422" s="72">
        <f t="shared" ref="BK422:BK521" si="377">SUM(BH422:BJ422)</f>
        <v>0</v>
      </c>
      <c r="BL422" s="104"/>
      <c r="BM422" s="104"/>
      <c r="BN422" s="105"/>
      <c r="BO422" s="102"/>
      <c r="BP422" s="103"/>
      <c r="BQ422" s="103"/>
      <c r="BR422" s="72">
        <f t="shared" ref="BR422:BR521" si="378">SUM(BO422:BQ422)</f>
        <v>0</v>
      </c>
      <c r="BS422" s="104"/>
      <c r="BT422" s="104"/>
      <c r="BU422" s="152"/>
      <c r="BV422" s="159"/>
      <c r="BW422" s="103"/>
      <c r="BX422" s="103"/>
      <c r="BY422" s="72">
        <f t="shared" ref="BY422:BY521" si="379">SUM(BV422:BX422)</f>
        <v>0</v>
      </c>
      <c r="BZ422" s="104"/>
      <c r="CA422" s="104"/>
      <c r="CB422" s="105"/>
      <c r="CC422" s="102"/>
      <c r="CD422" s="103"/>
      <c r="CE422" s="103"/>
      <c r="CF422" s="72">
        <f t="shared" ref="CF422:CF521" si="380">SUM(CC422:CE422)</f>
        <v>0</v>
      </c>
      <c r="CG422" s="104"/>
      <c r="CH422" s="104"/>
      <c r="CI422" s="152"/>
      <c r="CJ422" s="159"/>
      <c r="CK422" s="103"/>
      <c r="CL422" s="103"/>
      <c r="CM422" s="72">
        <f t="shared" ref="CM422:CM521" si="381">SUM(CJ422:CL422)</f>
        <v>0</v>
      </c>
      <c r="CN422" s="104"/>
      <c r="CO422" s="104"/>
      <c r="CP422" s="105"/>
      <c r="CQ422" s="102"/>
      <c r="CR422" s="103"/>
      <c r="CS422" s="103"/>
      <c r="CT422" s="72">
        <f t="shared" ref="CT422:CT521" si="382">SUM(CQ422:CS422)</f>
        <v>0</v>
      </c>
      <c r="CU422" s="104"/>
      <c r="CV422" s="104"/>
      <c r="CW422" s="152"/>
      <c r="CX422" s="159"/>
      <c r="CY422" s="103"/>
      <c r="CZ422" s="103"/>
      <c r="DA422" s="72">
        <f t="shared" ref="DA422:DA521" si="383">SUM(CX422:CZ422)</f>
        <v>0</v>
      </c>
      <c r="DB422" s="104"/>
      <c r="DC422" s="104"/>
      <c r="DD422" s="105"/>
      <c r="DE422" s="102"/>
      <c r="DF422" s="103"/>
      <c r="DG422" s="103"/>
      <c r="DH422" s="72">
        <f t="shared" ref="DH422:DH521" si="384">SUM(DE422:DG422)</f>
        <v>0</v>
      </c>
      <c r="DI422" s="104"/>
      <c r="DJ422" s="104"/>
      <c r="DK422" s="152"/>
      <c r="DL422" s="170">
        <f>DM422-L422</f>
        <v>0</v>
      </c>
      <c r="DM422" s="51">
        <f>DN422*Довідники!$H$2</f>
        <v>0</v>
      </c>
      <c r="DN422" s="72">
        <f>E422-DQ422</f>
        <v>0</v>
      </c>
      <c r="DO422" s="96" t="str">
        <f t="shared" ref="DO422:DO521" si="385">IF(DM422&lt;&gt;0,DL422/DM422," ")</f>
        <v xml:space="preserve"> </v>
      </c>
      <c r="DP422" s="68" t="str">
        <f>IF(OR(DO422&lt;Довідники!$J$3, DO422&gt;Довідники!$K$3), "!", "")</f>
        <v>!</v>
      </c>
      <c r="DQ422" s="120"/>
      <c r="DR422" s="45" t="str">
        <f>IF(AND(E422&lt;&gt;0,DQ422=E422), "+", "")</f>
        <v/>
      </c>
      <c r="DS422" s="119"/>
      <c r="DT422" s="119"/>
      <c r="DU422" s="119"/>
      <c r="DV422" s="119"/>
      <c r="DW422" s="179"/>
      <c r="DX422" s="182"/>
      <c r="DY422" s="119"/>
      <c r="DZ422" s="119"/>
      <c r="EA422" s="183"/>
      <c r="EB422" s="129">
        <f t="shared" si="329"/>
        <v>0</v>
      </c>
      <c r="EC422" s="130">
        <f t="shared" si="330"/>
        <v>0</v>
      </c>
      <c r="ED422" s="131">
        <f t="shared" si="331"/>
        <v>0</v>
      </c>
      <c r="EE422" s="131">
        <f t="shared" si="313"/>
        <v>0</v>
      </c>
      <c r="EF422" s="131">
        <f t="shared" si="314"/>
        <v>0</v>
      </c>
      <c r="EG422" s="131">
        <f t="shared" si="315"/>
        <v>0</v>
      </c>
      <c r="EH422" s="131">
        <f t="shared" si="316"/>
        <v>0</v>
      </c>
      <c r="EI422" s="131">
        <f t="shared" si="332"/>
        <v>0</v>
      </c>
      <c r="EJ422" s="131">
        <f t="shared" si="333"/>
        <v>0</v>
      </c>
      <c r="EL422" s="123">
        <f t="shared" si="334"/>
        <v>0</v>
      </c>
    </row>
    <row r="423" spans="1:142" ht="13.5" hidden="1" thickBot="1" x14ac:dyDescent="0.25">
      <c r="A423" s="49">
        <f>A422+1</f>
        <v>2</v>
      </c>
      <c r="B423" s="101"/>
      <c r="C423" s="50" t="str">
        <f>IF(ISBLANK(D423)=FALSE,VLOOKUP(D423,Довідники!$B$2:$C$45,2,FALSE),"")</f>
        <v/>
      </c>
      <c r="D423" s="145"/>
      <c r="E423" s="112"/>
      <c r="F423" s="48" t="str">
        <f t="shared" ref="F423:F521" si="386">CONCATENATE(IF($X423="Е", CONCATENATE($R$4, ","), ""), IF($AE423="Е", CONCATENATE($Y$4, ","), ""), IF($AL423="Е", CONCATENATE($AF$4, ","), ""), IF($AS423="Е", CONCATENATE($AM$4, ","), ""), IF($AZ423="Е", CONCATENATE($AT$4, ","), ""), IF($BG423="Е", CONCATENATE($BA$4, ","), ""), IF($BN423="Е", CONCATENATE($BH$4, ","), ""), IF($BU423="Е", CONCATENATE($BO$4, ","), ""), IF($CB423="Е", CONCATENATE($BV$4, ","), ""), IF($CI423="Е", CONCATENATE($CC$4, ","), ""), IF($CP423="Е", CONCATENATE($CJ$4, ","), ""), IF($CW423="Е", CONCATENATE($CQ$4, ","), ""), IF($DD423="Е", CONCATENATE($CX$4, ","), ""), IF($DK423="Е", CONCATENATE($DE$4, ","), ""))</f>
        <v/>
      </c>
      <c r="G423" s="48" t="str">
        <f>CONCATENATE(IF($X423="З", CONCATENATE($R$4, ","), ""), IF($X423=Довідники!$E$5, CONCATENATE($R$4, "*,"), ""), IF($AE423="З", CONCATENATE($Y$4, ","), ""), IF($AE423=Довідники!$E$5, CONCATENATE($Y$4, "*,"), ""), IF($AL423="З", CONCATENATE($AF$4, ","), ""), IF($AL423=Довідники!$E$5, CONCATENATE($AF$4, "*,"), ""), IF($AS423="З", CONCATENATE($AM$4, ","), ""), IF($AS423=Довідники!$E$5, CONCATENATE($AM$4, "*,"), ""), IF($AZ423="З", CONCATENATE($AT$4, ","), ""), IF($AZ423=Довідники!$E$5, CONCATENATE($AT$4, "*,"), ""), IF($BG423="З", CONCATENATE($BA$4, ","), ""), IF($BG423=Довідники!$E$5, CONCATENATE($BA$4, "*,"), ""), IF($BN423="З", CONCATENATE($BH$4, ","), ""), IF($BN423=Довідники!$E$5, CONCATENATE($BH$4, "*,"), ""), IF($BU423="З", CONCATENATE($BO$4, ","), ""), IF($BU423=Довідники!$E$5, CONCATENATE($BO$4, "*,"), ""), IF($CB423="З", CONCATENATE($BV$4, ","), ""), IF($CB423=Довідники!$E$5, CONCATENATE($BV$4, "*,"), ""), IF($CI423="З", CONCATENATE($CC$4, ","), ""), IF($CI423=Довідники!$E$5, CONCATENATE($CC$4, "*,"), ""), IF($CP423="З", CONCATENATE($CJ$4, ","), ""), IF($CP423=Довідники!$E$5, CONCATENATE($CJ$4, "*,"), ""), IF($CW423="З", CONCATENATE($CQ$4, ","), ""), IF($CW423=Довідники!$E$5, CONCATENATE($CQ$4, "*,"), ""), IF($DD423="З", CONCATENATE($CX$4, ","), ""), IF($DD423=Довідники!$E$5, CONCATENATE($CX$4, "*,"), ""), IF($DK423="З", CONCATENATE($DE$4, ","), ""), IF($DK423=Довідники!$E$5, CONCATENATE($DE$4, "*,"), ""))</f>
        <v/>
      </c>
      <c r="H423" s="48" t="str">
        <f t="shared" ref="H423:H521" si="387">CONCATENATE(IF($W423="КП", CONCATENATE($R$4, ","), ""), IF($AD423="КП", CONCATENATE($Y$4, ","), ""), IF($AK423="КП", CONCATENATE($AF$4, ","), ""), IF($AR423="КП", CONCATENATE($AM$4, ","), ""), IF($AY423="КП", CONCATENATE($AT$4, ","), ""), IF($BF423="КП", CONCATENATE($BA$4, ","), ""), IF($BM423="КП", CONCATENATE($BH$4, ","), ""), IF($BT423="КП", CONCATENATE($BO$4, ","), ""), IF($CA423="КП", CONCATENATE($BV$4, ","), ""), IF($CH423="КП", CONCATENATE($CC$4, ","), ""), IF($CO423="КП", CONCATENATE($CJ$4, ","), ""), IF($CV423="КП", CONCATENATE($CQ$4, ","), ""), IF($DC423="КП", CONCATENATE($CX$4, ","), ""), IF($DJ423="КП", CONCATENATE($DE$4, ","), ""))</f>
        <v/>
      </c>
      <c r="I423" s="48" t="str">
        <f t="shared" ref="I423:I521" si="388">CONCATENATE(IF($W423="КР", CONCATENATE($R$4, ","), ""), IF($AD423="КР", CONCATENATE($Y$4, ","), ""), IF($AK423="КР", CONCATENATE($AF$4, ","), ""), IF($AR423="КР", CONCATENATE($AM$4, ","), ""), IF($AY423="КР", CONCATENATE($AT$4, ","), ""), IF($BF423="КР", CONCATENATE($BA$4, ","), ""), IF($BM423="КР", CONCATENATE($BH$4, ","), ""), IF($BT423="КР", CONCATENATE($BO$4, ","), ""), IF($CA423="КР", CONCATENATE($BV$4, ","), ""), IF($CH423="КР", CONCATENATE($CC$4, ","), ""), IF($CO423="КР", CONCATENATE($CJ$4, ","), ""), IF($CV423="КР", CONCATENATE($CQ$4, ","), ""), IF($DC423="КР", CONCATENATE($CX$4, ","), ""), IF($DJ423="КР", CONCATENATE($DE$4, ","), ""))</f>
        <v/>
      </c>
      <c r="J423" s="48">
        <f t="shared" ref="J423:J521" si="389">V423+AC423+AJ423+AQ423+AX423+BE423+BL423+BS423+BZ423+CG423+CN423+CU423+DB423+DI423</f>
        <v>0</v>
      </c>
      <c r="K423" s="48" t="str">
        <f t="shared" ref="K423:K521" si="390">CONCATENATE(IF($V423&lt;&gt;"", CONCATENATE($R$4, ","), ""), IF($AC423&lt;&gt;"", CONCATENATE($Y$4, ","), ""), IF($AJ423&lt;&gt;"", CONCATENATE($AF$4, ","), ""), IF($AQ423&lt;&gt;"", CONCATENATE($AM$4, ","), ""), IF($AX423&lt;&gt;"", CONCATENATE($AT$4, ","), ""), IF($BE423&lt;&gt;"", CONCATENATE($BA$4, ","), ""), IF($BL423&lt;&gt;"", CONCATENATE($BH$4, ","), ""), IF($BS423&lt;&gt;"", CONCATENATE($BO$4, ","), ""), IF($BZ423&lt;&gt;"", CONCATENATE($BV$4, ","), ""), IF($CG423&lt;&gt;"", CONCATENATE($CC$4, ","), ""), IF($CN423&lt;&gt;"", CONCATENATE($CJ$4, ","), ""), IF($CU423&lt;&gt;"", CONCATENATE($CQ$4, ","), ""), IF($DB423&lt;&gt;"", CONCATENATE($CX$4, ","), ""), IF($DI423&lt;&gt;"", CONCATENATE($DE$4, ","), ""))</f>
        <v/>
      </c>
      <c r="L423" s="48">
        <f t="shared" si="370"/>
        <v>0</v>
      </c>
      <c r="M423" s="51">
        <f t="shared" ref="M423:M521" si="391">$R$6*R423+$Y$6*Y423+$AF$6*AF423+$AM$6*AM423+$AT$6*AT423+$BA$6*BA423+$BH$6*BH423+$BO$6*BO423+$BV$6*BV423+$CC$6*CC423+$CJ$6*CJ423+$CQ$6*CQ423+$CX$6*CX423+$DE$6*DE423</f>
        <v>0</v>
      </c>
      <c r="N423" s="51">
        <f t="shared" ref="N423:N521" si="392">$R$6*S423+$Y$6*Z423+$AF$6*AG423+$AM$6*AN423+$AT$6*AU423+$BA$6*BB423+$BH$6*BI423+$BO$6*BP423+$BV$6*BW423+$CC$6*CD423+$CJ$6*CK423+$CQ$6*CR423+$CX$6*CY423+$DE$6*DF423</f>
        <v>0</v>
      </c>
      <c r="O423" s="52">
        <f t="shared" ref="O423:O521" si="393">$R$6*T423+$Y$6*AA423+$AF$6*AH423+$AM$6*AO423+$AT$6*AV423+$BA$6*BC423+$BH$6*BJ423+$BO$6*BQ423+$BV$6*BX423+$CC$6*CE423+$CJ$6*CL423+$CQ$6*CS423+$CX$6*CZ423+$DE$6*DG423</f>
        <v>0</v>
      </c>
      <c r="P423" s="96" t="str">
        <f t="shared" ref="P423:P521" si="394">IF(DM423&lt;&gt;0, L423/DM423, " ")</f>
        <v xml:space="preserve"> </v>
      </c>
      <c r="Q423" s="166" t="str">
        <f>IF(OR(P423&lt;Довідники!$J$8, P423&gt;Довідники!$K$8), "!", "")</f>
        <v>!</v>
      </c>
      <c r="R423" s="159"/>
      <c r="S423" s="103"/>
      <c r="T423" s="103"/>
      <c r="U423" s="72">
        <f t="shared" si="371"/>
        <v>0</v>
      </c>
      <c r="V423" s="104"/>
      <c r="W423" s="104"/>
      <c r="X423" s="105"/>
      <c r="Y423" s="102"/>
      <c r="Z423" s="103"/>
      <c r="AA423" s="103"/>
      <c r="AB423" s="72">
        <f t="shared" si="372"/>
        <v>0</v>
      </c>
      <c r="AC423" s="104"/>
      <c r="AD423" s="104"/>
      <c r="AE423" s="152"/>
      <c r="AF423" s="159"/>
      <c r="AG423" s="103"/>
      <c r="AH423" s="103"/>
      <c r="AI423" s="72">
        <f t="shared" si="373"/>
        <v>0</v>
      </c>
      <c r="AJ423" s="104"/>
      <c r="AK423" s="104"/>
      <c r="AL423" s="105"/>
      <c r="AM423" s="102"/>
      <c r="AN423" s="103"/>
      <c r="AO423" s="103"/>
      <c r="AP423" s="72">
        <f t="shared" si="374"/>
        <v>0</v>
      </c>
      <c r="AQ423" s="104"/>
      <c r="AR423" s="104"/>
      <c r="AS423" s="152"/>
      <c r="AT423" s="159"/>
      <c r="AU423" s="103"/>
      <c r="AV423" s="103"/>
      <c r="AW423" s="72">
        <f t="shared" si="375"/>
        <v>0</v>
      </c>
      <c r="AX423" s="104"/>
      <c r="AY423" s="104"/>
      <c r="AZ423" s="105"/>
      <c r="BA423" s="102"/>
      <c r="BB423" s="103"/>
      <c r="BC423" s="103"/>
      <c r="BD423" s="72">
        <f t="shared" si="376"/>
        <v>0</v>
      </c>
      <c r="BE423" s="104"/>
      <c r="BF423" s="104"/>
      <c r="BG423" s="152"/>
      <c r="BH423" s="159"/>
      <c r="BI423" s="103"/>
      <c r="BJ423" s="103"/>
      <c r="BK423" s="72">
        <f t="shared" si="377"/>
        <v>0</v>
      </c>
      <c r="BL423" s="104"/>
      <c r="BM423" s="104"/>
      <c r="BN423" s="105"/>
      <c r="BO423" s="102"/>
      <c r="BP423" s="103"/>
      <c r="BQ423" s="103"/>
      <c r="BR423" s="72">
        <f t="shared" si="378"/>
        <v>0</v>
      </c>
      <c r="BS423" s="104"/>
      <c r="BT423" s="104"/>
      <c r="BU423" s="152"/>
      <c r="BV423" s="159"/>
      <c r="BW423" s="103"/>
      <c r="BX423" s="103"/>
      <c r="BY423" s="72">
        <f t="shared" si="379"/>
        <v>0</v>
      </c>
      <c r="BZ423" s="104"/>
      <c r="CA423" s="104"/>
      <c r="CB423" s="105"/>
      <c r="CC423" s="102"/>
      <c r="CD423" s="103"/>
      <c r="CE423" s="103"/>
      <c r="CF423" s="72">
        <f t="shared" si="380"/>
        <v>0</v>
      </c>
      <c r="CG423" s="104"/>
      <c r="CH423" s="104"/>
      <c r="CI423" s="152"/>
      <c r="CJ423" s="159"/>
      <c r="CK423" s="103"/>
      <c r="CL423" s="103"/>
      <c r="CM423" s="72">
        <f t="shared" si="381"/>
        <v>0</v>
      </c>
      <c r="CN423" s="104"/>
      <c r="CO423" s="104"/>
      <c r="CP423" s="105"/>
      <c r="CQ423" s="102"/>
      <c r="CR423" s="103"/>
      <c r="CS423" s="103"/>
      <c r="CT423" s="72">
        <f t="shared" si="382"/>
        <v>0</v>
      </c>
      <c r="CU423" s="104"/>
      <c r="CV423" s="104"/>
      <c r="CW423" s="152"/>
      <c r="CX423" s="159"/>
      <c r="CY423" s="103"/>
      <c r="CZ423" s="103"/>
      <c r="DA423" s="72">
        <f t="shared" si="383"/>
        <v>0</v>
      </c>
      <c r="DB423" s="104"/>
      <c r="DC423" s="104"/>
      <c r="DD423" s="105"/>
      <c r="DE423" s="102"/>
      <c r="DF423" s="103"/>
      <c r="DG423" s="103"/>
      <c r="DH423" s="72">
        <f t="shared" si="384"/>
        <v>0</v>
      </c>
      <c r="DI423" s="104"/>
      <c r="DJ423" s="104"/>
      <c r="DK423" s="152"/>
      <c r="DL423" s="170">
        <f t="shared" ref="DL423:DL521" si="395">DM423-L423</f>
        <v>0</v>
      </c>
      <c r="DM423" s="51">
        <f>DN423*Довідники!$H$2</f>
        <v>0</v>
      </c>
      <c r="DN423" s="72">
        <f t="shared" ref="DN423:DN521" si="396">E423-DQ423</f>
        <v>0</v>
      </c>
      <c r="DO423" s="96" t="str">
        <f t="shared" si="385"/>
        <v xml:space="preserve"> </v>
      </c>
      <c r="DP423" s="68" t="str">
        <f>IF(OR(DO423&lt;Довідники!$J$3, DO423&gt;Довідники!$K$3), "!", "")</f>
        <v>!</v>
      </c>
      <c r="DQ423" s="120"/>
      <c r="DR423" s="45" t="str">
        <f t="shared" ref="DR423:DR521" si="397">IF(AND(E423&lt;&gt;0,DQ423=E423), "+", "")</f>
        <v/>
      </c>
      <c r="DS423" s="119"/>
      <c r="DT423" s="119"/>
      <c r="DU423" s="119"/>
      <c r="DV423" s="119"/>
      <c r="DW423" s="179"/>
      <c r="DX423" s="182"/>
      <c r="DY423" s="119"/>
      <c r="DZ423" s="119"/>
      <c r="EA423" s="183"/>
      <c r="EB423" s="129">
        <f t="shared" si="329"/>
        <v>0</v>
      </c>
      <c r="EC423" s="130">
        <f t="shared" si="330"/>
        <v>0</v>
      </c>
      <c r="ED423" s="131">
        <f t="shared" si="331"/>
        <v>0</v>
      </c>
      <c r="EE423" s="131">
        <f t="shared" si="313"/>
        <v>0</v>
      </c>
      <c r="EF423" s="131">
        <f t="shared" si="314"/>
        <v>0</v>
      </c>
      <c r="EG423" s="131">
        <f t="shared" si="315"/>
        <v>0</v>
      </c>
      <c r="EH423" s="131">
        <f t="shared" si="316"/>
        <v>0</v>
      </c>
      <c r="EI423" s="131">
        <f t="shared" si="332"/>
        <v>0</v>
      </c>
      <c r="EJ423" s="131">
        <f t="shared" si="333"/>
        <v>0</v>
      </c>
      <c r="EL423" s="123">
        <f t="shared" si="334"/>
        <v>0</v>
      </c>
    </row>
    <row r="424" spans="1:142" ht="13.5" hidden="1" thickBot="1" x14ac:dyDescent="0.25">
      <c r="A424" s="49">
        <f t="shared" ref="A424:A470" si="398">A423+1</f>
        <v>3</v>
      </c>
      <c r="B424" s="101"/>
      <c r="C424" s="50" t="str">
        <f>IF(ISBLANK(D424)=FALSE,VLOOKUP(D424,Довідники!$B$2:$C$45,2,FALSE),"")</f>
        <v/>
      </c>
      <c r="D424" s="145"/>
      <c r="E424" s="112"/>
      <c r="F424" s="48" t="str">
        <f t="shared" si="386"/>
        <v/>
      </c>
      <c r="G424" s="48" t="str">
        <f>CONCATENATE(IF($X424="З", CONCATENATE($R$4, ","), ""), IF($X424=Довідники!$E$5, CONCATENATE($R$4, "*,"), ""), IF($AE424="З", CONCATENATE($Y$4, ","), ""), IF($AE424=Довідники!$E$5, CONCATENATE($Y$4, "*,"), ""), IF($AL424="З", CONCATENATE($AF$4, ","), ""), IF($AL424=Довідники!$E$5, CONCATENATE($AF$4, "*,"), ""), IF($AS424="З", CONCATENATE($AM$4, ","), ""), IF($AS424=Довідники!$E$5, CONCATENATE($AM$4, "*,"), ""), IF($AZ424="З", CONCATENATE($AT$4, ","), ""), IF($AZ424=Довідники!$E$5, CONCATENATE($AT$4, "*,"), ""), IF($BG424="З", CONCATENATE($BA$4, ","), ""), IF($BG424=Довідники!$E$5, CONCATENATE($BA$4, "*,"), ""), IF($BN424="З", CONCATENATE($BH$4, ","), ""), IF($BN424=Довідники!$E$5, CONCATENATE($BH$4, "*,"), ""), IF($BU424="З", CONCATENATE($BO$4, ","), ""), IF($BU424=Довідники!$E$5, CONCATENATE($BO$4, "*,"), ""), IF($CB424="З", CONCATENATE($BV$4, ","), ""), IF($CB424=Довідники!$E$5, CONCATENATE($BV$4, "*,"), ""), IF($CI424="З", CONCATENATE($CC$4, ","), ""), IF($CI424=Довідники!$E$5, CONCATENATE($CC$4, "*,"), ""), IF($CP424="З", CONCATENATE($CJ$4, ","), ""), IF($CP424=Довідники!$E$5, CONCATENATE($CJ$4, "*,"), ""), IF($CW424="З", CONCATENATE($CQ$4, ","), ""), IF($CW424=Довідники!$E$5, CONCATENATE($CQ$4, "*,"), ""), IF($DD424="З", CONCATENATE($CX$4, ","), ""), IF($DD424=Довідники!$E$5, CONCATENATE($CX$4, "*,"), ""), IF($DK424="З", CONCATENATE($DE$4, ","), ""), IF($DK424=Довідники!$E$5, CONCATENATE($DE$4, "*,"), ""))</f>
        <v/>
      </c>
      <c r="H424" s="48" t="str">
        <f t="shared" si="387"/>
        <v/>
      </c>
      <c r="I424" s="48" t="str">
        <f t="shared" si="388"/>
        <v/>
      </c>
      <c r="J424" s="48">
        <f t="shared" si="389"/>
        <v>0</v>
      </c>
      <c r="K424" s="48" t="str">
        <f t="shared" si="390"/>
        <v/>
      </c>
      <c r="L424" s="48">
        <f t="shared" si="370"/>
        <v>0</v>
      </c>
      <c r="M424" s="51">
        <f t="shared" si="391"/>
        <v>0</v>
      </c>
      <c r="N424" s="51">
        <f t="shared" si="392"/>
        <v>0</v>
      </c>
      <c r="O424" s="52">
        <f t="shared" si="393"/>
        <v>0</v>
      </c>
      <c r="P424" s="96" t="str">
        <f t="shared" si="394"/>
        <v xml:space="preserve"> </v>
      </c>
      <c r="Q424" s="166" t="str">
        <f>IF(OR(P424&lt;Довідники!$J$8, P424&gt;Довідники!$K$8), "!", "")</f>
        <v>!</v>
      </c>
      <c r="R424" s="159"/>
      <c r="S424" s="103"/>
      <c r="T424" s="103"/>
      <c r="U424" s="72">
        <f t="shared" si="371"/>
        <v>0</v>
      </c>
      <c r="V424" s="104"/>
      <c r="W424" s="104"/>
      <c r="X424" s="105"/>
      <c r="Y424" s="102"/>
      <c r="Z424" s="103"/>
      <c r="AA424" s="103"/>
      <c r="AB424" s="72">
        <f t="shared" si="372"/>
        <v>0</v>
      </c>
      <c r="AC424" s="104"/>
      <c r="AD424" s="104"/>
      <c r="AE424" s="152"/>
      <c r="AF424" s="159"/>
      <c r="AG424" s="103"/>
      <c r="AH424" s="103"/>
      <c r="AI424" s="72">
        <f t="shared" si="373"/>
        <v>0</v>
      </c>
      <c r="AJ424" s="104"/>
      <c r="AK424" s="104"/>
      <c r="AL424" s="105"/>
      <c r="AM424" s="102"/>
      <c r="AN424" s="103"/>
      <c r="AO424" s="103"/>
      <c r="AP424" s="72">
        <f t="shared" si="374"/>
        <v>0</v>
      </c>
      <c r="AQ424" s="104"/>
      <c r="AR424" s="104"/>
      <c r="AS424" s="152"/>
      <c r="AT424" s="159"/>
      <c r="AU424" s="103"/>
      <c r="AV424" s="103"/>
      <c r="AW424" s="72">
        <f t="shared" si="375"/>
        <v>0</v>
      </c>
      <c r="AX424" s="104"/>
      <c r="AY424" s="104"/>
      <c r="AZ424" s="105"/>
      <c r="BA424" s="102"/>
      <c r="BB424" s="103"/>
      <c r="BC424" s="103"/>
      <c r="BD424" s="72">
        <f t="shared" si="376"/>
        <v>0</v>
      </c>
      <c r="BE424" s="104"/>
      <c r="BF424" s="104"/>
      <c r="BG424" s="152"/>
      <c r="BH424" s="159"/>
      <c r="BI424" s="103"/>
      <c r="BJ424" s="103"/>
      <c r="BK424" s="72">
        <f t="shared" si="377"/>
        <v>0</v>
      </c>
      <c r="BL424" s="104"/>
      <c r="BM424" s="104"/>
      <c r="BN424" s="105"/>
      <c r="BO424" s="102"/>
      <c r="BP424" s="103"/>
      <c r="BQ424" s="103"/>
      <c r="BR424" s="72">
        <f t="shared" si="378"/>
        <v>0</v>
      </c>
      <c r="BS424" s="104"/>
      <c r="BT424" s="104"/>
      <c r="BU424" s="152"/>
      <c r="BV424" s="159"/>
      <c r="BW424" s="103"/>
      <c r="BX424" s="103"/>
      <c r="BY424" s="72">
        <f t="shared" si="379"/>
        <v>0</v>
      </c>
      <c r="BZ424" s="104"/>
      <c r="CA424" s="104"/>
      <c r="CB424" s="105"/>
      <c r="CC424" s="102"/>
      <c r="CD424" s="103"/>
      <c r="CE424" s="103"/>
      <c r="CF424" s="72">
        <f t="shared" si="380"/>
        <v>0</v>
      </c>
      <c r="CG424" s="104"/>
      <c r="CH424" s="104"/>
      <c r="CI424" s="152"/>
      <c r="CJ424" s="159"/>
      <c r="CK424" s="103"/>
      <c r="CL424" s="103"/>
      <c r="CM424" s="72">
        <f t="shared" si="381"/>
        <v>0</v>
      </c>
      <c r="CN424" s="104"/>
      <c r="CO424" s="104"/>
      <c r="CP424" s="105"/>
      <c r="CQ424" s="102"/>
      <c r="CR424" s="103"/>
      <c r="CS424" s="103"/>
      <c r="CT424" s="72">
        <f t="shared" si="382"/>
        <v>0</v>
      </c>
      <c r="CU424" s="104"/>
      <c r="CV424" s="104"/>
      <c r="CW424" s="152"/>
      <c r="CX424" s="159"/>
      <c r="CY424" s="103"/>
      <c r="CZ424" s="103"/>
      <c r="DA424" s="72">
        <f t="shared" si="383"/>
        <v>0</v>
      </c>
      <c r="DB424" s="104"/>
      <c r="DC424" s="104"/>
      <c r="DD424" s="105"/>
      <c r="DE424" s="102"/>
      <c r="DF424" s="103"/>
      <c r="DG424" s="103"/>
      <c r="DH424" s="72">
        <f t="shared" si="384"/>
        <v>0</v>
      </c>
      <c r="DI424" s="104"/>
      <c r="DJ424" s="104"/>
      <c r="DK424" s="152"/>
      <c r="DL424" s="170">
        <f t="shared" si="395"/>
        <v>0</v>
      </c>
      <c r="DM424" s="51">
        <f>DN424*Довідники!$H$2</f>
        <v>0</v>
      </c>
      <c r="DN424" s="72">
        <f t="shared" si="396"/>
        <v>0</v>
      </c>
      <c r="DO424" s="96" t="str">
        <f t="shared" si="385"/>
        <v xml:space="preserve"> </v>
      </c>
      <c r="DP424" s="68" t="str">
        <f>IF(OR(DO424&lt;Довідники!$J$3, DO424&gt;Довідники!$K$3), "!", "")</f>
        <v>!</v>
      </c>
      <c r="DQ424" s="120"/>
      <c r="DR424" s="45" t="str">
        <f t="shared" si="397"/>
        <v/>
      </c>
      <c r="DS424" s="119"/>
      <c r="DT424" s="119"/>
      <c r="DU424" s="119"/>
      <c r="DV424" s="119"/>
      <c r="DW424" s="179"/>
      <c r="DX424" s="182"/>
      <c r="DY424" s="119"/>
      <c r="DZ424" s="119"/>
      <c r="EA424" s="183"/>
      <c r="EB424" s="129">
        <f t="shared" si="329"/>
        <v>0</v>
      </c>
      <c r="EC424" s="130">
        <f t="shared" si="330"/>
        <v>0</v>
      </c>
      <c r="ED424" s="131">
        <f t="shared" si="331"/>
        <v>0</v>
      </c>
      <c r="EE424" s="131">
        <f t="shared" si="313"/>
        <v>0</v>
      </c>
      <c r="EF424" s="131">
        <f t="shared" si="314"/>
        <v>0</v>
      </c>
      <c r="EG424" s="131">
        <f t="shared" si="315"/>
        <v>0</v>
      </c>
      <c r="EH424" s="131">
        <f t="shared" si="316"/>
        <v>0</v>
      </c>
      <c r="EI424" s="131">
        <f t="shared" si="332"/>
        <v>0</v>
      </c>
      <c r="EJ424" s="131">
        <f t="shared" si="333"/>
        <v>0</v>
      </c>
      <c r="EL424" s="123">
        <f t="shared" si="334"/>
        <v>0</v>
      </c>
    </row>
    <row r="425" spans="1:142" ht="13.5" hidden="1" thickBot="1" x14ac:dyDescent="0.25">
      <c r="A425" s="49">
        <f t="shared" si="398"/>
        <v>4</v>
      </c>
      <c r="B425" s="101"/>
      <c r="C425" s="50" t="str">
        <f>IF(ISBLANK(D425)=FALSE,VLOOKUP(D425,Довідники!$B$2:$C$45,2,FALSE),"")</f>
        <v/>
      </c>
      <c r="D425" s="145"/>
      <c r="E425" s="112"/>
      <c r="F425" s="48" t="str">
        <f t="shared" si="386"/>
        <v/>
      </c>
      <c r="G425" s="48" t="str">
        <f>CONCATENATE(IF($X425="З", CONCATENATE($R$4, ","), ""), IF($X425=Довідники!$E$5, CONCATENATE($R$4, "*,"), ""), IF($AE425="З", CONCATENATE($Y$4, ","), ""), IF($AE425=Довідники!$E$5, CONCATENATE($Y$4, "*,"), ""), IF($AL425="З", CONCATENATE($AF$4, ","), ""), IF($AL425=Довідники!$E$5, CONCATENATE($AF$4, "*,"), ""), IF($AS425="З", CONCATENATE($AM$4, ","), ""), IF($AS425=Довідники!$E$5, CONCATENATE($AM$4, "*,"), ""), IF($AZ425="З", CONCATENATE($AT$4, ","), ""), IF($AZ425=Довідники!$E$5, CONCATENATE($AT$4, "*,"), ""), IF($BG425="З", CONCATENATE($BA$4, ","), ""), IF($BG425=Довідники!$E$5, CONCATENATE($BA$4, "*,"), ""), IF($BN425="З", CONCATENATE($BH$4, ","), ""), IF($BN425=Довідники!$E$5, CONCATENATE($BH$4, "*,"), ""), IF($BU425="З", CONCATENATE($BO$4, ","), ""), IF($BU425=Довідники!$E$5, CONCATENATE($BO$4, "*,"), ""), IF($CB425="З", CONCATENATE($BV$4, ","), ""), IF($CB425=Довідники!$E$5, CONCATENATE($BV$4, "*,"), ""), IF($CI425="З", CONCATENATE($CC$4, ","), ""), IF($CI425=Довідники!$E$5, CONCATENATE($CC$4, "*,"), ""), IF($CP425="З", CONCATENATE($CJ$4, ","), ""), IF($CP425=Довідники!$E$5, CONCATENATE($CJ$4, "*,"), ""), IF($CW425="З", CONCATENATE($CQ$4, ","), ""), IF($CW425=Довідники!$E$5, CONCATENATE($CQ$4, "*,"), ""), IF($DD425="З", CONCATENATE($CX$4, ","), ""), IF($DD425=Довідники!$E$5, CONCATENATE($CX$4, "*,"), ""), IF($DK425="З", CONCATENATE($DE$4, ","), ""), IF($DK425=Довідники!$E$5, CONCATENATE($DE$4, "*,"), ""))</f>
        <v/>
      </c>
      <c r="H425" s="48" t="str">
        <f t="shared" si="387"/>
        <v/>
      </c>
      <c r="I425" s="48" t="str">
        <f t="shared" si="388"/>
        <v/>
      </c>
      <c r="J425" s="48">
        <f t="shared" si="389"/>
        <v>0</v>
      </c>
      <c r="K425" s="48" t="str">
        <f t="shared" si="390"/>
        <v/>
      </c>
      <c r="L425" s="48">
        <f t="shared" si="370"/>
        <v>0</v>
      </c>
      <c r="M425" s="51">
        <f t="shared" si="391"/>
        <v>0</v>
      </c>
      <c r="N425" s="51">
        <f t="shared" si="392"/>
        <v>0</v>
      </c>
      <c r="O425" s="52">
        <f t="shared" si="393"/>
        <v>0</v>
      </c>
      <c r="P425" s="96" t="str">
        <f t="shared" si="394"/>
        <v xml:space="preserve"> </v>
      </c>
      <c r="Q425" s="166" t="str">
        <f>IF(OR(P425&lt;Довідники!$J$8, P425&gt;Довідники!$K$8), "!", "")</f>
        <v>!</v>
      </c>
      <c r="R425" s="159"/>
      <c r="S425" s="103"/>
      <c r="T425" s="103"/>
      <c r="U425" s="72">
        <f t="shared" si="371"/>
        <v>0</v>
      </c>
      <c r="V425" s="104"/>
      <c r="W425" s="104"/>
      <c r="X425" s="105"/>
      <c r="Y425" s="102"/>
      <c r="Z425" s="103"/>
      <c r="AA425" s="103"/>
      <c r="AB425" s="72">
        <f t="shared" si="372"/>
        <v>0</v>
      </c>
      <c r="AC425" s="104"/>
      <c r="AD425" s="104"/>
      <c r="AE425" s="152"/>
      <c r="AF425" s="159"/>
      <c r="AG425" s="103"/>
      <c r="AH425" s="103"/>
      <c r="AI425" s="72">
        <f t="shared" si="373"/>
        <v>0</v>
      </c>
      <c r="AJ425" s="104"/>
      <c r="AK425" s="104"/>
      <c r="AL425" s="105"/>
      <c r="AM425" s="102"/>
      <c r="AN425" s="103"/>
      <c r="AO425" s="103"/>
      <c r="AP425" s="72">
        <f t="shared" si="374"/>
        <v>0</v>
      </c>
      <c r="AQ425" s="104"/>
      <c r="AR425" s="104"/>
      <c r="AS425" s="152"/>
      <c r="AT425" s="159"/>
      <c r="AU425" s="103"/>
      <c r="AV425" s="103"/>
      <c r="AW425" s="72">
        <f t="shared" si="375"/>
        <v>0</v>
      </c>
      <c r="AX425" s="104"/>
      <c r="AY425" s="104"/>
      <c r="AZ425" s="105"/>
      <c r="BA425" s="102"/>
      <c r="BB425" s="103"/>
      <c r="BC425" s="103"/>
      <c r="BD425" s="72">
        <f t="shared" si="376"/>
        <v>0</v>
      </c>
      <c r="BE425" s="104"/>
      <c r="BF425" s="104"/>
      <c r="BG425" s="152"/>
      <c r="BH425" s="159"/>
      <c r="BI425" s="103"/>
      <c r="BJ425" s="103"/>
      <c r="BK425" s="72">
        <f t="shared" si="377"/>
        <v>0</v>
      </c>
      <c r="BL425" s="104"/>
      <c r="BM425" s="104"/>
      <c r="BN425" s="105"/>
      <c r="BO425" s="102"/>
      <c r="BP425" s="103"/>
      <c r="BQ425" s="103"/>
      <c r="BR425" s="72">
        <f t="shared" si="378"/>
        <v>0</v>
      </c>
      <c r="BS425" s="104"/>
      <c r="BT425" s="104"/>
      <c r="BU425" s="152"/>
      <c r="BV425" s="159"/>
      <c r="BW425" s="103"/>
      <c r="BX425" s="103"/>
      <c r="BY425" s="72">
        <f t="shared" si="379"/>
        <v>0</v>
      </c>
      <c r="BZ425" s="104"/>
      <c r="CA425" s="104"/>
      <c r="CB425" s="105"/>
      <c r="CC425" s="102"/>
      <c r="CD425" s="103"/>
      <c r="CE425" s="103"/>
      <c r="CF425" s="72">
        <f t="shared" si="380"/>
        <v>0</v>
      </c>
      <c r="CG425" s="104"/>
      <c r="CH425" s="104"/>
      <c r="CI425" s="152"/>
      <c r="CJ425" s="159"/>
      <c r="CK425" s="103"/>
      <c r="CL425" s="103"/>
      <c r="CM425" s="72">
        <f t="shared" si="381"/>
        <v>0</v>
      </c>
      <c r="CN425" s="104"/>
      <c r="CO425" s="104"/>
      <c r="CP425" s="105"/>
      <c r="CQ425" s="102"/>
      <c r="CR425" s="103"/>
      <c r="CS425" s="103"/>
      <c r="CT425" s="72">
        <f t="shared" si="382"/>
        <v>0</v>
      </c>
      <c r="CU425" s="104"/>
      <c r="CV425" s="104"/>
      <c r="CW425" s="152"/>
      <c r="CX425" s="159"/>
      <c r="CY425" s="103"/>
      <c r="CZ425" s="103"/>
      <c r="DA425" s="72">
        <f t="shared" si="383"/>
        <v>0</v>
      </c>
      <c r="DB425" s="104"/>
      <c r="DC425" s="104"/>
      <c r="DD425" s="105"/>
      <c r="DE425" s="102"/>
      <c r="DF425" s="103"/>
      <c r="DG425" s="103"/>
      <c r="DH425" s="72">
        <f t="shared" si="384"/>
        <v>0</v>
      </c>
      <c r="DI425" s="104"/>
      <c r="DJ425" s="104"/>
      <c r="DK425" s="152"/>
      <c r="DL425" s="170">
        <f t="shared" si="395"/>
        <v>0</v>
      </c>
      <c r="DM425" s="51">
        <f>DN425*Довідники!$H$2</f>
        <v>0</v>
      </c>
      <c r="DN425" s="72">
        <f t="shared" si="396"/>
        <v>0</v>
      </c>
      <c r="DO425" s="96" t="str">
        <f t="shared" si="385"/>
        <v xml:space="preserve"> </v>
      </c>
      <c r="DP425" s="68" t="str">
        <f>IF(OR(DO425&lt;Довідники!$J$3, DO425&gt;Довідники!$K$3), "!", "")</f>
        <v>!</v>
      </c>
      <c r="DQ425" s="120"/>
      <c r="DR425" s="45" t="str">
        <f t="shared" si="397"/>
        <v/>
      </c>
      <c r="DS425" s="119"/>
      <c r="DT425" s="119"/>
      <c r="DU425" s="119"/>
      <c r="DV425" s="119"/>
      <c r="DW425" s="179"/>
      <c r="DX425" s="182"/>
      <c r="DY425" s="119"/>
      <c r="DZ425" s="119"/>
      <c r="EA425" s="183"/>
      <c r="EB425" s="129">
        <f t="shared" si="329"/>
        <v>0</v>
      </c>
      <c r="EC425" s="130">
        <f t="shared" si="330"/>
        <v>0</v>
      </c>
      <c r="ED425" s="131">
        <f t="shared" si="331"/>
        <v>0</v>
      </c>
      <c r="EE425" s="131">
        <f t="shared" si="313"/>
        <v>0</v>
      </c>
      <c r="EF425" s="131">
        <f t="shared" si="314"/>
        <v>0</v>
      </c>
      <c r="EG425" s="131">
        <f t="shared" si="315"/>
        <v>0</v>
      </c>
      <c r="EH425" s="131">
        <f t="shared" si="316"/>
        <v>0</v>
      </c>
      <c r="EI425" s="131">
        <f t="shared" si="332"/>
        <v>0</v>
      </c>
      <c r="EJ425" s="131">
        <f t="shared" si="333"/>
        <v>0</v>
      </c>
      <c r="EL425" s="123">
        <f t="shared" si="334"/>
        <v>0</v>
      </c>
    </row>
    <row r="426" spans="1:142" ht="13.5" hidden="1" thickBot="1" x14ac:dyDescent="0.25">
      <c r="A426" s="49">
        <f t="shared" si="398"/>
        <v>5</v>
      </c>
      <c r="B426" s="101"/>
      <c r="C426" s="50" t="str">
        <f>IF(ISBLANK(D426)=FALSE,VLOOKUP(D426,Довідники!$B$2:$C$45,2,FALSE),"")</f>
        <v/>
      </c>
      <c r="D426" s="145"/>
      <c r="E426" s="112"/>
      <c r="F426" s="48" t="str">
        <f t="shared" si="386"/>
        <v/>
      </c>
      <c r="G426" s="48" t="str">
        <f>CONCATENATE(IF($X426="З", CONCATENATE($R$4, ","), ""), IF($X426=Довідники!$E$5, CONCATENATE($R$4, "*,"), ""), IF($AE426="З", CONCATENATE($Y$4, ","), ""), IF($AE426=Довідники!$E$5, CONCATENATE($Y$4, "*,"), ""), IF($AL426="З", CONCATENATE($AF$4, ","), ""), IF($AL426=Довідники!$E$5, CONCATENATE($AF$4, "*,"), ""), IF($AS426="З", CONCATENATE($AM$4, ","), ""), IF($AS426=Довідники!$E$5, CONCATENATE($AM$4, "*,"), ""), IF($AZ426="З", CONCATENATE($AT$4, ","), ""), IF($AZ426=Довідники!$E$5, CONCATENATE($AT$4, "*,"), ""), IF($BG426="З", CONCATENATE($BA$4, ","), ""), IF($BG426=Довідники!$E$5, CONCATENATE($BA$4, "*,"), ""), IF($BN426="З", CONCATENATE($BH$4, ","), ""), IF($BN426=Довідники!$E$5, CONCATENATE($BH$4, "*,"), ""), IF($BU426="З", CONCATENATE($BO$4, ","), ""), IF($BU426=Довідники!$E$5, CONCATENATE($BO$4, "*,"), ""), IF($CB426="З", CONCATENATE($BV$4, ","), ""), IF($CB426=Довідники!$E$5, CONCATENATE($BV$4, "*,"), ""), IF($CI426="З", CONCATENATE($CC$4, ","), ""), IF($CI426=Довідники!$E$5, CONCATENATE($CC$4, "*,"), ""), IF($CP426="З", CONCATENATE($CJ$4, ","), ""), IF($CP426=Довідники!$E$5, CONCATENATE($CJ$4, "*,"), ""), IF($CW426="З", CONCATENATE($CQ$4, ","), ""), IF($CW426=Довідники!$E$5, CONCATENATE($CQ$4, "*,"), ""), IF($DD426="З", CONCATENATE($CX$4, ","), ""), IF($DD426=Довідники!$E$5, CONCATENATE($CX$4, "*,"), ""), IF($DK426="З", CONCATENATE($DE$4, ","), ""), IF($DK426=Довідники!$E$5, CONCATENATE($DE$4, "*,"), ""))</f>
        <v/>
      </c>
      <c r="H426" s="48" t="str">
        <f t="shared" si="387"/>
        <v/>
      </c>
      <c r="I426" s="48" t="str">
        <f t="shared" si="388"/>
        <v/>
      </c>
      <c r="J426" s="48">
        <f t="shared" si="389"/>
        <v>0</v>
      </c>
      <c r="K426" s="48" t="str">
        <f t="shared" si="390"/>
        <v/>
      </c>
      <c r="L426" s="48">
        <f t="shared" si="370"/>
        <v>0</v>
      </c>
      <c r="M426" s="51">
        <f t="shared" si="391"/>
        <v>0</v>
      </c>
      <c r="N426" s="51">
        <f t="shared" si="392"/>
        <v>0</v>
      </c>
      <c r="O426" s="52">
        <f t="shared" si="393"/>
        <v>0</v>
      </c>
      <c r="P426" s="96" t="str">
        <f t="shared" si="394"/>
        <v xml:space="preserve"> </v>
      </c>
      <c r="Q426" s="166" t="str">
        <f>IF(OR(P426&lt;Довідники!$J$8, P426&gt;Довідники!$K$8), "!", "")</f>
        <v>!</v>
      </c>
      <c r="R426" s="159"/>
      <c r="S426" s="103"/>
      <c r="T426" s="103"/>
      <c r="U426" s="72">
        <f t="shared" si="371"/>
        <v>0</v>
      </c>
      <c r="V426" s="104"/>
      <c r="W426" s="104"/>
      <c r="X426" s="105"/>
      <c r="Y426" s="102"/>
      <c r="Z426" s="103"/>
      <c r="AA426" s="103"/>
      <c r="AB426" s="72">
        <f t="shared" si="372"/>
        <v>0</v>
      </c>
      <c r="AC426" s="104"/>
      <c r="AD426" s="104"/>
      <c r="AE426" s="152"/>
      <c r="AF426" s="159"/>
      <c r="AG426" s="103"/>
      <c r="AH426" s="103"/>
      <c r="AI426" s="72">
        <f t="shared" si="373"/>
        <v>0</v>
      </c>
      <c r="AJ426" s="104"/>
      <c r="AK426" s="104"/>
      <c r="AL426" s="105"/>
      <c r="AM426" s="102"/>
      <c r="AN426" s="103"/>
      <c r="AO426" s="103"/>
      <c r="AP426" s="72">
        <f t="shared" si="374"/>
        <v>0</v>
      </c>
      <c r="AQ426" s="104"/>
      <c r="AR426" s="104"/>
      <c r="AS426" s="152"/>
      <c r="AT426" s="159"/>
      <c r="AU426" s="103"/>
      <c r="AV426" s="103"/>
      <c r="AW426" s="72">
        <f t="shared" si="375"/>
        <v>0</v>
      </c>
      <c r="AX426" s="104"/>
      <c r="AY426" s="104"/>
      <c r="AZ426" s="105"/>
      <c r="BA426" s="102"/>
      <c r="BB426" s="103"/>
      <c r="BC426" s="103"/>
      <c r="BD426" s="72">
        <f t="shared" si="376"/>
        <v>0</v>
      </c>
      <c r="BE426" s="104"/>
      <c r="BF426" s="104"/>
      <c r="BG426" s="152"/>
      <c r="BH426" s="159"/>
      <c r="BI426" s="103"/>
      <c r="BJ426" s="103"/>
      <c r="BK426" s="72">
        <f t="shared" si="377"/>
        <v>0</v>
      </c>
      <c r="BL426" s="104"/>
      <c r="BM426" s="104"/>
      <c r="BN426" s="105"/>
      <c r="BO426" s="102"/>
      <c r="BP426" s="103"/>
      <c r="BQ426" s="103"/>
      <c r="BR426" s="72">
        <f t="shared" si="378"/>
        <v>0</v>
      </c>
      <c r="BS426" s="104"/>
      <c r="BT426" s="104"/>
      <c r="BU426" s="152"/>
      <c r="BV426" s="159"/>
      <c r="BW426" s="103"/>
      <c r="BX426" s="103"/>
      <c r="BY426" s="72">
        <f t="shared" si="379"/>
        <v>0</v>
      </c>
      <c r="BZ426" s="104"/>
      <c r="CA426" s="104"/>
      <c r="CB426" s="105"/>
      <c r="CC426" s="102"/>
      <c r="CD426" s="103"/>
      <c r="CE426" s="103"/>
      <c r="CF426" s="72">
        <f t="shared" si="380"/>
        <v>0</v>
      </c>
      <c r="CG426" s="104"/>
      <c r="CH426" s="104"/>
      <c r="CI426" s="152"/>
      <c r="CJ426" s="159"/>
      <c r="CK426" s="103"/>
      <c r="CL426" s="103"/>
      <c r="CM426" s="72">
        <f t="shared" si="381"/>
        <v>0</v>
      </c>
      <c r="CN426" s="104"/>
      <c r="CO426" s="104"/>
      <c r="CP426" s="105"/>
      <c r="CQ426" s="102"/>
      <c r="CR426" s="103"/>
      <c r="CS426" s="103"/>
      <c r="CT426" s="72">
        <f t="shared" si="382"/>
        <v>0</v>
      </c>
      <c r="CU426" s="104"/>
      <c r="CV426" s="104"/>
      <c r="CW426" s="152"/>
      <c r="CX426" s="159"/>
      <c r="CY426" s="103"/>
      <c r="CZ426" s="103"/>
      <c r="DA426" s="72">
        <f t="shared" si="383"/>
        <v>0</v>
      </c>
      <c r="DB426" s="104"/>
      <c r="DC426" s="104"/>
      <c r="DD426" s="105"/>
      <c r="DE426" s="102"/>
      <c r="DF426" s="103"/>
      <c r="DG426" s="103"/>
      <c r="DH426" s="72">
        <f t="shared" si="384"/>
        <v>0</v>
      </c>
      <c r="DI426" s="104"/>
      <c r="DJ426" s="104"/>
      <c r="DK426" s="152"/>
      <c r="DL426" s="170">
        <f t="shared" si="395"/>
        <v>0</v>
      </c>
      <c r="DM426" s="51">
        <f>DN426*Довідники!$H$2</f>
        <v>0</v>
      </c>
      <c r="DN426" s="72">
        <f t="shared" si="396"/>
        <v>0</v>
      </c>
      <c r="DO426" s="96" t="str">
        <f t="shared" si="385"/>
        <v xml:space="preserve"> </v>
      </c>
      <c r="DP426" s="68" t="str">
        <f>IF(OR(DO426&lt;Довідники!$J$3, DO426&gt;Довідники!$K$3), "!", "")</f>
        <v>!</v>
      </c>
      <c r="DQ426" s="120"/>
      <c r="DR426" s="45" t="str">
        <f t="shared" si="397"/>
        <v/>
      </c>
      <c r="DS426" s="119"/>
      <c r="DT426" s="119"/>
      <c r="DU426" s="119"/>
      <c r="DV426" s="119"/>
      <c r="DW426" s="179"/>
      <c r="DX426" s="182"/>
      <c r="DY426" s="119"/>
      <c r="DZ426" s="119"/>
      <c r="EA426" s="183"/>
      <c r="EB426" s="129">
        <f t="shared" si="329"/>
        <v>0</v>
      </c>
      <c r="EC426" s="130">
        <f t="shared" si="330"/>
        <v>0</v>
      </c>
      <c r="ED426" s="131">
        <f t="shared" si="331"/>
        <v>0</v>
      </c>
      <c r="EE426" s="131">
        <f t="shared" si="313"/>
        <v>0</v>
      </c>
      <c r="EF426" s="131">
        <f t="shared" si="314"/>
        <v>0</v>
      </c>
      <c r="EG426" s="131">
        <f t="shared" si="315"/>
        <v>0</v>
      </c>
      <c r="EH426" s="131">
        <f t="shared" si="316"/>
        <v>0</v>
      </c>
      <c r="EI426" s="131">
        <f t="shared" si="332"/>
        <v>0</v>
      </c>
      <c r="EJ426" s="131">
        <f t="shared" si="333"/>
        <v>0</v>
      </c>
      <c r="EL426" s="123">
        <f t="shared" si="334"/>
        <v>0</v>
      </c>
    </row>
    <row r="427" spans="1:142" ht="13.5" hidden="1" thickBot="1" x14ac:dyDescent="0.25">
      <c r="A427" s="49">
        <f t="shared" si="398"/>
        <v>6</v>
      </c>
      <c r="B427" s="101"/>
      <c r="C427" s="50" t="str">
        <f>IF(ISBLANK(D427)=FALSE,VLOOKUP(D427,Довідники!$B$2:$C$45,2,FALSE),"")</f>
        <v/>
      </c>
      <c r="D427" s="145"/>
      <c r="E427" s="112"/>
      <c r="F427" s="48" t="str">
        <f t="shared" si="386"/>
        <v/>
      </c>
      <c r="G427" s="48" t="str">
        <f>CONCATENATE(IF($X427="З", CONCATENATE($R$4, ","), ""), IF($X427=Довідники!$E$5, CONCATENATE($R$4, "*,"), ""), IF($AE427="З", CONCATENATE($Y$4, ","), ""), IF($AE427=Довідники!$E$5, CONCATENATE($Y$4, "*,"), ""), IF($AL427="З", CONCATENATE($AF$4, ","), ""), IF($AL427=Довідники!$E$5, CONCATENATE($AF$4, "*,"), ""), IF($AS427="З", CONCATENATE($AM$4, ","), ""), IF($AS427=Довідники!$E$5, CONCATENATE($AM$4, "*,"), ""), IF($AZ427="З", CONCATENATE($AT$4, ","), ""), IF($AZ427=Довідники!$E$5, CONCATENATE($AT$4, "*,"), ""), IF($BG427="З", CONCATENATE($BA$4, ","), ""), IF($BG427=Довідники!$E$5, CONCATENATE($BA$4, "*,"), ""), IF($BN427="З", CONCATENATE($BH$4, ","), ""), IF($BN427=Довідники!$E$5, CONCATENATE($BH$4, "*,"), ""), IF($BU427="З", CONCATENATE($BO$4, ","), ""), IF($BU427=Довідники!$E$5, CONCATENATE($BO$4, "*,"), ""), IF($CB427="З", CONCATENATE($BV$4, ","), ""), IF($CB427=Довідники!$E$5, CONCATENATE($BV$4, "*,"), ""), IF($CI427="З", CONCATENATE($CC$4, ","), ""), IF($CI427=Довідники!$E$5, CONCATENATE($CC$4, "*,"), ""), IF($CP427="З", CONCATENATE($CJ$4, ","), ""), IF($CP427=Довідники!$E$5, CONCATENATE($CJ$4, "*,"), ""), IF($CW427="З", CONCATENATE($CQ$4, ","), ""), IF($CW427=Довідники!$E$5, CONCATENATE($CQ$4, "*,"), ""), IF($DD427="З", CONCATENATE($CX$4, ","), ""), IF($DD427=Довідники!$E$5, CONCATENATE($CX$4, "*,"), ""), IF($DK427="З", CONCATENATE($DE$4, ","), ""), IF($DK427=Довідники!$E$5, CONCATENATE($DE$4, "*,"), ""))</f>
        <v/>
      </c>
      <c r="H427" s="48" t="str">
        <f t="shared" si="387"/>
        <v/>
      </c>
      <c r="I427" s="48" t="str">
        <f t="shared" si="388"/>
        <v/>
      </c>
      <c r="J427" s="48">
        <f t="shared" si="389"/>
        <v>0</v>
      </c>
      <c r="K427" s="48" t="str">
        <f t="shared" si="390"/>
        <v/>
      </c>
      <c r="L427" s="48">
        <f t="shared" si="370"/>
        <v>0</v>
      </c>
      <c r="M427" s="51">
        <f t="shared" si="391"/>
        <v>0</v>
      </c>
      <c r="N427" s="51">
        <f t="shared" si="392"/>
        <v>0</v>
      </c>
      <c r="O427" s="52">
        <f t="shared" si="393"/>
        <v>0</v>
      </c>
      <c r="P427" s="96" t="str">
        <f t="shared" si="394"/>
        <v xml:space="preserve"> </v>
      </c>
      <c r="Q427" s="166" t="str">
        <f>IF(OR(P427&lt;Довідники!$J$8, P427&gt;Довідники!$K$8), "!", "")</f>
        <v>!</v>
      </c>
      <c r="R427" s="159"/>
      <c r="S427" s="103"/>
      <c r="T427" s="103"/>
      <c r="U427" s="72">
        <f t="shared" si="371"/>
        <v>0</v>
      </c>
      <c r="V427" s="104"/>
      <c r="W427" s="104"/>
      <c r="X427" s="105"/>
      <c r="Y427" s="102"/>
      <c r="Z427" s="103"/>
      <c r="AA427" s="103"/>
      <c r="AB427" s="72">
        <f t="shared" si="372"/>
        <v>0</v>
      </c>
      <c r="AC427" s="104"/>
      <c r="AD427" s="104"/>
      <c r="AE427" s="152"/>
      <c r="AF427" s="159"/>
      <c r="AG427" s="103"/>
      <c r="AH427" s="103"/>
      <c r="AI427" s="72">
        <f t="shared" si="373"/>
        <v>0</v>
      </c>
      <c r="AJ427" s="104"/>
      <c r="AK427" s="104"/>
      <c r="AL427" s="105"/>
      <c r="AM427" s="102"/>
      <c r="AN427" s="103"/>
      <c r="AO427" s="103"/>
      <c r="AP427" s="72">
        <f t="shared" si="374"/>
        <v>0</v>
      </c>
      <c r="AQ427" s="104"/>
      <c r="AR427" s="104"/>
      <c r="AS427" s="152"/>
      <c r="AT427" s="159"/>
      <c r="AU427" s="103"/>
      <c r="AV427" s="103"/>
      <c r="AW427" s="72">
        <f t="shared" si="375"/>
        <v>0</v>
      </c>
      <c r="AX427" s="104"/>
      <c r="AY427" s="104"/>
      <c r="AZ427" s="105"/>
      <c r="BA427" s="102"/>
      <c r="BB427" s="103"/>
      <c r="BC427" s="103"/>
      <c r="BD427" s="72">
        <f t="shared" si="376"/>
        <v>0</v>
      </c>
      <c r="BE427" s="104"/>
      <c r="BF427" s="104"/>
      <c r="BG427" s="152"/>
      <c r="BH427" s="159"/>
      <c r="BI427" s="103"/>
      <c r="BJ427" s="103"/>
      <c r="BK427" s="72">
        <f t="shared" si="377"/>
        <v>0</v>
      </c>
      <c r="BL427" s="104"/>
      <c r="BM427" s="104"/>
      <c r="BN427" s="105"/>
      <c r="BO427" s="102"/>
      <c r="BP427" s="103"/>
      <c r="BQ427" s="103"/>
      <c r="BR427" s="72">
        <f t="shared" si="378"/>
        <v>0</v>
      </c>
      <c r="BS427" s="104"/>
      <c r="BT427" s="104"/>
      <c r="BU427" s="152"/>
      <c r="BV427" s="159"/>
      <c r="BW427" s="103"/>
      <c r="BX427" s="103"/>
      <c r="BY427" s="72">
        <f t="shared" si="379"/>
        <v>0</v>
      </c>
      <c r="BZ427" s="104"/>
      <c r="CA427" s="104"/>
      <c r="CB427" s="105"/>
      <c r="CC427" s="102"/>
      <c r="CD427" s="103"/>
      <c r="CE427" s="103"/>
      <c r="CF427" s="72">
        <f t="shared" si="380"/>
        <v>0</v>
      </c>
      <c r="CG427" s="104"/>
      <c r="CH427" s="104"/>
      <c r="CI427" s="152"/>
      <c r="CJ427" s="159"/>
      <c r="CK427" s="103"/>
      <c r="CL427" s="103"/>
      <c r="CM427" s="72">
        <f t="shared" si="381"/>
        <v>0</v>
      </c>
      <c r="CN427" s="104"/>
      <c r="CO427" s="104"/>
      <c r="CP427" s="105"/>
      <c r="CQ427" s="102"/>
      <c r="CR427" s="103"/>
      <c r="CS427" s="103"/>
      <c r="CT427" s="72">
        <f t="shared" si="382"/>
        <v>0</v>
      </c>
      <c r="CU427" s="104"/>
      <c r="CV427" s="104"/>
      <c r="CW427" s="152"/>
      <c r="CX427" s="159"/>
      <c r="CY427" s="103"/>
      <c r="CZ427" s="103"/>
      <c r="DA427" s="72">
        <f t="shared" si="383"/>
        <v>0</v>
      </c>
      <c r="DB427" s="104"/>
      <c r="DC427" s="104"/>
      <c r="DD427" s="105"/>
      <c r="DE427" s="102"/>
      <c r="DF427" s="103"/>
      <c r="DG427" s="103"/>
      <c r="DH427" s="72">
        <f t="shared" si="384"/>
        <v>0</v>
      </c>
      <c r="DI427" s="104"/>
      <c r="DJ427" s="104"/>
      <c r="DK427" s="152"/>
      <c r="DL427" s="170">
        <f t="shared" si="395"/>
        <v>0</v>
      </c>
      <c r="DM427" s="51">
        <f>DN427*Довідники!$H$2</f>
        <v>0</v>
      </c>
      <c r="DN427" s="72">
        <f t="shared" si="396"/>
        <v>0</v>
      </c>
      <c r="DO427" s="96" t="str">
        <f t="shared" si="385"/>
        <v xml:space="preserve"> </v>
      </c>
      <c r="DP427" s="68" t="str">
        <f>IF(OR(DO427&lt;Довідники!$J$3, DO427&gt;Довідники!$K$3), "!", "")</f>
        <v>!</v>
      </c>
      <c r="DQ427" s="120"/>
      <c r="DR427" s="45" t="str">
        <f t="shared" si="397"/>
        <v/>
      </c>
      <c r="DS427" s="119"/>
      <c r="DT427" s="119"/>
      <c r="DU427" s="119"/>
      <c r="DV427" s="119"/>
      <c r="DW427" s="179"/>
      <c r="DX427" s="182"/>
      <c r="DY427" s="119"/>
      <c r="DZ427" s="119"/>
      <c r="EA427" s="183"/>
      <c r="EB427" s="129">
        <f t="shared" si="329"/>
        <v>0</v>
      </c>
      <c r="EC427" s="130">
        <f t="shared" si="330"/>
        <v>0</v>
      </c>
      <c r="ED427" s="131">
        <f t="shared" si="331"/>
        <v>0</v>
      </c>
      <c r="EE427" s="131">
        <f t="shared" si="313"/>
        <v>0</v>
      </c>
      <c r="EF427" s="131">
        <f t="shared" si="314"/>
        <v>0</v>
      </c>
      <c r="EG427" s="131">
        <f t="shared" si="315"/>
        <v>0</v>
      </c>
      <c r="EH427" s="131">
        <f t="shared" si="316"/>
        <v>0</v>
      </c>
      <c r="EI427" s="131">
        <f t="shared" si="332"/>
        <v>0</v>
      </c>
      <c r="EJ427" s="131">
        <f t="shared" si="333"/>
        <v>0</v>
      </c>
      <c r="EL427" s="123">
        <f t="shared" si="334"/>
        <v>0</v>
      </c>
    </row>
    <row r="428" spans="1:142" ht="13.5" hidden="1" thickBot="1" x14ac:dyDescent="0.25">
      <c r="A428" s="49">
        <f t="shared" si="398"/>
        <v>7</v>
      </c>
      <c r="B428" s="101"/>
      <c r="C428" s="50" t="str">
        <f>IF(ISBLANK(D428)=FALSE,VLOOKUP(D428,Довідники!$B$2:$C$45,2,FALSE),"")</f>
        <v/>
      </c>
      <c r="D428" s="145"/>
      <c r="E428" s="112"/>
      <c r="F428" s="48" t="str">
        <f t="shared" si="386"/>
        <v/>
      </c>
      <c r="G428" s="48" t="str">
        <f>CONCATENATE(IF($X428="З", CONCATENATE($R$4, ","), ""), IF($X428=Довідники!$E$5, CONCATENATE($R$4, "*,"), ""), IF($AE428="З", CONCATENATE($Y$4, ","), ""), IF($AE428=Довідники!$E$5, CONCATENATE($Y$4, "*,"), ""), IF($AL428="З", CONCATENATE($AF$4, ","), ""), IF($AL428=Довідники!$E$5, CONCATENATE($AF$4, "*,"), ""), IF($AS428="З", CONCATENATE($AM$4, ","), ""), IF($AS428=Довідники!$E$5, CONCATENATE($AM$4, "*,"), ""), IF($AZ428="З", CONCATENATE($AT$4, ","), ""), IF($AZ428=Довідники!$E$5, CONCATENATE($AT$4, "*,"), ""), IF($BG428="З", CONCATENATE($BA$4, ","), ""), IF($BG428=Довідники!$E$5, CONCATENATE($BA$4, "*,"), ""), IF($BN428="З", CONCATENATE($BH$4, ","), ""), IF($BN428=Довідники!$E$5, CONCATENATE($BH$4, "*,"), ""), IF($BU428="З", CONCATENATE($BO$4, ","), ""), IF($BU428=Довідники!$E$5, CONCATENATE($BO$4, "*,"), ""), IF($CB428="З", CONCATENATE($BV$4, ","), ""), IF($CB428=Довідники!$E$5, CONCATENATE($BV$4, "*,"), ""), IF($CI428="З", CONCATENATE($CC$4, ","), ""), IF($CI428=Довідники!$E$5, CONCATENATE($CC$4, "*,"), ""), IF($CP428="З", CONCATENATE($CJ$4, ","), ""), IF($CP428=Довідники!$E$5, CONCATENATE($CJ$4, "*,"), ""), IF($CW428="З", CONCATENATE($CQ$4, ","), ""), IF($CW428=Довідники!$E$5, CONCATENATE($CQ$4, "*,"), ""), IF($DD428="З", CONCATENATE($CX$4, ","), ""), IF($DD428=Довідники!$E$5, CONCATENATE($CX$4, "*,"), ""), IF($DK428="З", CONCATENATE($DE$4, ","), ""), IF($DK428=Довідники!$E$5, CONCATENATE($DE$4, "*,"), ""))</f>
        <v/>
      </c>
      <c r="H428" s="48" t="str">
        <f t="shared" si="387"/>
        <v/>
      </c>
      <c r="I428" s="48" t="str">
        <f t="shared" si="388"/>
        <v/>
      </c>
      <c r="J428" s="48">
        <f t="shared" si="389"/>
        <v>0</v>
      </c>
      <c r="K428" s="48" t="str">
        <f t="shared" si="390"/>
        <v/>
      </c>
      <c r="L428" s="48">
        <f t="shared" si="370"/>
        <v>0</v>
      </c>
      <c r="M428" s="51">
        <f t="shared" si="391"/>
        <v>0</v>
      </c>
      <c r="N428" s="51">
        <f t="shared" si="392"/>
        <v>0</v>
      </c>
      <c r="O428" s="52">
        <f t="shared" si="393"/>
        <v>0</v>
      </c>
      <c r="P428" s="96" t="str">
        <f t="shared" si="394"/>
        <v xml:space="preserve"> </v>
      </c>
      <c r="Q428" s="166" t="str">
        <f>IF(OR(P428&lt;Довідники!$J$8, P428&gt;Довідники!$K$8), "!", "")</f>
        <v>!</v>
      </c>
      <c r="R428" s="159"/>
      <c r="S428" s="103"/>
      <c r="T428" s="103"/>
      <c r="U428" s="72">
        <f t="shared" si="371"/>
        <v>0</v>
      </c>
      <c r="V428" s="104"/>
      <c r="W428" s="104"/>
      <c r="X428" s="105"/>
      <c r="Y428" s="102"/>
      <c r="Z428" s="103"/>
      <c r="AA428" s="103"/>
      <c r="AB428" s="72">
        <f t="shared" si="372"/>
        <v>0</v>
      </c>
      <c r="AC428" s="104"/>
      <c r="AD428" s="104"/>
      <c r="AE428" s="152"/>
      <c r="AF428" s="159"/>
      <c r="AG428" s="103"/>
      <c r="AH428" s="103"/>
      <c r="AI428" s="72">
        <f t="shared" si="373"/>
        <v>0</v>
      </c>
      <c r="AJ428" s="104"/>
      <c r="AK428" s="104"/>
      <c r="AL428" s="105"/>
      <c r="AM428" s="102"/>
      <c r="AN428" s="103"/>
      <c r="AO428" s="103"/>
      <c r="AP428" s="72">
        <f t="shared" si="374"/>
        <v>0</v>
      </c>
      <c r="AQ428" s="104"/>
      <c r="AR428" s="104"/>
      <c r="AS428" s="152"/>
      <c r="AT428" s="159"/>
      <c r="AU428" s="103"/>
      <c r="AV428" s="103"/>
      <c r="AW428" s="72">
        <f t="shared" si="375"/>
        <v>0</v>
      </c>
      <c r="AX428" s="104"/>
      <c r="AY428" s="104"/>
      <c r="AZ428" s="105"/>
      <c r="BA428" s="102"/>
      <c r="BB428" s="103"/>
      <c r="BC428" s="103"/>
      <c r="BD428" s="72">
        <f t="shared" si="376"/>
        <v>0</v>
      </c>
      <c r="BE428" s="104"/>
      <c r="BF428" s="104"/>
      <c r="BG428" s="152"/>
      <c r="BH428" s="159"/>
      <c r="BI428" s="103"/>
      <c r="BJ428" s="103"/>
      <c r="BK428" s="72">
        <f t="shared" si="377"/>
        <v>0</v>
      </c>
      <c r="BL428" s="104"/>
      <c r="BM428" s="104"/>
      <c r="BN428" s="105"/>
      <c r="BO428" s="102"/>
      <c r="BP428" s="103"/>
      <c r="BQ428" s="103"/>
      <c r="BR428" s="72">
        <f t="shared" si="378"/>
        <v>0</v>
      </c>
      <c r="BS428" s="104"/>
      <c r="BT428" s="104"/>
      <c r="BU428" s="152"/>
      <c r="BV428" s="159"/>
      <c r="BW428" s="103"/>
      <c r="BX428" s="103"/>
      <c r="BY428" s="72">
        <f t="shared" si="379"/>
        <v>0</v>
      </c>
      <c r="BZ428" s="104"/>
      <c r="CA428" s="104"/>
      <c r="CB428" s="105"/>
      <c r="CC428" s="102"/>
      <c r="CD428" s="103"/>
      <c r="CE428" s="103"/>
      <c r="CF428" s="72">
        <f t="shared" si="380"/>
        <v>0</v>
      </c>
      <c r="CG428" s="104"/>
      <c r="CH428" s="104"/>
      <c r="CI428" s="152"/>
      <c r="CJ428" s="159"/>
      <c r="CK428" s="103"/>
      <c r="CL428" s="103"/>
      <c r="CM428" s="72">
        <f t="shared" si="381"/>
        <v>0</v>
      </c>
      <c r="CN428" s="104"/>
      <c r="CO428" s="104"/>
      <c r="CP428" s="105"/>
      <c r="CQ428" s="102"/>
      <c r="CR428" s="103"/>
      <c r="CS428" s="103"/>
      <c r="CT428" s="72">
        <f t="shared" si="382"/>
        <v>0</v>
      </c>
      <c r="CU428" s="104"/>
      <c r="CV428" s="104"/>
      <c r="CW428" s="152"/>
      <c r="CX428" s="159"/>
      <c r="CY428" s="103"/>
      <c r="CZ428" s="103"/>
      <c r="DA428" s="72">
        <f t="shared" si="383"/>
        <v>0</v>
      </c>
      <c r="DB428" s="104"/>
      <c r="DC428" s="104"/>
      <c r="DD428" s="105"/>
      <c r="DE428" s="102"/>
      <c r="DF428" s="103"/>
      <c r="DG428" s="103"/>
      <c r="DH428" s="72">
        <f t="shared" si="384"/>
        <v>0</v>
      </c>
      <c r="DI428" s="104"/>
      <c r="DJ428" s="104"/>
      <c r="DK428" s="152"/>
      <c r="DL428" s="170">
        <f t="shared" si="395"/>
        <v>0</v>
      </c>
      <c r="DM428" s="51">
        <f>DN428*Довідники!$H$2</f>
        <v>0</v>
      </c>
      <c r="DN428" s="72">
        <f t="shared" si="396"/>
        <v>0</v>
      </c>
      <c r="DO428" s="96" t="str">
        <f t="shared" si="385"/>
        <v xml:space="preserve"> </v>
      </c>
      <c r="DP428" s="68" t="str">
        <f>IF(OR(DO428&lt;Довідники!$J$3, DO428&gt;Довідники!$K$3), "!", "")</f>
        <v>!</v>
      </c>
      <c r="DQ428" s="120"/>
      <c r="DR428" s="45" t="str">
        <f t="shared" si="397"/>
        <v/>
      </c>
      <c r="DS428" s="119"/>
      <c r="DT428" s="119"/>
      <c r="DU428" s="119"/>
      <c r="DV428" s="119"/>
      <c r="DW428" s="179"/>
      <c r="DX428" s="182"/>
      <c r="DY428" s="119"/>
      <c r="DZ428" s="119"/>
      <c r="EA428" s="183"/>
      <c r="EB428" s="129">
        <f t="shared" si="329"/>
        <v>0</v>
      </c>
      <c r="EC428" s="130">
        <f t="shared" si="330"/>
        <v>0</v>
      </c>
      <c r="ED428" s="131">
        <f t="shared" si="331"/>
        <v>0</v>
      </c>
      <c r="EE428" s="131">
        <f t="shared" si="313"/>
        <v>0</v>
      </c>
      <c r="EF428" s="131">
        <f t="shared" si="314"/>
        <v>0</v>
      </c>
      <c r="EG428" s="131">
        <f t="shared" si="315"/>
        <v>0</v>
      </c>
      <c r="EH428" s="131">
        <f t="shared" si="316"/>
        <v>0</v>
      </c>
      <c r="EI428" s="131">
        <f t="shared" si="332"/>
        <v>0</v>
      </c>
      <c r="EJ428" s="131">
        <f t="shared" si="333"/>
        <v>0</v>
      </c>
      <c r="EL428" s="123">
        <f t="shared" si="334"/>
        <v>0</v>
      </c>
    </row>
    <row r="429" spans="1:142" ht="13.5" hidden="1" thickBot="1" x14ac:dyDescent="0.25">
      <c r="A429" s="49">
        <f t="shared" si="398"/>
        <v>8</v>
      </c>
      <c r="B429" s="101"/>
      <c r="C429" s="50" t="str">
        <f>IF(ISBLANK(D429)=FALSE,VLOOKUP(D429,Довідники!$B$2:$C$45,2,FALSE),"")</f>
        <v/>
      </c>
      <c r="D429" s="145"/>
      <c r="E429" s="112"/>
      <c r="F429" s="48" t="str">
        <f t="shared" si="386"/>
        <v/>
      </c>
      <c r="G429" s="48" t="str">
        <f>CONCATENATE(IF($X429="З", CONCATENATE($R$4, ","), ""), IF($X429=Довідники!$E$5, CONCATENATE($R$4, "*,"), ""), IF($AE429="З", CONCATENATE($Y$4, ","), ""), IF($AE429=Довідники!$E$5, CONCATENATE($Y$4, "*,"), ""), IF($AL429="З", CONCATENATE($AF$4, ","), ""), IF($AL429=Довідники!$E$5, CONCATENATE($AF$4, "*,"), ""), IF($AS429="З", CONCATENATE($AM$4, ","), ""), IF($AS429=Довідники!$E$5, CONCATENATE($AM$4, "*,"), ""), IF($AZ429="З", CONCATENATE($AT$4, ","), ""), IF($AZ429=Довідники!$E$5, CONCATENATE($AT$4, "*,"), ""), IF($BG429="З", CONCATENATE($BA$4, ","), ""), IF($BG429=Довідники!$E$5, CONCATENATE($BA$4, "*,"), ""), IF($BN429="З", CONCATENATE($BH$4, ","), ""), IF($BN429=Довідники!$E$5, CONCATENATE($BH$4, "*,"), ""), IF($BU429="З", CONCATENATE($BO$4, ","), ""), IF($BU429=Довідники!$E$5, CONCATENATE($BO$4, "*,"), ""), IF($CB429="З", CONCATENATE($BV$4, ","), ""), IF($CB429=Довідники!$E$5, CONCATENATE($BV$4, "*,"), ""), IF($CI429="З", CONCATENATE($CC$4, ","), ""), IF($CI429=Довідники!$E$5, CONCATENATE($CC$4, "*,"), ""), IF($CP429="З", CONCATENATE($CJ$4, ","), ""), IF($CP429=Довідники!$E$5, CONCATENATE($CJ$4, "*,"), ""), IF($CW429="З", CONCATENATE($CQ$4, ","), ""), IF($CW429=Довідники!$E$5, CONCATENATE($CQ$4, "*,"), ""), IF($DD429="З", CONCATENATE($CX$4, ","), ""), IF($DD429=Довідники!$E$5, CONCATENATE($CX$4, "*,"), ""), IF($DK429="З", CONCATENATE($DE$4, ","), ""), IF($DK429=Довідники!$E$5, CONCATENATE($DE$4, "*,"), ""))</f>
        <v/>
      </c>
      <c r="H429" s="48" t="str">
        <f t="shared" si="387"/>
        <v/>
      </c>
      <c r="I429" s="48" t="str">
        <f t="shared" si="388"/>
        <v/>
      </c>
      <c r="J429" s="48">
        <f t="shared" si="389"/>
        <v>0</v>
      </c>
      <c r="K429" s="48" t="str">
        <f t="shared" si="390"/>
        <v/>
      </c>
      <c r="L429" s="48">
        <f t="shared" si="370"/>
        <v>0</v>
      </c>
      <c r="M429" s="51">
        <f t="shared" si="391"/>
        <v>0</v>
      </c>
      <c r="N429" s="51">
        <f t="shared" si="392"/>
        <v>0</v>
      </c>
      <c r="O429" s="52">
        <f t="shared" si="393"/>
        <v>0</v>
      </c>
      <c r="P429" s="96" t="str">
        <f t="shared" si="394"/>
        <v xml:space="preserve"> </v>
      </c>
      <c r="Q429" s="166" t="str">
        <f>IF(OR(P429&lt;Довідники!$J$8, P429&gt;Довідники!$K$8), "!", "")</f>
        <v>!</v>
      </c>
      <c r="R429" s="159"/>
      <c r="S429" s="103"/>
      <c r="T429" s="103"/>
      <c r="U429" s="72">
        <f t="shared" si="371"/>
        <v>0</v>
      </c>
      <c r="V429" s="104"/>
      <c r="W429" s="104"/>
      <c r="X429" s="105"/>
      <c r="Y429" s="102"/>
      <c r="Z429" s="103"/>
      <c r="AA429" s="103"/>
      <c r="AB429" s="72">
        <f t="shared" si="372"/>
        <v>0</v>
      </c>
      <c r="AC429" s="104"/>
      <c r="AD429" s="104"/>
      <c r="AE429" s="152"/>
      <c r="AF429" s="159"/>
      <c r="AG429" s="103"/>
      <c r="AH429" s="103"/>
      <c r="AI429" s="72">
        <f t="shared" si="373"/>
        <v>0</v>
      </c>
      <c r="AJ429" s="104"/>
      <c r="AK429" s="104"/>
      <c r="AL429" s="105"/>
      <c r="AM429" s="102"/>
      <c r="AN429" s="103"/>
      <c r="AO429" s="103"/>
      <c r="AP429" s="72">
        <f t="shared" si="374"/>
        <v>0</v>
      </c>
      <c r="AQ429" s="104"/>
      <c r="AR429" s="104"/>
      <c r="AS429" s="152"/>
      <c r="AT429" s="159"/>
      <c r="AU429" s="103"/>
      <c r="AV429" s="103"/>
      <c r="AW429" s="72">
        <f t="shared" si="375"/>
        <v>0</v>
      </c>
      <c r="AX429" s="104"/>
      <c r="AY429" s="104"/>
      <c r="AZ429" s="105"/>
      <c r="BA429" s="102"/>
      <c r="BB429" s="103"/>
      <c r="BC429" s="103"/>
      <c r="BD429" s="72">
        <f t="shared" si="376"/>
        <v>0</v>
      </c>
      <c r="BE429" s="104"/>
      <c r="BF429" s="104"/>
      <c r="BG429" s="152"/>
      <c r="BH429" s="159"/>
      <c r="BI429" s="103"/>
      <c r="BJ429" s="103"/>
      <c r="BK429" s="72">
        <f t="shared" si="377"/>
        <v>0</v>
      </c>
      <c r="BL429" s="104"/>
      <c r="BM429" s="104"/>
      <c r="BN429" s="105"/>
      <c r="BO429" s="102"/>
      <c r="BP429" s="103"/>
      <c r="BQ429" s="103"/>
      <c r="BR429" s="72">
        <f t="shared" si="378"/>
        <v>0</v>
      </c>
      <c r="BS429" s="104"/>
      <c r="BT429" s="104"/>
      <c r="BU429" s="152"/>
      <c r="BV429" s="159"/>
      <c r="BW429" s="103"/>
      <c r="BX429" s="103"/>
      <c r="BY429" s="72">
        <f t="shared" si="379"/>
        <v>0</v>
      </c>
      <c r="BZ429" s="104"/>
      <c r="CA429" s="104"/>
      <c r="CB429" s="105"/>
      <c r="CC429" s="102"/>
      <c r="CD429" s="103"/>
      <c r="CE429" s="103"/>
      <c r="CF429" s="72">
        <f t="shared" si="380"/>
        <v>0</v>
      </c>
      <c r="CG429" s="104"/>
      <c r="CH429" s="104"/>
      <c r="CI429" s="152"/>
      <c r="CJ429" s="159"/>
      <c r="CK429" s="103"/>
      <c r="CL429" s="103"/>
      <c r="CM429" s="72">
        <f t="shared" si="381"/>
        <v>0</v>
      </c>
      <c r="CN429" s="104"/>
      <c r="CO429" s="104"/>
      <c r="CP429" s="105"/>
      <c r="CQ429" s="102"/>
      <c r="CR429" s="103"/>
      <c r="CS429" s="103"/>
      <c r="CT429" s="72">
        <f t="shared" si="382"/>
        <v>0</v>
      </c>
      <c r="CU429" s="104"/>
      <c r="CV429" s="104"/>
      <c r="CW429" s="152"/>
      <c r="CX429" s="159"/>
      <c r="CY429" s="103"/>
      <c r="CZ429" s="103"/>
      <c r="DA429" s="72">
        <f t="shared" si="383"/>
        <v>0</v>
      </c>
      <c r="DB429" s="104"/>
      <c r="DC429" s="104"/>
      <c r="DD429" s="105"/>
      <c r="DE429" s="102"/>
      <c r="DF429" s="103"/>
      <c r="DG429" s="103"/>
      <c r="DH429" s="72">
        <f t="shared" si="384"/>
        <v>0</v>
      </c>
      <c r="DI429" s="104"/>
      <c r="DJ429" s="104"/>
      <c r="DK429" s="152"/>
      <c r="DL429" s="170">
        <f t="shared" si="395"/>
        <v>0</v>
      </c>
      <c r="DM429" s="51">
        <f>DN429*Довідники!$H$2</f>
        <v>0</v>
      </c>
      <c r="DN429" s="72">
        <f t="shared" si="396"/>
        <v>0</v>
      </c>
      <c r="DO429" s="96" t="str">
        <f t="shared" si="385"/>
        <v xml:space="preserve"> </v>
      </c>
      <c r="DP429" s="68" t="str">
        <f>IF(OR(DO429&lt;Довідники!$J$3, DO429&gt;Довідники!$K$3), "!", "")</f>
        <v>!</v>
      </c>
      <c r="DQ429" s="120"/>
      <c r="DR429" s="45" t="str">
        <f t="shared" si="397"/>
        <v/>
      </c>
      <c r="DS429" s="119"/>
      <c r="DT429" s="119"/>
      <c r="DU429" s="119"/>
      <c r="DV429" s="119"/>
      <c r="DW429" s="179"/>
      <c r="DX429" s="182"/>
      <c r="DY429" s="119"/>
      <c r="DZ429" s="119"/>
      <c r="EA429" s="183"/>
      <c r="EB429" s="129">
        <f t="shared" si="329"/>
        <v>0</v>
      </c>
      <c r="EC429" s="130">
        <f t="shared" si="330"/>
        <v>0</v>
      </c>
      <c r="ED429" s="131">
        <f t="shared" si="331"/>
        <v>0</v>
      </c>
      <c r="EE429" s="131">
        <f t="shared" si="313"/>
        <v>0</v>
      </c>
      <c r="EF429" s="131">
        <f t="shared" si="314"/>
        <v>0</v>
      </c>
      <c r="EG429" s="131">
        <f t="shared" si="315"/>
        <v>0</v>
      </c>
      <c r="EH429" s="131">
        <f t="shared" si="316"/>
        <v>0</v>
      </c>
      <c r="EI429" s="131">
        <f t="shared" si="332"/>
        <v>0</v>
      </c>
      <c r="EJ429" s="131">
        <f t="shared" si="333"/>
        <v>0</v>
      </c>
      <c r="EL429" s="123">
        <f t="shared" si="334"/>
        <v>0</v>
      </c>
    </row>
    <row r="430" spans="1:142" ht="13.5" hidden="1" thickBot="1" x14ac:dyDescent="0.25">
      <c r="A430" s="49">
        <f t="shared" si="398"/>
        <v>9</v>
      </c>
      <c r="B430" s="101"/>
      <c r="C430" s="50" t="str">
        <f>IF(ISBLANK(D430)=FALSE,VLOOKUP(D430,Довідники!$B$2:$C$45,2,FALSE),"")</f>
        <v/>
      </c>
      <c r="D430" s="145"/>
      <c r="E430" s="112"/>
      <c r="F430" s="48" t="str">
        <f t="shared" si="386"/>
        <v/>
      </c>
      <c r="G430" s="48" t="str">
        <f>CONCATENATE(IF($X430="З", CONCATENATE($R$4, ","), ""), IF($X430=Довідники!$E$5, CONCATENATE($R$4, "*,"), ""), IF($AE430="З", CONCATENATE($Y$4, ","), ""), IF($AE430=Довідники!$E$5, CONCATENATE($Y$4, "*,"), ""), IF($AL430="З", CONCATENATE($AF$4, ","), ""), IF($AL430=Довідники!$E$5, CONCATENATE($AF$4, "*,"), ""), IF($AS430="З", CONCATENATE($AM$4, ","), ""), IF($AS430=Довідники!$E$5, CONCATENATE($AM$4, "*,"), ""), IF($AZ430="З", CONCATENATE($AT$4, ","), ""), IF($AZ430=Довідники!$E$5, CONCATENATE($AT$4, "*,"), ""), IF($BG430="З", CONCATENATE($BA$4, ","), ""), IF($BG430=Довідники!$E$5, CONCATENATE($BA$4, "*,"), ""), IF($BN430="З", CONCATENATE($BH$4, ","), ""), IF($BN430=Довідники!$E$5, CONCATENATE($BH$4, "*,"), ""), IF($BU430="З", CONCATENATE($BO$4, ","), ""), IF($BU430=Довідники!$E$5, CONCATENATE($BO$4, "*,"), ""), IF($CB430="З", CONCATENATE($BV$4, ","), ""), IF($CB430=Довідники!$E$5, CONCATENATE($BV$4, "*,"), ""), IF($CI430="З", CONCATENATE($CC$4, ","), ""), IF($CI430=Довідники!$E$5, CONCATENATE($CC$4, "*,"), ""), IF($CP430="З", CONCATENATE($CJ$4, ","), ""), IF($CP430=Довідники!$E$5, CONCATENATE($CJ$4, "*,"), ""), IF($CW430="З", CONCATENATE($CQ$4, ","), ""), IF($CW430=Довідники!$E$5, CONCATENATE($CQ$4, "*,"), ""), IF($DD430="З", CONCATENATE($CX$4, ","), ""), IF($DD430=Довідники!$E$5, CONCATENATE($CX$4, "*,"), ""), IF($DK430="З", CONCATENATE($DE$4, ","), ""), IF($DK430=Довідники!$E$5, CONCATENATE($DE$4, "*,"), ""))</f>
        <v/>
      </c>
      <c r="H430" s="48" t="str">
        <f t="shared" si="387"/>
        <v/>
      </c>
      <c r="I430" s="48" t="str">
        <f t="shared" si="388"/>
        <v/>
      </c>
      <c r="J430" s="48">
        <f t="shared" si="389"/>
        <v>0</v>
      </c>
      <c r="K430" s="48" t="str">
        <f t="shared" si="390"/>
        <v/>
      </c>
      <c r="L430" s="48">
        <f t="shared" si="370"/>
        <v>0</v>
      </c>
      <c r="M430" s="51">
        <f t="shared" si="391"/>
        <v>0</v>
      </c>
      <c r="N430" s="51">
        <f t="shared" si="392"/>
        <v>0</v>
      </c>
      <c r="O430" s="52">
        <f t="shared" si="393"/>
        <v>0</v>
      </c>
      <c r="P430" s="96" t="str">
        <f t="shared" si="394"/>
        <v xml:space="preserve"> </v>
      </c>
      <c r="Q430" s="166" t="str">
        <f>IF(OR(P430&lt;Довідники!$J$8, P430&gt;Довідники!$K$8), "!", "")</f>
        <v>!</v>
      </c>
      <c r="R430" s="159"/>
      <c r="S430" s="103"/>
      <c r="T430" s="103"/>
      <c r="U430" s="72">
        <f t="shared" si="371"/>
        <v>0</v>
      </c>
      <c r="V430" s="104"/>
      <c r="W430" s="104"/>
      <c r="X430" s="105"/>
      <c r="Y430" s="102"/>
      <c r="Z430" s="103"/>
      <c r="AA430" s="103"/>
      <c r="AB430" s="72">
        <f t="shared" si="372"/>
        <v>0</v>
      </c>
      <c r="AC430" s="104"/>
      <c r="AD430" s="104"/>
      <c r="AE430" s="152"/>
      <c r="AF430" s="159"/>
      <c r="AG430" s="103"/>
      <c r="AH430" s="103"/>
      <c r="AI430" s="72">
        <f t="shared" si="373"/>
        <v>0</v>
      </c>
      <c r="AJ430" s="104"/>
      <c r="AK430" s="104"/>
      <c r="AL430" s="105"/>
      <c r="AM430" s="102"/>
      <c r="AN430" s="103"/>
      <c r="AO430" s="103"/>
      <c r="AP430" s="72">
        <f t="shared" si="374"/>
        <v>0</v>
      </c>
      <c r="AQ430" s="104"/>
      <c r="AR430" s="104"/>
      <c r="AS430" s="152"/>
      <c r="AT430" s="159"/>
      <c r="AU430" s="103"/>
      <c r="AV430" s="103"/>
      <c r="AW430" s="72">
        <f t="shared" si="375"/>
        <v>0</v>
      </c>
      <c r="AX430" s="104"/>
      <c r="AY430" s="104"/>
      <c r="AZ430" s="105"/>
      <c r="BA430" s="102"/>
      <c r="BB430" s="103"/>
      <c r="BC430" s="103"/>
      <c r="BD430" s="72">
        <f t="shared" si="376"/>
        <v>0</v>
      </c>
      <c r="BE430" s="104"/>
      <c r="BF430" s="104"/>
      <c r="BG430" s="152"/>
      <c r="BH430" s="159"/>
      <c r="BI430" s="103"/>
      <c r="BJ430" s="103"/>
      <c r="BK430" s="72">
        <f t="shared" si="377"/>
        <v>0</v>
      </c>
      <c r="BL430" s="104"/>
      <c r="BM430" s="104"/>
      <c r="BN430" s="105"/>
      <c r="BO430" s="102"/>
      <c r="BP430" s="103"/>
      <c r="BQ430" s="103"/>
      <c r="BR430" s="72">
        <f t="shared" si="378"/>
        <v>0</v>
      </c>
      <c r="BS430" s="104"/>
      <c r="BT430" s="104"/>
      <c r="BU430" s="152"/>
      <c r="BV430" s="159"/>
      <c r="BW430" s="103"/>
      <c r="BX430" s="103"/>
      <c r="BY430" s="72">
        <f t="shared" si="379"/>
        <v>0</v>
      </c>
      <c r="BZ430" s="104"/>
      <c r="CA430" s="104"/>
      <c r="CB430" s="105"/>
      <c r="CC430" s="102"/>
      <c r="CD430" s="103"/>
      <c r="CE430" s="103"/>
      <c r="CF430" s="72">
        <f t="shared" si="380"/>
        <v>0</v>
      </c>
      <c r="CG430" s="104"/>
      <c r="CH430" s="104"/>
      <c r="CI430" s="152"/>
      <c r="CJ430" s="159"/>
      <c r="CK430" s="103"/>
      <c r="CL430" s="103"/>
      <c r="CM430" s="72">
        <f t="shared" si="381"/>
        <v>0</v>
      </c>
      <c r="CN430" s="104"/>
      <c r="CO430" s="104"/>
      <c r="CP430" s="105"/>
      <c r="CQ430" s="102"/>
      <c r="CR430" s="103"/>
      <c r="CS430" s="103"/>
      <c r="CT430" s="72">
        <f t="shared" si="382"/>
        <v>0</v>
      </c>
      <c r="CU430" s="104"/>
      <c r="CV430" s="104"/>
      <c r="CW430" s="152"/>
      <c r="CX430" s="159"/>
      <c r="CY430" s="103"/>
      <c r="CZ430" s="103"/>
      <c r="DA430" s="72">
        <f t="shared" si="383"/>
        <v>0</v>
      </c>
      <c r="DB430" s="104"/>
      <c r="DC430" s="104"/>
      <c r="DD430" s="105"/>
      <c r="DE430" s="102"/>
      <c r="DF430" s="103"/>
      <c r="DG430" s="103"/>
      <c r="DH430" s="72">
        <f t="shared" si="384"/>
        <v>0</v>
      </c>
      <c r="DI430" s="104"/>
      <c r="DJ430" s="104"/>
      <c r="DK430" s="152"/>
      <c r="DL430" s="170">
        <f t="shared" si="395"/>
        <v>0</v>
      </c>
      <c r="DM430" s="51">
        <f>DN430*Довідники!$H$2</f>
        <v>0</v>
      </c>
      <c r="DN430" s="72">
        <f t="shared" si="396"/>
        <v>0</v>
      </c>
      <c r="DO430" s="96" t="str">
        <f t="shared" si="385"/>
        <v xml:space="preserve"> </v>
      </c>
      <c r="DP430" s="68" t="str">
        <f>IF(OR(DO430&lt;Довідники!$J$3, DO430&gt;Довідники!$K$3), "!", "")</f>
        <v>!</v>
      </c>
      <c r="DQ430" s="120"/>
      <c r="DR430" s="45" t="str">
        <f t="shared" si="397"/>
        <v/>
      </c>
      <c r="DS430" s="119"/>
      <c r="DT430" s="119"/>
      <c r="DU430" s="119"/>
      <c r="DV430" s="119"/>
      <c r="DW430" s="179"/>
      <c r="DX430" s="182"/>
      <c r="DY430" s="119"/>
      <c r="DZ430" s="119"/>
      <c r="EA430" s="183"/>
      <c r="EB430" s="129">
        <f t="shared" si="329"/>
        <v>0</v>
      </c>
      <c r="EC430" s="130">
        <f t="shared" si="330"/>
        <v>0</v>
      </c>
      <c r="ED430" s="131">
        <f t="shared" si="331"/>
        <v>0</v>
      </c>
      <c r="EE430" s="131">
        <f t="shared" si="313"/>
        <v>0</v>
      </c>
      <c r="EF430" s="131">
        <f t="shared" si="314"/>
        <v>0</v>
      </c>
      <c r="EG430" s="131">
        <f t="shared" si="315"/>
        <v>0</v>
      </c>
      <c r="EH430" s="131">
        <f t="shared" si="316"/>
        <v>0</v>
      </c>
      <c r="EI430" s="131">
        <f t="shared" si="332"/>
        <v>0</v>
      </c>
      <c r="EJ430" s="131">
        <f t="shared" si="333"/>
        <v>0</v>
      </c>
      <c r="EL430" s="123">
        <f t="shared" si="334"/>
        <v>0</v>
      </c>
    </row>
    <row r="431" spans="1:142" ht="13.5" hidden="1" thickBot="1" x14ac:dyDescent="0.25">
      <c r="A431" s="49">
        <f t="shared" si="398"/>
        <v>10</v>
      </c>
      <c r="B431" s="101"/>
      <c r="C431" s="50" t="str">
        <f>IF(ISBLANK(D431)=FALSE,VLOOKUP(D431,Довідники!$B$2:$C$45,2,FALSE),"")</f>
        <v/>
      </c>
      <c r="D431" s="145"/>
      <c r="E431" s="112"/>
      <c r="F431" s="48" t="str">
        <f t="shared" si="386"/>
        <v/>
      </c>
      <c r="G431" s="48" t="str">
        <f>CONCATENATE(IF($X431="З", CONCATENATE($R$4, ","), ""), IF($X431=Довідники!$E$5, CONCATENATE($R$4, "*,"), ""), IF($AE431="З", CONCATENATE($Y$4, ","), ""), IF($AE431=Довідники!$E$5, CONCATENATE($Y$4, "*,"), ""), IF($AL431="З", CONCATENATE($AF$4, ","), ""), IF($AL431=Довідники!$E$5, CONCATENATE($AF$4, "*,"), ""), IF($AS431="З", CONCATENATE($AM$4, ","), ""), IF($AS431=Довідники!$E$5, CONCATENATE($AM$4, "*,"), ""), IF($AZ431="З", CONCATENATE($AT$4, ","), ""), IF($AZ431=Довідники!$E$5, CONCATENATE($AT$4, "*,"), ""), IF($BG431="З", CONCATENATE($BA$4, ","), ""), IF($BG431=Довідники!$E$5, CONCATENATE($BA$4, "*,"), ""), IF($BN431="З", CONCATENATE($BH$4, ","), ""), IF($BN431=Довідники!$E$5, CONCATENATE($BH$4, "*,"), ""), IF($BU431="З", CONCATENATE($BO$4, ","), ""), IF($BU431=Довідники!$E$5, CONCATENATE($BO$4, "*,"), ""), IF($CB431="З", CONCATENATE($BV$4, ","), ""), IF($CB431=Довідники!$E$5, CONCATENATE($BV$4, "*,"), ""), IF($CI431="З", CONCATENATE($CC$4, ","), ""), IF($CI431=Довідники!$E$5, CONCATENATE($CC$4, "*,"), ""), IF($CP431="З", CONCATENATE($CJ$4, ","), ""), IF($CP431=Довідники!$E$5, CONCATENATE($CJ$4, "*,"), ""), IF($CW431="З", CONCATENATE($CQ$4, ","), ""), IF($CW431=Довідники!$E$5, CONCATENATE($CQ$4, "*,"), ""), IF($DD431="З", CONCATENATE($CX$4, ","), ""), IF($DD431=Довідники!$E$5, CONCATENATE($CX$4, "*,"), ""), IF($DK431="З", CONCATENATE($DE$4, ","), ""), IF($DK431=Довідники!$E$5, CONCATENATE($DE$4, "*,"), ""))</f>
        <v/>
      </c>
      <c r="H431" s="48" t="str">
        <f t="shared" si="387"/>
        <v/>
      </c>
      <c r="I431" s="48" t="str">
        <f t="shared" si="388"/>
        <v/>
      </c>
      <c r="J431" s="48">
        <f t="shared" si="389"/>
        <v>0</v>
      </c>
      <c r="K431" s="48" t="str">
        <f t="shared" si="390"/>
        <v/>
      </c>
      <c r="L431" s="48">
        <f t="shared" si="370"/>
        <v>0</v>
      </c>
      <c r="M431" s="51">
        <f t="shared" si="391"/>
        <v>0</v>
      </c>
      <c r="N431" s="51">
        <f t="shared" si="392"/>
        <v>0</v>
      </c>
      <c r="O431" s="52">
        <f t="shared" si="393"/>
        <v>0</v>
      </c>
      <c r="P431" s="96" t="str">
        <f t="shared" si="394"/>
        <v xml:space="preserve"> </v>
      </c>
      <c r="Q431" s="166" t="str">
        <f>IF(OR(P431&lt;Довідники!$J$8, P431&gt;Довідники!$K$8), "!", "")</f>
        <v>!</v>
      </c>
      <c r="R431" s="159"/>
      <c r="S431" s="103"/>
      <c r="T431" s="103"/>
      <c r="U431" s="72">
        <f t="shared" si="371"/>
        <v>0</v>
      </c>
      <c r="V431" s="104"/>
      <c r="W431" s="104"/>
      <c r="X431" s="105"/>
      <c r="Y431" s="102"/>
      <c r="Z431" s="103"/>
      <c r="AA431" s="103"/>
      <c r="AB431" s="72">
        <f t="shared" si="372"/>
        <v>0</v>
      </c>
      <c r="AC431" s="104"/>
      <c r="AD431" s="104"/>
      <c r="AE431" s="152"/>
      <c r="AF431" s="159"/>
      <c r="AG431" s="103"/>
      <c r="AH431" s="103"/>
      <c r="AI431" s="72">
        <f t="shared" si="373"/>
        <v>0</v>
      </c>
      <c r="AJ431" s="104"/>
      <c r="AK431" s="104"/>
      <c r="AL431" s="105"/>
      <c r="AM431" s="102"/>
      <c r="AN431" s="103"/>
      <c r="AO431" s="103"/>
      <c r="AP431" s="72">
        <f t="shared" si="374"/>
        <v>0</v>
      </c>
      <c r="AQ431" s="104"/>
      <c r="AR431" s="104"/>
      <c r="AS431" s="152"/>
      <c r="AT431" s="159"/>
      <c r="AU431" s="103"/>
      <c r="AV431" s="103"/>
      <c r="AW431" s="72">
        <f t="shared" si="375"/>
        <v>0</v>
      </c>
      <c r="AX431" s="104"/>
      <c r="AY431" s="104"/>
      <c r="AZ431" s="105"/>
      <c r="BA431" s="102"/>
      <c r="BB431" s="103"/>
      <c r="BC431" s="103"/>
      <c r="BD431" s="72">
        <f t="shared" si="376"/>
        <v>0</v>
      </c>
      <c r="BE431" s="104"/>
      <c r="BF431" s="104"/>
      <c r="BG431" s="152"/>
      <c r="BH431" s="159"/>
      <c r="BI431" s="103"/>
      <c r="BJ431" s="103"/>
      <c r="BK431" s="72">
        <f t="shared" si="377"/>
        <v>0</v>
      </c>
      <c r="BL431" s="104"/>
      <c r="BM431" s="104"/>
      <c r="BN431" s="105"/>
      <c r="BO431" s="102"/>
      <c r="BP431" s="103"/>
      <c r="BQ431" s="103"/>
      <c r="BR431" s="72">
        <f t="shared" si="378"/>
        <v>0</v>
      </c>
      <c r="BS431" s="104"/>
      <c r="BT431" s="104"/>
      <c r="BU431" s="152"/>
      <c r="BV431" s="159"/>
      <c r="BW431" s="103"/>
      <c r="BX431" s="103"/>
      <c r="BY431" s="72">
        <f t="shared" si="379"/>
        <v>0</v>
      </c>
      <c r="BZ431" s="104"/>
      <c r="CA431" s="104"/>
      <c r="CB431" s="105"/>
      <c r="CC431" s="102"/>
      <c r="CD431" s="103"/>
      <c r="CE431" s="103"/>
      <c r="CF431" s="72">
        <f t="shared" si="380"/>
        <v>0</v>
      </c>
      <c r="CG431" s="104"/>
      <c r="CH431" s="104"/>
      <c r="CI431" s="152"/>
      <c r="CJ431" s="159"/>
      <c r="CK431" s="103"/>
      <c r="CL431" s="103"/>
      <c r="CM431" s="72">
        <f t="shared" si="381"/>
        <v>0</v>
      </c>
      <c r="CN431" s="104"/>
      <c r="CO431" s="104"/>
      <c r="CP431" s="105"/>
      <c r="CQ431" s="102"/>
      <c r="CR431" s="103"/>
      <c r="CS431" s="103"/>
      <c r="CT431" s="72">
        <f t="shared" si="382"/>
        <v>0</v>
      </c>
      <c r="CU431" s="104"/>
      <c r="CV431" s="104"/>
      <c r="CW431" s="152"/>
      <c r="CX431" s="159"/>
      <c r="CY431" s="103"/>
      <c r="CZ431" s="103"/>
      <c r="DA431" s="72">
        <f t="shared" si="383"/>
        <v>0</v>
      </c>
      <c r="DB431" s="104"/>
      <c r="DC431" s="104"/>
      <c r="DD431" s="105"/>
      <c r="DE431" s="102"/>
      <c r="DF431" s="103"/>
      <c r="DG431" s="103"/>
      <c r="DH431" s="72">
        <f t="shared" si="384"/>
        <v>0</v>
      </c>
      <c r="DI431" s="104"/>
      <c r="DJ431" s="104"/>
      <c r="DK431" s="152"/>
      <c r="DL431" s="170">
        <f t="shared" si="395"/>
        <v>0</v>
      </c>
      <c r="DM431" s="51">
        <f>DN431*Довідники!$H$2</f>
        <v>0</v>
      </c>
      <c r="DN431" s="72">
        <f t="shared" si="396"/>
        <v>0</v>
      </c>
      <c r="DO431" s="96" t="str">
        <f t="shared" si="385"/>
        <v xml:space="preserve"> </v>
      </c>
      <c r="DP431" s="68" t="str">
        <f>IF(OR(DO431&lt;Довідники!$J$3, DO431&gt;Довідники!$K$3), "!", "")</f>
        <v>!</v>
      </c>
      <c r="DQ431" s="120"/>
      <c r="DR431" s="45" t="str">
        <f t="shared" si="397"/>
        <v/>
      </c>
      <c r="DS431" s="119"/>
      <c r="DT431" s="119"/>
      <c r="DU431" s="119"/>
      <c r="DV431" s="119"/>
      <c r="DW431" s="179"/>
      <c r="DX431" s="182"/>
      <c r="DY431" s="119"/>
      <c r="DZ431" s="119"/>
      <c r="EA431" s="183"/>
      <c r="EB431" s="129">
        <f t="shared" si="329"/>
        <v>0</v>
      </c>
      <c r="EC431" s="130">
        <f t="shared" si="330"/>
        <v>0</v>
      </c>
      <c r="ED431" s="131">
        <f t="shared" si="331"/>
        <v>0</v>
      </c>
      <c r="EE431" s="131">
        <f t="shared" si="313"/>
        <v>0</v>
      </c>
      <c r="EF431" s="131">
        <f t="shared" si="314"/>
        <v>0</v>
      </c>
      <c r="EG431" s="131">
        <f t="shared" si="315"/>
        <v>0</v>
      </c>
      <c r="EH431" s="131">
        <f t="shared" si="316"/>
        <v>0</v>
      </c>
      <c r="EI431" s="131">
        <f t="shared" si="332"/>
        <v>0</v>
      </c>
      <c r="EJ431" s="131">
        <f t="shared" si="333"/>
        <v>0</v>
      </c>
      <c r="EL431" s="123">
        <f t="shared" si="334"/>
        <v>0</v>
      </c>
    </row>
    <row r="432" spans="1:142" ht="13.5" hidden="1" thickBot="1" x14ac:dyDescent="0.25">
      <c r="A432" s="49">
        <f t="shared" si="398"/>
        <v>11</v>
      </c>
      <c r="B432" s="101"/>
      <c r="C432" s="50" t="str">
        <f>IF(ISBLANK(D432)=FALSE,VLOOKUP(D432,Довідники!$B$2:$C$45,2,FALSE),"")</f>
        <v/>
      </c>
      <c r="D432" s="145"/>
      <c r="E432" s="112"/>
      <c r="F432" s="48" t="str">
        <f t="shared" si="386"/>
        <v/>
      </c>
      <c r="G432" s="48" t="str">
        <f>CONCATENATE(IF($X432="З", CONCATENATE($R$4, ","), ""), IF($X432=Довідники!$E$5, CONCATENATE($R$4, "*,"), ""), IF($AE432="З", CONCATENATE($Y$4, ","), ""), IF($AE432=Довідники!$E$5, CONCATENATE($Y$4, "*,"), ""), IF($AL432="З", CONCATENATE($AF$4, ","), ""), IF($AL432=Довідники!$E$5, CONCATENATE($AF$4, "*,"), ""), IF($AS432="З", CONCATENATE($AM$4, ","), ""), IF($AS432=Довідники!$E$5, CONCATENATE($AM$4, "*,"), ""), IF($AZ432="З", CONCATENATE($AT$4, ","), ""), IF($AZ432=Довідники!$E$5, CONCATENATE($AT$4, "*,"), ""), IF($BG432="З", CONCATENATE($BA$4, ","), ""), IF($BG432=Довідники!$E$5, CONCATENATE($BA$4, "*,"), ""), IF($BN432="З", CONCATENATE($BH$4, ","), ""), IF($BN432=Довідники!$E$5, CONCATENATE($BH$4, "*,"), ""), IF($BU432="З", CONCATENATE($BO$4, ","), ""), IF($BU432=Довідники!$E$5, CONCATENATE($BO$4, "*,"), ""), IF($CB432="З", CONCATENATE($BV$4, ","), ""), IF($CB432=Довідники!$E$5, CONCATENATE($BV$4, "*,"), ""), IF($CI432="З", CONCATENATE($CC$4, ","), ""), IF($CI432=Довідники!$E$5, CONCATENATE($CC$4, "*,"), ""), IF($CP432="З", CONCATENATE($CJ$4, ","), ""), IF($CP432=Довідники!$E$5, CONCATENATE($CJ$4, "*,"), ""), IF($CW432="З", CONCATENATE($CQ$4, ","), ""), IF($CW432=Довідники!$E$5, CONCATENATE($CQ$4, "*,"), ""), IF($DD432="З", CONCATENATE($CX$4, ","), ""), IF($DD432=Довідники!$E$5, CONCATENATE($CX$4, "*,"), ""), IF($DK432="З", CONCATENATE($DE$4, ","), ""), IF($DK432=Довідники!$E$5, CONCATENATE($DE$4, "*,"), ""))</f>
        <v/>
      </c>
      <c r="H432" s="48" t="str">
        <f t="shared" si="387"/>
        <v/>
      </c>
      <c r="I432" s="48" t="str">
        <f t="shared" si="388"/>
        <v/>
      </c>
      <c r="J432" s="48">
        <f t="shared" si="389"/>
        <v>0</v>
      </c>
      <c r="K432" s="48" t="str">
        <f t="shared" si="390"/>
        <v/>
      </c>
      <c r="L432" s="48">
        <f t="shared" si="370"/>
        <v>0</v>
      </c>
      <c r="M432" s="51">
        <f t="shared" si="391"/>
        <v>0</v>
      </c>
      <c r="N432" s="51">
        <f t="shared" si="392"/>
        <v>0</v>
      </c>
      <c r="O432" s="52">
        <f t="shared" si="393"/>
        <v>0</v>
      </c>
      <c r="P432" s="96" t="str">
        <f t="shared" si="394"/>
        <v xml:space="preserve"> </v>
      </c>
      <c r="Q432" s="166" t="str">
        <f>IF(OR(P432&lt;Довідники!$J$8, P432&gt;Довідники!$K$8), "!", "")</f>
        <v>!</v>
      </c>
      <c r="R432" s="159"/>
      <c r="S432" s="103"/>
      <c r="T432" s="103"/>
      <c r="U432" s="72">
        <f t="shared" si="371"/>
        <v>0</v>
      </c>
      <c r="V432" s="104"/>
      <c r="W432" s="104"/>
      <c r="X432" s="105"/>
      <c r="Y432" s="102"/>
      <c r="Z432" s="103"/>
      <c r="AA432" s="103"/>
      <c r="AB432" s="72">
        <f t="shared" si="372"/>
        <v>0</v>
      </c>
      <c r="AC432" s="104"/>
      <c r="AD432" s="104"/>
      <c r="AE432" s="152"/>
      <c r="AF432" s="159"/>
      <c r="AG432" s="103"/>
      <c r="AH432" s="103"/>
      <c r="AI432" s="72">
        <f t="shared" si="373"/>
        <v>0</v>
      </c>
      <c r="AJ432" s="104"/>
      <c r="AK432" s="104"/>
      <c r="AL432" s="105"/>
      <c r="AM432" s="102"/>
      <c r="AN432" s="103"/>
      <c r="AO432" s="103"/>
      <c r="AP432" s="72">
        <f t="shared" si="374"/>
        <v>0</v>
      </c>
      <c r="AQ432" s="104"/>
      <c r="AR432" s="104"/>
      <c r="AS432" s="152"/>
      <c r="AT432" s="159"/>
      <c r="AU432" s="103"/>
      <c r="AV432" s="103"/>
      <c r="AW432" s="72">
        <f t="shared" si="375"/>
        <v>0</v>
      </c>
      <c r="AX432" s="104"/>
      <c r="AY432" s="104"/>
      <c r="AZ432" s="105"/>
      <c r="BA432" s="102"/>
      <c r="BB432" s="103"/>
      <c r="BC432" s="103"/>
      <c r="BD432" s="72">
        <f t="shared" si="376"/>
        <v>0</v>
      </c>
      <c r="BE432" s="104"/>
      <c r="BF432" s="104"/>
      <c r="BG432" s="152"/>
      <c r="BH432" s="159"/>
      <c r="BI432" s="103"/>
      <c r="BJ432" s="103"/>
      <c r="BK432" s="72">
        <f t="shared" si="377"/>
        <v>0</v>
      </c>
      <c r="BL432" s="104"/>
      <c r="BM432" s="104"/>
      <c r="BN432" s="105"/>
      <c r="BO432" s="102"/>
      <c r="BP432" s="103"/>
      <c r="BQ432" s="103"/>
      <c r="BR432" s="72">
        <f t="shared" si="378"/>
        <v>0</v>
      </c>
      <c r="BS432" s="104"/>
      <c r="BT432" s="104"/>
      <c r="BU432" s="152"/>
      <c r="BV432" s="159"/>
      <c r="BW432" s="103"/>
      <c r="BX432" s="103"/>
      <c r="BY432" s="72">
        <f t="shared" si="379"/>
        <v>0</v>
      </c>
      <c r="BZ432" s="104"/>
      <c r="CA432" s="104"/>
      <c r="CB432" s="105"/>
      <c r="CC432" s="102"/>
      <c r="CD432" s="103"/>
      <c r="CE432" s="103"/>
      <c r="CF432" s="72">
        <f t="shared" si="380"/>
        <v>0</v>
      </c>
      <c r="CG432" s="104"/>
      <c r="CH432" s="104"/>
      <c r="CI432" s="152"/>
      <c r="CJ432" s="159"/>
      <c r="CK432" s="103"/>
      <c r="CL432" s="103"/>
      <c r="CM432" s="72">
        <f t="shared" si="381"/>
        <v>0</v>
      </c>
      <c r="CN432" s="104"/>
      <c r="CO432" s="104"/>
      <c r="CP432" s="105"/>
      <c r="CQ432" s="102"/>
      <c r="CR432" s="103"/>
      <c r="CS432" s="103"/>
      <c r="CT432" s="72">
        <f t="shared" si="382"/>
        <v>0</v>
      </c>
      <c r="CU432" s="104"/>
      <c r="CV432" s="104"/>
      <c r="CW432" s="152"/>
      <c r="CX432" s="159"/>
      <c r="CY432" s="103"/>
      <c r="CZ432" s="103"/>
      <c r="DA432" s="72">
        <f t="shared" si="383"/>
        <v>0</v>
      </c>
      <c r="DB432" s="104"/>
      <c r="DC432" s="104"/>
      <c r="DD432" s="105"/>
      <c r="DE432" s="102"/>
      <c r="DF432" s="103"/>
      <c r="DG432" s="103"/>
      <c r="DH432" s="72">
        <f t="shared" si="384"/>
        <v>0</v>
      </c>
      <c r="DI432" s="104"/>
      <c r="DJ432" s="104"/>
      <c r="DK432" s="152"/>
      <c r="DL432" s="170">
        <f t="shared" si="395"/>
        <v>0</v>
      </c>
      <c r="DM432" s="51">
        <f>DN432*Довідники!$H$2</f>
        <v>0</v>
      </c>
      <c r="DN432" s="72">
        <f t="shared" si="396"/>
        <v>0</v>
      </c>
      <c r="DO432" s="96" t="str">
        <f t="shared" si="385"/>
        <v xml:space="preserve"> </v>
      </c>
      <c r="DP432" s="68" t="str">
        <f>IF(OR(DO432&lt;Довідники!$J$3, DO432&gt;Довідники!$K$3), "!", "")</f>
        <v>!</v>
      </c>
      <c r="DQ432" s="120"/>
      <c r="DR432" s="45" t="str">
        <f t="shared" si="397"/>
        <v/>
      </c>
      <c r="DS432" s="119"/>
      <c r="DT432" s="119"/>
      <c r="DU432" s="119"/>
      <c r="DV432" s="119"/>
      <c r="DW432" s="179"/>
      <c r="DX432" s="182"/>
      <c r="DY432" s="119"/>
      <c r="DZ432" s="119"/>
      <c r="EA432" s="183"/>
      <c r="EB432" s="129">
        <f t="shared" si="329"/>
        <v>0</v>
      </c>
      <c r="EC432" s="130">
        <f t="shared" si="330"/>
        <v>0</v>
      </c>
      <c r="ED432" s="131">
        <f t="shared" si="331"/>
        <v>0</v>
      </c>
      <c r="EE432" s="131">
        <f t="shared" si="313"/>
        <v>0</v>
      </c>
      <c r="EF432" s="131">
        <f t="shared" si="314"/>
        <v>0</v>
      </c>
      <c r="EG432" s="131">
        <f t="shared" si="315"/>
        <v>0</v>
      </c>
      <c r="EH432" s="131">
        <f t="shared" si="316"/>
        <v>0</v>
      </c>
      <c r="EI432" s="131">
        <f t="shared" si="332"/>
        <v>0</v>
      </c>
      <c r="EJ432" s="131">
        <f t="shared" si="333"/>
        <v>0</v>
      </c>
      <c r="EL432" s="123">
        <f t="shared" si="334"/>
        <v>0</v>
      </c>
    </row>
    <row r="433" spans="1:142" ht="13.5" hidden="1" thickBot="1" x14ac:dyDescent="0.25">
      <c r="A433" s="49">
        <f t="shared" si="398"/>
        <v>12</v>
      </c>
      <c r="B433" s="101"/>
      <c r="C433" s="50" t="str">
        <f>IF(ISBLANK(D433)=FALSE,VLOOKUP(D433,Довідники!$B$2:$C$45,2,FALSE),"")</f>
        <v/>
      </c>
      <c r="D433" s="145"/>
      <c r="E433" s="112"/>
      <c r="F433" s="48" t="str">
        <f t="shared" si="386"/>
        <v/>
      </c>
      <c r="G433" s="48" t="str">
        <f>CONCATENATE(IF($X433="З", CONCATENATE($R$4, ","), ""), IF($X433=Довідники!$E$5, CONCATENATE($R$4, "*,"), ""), IF($AE433="З", CONCATENATE($Y$4, ","), ""), IF($AE433=Довідники!$E$5, CONCATENATE($Y$4, "*,"), ""), IF($AL433="З", CONCATENATE($AF$4, ","), ""), IF($AL433=Довідники!$E$5, CONCATENATE($AF$4, "*,"), ""), IF($AS433="З", CONCATENATE($AM$4, ","), ""), IF($AS433=Довідники!$E$5, CONCATENATE($AM$4, "*,"), ""), IF($AZ433="З", CONCATENATE($AT$4, ","), ""), IF($AZ433=Довідники!$E$5, CONCATENATE($AT$4, "*,"), ""), IF($BG433="З", CONCATENATE($BA$4, ","), ""), IF($BG433=Довідники!$E$5, CONCATENATE($BA$4, "*,"), ""), IF($BN433="З", CONCATENATE($BH$4, ","), ""), IF($BN433=Довідники!$E$5, CONCATENATE($BH$4, "*,"), ""), IF($BU433="З", CONCATENATE($BO$4, ","), ""), IF($BU433=Довідники!$E$5, CONCATENATE($BO$4, "*,"), ""), IF($CB433="З", CONCATENATE($BV$4, ","), ""), IF($CB433=Довідники!$E$5, CONCATENATE($BV$4, "*,"), ""), IF($CI433="З", CONCATENATE($CC$4, ","), ""), IF($CI433=Довідники!$E$5, CONCATENATE($CC$4, "*,"), ""), IF($CP433="З", CONCATENATE($CJ$4, ","), ""), IF($CP433=Довідники!$E$5, CONCATENATE($CJ$4, "*,"), ""), IF($CW433="З", CONCATENATE($CQ$4, ","), ""), IF($CW433=Довідники!$E$5, CONCATENATE($CQ$4, "*,"), ""), IF($DD433="З", CONCATENATE($CX$4, ","), ""), IF($DD433=Довідники!$E$5, CONCATENATE($CX$4, "*,"), ""), IF($DK433="З", CONCATENATE($DE$4, ","), ""), IF($DK433=Довідники!$E$5, CONCATENATE($DE$4, "*,"), ""))</f>
        <v/>
      </c>
      <c r="H433" s="48" t="str">
        <f t="shared" si="387"/>
        <v/>
      </c>
      <c r="I433" s="48" t="str">
        <f t="shared" si="388"/>
        <v/>
      </c>
      <c r="J433" s="48">
        <f t="shared" si="389"/>
        <v>0</v>
      </c>
      <c r="K433" s="48" t="str">
        <f t="shared" si="390"/>
        <v/>
      </c>
      <c r="L433" s="48">
        <f t="shared" si="370"/>
        <v>0</v>
      </c>
      <c r="M433" s="51">
        <f t="shared" si="391"/>
        <v>0</v>
      </c>
      <c r="N433" s="51">
        <f t="shared" si="392"/>
        <v>0</v>
      </c>
      <c r="O433" s="52">
        <f t="shared" si="393"/>
        <v>0</v>
      </c>
      <c r="P433" s="96" t="str">
        <f t="shared" si="394"/>
        <v xml:space="preserve"> </v>
      </c>
      <c r="Q433" s="166" t="str">
        <f>IF(OR(P433&lt;Довідники!$J$8, P433&gt;Довідники!$K$8), "!", "")</f>
        <v>!</v>
      </c>
      <c r="R433" s="159"/>
      <c r="S433" s="103"/>
      <c r="T433" s="103"/>
      <c r="U433" s="72">
        <f t="shared" si="371"/>
        <v>0</v>
      </c>
      <c r="V433" s="104"/>
      <c r="W433" s="104"/>
      <c r="X433" s="105"/>
      <c r="Y433" s="102"/>
      <c r="Z433" s="103"/>
      <c r="AA433" s="103"/>
      <c r="AB433" s="72">
        <f t="shared" si="372"/>
        <v>0</v>
      </c>
      <c r="AC433" s="104"/>
      <c r="AD433" s="104"/>
      <c r="AE433" s="152"/>
      <c r="AF433" s="159"/>
      <c r="AG433" s="103"/>
      <c r="AH433" s="103"/>
      <c r="AI433" s="72">
        <f t="shared" si="373"/>
        <v>0</v>
      </c>
      <c r="AJ433" s="104"/>
      <c r="AK433" s="104"/>
      <c r="AL433" s="105"/>
      <c r="AM433" s="102"/>
      <c r="AN433" s="103"/>
      <c r="AO433" s="103"/>
      <c r="AP433" s="72">
        <f t="shared" si="374"/>
        <v>0</v>
      </c>
      <c r="AQ433" s="104"/>
      <c r="AR433" s="104"/>
      <c r="AS433" s="152"/>
      <c r="AT433" s="159"/>
      <c r="AU433" s="103"/>
      <c r="AV433" s="103"/>
      <c r="AW433" s="72">
        <f t="shared" si="375"/>
        <v>0</v>
      </c>
      <c r="AX433" s="104"/>
      <c r="AY433" s="104"/>
      <c r="AZ433" s="105"/>
      <c r="BA433" s="102"/>
      <c r="BB433" s="103"/>
      <c r="BC433" s="103"/>
      <c r="BD433" s="72">
        <f t="shared" si="376"/>
        <v>0</v>
      </c>
      <c r="BE433" s="104"/>
      <c r="BF433" s="104"/>
      <c r="BG433" s="152"/>
      <c r="BH433" s="159"/>
      <c r="BI433" s="103"/>
      <c r="BJ433" s="103"/>
      <c r="BK433" s="72">
        <f t="shared" si="377"/>
        <v>0</v>
      </c>
      <c r="BL433" s="104"/>
      <c r="BM433" s="104"/>
      <c r="BN433" s="105"/>
      <c r="BO433" s="102"/>
      <c r="BP433" s="103"/>
      <c r="BQ433" s="103"/>
      <c r="BR433" s="72">
        <f t="shared" si="378"/>
        <v>0</v>
      </c>
      <c r="BS433" s="104"/>
      <c r="BT433" s="104"/>
      <c r="BU433" s="152"/>
      <c r="BV433" s="159"/>
      <c r="BW433" s="103"/>
      <c r="BX433" s="103"/>
      <c r="BY433" s="72">
        <f t="shared" si="379"/>
        <v>0</v>
      </c>
      <c r="BZ433" s="104"/>
      <c r="CA433" s="104"/>
      <c r="CB433" s="105"/>
      <c r="CC433" s="102"/>
      <c r="CD433" s="103"/>
      <c r="CE433" s="103"/>
      <c r="CF433" s="72">
        <f t="shared" si="380"/>
        <v>0</v>
      </c>
      <c r="CG433" s="104"/>
      <c r="CH433" s="104"/>
      <c r="CI433" s="152"/>
      <c r="CJ433" s="159"/>
      <c r="CK433" s="103"/>
      <c r="CL433" s="103"/>
      <c r="CM433" s="72">
        <f t="shared" si="381"/>
        <v>0</v>
      </c>
      <c r="CN433" s="104"/>
      <c r="CO433" s="104"/>
      <c r="CP433" s="105"/>
      <c r="CQ433" s="102"/>
      <c r="CR433" s="103"/>
      <c r="CS433" s="103"/>
      <c r="CT433" s="72">
        <f t="shared" si="382"/>
        <v>0</v>
      </c>
      <c r="CU433" s="104"/>
      <c r="CV433" s="104"/>
      <c r="CW433" s="152"/>
      <c r="CX433" s="159"/>
      <c r="CY433" s="103"/>
      <c r="CZ433" s="103"/>
      <c r="DA433" s="72">
        <f t="shared" si="383"/>
        <v>0</v>
      </c>
      <c r="DB433" s="104"/>
      <c r="DC433" s="104"/>
      <c r="DD433" s="105"/>
      <c r="DE433" s="102"/>
      <c r="DF433" s="103"/>
      <c r="DG433" s="103"/>
      <c r="DH433" s="72">
        <f t="shared" si="384"/>
        <v>0</v>
      </c>
      <c r="DI433" s="104"/>
      <c r="DJ433" s="104"/>
      <c r="DK433" s="152"/>
      <c r="DL433" s="170">
        <f t="shared" si="395"/>
        <v>0</v>
      </c>
      <c r="DM433" s="51">
        <f>DN433*Довідники!$H$2</f>
        <v>0</v>
      </c>
      <c r="DN433" s="72">
        <f t="shared" si="396"/>
        <v>0</v>
      </c>
      <c r="DO433" s="96" t="str">
        <f t="shared" si="385"/>
        <v xml:space="preserve"> </v>
      </c>
      <c r="DP433" s="68" t="str">
        <f>IF(OR(DO433&lt;Довідники!$J$3, DO433&gt;Довідники!$K$3), "!", "")</f>
        <v>!</v>
      </c>
      <c r="DQ433" s="120"/>
      <c r="DR433" s="45" t="str">
        <f t="shared" si="397"/>
        <v/>
      </c>
      <c r="DS433" s="119"/>
      <c r="DT433" s="119"/>
      <c r="DU433" s="119"/>
      <c r="DV433" s="119"/>
      <c r="DW433" s="179"/>
      <c r="DX433" s="182"/>
      <c r="DY433" s="119"/>
      <c r="DZ433" s="119"/>
      <c r="EA433" s="183"/>
      <c r="EB433" s="129">
        <f t="shared" si="329"/>
        <v>0</v>
      </c>
      <c r="EC433" s="130">
        <f t="shared" si="330"/>
        <v>0</v>
      </c>
      <c r="ED433" s="131">
        <f t="shared" si="331"/>
        <v>0</v>
      </c>
      <c r="EE433" s="131">
        <f t="shared" si="313"/>
        <v>0</v>
      </c>
      <c r="EF433" s="131">
        <f t="shared" si="314"/>
        <v>0</v>
      </c>
      <c r="EG433" s="131">
        <f t="shared" si="315"/>
        <v>0</v>
      </c>
      <c r="EH433" s="131">
        <f t="shared" si="316"/>
        <v>0</v>
      </c>
      <c r="EI433" s="131">
        <f t="shared" si="332"/>
        <v>0</v>
      </c>
      <c r="EJ433" s="131">
        <f t="shared" si="333"/>
        <v>0</v>
      </c>
      <c r="EL433" s="123">
        <f t="shared" si="334"/>
        <v>0</v>
      </c>
    </row>
    <row r="434" spans="1:142" ht="13.5" hidden="1" thickBot="1" x14ac:dyDescent="0.25">
      <c r="A434" s="49">
        <f t="shared" si="398"/>
        <v>13</v>
      </c>
      <c r="B434" s="101"/>
      <c r="C434" s="50" t="str">
        <f>IF(ISBLANK(D434)=FALSE,VLOOKUP(D434,Довідники!$B$2:$C$45,2,FALSE),"")</f>
        <v/>
      </c>
      <c r="D434" s="145"/>
      <c r="E434" s="112"/>
      <c r="F434" s="48" t="str">
        <f t="shared" si="386"/>
        <v/>
      </c>
      <c r="G434" s="48" t="str">
        <f>CONCATENATE(IF($X434="З", CONCATENATE($R$4, ","), ""), IF($X434=Довідники!$E$5, CONCATENATE($R$4, "*,"), ""), IF($AE434="З", CONCATENATE($Y$4, ","), ""), IF($AE434=Довідники!$E$5, CONCATENATE($Y$4, "*,"), ""), IF($AL434="З", CONCATENATE($AF$4, ","), ""), IF($AL434=Довідники!$E$5, CONCATENATE($AF$4, "*,"), ""), IF($AS434="З", CONCATENATE($AM$4, ","), ""), IF($AS434=Довідники!$E$5, CONCATENATE($AM$4, "*,"), ""), IF($AZ434="З", CONCATENATE($AT$4, ","), ""), IF($AZ434=Довідники!$E$5, CONCATENATE($AT$4, "*,"), ""), IF($BG434="З", CONCATENATE($BA$4, ","), ""), IF($BG434=Довідники!$E$5, CONCATENATE($BA$4, "*,"), ""), IF($BN434="З", CONCATENATE($BH$4, ","), ""), IF($BN434=Довідники!$E$5, CONCATENATE($BH$4, "*,"), ""), IF($BU434="З", CONCATENATE($BO$4, ","), ""), IF($BU434=Довідники!$E$5, CONCATENATE($BO$4, "*,"), ""), IF($CB434="З", CONCATENATE($BV$4, ","), ""), IF($CB434=Довідники!$E$5, CONCATENATE($BV$4, "*,"), ""), IF($CI434="З", CONCATENATE($CC$4, ","), ""), IF($CI434=Довідники!$E$5, CONCATENATE($CC$4, "*,"), ""), IF($CP434="З", CONCATENATE($CJ$4, ","), ""), IF($CP434=Довідники!$E$5, CONCATENATE($CJ$4, "*,"), ""), IF($CW434="З", CONCATENATE($CQ$4, ","), ""), IF($CW434=Довідники!$E$5, CONCATENATE($CQ$4, "*,"), ""), IF($DD434="З", CONCATENATE($CX$4, ","), ""), IF($DD434=Довідники!$E$5, CONCATENATE($CX$4, "*,"), ""), IF($DK434="З", CONCATENATE($DE$4, ","), ""), IF($DK434=Довідники!$E$5, CONCATENATE($DE$4, "*,"), ""))</f>
        <v/>
      </c>
      <c r="H434" s="48" t="str">
        <f t="shared" si="387"/>
        <v/>
      </c>
      <c r="I434" s="48" t="str">
        <f t="shared" si="388"/>
        <v/>
      </c>
      <c r="J434" s="48">
        <f t="shared" si="389"/>
        <v>0</v>
      </c>
      <c r="K434" s="48" t="str">
        <f t="shared" si="390"/>
        <v/>
      </c>
      <c r="L434" s="48">
        <f t="shared" si="370"/>
        <v>0</v>
      </c>
      <c r="M434" s="51">
        <f t="shared" si="391"/>
        <v>0</v>
      </c>
      <c r="N434" s="51">
        <f t="shared" si="392"/>
        <v>0</v>
      </c>
      <c r="O434" s="52">
        <f t="shared" si="393"/>
        <v>0</v>
      </c>
      <c r="P434" s="96" t="str">
        <f t="shared" si="394"/>
        <v xml:space="preserve"> </v>
      </c>
      <c r="Q434" s="166" t="str">
        <f>IF(OR(P434&lt;Довідники!$J$8, P434&gt;Довідники!$K$8), "!", "")</f>
        <v>!</v>
      </c>
      <c r="R434" s="159"/>
      <c r="S434" s="103"/>
      <c r="T434" s="103"/>
      <c r="U434" s="72">
        <f t="shared" si="371"/>
        <v>0</v>
      </c>
      <c r="V434" s="104"/>
      <c r="W434" s="104"/>
      <c r="X434" s="105"/>
      <c r="Y434" s="102"/>
      <c r="Z434" s="103"/>
      <c r="AA434" s="103"/>
      <c r="AB434" s="72">
        <f t="shared" si="372"/>
        <v>0</v>
      </c>
      <c r="AC434" s="104"/>
      <c r="AD434" s="104"/>
      <c r="AE434" s="152"/>
      <c r="AF434" s="159"/>
      <c r="AG434" s="103"/>
      <c r="AH434" s="103"/>
      <c r="AI434" s="72">
        <f t="shared" si="373"/>
        <v>0</v>
      </c>
      <c r="AJ434" s="104"/>
      <c r="AK434" s="104"/>
      <c r="AL434" s="105"/>
      <c r="AM434" s="102"/>
      <c r="AN434" s="103"/>
      <c r="AO434" s="103"/>
      <c r="AP434" s="72">
        <f t="shared" si="374"/>
        <v>0</v>
      </c>
      <c r="AQ434" s="104"/>
      <c r="AR434" s="104"/>
      <c r="AS434" s="152"/>
      <c r="AT434" s="159"/>
      <c r="AU434" s="103"/>
      <c r="AV434" s="103"/>
      <c r="AW434" s="72">
        <f t="shared" si="375"/>
        <v>0</v>
      </c>
      <c r="AX434" s="104"/>
      <c r="AY434" s="104"/>
      <c r="AZ434" s="105"/>
      <c r="BA434" s="102"/>
      <c r="BB434" s="103"/>
      <c r="BC434" s="103"/>
      <c r="BD434" s="72">
        <f t="shared" si="376"/>
        <v>0</v>
      </c>
      <c r="BE434" s="104"/>
      <c r="BF434" s="104"/>
      <c r="BG434" s="152"/>
      <c r="BH434" s="159"/>
      <c r="BI434" s="103"/>
      <c r="BJ434" s="103"/>
      <c r="BK434" s="72">
        <f t="shared" si="377"/>
        <v>0</v>
      </c>
      <c r="BL434" s="104"/>
      <c r="BM434" s="104"/>
      <c r="BN434" s="105"/>
      <c r="BO434" s="102"/>
      <c r="BP434" s="103"/>
      <c r="BQ434" s="103"/>
      <c r="BR434" s="72">
        <f t="shared" si="378"/>
        <v>0</v>
      </c>
      <c r="BS434" s="104"/>
      <c r="BT434" s="104"/>
      <c r="BU434" s="152"/>
      <c r="BV434" s="159"/>
      <c r="BW434" s="103"/>
      <c r="BX434" s="103"/>
      <c r="BY434" s="72">
        <f t="shared" si="379"/>
        <v>0</v>
      </c>
      <c r="BZ434" s="104"/>
      <c r="CA434" s="104"/>
      <c r="CB434" s="105"/>
      <c r="CC434" s="102"/>
      <c r="CD434" s="103"/>
      <c r="CE434" s="103"/>
      <c r="CF434" s="72">
        <f t="shared" si="380"/>
        <v>0</v>
      </c>
      <c r="CG434" s="104"/>
      <c r="CH434" s="104"/>
      <c r="CI434" s="152"/>
      <c r="CJ434" s="159"/>
      <c r="CK434" s="103"/>
      <c r="CL434" s="103"/>
      <c r="CM434" s="72">
        <f t="shared" si="381"/>
        <v>0</v>
      </c>
      <c r="CN434" s="104"/>
      <c r="CO434" s="104"/>
      <c r="CP434" s="105"/>
      <c r="CQ434" s="102"/>
      <c r="CR434" s="103"/>
      <c r="CS434" s="103"/>
      <c r="CT434" s="72">
        <f t="shared" si="382"/>
        <v>0</v>
      </c>
      <c r="CU434" s="104"/>
      <c r="CV434" s="104"/>
      <c r="CW434" s="152"/>
      <c r="CX434" s="159"/>
      <c r="CY434" s="103"/>
      <c r="CZ434" s="103"/>
      <c r="DA434" s="72">
        <f t="shared" si="383"/>
        <v>0</v>
      </c>
      <c r="DB434" s="104"/>
      <c r="DC434" s="104"/>
      <c r="DD434" s="105"/>
      <c r="DE434" s="102"/>
      <c r="DF434" s="103"/>
      <c r="DG434" s="103"/>
      <c r="DH434" s="72">
        <f t="shared" si="384"/>
        <v>0</v>
      </c>
      <c r="DI434" s="104"/>
      <c r="DJ434" s="104"/>
      <c r="DK434" s="152"/>
      <c r="DL434" s="170">
        <f t="shared" si="395"/>
        <v>0</v>
      </c>
      <c r="DM434" s="51">
        <f>DN434*Довідники!$H$2</f>
        <v>0</v>
      </c>
      <c r="DN434" s="72">
        <f t="shared" si="396"/>
        <v>0</v>
      </c>
      <c r="DO434" s="96" t="str">
        <f t="shared" si="385"/>
        <v xml:space="preserve"> </v>
      </c>
      <c r="DP434" s="68" t="str">
        <f>IF(OR(DO434&lt;Довідники!$J$3, DO434&gt;Довідники!$K$3), "!", "")</f>
        <v>!</v>
      </c>
      <c r="DQ434" s="120"/>
      <c r="DR434" s="45" t="str">
        <f t="shared" si="397"/>
        <v/>
      </c>
      <c r="DS434" s="119"/>
      <c r="DT434" s="119"/>
      <c r="DU434" s="119"/>
      <c r="DV434" s="119"/>
      <c r="DW434" s="179"/>
      <c r="DX434" s="182"/>
      <c r="DY434" s="119"/>
      <c r="DZ434" s="119"/>
      <c r="EA434" s="183"/>
      <c r="EB434" s="129">
        <f t="shared" si="329"/>
        <v>0</v>
      </c>
      <c r="EC434" s="130">
        <f t="shared" si="330"/>
        <v>0</v>
      </c>
      <c r="ED434" s="131">
        <f t="shared" si="331"/>
        <v>0</v>
      </c>
      <c r="EE434" s="131">
        <f t="shared" ref="EE434:EE524" si="399">IF(AND(DS434="+",OR(AI434&gt;0,AJ434&gt;0,AK434&lt;&gt;"",AL434&lt;&gt;"",AP434&gt;0,AQ434&gt;0,AR434&lt;&gt;"",AS434&lt;&gt;"")),1,0)</f>
        <v>0</v>
      </c>
      <c r="EF434" s="131">
        <f t="shared" ref="EF434:EF524" si="400">IF(AND(DS434="+",OR(AW434&gt;0,AX434&gt;0,AY434&lt;&gt;"",AZ434&lt;&gt;"",BD434&gt;0,BE434&gt;0,BF434&lt;&gt;"",BG434&lt;&gt;"")),1,0)</f>
        <v>0</v>
      </c>
      <c r="EG434" s="131">
        <f t="shared" ref="EG434:EG524" si="401">IF(AND(DS434="+",OR(BK434&gt;0,BL434&gt;0,BM434&lt;&gt;"",BN434&lt;&gt;"",BR434&gt;0,BS434&gt;0,BT434&lt;&gt;"",BU434&lt;&gt;"")),1,0)</f>
        <v>0</v>
      </c>
      <c r="EH434" s="131">
        <f t="shared" ref="EH434:EH524" si="402">IF(AND(DS434="+",OR(BY434&gt;0,BZ434&gt;0,CA434&lt;&gt;"",CB434&lt;&gt;"",CF434&gt;0,CG434&gt;0,CH434&lt;&gt;"",CI434&lt;&gt;"")),1,0)</f>
        <v>0</v>
      </c>
      <c r="EI434" s="131">
        <f t="shared" ref="EI434:EI524" si="403">IF(AND(DS434="+",OR(CM434&gt;0,CN434&gt;0,CO434&lt;&gt;"",CP434&lt;&gt;"",CT434&gt;0,CU434&gt;0,CV434&lt;&gt;"",CW434&lt;&gt;"")),1,0)</f>
        <v>0</v>
      </c>
      <c r="EJ434" s="131">
        <f t="shared" si="333"/>
        <v>0</v>
      </c>
      <c r="EL434" s="123">
        <f t="shared" si="334"/>
        <v>0</v>
      </c>
    </row>
    <row r="435" spans="1:142" ht="13.5" hidden="1" thickBot="1" x14ac:dyDescent="0.25">
      <c r="A435" s="49">
        <f t="shared" si="398"/>
        <v>14</v>
      </c>
      <c r="B435" s="101"/>
      <c r="C435" s="50" t="str">
        <f>IF(ISBLANK(D435)=FALSE,VLOOKUP(D435,Довідники!$B$2:$C$45,2,FALSE),"")</f>
        <v/>
      </c>
      <c r="D435" s="145"/>
      <c r="E435" s="112"/>
      <c r="F435" s="48" t="str">
        <f t="shared" si="386"/>
        <v/>
      </c>
      <c r="G435" s="48" t="str">
        <f>CONCATENATE(IF($X435="З", CONCATENATE($R$4, ","), ""), IF($X435=Довідники!$E$5, CONCATENATE($R$4, "*,"), ""), IF($AE435="З", CONCATENATE($Y$4, ","), ""), IF($AE435=Довідники!$E$5, CONCATENATE($Y$4, "*,"), ""), IF($AL435="З", CONCATENATE($AF$4, ","), ""), IF($AL435=Довідники!$E$5, CONCATENATE($AF$4, "*,"), ""), IF($AS435="З", CONCATENATE($AM$4, ","), ""), IF($AS435=Довідники!$E$5, CONCATENATE($AM$4, "*,"), ""), IF($AZ435="З", CONCATENATE($AT$4, ","), ""), IF($AZ435=Довідники!$E$5, CONCATENATE($AT$4, "*,"), ""), IF($BG435="З", CONCATENATE($BA$4, ","), ""), IF($BG435=Довідники!$E$5, CONCATENATE($BA$4, "*,"), ""), IF($BN435="З", CONCATENATE($BH$4, ","), ""), IF($BN435=Довідники!$E$5, CONCATENATE($BH$4, "*,"), ""), IF($BU435="З", CONCATENATE($BO$4, ","), ""), IF($BU435=Довідники!$E$5, CONCATENATE($BO$4, "*,"), ""), IF($CB435="З", CONCATENATE($BV$4, ","), ""), IF($CB435=Довідники!$E$5, CONCATENATE($BV$4, "*,"), ""), IF($CI435="З", CONCATENATE($CC$4, ","), ""), IF($CI435=Довідники!$E$5, CONCATENATE($CC$4, "*,"), ""), IF($CP435="З", CONCATENATE($CJ$4, ","), ""), IF($CP435=Довідники!$E$5, CONCATENATE($CJ$4, "*,"), ""), IF($CW435="З", CONCATENATE($CQ$4, ","), ""), IF($CW435=Довідники!$E$5, CONCATENATE($CQ$4, "*,"), ""), IF($DD435="З", CONCATENATE($CX$4, ","), ""), IF($DD435=Довідники!$E$5, CONCATENATE($CX$4, "*,"), ""), IF($DK435="З", CONCATENATE($DE$4, ","), ""), IF($DK435=Довідники!$E$5, CONCATENATE($DE$4, "*,"), ""))</f>
        <v/>
      </c>
      <c r="H435" s="48" t="str">
        <f t="shared" si="387"/>
        <v/>
      </c>
      <c r="I435" s="48" t="str">
        <f t="shared" si="388"/>
        <v/>
      </c>
      <c r="J435" s="48">
        <f t="shared" si="389"/>
        <v>0</v>
      </c>
      <c r="K435" s="48" t="str">
        <f t="shared" si="390"/>
        <v/>
      </c>
      <c r="L435" s="48">
        <f t="shared" si="370"/>
        <v>0</v>
      </c>
      <c r="M435" s="51">
        <f t="shared" si="391"/>
        <v>0</v>
      </c>
      <c r="N435" s="51">
        <f t="shared" si="392"/>
        <v>0</v>
      </c>
      <c r="O435" s="52">
        <f t="shared" si="393"/>
        <v>0</v>
      </c>
      <c r="P435" s="96" t="str">
        <f t="shared" si="394"/>
        <v xml:space="preserve"> </v>
      </c>
      <c r="Q435" s="166" t="str">
        <f>IF(OR(P435&lt;Довідники!$J$8, P435&gt;Довідники!$K$8), "!", "")</f>
        <v>!</v>
      </c>
      <c r="R435" s="159"/>
      <c r="S435" s="103"/>
      <c r="T435" s="103"/>
      <c r="U435" s="72">
        <f t="shared" si="371"/>
        <v>0</v>
      </c>
      <c r="V435" s="104"/>
      <c r="W435" s="104"/>
      <c r="X435" s="105"/>
      <c r="Y435" s="102"/>
      <c r="Z435" s="103"/>
      <c r="AA435" s="103"/>
      <c r="AB435" s="72">
        <f t="shared" si="372"/>
        <v>0</v>
      </c>
      <c r="AC435" s="104"/>
      <c r="AD435" s="104"/>
      <c r="AE435" s="152"/>
      <c r="AF435" s="159"/>
      <c r="AG435" s="103"/>
      <c r="AH435" s="103"/>
      <c r="AI435" s="72">
        <f t="shared" si="373"/>
        <v>0</v>
      </c>
      <c r="AJ435" s="104"/>
      <c r="AK435" s="104"/>
      <c r="AL435" s="105"/>
      <c r="AM435" s="102"/>
      <c r="AN435" s="103"/>
      <c r="AO435" s="103"/>
      <c r="AP435" s="72">
        <f t="shared" si="374"/>
        <v>0</v>
      </c>
      <c r="AQ435" s="104"/>
      <c r="AR435" s="104"/>
      <c r="AS435" s="152"/>
      <c r="AT435" s="159"/>
      <c r="AU435" s="103"/>
      <c r="AV435" s="103"/>
      <c r="AW435" s="72">
        <f t="shared" si="375"/>
        <v>0</v>
      </c>
      <c r="AX435" s="104"/>
      <c r="AY435" s="104"/>
      <c r="AZ435" s="105"/>
      <c r="BA435" s="102"/>
      <c r="BB435" s="103"/>
      <c r="BC435" s="103"/>
      <c r="BD435" s="72">
        <f t="shared" si="376"/>
        <v>0</v>
      </c>
      <c r="BE435" s="104"/>
      <c r="BF435" s="104"/>
      <c r="BG435" s="152"/>
      <c r="BH435" s="159"/>
      <c r="BI435" s="103"/>
      <c r="BJ435" s="103"/>
      <c r="BK435" s="72">
        <f t="shared" si="377"/>
        <v>0</v>
      </c>
      <c r="BL435" s="104"/>
      <c r="BM435" s="104"/>
      <c r="BN435" s="105"/>
      <c r="BO435" s="102"/>
      <c r="BP435" s="103"/>
      <c r="BQ435" s="103"/>
      <c r="BR435" s="72">
        <f t="shared" si="378"/>
        <v>0</v>
      </c>
      <c r="BS435" s="104"/>
      <c r="BT435" s="104"/>
      <c r="BU435" s="152"/>
      <c r="BV435" s="159"/>
      <c r="BW435" s="103"/>
      <c r="BX435" s="103"/>
      <c r="BY435" s="72">
        <f t="shared" si="379"/>
        <v>0</v>
      </c>
      <c r="BZ435" s="104"/>
      <c r="CA435" s="104"/>
      <c r="CB435" s="105"/>
      <c r="CC435" s="102"/>
      <c r="CD435" s="103"/>
      <c r="CE435" s="103"/>
      <c r="CF435" s="72">
        <f t="shared" si="380"/>
        <v>0</v>
      </c>
      <c r="CG435" s="104"/>
      <c r="CH435" s="104"/>
      <c r="CI435" s="152"/>
      <c r="CJ435" s="159"/>
      <c r="CK435" s="103"/>
      <c r="CL435" s="103"/>
      <c r="CM435" s="72">
        <f t="shared" si="381"/>
        <v>0</v>
      </c>
      <c r="CN435" s="104"/>
      <c r="CO435" s="104"/>
      <c r="CP435" s="105"/>
      <c r="CQ435" s="102"/>
      <c r="CR435" s="103"/>
      <c r="CS435" s="103"/>
      <c r="CT435" s="72">
        <f t="shared" si="382"/>
        <v>0</v>
      </c>
      <c r="CU435" s="104"/>
      <c r="CV435" s="104"/>
      <c r="CW435" s="152"/>
      <c r="CX435" s="159"/>
      <c r="CY435" s="103"/>
      <c r="CZ435" s="103"/>
      <c r="DA435" s="72">
        <f t="shared" si="383"/>
        <v>0</v>
      </c>
      <c r="DB435" s="104"/>
      <c r="DC435" s="104"/>
      <c r="DD435" s="105"/>
      <c r="DE435" s="102"/>
      <c r="DF435" s="103"/>
      <c r="DG435" s="103"/>
      <c r="DH435" s="72">
        <f t="shared" si="384"/>
        <v>0</v>
      </c>
      <c r="DI435" s="104"/>
      <c r="DJ435" s="104"/>
      <c r="DK435" s="152"/>
      <c r="DL435" s="170">
        <f t="shared" si="395"/>
        <v>0</v>
      </c>
      <c r="DM435" s="51">
        <f>DN435*Довідники!$H$2</f>
        <v>0</v>
      </c>
      <c r="DN435" s="72">
        <f t="shared" si="396"/>
        <v>0</v>
      </c>
      <c r="DO435" s="96" t="str">
        <f t="shared" si="385"/>
        <v xml:space="preserve"> </v>
      </c>
      <c r="DP435" s="68" t="str">
        <f>IF(OR(DO435&lt;Довідники!$J$3, DO435&gt;Довідники!$K$3), "!", "")</f>
        <v>!</v>
      </c>
      <c r="DQ435" s="120"/>
      <c r="DR435" s="45" t="str">
        <f t="shared" si="397"/>
        <v/>
      </c>
      <c r="DS435" s="119"/>
      <c r="DT435" s="119"/>
      <c r="DU435" s="119"/>
      <c r="DV435" s="119"/>
      <c r="DW435" s="179"/>
      <c r="DX435" s="182"/>
      <c r="DY435" s="119"/>
      <c r="DZ435" s="119"/>
      <c r="EA435" s="183"/>
      <c r="EB435" s="129">
        <f t="shared" ref="EB435:EB524" si="404">IF(DS435="+",L435,0)</f>
        <v>0</v>
      </c>
      <c r="EC435" s="130">
        <f t="shared" ref="EC435:EC524" si="405">IF(DS435="+",E435,0)</f>
        <v>0</v>
      </c>
      <c r="ED435" s="131">
        <f t="shared" ref="ED435:ED524" si="406">IF(AND(DS435="+",OR(U435&gt;0,V435&gt;0,W435&lt;&gt;"",X435&lt;&gt;"",AB435&gt;0,AC435&gt;0,AD435&lt;&gt;"",AE435&lt;&gt;"")),1,0)</f>
        <v>0</v>
      </c>
      <c r="EE435" s="131">
        <f t="shared" si="399"/>
        <v>0</v>
      </c>
      <c r="EF435" s="131">
        <f t="shared" si="400"/>
        <v>0</v>
      </c>
      <c r="EG435" s="131">
        <f t="shared" si="401"/>
        <v>0</v>
      </c>
      <c r="EH435" s="131">
        <f t="shared" si="402"/>
        <v>0</v>
      </c>
      <c r="EI435" s="131">
        <f t="shared" si="403"/>
        <v>0</v>
      </c>
      <c r="EJ435" s="131">
        <f t="shared" ref="EJ435:EJ524" si="407">IF(AND($DS435="+",OR(DA435&gt;0,DB435&gt;0,DC435&lt;&gt;"",DD435&lt;&gt;"",DH435&gt;0,DI435&gt;0,DJ435&lt;&gt;"",DK435&lt;&gt;"")),1,0)</f>
        <v>0</v>
      </c>
      <c r="EL435" s="123">
        <f t="shared" si="334"/>
        <v>0</v>
      </c>
    </row>
    <row r="436" spans="1:142" ht="13.5" hidden="1" thickBot="1" x14ac:dyDescent="0.25">
      <c r="A436" s="49">
        <f t="shared" si="398"/>
        <v>15</v>
      </c>
      <c r="B436" s="101"/>
      <c r="C436" s="50" t="str">
        <f>IF(ISBLANK(D436)=FALSE,VLOOKUP(D436,Довідники!$B$2:$C$45,2,FALSE),"")</f>
        <v/>
      </c>
      <c r="D436" s="145"/>
      <c r="E436" s="112"/>
      <c r="F436" s="48" t="str">
        <f t="shared" si="386"/>
        <v/>
      </c>
      <c r="G436" s="48" t="str">
        <f>CONCATENATE(IF($X436="З", CONCATENATE($R$4, ","), ""), IF($X436=Довідники!$E$5, CONCATENATE($R$4, "*,"), ""), IF($AE436="З", CONCATENATE($Y$4, ","), ""), IF($AE436=Довідники!$E$5, CONCATENATE($Y$4, "*,"), ""), IF($AL436="З", CONCATENATE($AF$4, ","), ""), IF($AL436=Довідники!$E$5, CONCATENATE($AF$4, "*,"), ""), IF($AS436="З", CONCATENATE($AM$4, ","), ""), IF($AS436=Довідники!$E$5, CONCATENATE($AM$4, "*,"), ""), IF($AZ436="З", CONCATENATE($AT$4, ","), ""), IF($AZ436=Довідники!$E$5, CONCATENATE($AT$4, "*,"), ""), IF($BG436="З", CONCATENATE($BA$4, ","), ""), IF($BG436=Довідники!$E$5, CONCATENATE($BA$4, "*,"), ""), IF($BN436="З", CONCATENATE($BH$4, ","), ""), IF($BN436=Довідники!$E$5, CONCATENATE($BH$4, "*,"), ""), IF($BU436="З", CONCATENATE($BO$4, ","), ""), IF($BU436=Довідники!$E$5, CONCATENATE($BO$4, "*,"), ""), IF($CB436="З", CONCATENATE($BV$4, ","), ""), IF($CB436=Довідники!$E$5, CONCATENATE($BV$4, "*,"), ""), IF($CI436="З", CONCATENATE($CC$4, ","), ""), IF($CI436=Довідники!$E$5, CONCATENATE($CC$4, "*,"), ""), IF($CP436="З", CONCATENATE($CJ$4, ","), ""), IF($CP436=Довідники!$E$5, CONCATENATE($CJ$4, "*,"), ""), IF($CW436="З", CONCATENATE($CQ$4, ","), ""), IF($CW436=Довідники!$E$5, CONCATENATE($CQ$4, "*,"), ""), IF($DD436="З", CONCATENATE($CX$4, ","), ""), IF($DD436=Довідники!$E$5, CONCATENATE($CX$4, "*,"), ""), IF($DK436="З", CONCATENATE($DE$4, ","), ""), IF($DK436=Довідники!$E$5, CONCATENATE($DE$4, "*,"), ""))</f>
        <v/>
      </c>
      <c r="H436" s="48" t="str">
        <f t="shared" si="387"/>
        <v/>
      </c>
      <c r="I436" s="48" t="str">
        <f t="shared" si="388"/>
        <v/>
      </c>
      <c r="J436" s="48">
        <f t="shared" si="389"/>
        <v>0</v>
      </c>
      <c r="K436" s="48" t="str">
        <f t="shared" si="390"/>
        <v/>
      </c>
      <c r="L436" s="48">
        <f t="shared" si="370"/>
        <v>0</v>
      </c>
      <c r="M436" s="51">
        <f t="shared" si="391"/>
        <v>0</v>
      </c>
      <c r="N436" s="51">
        <f t="shared" si="392"/>
        <v>0</v>
      </c>
      <c r="O436" s="52">
        <f t="shared" si="393"/>
        <v>0</v>
      </c>
      <c r="P436" s="96" t="str">
        <f t="shared" si="394"/>
        <v xml:space="preserve"> </v>
      </c>
      <c r="Q436" s="166" t="str">
        <f>IF(OR(P436&lt;Довідники!$J$8, P436&gt;Довідники!$K$8), "!", "")</f>
        <v>!</v>
      </c>
      <c r="R436" s="159"/>
      <c r="S436" s="103"/>
      <c r="T436" s="103"/>
      <c r="U436" s="72">
        <f t="shared" si="371"/>
        <v>0</v>
      </c>
      <c r="V436" s="104"/>
      <c r="W436" s="104"/>
      <c r="X436" s="105"/>
      <c r="Y436" s="102"/>
      <c r="Z436" s="103"/>
      <c r="AA436" s="103"/>
      <c r="AB436" s="72">
        <f t="shared" si="372"/>
        <v>0</v>
      </c>
      <c r="AC436" s="104"/>
      <c r="AD436" s="104"/>
      <c r="AE436" s="152"/>
      <c r="AF436" s="159"/>
      <c r="AG436" s="103"/>
      <c r="AH436" s="103"/>
      <c r="AI436" s="72">
        <f t="shared" si="373"/>
        <v>0</v>
      </c>
      <c r="AJ436" s="104"/>
      <c r="AK436" s="104"/>
      <c r="AL436" s="105"/>
      <c r="AM436" s="102"/>
      <c r="AN436" s="103"/>
      <c r="AO436" s="103"/>
      <c r="AP436" s="72">
        <f t="shared" si="374"/>
        <v>0</v>
      </c>
      <c r="AQ436" s="104"/>
      <c r="AR436" s="104"/>
      <c r="AS436" s="152"/>
      <c r="AT436" s="159"/>
      <c r="AU436" s="103"/>
      <c r="AV436" s="103"/>
      <c r="AW436" s="72">
        <f t="shared" si="375"/>
        <v>0</v>
      </c>
      <c r="AX436" s="104"/>
      <c r="AY436" s="104"/>
      <c r="AZ436" s="105"/>
      <c r="BA436" s="102"/>
      <c r="BB436" s="103"/>
      <c r="BC436" s="103"/>
      <c r="BD436" s="72">
        <f t="shared" si="376"/>
        <v>0</v>
      </c>
      <c r="BE436" s="104"/>
      <c r="BF436" s="104"/>
      <c r="BG436" s="152"/>
      <c r="BH436" s="159"/>
      <c r="BI436" s="103"/>
      <c r="BJ436" s="103"/>
      <c r="BK436" s="72">
        <f t="shared" si="377"/>
        <v>0</v>
      </c>
      <c r="BL436" s="104"/>
      <c r="BM436" s="104"/>
      <c r="BN436" s="105"/>
      <c r="BO436" s="102"/>
      <c r="BP436" s="103"/>
      <c r="BQ436" s="103"/>
      <c r="BR436" s="72">
        <f t="shared" si="378"/>
        <v>0</v>
      </c>
      <c r="BS436" s="104"/>
      <c r="BT436" s="104"/>
      <c r="BU436" s="152"/>
      <c r="BV436" s="159"/>
      <c r="BW436" s="103"/>
      <c r="BX436" s="103"/>
      <c r="BY436" s="72">
        <f t="shared" si="379"/>
        <v>0</v>
      </c>
      <c r="BZ436" s="104"/>
      <c r="CA436" s="104"/>
      <c r="CB436" s="105"/>
      <c r="CC436" s="102"/>
      <c r="CD436" s="103"/>
      <c r="CE436" s="103"/>
      <c r="CF436" s="72">
        <f t="shared" si="380"/>
        <v>0</v>
      </c>
      <c r="CG436" s="104"/>
      <c r="CH436" s="104"/>
      <c r="CI436" s="152"/>
      <c r="CJ436" s="159"/>
      <c r="CK436" s="103"/>
      <c r="CL436" s="103"/>
      <c r="CM436" s="72">
        <f t="shared" si="381"/>
        <v>0</v>
      </c>
      <c r="CN436" s="104"/>
      <c r="CO436" s="104"/>
      <c r="CP436" s="105"/>
      <c r="CQ436" s="102"/>
      <c r="CR436" s="103"/>
      <c r="CS436" s="103"/>
      <c r="CT436" s="72">
        <f t="shared" si="382"/>
        <v>0</v>
      </c>
      <c r="CU436" s="104"/>
      <c r="CV436" s="104"/>
      <c r="CW436" s="152"/>
      <c r="CX436" s="159"/>
      <c r="CY436" s="103"/>
      <c r="CZ436" s="103"/>
      <c r="DA436" s="72">
        <f t="shared" si="383"/>
        <v>0</v>
      </c>
      <c r="DB436" s="104"/>
      <c r="DC436" s="104"/>
      <c r="DD436" s="105"/>
      <c r="DE436" s="102"/>
      <c r="DF436" s="103"/>
      <c r="DG436" s="103"/>
      <c r="DH436" s="72">
        <f t="shared" si="384"/>
        <v>0</v>
      </c>
      <c r="DI436" s="104"/>
      <c r="DJ436" s="104"/>
      <c r="DK436" s="152"/>
      <c r="DL436" s="170">
        <f t="shared" si="395"/>
        <v>0</v>
      </c>
      <c r="DM436" s="51">
        <f>DN436*Довідники!$H$2</f>
        <v>0</v>
      </c>
      <c r="DN436" s="72">
        <f t="shared" si="396"/>
        <v>0</v>
      </c>
      <c r="DO436" s="96" t="str">
        <f t="shared" si="385"/>
        <v xml:space="preserve"> </v>
      </c>
      <c r="DP436" s="68" t="str">
        <f>IF(OR(DO436&lt;Довідники!$J$3, DO436&gt;Довідники!$K$3), "!", "")</f>
        <v>!</v>
      </c>
      <c r="DQ436" s="120"/>
      <c r="DR436" s="45" t="str">
        <f t="shared" si="397"/>
        <v/>
      </c>
      <c r="DS436" s="119"/>
      <c r="DT436" s="119"/>
      <c r="DU436" s="119"/>
      <c r="DV436" s="119"/>
      <c r="DW436" s="179"/>
      <c r="DX436" s="182"/>
      <c r="DY436" s="119"/>
      <c r="DZ436" s="119"/>
      <c r="EA436" s="183"/>
      <c r="EB436" s="129">
        <f t="shared" si="404"/>
        <v>0</v>
      </c>
      <c r="EC436" s="130">
        <f t="shared" si="405"/>
        <v>0</v>
      </c>
      <c r="ED436" s="131">
        <f t="shared" si="406"/>
        <v>0</v>
      </c>
      <c r="EE436" s="131">
        <f t="shared" si="399"/>
        <v>0</v>
      </c>
      <c r="EF436" s="131">
        <f t="shared" si="400"/>
        <v>0</v>
      </c>
      <c r="EG436" s="131">
        <f t="shared" si="401"/>
        <v>0</v>
      </c>
      <c r="EH436" s="131">
        <f t="shared" si="402"/>
        <v>0</v>
      </c>
      <c r="EI436" s="131">
        <f t="shared" si="403"/>
        <v>0</v>
      </c>
      <c r="EJ436" s="131">
        <f t="shared" si="407"/>
        <v>0</v>
      </c>
      <c r="EL436" s="123">
        <f t="shared" si="334"/>
        <v>0</v>
      </c>
    </row>
    <row r="437" spans="1:142" ht="13.5" hidden="1" thickBot="1" x14ac:dyDescent="0.25">
      <c r="A437" s="49">
        <f t="shared" si="398"/>
        <v>16</v>
      </c>
      <c r="B437" s="101"/>
      <c r="C437" s="50" t="str">
        <f>IF(ISBLANK(D437)=FALSE,VLOOKUP(D437,Довідники!$B$2:$C$45,2,FALSE),"")</f>
        <v/>
      </c>
      <c r="D437" s="145"/>
      <c r="E437" s="112"/>
      <c r="F437" s="48" t="str">
        <f t="shared" si="386"/>
        <v/>
      </c>
      <c r="G437" s="48" t="str">
        <f>CONCATENATE(IF($X437="З", CONCATENATE($R$4, ","), ""), IF($X437=Довідники!$E$5, CONCATENATE($R$4, "*,"), ""), IF($AE437="З", CONCATENATE($Y$4, ","), ""), IF($AE437=Довідники!$E$5, CONCATENATE($Y$4, "*,"), ""), IF($AL437="З", CONCATENATE($AF$4, ","), ""), IF($AL437=Довідники!$E$5, CONCATENATE($AF$4, "*,"), ""), IF($AS437="З", CONCATENATE($AM$4, ","), ""), IF($AS437=Довідники!$E$5, CONCATENATE($AM$4, "*,"), ""), IF($AZ437="З", CONCATENATE($AT$4, ","), ""), IF($AZ437=Довідники!$E$5, CONCATENATE($AT$4, "*,"), ""), IF($BG437="З", CONCATENATE($BA$4, ","), ""), IF($BG437=Довідники!$E$5, CONCATENATE($BA$4, "*,"), ""), IF($BN437="З", CONCATENATE($BH$4, ","), ""), IF($BN437=Довідники!$E$5, CONCATENATE($BH$4, "*,"), ""), IF($BU437="З", CONCATENATE($BO$4, ","), ""), IF($BU437=Довідники!$E$5, CONCATENATE($BO$4, "*,"), ""), IF($CB437="З", CONCATENATE($BV$4, ","), ""), IF($CB437=Довідники!$E$5, CONCATENATE($BV$4, "*,"), ""), IF($CI437="З", CONCATENATE($CC$4, ","), ""), IF($CI437=Довідники!$E$5, CONCATENATE($CC$4, "*,"), ""), IF($CP437="З", CONCATENATE($CJ$4, ","), ""), IF($CP437=Довідники!$E$5, CONCATENATE($CJ$4, "*,"), ""), IF($CW437="З", CONCATENATE($CQ$4, ","), ""), IF($CW437=Довідники!$E$5, CONCATENATE($CQ$4, "*,"), ""), IF($DD437="З", CONCATENATE($CX$4, ","), ""), IF($DD437=Довідники!$E$5, CONCATENATE($CX$4, "*,"), ""), IF($DK437="З", CONCATENATE($DE$4, ","), ""), IF($DK437=Довідники!$E$5, CONCATENATE($DE$4, "*,"), ""))</f>
        <v/>
      </c>
      <c r="H437" s="48" t="str">
        <f t="shared" si="387"/>
        <v/>
      </c>
      <c r="I437" s="48" t="str">
        <f t="shared" si="388"/>
        <v/>
      </c>
      <c r="J437" s="48">
        <f t="shared" si="389"/>
        <v>0</v>
      </c>
      <c r="K437" s="48" t="str">
        <f t="shared" si="390"/>
        <v/>
      </c>
      <c r="L437" s="48">
        <f t="shared" si="370"/>
        <v>0</v>
      </c>
      <c r="M437" s="51">
        <f t="shared" si="391"/>
        <v>0</v>
      </c>
      <c r="N437" s="51">
        <f t="shared" si="392"/>
        <v>0</v>
      </c>
      <c r="O437" s="52">
        <f t="shared" si="393"/>
        <v>0</v>
      </c>
      <c r="P437" s="96" t="str">
        <f t="shared" si="394"/>
        <v xml:space="preserve"> </v>
      </c>
      <c r="Q437" s="166" t="str">
        <f>IF(OR(P437&lt;Довідники!$J$8, P437&gt;Довідники!$K$8), "!", "")</f>
        <v>!</v>
      </c>
      <c r="R437" s="159"/>
      <c r="S437" s="103"/>
      <c r="T437" s="103"/>
      <c r="U437" s="72">
        <f t="shared" si="371"/>
        <v>0</v>
      </c>
      <c r="V437" s="104"/>
      <c r="W437" s="104"/>
      <c r="X437" s="105"/>
      <c r="Y437" s="102"/>
      <c r="Z437" s="103"/>
      <c r="AA437" s="103"/>
      <c r="AB437" s="72">
        <f t="shared" si="372"/>
        <v>0</v>
      </c>
      <c r="AC437" s="104"/>
      <c r="AD437" s="104"/>
      <c r="AE437" s="152"/>
      <c r="AF437" s="159"/>
      <c r="AG437" s="103"/>
      <c r="AH437" s="103"/>
      <c r="AI437" s="72">
        <f t="shared" si="373"/>
        <v>0</v>
      </c>
      <c r="AJ437" s="104"/>
      <c r="AK437" s="104"/>
      <c r="AL437" s="105"/>
      <c r="AM437" s="102"/>
      <c r="AN437" s="103"/>
      <c r="AO437" s="103"/>
      <c r="AP437" s="72">
        <f t="shared" si="374"/>
        <v>0</v>
      </c>
      <c r="AQ437" s="104"/>
      <c r="AR437" s="104"/>
      <c r="AS437" s="152"/>
      <c r="AT437" s="159"/>
      <c r="AU437" s="103"/>
      <c r="AV437" s="103"/>
      <c r="AW437" s="72">
        <f t="shared" si="375"/>
        <v>0</v>
      </c>
      <c r="AX437" s="104"/>
      <c r="AY437" s="104"/>
      <c r="AZ437" s="105"/>
      <c r="BA437" s="102"/>
      <c r="BB437" s="103"/>
      <c r="BC437" s="103"/>
      <c r="BD437" s="72">
        <f t="shared" si="376"/>
        <v>0</v>
      </c>
      <c r="BE437" s="104"/>
      <c r="BF437" s="104"/>
      <c r="BG437" s="152"/>
      <c r="BH437" s="159"/>
      <c r="BI437" s="103"/>
      <c r="BJ437" s="103"/>
      <c r="BK437" s="72">
        <f t="shared" si="377"/>
        <v>0</v>
      </c>
      <c r="BL437" s="104"/>
      <c r="BM437" s="104"/>
      <c r="BN437" s="105"/>
      <c r="BO437" s="102"/>
      <c r="BP437" s="103"/>
      <c r="BQ437" s="103"/>
      <c r="BR437" s="72">
        <f t="shared" si="378"/>
        <v>0</v>
      </c>
      <c r="BS437" s="104"/>
      <c r="BT437" s="104"/>
      <c r="BU437" s="152"/>
      <c r="BV437" s="159"/>
      <c r="BW437" s="103"/>
      <c r="BX437" s="103"/>
      <c r="BY437" s="72">
        <f t="shared" si="379"/>
        <v>0</v>
      </c>
      <c r="BZ437" s="104"/>
      <c r="CA437" s="104"/>
      <c r="CB437" s="105"/>
      <c r="CC437" s="102"/>
      <c r="CD437" s="103"/>
      <c r="CE437" s="103"/>
      <c r="CF437" s="72">
        <f t="shared" si="380"/>
        <v>0</v>
      </c>
      <c r="CG437" s="104"/>
      <c r="CH437" s="104"/>
      <c r="CI437" s="152"/>
      <c r="CJ437" s="159"/>
      <c r="CK437" s="103"/>
      <c r="CL437" s="103"/>
      <c r="CM437" s="72">
        <f t="shared" si="381"/>
        <v>0</v>
      </c>
      <c r="CN437" s="104"/>
      <c r="CO437" s="104"/>
      <c r="CP437" s="105"/>
      <c r="CQ437" s="102"/>
      <c r="CR437" s="103"/>
      <c r="CS437" s="103"/>
      <c r="CT437" s="72">
        <f t="shared" si="382"/>
        <v>0</v>
      </c>
      <c r="CU437" s="104"/>
      <c r="CV437" s="104"/>
      <c r="CW437" s="152"/>
      <c r="CX437" s="159"/>
      <c r="CY437" s="103"/>
      <c r="CZ437" s="103"/>
      <c r="DA437" s="72">
        <f t="shared" si="383"/>
        <v>0</v>
      </c>
      <c r="DB437" s="104"/>
      <c r="DC437" s="104"/>
      <c r="DD437" s="105"/>
      <c r="DE437" s="102"/>
      <c r="DF437" s="103"/>
      <c r="DG437" s="103"/>
      <c r="DH437" s="72">
        <f t="shared" si="384"/>
        <v>0</v>
      </c>
      <c r="DI437" s="104"/>
      <c r="DJ437" s="104"/>
      <c r="DK437" s="152"/>
      <c r="DL437" s="170">
        <f t="shared" si="395"/>
        <v>0</v>
      </c>
      <c r="DM437" s="51">
        <f>DN437*Довідники!$H$2</f>
        <v>0</v>
      </c>
      <c r="DN437" s="72">
        <f t="shared" si="396"/>
        <v>0</v>
      </c>
      <c r="DO437" s="96" t="str">
        <f t="shared" si="385"/>
        <v xml:space="preserve"> </v>
      </c>
      <c r="DP437" s="68" t="str">
        <f>IF(OR(DO437&lt;Довідники!$J$3, DO437&gt;Довідники!$K$3), "!", "")</f>
        <v>!</v>
      </c>
      <c r="DQ437" s="120"/>
      <c r="DR437" s="45" t="str">
        <f t="shared" si="397"/>
        <v/>
      </c>
      <c r="DS437" s="119"/>
      <c r="DT437" s="119"/>
      <c r="DU437" s="119"/>
      <c r="DV437" s="119"/>
      <c r="DW437" s="179"/>
      <c r="DX437" s="182"/>
      <c r="DY437" s="119"/>
      <c r="DZ437" s="119"/>
      <c r="EA437" s="183"/>
      <c r="EB437" s="129">
        <f t="shared" si="404"/>
        <v>0</v>
      </c>
      <c r="EC437" s="130">
        <f t="shared" si="405"/>
        <v>0</v>
      </c>
      <c r="ED437" s="131">
        <f t="shared" si="406"/>
        <v>0</v>
      </c>
      <c r="EE437" s="131">
        <f t="shared" si="399"/>
        <v>0</v>
      </c>
      <c r="EF437" s="131">
        <f t="shared" si="400"/>
        <v>0</v>
      </c>
      <c r="EG437" s="131">
        <f t="shared" si="401"/>
        <v>0</v>
      </c>
      <c r="EH437" s="131">
        <f t="shared" si="402"/>
        <v>0</v>
      </c>
      <c r="EI437" s="131">
        <f t="shared" si="403"/>
        <v>0</v>
      </c>
      <c r="EJ437" s="131">
        <f t="shared" si="407"/>
        <v>0</v>
      </c>
      <c r="EL437" s="123">
        <f t="shared" ref="EL437:EL524" si="408">IF(AND(B437="", OR(E437&lt;&gt;0, F437&lt;&gt;"", G437&lt;&gt;"", H437&lt;&gt;"", I437&lt;&gt;"", J437&lt;&gt;0, L437&lt;&gt;0)), 1, 0)</f>
        <v>0</v>
      </c>
    </row>
    <row r="438" spans="1:142" ht="13.5" hidden="1" thickBot="1" x14ac:dyDescent="0.25">
      <c r="A438" s="49">
        <f t="shared" si="398"/>
        <v>17</v>
      </c>
      <c r="B438" s="101"/>
      <c r="C438" s="50" t="str">
        <f>IF(ISBLANK(D438)=FALSE,VLOOKUP(D438,Довідники!$B$2:$C$45,2,FALSE),"")</f>
        <v/>
      </c>
      <c r="D438" s="145"/>
      <c r="E438" s="112"/>
      <c r="F438" s="48" t="str">
        <f t="shared" si="386"/>
        <v/>
      </c>
      <c r="G438" s="48" t="str">
        <f>CONCATENATE(IF($X438="З", CONCATENATE($R$4, ","), ""), IF($X438=Довідники!$E$5, CONCATENATE($R$4, "*,"), ""), IF($AE438="З", CONCATENATE($Y$4, ","), ""), IF($AE438=Довідники!$E$5, CONCATENATE($Y$4, "*,"), ""), IF($AL438="З", CONCATENATE($AF$4, ","), ""), IF($AL438=Довідники!$E$5, CONCATENATE($AF$4, "*,"), ""), IF($AS438="З", CONCATENATE($AM$4, ","), ""), IF($AS438=Довідники!$E$5, CONCATENATE($AM$4, "*,"), ""), IF($AZ438="З", CONCATENATE($AT$4, ","), ""), IF($AZ438=Довідники!$E$5, CONCATENATE($AT$4, "*,"), ""), IF($BG438="З", CONCATENATE($BA$4, ","), ""), IF($BG438=Довідники!$E$5, CONCATENATE($BA$4, "*,"), ""), IF($BN438="З", CONCATENATE($BH$4, ","), ""), IF($BN438=Довідники!$E$5, CONCATENATE($BH$4, "*,"), ""), IF($BU438="З", CONCATENATE($BO$4, ","), ""), IF($BU438=Довідники!$E$5, CONCATENATE($BO$4, "*,"), ""), IF($CB438="З", CONCATENATE($BV$4, ","), ""), IF($CB438=Довідники!$E$5, CONCATENATE($BV$4, "*,"), ""), IF($CI438="З", CONCATENATE($CC$4, ","), ""), IF($CI438=Довідники!$E$5, CONCATENATE($CC$4, "*,"), ""), IF($CP438="З", CONCATENATE($CJ$4, ","), ""), IF($CP438=Довідники!$E$5, CONCATENATE($CJ$4, "*,"), ""), IF($CW438="З", CONCATENATE($CQ$4, ","), ""), IF($CW438=Довідники!$E$5, CONCATENATE($CQ$4, "*,"), ""), IF($DD438="З", CONCATENATE($CX$4, ","), ""), IF($DD438=Довідники!$E$5, CONCATENATE($CX$4, "*,"), ""), IF($DK438="З", CONCATENATE($DE$4, ","), ""), IF($DK438=Довідники!$E$5, CONCATENATE($DE$4, "*,"), ""))</f>
        <v/>
      </c>
      <c r="H438" s="48" t="str">
        <f t="shared" si="387"/>
        <v/>
      </c>
      <c r="I438" s="48" t="str">
        <f t="shared" si="388"/>
        <v/>
      </c>
      <c r="J438" s="48">
        <f t="shared" si="389"/>
        <v>0</v>
      </c>
      <c r="K438" s="48" t="str">
        <f t="shared" si="390"/>
        <v/>
      </c>
      <c r="L438" s="48">
        <f t="shared" si="370"/>
        <v>0</v>
      </c>
      <c r="M438" s="51">
        <f t="shared" si="391"/>
        <v>0</v>
      </c>
      <c r="N438" s="51">
        <f t="shared" si="392"/>
        <v>0</v>
      </c>
      <c r="O438" s="52">
        <f t="shared" si="393"/>
        <v>0</v>
      </c>
      <c r="P438" s="96" t="str">
        <f t="shared" si="394"/>
        <v xml:space="preserve"> </v>
      </c>
      <c r="Q438" s="166" t="str">
        <f>IF(OR(P438&lt;Довідники!$J$8, P438&gt;Довідники!$K$8), "!", "")</f>
        <v>!</v>
      </c>
      <c r="R438" s="159"/>
      <c r="S438" s="103"/>
      <c r="T438" s="103"/>
      <c r="U438" s="72">
        <f t="shared" si="371"/>
        <v>0</v>
      </c>
      <c r="V438" s="104"/>
      <c r="W438" s="104"/>
      <c r="X438" s="105"/>
      <c r="Y438" s="102"/>
      <c r="Z438" s="103"/>
      <c r="AA438" s="103"/>
      <c r="AB438" s="72">
        <f t="shared" si="372"/>
        <v>0</v>
      </c>
      <c r="AC438" s="104"/>
      <c r="AD438" s="104"/>
      <c r="AE438" s="152"/>
      <c r="AF438" s="159"/>
      <c r="AG438" s="103"/>
      <c r="AH438" s="103"/>
      <c r="AI438" s="72">
        <f t="shared" si="373"/>
        <v>0</v>
      </c>
      <c r="AJ438" s="104"/>
      <c r="AK438" s="104"/>
      <c r="AL438" s="105"/>
      <c r="AM438" s="102"/>
      <c r="AN438" s="103"/>
      <c r="AO438" s="103"/>
      <c r="AP438" s="72">
        <f t="shared" si="374"/>
        <v>0</v>
      </c>
      <c r="AQ438" s="104"/>
      <c r="AR438" s="104"/>
      <c r="AS438" s="152"/>
      <c r="AT438" s="159"/>
      <c r="AU438" s="103"/>
      <c r="AV438" s="103"/>
      <c r="AW438" s="72">
        <f t="shared" si="375"/>
        <v>0</v>
      </c>
      <c r="AX438" s="104"/>
      <c r="AY438" s="104"/>
      <c r="AZ438" s="105"/>
      <c r="BA438" s="102"/>
      <c r="BB438" s="103"/>
      <c r="BC438" s="103"/>
      <c r="BD438" s="72">
        <f t="shared" si="376"/>
        <v>0</v>
      </c>
      <c r="BE438" s="104"/>
      <c r="BF438" s="104"/>
      <c r="BG438" s="152"/>
      <c r="BH438" s="159"/>
      <c r="BI438" s="103"/>
      <c r="BJ438" s="103"/>
      <c r="BK438" s="72">
        <f t="shared" si="377"/>
        <v>0</v>
      </c>
      <c r="BL438" s="104"/>
      <c r="BM438" s="104"/>
      <c r="BN438" s="105"/>
      <c r="BO438" s="102"/>
      <c r="BP438" s="103"/>
      <c r="BQ438" s="103"/>
      <c r="BR438" s="72">
        <f t="shared" si="378"/>
        <v>0</v>
      </c>
      <c r="BS438" s="104"/>
      <c r="BT438" s="104"/>
      <c r="BU438" s="152"/>
      <c r="BV438" s="159"/>
      <c r="BW438" s="103"/>
      <c r="BX438" s="103"/>
      <c r="BY438" s="72">
        <f t="shared" si="379"/>
        <v>0</v>
      </c>
      <c r="BZ438" s="104"/>
      <c r="CA438" s="104"/>
      <c r="CB438" s="105"/>
      <c r="CC438" s="102"/>
      <c r="CD438" s="103"/>
      <c r="CE438" s="103"/>
      <c r="CF438" s="72">
        <f t="shared" si="380"/>
        <v>0</v>
      </c>
      <c r="CG438" s="104"/>
      <c r="CH438" s="104"/>
      <c r="CI438" s="152"/>
      <c r="CJ438" s="159"/>
      <c r="CK438" s="103"/>
      <c r="CL438" s="103"/>
      <c r="CM438" s="72">
        <f t="shared" si="381"/>
        <v>0</v>
      </c>
      <c r="CN438" s="104"/>
      <c r="CO438" s="104"/>
      <c r="CP438" s="105"/>
      <c r="CQ438" s="102"/>
      <c r="CR438" s="103"/>
      <c r="CS438" s="103"/>
      <c r="CT438" s="72">
        <f t="shared" si="382"/>
        <v>0</v>
      </c>
      <c r="CU438" s="104"/>
      <c r="CV438" s="104"/>
      <c r="CW438" s="152"/>
      <c r="CX438" s="159"/>
      <c r="CY438" s="103"/>
      <c r="CZ438" s="103"/>
      <c r="DA438" s="72">
        <f t="shared" si="383"/>
        <v>0</v>
      </c>
      <c r="DB438" s="104"/>
      <c r="DC438" s="104"/>
      <c r="DD438" s="105"/>
      <c r="DE438" s="102"/>
      <c r="DF438" s="103"/>
      <c r="DG438" s="103"/>
      <c r="DH438" s="72">
        <f t="shared" si="384"/>
        <v>0</v>
      </c>
      <c r="DI438" s="104"/>
      <c r="DJ438" s="104"/>
      <c r="DK438" s="152"/>
      <c r="DL438" s="170">
        <f t="shared" si="395"/>
        <v>0</v>
      </c>
      <c r="DM438" s="51">
        <f>DN438*Довідники!$H$2</f>
        <v>0</v>
      </c>
      <c r="DN438" s="72">
        <f t="shared" si="396"/>
        <v>0</v>
      </c>
      <c r="DO438" s="96" t="str">
        <f t="shared" si="385"/>
        <v xml:space="preserve"> </v>
      </c>
      <c r="DP438" s="68" t="str">
        <f>IF(OR(DO438&lt;Довідники!$J$3, DO438&gt;Довідники!$K$3), "!", "")</f>
        <v>!</v>
      </c>
      <c r="DQ438" s="120"/>
      <c r="DR438" s="45" t="str">
        <f t="shared" si="397"/>
        <v/>
      </c>
      <c r="DS438" s="119"/>
      <c r="DT438" s="119"/>
      <c r="DU438" s="119"/>
      <c r="DV438" s="119"/>
      <c r="DW438" s="179"/>
      <c r="DX438" s="182"/>
      <c r="DY438" s="119"/>
      <c r="DZ438" s="119"/>
      <c r="EA438" s="183"/>
      <c r="EB438" s="129">
        <f t="shared" si="404"/>
        <v>0</v>
      </c>
      <c r="EC438" s="130">
        <f t="shared" si="405"/>
        <v>0</v>
      </c>
      <c r="ED438" s="131">
        <f t="shared" si="406"/>
        <v>0</v>
      </c>
      <c r="EE438" s="131">
        <f t="shared" si="399"/>
        <v>0</v>
      </c>
      <c r="EF438" s="131">
        <f t="shared" si="400"/>
        <v>0</v>
      </c>
      <c r="EG438" s="131">
        <f t="shared" si="401"/>
        <v>0</v>
      </c>
      <c r="EH438" s="131">
        <f t="shared" si="402"/>
        <v>0</v>
      </c>
      <c r="EI438" s="131">
        <f t="shared" si="403"/>
        <v>0</v>
      </c>
      <c r="EJ438" s="131">
        <f t="shared" si="407"/>
        <v>0</v>
      </c>
      <c r="EL438" s="123">
        <f t="shared" si="408"/>
        <v>0</v>
      </c>
    </row>
    <row r="439" spans="1:142" ht="13.5" hidden="1" thickBot="1" x14ac:dyDescent="0.25">
      <c r="A439" s="49">
        <f t="shared" si="398"/>
        <v>18</v>
      </c>
      <c r="B439" s="101"/>
      <c r="C439" s="50" t="str">
        <f>IF(ISBLANK(D439)=FALSE,VLOOKUP(D439,Довідники!$B$2:$C$45,2,FALSE),"")</f>
        <v/>
      </c>
      <c r="D439" s="145"/>
      <c r="E439" s="112"/>
      <c r="F439" s="48" t="str">
        <f t="shared" si="386"/>
        <v/>
      </c>
      <c r="G439" s="48" t="str">
        <f>CONCATENATE(IF($X439="З", CONCATENATE($R$4, ","), ""), IF($X439=Довідники!$E$5, CONCATENATE($R$4, "*,"), ""), IF($AE439="З", CONCATENATE($Y$4, ","), ""), IF($AE439=Довідники!$E$5, CONCATENATE($Y$4, "*,"), ""), IF($AL439="З", CONCATENATE($AF$4, ","), ""), IF($AL439=Довідники!$E$5, CONCATENATE($AF$4, "*,"), ""), IF($AS439="З", CONCATENATE($AM$4, ","), ""), IF($AS439=Довідники!$E$5, CONCATENATE($AM$4, "*,"), ""), IF($AZ439="З", CONCATENATE($AT$4, ","), ""), IF($AZ439=Довідники!$E$5, CONCATENATE($AT$4, "*,"), ""), IF($BG439="З", CONCATENATE($BA$4, ","), ""), IF($BG439=Довідники!$E$5, CONCATENATE($BA$4, "*,"), ""), IF($BN439="З", CONCATENATE($BH$4, ","), ""), IF($BN439=Довідники!$E$5, CONCATENATE($BH$4, "*,"), ""), IF($BU439="З", CONCATENATE($BO$4, ","), ""), IF($BU439=Довідники!$E$5, CONCATENATE($BO$4, "*,"), ""), IF($CB439="З", CONCATENATE($BV$4, ","), ""), IF($CB439=Довідники!$E$5, CONCATENATE($BV$4, "*,"), ""), IF($CI439="З", CONCATENATE($CC$4, ","), ""), IF($CI439=Довідники!$E$5, CONCATENATE($CC$4, "*,"), ""), IF($CP439="З", CONCATENATE($CJ$4, ","), ""), IF($CP439=Довідники!$E$5, CONCATENATE($CJ$4, "*,"), ""), IF($CW439="З", CONCATENATE($CQ$4, ","), ""), IF($CW439=Довідники!$E$5, CONCATENATE($CQ$4, "*,"), ""), IF($DD439="З", CONCATENATE($CX$4, ","), ""), IF($DD439=Довідники!$E$5, CONCATENATE($CX$4, "*,"), ""), IF($DK439="З", CONCATENATE($DE$4, ","), ""), IF($DK439=Довідники!$E$5, CONCATENATE($DE$4, "*,"), ""))</f>
        <v/>
      </c>
      <c r="H439" s="48" t="str">
        <f t="shared" si="387"/>
        <v/>
      </c>
      <c r="I439" s="48" t="str">
        <f t="shared" si="388"/>
        <v/>
      </c>
      <c r="J439" s="48">
        <f t="shared" si="389"/>
        <v>0</v>
      </c>
      <c r="K439" s="48" t="str">
        <f t="shared" si="390"/>
        <v/>
      </c>
      <c r="L439" s="48">
        <f t="shared" si="370"/>
        <v>0</v>
      </c>
      <c r="M439" s="51">
        <f t="shared" si="391"/>
        <v>0</v>
      </c>
      <c r="N439" s="51">
        <f t="shared" si="392"/>
        <v>0</v>
      </c>
      <c r="O439" s="52">
        <f t="shared" si="393"/>
        <v>0</v>
      </c>
      <c r="P439" s="96" t="str">
        <f t="shared" si="394"/>
        <v xml:space="preserve"> </v>
      </c>
      <c r="Q439" s="166" t="str">
        <f>IF(OR(P439&lt;Довідники!$J$8, P439&gt;Довідники!$K$8), "!", "")</f>
        <v>!</v>
      </c>
      <c r="R439" s="159"/>
      <c r="S439" s="103"/>
      <c r="T439" s="103"/>
      <c r="U439" s="72">
        <f t="shared" si="371"/>
        <v>0</v>
      </c>
      <c r="V439" s="104"/>
      <c r="W439" s="104"/>
      <c r="X439" s="105"/>
      <c r="Y439" s="102"/>
      <c r="Z439" s="103"/>
      <c r="AA439" s="103"/>
      <c r="AB439" s="72">
        <f t="shared" si="372"/>
        <v>0</v>
      </c>
      <c r="AC439" s="104"/>
      <c r="AD439" s="104"/>
      <c r="AE439" s="152"/>
      <c r="AF439" s="159"/>
      <c r="AG439" s="103"/>
      <c r="AH439" s="103"/>
      <c r="AI439" s="72">
        <f t="shared" si="373"/>
        <v>0</v>
      </c>
      <c r="AJ439" s="104"/>
      <c r="AK439" s="104"/>
      <c r="AL439" s="105"/>
      <c r="AM439" s="102"/>
      <c r="AN439" s="103"/>
      <c r="AO439" s="103"/>
      <c r="AP439" s="72">
        <f t="shared" si="374"/>
        <v>0</v>
      </c>
      <c r="AQ439" s="104"/>
      <c r="AR439" s="104"/>
      <c r="AS439" s="152"/>
      <c r="AT439" s="159"/>
      <c r="AU439" s="103"/>
      <c r="AV439" s="103"/>
      <c r="AW439" s="72">
        <f t="shared" si="375"/>
        <v>0</v>
      </c>
      <c r="AX439" s="104"/>
      <c r="AY439" s="104"/>
      <c r="AZ439" s="105"/>
      <c r="BA439" s="102"/>
      <c r="BB439" s="103"/>
      <c r="BC439" s="103"/>
      <c r="BD439" s="72">
        <f t="shared" si="376"/>
        <v>0</v>
      </c>
      <c r="BE439" s="104"/>
      <c r="BF439" s="104"/>
      <c r="BG439" s="152"/>
      <c r="BH439" s="159"/>
      <c r="BI439" s="103"/>
      <c r="BJ439" s="103"/>
      <c r="BK439" s="72">
        <f t="shared" si="377"/>
        <v>0</v>
      </c>
      <c r="BL439" s="104"/>
      <c r="BM439" s="104"/>
      <c r="BN439" s="105"/>
      <c r="BO439" s="102"/>
      <c r="BP439" s="103"/>
      <c r="BQ439" s="103"/>
      <c r="BR439" s="72">
        <f t="shared" si="378"/>
        <v>0</v>
      </c>
      <c r="BS439" s="104"/>
      <c r="BT439" s="104"/>
      <c r="BU439" s="152"/>
      <c r="BV439" s="159"/>
      <c r="BW439" s="103"/>
      <c r="BX439" s="103"/>
      <c r="BY439" s="72">
        <f t="shared" si="379"/>
        <v>0</v>
      </c>
      <c r="BZ439" s="104"/>
      <c r="CA439" s="104"/>
      <c r="CB439" s="105"/>
      <c r="CC439" s="102"/>
      <c r="CD439" s="103"/>
      <c r="CE439" s="103"/>
      <c r="CF439" s="72">
        <f t="shared" si="380"/>
        <v>0</v>
      </c>
      <c r="CG439" s="104"/>
      <c r="CH439" s="104"/>
      <c r="CI439" s="152"/>
      <c r="CJ439" s="159"/>
      <c r="CK439" s="103"/>
      <c r="CL439" s="103"/>
      <c r="CM439" s="72">
        <f t="shared" si="381"/>
        <v>0</v>
      </c>
      <c r="CN439" s="104"/>
      <c r="CO439" s="104"/>
      <c r="CP439" s="105"/>
      <c r="CQ439" s="102"/>
      <c r="CR439" s="103"/>
      <c r="CS439" s="103"/>
      <c r="CT439" s="72">
        <f t="shared" si="382"/>
        <v>0</v>
      </c>
      <c r="CU439" s="104"/>
      <c r="CV439" s="104"/>
      <c r="CW439" s="152"/>
      <c r="CX439" s="159"/>
      <c r="CY439" s="103"/>
      <c r="CZ439" s="103"/>
      <c r="DA439" s="72">
        <f t="shared" si="383"/>
        <v>0</v>
      </c>
      <c r="DB439" s="104"/>
      <c r="DC439" s="104"/>
      <c r="DD439" s="105"/>
      <c r="DE439" s="102"/>
      <c r="DF439" s="103"/>
      <c r="DG439" s="103"/>
      <c r="DH439" s="72">
        <f t="shared" si="384"/>
        <v>0</v>
      </c>
      <c r="DI439" s="104"/>
      <c r="DJ439" s="104"/>
      <c r="DK439" s="152"/>
      <c r="DL439" s="170">
        <f t="shared" si="395"/>
        <v>0</v>
      </c>
      <c r="DM439" s="51">
        <f>DN439*Довідники!$H$2</f>
        <v>0</v>
      </c>
      <c r="DN439" s="72">
        <f t="shared" si="396"/>
        <v>0</v>
      </c>
      <c r="DO439" s="96" t="str">
        <f t="shared" si="385"/>
        <v xml:space="preserve"> </v>
      </c>
      <c r="DP439" s="68" t="str">
        <f>IF(OR(DO439&lt;Довідники!$J$3, DO439&gt;Довідники!$K$3), "!", "")</f>
        <v>!</v>
      </c>
      <c r="DQ439" s="120"/>
      <c r="DR439" s="45" t="str">
        <f t="shared" si="397"/>
        <v/>
      </c>
      <c r="DS439" s="119"/>
      <c r="DT439" s="119"/>
      <c r="DU439" s="119"/>
      <c r="DV439" s="119"/>
      <c r="DW439" s="179"/>
      <c r="DX439" s="182"/>
      <c r="DY439" s="119"/>
      <c r="DZ439" s="119"/>
      <c r="EA439" s="183"/>
      <c r="EB439" s="129">
        <f t="shared" si="404"/>
        <v>0</v>
      </c>
      <c r="EC439" s="130">
        <f t="shared" si="405"/>
        <v>0</v>
      </c>
      <c r="ED439" s="131">
        <f t="shared" si="406"/>
        <v>0</v>
      </c>
      <c r="EE439" s="131">
        <f t="shared" si="399"/>
        <v>0</v>
      </c>
      <c r="EF439" s="131">
        <f t="shared" si="400"/>
        <v>0</v>
      </c>
      <c r="EG439" s="131">
        <f t="shared" si="401"/>
        <v>0</v>
      </c>
      <c r="EH439" s="131">
        <f t="shared" si="402"/>
        <v>0</v>
      </c>
      <c r="EI439" s="131">
        <f t="shared" si="403"/>
        <v>0</v>
      </c>
      <c r="EJ439" s="131">
        <f t="shared" si="407"/>
        <v>0</v>
      </c>
      <c r="EL439" s="123">
        <f t="shared" si="408"/>
        <v>0</v>
      </c>
    </row>
    <row r="440" spans="1:142" ht="13.5" hidden="1" thickBot="1" x14ac:dyDescent="0.25">
      <c r="A440" s="49">
        <f t="shared" si="398"/>
        <v>19</v>
      </c>
      <c r="B440" s="101"/>
      <c r="C440" s="50" t="str">
        <f>IF(ISBLANK(D440)=FALSE,VLOOKUP(D440,Довідники!$B$2:$C$45,2,FALSE),"")</f>
        <v/>
      </c>
      <c r="D440" s="145"/>
      <c r="E440" s="112"/>
      <c r="F440" s="48" t="str">
        <f t="shared" si="386"/>
        <v/>
      </c>
      <c r="G440" s="48" t="str">
        <f>CONCATENATE(IF($X440="З", CONCATENATE($R$4, ","), ""), IF($X440=Довідники!$E$5, CONCATENATE($R$4, "*,"), ""), IF($AE440="З", CONCATENATE($Y$4, ","), ""), IF($AE440=Довідники!$E$5, CONCATENATE($Y$4, "*,"), ""), IF($AL440="З", CONCATENATE($AF$4, ","), ""), IF($AL440=Довідники!$E$5, CONCATENATE($AF$4, "*,"), ""), IF($AS440="З", CONCATENATE($AM$4, ","), ""), IF($AS440=Довідники!$E$5, CONCATENATE($AM$4, "*,"), ""), IF($AZ440="З", CONCATENATE($AT$4, ","), ""), IF($AZ440=Довідники!$E$5, CONCATENATE($AT$4, "*,"), ""), IF($BG440="З", CONCATENATE($BA$4, ","), ""), IF($BG440=Довідники!$E$5, CONCATENATE($BA$4, "*,"), ""), IF($BN440="З", CONCATENATE($BH$4, ","), ""), IF($BN440=Довідники!$E$5, CONCATENATE($BH$4, "*,"), ""), IF($BU440="З", CONCATENATE($BO$4, ","), ""), IF($BU440=Довідники!$E$5, CONCATENATE($BO$4, "*,"), ""), IF($CB440="З", CONCATENATE($BV$4, ","), ""), IF($CB440=Довідники!$E$5, CONCATENATE($BV$4, "*,"), ""), IF($CI440="З", CONCATENATE($CC$4, ","), ""), IF($CI440=Довідники!$E$5, CONCATENATE($CC$4, "*,"), ""), IF($CP440="З", CONCATENATE($CJ$4, ","), ""), IF($CP440=Довідники!$E$5, CONCATENATE($CJ$4, "*,"), ""), IF($CW440="З", CONCATENATE($CQ$4, ","), ""), IF($CW440=Довідники!$E$5, CONCATENATE($CQ$4, "*,"), ""), IF($DD440="З", CONCATENATE($CX$4, ","), ""), IF($DD440=Довідники!$E$5, CONCATENATE($CX$4, "*,"), ""), IF($DK440="З", CONCATENATE($DE$4, ","), ""), IF($DK440=Довідники!$E$5, CONCATENATE($DE$4, "*,"), ""))</f>
        <v/>
      </c>
      <c r="H440" s="48" t="str">
        <f t="shared" si="387"/>
        <v/>
      </c>
      <c r="I440" s="48" t="str">
        <f t="shared" si="388"/>
        <v/>
      </c>
      <c r="J440" s="48">
        <f t="shared" si="389"/>
        <v>0</v>
      </c>
      <c r="K440" s="48" t="str">
        <f t="shared" si="390"/>
        <v/>
      </c>
      <c r="L440" s="48">
        <f t="shared" si="370"/>
        <v>0</v>
      </c>
      <c r="M440" s="51">
        <f t="shared" si="391"/>
        <v>0</v>
      </c>
      <c r="N440" s="51">
        <f t="shared" si="392"/>
        <v>0</v>
      </c>
      <c r="O440" s="52">
        <f t="shared" si="393"/>
        <v>0</v>
      </c>
      <c r="P440" s="96" t="str">
        <f t="shared" si="394"/>
        <v xml:space="preserve"> </v>
      </c>
      <c r="Q440" s="166" t="str">
        <f>IF(OR(P440&lt;Довідники!$J$8, P440&gt;Довідники!$K$8), "!", "")</f>
        <v>!</v>
      </c>
      <c r="R440" s="159"/>
      <c r="S440" s="103"/>
      <c r="T440" s="103"/>
      <c r="U440" s="72">
        <f t="shared" si="371"/>
        <v>0</v>
      </c>
      <c r="V440" s="104"/>
      <c r="W440" s="104"/>
      <c r="X440" s="105"/>
      <c r="Y440" s="102"/>
      <c r="Z440" s="103"/>
      <c r="AA440" s="103"/>
      <c r="AB440" s="72">
        <f t="shared" si="372"/>
        <v>0</v>
      </c>
      <c r="AC440" s="104"/>
      <c r="AD440" s="104"/>
      <c r="AE440" s="152"/>
      <c r="AF440" s="159"/>
      <c r="AG440" s="103"/>
      <c r="AH440" s="103"/>
      <c r="AI440" s="72">
        <f t="shared" si="373"/>
        <v>0</v>
      </c>
      <c r="AJ440" s="104"/>
      <c r="AK440" s="104"/>
      <c r="AL440" s="105"/>
      <c r="AM440" s="102"/>
      <c r="AN440" s="103"/>
      <c r="AO440" s="103"/>
      <c r="AP440" s="72">
        <f t="shared" si="374"/>
        <v>0</v>
      </c>
      <c r="AQ440" s="104"/>
      <c r="AR440" s="104"/>
      <c r="AS440" s="152"/>
      <c r="AT440" s="159"/>
      <c r="AU440" s="103"/>
      <c r="AV440" s="103"/>
      <c r="AW440" s="72">
        <f t="shared" si="375"/>
        <v>0</v>
      </c>
      <c r="AX440" s="104"/>
      <c r="AY440" s="104"/>
      <c r="AZ440" s="105"/>
      <c r="BA440" s="102"/>
      <c r="BB440" s="103"/>
      <c r="BC440" s="103"/>
      <c r="BD440" s="72">
        <f t="shared" si="376"/>
        <v>0</v>
      </c>
      <c r="BE440" s="104"/>
      <c r="BF440" s="104"/>
      <c r="BG440" s="152"/>
      <c r="BH440" s="159"/>
      <c r="BI440" s="103"/>
      <c r="BJ440" s="103"/>
      <c r="BK440" s="72">
        <f t="shared" si="377"/>
        <v>0</v>
      </c>
      <c r="BL440" s="104"/>
      <c r="BM440" s="104"/>
      <c r="BN440" s="105"/>
      <c r="BO440" s="102"/>
      <c r="BP440" s="103"/>
      <c r="BQ440" s="103"/>
      <c r="BR440" s="72">
        <f t="shared" si="378"/>
        <v>0</v>
      </c>
      <c r="BS440" s="104"/>
      <c r="BT440" s="104"/>
      <c r="BU440" s="152"/>
      <c r="BV440" s="159"/>
      <c r="BW440" s="103"/>
      <c r="BX440" s="103"/>
      <c r="BY440" s="72">
        <f t="shared" si="379"/>
        <v>0</v>
      </c>
      <c r="BZ440" s="104"/>
      <c r="CA440" s="104"/>
      <c r="CB440" s="105"/>
      <c r="CC440" s="102"/>
      <c r="CD440" s="103"/>
      <c r="CE440" s="103"/>
      <c r="CF440" s="72">
        <f t="shared" si="380"/>
        <v>0</v>
      </c>
      <c r="CG440" s="104"/>
      <c r="CH440" s="104"/>
      <c r="CI440" s="152"/>
      <c r="CJ440" s="159"/>
      <c r="CK440" s="103"/>
      <c r="CL440" s="103"/>
      <c r="CM440" s="72">
        <f t="shared" si="381"/>
        <v>0</v>
      </c>
      <c r="CN440" s="104"/>
      <c r="CO440" s="104"/>
      <c r="CP440" s="105"/>
      <c r="CQ440" s="102"/>
      <c r="CR440" s="103"/>
      <c r="CS440" s="103"/>
      <c r="CT440" s="72">
        <f t="shared" si="382"/>
        <v>0</v>
      </c>
      <c r="CU440" s="104"/>
      <c r="CV440" s="104"/>
      <c r="CW440" s="152"/>
      <c r="CX440" s="159"/>
      <c r="CY440" s="103"/>
      <c r="CZ440" s="103"/>
      <c r="DA440" s="72">
        <f t="shared" si="383"/>
        <v>0</v>
      </c>
      <c r="DB440" s="104"/>
      <c r="DC440" s="104"/>
      <c r="DD440" s="105"/>
      <c r="DE440" s="102"/>
      <c r="DF440" s="103"/>
      <c r="DG440" s="103"/>
      <c r="DH440" s="72">
        <f t="shared" si="384"/>
        <v>0</v>
      </c>
      <c r="DI440" s="104"/>
      <c r="DJ440" s="104"/>
      <c r="DK440" s="152"/>
      <c r="DL440" s="170">
        <f t="shared" si="395"/>
        <v>0</v>
      </c>
      <c r="DM440" s="51">
        <f>DN440*Довідники!$H$2</f>
        <v>0</v>
      </c>
      <c r="DN440" s="72">
        <f t="shared" si="396"/>
        <v>0</v>
      </c>
      <c r="DO440" s="96" t="str">
        <f t="shared" si="385"/>
        <v xml:space="preserve"> </v>
      </c>
      <c r="DP440" s="68" t="str">
        <f>IF(OR(DO440&lt;Довідники!$J$3, DO440&gt;Довідники!$K$3), "!", "")</f>
        <v>!</v>
      </c>
      <c r="DQ440" s="120"/>
      <c r="DR440" s="45" t="str">
        <f t="shared" si="397"/>
        <v/>
      </c>
      <c r="DS440" s="119"/>
      <c r="DT440" s="119"/>
      <c r="DU440" s="119"/>
      <c r="DV440" s="119"/>
      <c r="DW440" s="179"/>
      <c r="DX440" s="182"/>
      <c r="DY440" s="119"/>
      <c r="DZ440" s="119"/>
      <c r="EA440" s="183"/>
      <c r="EB440" s="129">
        <f t="shared" si="404"/>
        <v>0</v>
      </c>
      <c r="EC440" s="130">
        <f t="shared" si="405"/>
        <v>0</v>
      </c>
      <c r="ED440" s="131">
        <f t="shared" si="406"/>
        <v>0</v>
      </c>
      <c r="EE440" s="131">
        <f t="shared" si="399"/>
        <v>0</v>
      </c>
      <c r="EF440" s="131">
        <f t="shared" si="400"/>
        <v>0</v>
      </c>
      <c r="EG440" s="131">
        <f t="shared" si="401"/>
        <v>0</v>
      </c>
      <c r="EH440" s="131">
        <f t="shared" si="402"/>
        <v>0</v>
      </c>
      <c r="EI440" s="131">
        <f t="shared" si="403"/>
        <v>0</v>
      </c>
      <c r="EJ440" s="131">
        <f t="shared" si="407"/>
        <v>0</v>
      </c>
      <c r="EL440" s="123">
        <f t="shared" si="408"/>
        <v>0</v>
      </c>
    </row>
    <row r="441" spans="1:142" ht="13.5" hidden="1" thickBot="1" x14ac:dyDescent="0.25">
      <c r="A441" s="49">
        <f t="shared" si="398"/>
        <v>20</v>
      </c>
      <c r="B441" s="101"/>
      <c r="C441" s="50" t="str">
        <f>IF(ISBLANK(D441)=FALSE,VLOOKUP(D441,Довідники!$B$2:$C$45,2,FALSE),"")</f>
        <v/>
      </c>
      <c r="D441" s="145"/>
      <c r="E441" s="112"/>
      <c r="F441" s="48" t="str">
        <f t="shared" si="386"/>
        <v/>
      </c>
      <c r="G441" s="48" t="str">
        <f>CONCATENATE(IF($X441="З", CONCATENATE($R$4, ","), ""), IF($X441=Довідники!$E$5, CONCATENATE($R$4, "*,"), ""), IF($AE441="З", CONCATENATE($Y$4, ","), ""), IF($AE441=Довідники!$E$5, CONCATENATE($Y$4, "*,"), ""), IF($AL441="З", CONCATENATE($AF$4, ","), ""), IF($AL441=Довідники!$E$5, CONCATENATE($AF$4, "*,"), ""), IF($AS441="З", CONCATENATE($AM$4, ","), ""), IF($AS441=Довідники!$E$5, CONCATENATE($AM$4, "*,"), ""), IF($AZ441="З", CONCATENATE($AT$4, ","), ""), IF($AZ441=Довідники!$E$5, CONCATENATE($AT$4, "*,"), ""), IF($BG441="З", CONCATENATE($BA$4, ","), ""), IF($BG441=Довідники!$E$5, CONCATENATE($BA$4, "*,"), ""), IF($BN441="З", CONCATENATE($BH$4, ","), ""), IF($BN441=Довідники!$E$5, CONCATENATE($BH$4, "*,"), ""), IF($BU441="З", CONCATENATE($BO$4, ","), ""), IF($BU441=Довідники!$E$5, CONCATENATE($BO$4, "*,"), ""), IF($CB441="З", CONCATENATE($BV$4, ","), ""), IF($CB441=Довідники!$E$5, CONCATENATE($BV$4, "*,"), ""), IF($CI441="З", CONCATENATE($CC$4, ","), ""), IF($CI441=Довідники!$E$5, CONCATENATE($CC$4, "*,"), ""), IF($CP441="З", CONCATENATE($CJ$4, ","), ""), IF($CP441=Довідники!$E$5, CONCATENATE($CJ$4, "*,"), ""), IF($CW441="З", CONCATENATE($CQ$4, ","), ""), IF($CW441=Довідники!$E$5, CONCATENATE($CQ$4, "*,"), ""), IF($DD441="З", CONCATENATE($CX$4, ","), ""), IF($DD441=Довідники!$E$5, CONCATENATE($CX$4, "*,"), ""), IF($DK441="З", CONCATENATE($DE$4, ","), ""), IF($DK441=Довідники!$E$5, CONCATENATE($DE$4, "*,"), ""))</f>
        <v/>
      </c>
      <c r="H441" s="48" t="str">
        <f t="shared" si="387"/>
        <v/>
      </c>
      <c r="I441" s="48" t="str">
        <f t="shared" si="388"/>
        <v/>
      </c>
      <c r="J441" s="48">
        <f t="shared" si="389"/>
        <v>0</v>
      </c>
      <c r="K441" s="48" t="str">
        <f t="shared" si="390"/>
        <v/>
      </c>
      <c r="L441" s="48">
        <f t="shared" si="370"/>
        <v>0</v>
      </c>
      <c r="M441" s="51">
        <f t="shared" si="391"/>
        <v>0</v>
      </c>
      <c r="N441" s="51">
        <f t="shared" si="392"/>
        <v>0</v>
      </c>
      <c r="O441" s="52">
        <f t="shared" si="393"/>
        <v>0</v>
      </c>
      <c r="P441" s="96" t="str">
        <f t="shared" si="394"/>
        <v xml:space="preserve"> </v>
      </c>
      <c r="Q441" s="166" t="str">
        <f>IF(OR(P441&lt;Довідники!$J$8, P441&gt;Довідники!$K$8), "!", "")</f>
        <v>!</v>
      </c>
      <c r="R441" s="159"/>
      <c r="S441" s="103"/>
      <c r="T441" s="103"/>
      <c r="U441" s="72">
        <f t="shared" si="371"/>
        <v>0</v>
      </c>
      <c r="V441" s="104"/>
      <c r="W441" s="104"/>
      <c r="X441" s="105"/>
      <c r="Y441" s="102"/>
      <c r="Z441" s="103"/>
      <c r="AA441" s="103"/>
      <c r="AB441" s="72">
        <f t="shared" si="372"/>
        <v>0</v>
      </c>
      <c r="AC441" s="104"/>
      <c r="AD441" s="104"/>
      <c r="AE441" s="152"/>
      <c r="AF441" s="159"/>
      <c r="AG441" s="103"/>
      <c r="AH441" s="103"/>
      <c r="AI441" s="72">
        <f t="shared" si="373"/>
        <v>0</v>
      </c>
      <c r="AJ441" s="104"/>
      <c r="AK441" s="104"/>
      <c r="AL441" s="105"/>
      <c r="AM441" s="102"/>
      <c r="AN441" s="103"/>
      <c r="AO441" s="103"/>
      <c r="AP441" s="72">
        <f t="shared" si="374"/>
        <v>0</v>
      </c>
      <c r="AQ441" s="104"/>
      <c r="AR441" s="104"/>
      <c r="AS441" s="152"/>
      <c r="AT441" s="159"/>
      <c r="AU441" s="103"/>
      <c r="AV441" s="103"/>
      <c r="AW441" s="72">
        <f t="shared" si="375"/>
        <v>0</v>
      </c>
      <c r="AX441" s="104"/>
      <c r="AY441" s="104"/>
      <c r="AZ441" s="105"/>
      <c r="BA441" s="102"/>
      <c r="BB441" s="103"/>
      <c r="BC441" s="103"/>
      <c r="BD441" s="72">
        <f t="shared" si="376"/>
        <v>0</v>
      </c>
      <c r="BE441" s="104"/>
      <c r="BF441" s="104"/>
      <c r="BG441" s="152"/>
      <c r="BH441" s="159"/>
      <c r="BI441" s="103"/>
      <c r="BJ441" s="103"/>
      <c r="BK441" s="72">
        <f t="shared" si="377"/>
        <v>0</v>
      </c>
      <c r="BL441" s="104"/>
      <c r="BM441" s="104"/>
      <c r="BN441" s="105"/>
      <c r="BO441" s="102"/>
      <c r="BP441" s="103"/>
      <c r="BQ441" s="103"/>
      <c r="BR441" s="72">
        <f t="shared" si="378"/>
        <v>0</v>
      </c>
      <c r="BS441" s="104"/>
      <c r="BT441" s="104"/>
      <c r="BU441" s="152"/>
      <c r="BV441" s="159"/>
      <c r="BW441" s="103"/>
      <c r="BX441" s="103"/>
      <c r="BY441" s="72">
        <f t="shared" si="379"/>
        <v>0</v>
      </c>
      <c r="BZ441" s="104"/>
      <c r="CA441" s="104"/>
      <c r="CB441" s="105"/>
      <c r="CC441" s="102"/>
      <c r="CD441" s="103"/>
      <c r="CE441" s="103"/>
      <c r="CF441" s="72">
        <f t="shared" si="380"/>
        <v>0</v>
      </c>
      <c r="CG441" s="104"/>
      <c r="CH441" s="104"/>
      <c r="CI441" s="152"/>
      <c r="CJ441" s="159"/>
      <c r="CK441" s="103"/>
      <c r="CL441" s="103"/>
      <c r="CM441" s="72">
        <f t="shared" si="381"/>
        <v>0</v>
      </c>
      <c r="CN441" s="104"/>
      <c r="CO441" s="104"/>
      <c r="CP441" s="105"/>
      <c r="CQ441" s="102"/>
      <c r="CR441" s="103"/>
      <c r="CS441" s="103"/>
      <c r="CT441" s="72">
        <f t="shared" si="382"/>
        <v>0</v>
      </c>
      <c r="CU441" s="104"/>
      <c r="CV441" s="104"/>
      <c r="CW441" s="152"/>
      <c r="CX441" s="159"/>
      <c r="CY441" s="103"/>
      <c r="CZ441" s="103"/>
      <c r="DA441" s="72">
        <f t="shared" si="383"/>
        <v>0</v>
      </c>
      <c r="DB441" s="104"/>
      <c r="DC441" s="104"/>
      <c r="DD441" s="105"/>
      <c r="DE441" s="102"/>
      <c r="DF441" s="103"/>
      <c r="DG441" s="103"/>
      <c r="DH441" s="72">
        <f t="shared" si="384"/>
        <v>0</v>
      </c>
      <c r="DI441" s="104"/>
      <c r="DJ441" s="104"/>
      <c r="DK441" s="152"/>
      <c r="DL441" s="170">
        <f t="shared" si="395"/>
        <v>0</v>
      </c>
      <c r="DM441" s="51">
        <f>DN441*Довідники!$H$2</f>
        <v>0</v>
      </c>
      <c r="DN441" s="72">
        <f t="shared" si="396"/>
        <v>0</v>
      </c>
      <c r="DO441" s="96" t="str">
        <f t="shared" si="385"/>
        <v xml:space="preserve"> </v>
      </c>
      <c r="DP441" s="68" t="str">
        <f>IF(OR(DO441&lt;Довідники!$J$3, DO441&gt;Довідники!$K$3), "!", "")</f>
        <v>!</v>
      </c>
      <c r="DQ441" s="120"/>
      <c r="DR441" s="45" t="str">
        <f t="shared" si="397"/>
        <v/>
      </c>
      <c r="DS441" s="119"/>
      <c r="DT441" s="119"/>
      <c r="DU441" s="119"/>
      <c r="DV441" s="119"/>
      <c r="DW441" s="179"/>
      <c r="DX441" s="182"/>
      <c r="DY441" s="119"/>
      <c r="DZ441" s="119"/>
      <c r="EA441" s="183"/>
      <c r="EB441" s="129">
        <f t="shared" si="404"/>
        <v>0</v>
      </c>
      <c r="EC441" s="130">
        <f t="shared" si="405"/>
        <v>0</v>
      </c>
      <c r="ED441" s="131">
        <f t="shared" si="406"/>
        <v>0</v>
      </c>
      <c r="EE441" s="131">
        <f t="shared" si="399"/>
        <v>0</v>
      </c>
      <c r="EF441" s="131">
        <f t="shared" si="400"/>
        <v>0</v>
      </c>
      <c r="EG441" s="131">
        <f t="shared" si="401"/>
        <v>0</v>
      </c>
      <c r="EH441" s="131">
        <f t="shared" si="402"/>
        <v>0</v>
      </c>
      <c r="EI441" s="131">
        <f t="shared" si="403"/>
        <v>0</v>
      </c>
      <c r="EJ441" s="131">
        <f t="shared" si="407"/>
        <v>0</v>
      </c>
      <c r="EL441" s="123">
        <f t="shared" si="408"/>
        <v>0</v>
      </c>
    </row>
    <row r="442" spans="1:142" ht="13.5" hidden="1" thickBot="1" x14ac:dyDescent="0.25">
      <c r="A442" s="49">
        <f t="shared" si="398"/>
        <v>21</v>
      </c>
      <c r="B442" s="101"/>
      <c r="C442" s="50" t="str">
        <f>IF(ISBLANK(D442)=FALSE,VLOOKUP(D442,Довідники!$B$2:$C$45,2,FALSE),"")</f>
        <v/>
      </c>
      <c r="D442" s="145"/>
      <c r="E442" s="112"/>
      <c r="F442" s="48" t="str">
        <f t="shared" si="386"/>
        <v/>
      </c>
      <c r="G442" s="48" t="str">
        <f>CONCATENATE(IF($X442="З", CONCATENATE($R$4, ","), ""), IF($X442=Довідники!$E$5, CONCATENATE($R$4, "*,"), ""), IF($AE442="З", CONCATENATE($Y$4, ","), ""), IF($AE442=Довідники!$E$5, CONCATENATE($Y$4, "*,"), ""), IF($AL442="З", CONCATENATE($AF$4, ","), ""), IF($AL442=Довідники!$E$5, CONCATENATE($AF$4, "*,"), ""), IF($AS442="З", CONCATENATE($AM$4, ","), ""), IF($AS442=Довідники!$E$5, CONCATENATE($AM$4, "*,"), ""), IF($AZ442="З", CONCATENATE($AT$4, ","), ""), IF($AZ442=Довідники!$E$5, CONCATENATE($AT$4, "*,"), ""), IF($BG442="З", CONCATENATE($BA$4, ","), ""), IF($BG442=Довідники!$E$5, CONCATENATE($BA$4, "*,"), ""), IF($BN442="З", CONCATENATE($BH$4, ","), ""), IF($BN442=Довідники!$E$5, CONCATENATE($BH$4, "*,"), ""), IF($BU442="З", CONCATENATE($BO$4, ","), ""), IF($BU442=Довідники!$E$5, CONCATENATE($BO$4, "*,"), ""), IF($CB442="З", CONCATENATE($BV$4, ","), ""), IF($CB442=Довідники!$E$5, CONCATENATE($BV$4, "*,"), ""), IF($CI442="З", CONCATENATE($CC$4, ","), ""), IF($CI442=Довідники!$E$5, CONCATENATE($CC$4, "*,"), ""), IF($CP442="З", CONCATENATE($CJ$4, ","), ""), IF($CP442=Довідники!$E$5, CONCATENATE($CJ$4, "*,"), ""), IF($CW442="З", CONCATENATE($CQ$4, ","), ""), IF($CW442=Довідники!$E$5, CONCATENATE($CQ$4, "*,"), ""), IF($DD442="З", CONCATENATE($CX$4, ","), ""), IF($DD442=Довідники!$E$5, CONCATENATE($CX$4, "*,"), ""), IF($DK442="З", CONCATENATE($DE$4, ","), ""), IF($DK442=Довідники!$E$5, CONCATENATE($DE$4, "*,"), ""))</f>
        <v/>
      </c>
      <c r="H442" s="48" t="str">
        <f t="shared" si="387"/>
        <v/>
      </c>
      <c r="I442" s="48" t="str">
        <f t="shared" si="388"/>
        <v/>
      </c>
      <c r="J442" s="48">
        <f t="shared" si="389"/>
        <v>0</v>
      </c>
      <c r="K442" s="48" t="str">
        <f t="shared" si="390"/>
        <v/>
      </c>
      <c r="L442" s="48">
        <f t="shared" si="370"/>
        <v>0</v>
      </c>
      <c r="M442" s="51">
        <f t="shared" si="391"/>
        <v>0</v>
      </c>
      <c r="N442" s="51">
        <f t="shared" si="392"/>
        <v>0</v>
      </c>
      <c r="O442" s="52">
        <f t="shared" si="393"/>
        <v>0</v>
      </c>
      <c r="P442" s="96" t="str">
        <f t="shared" si="394"/>
        <v xml:space="preserve"> </v>
      </c>
      <c r="Q442" s="166" t="str">
        <f>IF(OR(P442&lt;Довідники!$J$8, P442&gt;Довідники!$K$8), "!", "")</f>
        <v>!</v>
      </c>
      <c r="R442" s="159"/>
      <c r="S442" s="103"/>
      <c r="T442" s="103"/>
      <c r="U442" s="72">
        <f t="shared" si="371"/>
        <v>0</v>
      </c>
      <c r="V442" s="104"/>
      <c r="W442" s="104"/>
      <c r="X442" s="105"/>
      <c r="Y442" s="102"/>
      <c r="Z442" s="103"/>
      <c r="AA442" s="103"/>
      <c r="AB442" s="72">
        <f t="shared" si="372"/>
        <v>0</v>
      </c>
      <c r="AC442" s="104"/>
      <c r="AD442" s="104"/>
      <c r="AE442" s="152"/>
      <c r="AF442" s="159"/>
      <c r="AG442" s="103"/>
      <c r="AH442" s="103"/>
      <c r="AI442" s="72">
        <f t="shared" si="373"/>
        <v>0</v>
      </c>
      <c r="AJ442" s="104"/>
      <c r="AK442" s="104"/>
      <c r="AL442" s="105"/>
      <c r="AM442" s="102"/>
      <c r="AN442" s="103"/>
      <c r="AO442" s="103"/>
      <c r="AP442" s="72">
        <f t="shared" si="374"/>
        <v>0</v>
      </c>
      <c r="AQ442" s="104"/>
      <c r="AR442" s="104"/>
      <c r="AS442" s="152"/>
      <c r="AT442" s="159"/>
      <c r="AU442" s="103"/>
      <c r="AV442" s="103"/>
      <c r="AW442" s="72">
        <f t="shared" si="375"/>
        <v>0</v>
      </c>
      <c r="AX442" s="104"/>
      <c r="AY442" s="104"/>
      <c r="AZ442" s="105"/>
      <c r="BA442" s="102"/>
      <c r="BB442" s="103"/>
      <c r="BC442" s="103"/>
      <c r="BD442" s="72">
        <f t="shared" si="376"/>
        <v>0</v>
      </c>
      <c r="BE442" s="104"/>
      <c r="BF442" s="104"/>
      <c r="BG442" s="152"/>
      <c r="BH442" s="159"/>
      <c r="BI442" s="103"/>
      <c r="BJ442" s="103"/>
      <c r="BK442" s="72">
        <f t="shared" si="377"/>
        <v>0</v>
      </c>
      <c r="BL442" s="104"/>
      <c r="BM442" s="104"/>
      <c r="BN442" s="105"/>
      <c r="BO442" s="102"/>
      <c r="BP442" s="103"/>
      <c r="BQ442" s="103"/>
      <c r="BR442" s="72">
        <f t="shared" si="378"/>
        <v>0</v>
      </c>
      <c r="BS442" s="104"/>
      <c r="BT442" s="104"/>
      <c r="BU442" s="152"/>
      <c r="BV442" s="159"/>
      <c r="BW442" s="103"/>
      <c r="BX442" s="103"/>
      <c r="BY442" s="72">
        <f t="shared" si="379"/>
        <v>0</v>
      </c>
      <c r="BZ442" s="104"/>
      <c r="CA442" s="104"/>
      <c r="CB442" s="105"/>
      <c r="CC442" s="102"/>
      <c r="CD442" s="103"/>
      <c r="CE442" s="103"/>
      <c r="CF442" s="72">
        <f t="shared" si="380"/>
        <v>0</v>
      </c>
      <c r="CG442" s="104"/>
      <c r="CH442" s="104"/>
      <c r="CI442" s="152"/>
      <c r="CJ442" s="159"/>
      <c r="CK442" s="103"/>
      <c r="CL442" s="103"/>
      <c r="CM442" s="72">
        <f t="shared" si="381"/>
        <v>0</v>
      </c>
      <c r="CN442" s="104"/>
      <c r="CO442" s="104"/>
      <c r="CP442" s="105"/>
      <c r="CQ442" s="102"/>
      <c r="CR442" s="103"/>
      <c r="CS442" s="103"/>
      <c r="CT442" s="72">
        <f t="shared" si="382"/>
        <v>0</v>
      </c>
      <c r="CU442" s="104"/>
      <c r="CV442" s="104"/>
      <c r="CW442" s="152"/>
      <c r="CX442" s="159"/>
      <c r="CY442" s="103"/>
      <c r="CZ442" s="103"/>
      <c r="DA442" s="72">
        <f t="shared" si="383"/>
        <v>0</v>
      </c>
      <c r="DB442" s="104"/>
      <c r="DC442" s="104"/>
      <c r="DD442" s="105"/>
      <c r="DE442" s="102"/>
      <c r="DF442" s="103"/>
      <c r="DG442" s="103"/>
      <c r="DH442" s="72">
        <f t="shared" si="384"/>
        <v>0</v>
      </c>
      <c r="DI442" s="104"/>
      <c r="DJ442" s="104"/>
      <c r="DK442" s="152"/>
      <c r="DL442" s="170">
        <f t="shared" si="395"/>
        <v>0</v>
      </c>
      <c r="DM442" s="51">
        <f>DN442*Довідники!$H$2</f>
        <v>0</v>
      </c>
      <c r="DN442" s="72">
        <f t="shared" si="396"/>
        <v>0</v>
      </c>
      <c r="DO442" s="96" t="str">
        <f t="shared" si="385"/>
        <v xml:space="preserve"> </v>
      </c>
      <c r="DP442" s="68" t="str">
        <f>IF(OR(DO442&lt;Довідники!$J$3, DO442&gt;Довідники!$K$3), "!", "")</f>
        <v>!</v>
      </c>
      <c r="DQ442" s="120"/>
      <c r="DR442" s="45" t="str">
        <f t="shared" si="397"/>
        <v/>
      </c>
      <c r="DS442" s="119"/>
      <c r="DT442" s="119"/>
      <c r="DU442" s="119"/>
      <c r="DV442" s="119"/>
      <c r="DW442" s="179"/>
      <c r="DX442" s="182"/>
      <c r="DY442" s="119"/>
      <c r="DZ442" s="119"/>
      <c r="EA442" s="183"/>
      <c r="EB442" s="129">
        <f t="shared" si="404"/>
        <v>0</v>
      </c>
      <c r="EC442" s="130">
        <f t="shared" si="405"/>
        <v>0</v>
      </c>
      <c r="ED442" s="131">
        <f t="shared" si="406"/>
        <v>0</v>
      </c>
      <c r="EE442" s="131">
        <f t="shared" si="399"/>
        <v>0</v>
      </c>
      <c r="EF442" s="131">
        <f t="shared" si="400"/>
        <v>0</v>
      </c>
      <c r="EG442" s="131">
        <f t="shared" si="401"/>
        <v>0</v>
      </c>
      <c r="EH442" s="131">
        <f t="shared" si="402"/>
        <v>0</v>
      </c>
      <c r="EI442" s="131">
        <f t="shared" si="403"/>
        <v>0</v>
      </c>
      <c r="EJ442" s="131">
        <f t="shared" si="407"/>
        <v>0</v>
      </c>
      <c r="EL442" s="123">
        <f t="shared" si="408"/>
        <v>0</v>
      </c>
    </row>
    <row r="443" spans="1:142" ht="13.5" hidden="1" thickBot="1" x14ac:dyDescent="0.25">
      <c r="A443" s="49">
        <f t="shared" si="398"/>
        <v>22</v>
      </c>
      <c r="B443" s="101"/>
      <c r="C443" s="50" t="str">
        <f>IF(ISBLANK(D443)=FALSE,VLOOKUP(D443,Довідники!$B$2:$C$45,2,FALSE),"")</f>
        <v/>
      </c>
      <c r="D443" s="145"/>
      <c r="E443" s="112"/>
      <c r="F443" s="48" t="str">
        <f t="shared" si="386"/>
        <v/>
      </c>
      <c r="G443" s="48" t="str">
        <f>CONCATENATE(IF($X443="З", CONCATENATE($R$4, ","), ""), IF($X443=Довідники!$E$5, CONCATENATE($R$4, "*,"), ""), IF($AE443="З", CONCATENATE($Y$4, ","), ""), IF($AE443=Довідники!$E$5, CONCATENATE($Y$4, "*,"), ""), IF($AL443="З", CONCATENATE($AF$4, ","), ""), IF($AL443=Довідники!$E$5, CONCATENATE($AF$4, "*,"), ""), IF($AS443="З", CONCATENATE($AM$4, ","), ""), IF($AS443=Довідники!$E$5, CONCATENATE($AM$4, "*,"), ""), IF($AZ443="З", CONCATENATE($AT$4, ","), ""), IF($AZ443=Довідники!$E$5, CONCATENATE($AT$4, "*,"), ""), IF($BG443="З", CONCATENATE($BA$4, ","), ""), IF($BG443=Довідники!$E$5, CONCATENATE($BA$4, "*,"), ""), IF($BN443="З", CONCATENATE($BH$4, ","), ""), IF($BN443=Довідники!$E$5, CONCATENATE($BH$4, "*,"), ""), IF($BU443="З", CONCATENATE($BO$4, ","), ""), IF($BU443=Довідники!$E$5, CONCATENATE($BO$4, "*,"), ""), IF($CB443="З", CONCATENATE($BV$4, ","), ""), IF($CB443=Довідники!$E$5, CONCATENATE($BV$4, "*,"), ""), IF($CI443="З", CONCATENATE($CC$4, ","), ""), IF($CI443=Довідники!$E$5, CONCATENATE($CC$4, "*,"), ""), IF($CP443="З", CONCATENATE($CJ$4, ","), ""), IF($CP443=Довідники!$E$5, CONCATENATE($CJ$4, "*,"), ""), IF($CW443="З", CONCATENATE($CQ$4, ","), ""), IF($CW443=Довідники!$E$5, CONCATENATE($CQ$4, "*,"), ""), IF($DD443="З", CONCATENATE($CX$4, ","), ""), IF($DD443=Довідники!$E$5, CONCATENATE($CX$4, "*,"), ""), IF($DK443="З", CONCATENATE($DE$4, ","), ""), IF($DK443=Довідники!$E$5, CONCATENATE($DE$4, "*,"), ""))</f>
        <v/>
      </c>
      <c r="H443" s="48" t="str">
        <f t="shared" si="387"/>
        <v/>
      </c>
      <c r="I443" s="48" t="str">
        <f t="shared" si="388"/>
        <v/>
      </c>
      <c r="J443" s="48">
        <f t="shared" si="389"/>
        <v>0</v>
      </c>
      <c r="K443" s="48" t="str">
        <f t="shared" si="390"/>
        <v/>
      </c>
      <c r="L443" s="48">
        <f t="shared" si="370"/>
        <v>0</v>
      </c>
      <c r="M443" s="51">
        <f t="shared" si="391"/>
        <v>0</v>
      </c>
      <c r="N443" s="51">
        <f t="shared" si="392"/>
        <v>0</v>
      </c>
      <c r="O443" s="52">
        <f t="shared" si="393"/>
        <v>0</v>
      </c>
      <c r="P443" s="96" t="str">
        <f t="shared" si="394"/>
        <v xml:space="preserve"> </v>
      </c>
      <c r="Q443" s="166" t="str">
        <f>IF(OR(P443&lt;Довідники!$J$8, P443&gt;Довідники!$K$8), "!", "")</f>
        <v>!</v>
      </c>
      <c r="R443" s="159"/>
      <c r="S443" s="103"/>
      <c r="T443" s="103"/>
      <c r="U443" s="72">
        <f t="shared" si="371"/>
        <v>0</v>
      </c>
      <c r="V443" s="104"/>
      <c r="W443" s="104"/>
      <c r="X443" s="105"/>
      <c r="Y443" s="102"/>
      <c r="Z443" s="103"/>
      <c r="AA443" s="103"/>
      <c r="AB443" s="72">
        <f t="shared" si="372"/>
        <v>0</v>
      </c>
      <c r="AC443" s="104"/>
      <c r="AD443" s="104"/>
      <c r="AE443" s="152"/>
      <c r="AF443" s="159"/>
      <c r="AG443" s="103"/>
      <c r="AH443" s="103"/>
      <c r="AI443" s="72">
        <f t="shared" si="373"/>
        <v>0</v>
      </c>
      <c r="AJ443" s="104"/>
      <c r="AK443" s="104"/>
      <c r="AL443" s="105"/>
      <c r="AM443" s="102"/>
      <c r="AN443" s="103"/>
      <c r="AO443" s="103"/>
      <c r="AP443" s="72">
        <f t="shared" si="374"/>
        <v>0</v>
      </c>
      <c r="AQ443" s="104"/>
      <c r="AR443" s="104"/>
      <c r="AS443" s="152"/>
      <c r="AT443" s="159"/>
      <c r="AU443" s="103"/>
      <c r="AV443" s="103"/>
      <c r="AW443" s="72">
        <f t="shared" si="375"/>
        <v>0</v>
      </c>
      <c r="AX443" s="104"/>
      <c r="AY443" s="104"/>
      <c r="AZ443" s="105"/>
      <c r="BA443" s="102"/>
      <c r="BB443" s="103"/>
      <c r="BC443" s="103"/>
      <c r="BD443" s="72">
        <f t="shared" si="376"/>
        <v>0</v>
      </c>
      <c r="BE443" s="104"/>
      <c r="BF443" s="104"/>
      <c r="BG443" s="152"/>
      <c r="BH443" s="159"/>
      <c r="BI443" s="103"/>
      <c r="BJ443" s="103"/>
      <c r="BK443" s="72">
        <f t="shared" si="377"/>
        <v>0</v>
      </c>
      <c r="BL443" s="104"/>
      <c r="BM443" s="104"/>
      <c r="BN443" s="105"/>
      <c r="BO443" s="102"/>
      <c r="BP443" s="103"/>
      <c r="BQ443" s="103"/>
      <c r="BR443" s="72">
        <f t="shared" si="378"/>
        <v>0</v>
      </c>
      <c r="BS443" s="104"/>
      <c r="BT443" s="104"/>
      <c r="BU443" s="152"/>
      <c r="BV443" s="159"/>
      <c r="BW443" s="103"/>
      <c r="BX443" s="103"/>
      <c r="BY443" s="72">
        <f t="shared" si="379"/>
        <v>0</v>
      </c>
      <c r="BZ443" s="104"/>
      <c r="CA443" s="104"/>
      <c r="CB443" s="105"/>
      <c r="CC443" s="102"/>
      <c r="CD443" s="103"/>
      <c r="CE443" s="103"/>
      <c r="CF443" s="72">
        <f t="shared" si="380"/>
        <v>0</v>
      </c>
      <c r="CG443" s="104"/>
      <c r="CH443" s="104"/>
      <c r="CI443" s="152"/>
      <c r="CJ443" s="159"/>
      <c r="CK443" s="103"/>
      <c r="CL443" s="103"/>
      <c r="CM443" s="72">
        <f t="shared" si="381"/>
        <v>0</v>
      </c>
      <c r="CN443" s="104"/>
      <c r="CO443" s="104"/>
      <c r="CP443" s="105"/>
      <c r="CQ443" s="102"/>
      <c r="CR443" s="103"/>
      <c r="CS443" s="103"/>
      <c r="CT443" s="72">
        <f t="shared" si="382"/>
        <v>0</v>
      </c>
      <c r="CU443" s="104"/>
      <c r="CV443" s="104"/>
      <c r="CW443" s="152"/>
      <c r="CX443" s="159"/>
      <c r="CY443" s="103"/>
      <c r="CZ443" s="103"/>
      <c r="DA443" s="72">
        <f t="shared" si="383"/>
        <v>0</v>
      </c>
      <c r="DB443" s="104"/>
      <c r="DC443" s="104"/>
      <c r="DD443" s="105"/>
      <c r="DE443" s="102"/>
      <c r="DF443" s="103"/>
      <c r="DG443" s="103"/>
      <c r="DH443" s="72">
        <f t="shared" si="384"/>
        <v>0</v>
      </c>
      <c r="DI443" s="104"/>
      <c r="DJ443" s="104"/>
      <c r="DK443" s="152"/>
      <c r="DL443" s="170">
        <f t="shared" si="395"/>
        <v>0</v>
      </c>
      <c r="DM443" s="51">
        <f>DN443*Довідники!$H$2</f>
        <v>0</v>
      </c>
      <c r="DN443" s="72">
        <f t="shared" si="396"/>
        <v>0</v>
      </c>
      <c r="DO443" s="96" t="str">
        <f t="shared" si="385"/>
        <v xml:space="preserve"> </v>
      </c>
      <c r="DP443" s="68" t="str">
        <f>IF(OR(DO443&lt;Довідники!$J$3, DO443&gt;Довідники!$K$3), "!", "")</f>
        <v>!</v>
      </c>
      <c r="DQ443" s="120"/>
      <c r="DR443" s="45" t="str">
        <f t="shared" si="397"/>
        <v/>
      </c>
      <c r="DS443" s="119"/>
      <c r="DT443" s="119"/>
      <c r="DU443" s="119"/>
      <c r="DV443" s="119"/>
      <c r="DW443" s="179"/>
      <c r="DX443" s="182"/>
      <c r="DY443" s="119"/>
      <c r="DZ443" s="119"/>
      <c r="EA443" s="183"/>
      <c r="EB443" s="129">
        <f t="shared" si="404"/>
        <v>0</v>
      </c>
      <c r="EC443" s="130">
        <f t="shared" si="405"/>
        <v>0</v>
      </c>
      <c r="ED443" s="131">
        <f t="shared" si="406"/>
        <v>0</v>
      </c>
      <c r="EE443" s="131">
        <f t="shared" si="399"/>
        <v>0</v>
      </c>
      <c r="EF443" s="131">
        <f t="shared" si="400"/>
        <v>0</v>
      </c>
      <c r="EG443" s="131">
        <f t="shared" si="401"/>
        <v>0</v>
      </c>
      <c r="EH443" s="131">
        <f t="shared" si="402"/>
        <v>0</v>
      </c>
      <c r="EI443" s="131">
        <f t="shared" si="403"/>
        <v>0</v>
      </c>
      <c r="EJ443" s="131">
        <f t="shared" si="407"/>
        <v>0</v>
      </c>
      <c r="EL443" s="123">
        <f t="shared" si="408"/>
        <v>0</v>
      </c>
    </row>
    <row r="444" spans="1:142" ht="13.5" hidden="1" thickBot="1" x14ac:dyDescent="0.25">
      <c r="A444" s="49">
        <f t="shared" si="398"/>
        <v>23</v>
      </c>
      <c r="B444" s="101"/>
      <c r="C444" s="50" t="str">
        <f>IF(ISBLANK(D444)=FALSE,VLOOKUP(D444,Довідники!$B$2:$C$45,2,FALSE),"")</f>
        <v/>
      </c>
      <c r="D444" s="145"/>
      <c r="E444" s="112"/>
      <c r="F444" s="48" t="str">
        <f t="shared" si="386"/>
        <v/>
      </c>
      <c r="G444" s="48" t="str">
        <f>CONCATENATE(IF($X444="З", CONCATENATE($R$4, ","), ""), IF($X444=Довідники!$E$5, CONCATENATE($R$4, "*,"), ""), IF($AE444="З", CONCATENATE($Y$4, ","), ""), IF($AE444=Довідники!$E$5, CONCATENATE($Y$4, "*,"), ""), IF($AL444="З", CONCATENATE($AF$4, ","), ""), IF($AL444=Довідники!$E$5, CONCATENATE($AF$4, "*,"), ""), IF($AS444="З", CONCATENATE($AM$4, ","), ""), IF($AS444=Довідники!$E$5, CONCATENATE($AM$4, "*,"), ""), IF($AZ444="З", CONCATENATE($AT$4, ","), ""), IF($AZ444=Довідники!$E$5, CONCATENATE($AT$4, "*,"), ""), IF($BG444="З", CONCATENATE($BA$4, ","), ""), IF($BG444=Довідники!$E$5, CONCATENATE($BA$4, "*,"), ""), IF($BN444="З", CONCATENATE($BH$4, ","), ""), IF($BN444=Довідники!$E$5, CONCATENATE($BH$4, "*,"), ""), IF($BU444="З", CONCATENATE($BO$4, ","), ""), IF($BU444=Довідники!$E$5, CONCATENATE($BO$4, "*,"), ""), IF($CB444="З", CONCATENATE($BV$4, ","), ""), IF($CB444=Довідники!$E$5, CONCATENATE($BV$4, "*,"), ""), IF($CI444="З", CONCATENATE($CC$4, ","), ""), IF($CI444=Довідники!$E$5, CONCATENATE($CC$4, "*,"), ""), IF($CP444="З", CONCATENATE($CJ$4, ","), ""), IF($CP444=Довідники!$E$5, CONCATENATE($CJ$4, "*,"), ""), IF($CW444="З", CONCATENATE($CQ$4, ","), ""), IF($CW444=Довідники!$E$5, CONCATENATE($CQ$4, "*,"), ""), IF($DD444="З", CONCATENATE($CX$4, ","), ""), IF($DD444=Довідники!$E$5, CONCATENATE($CX$4, "*,"), ""), IF($DK444="З", CONCATENATE($DE$4, ","), ""), IF($DK444=Довідники!$E$5, CONCATENATE($DE$4, "*,"), ""))</f>
        <v/>
      </c>
      <c r="H444" s="48" t="str">
        <f t="shared" si="387"/>
        <v/>
      </c>
      <c r="I444" s="48" t="str">
        <f t="shared" si="388"/>
        <v/>
      </c>
      <c r="J444" s="48">
        <f t="shared" si="389"/>
        <v>0</v>
      </c>
      <c r="K444" s="48" t="str">
        <f t="shared" si="390"/>
        <v/>
      </c>
      <c r="L444" s="48">
        <f t="shared" si="370"/>
        <v>0</v>
      </c>
      <c r="M444" s="51">
        <f t="shared" si="391"/>
        <v>0</v>
      </c>
      <c r="N444" s="51">
        <f t="shared" si="392"/>
        <v>0</v>
      </c>
      <c r="O444" s="52">
        <f t="shared" si="393"/>
        <v>0</v>
      </c>
      <c r="P444" s="96" t="str">
        <f t="shared" si="394"/>
        <v xml:space="preserve"> </v>
      </c>
      <c r="Q444" s="166" t="str">
        <f>IF(OR(P444&lt;Довідники!$J$8, P444&gt;Довідники!$K$8), "!", "")</f>
        <v>!</v>
      </c>
      <c r="R444" s="159"/>
      <c r="S444" s="103"/>
      <c r="T444" s="103"/>
      <c r="U444" s="72">
        <f t="shared" si="371"/>
        <v>0</v>
      </c>
      <c r="V444" s="104"/>
      <c r="W444" s="104"/>
      <c r="X444" s="105"/>
      <c r="Y444" s="102"/>
      <c r="Z444" s="103"/>
      <c r="AA444" s="103"/>
      <c r="AB444" s="72">
        <f t="shared" si="372"/>
        <v>0</v>
      </c>
      <c r="AC444" s="104"/>
      <c r="AD444" s="104"/>
      <c r="AE444" s="152"/>
      <c r="AF444" s="159"/>
      <c r="AG444" s="103"/>
      <c r="AH444" s="103"/>
      <c r="AI444" s="72">
        <f t="shared" si="373"/>
        <v>0</v>
      </c>
      <c r="AJ444" s="104"/>
      <c r="AK444" s="104"/>
      <c r="AL444" s="105"/>
      <c r="AM444" s="102"/>
      <c r="AN444" s="103"/>
      <c r="AO444" s="103"/>
      <c r="AP444" s="72">
        <f t="shared" si="374"/>
        <v>0</v>
      </c>
      <c r="AQ444" s="104"/>
      <c r="AR444" s="104"/>
      <c r="AS444" s="152"/>
      <c r="AT444" s="159"/>
      <c r="AU444" s="103"/>
      <c r="AV444" s="103"/>
      <c r="AW444" s="72">
        <f t="shared" si="375"/>
        <v>0</v>
      </c>
      <c r="AX444" s="104"/>
      <c r="AY444" s="104"/>
      <c r="AZ444" s="105"/>
      <c r="BA444" s="102"/>
      <c r="BB444" s="103"/>
      <c r="BC444" s="103"/>
      <c r="BD444" s="72">
        <f t="shared" si="376"/>
        <v>0</v>
      </c>
      <c r="BE444" s="104"/>
      <c r="BF444" s="104"/>
      <c r="BG444" s="152"/>
      <c r="BH444" s="159"/>
      <c r="BI444" s="103"/>
      <c r="BJ444" s="103"/>
      <c r="BK444" s="72">
        <f t="shared" si="377"/>
        <v>0</v>
      </c>
      <c r="BL444" s="104"/>
      <c r="BM444" s="104"/>
      <c r="BN444" s="105"/>
      <c r="BO444" s="102"/>
      <c r="BP444" s="103"/>
      <c r="BQ444" s="103"/>
      <c r="BR444" s="72">
        <f t="shared" si="378"/>
        <v>0</v>
      </c>
      <c r="BS444" s="104"/>
      <c r="BT444" s="104"/>
      <c r="BU444" s="152"/>
      <c r="BV444" s="159"/>
      <c r="BW444" s="103"/>
      <c r="BX444" s="103"/>
      <c r="BY444" s="72">
        <f t="shared" si="379"/>
        <v>0</v>
      </c>
      <c r="BZ444" s="104"/>
      <c r="CA444" s="104"/>
      <c r="CB444" s="105"/>
      <c r="CC444" s="102"/>
      <c r="CD444" s="103"/>
      <c r="CE444" s="103"/>
      <c r="CF444" s="72">
        <f t="shared" si="380"/>
        <v>0</v>
      </c>
      <c r="CG444" s="104"/>
      <c r="CH444" s="104"/>
      <c r="CI444" s="152"/>
      <c r="CJ444" s="159"/>
      <c r="CK444" s="103"/>
      <c r="CL444" s="103"/>
      <c r="CM444" s="72">
        <f t="shared" si="381"/>
        <v>0</v>
      </c>
      <c r="CN444" s="104"/>
      <c r="CO444" s="104"/>
      <c r="CP444" s="105"/>
      <c r="CQ444" s="102"/>
      <c r="CR444" s="103"/>
      <c r="CS444" s="103"/>
      <c r="CT444" s="72">
        <f t="shared" si="382"/>
        <v>0</v>
      </c>
      <c r="CU444" s="104"/>
      <c r="CV444" s="104"/>
      <c r="CW444" s="152"/>
      <c r="CX444" s="159"/>
      <c r="CY444" s="103"/>
      <c r="CZ444" s="103"/>
      <c r="DA444" s="72">
        <f t="shared" si="383"/>
        <v>0</v>
      </c>
      <c r="DB444" s="104"/>
      <c r="DC444" s="104"/>
      <c r="DD444" s="105"/>
      <c r="DE444" s="102"/>
      <c r="DF444" s="103"/>
      <c r="DG444" s="103"/>
      <c r="DH444" s="72">
        <f t="shared" si="384"/>
        <v>0</v>
      </c>
      <c r="DI444" s="104"/>
      <c r="DJ444" s="104"/>
      <c r="DK444" s="152"/>
      <c r="DL444" s="170">
        <f t="shared" si="395"/>
        <v>0</v>
      </c>
      <c r="DM444" s="51">
        <f>DN444*Довідники!$H$2</f>
        <v>0</v>
      </c>
      <c r="DN444" s="72">
        <f t="shared" si="396"/>
        <v>0</v>
      </c>
      <c r="DO444" s="96" t="str">
        <f t="shared" si="385"/>
        <v xml:space="preserve"> </v>
      </c>
      <c r="DP444" s="68" t="str">
        <f>IF(OR(DO444&lt;Довідники!$J$3, DO444&gt;Довідники!$K$3), "!", "")</f>
        <v>!</v>
      </c>
      <c r="DQ444" s="120"/>
      <c r="DR444" s="45" t="str">
        <f t="shared" si="397"/>
        <v/>
      </c>
      <c r="DS444" s="119"/>
      <c r="DT444" s="119"/>
      <c r="DU444" s="119"/>
      <c r="DV444" s="119"/>
      <c r="DW444" s="179"/>
      <c r="DX444" s="182"/>
      <c r="DY444" s="119"/>
      <c r="DZ444" s="119"/>
      <c r="EA444" s="183"/>
      <c r="EB444" s="129">
        <f t="shared" si="404"/>
        <v>0</v>
      </c>
      <c r="EC444" s="130">
        <f t="shared" si="405"/>
        <v>0</v>
      </c>
      <c r="ED444" s="131">
        <f t="shared" si="406"/>
        <v>0</v>
      </c>
      <c r="EE444" s="131">
        <f t="shared" si="399"/>
        <v>0</v>
      </c>
      <c r="EF444" s="131">
        <f t="shared" si="400"/>
        <v>0</v>
      </c>
      <c r="EG444" s="131">
        <f t="shared" si="401"/>
        <v>0</v>
      </c>
      <c r="EH444" s="131">
        <f t="shared" si="402"/>
        <v>0</v>
      </c>
      <c r="EI444" s="131">
        <f t="shared" si="403"/>
        <v>0</v>
      </c>
      <c r="EJ444" s="131">
        <f t="shared" si="407"/>
        <v>0</v>
      </c>
      <c r="EL444" s="123">
        <f t="shared" si="408"/>
        <v>0</v>
      </c>
    </row>
    <row r="445" spans="1:142" ht="13.5" hidden="1" thickBot="1" x14ac:dyDescent="0.25">
      <c r="A445" s="49">
        <f t="shared" si="398"/>
        <v>24</v>
      </c>
      <c r="B445" s="101"/>
      <c r="C445" s="50" t="str">
        <f>IF(ISBLANK(D445)=FALSE,VLOOKUP(D445,Довідники!$B$2:$C$45,2,FALSE),"")</f>
        <v/>
      </c>
      <c r="D445" s="145"/>
      <c r="E445" s="112"/>
      <c r="F445" s="48" t="str">
        <f t="shared" si="386"/>
        <v/>
      </c>
      <c r="G445" s="48" t="str">
        <f>CONCATENATE(IF($X445="З", CONCATENATE($R$4, ","), ""), IF($X445=Довідники!$E$5, CONCATENATE($R$4, "*,"), ""), IF($AE445="З", CONCATENATE($Y$4, ","), ""), IF($AE445=Довідники!$E$5, CONCATENATE($Y$4, "*,"), ""), IF($AL445="З", CONCATENATE($AF$4, ","), ""), IF($AL445=Довідники!$E$5, CONCATENATE($AF$4, "*,"), ""), IF($AS445="З", CONCATENATE($AM$4, ","), ""), IF($AS445=Довідники!$E$5, CONCATENATE($AM$4, "*,"), ""), IF($AZ445="З", CONCATENATE($AT$4, ","), ""), IF($AZ445=Довідники!$E$5, CONCATENATE($AT$4, "*,"), ""), IF($BG445="З", CONCATENATE($BA$4, ","), ""), IF($BG445=Довідники!$E$5, CONCATENATE($BA$4, "*,"), ""), IF($BN445="З", CONCATENATE($BH$4, ","), ""), IF($BN445=Довідники!$E$5, CONCATENATE($BH$4, "*,"), ""), IF($BU445="З", CONCATENATE($BO$4, ","), ""), IF($BU445=Довідники!$E$5, CONCATENATE($BO$4, "*,"), ""), IF($CB445="З", CONCATENATE($BV$4, ","), ""), IF($CB445=Довідники!$E$5, CONCATENATE($BV$4, "*,"), ""), IF($CI445="З", CONCATENATE($CC$4, ","), ""), IF($CI445=Довідники!$E$5, CONCATENATE($CC$4, "*,"), ""), IF($CP445="З", CONCATENATE($CJ$4, ","), ""), IF($CP445=Довідники!$E$5, CONCATENATE($CJ$4, "*,"), ""), IF($CW445="З", CONCATENATE($CQ$4, ","), ""), IF($CW445=Довідники!$E$5, CONCATENATE($CQ$4, "*,"), ""), IF($DD445="З", CONCATENATE($CX$4, ","), ""), IF($DD445=Довідники!$E$5, CONCATENATE($CX$4, "*,"), ""), IF($DK445="З", CONCATENATE($DE$4, ","), ""), IF($DK445=Довідники!$E$5, CONCATENATE($DE$4, "*,"), ""))</f>
        <v/>
      </c>
      <c r="H445" s="48" t="str">
        <f t="shared" si="387"/>
        <v/>
      </c>
      <c r="I445" s="48" t="str">
        <f t="shared" si="388"/>
        <v/>
      </c>
      <c r="J445" s="48">
        <f t="shared" si="389"/>
        <v>0</v>
      </c>
      <c r="K445" s="48" t="str">
        <f t="shared" si="390"/>
        <v/>
      </c>
      <c r="L445" s="48">
        <f t="shared" si="370"/>
        <v>0</v>
      </c>
      <c r="M445" s="51">
        <f t="shared" si="391"/>
        <v>0</v>
      </c>
      <c r="N445" s="51">
        <f t="shared" si="392"/>
        <v>0</v>
      </c>
      <c r="O445" s="52">
        <f t="shared" si="393"/>
        <v>0</v>
      </c>
      <c r="P445" s="96" t="str">
        <f t="shared" si="394"/>
        <v xml:space="preserve"> </v>
      </c>
      <c r="Q445" s="166" t="str">
        <f>IF(OR(P445&lt;Довідники!$J$8, P445&gt;Довідники!$K$8), "!", "")</f>
        <v>!</v>
      </c>
      <c r="R445" s="159"/>
      <c r="S445" s="103"/>
      <c r="T445" s="103"/>
      <c r="U445" s="72">
        <f t="shared" si="371"/>
        <v>0</v>
      </c>
      <c r="V445" s="104"/>
      <c r="W445" s="104"/>
      <c r="X445" s="105"/>
      <c r="Y445" s="102"/>
      <c r="Z445" s="103"/>
      <c r="AA445" s="103"/>
      <c r="AB445" s="72">
        <f t="shared" si="372"/>
        <v>0</v>
      </c>
      <c r="AC445" s="104"/>
      <c r="AD445" s="104"/>
      <c r="AE445" s="152"/>
      <c r="AF445" s="159"/>
      <c r="AG445" s="103"/>
      <c r="AH445" s="103"/>
      <c r="AI445" s="72">
        <f t="shared" si="373"/>
        <v>0</v>
      </c>
      <c r="AJ445" s="104"/>
      <c r="AK445" s="104"/>
      <c r="AL445" s="105"/>
      <c r="AM445" s="102"/>
      <c r="AN445" s="103"/>
      <c r="AO445" s="103"/>
      <c r="AP445" s="72">
        <f t="shared" si="374"/>
        <v>0</v>
      </c>
      <c r="AQ445" s="104"/>
      <c r="AR445" s="104"/>
      <c r="AS445" s="152"/>
      <c r="AT445" s="159"/>
      <c r="AU445" s="103"/>
      <c r="AV445" s="103"/>
      <c r="AW445" s="72">
        <f t="shared" si="375"/>
        <v>0</v>
      </c>
      <c r="AX445" s="104"/>
      <c r="AY445" s="104"/>
      <c r="AZ445" s="105"/>
      <c r="BA445" s="102"/>
      <c r="BB445" s="103"/>
      <c r="BC445" s="103"/>
      <c r="BD445" s="72">
        <f t="shared" si="376"/>
        <v>0</v>
      </c>
      <c r="BE445" s="104"/>
      <c r="BF445" s="104"/>
      <c r="BG445" s="152"/>
      <c r="BH445" s="159"/>
      <c r="BI445" s="103"/>
      <c r="BJ445" s="103"/>
      <c r="BK445" s="72">
        <f t="shared" si="377"/>
        <v>0</v>
      </c>
      <c r="BL445" s="104"/>
      <c r="BM445" s="104"/>
      <c r="BN445" s="105"/>
      <c r="BO445" s="102"/>
      <c r="BP445" s="103"/>
      <c r="BQ445" s="103"/>
      <c r="BR445" s="72">
        <f t="shared" si="378"/>
        <v>0</v>
      </c>
      <c r="BS445" s="104"/>
      <c r="BT445" s="104"/>
      <c r="BU445" s="152"/>
      <c r="BV445" s="159"/>
      <c r="BW445" s="103"/>
      <c r="BX445" s="103"/>
      <c r="BY445" s="72">
        <f t="shared" si="379"/>
        <v>0</v>
      </c>
      <c r="BZ445" s="104"/>
      <c r="CA445" s="104"/>
      <c r="CB445" s="105"/>
      <c r="CC445" s="102"/>
      <c r="CD445" s="103"/>
      <c r="CE445" s="103"/>
      <c r="CF445" s="72">
        <f t="shared" si="380"/>
        <v>0</v>
      </c>
      <c r="CG445" s="104"/>
      <c r="CH445" s="104"/>
      <c r="CI445" s="152"/>
      <c r="CJ445" s="159"/>
      <c r="CK445" s="103"/>
      <c r="CL445" s="103"/>
      <c r="CM445" s="72">
        <f t="shared" si="381"/>
        <v>0</v>
      </c>
      <c r="CN445" s="104"/>
      <c r="CO445" s="104"/>
      <c r="CP445" s="105"/>
      <c r="CQ445" s="102"/>
      <c r="CR445" s="103"/>
      <c r="CS445" s="103"/>
      <c r="CT445" s="72">
        <f t="shared" si="382"/>
        <v>0</v>
      </c>
      <c r="CU445" s="104"/>
      <c r="CV445" s="104"/>
      <c r="CW445" s="152"/>
      <c r="CX445" s="159"/>
      <c r="CY445" s="103"/>
      <c r="CZ445" s="103"/>
      <c r="DA445" s="72">
        <f t="shared" si="383"/>
        <v>0</v>
      </c>
      <c r="DB445" s="104"/>
      <c r="DC445" s="104"/>
      <c r="DD445" s="105"/>
      <c r="DE445" s="102"/>
      <c r="DF445" s="103"/>
      <c r="DG445" s="103"/>
      <c r="DH445" s="72">
        <f t="shared" si="384"/>
        <v>0</v>
      </c>
      <c r="DI445" s="104"/>
      <c r="DJ445" s="104"/>
      <c r="DK445" s="152"/>
      <c r="DL445" s="170">
        <f t="shared" si="395"/>
        <v>0</v>
      </c>
      <c r="DM445" s="51">
        <f>DN445*Довідники!$H$2</f>
        <v>0</v>
      </c>
      <c r="DN445" s="72">
        <f t="shared" si="396"/>
        <v>0</v>
      </c>
      <c r="DO445" s="96" t="str">
        <f t="shared" si="385"/>
        <v xml:space="preserve"> </v>
      </c>
      <c r="DP445" s="68" t="str">
        <f>IF(OR(DO445&lt;Довідники!$J$3, DO445&gt;Довідники!$K$3), "!", "")</f>
        <v>!</v>
      </c>
      <c r="DQ445" s="120"/>
      <c r="DR445" s="45" t="str">
        <f t="shared" si="397"/>
        <v/>
      </c>
      <c r="DS445" s="119"/>
      <c r="DT445" s="119"/>
      <c r="DU445" s="119"/>
      <c r="DV445" s="119"/>
      <c r="DW445" s="179"/>
      <c r="DX445" s="182"/>
      <c r="DY445" s="119"/>
      <c r="DZ445" s="119"/>
      <c r="EA445" s="183"/>
      <c r="EB445" s="129">
        <f t="shared" si="404"/>
        <v>0</v>
      </c>
      <c r="EC445" s="130">
        <f t="shared" si="405"/>
        <v>0</v>
      </c>
      <c r="ED445" s="131">
        <f t="shared" si="406"/>
        <v>0</v>
      </c>
      <c r="EE445" s="131">
        <f t="shared" si="399"/>
        <v>0</v>
      </c>
      <c r="EF445" s="131">
        <f t="shared" si="400"/>
        <v>0</v>
      </c>
      <c r="EG445" s="131">
        <f t="shared" si="401"/>
        <v>0</v>
      </c>
      <c r="EH445" s="131">
        <f t="shared" si="402"/>
        <v>0</v>
      </c>
      <c r="EI445" s="131">
        <f t="shared" si="403"/>
        <v>0</v>
      </c>
      <c r="EJ445" s="131">
        <f t="shared" si="407"/>
        <v>0</v>
      </c>
      <c r="EL445" s="123">
        <f t="shared" si="408"/>
        <v>0</v>
      </c>
    </row>
    <row r="446" spans="1:142" ht="13.5" hidden="1" thickBot="1" x14ac:dyDescent="0.25">
      <c r="A446" s="49">
        <f t="shared" si="398"/>
        <v>25</v>
      </c>
      <c r="B446" s="101"/>
      <c r="C446" s="50" t="str">
        <f>IF(ISBLANK(D446)=FALSE,VLOOKUP(D446,Довідники!$B$2:$C$45,2,FALSE),"")</f>
        <v/>
      </c>
      <c r="D446" s="145"/>
      <c r="E446" s="112"/>
      <c r="F446" s="48" t="str">
        <f t="shared" si="386"/>
        <v/>
      </c>
      <c r="G446" s="48" t="str">
        <f>CONCATENATE(IF($X446="З", CONCATENATE($R$4, ","), ""), IF($X446=Довідники!$E$5, CONCATENATE($R$4, "*,"), ""), IF($AE446="З", CONCATENATE($Y$4, ","), ""), IF($AE446=Довідники!$E$5, CONCATENATE($Y$4, "*,"), ""), IF($AL446="З", CONCATENATE($AF$4, ","), ""), IF($AL446=Довідники!$E$5, CONCATENATE($AF$4, "*,"), ""), IF($AS446="З", CONCATENATE($AM$4, ","), ""), IF($AS446=Довідники!$E$5, CONCATENATE($AM$4, "*,"), ""), IF($AZ446="З", CONCATENATE($AT$4, ","), ""), IF($AZ446=Довідники!$E$5, CONCATENATE($AT$4, "*,"), ""), IF($BG446="З", CONCATENATE($BA$4, ","), ""), IF($BG446=Довідники!$E$5, CONCATENATE($BA$4, "*,"), ""), IF($BN446="З", CONCATENATE($BH$4, ","), ""), IF($BN446=Довідники!$E$5, CONCATENATE($BH$4, "*,"), ""), IF($BU446="З", CONCATENATE($BO$4, ","), ""), IF($BU446=Довідники!$E$5, CONCATENATE($BO$4, "*,"), ""), IF($CB446="З", CONCATENATE($BV$4, ","), ""), IF($CB446=Довідники!$E$5, CONCATENATE($BV$4, "*,"), ""), IF($CI446="З", CONCATENATE($CC$4, ","), ""), IF($CI446=Довідники!$E$5, CONCATENATE($CC$4, "*,"), ""), IF($CP446="З", CONCATENATE($CJ$4, ","), ""), IF($CP446=Довідники!$E$5, CONCATENATE($CJ$4, "*,"), ""), IF($CW446="З", CONCATENATE($CQ$4, ","), ""), IF($CW446=Довідники!$E$5, CONCATENATE($CQ$4, "*,"), ""), IF($DD446="З", CONCATENATE($CX$4, ","), ""), IF($DD446=Довідники!$E$5, CONCATENATE($CX$4, "*,"), ""), IF($DK446="З", CONCATENATE($DE$4, ","), ""), IF($DK446=Довідники!$E$5, CONCATENATE($DE$4, "*,"), ""))</f>
        <v/>
      </c>
      <c r="H446" s="48" t="str">
        <f t="shared" si="387"/>
        <v/>
      </c>
      <c r="I446" s="48" t="str">
        <f t="shared" si="388"/>
        <v/>
      </c>
      <c r="J446" s="48">
        <f t="shared" si="389"/>
        <v>0</v>
      </c>
      <c r="K446" s="48" t="str">
        <f t="shared" si="390"/>
        <v/>
      </c>
      <c r="L446" s="48">
        <f t="shared" si="370"/>
        <v>0</v>
      </c>
      <c r="M446" s="51">
        <f t="shared" si="391"/>
        <v>0</v>
      </c>
      <c r="N446" s="51">
        <f t="shared" si="392"/>
        <v>0</v>
      </c>
      <c r="O446" s="52">
        <f t="shared" si="393"/>
        <v>0</v>
      </c>
      <c r="P446" s="96" t="str">
        <f t="shared" si="394"/>
        <v xml:space="preserve"> </v>
      </c>
      <c r="Q446" s="166" t="str">
        <f>IF(OR(P446&lt;Довідники!$J$8, P446&gt;Довідники!$K$8), "!", "")</f>
        <v>!</v>
      </c>
      <c r="R446" s="159"/>
      <c r="S446" s="103"/>
      <c r="T446" s="103"/>
      <c r="U446" s="72">
        <f t="shared" si="371"/>
        <v>0</v>
      </c>
      <c r="V446" s="104"/>
      <c r="W446" s="104"/>
      <c r="X446" s="105"/>
      <c r="Y446" s="102"/>
      <c r="Z446" s="103"/>
      <c r="AA446" s="103"/>
      <c r="AB446" s="72">
        <f t="shared" si="372"/>
        <v>0</v>
      </c>
      <c r="AC446" s="104"/>
      <c r="AD446" s="104"/>
      <c r="AE446" s="152"/>
      <c r="AF446" s="159"/>
      <c r="AG446" s="103"/>
      <c r="AH446" s="103"/>
      <c r="AI446" s="72">
        <f t="shared" si="373"/>
        <v>0</v>
      </c>
      <c r="AJ446" s="104"/>
      <c r="AK446" s="104"/>
      <c r="AL446" s="105"/>
      <c r="AM446" s="102"/>
      <c r="AN446" s="103"/>
      <c r="AO446" s="103"/>
      <c r="AP446" s="72">
        <f t="shared" si="374"/>
        <v>0</v>
      </c>
      <c r="AQ446" s="104"/>
      <c r="AR446" s="104"/>
      <c r="AS446" s="152"/>
      <c r="AT446" s="159"/>
      <c r="AU446" s="103"/>
      <c r="AV446" s="103"/>
      <c r="AW446" s="72">
        <f t="shared" si="375"/>
        <v>0</v>
      </c>
      <c r="AX446" s="104"/>
      <c r="AY446" s="104"/>
      <c r="AZ446" s="105"/>
      <c r="BA446" s="102"/>
      <c r="BB446" s="103"/>
      <c r="BC446" s="103"/>
      <c r="BD446" s="72">
        <f t="shared" si="376"/>
        <v>0</v>
      </c>
      <c r="BE446" s="104"/>
      <c r="BF446" s="104"/>
      <c r="BG446" s="152"/>
      <c r="BH446" s="159"/>
      <c r="BI446" s="103"/>
      <c r="BJ446" s="103"/>
      <c r="BK446" s="72">
        <f t="shared" si="377"/>
        <v>0</v>
      </c>
      <c r="BL446" s="104"/>
      <c r="BM446" s="104"/>
      <c r="BN446" s="105"/>
      <c r="BO446" s="102"/>
      <c r="BP446" s="103"/>
      <c r="BQ446" s="103"/>
      <c r="BR446" s="72">
        <f t="shared" si="378"/>
        <v>0</v>
      </c>
      <c r="BS446" s="104"/>
      <c r="BT446" s="104"/>
      <c r="BU446" s="152"/>
      <c r="BV446" s="159"/>
      <c r="BW446" s="103"/>
      <c r="BX446" s="103"/>
      <c r="BY446" s="72">
        <f t="shared" si="379"/>
        <v>0</v>
      </c>
      <c r="BZ446" s="104"/>
      <c r="CA446" s="104"/>
      <c r="CB446" s="105"/>
      <c r="CC446" s="102"/>
      <c r="CD446" s="103"/>
      <c r="CE446" s="103"/>
      <c r="CF446" s="72">
        <f t="shared" si="380"/>
        <v>0</v>
      </c>
      <c r="CG446" s="104"/>
      <c r="CH446" s="104"/>
      <c r="CI446" s="152"/>
      <c r="CJ446" s="159"/>
      <c r="CK446" s="103"/>
      <c r="CL446" s="103"/>
      <c r="CM446" s="72">
        <f t="shared" si="381"/>
        <v>0</v>
      </c>
      <c r="CN446" s="104"/>
      <c r="CO446" s="104"/>
      <c r="CP446" s="105"/>
      <c r="CQ446" s="102"/>
      <c r="CR446" s="103"/>
      <c r="CS446" s="103"/>
      <c r="CT446" s="72">
        <f t="shared" si="382"/>
        <v>0</v>
      </c>
      <c r="CU446" s="104"/>
      <c r="CV446" s="104"/>
      <c r="CW446" s="152"/>
      <c r="CX446" s="159"/>
      <c r="CY446" s="103"/>
      <c r="CZ446" s="103"/>
      <c r="DA446" s="72">
        <f t="shared" si="383"/>
        <v>0</v>
      </c>
      <c r="DB446" s="104"/>
      <c r="DC446" s="104"/>
      <c r="DD446" s="105"/>
      <c r="DE446" s="102"/>
      <c r="DF446" s="103"/>
      <c r="DG446" s="103"/>
      <c r="DH446" s="72">
        <f t="shared" si="384"/>
        <v>0</v>
      </c>
      <c r="DI446" s="104"/>
      <c r="DJ446" s="104"/>
      <c r="DK446" s="152"/>
      <c r="DL446" s="170">
        <f t="shared" si="395"/>
        <v>0</v>
      </c>
      <c r="DM446" s="51">
        <f>DN446*Довідники!$H$2</f>
        <v>0</v>
      </c>
      <c r="DN446" s="72">
        <f t="shared" si="396"/>
        <v>0</v>
      </c>
      <c r="DO446" s="96" t="str">
        <f t="shared" si="385"/>
        <v xml:space="preserve"> </v>
      </c>
      <c r="DP446" s="68" t="str">
        <f>IF(OR(DO446&lt;Довідники!$J$3, DO446&gt;Довідники!$K$3), "!", "")</f>
        <v>!</v>
      </c>
      <c r="DQ446" s="120"/>
      <c r="DR446" s="45" t="str">
        <f t="shared" si="397"/>
        <v/>
      </c>
      <c r="DS446" s="119"/>
      <c r="DT446" s="119"/>
      <c r="DU446" s="119"/>
      <c r="DV446" s="119"/>
      <c r="DW446" s="179"/>
      <c r="DX446" s="182"/>
      <c r="DY446" s="119"/>
      <c r="DZ446" s="119"/>
      <c r="EA446" s="183"/>
      <c r="EB446" s="129">
        <f t="shared" si="404"/>
        <v>0</v>
      </c>
      <c r="EC446" s="130">
        <f t="shared" si="405"/>
        <v>0</v>
      </c>
      <c r="ED446" s="131">
        <f t="shared" si="406"/>
        <v>0</v>
      </c>
      <c r="EE446" s="131">
        <f t="shared" si="399"/>
        <v>0</v>
      </c>
      <c r="EF446" s="131">
        <f t="shared" si="400"/>
        <v>0</v>
      </c>
      <c r="EG446" s="131">
        <f t="shared" si="401"/>
        <v>0</v>
      </c>
      <c r="EH446" s="131">
        <f t="shared" si="402"/>
        <v>0</v>
      </c>
      <c r="EI446" s="131">
        <f t="shared" si="403"/>
        <v>0</v>
      </c>
      <c r="EJ446" s="131">
        <f t="shared" si="407"/>
        <v>0</v>
      </c>
      <c r="EL446" s="123">
        <f t="shared" si="408"/>
        <v>0</v>
      </c>
    </row>
    <row r="447" spans="1:142" ht="13.5" hidden="1" thickBot="1" x14ac:dyDescent="0.25">
      <c r="A447" s="49">
        <f t="shared" si="398"/>
        <v>26</v>
      </c>
      <c r="B447" s="101"/>
      <c r="C447" s="50" t="str">
        <f>IF(ISBLANK(D447)=FALSE,VLOOKUP(D447,Довідники!$B$2:$C$45,2,FALSE),"")</f>
        <v/>
      </c>
      <c r="D447" s="145"/>
      <c r="E447" s="112"/>
      <c r="F447" s="48" t="str">
        <f t="shared" si="386"/>
        <v/>
      </c>
      <c r="G447" s="48" t="str">
        <f>CONCATENATE(IF($X447="З", CONCATENATE($R$4, ","), ""), IF($X447=Довідники!$E$5, CONCATENATE($R$4, "*,"), ""), IF($AE447="З", CONCATENATE($Y$4, ","), ""), IF($AE447=Довідники!$E$5, CONCATENATE($Y$4, "*,"), ""), IF($AL447="З", CONCATENATE($AF$4, ","), ""), IF($AL447=Довідники!$E$5, CONCATENATE($AF$4, "*,"), ""), IF($AS447="З", CONCATENATE($AM$4, ","), ""), IF($AS447=Довідники!$E$5, CONCATENATE($AM$4, "*,"), ""), IF($AZ447="З", CONCATENATE($AT$4, ","), ""), IF($AZ447=Довідники!$E$5, CONCATENATE($AT$4, "*,"), ""), IF($BG447="З", CONCATENATE($BA$4, ","), ""), IF($BG447=Довідники!$E$5, CONCATENATE($BA$4, "*,"), ""), IF($BN447="З", CONCATENATE($BH$4, ","), ""), IF($BN447=Довідники!$E$5, CONCATENATE($BH$4, "*,"), ""), IF($BU447="З", CONCATENATE($BO$4, ","), ""), IF($BU447=Довідники!$E$5, CONCATENATE($BO$4, "*,"), ""), IF($CB447="З", CONCATENATE($BV$4, ","), ""), IF($CB447=Довідники!$E$5, CONCATENATE($BV$4, "*,"), ""), IF($CI447="З", CONCATENATE($CC$4, ","), ""), IF($CI447=Довідники!$E$5, CONCATENATE($CC$4, "*,"), ""), IF($CP447="З", CONCATENATE($CJ$4, ","), ""), IF($CP447=Довідники!$E$5, CONCATENATE($CJ$4, "*,"), ""), IF($CW447="З", CONCATENATE($CQ$4, ","), ""), IF($CW447=Довідники!$E$5, CONCATENATE($CQ$4, "*,"), ""), IF($DD447="З", CONCATENATE($CX$4, ","), ""), IF($DD447=Довідники!$E$5, CONCATENATE($CX$4, "*,"), ""), IF($DK447="З", CONCATENATE($DE$4, ","), ""), IF($DK447=Довідники!$E$5, CONCATENATE($DE$4, "*,"), ""))</f>
        <v/>
      </c>
      <c r="H447" s="48" t="str">
        <f t="shared" si="387"/>
        <v/>
      </c>
      <c r="I447" s="48" t="str">
        <f t="shared" si="388"/>
        <v/>
      </c>
      <c r="J447" s="48">
        <f t="shared" si="389"/>
        <v>0</v>
      </c>
      <c r="K447" s="48" t="str">
        <f t="shared" si="390"/>
        <v/>
      </c>
      <c r="L447" s="48">
        <f t="shared" si="370"/>
        <v>0</v>
      </c>
      <c r="M447" s="51">
        <f t="shared" si="391"/>
        <v>0</v>
      </c>
      <c r="N447" s="51">
        <f t="shared" si="392"/>
        <v>0</v>
      </c>
      <c r="O447" s="52">
        <f t="shared" si="393"/>
        <v>0</v>
      </c>
      <c r="P447" s="96" t="str">
        <f t="shared" si="394"/>
        <v xml:space="preserve"> </v>
      </c>
      <c r="Q447" s="166" t="str">
        <f>IF(OR(P447&lt;Довідники!$J$8, P447&gt;Довідники!$K$8), "!", "")</f>
        <v>!</v>
      </c>
      <c r="R447" s="159"/>
      <c r="S447" s="103"/>
      <c r="T447" s="103"/>
      <c r="U447" s="72">
        <f t="shared" si="371"/>
        <v>0</v>
      </c>
      <c r="V447" s="104"/>
      <c r="W447" s="104"/>
      <c r="X447" s="105"/>
      <c r="Y447" s="102"/>
      <c r="Z447" s="103"/>
      <c r="AA447" s="103"/>
      <c r="AB447" s="72">
        <f t="shared" si="372"/>
        <v>0</v>
      </c>
      <c r="AC447" s="104"/>
      <c r="AD447" s="104"/>
      <c r="AE447" s="152"/>
      <c r="AF447" s="159"/>
      <c r="AG447" s="103"/>
      <c r="AH447" s="103"/>
      <c r="AI447" s="72">
        <f t="shared" si="373"/>
        <v>0</v>
      </c>
      <c r="AJ447" s="104"/>
      <c r="AK447" s="104"/>
      <c r="AL447" s="105"/>
      <c r="AM447" s="102"/>
      <c r="AN447" s="103"/>
      <c r="AO447" s="103"/>
      <c r="AP447" s="72">
        <f t="shared" si="374"/>
        <v>0</v>
      </c>
      <c r="AQ447" s="104"/>
      <c r="AR447" s="104"/>
      <c r="AS447" s="152"/>
      <c r="AT447" s="159"/>
      <c r="AU447" s="103"/>
      <c r="AV447" s="103"/>
      <c r="AW447" s="72">
        <f t="shared" si="375"/>
        <v>0</v>
      </c>
      <c r="AX447" s="104"/>
      <c r="AY447" s="104"/>
      <c r="AZ447" s="105"/>
      <c r="BA447" s="102"/>
      <c r="BB447" s="103"/>
      <c r="BC447" s="103"/>
      <c r="BD447" s="72">
        <f t="shared" si="376"/>
        <v>0</v>
      </c>
      <c r="BE447" s="104"/>
      <c r="BF447" s="104"/>
      <c r="BG447" s="152"/>
      <c r="BH447" s="159"/>
      <c r="BI447" s="103"/>
      <c r="BJ447" s="103"/>
      <c r="BK447" s="72">
        <f t="shared" si="377"/>
        <v>0</v>
      </c>
      <c r="BL447" s="104"/>
      <c r="BM447" s="104"/>
      <c r="BN447" s="105"/>
      <c r="BO447" s="102"/>
      <c r="BP447" s="103"/>
      <c r="BQ447" s="103"/>
      <c r="BR447" s="72">
        <f t="shared" si="378"/>
        <v>0</v>
      </c>
      <c r="BS447" s="104"/>
      <c r="BT447" s="104"/>
      <c r="BU447" s="152"/>
      <c r="BV447" s="159"/>
      <c r="BW447" s="103"/>
      <c r="BX447" s="103"/>
      <c r="BY447" s="72">
        <f t="shared" si="379"/>
        <v>0</v>
      </c>
      <c r="BZ447" s="104"/>
      <c r="CA447" s="104"/>
      <c r="CB447" s="105"/>
      <c r="CC447" s="102"/>
      <c r="CD447" s="103"/>
      <c r="CE447" s="103"/>
      <c r="CF447" s="72">
        <f t="shared" si="380"/>
        <v>0</v>
      </c>
      <c r="CG447" s="104"/>
      <c r="CH447" s="104"/>
      <c r="CI447" s="152"/>
      <c r="CJ447" s="159"/>
      <c r="CK447" s="103"/>
      <c r="CL447" s="103"/>
      <c r="CM447" s="72">
        <f t="shared" si="381"/>
        <v>0</v>
      </c>
      <c r="CN447" s="104"/>
      <c r="CO447" s="104"/>
      <c r="CP447" s="105"/>
      <c r="CQ447" s="102"/>
      <c r="CR447" s="103"/>
      <c r="CS447" s="103"/>
      <c r="CT447" s="72">
        <f t="shared" si="382"/>
        <v>0</v>
      </c>
      <c r="CU447" s="104"/>
      <c r="CV447" s="104"/>
      <c r="CW447" s="152"/>
      <c r="CX447" s="159"/>
      <c r="CY447" s="103"/>
      <c r="CZ447" s="103"/>
      <c r="DA447" s="72">
        <f t="shared" si="383"/>
        <v>0</v>
      </c>
      <c r="DB447" s="104"/>
      <c r="DC447" s="104"/>
      <c r="DD447" s="105"/>
      <c r="DE447" s="102"/>
      <c r="DF447" s="103"/>
      <c r="DG447" s="103"/>
      <c r="DH447" s="72">
        <f t="shared" si="384"/>
        <v>0</v>
      </c>
      <c r="DI447" s="104"/>
      <c r="DJ447" s="104"/>
      <c r="DK447" s="152"/>
      <c r="DL447" s="170">
        <f t="shared" si="395"/>
        <v>0</v>
      </c>
      <c r="DM447" s="51">
        <f>DN447*Довідники!$H$2</f>
        <v>0</v>
      </c>
      <c r="DN447" s="72">
        <f t="shared" si="396"/>
        <v>0</v>
      </c>
      <c r="DO447" s="96" t="str">
        <f t="shared" si="385"/>
        <v xml:space="preserve"> </v>
      </c>
      <c r="DP447" s="68" t="str">
        <f>IF(OR(DO447&lt;Довідники!$J$3, DO447&gt;Довідники!$K$3), "!", "")</f>
        <v>!</v>
      </c>
      <c r="DQ447" s="120"/>
      <c r="DR447" s="45" t="str">
        <f t="shared" si="397"/>
        <v/>
      </c>
      <c r="DS447" s="119"/>
      <c r="DT447" s="119"/>
      <c r="DU447" s="119"/>
      <c r="DV447" s="119"/>
      <c r="DW447" s="179"/>
      <c r="DX447" s="182"/>
      <c r="DY447" s="119"/>
      <c r="DZ447" s="119"/>
      <c r="EA447" s="183"/>
      <c r="EB447" s="129">
        <f t="shared" si="404"/>
        <v>0</v>
      </c>
      <c r="EC447" s="130">
        <f t="shared" si="405"/>
        <v>0</v>
      </c>
      <c r="ED447" s="131">
        <f t="shared" si="406"/>
        <v>0</v>
      </c>
      <c r="EE447" s="131">
        <f t="shared" si="399"/>
        <v>0</v>
      </c>
      <c r="EF447" s="131">
        <f t="shared" si="400"/>
        <v>0</v>
      </c>
      <c r="EG447" s="131">
        <f t="shared" si="401"/>
        <v>0</v>
      </c>
      <c r="EH447" s="131">
        <f t="shared" si="402"/>
        <v>0</v>
      </c>
      <c r="EI447" s="131">
        <f t="shared" si="403"/>
        <v>0</v>
      </c>
      <c r="EJ447" s="131">
        <f t="shared" si="407"/>
        <v>0</v>
      </c>
      <c r="EL447" s="123">
        <f t="shared" si="408"/>
        <v>0</v>
      </c>
    </row>
    <row r="448" spans="1:142" ht="13.5" hidden="1" thickBot="1" x14ac:dyDescent="0.25">
      <c r="A448" s="49">
        <f t="shared" si="398"/>
        <v>27</v>
      </c>
      <c r="B448" s="101"/>
      <c r="C448" s="50" t="str">
        <f>IF(ISBLANK(D448)=FALSE,VLOOKUP(D448,Довідники!$B$2:$C$45,2,FALSE),"")</f>
        <v/>
      </c>
      <c r="D448" s="145"/>
      <c r="E448" s="112"/>
      <c r="F448" s="48" t="str">
        <f t="shared" si="386"/>
        <v/>
      </c>
      <c r="G448" s="48" t="str">
        <f>CONCATENATE(IF($X448="З", CONCATENATE($R$4, ","), ""), IF($X448=Довідники!$E$5, CONCATENATE($R$4, "*,"), ""), IF($AE448="З", CONCATENATE($Y$4, ","), ""), IF($AE448=Довідники!$E$5, CONCATENATE($Y$4, "*,"), ""), IF($AL448="З", CONCATENATE($AF$4, ","), ""), IF($AL448=Довідники!$E$5, CONCATENATE($AF$4, "*,"), ""), IF($AS448="З", CONCATENATE($AM$4, ","), ""), IF($AS448=Довідники!$E$5, CONCATENATE($AM$4, "*,"), ""), IF($AZ448="З", CONCATENATE($AT$4, ","), ""), IF($AZ448=Довідники!$E$5, CONCATENATE($AT$4, "*,"), ""), IF($BG448="З", CONCATENATE($BA$4, ","), ""), IF($BG448=Довідники!$E$5, CONCATENATE($BA$4, "*,"), ""), IF($BN448="З", CONCATENATE($BH$4, ","), ""), IF($BN448=Довідники!$E$5, CONCATENATE($BH$4, "*,"), ""), IF($BU448="З", CONCATENATE($BO$4, ","), ""), IF($BU448=Довідники!$E$5, CONCATENATE($BO$4, "*,"), ""), IF($CB448="З", CONCATENATE($BV$4, ","), ""), IF($CB448=Довідники!$E$5, CONCATENATE($BV$4, "*,"), ""), IF($CI448="З", CONCATENATE($CC$4, ","), ""), IF($CI448=Довідники!$E$5, CONCATENATE($CC$4, "*,"), ""), IF($CP448="З", CONCATENATE($CJ$4, ","), ""), IF($CP448=Довідники!$E$5, CONCATENATE($CJ$4, "*,"), ""), IF($CW448="З", CONCATENATE($CQ$4, ","), ""), IF($CW448=Довідники!$E$5, CONCATENATE($CQ$4, "*,"), ""), IF($DD448="З", CONCATENATE($CX$4, ","), ""), IF($DD448=Довідники!$E$5, CONCATENATE($CX$4, "*,"), ""), IF($DK448="З", CONCATENATE($DE$4, ","), ""), IF($DK448=Довідники!$E$5, CONCATENATE($DE$4, "*,"), ""))</f>
        <v/>
      </c>
      <c r="H448" s="48" t="str">
        <f t="shared" si="387"/>
        <v/>
      </c>
      <c r="I448" s="48" t="str">
        <f t="shared" si="388"/>
        <v/>
      </c>
      <c r="J448" s="48">
        <f t="shared" si="389"/>
        <v>0</v>
      </c>
      <c r="K448" s="48" t="str">
        <f t="shared" si="390"/>
        <v/>
      </c>
      <c r="L448" s="48">
        <f t="shared" si="370"/>
        <v>0</v>
      </c>
      <c r="M448" s="51">
        <f t="shared" si="391"/>
        <v>0</v>
      </c>
      <c r="N448" s="51">
        <f t="shared" si="392"/>
        <v>0</v>
      </c>
      <c r="O448" s="52">
        <f t="shared" si="393"/>
        <v>0</v>
      </c>
      <c r="P448" s="96" t="str">
        <f t="shared" si="394"/>
        <v xml:space="preserve"> </v>
      </c>
      <c r="Q448" s="166" t="str">
        <f>IF(OR(P448&lt;Довідники!$J$8, P448&gt;Довідники!$K$8), "!", "")</f>
        <v>!</v>
      </c>
      <c r="R448" s="159"/>
      <c r="S448" s="103"/>
      <c r="T448" s="103"/>
      <c r="U448" s="72">
        <f t="shared" si="371"/>
        <v>0</v>
      </c>
      <c r="V448" s="104"/>
      <c r="W448" s="104"/>
      <c r="X448" s="105"/>
      <c r="Y448" s="102"/>
      <c r="Z448" s="103"/>
      <c r="AA448" s="103"/>
      <c r="AB448" s="72">
        <f t="shared" si="372"/>
        <v>0</v>
      </c>
      <c r="AC448" s="104"/>
      <c r="AD448" s="104"/>
      <c r="AE448" s="152"/>
      <c r="AF448" s="159"/>
      <c r="AG448" s="103"/>
      <c r="AH448" s="103"/>
      <c r="AI448" s="72">
        <f t="shared" si="373"/>
        <v>0</v>
      </c>
      <c r="AJ448" s="104"/>
      <c r="AK448" s="104"/>
      <c r="AL448" s="105"/>
      <c r="AM448" s="102"/>
      <c r="AN448" s="103"/>
      <c r="AO448" s="103"/>
      <c r="AP448" s="72">
        <f t="shared" si="374"/>
        <v>0</v>
      </c>
      <c r="AQ448" s="104"/>
      <c r="AR448" s="104"/>
      <c r="AS448" s="152"/>
      <c r="AT448" s="159"/>
      <c r="AU448" s="103"/>
      <c r="AV448" s="103"/>
      <c r="AW448" s="72">
        <f t="shared" si="375"/>
        <v>0</v>
      </c>
      <c r="AX448" s="104"/>
      <c r="AY448" s="104"/>
      <c r="AZ448" s="105"/>
      <c r="BA448" s="102"/>
      <c r="BB448" s="103"/>
      <c r="BC448" s="103"/>
      <c r="BD448" s="72">
        <f t="shared" si="376"/>
        <v>0</v>
      </c>
      <c r="BE448" s="104"/>
      <c r="BF448" s="104"/>
      <c r="BG448" s="152"/>
      <c r="BH448" s="159"/>
      <c r="BI448" s="103"/>
      <c r="BJ448" s="103"/>
      <c r="BK448" s="72">
        <f t="shared" si="377"/>
        <v>0</v>
      </c>
      <c r="BL448" s="104"/>
      <c r="BM448" s="104"/>
      <c r="BN448" s="105"/>
      <c r="BO448" s="102"/>
      <c r="BP448" s="103"/>
      <c r="BQ448" s="103"/>
      <c r="BR448" s="72">
        <f t="shared" si="378"/>
        <v>0</v>
      </c>
      <c r="BS448" s="104"/>
      <c r="BT448" s="104"/>
      <c r="BU448" s="152"/>
      <c r="BV448" s="159"/>
      <c r="BW448" s="103"/>
      <c r="BX448" s="103"/>
      <c r="BY448" s="72">
        <f t="shared" si="379"/>
        <v>0</v>
      </c>
      <c r="BZ448" s="104"/>
      <c r="CA448" s="104"/>
      <c r="CB448" s="105"/>
      <c r="CC448" s="102"/>
      <c r="CD448" s="103"/>
      <c r="CE448" s="103"/>
      <c r="CF448" s="72">
        <f t="shared" si="380"/>
        <v>0</v>
      </c>
      <c r="CG448" s="104"/>
      <c r="CH448" s="104"/>
      <c r="CI448" s="152"/>
      <c r="CJ448" s="159"/>
      <c r="CK448" s="103"/>
      <c r="CL448" s="103"/>
      <c r="CM448" s="72">
        <f t="shared" si="381"/>
        <v>0</v>
      </c>
      <c r="CN448" s="104"/>
      <c r="CO448" s="104"/>
      <c r="CP448" s="105"/>
      <c r="CQ448" s="102"/>
      <c r="CR448" s="103"/>
      <c r="CS448" s="103"/>
      <c r="CT448" s="72">
        <f t="shared" si="382"/>
        <v>0</v>
      </c>
      <c r="CU448" s="104"/>
      <c r="CV448" s="104"/>
      <c r="CW448" s="152"/>
      <c r="CX448" s="159"/>
      <c r="CY448" s="103"/>
      <c r="CZ448" s="103"/>
      <c r="DA448" s="72">
        <f t="shared" si="383"/>
        <v>0</v>
      </c>
      <c r="DB448" s="104"/>
      <c r="DC448" s="104"/>
      <c r="DD448" s="105"/>
      <c r="DE448" s="102"/>
      <c r="DF448" s="103"/>
      <c r="DG448" s="103"/>
      <c r="DH448" s="72">
        <f t="shared" si="384"/>
        <v>0</v>
      </c>
      <c r="DI448" s="104"/>
      <c r="DJ448" s="104"/>
      <c r="DK448" s="152"/>
      <c r="DL448" s="170">
        <f t="shared" si="395"/>
        <v>0</v>
      </c>
      <c r="DM448" s="51">
        <f>DN448*Довідники!$H$2</f>
        <v>0</v>
      </c>
      <c r="DN448" s="72">
        <f t="shared" si="396"/>
        <v>0</v>
      </c>
      <c r="DO448" s="96" t="str">
        <f t="shared" si="385"/>
        <v xml:space="preserve"> </v>
      </c>
      <c r="DP448" s="68" t="str">
        <f>IF(OR(DO448&lt;Довідники!$J$3, DO448&gt;Довідники!$K$3), "!", "")</f>
        <v>!</v>
      </c>
      <c r="DQ448" s="120"/>
      <c r="DR448" s="45" t="str">
        <f t="shared" si="397"/>
        <v/>
      </c>
      <c r="DS448" s="119"/>
      <c r="DT448" s="119"/>
      <c r="DU448" s="119"/>
      <c r="DV448" s="119"/>
      <c r="DW448" s="179"/>
      <c r="DX448" s="182"/>
      <c r="DY448" s="119"/>
      <c r="DZ448" s="119"/>
      <c r="EA448" s="183"/>
      <c r="EB448" s="129">
        <f t="shared" si="404"/>
        <v>0</v>
      </c>
      <c r="EC448" s="130">
        <f t="shared" si="405"/>
        <v>0</v>
      </c>
      <c r="ED448" s="131">
        <f t="shared" si="406"/>
        <v>0</v>
      </c>
      <c r="EE448" s="131">
        <f t="shared" si="399"/>
        <v>0</v>
      </c>
      <c r="EF448" s="131">
        <f t="shared" si="400"/>
        <v>0</v>
      </c>
      <c r="EG448" s="131">
        <f t="shared" si="401"/>
        <v>0</v>
      </c>
      <c r="EH448" s="131">
        <f t="shared" si="402"/>
        <v>0</v>
      </c>
      <c r="EI448" s="131">
        <f t="shared" si="403"/>
        <v>0</v>
      </c>
      <c r="EJ448" s="131">
        <f t="shared" si="407"/>
        <v>0</v>
      </c>
      <c r="EL448" s="123">
        <f t="shared" si="408"/>
        <v>0</v>
      </c>
    </row>
    <row r="449" spans="1:142" ht="13.5" hidden="1" thickBot="1" x14ac:dyDescent="0.25">
      <c r="A449" s="49">
        <f t="shared" si="398"/>
        <v>28</v>
      </c>
      <c r="B449" s="101"/>
      <c r="C449" s="50" t="str">
        <f>IF(ISBLANK(D449)=FALSE,VLOOKUP(D449,Довідники!$B$2:$C$45,2,FALSE),"")</f>
        <v/>
      </c>
      <c r="D449" s="145"/>
      <c r="E449" s="112"/>
      <c r="F449" s="48" t="str">
        <f t="shared" si="386"/>
        <v/>
      </c>
      <c r="G449" s="48" t="str">
        <f>CONCATENATE(IF($X449="З", CONCATENATE($R$4, ","), ""), IF($X449=Довідники!$E$5, CONCATENATE($R$4, "*,"), ""), IF($AE449="З", CONCATENATE($Y$4, ","), ""), IF($AE449=Довідники!$E$5, CONCATENATE($Y$4, "*,"), ""), IF($AL449="З", CONCATENATE($AF$4, ","), ""), IF($AL449=Довідники!$E$5, CONCATENATE($AF$4, "*,"), ""), IF($AS449="З", CONCATENATE($AM$4, ","), ""), IF($AS449=Довідники!$E$5, CONCATENATE($AM$4, "*,"), ""), IF($AZ449="З", CONCATENATE($AT$4, ","), ""), IF($AZ449=Довідники!$E$5, CONCATENATE($AT$4, "*,"), ""), IF($BG449="З", CONCATENATE($BA$4, ","), ""), IF($BG449=Довідники!$E$5, CONCATENATE($BA$4, "*,"), ""), IF($BN449="З", CONCATENATE($BH$4, ","), ""), IF($BN449=Довідники!$E$5, CONCATENATE($BH$4, "*,"), ""), IF($BU449="З", CONCATENATE($BO$4, ","), ""), IF($BU449=Довідники!$E$5, CONCATENATE($BO$4, "*,"), ""), IF($CB449="З", CONCATENATE($BV$4, ","), ""), IF($CB449=Довідники!$E$5, CONCATENATE($BV$4, "*,"), ""), IF($CI449="З", CONCATENATE($CC$4, ","), ""), IF($CI449=Довідники!$E$5, CONCATENATE($CC$4, "*,"), ""), IF($CP449="З", CONCATENATE($CJ$4, ","), ""), IF($CP449=Довідники!$E$5, CONCATENATE($CJ$4, "*,"), ""), IF($CW449="З", CONCATENATE($CQ$4, ","), ""), IF($CW449=Довідники!$E$5, CONCATENATE($CQ$4, "*,"), ""), IF($DD449="З", CONCATENATE($CX$4, ","), ""), IF($DD449=Довідники!$E$5, CONCATENATE($CX$4, "*,"), ""), IF($DK449="З", CONCATENATE($DE$4, ","), ""), IF($DK449=Довідники!$E$5, CONCATENATE($DE$4, "*,"), ""))</f>
        <v/>
      </c>
      <c r="H449" s="48" t="str">
        <f t="shared" si="387"/>
        <v/>
      </c>
      <c r="I449" s="48" t="str">
        <f t="shared" si="388"/>
        <v/>
      </c>
      <c r="J449" s="48">
        <f t="shared" si="389"/>
        <v>0</v>
      </c>
      <c r="K449" s="48" t="str">
        <f t="shared" si="390"/>
        <v/>
      </c>
      <c r="L449" s="48">
        <f t="shared" si="370"/>
        <v>0</v>
      </c>
      <c r="M449" s="51">
        <f t="shared" si="391"/>
        <v>0</v>
      </c>
      <c r="N449" s="51">
        <f t="shared" si="392"/>
        <v>0</v>
      </c>
      <c r="O449" s="52">
        <f t="shared" si="393"/>
        <v>0</v>
      </c>
      <c r="P449" s="96" t="str">
        <f t="shared" si="394"/>
        <v xml:space="preserve"> </v>
      </c>
      <c r="Q449" s="166" t="str">
        <f>IF(OR(P449&lt;Довідники!$J$8, P449&gt;Довідники!$K$8), "!", "")</f>
        <v>!</v>
      </c>
      <c r="R449" s="159"/>
      <c r="S449" s="103"/>
      <c r="T449" s="103"/>
      <c r="U449" s="72">
        <f t="shared" si="371"/>
        <v>0</v>
      </c>
      <c r="V449" s="104"/>
      <c r="W449" s="104"/>
      <c r="X449" s="105"/>
      <c r="Y449" s="102"/>
      <c r="Z449" s="103"/>
      <c r="AA449" s="103"/>
      <c r="AB449" s="72">
        <f t="shared" si="372"/>
        <v>0</v>
      </c>
      <c r="AC449" s="104"/>
      <c r="AD449" s="104"/>
      <c r="AE449" s="152"/>
      <c r="AF449" s="159"/>
      <c r="AG449" s="103"/>
      <c r="AH449" s="103"/>
      <c r="AI449" s="72">
        <f t="shared" si="373"/>
        <v>0</v>
      </c>
      <c r="AJ449" s="104"/>
      <c r="AK449" s="104"/>
      <c r="AL449" s="105"/>
      <c r="AM449" s="102"/>
      <c r="AN449" s="103"/>
      <c r="AO449" s="103"/>
      <c r="AP449" s="72">
        <f t="shared" si="374"/>
        <v>0</v>
      </c>
      <c r="AQ449" s="104"/>
      <c r="AR449" s="104"/>
      <c r="AS449" s="152"/>
      <c r="AT449" s="159"/>
      <c r="AU449" s="103"/>
      <c r="AV449" s="103"/>
      <c r="AW449" s="72">
        <f t="shared" si="375"/>
        <v>0</v>
      </c>
      <c r="AX449" s="104"/>
      <c r="AY449" s="104"/>
      <c r="AZ449" s="105"/>
      <c r="BA449" s="102"/>
      <c r="BB449" s="103"/>
      <c r="BC449" s="103"/>
      <c r="BD449" s="72">
        <f t="shared" si="376"/>
        <v>0</v>
      </c>
      <c r="BE449" s="104"/>
      <c r="BF449" s="104"/>
      <c r="BG449" s="152"/>
      <c r="BH449" s="159"/>
      <c r="BI449" s="103"/>
      <c r="BJ449" s="103"/>
      <c r="BK449" s="72">
        <f t="shared" si="377"/>
        <v>0</v>
      </c>
      <c r="BL449" s="104"/>
      <c r="BM449" s="104"/>
      <c r="BN449" s="105"/>
      <c r="BO449" s="102"/>
      <c r="BP449" s="103"/>
      <c r="BQ449" s="103"/>
      <c r="BR449" s="72">
        <f t="shared" si="378"/>
        <v>0</v>
      </c>
      <c r="BS449" s="104"/>
      <c r="BT449" s="104"/>
      <c r="BU449" s="152"/>
      <c r="BV449" s="159"/>
      <c r="BW449" s="103"/>
      <c r="BX449" s="103"/>
      <c r="BY449" s="72">
        <f t="shared" si="379"/>
        <v>0</v>
      </c>
      <c r="BZ449" s="104"/>
      <c r="CA449" s="104"/>
      <c r="CB449" s="105"/>
      <c r="CC449" s="102"/>
      <c r="CD449" s="103"/>
      <c r="CE449" s="103"/>
      <c r="CF449" s="72">
        <f t="shared" si="380"/>
        <v>0</v>
      </c>
      <c r="CG449" s="104"/>
      <c r="CH449" s="104"/>
      <c r="CI449" s="152"/>
      <c r="CJ449" s="159"/>
      <c r="CK449" s="103"/>
      <c r="CL449" s="103"/>
      <c r="CM449" s="72">
        <f t="shared" si="381"/>
        <v>0</v>
      </c>
      <c r="CN449" s="104"/>
      <c r="CO449" s="104"/>
      <c r="CP449" s="105"/>
      <c r="CQ449" s="102"/>
      <c r="CR449" s="103"/>
      <c r="CS449" s="103"/>
      <c r="CT449" s="72">
        <f t="shared" si="382"/>
        <v>0</v>
      </c>
      <c r="CU449" s="104"/>
      <c r="CV449" s="104"/>
      <c r="CW449" s="152"/>
      <c r="CX449" s="159"/>
      <c r="CY449" s="103"/>
      <c r="CZ449" s="103"/>
      <c r="DA449" s="72">
        <f t="shared" si="383"/>
        <v>0</v>
      </c>
      <c r="DB449" s="104"/>
      <c r="DC449" s="104"/>
      <c r="DD449" s="105"/>
      <c r="DE449" s="102"/>
      <c r="DF449" s="103"/>
      <c r="DG449" s="103"/>
      <c r="DH449" s="72">
        <f t="shared" si="384"/>
        <v>0</v>
      </c>
      <c r="DI449" s="104"/>
      <c r="DJ449" s="104"/>
      <c r="DK449" s="152"/>
      <c r="DL449" s="170">
        <f t="shared" si="395"/>
        <v>0</v>
      </c>
      <c r="DM449" s="51">
        <f>DN449*Довідники!$H$2</f>
        <v>0</v>
      </c>
      <c r="DN449" s="72">
        <f t="shared" si="396"/>
        <v>0</v>
      </c>
      <c r="DO449" s="96" t="str">
        <f t="shared" si="385"/>
        <v xml:space="preserve"> </v>
      </c>
      <c r="DP449" s="68" t="str">
        <f>IF(OR(DO449&lt;Довідники!$J$3, DO449&gt;Довідники!$K$3), "!", "")</f>
        <v>!</v>
      </c>
      <c r="DQ449" s="120"/>
      <c r="DR449" s="45" t="str">
        <f t="shared" si="397"/>
        <v/>
      </c>
      <c r="DS449" s="119"/>
      <c r="DT449" s="119"/>
      <c r="DU449" s="119"/>
      <c r="DV449" s="119"/>
      <c r="DW449" s="179"/>
      <c r="DX449" s="182"/>
      <c r="DY449" s="119"/>
      <c r="DZ449" s="119"/>
      <c r="EA449" s="183"/>
      <c r="EB449" s="129">
        <f t="shared" si="404"/>
        <v>0</v>
      </c>
      <c r="EC449" s="130">
        <f t="shared" si="405"/>
        <v>0</v>
      </c>
      <c r="ED449" s="131">
        <f t="shared" si="406"/>
        <v>0</v>
      </c>
      <c r="EE449" s="131">
        <f t="shared" si="399"/>
        <v>0</v>
      </c>
      <c r="EF449" s="131">
        <f t="shared" si="400"/>
        <v>0</v>
      </c>
      <c r="EG449" s="131">
        <f t="shared" si="401"/>
        <v>0</v>
      </c>
      <c r="EH449" s="131">
        <f t="shared" si="402"/>
        <v>0</v>
      </c>
      <c r="EI449" s="131">
        <f t="shared" si="403"/>
        <v>0</v>
      </c>
      <c r="EJ449" s="131">
        <f t="shared" si="407"/>
        <v>0</v>
      </c>
      <c r="EL449" s="123">
        <f t="shared" si="408"/>
        <v>0</v>
      </c>
    </row>
    <row r="450" spans="1:142" ht="13.5" hidden="1" thickBot="1" x14ac:dyDescent="0.25">
      <c r="A450" s="49">
        <f t="shared" si="398"/>
        <v>29</v>
      </c>
      <c r="B450" s="101"/>
      <c r="C450" s="50" t="str">
        <f>IF(ISBLANK(D450)=FALSE,VLOOKUP(D450,Довідники!$B$2:$C$45,2,FALSE),"")</f>
        <v/>
      </c>
      <c r="D450" s="145"/>
      <c r="E450" s="112"/>
      <c r="F450" s="48" t="str">
        <f t="shared" si="386"/>
        <v/>
      </c>
      <c r="G450" s="48" t="str">
        <f>CONCATENATE(IF($X450="З", CONCATENATE($R$4, ","), ""), IF($X450=Довідники!$E$5, CONCATENATE($R$4, "*,"), ""), IF($AE450="З", CONCATENATE($Y$4, ","), ""), IF($AE450=Довідники!$E$5, CONCATENATE($Y$4, "*,"), ""), IF($AL450="З", CONCATENATE($AF$4, ","), ""), IF($AL450=Довідники!$E$5, CONCATENATE($AF$4, "*,"), ""), IF($AS450="З", CONCATENATE($AM$4, ","), ""), IF($AS450=Довідники!$E$5, CONCATENATE($AM$4, "*,"), ""), IF($AZ450="З", CONCATENATE($AT$4, ","), ""), IF($AZ450=Довідники!$E$5, CONCATENATE($AT$4, "*,"), ""), IF($BG450="З", CONCATENATE($BA$4, ","), ""), IF($BG450=Довідники!$E$5, CONCATENATE($BA$4, "*,"), ""), IF($BN450="З", CONCATENATE($BH$4, ","), ""), IF($BN450=Довідники!$E$5, CONCATENATE($BH$4, "*,"), ""), IF($BU450="З", CONCATENATE($BO$4, ","), ""), IF($BU450=Довідники!$E$5, CONCATENATE($BO$4, "*,"), ""), IF($CB450="З", CONCATENATE($BV$4, ","), ""), IF($CB450=Довідники!$E$5, CONCATENATE($BV$4, "*,"), ""), IF($CI450="З", CONCATENATE($CC$4, ","), ""), IF($CI450=Довідники!$E$5, CONCATENATE($CC$4, "*,"), ""), IF($CP450="З", CONCATENATE($CJ$4, ","), ""), IF($CP450=Довідники!$E$5, CONCATENATE($CJ$4, "*,"), ""), IF($CW450="З", CONCATENATE($CQ$4, ","), ""), IF($CW450=Довідники!$E$5, CONCATENATE($CQ$4, "*,"), ""), IF($DD450="З", CONCATENATE($CX$4, ","), ""), IF($DD450=Довідники!$E$5, CONCATENATE($CX$4, "*,"), ""), IF($DK450="З", CONCATENATE($DE$4, ","), ""), IF($DK450=Довідники!$E$5, CONCATENATE($DE$4, "*,"), ""))</f>
        <v/>
      </c>
      <c r="H450" s="48" t="str">
        <f t="shared" si="387"/>
        <v/>
      </c>
      <c r="I450" s="48" t="str">
        <f t="shared" si="388"/>
        <v/>
      </c>
      <c r="J450" s="48">
        <f t="shared" si="389"/>
        <v>0</v>
      </c>
      <c r="K450" s="48" t="str">
        <f t="shared" si="390"/>
        <v/>
      </c>
      <c r="L450" s="48">
        <f t="shared" si="370"/>
        <v>0</v>
      </c>
      <c r="M450" s="51">
        <f t="shared" si="391"/>
        <v>0</v>
      </c>
      <c r="N450" s="51">
        <f t="shared" si="392"/>
        <v>0</v>
      </c>
      <c r="O450" s="52">
        <f t="shared" si="393"/>
        <v>0</v>
      </c>
      <c r="P450" s="96" t="str">
        <f t="shared" si="394"/>
        <v xml:space="preserve"> </v>
      </c>
      <c r="Q450" s="166" t="str">
        <f>IF(OR(P450&lt;Довідники!$J$8, P450&gt;Довідники!$K$8), "!", "")</f>
        <v>!</v>
      </c>
      <c r="R450" s="159"/>
      <c r="S450" s="103"/>
      <c r="T450" s="103"/>
      <c r="U450" s="72">
        <f t="shared" si="371"/>
        <v>0</v>
      </c>
      <c r="V450" s="104"/>
      <c r="W450" s="104"/>
      <c r="X450" s="105"/>
      <c r="Y450" s="102"/>
      <c r="Z450" s="103"/>
      <c r="AA450" s="103"/>
      <c r="AB450" s="72">
        <f t="shared" si="372"/>
        <v>0</v>
      </c>
      <c r="AC450" s="104"/>
      <c r="AD450" s="104"/>
      <c r="AE450" s="152"/>
      <c r="AF450" s="159"/>
      <c r="AG450" s="103"/>
      <c r="AH450" s="103"/>
      <c r="AI450" s="72">
        <f t="shared" si="373"/>
        <v>0</v>
      </c>
      <c r="AJ450" s="104"/>
      <c r="AK450" s="104"/>
      <c r="AL450" s="105"/>
      <c r="AM450" s="102"/>
      <c r="AN450" s="103"/>
      <c r="AO450" s="103"/>
      <c r="AP450" s="72">
        <f t="shared" si="374"/>
        <v>0</v>
      </c>
      <c r="AQ450" s="104"/>
      <c r="AR450" s="104"/>
      <c r="AS450" s="152"/>
      <c r="AT450" s="159"/>
      <c r="AU450" s="103"/>
      <c r="AV450" s="103"/>
      <c r="AW450" s="72">
        <f t="shared" si="375"/>
        <v>0</v>
      </c>
      <c r="AX450" s="104"/>
      <c r="AY450" s="104"/>
      <c r="AZ450" s="105"/>
      <c r="BA450" s="102"/>
      <c r="BB450" s="103"/>
      <c r="BC450" s="103"/>
      <c r="BD450" s="72">
        <f t="shared" si="376"/>
        <v>0</v>
      </c>
      <c r="BE450" s="104"/>
      <c r="BF450" s="104"/>
      <c r="BG450" s="152"/>
      <c r="BH450" s="159"/>
      <c r="BI450" s="103"/>
      <c r="BJ450" s="103"/>
      <c r="BK450" s="72">
        <f t="shared" si="377"/>
        <v>0</v>
      </c>
      <c r="BL450" s="104"/>
      <c r="BM450" s="104"/>
      <c r="BN450" s="105"/>
      <c r="BO450" s="102"/>
      <c r="BP450" s="103"/>
      <c r="BQ450" s="103"/>
      <c r="BR450" s="72">
        <f t="shared" si="378"/>
        <v>0</v>
      </c>
      <c r="BS450" s="104"/>
      <c r="BT450" s="104"/>
      <c r="BU450" s="152"/>
      <c r="BV450" s="159"/>
      <c r="BW450" s="103"/>
      <c r="BX450" s="103"/>
      <c r="BY450" s="72">
        <f t="shared" si="379"/>
        <v>0</v>
      </c>
      <c r="BZ450" s="104"/>
      <c r="CA450" s="104"/>
      <c r="CB450" s="105"/>
      <c r="CC450" s="102"/>
      <c r="CD450" s="103"/>
      <c r="CE450" s="103"/>
      <c r="CF450" s="72">
        <f t="shared" si="380"/>
        <v>0</v>
      </c>
      <c r="CG450" s="104"/>
      <c r="CH450" s="104"/>
      <c r="CI450" s="152"/>
      <c r="CJ450" s="159"/>
      <c r="CK450" s="103"/>
      <c r="CL450" s="103"/>
      <c r="CM450" s="72">
        <f t="shared" si="381"/>
        <v>0</v>
      </c>
      <c r="CN450" s="104"/>
      <c r="CO450" s="104"/>
      <c r="CP450" s="105"/>
      <c r="CQ450" s="102"/>
      <c r="CR450" s="103"/>
      <c r="CS450" s="103"/>
      <c r="CT450" s="72">
        <f t="shared" si="382"/>
        <v>0</v>
      </c>
      <c r="CU450" s="104"/>
      <c r="CV450" s="104"/>
      <c r="CW450" s="152"/>
      <c r="CX450" s="159"/>
      <c r="CY450" s="103"/>
      <c r="CZ450" s="103"/>
      <c r="DA450" s="72">
        <f t="shared" si="383"/>
        <v>0</v>
      </c>
      <c r="DB450" s="104"/>
      <c r="DC450" s="104"/>
      <c r="DD450" s="105"/>
      <c r="DE450" s="102"/>
      <c r="DF450" s="103"/>
      <c r="DG450" s="103"/>
      <c r="DH450" s="72">
        <f t="shared" si="384"/>
        <v>0</v>
      </c>
      <c r="DI450" s="104"/>
      <c r="DJ450" s="104"/>
      <c r="DK450" s="152"/>
      <c r="DL450" s="170">
        <f t="shared" si="395"/>
        <v>0</v>
      </c>
      <c r="DM450" s="51">
        <f>DN450*Довідники!$H$2</f>
        <v>0</v>
      </c>
      <c r="DN450" s="72">
        <f t="shared" si="396"/>
        <v>0</v>
      </c>
      <c r="DO450" s="96" t="str">
        <f t="shared" si="385"/>
        <v xml:space="preserve"> </v>
      </c>
      <c r="DP450" s="68" t="str">
        <f>IF(OR(DO450&lt;Довідники!$J$3, DO450&gt;Довідники!$K$3), "!", "")</f>
        <v>!</v>
      </c>
      <c r="DQ450" s="120"/>
      <c r="DR450" s="45" t="str">
        <f t="shared" si="397"/>
        <v/>
      </c>
      <c r="DS450" s="119"/>
      <c r="DT450" s="119"/>
      <c r="DU450" s="119"/>
      <c r="DV450" s="119"/>
      <c r="DW450" s="179"/>
      <c r="DX450" s="182"/>
      <c r="DY450" s="119"/>
      <c r="DZ450" s="119"/>
      <c r="EA450" s="183"/>
      <c r="EB450" s="129">
        <f t="shared" si="404"/>
        <v>0</v>
      </c>
      <c r="EC450" s="130">
        <f t="shared" si="405"/>
        <v>0</v>
      </c>
      <c r="ED450" s="131">
        <f t="shared" si="406"/>
        <v>0</v>
      </c>
      <c r="EE450" s="131">
        <f t="shared" si="399"/>
        <v>0</v>
      </c>
      <c r="EF450" s="131">
        <f t="shared" si="400"/>
        <v>0</v>
      </c>
      <c r="EG450" s="131">
        <f t="shared" si="401"/>
        <v>0</v>
      </c>
      <c r="EH450" s="131">
        <f t="shared" si="402"/>
        <v>0</v>
      </c>
      <c r="EI450" s="131">
        <f t="shared" si="403"/>
        <v>0</v>
      </c>
      <c r="EJ450" s="131">
        <f t="shared" si="407"/>
        <v>0</v>
      </c>
      <c r="EL450" s="123">
        <f t="shared" si="408"/>
        <v>0</v>
      </c>
    </row>
    <row r="451" spans="1:142" ht="13.5" hidden="1" thickBot="1" x14ac:dyDescent="0.25">
      <c r="A451" s="49">
        <f t="shared" si="398"/>
        <v>30</v>
      </c>
      <c r="B451" s="101"/>
      <c r="C451" s="50" t="str">
        <f>IF(ISBLANK(D451)=FALSE,VLOOKUP(D451,Довідники!$B$2:$C$45,2,FALSE),"")</f>
        <v/>
      </c>
      <c r="D451" s="145"/>
      <c r="E451" s="112"/>
      <c r="F451" s="48" t="str">
        <f t="shared" si="386"/>
        <v/>
      </c>
      <c r="G451" s="48" t="str">
        <f>CONCATENATE(IF($X451="З", CONCATENATE($R$4, ","), ""), IF($X451=Довідники!$E$5, CONCATENATE($R$4, "*,"), ""), IF($AE451="З", CONCATENATE($Y$4, ","), ""), IF($AE451=Довідники!$E$5, CONCATENATE($Y$4, "*,"), ""), IF($AL451="З", CONCATENATE($AF$4, ","), ""), IF($AL451=Довідники!$E$5, CONCATENATE($AF$4, "*,"), ""), IF($AS451="З", CONCATENATE($AM$4, ","), ""), IF($AS451=Довідники!$E$5, CONCATENATE($AM$4, "*,"), ""), IF($AZ451="З", CONCATENATE($AT$4, ","), ""), IF($AZ451=Довідники!$E$5, CONCATENATE($AT$4, "*,"), ""), IF($BG451="З", CONCATENATE($BA$4, ","), ""), IF($BG451=Довідники!$E$5, CONCATENATE($BA$4, "*,"), ""), IF($BN451="З", CONCATENATE($BH$4, ","), ""), IF($BN451=Довідники!$E$5, CONCATENATE($BH$4, "*,"), ""), IF($BU451="З", CONCATENATE($BO$4, ","), ""), IF($BU451=Довідники!$E$5, CONCATENATE($BO$4, "*,"), ""), IF($CB451="З", CONCATENATE($BV$4, ","), ""), IF($CB451=Довідники!$E$5, CONCATENATE($BV$4, "*,"), ""), IF($CI451="З", CONCATENATE($CC$4, ","), ""), IF($CI451=Довідники!$E$5, CONCATENATE($CC$4, "*,"), ""), IF($CP451="З", CONCATENATE($CJ$4, ","), ""), IF($CP451=Довідники!$E$5, CONCATENATE($CJ$4, "*,"), ""), IF($CW451="З", CONCATENATE($CQ$4, ","), ""), IF($CW451=Довідники!$E$5, CONCATENATE($CQ$4, "*,"), ""), IF($DD451="З", CONCATENATE($CX$4, ","), ""), IF($DD451=Довідники!$E$5, CONCATENATE($CX$4, "*,"), ""), IF($DK451="З", CONCATENATE($DE$4, ","), ""), IF($DK451=Довідники!$E$5, CONCATENATE($DE$4, "*,"), ""))</f>
        <v/>
      </c>
      <c r="H451" s="48" t="str">
        <f t="shared" si="387"/>
        <v/>
      </c>
      <c r="I451" s="48" t="str">
        <f t="shared" si="388"/>
        <v/>
      </c>
      <c r="J451" s="48">
        <f t="shared" si="389"/>
        <v>0</v>
      </c>
      <c r="K451" s="48" t="str">
        <f t="shared" si="390"/>
        <v/>
      </c>
      <c r="L451" s="48">
        <f t="shared" si="370"/>
        <v>0</v>
      </c>
      <c r="M451" s="51">
        <f t="shared" si="391"/>
        <v>0</v>
      </c>
      <c r="N451" s="51">
        <f t="shared" si="392"/>
        <v>0</v>
      </c>
      <c r="O451" s="52">
        <f t="shared" si="393"/>
        <v>0</v>
      </c>
      <c r="P451" s="96" t="str">
        <f t="shared" si="394"/>
        <v xml:space="preserve"> </v>
      </c>
      <c r="Q451" s="166" t="str">
        <f>IF(OR(P451&lt;Довідники!$J$8, P451&gt;Довідники!$K$8), "!", "")</f>
        <v>!</v>
      </c>
      <c r="R451" s="159"/>
      <c r="S451" s="103"/>
      <c r="T451" s="103"/>
      <c r="U451" s="72">
        <f t="shared" si="371"/>
        <v>0</v>
      </c>
      <c r="V451" s="104"/>
      <c r="W451" s="104"/>
      <c r="X451" s="105"/>
      <c r="Y451" s="102"/>
      <c r="Z451" s="103"/>
      <c r="AA451" s="103"/>
      <c r="AB451" s="72">
        <f t="shared" si="372"/>
        <v>0</v>
      </c>
      <c r="AC451" s="104"/>
      <c r="AD451" s="104"/>
      <c r="AE451" s="152"/>
      <c r="AF451" s="159"/>
      <c r="AG451" s="103"/>
      <c r="AH451" s="103"/>
      <c r="AI451" s="72">
        <f t="shared" si="373"/>
        <v>0</v>
      </c>
      <c r="AJ451" s="104"/>
      <c r="AK451" s="104"/>
      <c r="AL451" s="105"/>
      <c r="AM451" s="102"/>
      <c r="AN451" s="103"/>
      <c r="AO451" s="103"/>
      <c r="AP451" s="72">
        <f t="shared" si="374"/>
        <v>0</v>
      </c>
      <c r="AQ451" s="104"/>
      <c r="AR451" s="104"/>
      <c r="AS451" s="152"/>
      <c r="AT451" s="159"/>
      <c r="AU451" s="103"/>
      <c r="AV451" s="103"/>
      <c r="AW451" s="72">
        <f t="shared" si="375"/>
        <v>0</v>
      </c>
      <c r="AX451" s="104"/>
      <c r="AY451" s="104"/>
      <c r="AZ451" s="105"/>
      <c r="BA451" s="102"/>
      <c r="BB451" s="103"/>
      <c r="BC451" s="103"/>
      <c r="BD451" s="72">
        <f t="shared" si="376"/>
        <v>0</v>
      </c>
      <c r="BE451" s="104"/>
      <c r="BF451" s="104"/>
      <c r="BG451" s="152"/>
      <c r="BH451" s="159"/>
      <c r="BI451" s="103"/>
      <c r="BJ451" s="103"/>
      <c r="BK451" s="72">
        <f t="shared" si="377"/>
        <v>0</v>
      </c>
      <c r="BL451" s="104"/>
      <c r="BM451" s="104"/>
      <c r="BN451" s="105"/>
      <c r="BO451" s="102"/>
      <c r="BP451" s="103"/>
      <c r="BQ451" s="103"/>
      <c r="BR451" s="72">
        <f t="shared" si="378"/>
        <v>0</v>
      </c>
      <c r="BS451" s="104"/>
      <c r="BT451" s="104"/>
      <c r="BU451" s="152"/>
      <c r="BV451" s="159"/>
      <c r="BW451" s="103"/>
      <c r="BX451" s="103"/>
      <c r="BY451" s="72">
        <f t="shared" si="379"/>
        <v>0</v>
      </c>
      <c r="BZ451" s="104"/>
      <c r="CA451" s="104"/>
      <c r="CB451" s="105"/>
      <c r="CC451" s="102"/>
      <c r="CD451" s="103"/>
      <c r="CE451" s="103"/>
      <c r="CF451" s="72">
        <f t="shared" si="380"/>
        <v>0</v>
      </c>
      <c r="CG451" s="104"/>
      <c r="CH451" s="104"/>
      <c r="CI451" s="152"/>
      <c r="CJ451" s="159"/>
      <c r="CK451" s="103"/>
      <c r="CL451" s="103"/>
      <c r="CM451" s="72">
        <f t="shared" si="381"/>
        <v>0</v>
      </c>
      <c r="CN451" s="104"/>
      <c r="CO451" s="104"/>
      <c r="CP451" s="105"/>
      <c r="CQ451" s="102"/>
      <c r="CR451" s="103"/>
      <c r="CS451" s="103"/>
      <c r="CT451" s="72">
        <f t="shared" si="382"/>
        <v>0</v>
      </c>
      <c r="CU451" s="104"/>
      <c r="CV451" s="104"/>
      <c r="CW451" s="152"/>
      <c r="CX451" s="159"/>
      <c r="CY451" s="103"/>
      <c r="CZ451" s="103"/>
      <c r="DA451" s="72">
        <f t="shared" si="383"/>
        <v>0</v>
      </c>
      <c r="DB451" s="104"/>
      <c r="DC451" s="104"/>
      <c r="DD451" s="105"/>
      <c r="DE451" s="102"/>
      <c r="DF451" s="103"/>
      <c r="DG451" s="103"/>
      <c r="DH451" s="72">
        <f t="shared" si="384"/>
        <v>0</v>
      </c>
      <c r="DI451" s="104"/>
      <c r="DJ451" s="104"/>
      <c r="DK451" s="152"/>
      <c r="DL451" s="170">
        <f t="shared" si="395"/>
        <v>0</v>
      </c>
      <c r="DM451" s="51">
        <f>DN451*Довідники!$H$2</f>
        <v>0</v>
      </c>
      <c r="DN451" s="72">
        <f t="shared" si="396"/>
        <v>0</v>
      </c>
      <c r="DO451" s="96" t="str">
        <f t="shared" si="385"/>
        <v xml:space="preserve"> </v>
      </c>
      <c r="DP451" s="68" t="str">
        <f>IF(OR(DO451&lt;Довідники!$J$3, DO451&gt;Довідники!$K$3), "!", "")</f>
        <v>!</v>
      </c>
      <c r="DQ451" s="120"/>
      <c r="DR451" s="45" t="str">
        <f t="shared" si="397"/>
        <v/>
      </c>
      <c r="DS451" s="119"/>
      <c r="DT451" s="119"/>
      <c r="DU451" s="119"/>
      <c r="DV451" s="119"/>
      <c r="DW451" s="179"/>
      <c r="DX451" s="182"/>
      <c r="DY451" s="119"/>
      <c r="DZ451" s="119"/>
      <c r="EA451" s="183"/>
      <c r="EB451" s="129">
        <f t="shared" si="404"/>
        <v>0</v>
      </c>
      <c r="EC451" s="130">
        <f t="shared" si="405"/>
        <v>0</v>
      </c>
      <c r="ED451" s="131">
        <f t="shared" si="406"/>
        <v>0</v>
      </c>
      <c r="EE451" s="131">
        <f t="shared" si="399"/>
        <v>0</v>
      </c>
      <c r="EF451" s="131">
        <f t="shared" si="400"/>
        <v>0</v>
      </c>
      <c r="EG451" s="131">
        <f t="shared" si="401"/>
        <v>0</v>
      </c>
      <c r="EH451" s="131">
        <f t="shared" si="402"/>
        <v>0</v>
      </c>
      <c r="EI451" s="131">
        <f t="shared" si="403"/>
        <v>0</v>
      </c>
      <c r="EJ451" s="131">
        <f t="shared" si="407"/>
        <v>0</v>
      </c>
      <c r="EL451" s="123">
        <f t="shared" si="408"/>
        <v>0</v>
      </c>
    </row>
    <row r="452" spans="1:142" ht="13.5" hidden="1" thickBot="1" x14ac:dyDescent="0.25">
      <c r="A452" s="49">
        <f t="shared" si="398"/>
        <v>31</v>
      </c>
      <c r="B452" s="101"/>
      <c r="C452" s="50" t="str">
        <f>IF(ISBLANK(D452)=FALSE,VLOOKUP(D452,Довідники!$B$2:$C$45,2,FALSE),"")</f>
        <v/>
      </c>
      <c r="D452" s="145"/>
      <c r="E452" s="112"/>
      <c r="F452" s="48" t="str">
        <f t="shared" si="386"/>
        <v/>
      </c>
      <c r="G452" s="48" t="str">
        <f>CONCATENATE(IF($X452="З", CONCATENATE($R$4, ","), ""), IF($X452=Довідники!$E$5, CONCATENATE($R$4, "*,"), ""), IF($AE452="З", CONCATENATE($Y$4, ","), ""), IF($AE452=Довідники!$E$5, CONCATENATE($Y$4, "*,"), ""), IF($AL452="З", CONCATENATE($AF$4, ","), ""), IF($AL452=Довідники!$E$5, CONCATENATE($AF$4, "*,"), ""), IF($AS452="З", CONCATENATE($AM$4, ","), ""), IF($AS452=Довідники!$E$5, CONCATENATE($AM$4, "*,"), ""), IF($AZ452="З", CONCATENATE($AT$4, ","), ""), IF($AZ452=Довідники!$E$5, CONCATENATE($AT$4, "*,"), ""), IF($BG452="З", CONCATENATE($BA$4, ","), ""), IF($BG452=Довідники!$E$5, CONCATENATE($BA$4, "*,"), ""), IF($BN452="З", CONCATENATE($BH$4, ","), ""), IF($BN452=Довідники!$E$5, CONCATENATE($BH$4, "*,"), ""), IF($BU452="З", CONCATENATE($BO$4, ","), ""), IF($BU452=Довідники!$E$5, CONCATENATE($BO$4, "*,"), ""), IF($CB452="З", CONCATENATE($BV$4, ","), ""), IF($CB452=Довідники!$E$5, CONCATENATE($BV$4, "*,"), ""), IF($CI452="З", CONCATENATE($CC$4, ","), ""), IF($CI452=Довідники!$E$5, CONCATENATE($CC$4, "*,"), ""), IF($CP452="З", CONCATENATE($CJ$4, ","), ""), IF($CP452=Довідники!$E$5, CONCATENATE($CJ$4, "*,"), ""), IF($CW452="З", CONCATENATE($CQ$4, ","), ""), IF($CW452=Довідники!$E$5, CONCATENATE($CQ$4, "*,"), ""), IF($DD452="З", CONCATENATE($CX$4, ","), ""), IF($DD452=Довідники!$E$5, CONCATENATE($CX$4, "*,"), ""), IF($DK452="З", CONCATENATE($DE$4, ","), ""), IF($DK452=Довідники!$E$5, CONCATENATE($DE$4, "*,"), ""))</f>
        <v/>
      </c>
      <c r="H452" s="48" t="str">
        <f t="shared" si="387"/>
        <v/>
      </c>
      <c r="I452" s="48" t="str">
        <f t="shared" si="388"/>
        <v/>
      </c>
      <c r="J452" s="48">
        <f t="shared" si="389"/>
        <v>0</v>
      </c>
      <c r="K452" s="48" t="str">
        <f t="shared" si="390"/>
        <v/>
      </c>
      <c r="L452" s="48">
        <f t="shared" si="370"/>
        <v>0</v>
      </c>
      <c r="M452" s="51">
        <f t="shared" si="391"/>
        <v>0</v>
      </c>
      <c r="N452" s="51">
        <f t="shared" si="392"/>
        <v>0</v>
      </c>
      <c r="O452" s="52">
        <f t="shared" si="393"/>
        <v>0</v>
      </c>
      <c r="P452" s="96" t="str">
        <f t="shared" si="394"/>
        <v xml:space="preserve"> </v>
      </c>
      <c r="Q452" s="166" t="str">
        <f>IF(OR(P452&lt;Довідники!$J$8, P452&gt;Довідники!$K$8), "!", "")</f>
        <v>!</v>
      </c>
      <c r="R452" s="159"/>
      <c r="S452" s="103"/>
      <c r="T452" s="103"/>
      <c r="U452" s="72">
        <f t="shared" si="371"/>
        <v>0</v>
      </c>
      <c r="V452" s="104"/>
      <c r="W452" s="104"/>
      <c r="X452" s="105"/>
      <c r="Y452" s="102"/>
      <c r="Z452" s="103"/>
      <c r="AA452" s="103"/>
      <c r="AB452" s="72">
        <f t="shared" si="372"/>
        <v>0</v>
      </c>
      <c r="AC452" s="104"/>
      <c r="AD452" s="104"/>
      <c r="AE452" s="152"/>
      <c r="AF452" s="159"/>
      <c r="AG452" s="103"/>
      <c r="AH452" s="103"/>
      <c r="AI452" s="72">
        <f t="shared" si="373"/>
        <v>0</v>
      </c>
      <c r="AJ452" s="104"/>
      <c r="AK452" s="104"/>
      <c r="AL452" s="105"/>
      <c r="AM452" s="102"/>
      <c r="AN452" s="103"/>
      <c r="AO452" s="103"/>
      <c r="AP452" s="72">
        <f t="shared" si="374"/>
        <v>0</v>
      </c>
      <c r="AQ452" s="104"/>
      <c r="AR452" s="104"/>
      <c r="AS452" s="152"/>
      <c r="AT452" s="159"/>
      <c r="AU452" s="103"/>
      <c r="AV452" s="103"/>
      <c r="AW452" s="72">
        <f t="shared" si="375"/>
        <v>0</v>
      </c>
      <c r="AX452" s="104"/>
      <c r="AY452" s="104"/>
      <c r="AZ452" s="105"/>
      <c r="BA452" s="102"/>
      <c r="BB452" s="103"/>
      <c r="BC452" s="103"/>
      <c r="BD452" s="72">
        <f t="shared" si="376"/>
        <v>0</v>
      </c>
      <c r="BE452" s="104"/>
      <c r="BF452" s="104"/>
      <c r="BG452" s="152"/>
      <c r="BH452" s="159"/>
      <c r="BI452" s="103"/>
      <c r="BJ452" s="103"/>
      <c r="BK452" s="72">
        <f t="shared" si="377"/>
        <v>0</v>
      </c>
      <c r="BL452" s="104"/>
      <c r="BM452" s="104"/>
      <c r="BN452" s="105"/>
      <c r="BO452" s="102"/>
      <c r="BP452" s="103"/>
      <c r="BQ452" s="103"/>
      <c r="BR452" s="72">
        <f t="shared" si="378"/>
        <v>0</v>
      </c>
      <c r="BS452" s="104"/>
      <c r="BT452" s="104"/>
      <c r="BU452" s="152"/>
      <c r="BV452" s="159"/>
      <c r="BW452" s="103"/>
      <c r="BX452" s="103"/>
      <c r="BY452" s="72">
        <f t="shared" si="379"/>
        <v>0</v>
      </c>
      <c r="BZ452" s="104"/>
      <c r="CA452" s="104"/>
      <c r="CB452" s="105"/>
      <c r="CC452" s="102"/>
      <c r="CD452" s="103"/>
      <c r="CE452" s="103"/>
      <c r="CF452" s="72">
        <f t="shared" si="380"/>
        <v>0</v>
      </c>
      <c r="CG452" s="104"/>
      <c r="CH452" s="104"/>
      <c r="CI452" s="152"/>
      <c r="CJ452" s="159"/>
      <c r="CK452" s="103"/>
      <c r="CL452" s="103"/>
      <c r="CM452" s="72">
        <f t="shared" si="381"/>
        <v>0</v>
      </c>
      <c r="CN452" s="104"/>
      <c r="CO452" s="104"/>
      <c r="CP452" s="105"/>
      <c r="CQ452" s="102"/>
      <c r="CR452" s="103"/>
      <c r="CS452" s="103"/>
      <c r="CT452" s="72">
        <f t="shared" si="382"/>
        <v>0</v>
      </c>
      <c r="CU452" s="104"/>
      <c r="CV452" s="104"/>
      <c r="CW452" s="152"/>
      <c r="CX452" s="159"/>
      <c r="CY452" s="103"/>
      <c r="CZ452" s="103"/>
      <c r="DA452" s="72">
        <f t="shared" si="383"/>
        <v>0</v>
      </c>
      <c r="DB452" s="104"/>
      <c r="DC452" s="104"/>
      <c r="DD452" s="105"/>
      <c r="DE452" s="102"/>
      <c r="DF452" s="103"/>
      <c r="DG452" s="103"/>
      <c r="DH452" s="72">
        <f t="shared" si="384"/>
        <v>0</v>
      </c>
      <c r="DI452" s="104"/>
      <c r="DJ452" s="104"/>
      <c r="DK452" s="152"/>
      <c r="DL452" s="170">
        <f t="shared" si="395"/>
        <v>0</v>
      </c>
      <c r="DM452" s="51">
        <f>DN452*Довідники!$H$2</f>
        <v>0</v>
      </c>
      <c r="DN452" s="72">
        <f t="shared" si="396"/>
        <v>0</v>
      </c>
      <c r="DO452" s="96" t="str">
        <f t="shared" si="385"/>
        <v xml:space="preserve"> </v>
      </c>
      <c r="DP452" s="68" t="str">
        <f>IF(OR(DO452&lt;Довідники!$J$3, DO452&gt;Довідники!$K$3), "!", "")</f>
        <v>!</v>
      </c>
      <c r="DQ452" s="120"/>
      <c r="DR452" s="45" t="str">
        <f t="shared" si="397"/>
        <v/>
      </c>
      <c r="DS452" s="119"/>
      <c r="DT452" s="119"/>
      <c r="DU452" s="119"/>
      <c r="DV452" s="119"/>
      <c r="DW452" s="179"/>
      <c r="DX452" s="182"/>
      <c r="DY452" s="119"/>
      <c r="DZ452" s="119"/>
      <c r="EA452" s="183"/>
      <c r="EB452" s="129">
        <f t="shared" si="404"/>
        <v>0</v>
      </c>
      <c r="EC452" s="130">
        <f t="shared" si="405"/>
        <v>0</v>
      </c>
      <c r="ED452" s="131">
        <f t="shared" si="406"/>
        <v>0</v>
      </c>
      <c r="EE452" s="131">
        <f t="shared" si="399"/>
        <v>0</v>
      </c>
      <c r="EF452" s="131">
        <f t="shared" si="400"/>
        <v>0</v>
      </c>
      <c r="EG452" s="131">
        <f t="shared" si="401"/>
        <v>0</v>
      </c>
      <c r="EH452" s="131">
        <f t="shared" si="402"/>
        <v>0</v>
      </c>
      <c r="EI452" s="131">
        <f t="shared" si="403"/>
        <v>0</v>
      </c>
      <c r="EJ452" s="131">
        <f t="shared" si="407"/>
        <v>0</v>
      </c>
      <c r="EL452" s="123">
        <f t="shared" si="408"/>
        <v>0</v>
      </c>
    </row>
    <row r="453" spans="1:142" ht="13.5" hidden="1" thickBot="1" x14ac:dyDescent="0.25">
      <c r="A453" s="49">
        <f t="shared" si="398"/>
        <v>32</v>
      </c>
      <c r="B453" s="101"/>
      <c r="C453" s="50" t="str">
        <f>IF(ISBLANK(D453)=FALSE,VLOOKUP(D453,Довідники!$B$2:$C$45,2,FALSE),"")</f>
        <v/>
      </c>
      <c r="D453" s="145"/>
      <c r="E453" s="112"/>
      <c r="F453" s="48" t="str">
        <f t="shared" si="386"/>
        <v/>
      </c>
      <c r="G453" s="48" t="str">
        <f>CONCATENATE(IF($X453="З", CONCATENATE($R$4, ","), ""), IF($X453=Довідники!$E$5, CONCATENATE($R$4, "*,"), ""), IF($AE453="З", CONCATENATE($Y$4, ","), ""), IF($AE453=Довідники!$E$5, CONCATENATE($Y$4, "*,"), ""), IF($AL453="З", CONCATENATE($AF$4, ","), ""), IF($AL453=Довідники!$E$5, CONCATENATE($AF$4, "*,"), ""), IF($AS453="З", CONCATENATE($AM$4, ","), ""), IF($AS453=Довідники!$E$5, CONCATENATE($AM$4, "*,"), ""), IF($AZ453="З", CONCATENATE($AT$4, ","), ""), IF($AZ453=Довідники!$E$5, CONCATENATE($AT$4, "*,"), ""), IF($BG453="З", CONCATENATE($BA$4, ","), ""), IF($BG453=Довідники!$E$5, CONCATENATE($BA$4, "*,"), ""), IF($BN453="З", CONCATENATE($BH$4, ","), ""), IF($BN453=Довідники!$E$5, CONCATENATE($BH$4, "*,"), ""), IF($BU453="З", CONCATENATE($BO$4, ","), ""), IF($BU453=Довідники!$E$5, CONCATENATE($BO$4, "*,"), ""), IF($CB453="З", CONCATENATE($BV$4, ","), ""), IF($CB453=Довідники!$E$5, CONCATENATE($BV$4, "*,"), ""), IF($CI453="З", CONCATENATE($CC$4, ","), ""), IF($CI453=Довідники!$E$5, CONCATENATE($CC$4, "*,"), ""), IF($CP453="З", CONCATENATE($CJ$4, ","), ""), IF($CP453=Довідники!$E$5, CONCATENATE($CJ$4, "*,"), ""), IF($CW453="З", CONCATENATE($CQ$4, ","), ""), IF($CW453=Довідники!$E$5, CONCATENATE($CQ$4, "*,"), ""), IF($DD453="З", CONCATENATE($CX$4, ","), ""), IF($DD453=Довідники!$E$5, CONCATENATE($CX$4, "*,"), ""), IF($DK453="З", CONCATENATE($DE$4, ","), ""), IF($DK453=Довідники!$E$5, CONCATENATE($DE$4, "*,"), ""))</f>
        <v/>
      </c>
      <c r="H453" s="48" t="str">
        <f t="shared" si="387"/>
        <v/>
      </c>
      <c r="I453" s="48" t="str">
        <f t="shared" si="388"/>
        <v/>
      </c>
      <c r="J453" s="48">
        <f t="shared" si="389"/>
        <v>0</v>
      </c>
      <c r="K453" s="48" t="str">
        <f t="shared" si="390"/>
        <v/>
      </c>
      <c r="L453" s="48">
        <f t="shared" si="370"/>
        <v>0</v>
      </c>
      <c r="M453" s="51">
        <f t="shared" si="391"/>
        <v>0</v>
      </c>
      <c r="N453" s="51">
        <f t="shared" si="392"/>
        <v>0</v>
      </c>
      <c r="O453" s="52">
        <f t="shared" si="393"/>
        <v>0</v>
      </c>
      <c r="P453" s="96" t="str">
        <f t="shared" si="394"/>
        <v xml:space="preserve"> </v>
      </c>
      <c r="Q453" s="166" t="str">
        <f>IF(OR(P453&lt;Довідники!$J$8, P453&gt;Довідники!$K$8), "!", "")</f>
        <v>!</v>
      </c>
      <c r="R453" s="159"/>
      <c r="S453" s="103"/>
      <c r="T453" s="103"/>
      <c r="U453" s="72">
        <f t="shared" si="371"/>
        <v>0</v>
      </c>
      <c r="V453" s="104"/>
      <c r="W453" s="104"/>
      <c r="X453" s="105"/>
      <c r="Y453" s="102"/>
      <c r="Z453" s="103"/>
      <c r="AA453" s="103"/>
      <c r="AB453" s="72">
        <f t="shared" si="372"/>
        <v>0</v>
      </c>
      <c r="AC453" s="104"/>
      <c r="AD453" s="104"/>
      <c r="AE453" s="152"/>
      <c r="AF453" s="159"/>
      <c r="AG453" s="103"/>
      <c r="AH453" s="103"/>
      <c r="AI453" s="72">
        <f t="shared" si="373"/>
        <v>0</v>
      </c>
      <c r="AJ453" s="104"/>
      <c r="AK453" s="104"/>
      <c r="AL453" s="105"/>
      <c r="AM453" s="102"/>
      <c r="AN453" s="103"/>
      <c r="AO453" s="103"/>
      <c r="AP453" s="72">
        <f t="shared" si="374"/>
        <v>0</v>
      </c>
      <c r="AQ453" s="104"/>
      <c r="AR453" s="104"/>
      <c r="AS453" s="152"/>
      <c r="AT453" s="159"/>
      <c r="AU453" s="103"/>
      <c r="AV453" s="103"/>
      <c r="AW453" s="72">
        <f t="shared" si="375"/>
        <v>0</v>
      </c>
      <c r="AX453" s="104"/>
      <c r="AY453" s="104"/>
      <c r="AZ453" s="105"/>
      <c r="BA453" s="102"/>
      <c r="BB453" s="103"/>
      <c r="BC453" s="103"/>
      <c r="BD453" s="72">
        <f t="shared" si="376"/>
        <v>0</v>
      </c>
      <c r="BE453" s="104"/>
      <c r="BF453" s="104"/>
      <c r="BG453" s="152"/>
      <c r="BH453" s="159"/>
      <c r="BI453" s="103"/>
      <c r="BJ453" s="103"/>
      <c r="BK453" s="72">
        <f t="shared" si="377"/>
        <v>0</v>
      </c>
      <c r="BL453" s="104"/>
      <c r="BM453" s="104"/>
      <c r="BN453" s="105"/>
      <c r="BO453" s="102"/>
      <c r="BP453" s="103"/>
      <c r="BQ453" s="103"/>
      <c r="BR453" s="72">
        <f t="shared" si="378"/>
        <v>0</v>
      </c>
      <c r="BS453" s="104"/>
      <c r="BT453" s="104"/>
      <c r="BU453" s="152"/>
      <c r="BV453" s="159"/>
      <c r="BW453" s="103"/>
      <c r="BX453" s="103"/>
      <c r="BY453" s="72">
        <f t="shared" si="379"/>
        <v>0</v>
      </c>
      <c r="BZ453" s="104"/>
      <c r="CA453" s="104"/>
      <c r="CB453" s="105"/>
      <c r="CC453" s="102"/>
      <c r="CD453" s="103"/>
      <c r="CE453" s="103"/>
      <c r="CF453" s="72">
        <f t="shared" si="380"/>
        <v>0</v>
      </c>
      <c r="CG453" s="104"/>
      <c r="CH453" s="104"/>
      <c r="CI453" s="152"/>
      <c r="CJ453" s="159"/>
      <c r="CK453" s="103"/>
      <c r="CL453" s="103"/>
      <c r="CM453" s="72">
        <f t="shared" si="381"/>
        <v>0</v>
      </c>
      <c r="CN453" s="104"/>
      <c r="CO453" s="104"/>
      <c r="CP453" s="105"/>
      <c r="CQ453" s="102"/>
      <c r="CR453" s="103"/>
      <c r="CS453" s="103"/>
      <c r="CT453" s="72">
        <f t="shared" si="382"/>
        <v>0</v>
      </c>
      <c r="CU453" s="104"/>
      <c r="CV453" s="104"/>
      <c r="CW453" s="152"/>
      <c r="CX453" s="159"/>
      <c r="CY453" s="103"/>
      <c r="CZ453" s="103"/>
      <c r="DA453" s="72">
        <f t="shared" si="383"/>
        <v>0</v>
      </c>
      <c r="DB453" s="104"/>
      <c r="DC453" s="104"/>
      <c r="DD453" s="105"/>
      <c r="DE453" s="102"/>
      <c r="DF453" s="103"/>
      <c r="DG453" s="103"/>
      <c r="DH453" s="72">
        <f t="shared" si="384"/>
        <v>0</v>
      </c>
      <c r="DI453" s="104"/>
      <c r="DJ453" s="104"/>
      <c r="DK453" s="152"/>
      <c r="DL453" s="170">
        <f t="shared" si="395"/>
        <v>0</v>
      </c>
      <c r="DM453" s="51">
        <f>DN453*Довідники!$H$2</f>
        <v>0</v>
      </c>
      <c r="DN453" s="72">
        <f t="shared" si="396"/>
        <v>0</v>
      </c>
      <c r="DO453" s="96" t="str">
        <f t="shared" si="385"/>
        <v xml:space="preserve"> </v>
      </c>
      <c r="DP453" s="68" t="str">
        <f>IF(OR(DO453&lt;Довідники!$J$3, DO453&gt;Довідники!$K$3), "!", "")</f>
        <v>!</v>
      </c>
      <c r="DQ453" s="120"/>
      <c r="DR453" s="45" t="str">
        <f t="shared" si="397"/>
        <v/>
      </c>
      <c r="DS453" s="119"/>
      <c r="DT453" s="119"/>
      <c r="DU453" s="119"/>
      <c r="DV453" s="119"/>
      <c r="DW453" s="179"/>
      <c r="DX453" s="182"/>
      <c r="DY453" s="119"/>
      <c r="DZ453" s="119"/>
      <c r="EA453" s="183"/>
      <c r="EB453" s="129">
        <f t="shared" si="404"/>
        <v>0</v>
      </c>
      <c r="EC453" s="130">
        <f t="shared" si="405"/>
        <v>0</v>
      </c>
      <c r="ED453" s="131">
        <f t="shared" si="406"/>
        <v>0</v>
      </c>
      <c r="EE453" s="131">
        <f t="shared" si="399"/>
        <v>0</v>
      </c>
      <c r="EF453" s="131">
        <f t="shared" si="400"/>
        <v>0</v>
      </c>
      <c r="EG453" s="131">
        <f t="shared" si="401"/>
        <v>0</v>
      </c>
      <c r="EH453" s="131">
        <f t="shared" si="402"/>
        <v>0</v>
      </c>
      <c r="EI453" s="131">
        <f t="shared" si="403"/>
        <v>0</v>
      </c>
      <c r="EJ453" s="131">
        <f t="shared" si="407"/>
        <v>0</v>
      </c>
      <c r="EL453" s="123">
        <f t="shared" si="408"/>
        <v>0</v>
      </c>
    </row>
    <row r="454" spans="1:142" ht="13.5" hidden="1" thickBot="1" x14ac:dyDescent="0.25">
      <c r="A454" s="49">
        <f t="shared" si="398"/>
        <v>33</v>
      </c>
      <c r="B454" s="101"/>
      <c r="C454" s="50" t="str">
        <f>IF(ISBLANK(D454)=FALSE,VLOOKUP(D454,Довідники!$B$2:$C$45,2,FALSE),"")</f>
        <v/>
      </c>
      <c r="D454" s="145"/>
      <c r="E454" s="112"/>
      <c r="F454" s="48" t="str">
        <f t="shared" si="386"/>
        <v/>
      </c>
      <c r="G454" s="48" t="str">
        <f>CONCATENATE(IF($X454="З", CONCATENATE($R$4, ","), ""), IF($X454=Довідники!$E$5, CONCATENATE($R$4, "*,"), ""), IF($AE454="З", CONCATENATE($Y$4, ","), ""), IF($AE454=Довідники!$E$5, CONCATENATE($Y$4, "*,"), ""), IF($AL454="З", CONCATENATE($AF$4, ","), ""), IF($AL454=Довідники!$E$5, CONCATENATE($AF$4, "*,"), ""), IF($AS454="З", CONCATENATE($AM$4, ","), ""), IF($AS454=Довідники!$E$5, CONCATENATE($AM$4, "*,"), ""), IF($AZ454="З", CONCATENATE($AT$4, ","), ""), IF($AZ454=Довідники!$E$5, CONCATENATE($AT$4, "*,"), ""), IF($BG454="З", CONCATENATE($BA$4, ","), ""), IF($BG454=Довідники!$E$5, CONCATENATE($BA$4, "*,"), ""), IF($BN454="З", CONCATENATE($BH$4, ","), ""), IF($BN454=Довідники!$E$5, CONCATENATE($BH$4, "*,"), ""), IF($BU454="З", CONCATENATE($BO$4, ","), ""), IF($BU454=Довідники!$E$5, CONCATENATE($BO$4, "*,"), ""), IF($CB454="З", CONCATENATE($BV$4, ","), ""), IF($CB454=Довідники!$E$5, CONCATENATE($BV$4, "*,"), ""), IF($CI454="З", CONCATENATE($CC$4, ","), ""), IF($CI454=Довідники!$E$5, CONCATENATE($CC$4, "*,"), ""), IF($CP454="З", CONCATENATE($CJ$4, ","), ""), IF($CP454=Довідники!$E$5, CONCATENATE($CJ$4, "*,"), ""), IF($CW454="З", CONCATENATE($CQ$4, ","), ""), IF($CW454=Довідники!$E$5, CONCATENATE($CQ$4, "*,"), ""), IF($DD454="З", CONCATENATE($CX$4, ","), ""), IF($DD454=Довідники!$E$5, CONCATENATE($CX$4, "*,"), ""), IF($DK454="З", CONCATENATE($DE$4, ","), ""), IF($DK454=Довідники!$E$5, CONCATENATE($DE$4, "*,"), ""))</f>
        <v/>
      </c>
      <c r="H454" s="48" t="str">
        <f t="shared" si="387"/>
        <v/>
      </c>
      <c r="I454" s="48" t="str">
        <f t="shared" si="388"/>
        <v/>
      </c>
      <c r="J454" s="48">
        <f t="shared" si="389"/>
        <v>0</v>
      </c>
      <c r="K454" s="48" t="str">
        <f t="shared" si="390"/>
        <v/>
      </c>
      <c r="L454" s="48">
        <f t="shared" si="370"/>
        <v>0</v>
      </c>
      <c r="M454" s="51">
        <f t="shared" si="391"/>
        <v>0</v>
      </c>
      <c r="N454" s="51">
        <f t="shared" si="392"/>
        <v>0</v>
      </c>
      <c r="O454" s="52">
        <f t="shared" si="393"/>
        <v>0</v>
      </c>
      <c r="P454" s="96" t="str">
        <f t="shared" si="394"/>
        <v xml:space="preserve"> </v>
      </c>
      <c r="Q454" s="166" t="str">
        <f>IF(OR(P454&lt;Довідники!$J$8, P454&gt;Довідники!$K$8), "!", "")</f>
        <v>!</v>
      </c>
      <c r="R454" s="159"/>
      <c r="S454" s="103"/>
      <c r="T454" s="103"/>
      <c r="U454" s="72">
        <f t="shared" si="371"/>
        <v>0</v>
      </c>
      <c r="V454" s="104"/>
      <c r="W454" s="104"/>
      <c r="X454" s="105"/>
      <c r="Y454" s="102"/>
      <c r="Z454" s="103"/>
      <c r="AA454" s="103"/>
      <c r="AB454" s="72">
        <f t="shared" si="372"/>
        <v>0</v>
      </c>
      <c r="AC454" s="104"/>
      <c r="AD454" s="104"/>
      <c r="AE454" s="152"/>
      <c r="AF454" s="159"/>
      <c r="AG454" s="103"/>
      <c r="AH454" s="103"/>
      <c r="AI454" s="72">
        <f t="shared" si="373"/>
        <v>0</v>
      </c>
      <c r="AJ454" s="104"/>
      <c r="AK454" s="104"/>
      <c r="AL454" s="105"/>
      <c r="AM454" s="102"/>
      <c r="AN454" s="103"/>
      <c r="AO454" s="103"/>
      <c r="AP454" s="72">
        <f t="shared" si="374"/>
        <v>0</v>
      </c>
      <c r="AQ454" s="104"/>
      <c r="AR454" s="104"/>
      <c r="AS454" s="152"/>
      <c r="AT454" s="159"/>
      <c r="AU454" s="103"/>
      <c r="AV454" s="103"/>
      <c r="AW454" s="72">
        <f t="shared" si="375"/>
        <v>0</v>
      </c>
      <c r="AX454" s="104"/>
      <c r="AY454" s="104"/>
      <c r="AZ454" s="105"/>
      <c r="BA454" s="102"/>
      <c r="BB454" s="103"/>
      <c r="BC454" s="103"/>
      <c r="BD454" s="72">
        <f t="shared" si="376"/>
        <v>0</v>
      </c>
      <c r="BE454" s="104"/>
      <c r="BF454" s="104"/>
      <c r="BG454" s="152"/>
      <c r="BH454" s="159"/>
      <c r="BI454" s="103"/>
      <c r="BJ454" s="103"/>
      <c r="BK454" s="72">
        <f t="shared" si="377"/>
        <v>0</v>
      </c>
      <c r="BL454" s="104"/>
      <c r="BM454" s="104"/>
      <c r="BN454" s="105"/>
      <c r="BO454" s="102"/>
      <c r="BP454" s="103"/>
      <c r="BQ454" s="103"/>
      <c r="BR454" s="72">
        <f t="shared" si="378"/>
        <v>0</v>
      </c>
      <c r="BS454" s="104"/>
      <c r="BT454" s="104"/>
      <c r="BU454" s="152"/>
      <c r="BV454" s="159"/>
      <c r="BW454" s="103"/>
      <c r="BX454" s="103"/>
      <c r="BY454" s="72">
        <f t="shared" si="379"/>
        <v>0</v>
      </c>
      <c r="BZ454" s="104"/>
      <c r="CA454" s="104"/>
      <c r="CB454" s="105"/>
      <c r="CC454" s="102"/>
      <c r="CD454" s="103"/>
      <c r="CE454" s="103"/>
      <c r="CF454" s="72">
        <f t="shared" si="380"/>
        <v>0</v>
      </c>
      <c r="CG454" s="104"/>
      <c r="CH454" s="104"/>
      <c r="CI454" s="152"/>
      <c r="CJ454" s="159"/>
      <c r="CK454" s="103"/>
      <c r="CL454" s="103"/>
      <c r="CM454" s="72">
        <f t="shared" si="381"/>
        <v>0</v>
      </c>
      <c r="CN454" s="104"/>
      <c r="CO454" s="104"/>
      <c r="CP454" s="105"/>
      <c r="CQ454" s="102"/>
      <c r="CR454" s="103"/>
      <c r="CS454" s="103"/>
      <c r="CT454" s="72">
        <f t="shared" si="382"/>
        <v>0</v>
      </c>
      <c r="CU454" s="104"/>
      <c r="CV454" s="104"/>
      <c r="CW454" s="152"/>
      <c r="CX454" s="159"/>
      <c r="CY454" s="103"/>
      <c r="CZ454" s="103"/>
      <c r="DA454" s="72">
        <f t="shared" si="383"/>
        <v>0</v>
      </c>
      <c r="DB454" s="104"/>
      <c r="DC454" s="104"/>
      <c r="DD454" s="105"/>
      <c r="DE454" s="102"/>
      <c r="DF454" s="103"/>
      <c r="DG454" s="103"/>
      <c r="DH454" s="72">
        <f t="shared" si="384"/>
        <v>0</v>
      </c>
      <c r="DI454" s="104"/>
      <c r="DJ454" s="104"/>
      <c r="DK454" s="152"/>
      <c r="DL454" s="170">
        <f t="shared" si="395"/>
        <v>0</v>
      </c>
      <c r="DM454" s="51">
        <f>DN454*Довідники!$H$2</f>
        <v>0</v>
      </c>
      <c r="DN454" s="72">
        <f t="shared" si="396"/>
        <v>0</v>
      </c>
      <c r="DO454" s="96" t="str">
        <f t="shared" si="385"/>
        <v xml:space="preserve"> </v>
      </c>
      <c r="DP454" s="68" t="str">
        <f>IF(OR(DO454&lt;Довідники!$J$3, DO454&gt;Довідники!$K$3), "!", "")</f>
        <v>!</v>
      </c>
      <c r="DQ454" s="120"/>
      <c r="DR454" s="45" t="str">
        <f t="shared" si="397"/>
        <v/>
      </c>
      <c r="DS454" s="119"/>
      <c r="DT454" s="119"/>
      <c r="DU454" s="119"/>
      <c r="DV454" s="119"/>
      <c r="DW454" s="179"/>
      <c r="DX454" s="182"/>
      <c r="DY454" s="119"/>
      <c r="DZ454" s="119"/>
      <c r="EA454" s="183"/>
      <c r="EB454" s="129">
        <f t="shared" si="404"/>
        <v>0</v>
      </c>
      <c r="EC454" s="130">
        <f t="shared" si="405"/>
        <v>0</v>
      </c>
      <c r="ED454" s="131">
        <f t="shared" si="406"/>
        <v>0</v>
      </c>
      <c r="EE454" s="131">
        <f t="shared" si="399"/>
        <v>0</v>
      </c>
      <c r="EF454" s="131">
        <f t="shared" si="400"/>
        <v>0</v>
      </c>
      <c r="EG454" s="131">
        <f t="shared" si="401"/>
        <v>0</v>
      </c>
      <c r="EH454" s="131">
        <f t="shared" si="402"/>
        <v>0</v>
      </c>
      <c r="EI454" s="131">
        <f t="shared" si="403"/>
        <v>0</v>
      </c>
      <c r="EJ454" s="131">
        <f t="shared" si="407"/>
        <v>0</v>
      </c>
      <c r="EL454" s="123">
        <f t="shared" si="408"/>
        <v>0</v>
      </c>
    </row>
    <row r="455" spans="1:142" ht="13.5" hidden="1" thickBot="1" x14ac:dyDescent="0.25">
      <c r="A455" s="49">
        <f t="shared" si="398"/>
        <v>34</v>
      </c>
      <c r="B455" s="101"/>
      <c r="C455" s="50" t="str">
        <f>IF(ISBLANK(D455)=FALSE,VLOOKUP(D455,Довідники!$B$2:$C$45,2,FALSE),"")</f>
        <v/>
      </c>
      <c r="D455" s="145"/>
      <c r="E455" s="112"/>
      <c r="F455" s="48" t="str">
        <f t="shared" si="386"/>
        <v/>
      </c>
      <c r="G455" s="48" t="str">
        <f>CONCATENATE(IF($X455="З", CONCATENATE($R$4, ","), ""), IF($X455=Довідники!$E$5, CONCATENATE($R$4, "*,"), ""), IF($AE455="З", CONCATENATE($Y$4, ","), ""), IF($AE455=Довідники!$E$5, CONCATENATE($Y$4, "*,"), ""), IF($AL455="З", CONCATENATE($AF$4, ","), ""), IF($AL455=Довідники!$E$5, CONCATENATE($AF$4, "*,"), ""), IF($AS455="З", CONCATENATE($AM$4, ","), ""), IF($AS455=Довідники!$E$5, CONCATENATE($AM$4, "*,"), ""), IF($AZ455="З", CONCATENATE($AT$4, ","), ""), IF($AZ455=Довідники!$E$5, CONCATENATE($AT$4, "*,"), ""), IF($BG455="З", CONCATENATE($BA$4, ","), ""), IF($BG455=Довідники!$E$5, CONCATENATE($BA$4, "*,"), ""), IF($BN455="З", CONCATENATE($BH$4, ","), ""), IF($BN455=Довідники!$E$5, CONCATENATE($BH$4, "*,"), ""), IF($BU455="З", CONCATENATE($BO$4, ","), ""), IF($BU455=Довідники!$E$5, CONCATENATE($BO$4, "*,"), ""), IF($CB455="З", CONCATENATE($BV$4, ","), ""), IF($CB455=Довідники!$E$5, CONCATENATE($BV$4, "*,"), ""), IF($CI455="З", CONCATENATE($CC$4, ","), ""), IF($CI455=Довідники!$E$5, CONCATENATE($CC$4, "*,"), ""), IF($CP455="З", CONCATENATE($CJ$4, ","), ""), IF($CP455=Довідники!$E$5, CONCATENATE($CJ$4, "*,"), ""), IF($CW455="З", CONCATENATE($CQ$4, ","), ""), IF($CW455=Довідники!$E$5, CONCATENATE($CQ$4, "*,"), ""), IF($DD455="З", CONCATENATE($CX$4, ","), ""), IF($DD455=Довідники!$E$5, CONCATENATE($CX$4, "*,"), ""), IF($DK455="З", CONCATENATE($DE$4, ","), ""), IF($DK455=Довідники!$E$5, CONCATENATE($DE$4, "*,"), ""))</f>
        <v/>
      </c>
      <c r="H455" s="48" t="str">
        <f t="shared" si="387"/>
        <v/>
      </c>
      <c r="I455" s="48" t="str">
        <f t="shared" si="388"/>
        <v/>
      </c>
      <c r="J455" s="48">
        <f t="shared" si="389"/>
        <v>0</v>
      </c>
      <c r="K455" s="48" t="str">
        <f t="shared" si="390"/>
        <v/>
      </c>
      <c r="L455" s="48">
        <f t="shared" si="370"/>
        <v>0</v>
      </c>
      <c r="M455" s="51">
        <f t="shared" si="391"/>
        <v>0</v>
      </c>
      <c r="N455" s="51">
        <f t="shared" si="392"/>
        <v>0</v>
      </c>
      <c r="O455" s="52">
        <f t="shared" si="393"/>
        <v>0</v>
      </c>
      <c r="P455" s="96" t="str">
        <f t="shared" si="394"/>
        <v xml:space="preserve"> </v>
      </c>
      <c r="Q455" s="166" t="str">
        <f>IF(OR(P455&lt;Довідники!$J$8, P455&gt;Довідники!$K$8), "!", "")</f>
        <v>!</v>
      </c>
      <c r="R455" s="159"/>
      <c r="S455" s="103"/>
      <c r="T455" s="103"/>
      <c r="U455" s="72">
        <f t="shared" si="371"/>
        <v>0</v>
      </c>
      <c r="V455" s="104"/>
      <c r="W455" s="104"/>
      <c r="X455" s="105"/>
      <c r="Y455" s="102"/>
      <c r="Z455" s="103"/>
      <c r="AA455" s="103"/>
      <c r="AB455" s="72">
        <f t="shared" si="372"/>
        <v>0</v>
      </c>
      <c r="AC455" s="104"/>
      <c r="AD455" s="104"/>
      <c r="AE455" s="152"/>
      <c r="AF455" s="159"/>
      <c r="AG455" s="103"/>
      <c r="AH455" s="103"/>
      <c r="AI455" s="72">
        <f t="shared" si="373"/>
        <v>0</v>
      </c>
      <c r="AJ455" s="104"/>
      <c r="AK455" s="104"/>
      <c r="AL455" s="105"/>
      <c r="AM455" s="102"/>
      <c r="AN455" s="103"/>
      <c r="AO455" s="103"/>
      <c r="AP455" s="72">
        <f t="shared" si="374"/>
        <v>0</v>
      </c>
      <c r="AQ455" s="104"/>
      <c r="AR455" s="104"/>
      <c r="AS455" s="152"/>
      <c r="AT455" s="159"/>
      <c r="AU455" s="103"/>
      <c r="AV455" s="103"/>
      <c r="AW455" s="72">
        <f t="shared" si="375"/>
        <v>0</v>
      </c>
      <c r="AX455" s="104"/>
      <c r="AY455" s="104"/>
      <c r="AZ455" s="105"/>
      <c r="BA455" s="102"/>
      <c r="BB455" s="103"/>
      <c r="BC455" s="103"/>
      <c r="BD455" s="72">
        <f t="shared" si="376"/>
        <v>0</v>
      </c>
      <c r="BE455" s="104"/>
      <c r="BF455" s="104"/>
      <c r="BG455" s="152"/>
      <c r="BH455" s="159"/>
      <c r="BI455" s="103"/>
      <c r="BJ455" s="103"/>
      <c r="BK455" s="72">
        <f t="shared" si="377"/>
        <v>0</v>
      </c>
      <c r="BL455" s="104"/>
      <c r="BM455" s="104"/>
      <c r="BN455" s="105"/>
      <c r="BO455" s="102"/>
      <c r="BP455" s="103"/>
      <c r="BQ455" s="103"/>
      <c r="BR455" s="72">
        <f t="shared" si="378"/>
        <v>0</v>
      </c>
      <c r="BS455" s="104"/>
      <c r="BT455" s="104"/>
      <c r="BU455" s="152"/>
      <c r="BV455" s="159"/>
      <c r="BW455" s="103"/>
      <c r="BX455" s="103"/>
      <c r="BY455" s="72">
        <f t="shared" si="379"/>
        <v>0</v>
      </c>
      <c r="BZ455" s="104"/>
      <c r="CA455" s="104"/>
      <c r="CB455" s="105"/>
      <c r="CC455" s="102"/>
      <c r="CD455" s="103"/>
      <c r="CE455" s="103"/>
      <c r="CF455" s="72">
        <f t="shared" si="380"/>
        <v>0</v>
      </c>
      <c r="CG455" s="104"/>
      <c r="CH455" s="104"/>
      <c r="CI455" s="152"/>
      <c r="CJ455" s="159"/>
      <c r="CK455" s="103"/>
      <c r="CL455" s="103"/>
      <c r="CM455" s="72">
        <f t="shared" si="381"/>
        <v>0</v>
      </c>
      <c r="CN455" s="104"/>
      <c r="CO455" s="104"/>
      <c r="CP455" s="105"/>
      <c r="CQ455" s="102"/>
      <c r="CR455" s="103"/>
      <c r="CS455" s="103"/>
      <c r="CT455" s="72">
        <f t="shared" si="382"/>
        <v>0</v>
      </c>
      <c r="CU455" s="104"/>
      <c r="CV455" s="104"/>
      <c r="CW455" s="152"/>
      <c r="CX455" s="159"/>
      <c r="CY455" s="103"/>
      <c r="CZ455" s="103"/>
      <c r="DA455" s="72">
        <f t="shared" si="383"/>
        <v>0</v>
      </c>
      <c r="DB455" s="104"/>
      <c r="DC455" s="104"/>
      <c r="DD455" s="105"/>
      <c r="DE455" s="102"/>
      <c r="DF455" s="103"/>
      <c r="DG455" s="103"/>
      <c r="DH455" s="72">
        <f t="shared" si="384"/>
        <v>0</v>
      </c>
      <c r="DI455" s="104"/>
      <c r="DJ455" s="104"/>
      <c r="DK455" s="152"/>
      <c r="DL455" s="170">
        <f t="shared" si="395"/>
        <v>0</v>
      </c>
      <c r="DM455" s="51">
        <f>DN455*Довідники!$H$2</f>
        <v>0</v>
      </c>
      <c r="DN455" s="72">
        <f t="shared" si="396"/>
        <v>0</v>
      </c>
      <c r="DO455" s="96" t="str">
        <f t="shared" si="385"/>
        <v xml:space="preserve"> </v>
      </c>
      <c r="DP455" s="68" t="str">
        <f>IF(OR(DO455&lt;Довідники!$J$3, DO455&gt;Довідники!$K$3), "!", "")</f>
        <v>!</v>
      </c>
      <c r="DQ455" s="120"/>
      <c r="DR455" s="45" t="str">
        <f t="shared" si="397"/>
        <v/>
      </c>
      <c r="DS455" s="119"/>
      <c r="DT455" s="119"/>
      <c r="DU455" s="119"/>
      <c r="DV455" s="119"/>
      <c r="DW455" s="179"/>
      <c r="DX455" s="182"/>
      <c r="DY455" s="119"/>
      <c r="DZ455" s="119"/>
      <c r="EA455" s="183"/>
      <c r="EB455" s="129">
        <f t="shared" si="404"/>
        <v>0</v>
      </c>
      <c r="EC455" s="130">
        <f t="shared" si="405"/>
        <v>0</v>
      </c>
      <c r="ED455" s="131">
        <f t="shared" si="406"/>
        <v>0</v>
      </c>
      <c r="EE455" s="131">
        <f t="shared" si="399"/>
        <v>0</v>
      </c>
      <c r="EF455" s="131">
        <f t="shared" si="400"/>
        <v>0</v>
      </c>
      <c r="EG455" s="131">
        <f t="shared" si="401"/>
        <v>0</v>
      </c>
      <c r="EH455" s="131">
        <f t="shared" si="402"/>
        <v>0</v>
      </c>
      <c r="EI455" s="131">
        <f t="shared" si="403"/>
        <v>0</v>
      </c>
      <c r="EJ455" s="131">
        <f t="shared" si="407"/>
        <v>0</v>
      </c>
      <c r="EL455" s="123">
        <f t="shared" si="408"/>
        <v>0</v>
      </c>
    </row>
    <row r="456" spans="1:142" ht="13.5" hidden="1" thickBot="1" x14ac:dyDescent="0.25">
      <c r="A456" s="49">
        <f t="shared" si="398"/>
        <v>35</v>
      </c>
      <c r="B456" s="101"/>
      <c r="C456" s="50" t="str">
        <f>IF(ISBLANK(D456)=FALSE,VLOOKUP(D456,Довідники!$B$2:$C$45,2,FALSE),"")</f>
        <v/>
      </c>
      <c r="D456" s="145"/>
      <c r="E456" s="112"/>
      <c r="F456" s="48" t="str">
        <f t="shared" si="386"/>
        <v/>
      </c>
      <c r="G456" s="48" t="str">
        <f>CONCATENATE(IF($X456="З", CONCATENATE($R$4, ","), ""), IF($X456=Довідники!$E$5, CONCATENATE($R$4, "*,"), ""), IF($AE456="З", CONCATENATE($Y$4, ","), ""), IF($AE456=Довідники!$E$5, CONCATENATE($Y$4, "*,"), ""), IF($AL456="З", CONCATENATE($AF$4, ","), ""), IF($AL456=Довідники!$E$5, CONCATENATE($AF$4, "*,"), ""), IF($AS456="З", CONCATENATE($AM$4, ","), ""), IF($AS456=Довідники!$E$5, CONCATENATE($AM$4, "*,"), ""), IF($AZ456="З", CONCATENATE($AT$4, ","), ""), IF($AZ456=Довідники!$E$5, CONCATENATE($AT$4, "*,"), ""), IF($BG456="З", CONCATENATE($BA$4, ","), ""), IF($BG456=Довідники!$E$5, CONCATENATE($BA$4, "*,"), ""), IF($BN456="З", CONCATENATE($BH$4, ","), ""), IF($BN456=Довідники!$E$5, CONCATENATE($BH$4, "*,"), ""), IF($BU456="З", CONCATENATE($BO$4, ","), ""), IF($BU456=Довідники!$E$5, CONCATENATE($BO$4, "*,"), ""), IF($CB456="З", CONCATENATE($BV$4, ","), ""), IF($CB456=Довідники!$E$5, CONCATENATE($BV$4, "*,"), ""), IF($CI456="З", CONCATENATE($CC$4, ","), ""), IF($CI456=Довідники!$E$5, CONCATENATE($CC$4, "*,"), ""), IF($CP456="З", CONCATENATE($CJ$4, ","), ""), IF($CP456=Довідники!$E$5, CONCATENATE($CJ$4, "*,"), ""), IF($CW456="З", CONCATENATE($CQ$4, ","), ""), IF($CW456=Довідники!$E$5, CONCATENATE($CQ$4, "*,"), ""), IF($DD456="З", CONCATENATE($CX$4, ","), ""), IF($DD456=Довідники!$E$5, CONCATENATE($CX$4, "*,"), ""), IF($DK456="З", CONCATENATE($DE$4, ","), ""), IF($DK456=Довідники!$E$5, CONCATENATE($DE$4, "*,"), ""))</f>
        <v/>
      </c>
      <c r="H456" s="48" t="str">
        <f t="shared" si="387"/>
        <v/>
      </c>
      <c r="I456" s="48" t="str">
        <f t="shared" si="388"/>
        <v/>
      </c>
      <c r="J456" s="48">
        <f t="shared" si="389"/>
        <v>0</v>
      </c>
      <c r="K456" s="48" t="str">
        <f t="shared" si="390"/>
        <v/>
      </c>
      <c r="L456" s="48">
        <f t="shared" si="370"/>
        <v>0</v>
      </c>
      <c r="M456" s="51">
        <f t="shared" si="391"/>
        <v>0</v>
      </c>
      <c r="N456" s="51">
        <f t="shared" si="392"/>
        <v>0</v>
      </c>
      <c r="O456" s="52">
        <f t="shared" si="393"/>
        <v>0</v>
      </c>
      <c r="P456" s="96" t="str">
        <f t="shared" si="394"/>
        <v xml:space="preserve"> </v>
      </c>
      <c r="Q456" s="166" t="str">
        <f>IF(OR(P456&lt;Довідники!$J$8, P456&gt;Довідники!$K$8), "!", "")</f>
        <v>!</v>
      </c>
      <c r="R456" s="159"/>
      <c r="S456" s="103"/>
      <c r="T456" s="103"/>
      <c r="U456" s="72">
        <f t="shared" si="371"/>
        <v>0</v>
      </c>
      <c r="V456" s="104"/>
      <c r="W456" s="104"/>
      <c r="X456" s="105"/>
      <c r="Y456" s="102"/>
      <c r="Z456" s="103"/>
      <c r="AA456" s="103"/>
      <c r="AB456" s="72">
        <f t="shared" si="372"/>
        <v>0</v>
      </c>
      <c r="AC456" s="104"/>
      <c r="AD456" s="104"/>
      <c r="AE456" s="152"/>
      <c r="AF456" s="159"/>
      <c r="AG456" s="103"/>
      <c r="AH456" s="103"/>
      <c r="AI456" s="72">
        <f t="shared" si="373"/>
        <v>0</v>
      </c>
      <c r="AJ456" s="104"/>
      <c r="AK456" s="104"/>
      <c r="AL456" s="105"/>
      <c r="AM456" s="102"/>
      <c r="AN456" s="103"/>
      <c r="AO456" s="103"/>
      <c r="AP456" s="72">
        <f t="shared" si="374"/>
        <v>0</v>
      </c>
      <c r="AQ456" s="104"/>
      <c r="AR456" s="104"/>
      <c r="AS456" s="152"/>
      <c r="AT456" s="159"/>
      <c r="AU456" s="103"/>
      <c r="AV456" s="103"/>
      <c r="AW456" s="72">
        <f t="shared" si="375"/>
        <v>0</v>
      </c>
      <c r="AX456" s="104"/>
      <c r="AY456" s="104"/>
      <c r="AZ456" s="105"/>
      <c r="BA456" s="102"/>
      <c r="BB456" s="103"/>
      <c r="BC456" s="103"/>
      <c r="BD456" s="72">
        <f t="shared" si="376"/>
        <v>0</v>
      </c>
      <c r="BE456" s="104"/>
      <c r="BF456" s="104"/>
      <c r="BG456" s="152"/>
      <c r="BH456" s="159"/>
      <c r="BI456" s="103"/>
      <c r="BJ456" s="103"/>
      <c r="BK456" s="72">
        <f t="shared" si="377"/>
        <v>0</v>
      </c>
      <c r="BL456" s="104"/>
      <c r="BM456" s="104"/>
      <c r="BN456" s="105"/>
      <c r="BO456" s="102"/>
      <c r="BP456" s="103"/>
      <c r="BQ456" s="103"/>
      <c r="BR456" s="72">
        <f t="shared" si="378"/>
        <v>0</v>
      </c>
      <c r="BS456" s="104"/>
      <c r="BT456" s="104"/>
      <c r="BU456" s="152"/>
      <c r="BV456" s="159"/>
      <c r="BW456" s="103"/>
      <c r="BX456" s="103"/>
      <c r="BY456" s="72">
        <f t="shared" si="379"/>
        <v>0</v>
      </c>
      <c r="BZ456" s="104"/>
      <c r="CA456" s="104"/>
      <c r="CB456" s="105"/>
      <c r="CC456" s="102"/>
      <c r="CD456" s="103"/>
      <c r="CE456" s="103"/>
      <c r="CF456" s="72">
        <f t="shared" si="380"/>
        <v>0</v>
      </c>
      <c r="CG456" s="104"/>
      <c r="CH456" s="104"/>
      <c r="CI456" s="152"/>
      <c r="CJ456" s="159"/>
      <c r="CK456" s="103"/>
      <c r="CL456" s="103"/>
      <c r="CM456" s="72">
        <f t="shared" si="381"/>
        <v>0</v>
      </c>
      <c r="CN456" s="104"/>
      <c r="CO456" s="104"/>
      <c r="CP456" s="105"/>
      <c r="CQ456" s="102"/>
      <c r="CR456" s="103"/>
      <c r="CS456" s="103"/>
      <c r="CT456" s="72">
        <f t="shared" si="382"/>
        <v>0</v>
      </c>
      <c r="CU456" s="104"/>
      <c r="CV456" s="104"/>
      <c r="CW456" s="152"/>
      <c r="CX456" s="159"/>
      <c r="CY456" s="103"/>
      <c r="CZ456" s="103"/>
      <c r="DA456" s="72">
        <f t="shared" si="383"/>
        <v>0</v>
      </c>
      <c r="DB456" s="104"/>
      <c r="DC456" s="104"/>
      <c r="DD456" s="105"/>
      <c r="DE456" s="102"/>
      <c r="DF456" s="103"/>
      <c r="DG456" s="103"/>
      <c r="DH456" s="72">
        <f t="shared" si="384"/>
        <v>0</v>
      </c>
      <c r="DI456" s="104"/>
      <c r="DJ456" s="104"/>
      <c r="DK456" s="152"/>
      <c r="DL456" s="170">
        <f t="shared" si="395"/>
        <v>0</v>
      </c>
      <c r="DM456" s="51">
        <f>DN456*Довідники!$H$2</f>
        <v>0</v>
      </c>
      <c r="DN456" s="72">
        <f t="shared" si="396"/>
        <v>0</v>
      </c>
      <c r="DO456" s="96" t="str">
        <f t="shared" si="385"/>
        <v xml:space="preserve"> </v>
      </c>
      <c r="DP456" s="68" t="str">
        <f>IF(OR(DO456&lt;Довідники!$J$3, DO456&gt;Довідники!$K$3), "!", "")</f>
        <v>!</v>
      </c>
      <c r="DQ456" s="120"/>
      <c r="DR456" s="45" t="str">
        <f t="shared" si="397"/>
        <v/>
      </c>
      <c r="DS456" s="119"/>
      <c r="DT456" s="119"/>
      <c r="DU456" s="119"/>
      <c r="DV456" s="119"/>
      <c r="DW456" s="179"/>
      <c r="DX456" s="182"/>
      <c r="DY456" s="119"/>
      <c r="DZ456" s="119"/>
      <c r="EA456" s="183"/>
      <c r="EB456" s="129">
        <f t="shared" si="404"/>
        <v>0</v>
      </c>
      <c r="EC456" s="130">
        <f t="shared" si="405"/>
        <v>0</v>
      </c>
      <c r="ED456" s="131">
        <f t="shared" si="406"/>
        <v>0</v>
      </c>
      <c r="EE456" s="131">
        <f t="shared" si="399"/>
        <v>0</v>
      </c>
      <c r="EF456" s="131">
        <f t="shared" si="400"/>
        <v>0</v>
      </c>
      <c r="EG456" s="131">
        <f t="shared" si="401"/>
        <v>0</v>
      </c>
      <c r="EH456" s="131">
        <f t="shared" si="402"/>
        <v>0</v>
      </c>
      <c r="EI456" s="131">
        <f t="shared" si="403"/>
        <v>0</v>
      </c>
      <c r="EJ456" s="131">
        <f t="shared" si="407"/>
        <v>0</v>
      </c>
      <c r="EL456" s="123">
        <f t="shared" si="408"/>
        <v>0</v>
      </c>
    </row>
    <row r="457" spans="1:142" ht="13.5" hidden="1" thickBot="1" x14ac:dyDescent="0.25">
      <c r="A457" s="49">
        <f t="shared" si="398"/>
        <v>36</v>
      </c>
      <c r="B457" s="101"/>
      <c r="C457" s="50" t="str">
        <f>IF(ISBLANK(D457)=FALSE,VLOOKUP(D457,Довідники!$B$2:$C$45,2,FALSE),"")</f>
        <v/>
      </c>
      <c r="D457" s="145"/>
      <c r="E457" s="112"/>
      <c r="F457" s="48" t="str">
        <f t="shared" si="386"/>
        <v/>
      </c>
      <c r="G457" s="48" t="str">
        <f>CONCATENATE(IF($X457="З", CONCATENATE($R$4, ","), ""), IF($X457=Довідники!$E$5, CONCATENATE($R$4, "*,"), ""), IF($AE457="З", CONCATENATE($Y$4, ","), ""), IF($AE457=Довідники!$E$5, CONCATENATE($Y$4, "*,"), ""), IF($AL457="З", CONCATENATE($AF$4, ","), ""), IF($AL457=Довідники!$E$5, CONCATENATE($AF$4, "*,"), ""), IF($AS457="З", CONCATENATE($AM$4, ","), ""), IF($AS457=Довідники!$E$5, CONCATENATE($AM$4, "*,"), ""), IF($AZ457="З", CONCATENATE($AT$4, ","), ""), IF($AZ457=Довідники!$E$5, CONCATENATE($AT$4, "*,"), ""), IF($BG457="З", CONCATENATE($BA$4, ","), ""), IF($BG457=Довідники!$E$5, CONCATENATE($BA$4, "*,"), ""), IF($BN457="З", CONCATENATE($BH$4, ","), ""), IF($BN457=Довідники!$E$5, CONCATENATE($BH$4, "*,"), ""), IF($BU457="З", CONCATENATE($BO$4, ","), ""), IF($BU457=Довідники!$E$5, CONCATENATE($BO$4, "*,"), ""), IF($CB457="З", CONCATENATE($BV$4, ","), ""), IF($CB457=Довідники!$E$5, CONCATENATE($BV$4, "*,"), ""), IF($CI457="З", CONCATENATE($CC$4, ","), ""), IF($CI457=Довідники!$E$5, CONCATENATE($CC$4, "*,"), ""), IF($CP457="З", CONCATENATE($CJ$4, ","), ""), IF($CP457=Довідники!$E$5, CONCATENATE($CJ$4, "*,"), ""), IF($CW457="З", CONCATENATE($CQ$4, ","), ""), IF($CW457=Довідники!$E$5, CONCATENATE($CQ$4, "*,"), ""), IF($DD457="З", CONCATENATE($CX$4, ","), ""), IF($DD457=Довідники!$E$5, CONCATENATE($CX$4, "*,"), ""), IF($DK457="З", CONCATENATE($DE$4, ","), ""), IF($DK457=Довідники!$E$5, CONCATENATE($DE$4, "*,"), ""))</f>
        <v/>
      </c>
      <c r="H457" s="48" t="str">
        <f t="shared" si="387"/>
        <v/>
      </c>
      <c r="I457" s="48" t="str">
        <f t="shared" si="388"/>
        <v/>
      </c>
      <c r="J457" s="48">
        <f t="shared" si="389"/>
        <v>0</v>
      </c>
      <c r="K457" s="48" t="str">
        <f t="shared" si="390"/>
        <v/>
      </c>
      <c r="L457" s="48">
        <f t="shared" si="370"/>
        <v>0</v>
      </c>
      <c r="M457" s="51">
        <f t="shared" si="391"/>
        <v>0</v>
      </c>
      <c r="N457" s="51">
        <f t="shared" si="392"/>
        <v>0</v>
      </c>
      <c r="O457" s="52">
        <f t="shared" si="393"/>
        <v>0</v>
      </c>
      <c r="P457" s="96" t="str">
        <f t="shared" si="394"/>
        <v xml:space="preserve"> </v>
      </c>
      <c r="Q457" s="166" t="str">
        <f>IF(OR(P457&lt;Довідники!$J$8, P457&gt;Довідники!$K$8), "!", "")</f>
        <v>!</v>
      </c>
      <c r="R457" s="159"/>
      <c r="S457" s="103"/>
      <c r="T457" s="103"/>
      <c r="U457" s="72">
        <f t="shared" si="371"/>
        <v>0</v>
      </c>
      <c r="V457" s="104"/>
      <c r="W457" s="104"/>
      <c r="X457" s="105"/>
      <c r="Y457" s="102"/>
      <c r="Z457" s="103"/>
      <c r="AA457" s="103"/>
      <c r="AB457" s="72">
        <f t="shared" si="372"/>
        <v>0</v>
      </c>
      <c r="AC457" s="104"/>
      <c r="AD457" s="104"/>
      <c r="AE457" s="152"/>
      <c r="AF457" s="159"/>
      <c r="AG457" s="103"/>
      <c r="AH457" s="103"/>
      <c r="AI457" s="72">
        <f t="shared" si="373"/>
        <v>0</v>
      </c>
      <c r="AJ457" s="104"/>
      <c r="AK457" s="104"/>
      <c r="AL457" s="105"/>
      <c r="AM457" s="102"/>
      <c r="AN457" s="103"/>
      <c r="AO457" s="103"/>
      <c r="AP457" s="72">
        <f t="shared" si="374"/>
        <v>0</v>
      </c>
      <c r="AQ457" s="104"/>
      <c r="AR457" s="104"/>
      <c r="AS457" s="152"/>
      <c r="AT457" s="159"/>
      <c r="AU457" s="103"/>
      <c r="AV457" s="103"/>
      <c r="AW457" s="72">
        <f t="shared" si="375"/>
        <v>0</v>
      </c>
      <c r="AX457" s="104"/>
      <c r="AY457" s="104"/>
      <c r="AZ457" s="105"/>
      <c r="BA457" s="102"/>
      <c r="BB457" s="103"/>
      <c r="BC457" s="103"/>
      <c r="BD457" s="72">
        <f t="shared" si="376"/>
        <v>0</v>
      </c>
      <c r="BE457" s="104"/>
      <c r="BF457" s="104"/>
      <c r="BG457" s="152"/>
      <c r="BH457" s="159"/>
      <c r="BI457" s="103"/>
      <c r="BJ457" s="103"/>
      <c r="BK457" s="72">
        <f t="shared" si="377"/>
        <v>0</v>
      </c>
      <c r="BL457" s="104"/>
      <c r="BM457" s="104"/>
      <c r="BN457" s="105"/>
      <c r="BO457" s="102"/>
      <c r="BP457" s="103"/>
      <c r="BQ457" s="103"/>
      <c r="BR457" s="72">
        <f t="shared" si="378"/>
        <v>0</v>
      </c>
      <c r="BS457" s="104"/>
      <c r="BT457" s="104"/>
      <c r="BU457" s="152"/>
      <c r="BV457" s="159"/>
      <c r="BW457" s="103"/>
      <c r="BX457" s="103"/>
      <c r="BY457" s="72">
        <f t="shared" si="379"/>
        <v>0</v>
      </c>
      <c r="BZ457" s="104"/>
      <c r="CA457" s="104"/>
      <c r="CB457" s="105"/>
      <c r="CC457" s="102"/>
      <c r="CD457" s="103"/>
      <c r="CE457" s="103"/>
      <c r="CF457" s="72">
        <f t="shared" si="380"/>
        <v>0</v>
      </c>
      <c r="CG457" s="104"/>
      <c r="CH457" s="104"/>
      <c r="CI457" s="152"/>
      <c r="CJ457" s="159"/>
      <c r="CK457" s="103"/>
      <c r="CL457" s="103"/>
      <c r="CM457" s="72">
        <f t="shared" si="381"/>
        <v>0</v>
      </c>
      <c r="CN457" s="104"/>
      <c r="CO457" s="104"/>
      <c r="CP457" s="105"/>
      <c r="CQ457" s="102"/>
      <c r="CR457" s="103"/>
      <c r="CS457" s="103"/>
      <c r="CT457" s="72">
        <f t="shared" si="382"/>
        <v>0</v>
      </c>
      <c r="CU457" s="104"/>
      <c r="CV457" s="104"/>
      <c r="CW457" s="152"/>
      <c r="CX457" s="159"/>
      <c r="CY457" s="103"/>
      <c r="CZ457" s="103"/>
      <c r="DA457" s="72">
        <f t="shared" si="383"/>
        <v>0</v>
      </c>
      <c r="DB457" s="104"/>
      <c r="DC457" s="104"/>
      <c r="DD457" s="105"/>
      <c r="DE457" s="102"/>
      <c r="DF457" s="103"/>
      <c r="DG457" s="103"/>
      <c r="DH457" s="72">
        <f t="shared" si="384"/>
        <v>0</v>
      </c>
      <c r="DI457" s="104"/>
      <c r="DJ457" s="104"/>
      <c r="DK457" s="152"/>
      <c r="DL457" s="170">
        <f t="shared" si="395"/>
        <v>0</v>
      </c>
      <c r="DM457" s="51">
        <f>DN457*Довідники!$H$2</f>
        <v>0</v>
      </c>
      <c r="DN457" s="72">
        <f t="shared" si="396"/>
        <v>0</v>
      </c>
      <c r="DO457" s="96" t="str">
        <f t="shared" si="385"/>
        <v xml:space="preserve"> </v>
      </c>
      <c r="DP457" s="68" t="str">
        <f>IF(OR(DO457&lt;Довідники!$J$3, DO457&gt;Довідники!$K$3), "!", "")</f>
        <v>!</v>
      </c>
      <c r="DQ457" s="120"/>
      <c r="DR457" s="45" t="str">
        <f t="shared" si="397"/>
        <v/>
      </c>
      <c r="DS457" s="119"/>
      <c r="DT457" s="119"/>
      <c r="DU457" s="119"/>
      <c r="DV457" s="119"/>
      <c r="DW457" s="179"/>
      <c r="DX457" s="182"/>
      <c r="DY457" s="119"/>
      <c r="DZ457" s="119"/>
      <c r="EA457" s="183"/>
      <c r="EB457" s="129">
        <f t="shared" si="404"/>
        <v>0</v>
      </c>
      <c r="EC457" s="130">
        <f t="shared" si="405"/>
        <v>0</v>
      </c>
      <c r="ED457" s="131">
        <f t="shared" si="406"/>
        <v>0</v>
      </c>
      <c r="EE457" s="131">
        <f t="shared" si="399"/>
        <v>0</v>
      </c>
      <c r="EF457" s="131">
        <f t="shared" si="400"/>
        <v>0</v>
      </c>
      <c r="EG457" s="131">
        <f t="shared" si="401"/>
        <v>0</v>
      </c>
      <c r="EH457" s="131">
        <f t="shared" si="402"/>
        <v>0</v>
      </c>
      <c r="EI457" s="131">
        <f t="shared" si="403"/>
        <v>0</v>
      </c>
      <c r="EJ457" s="131">
        <f t="shared" si="407"/>
        <v>0</v>
      </c>
      <c r="EL457" s="123">
        <f t="shared" si="408"/>
        <v>0</v>
      </c>
    </row>
    <row r="458" spans="1:142" ht="13.5" hidden="1" thickBot="1" x14ac:dyDescent="0.25">
      <c r="A458" s="49">
        <f t="shared" si="398"/>
        <v>37</v>
      </c>
      <c r="B458" s="101"/>
      <c r="C458" s="50" t="str">
        <f>IF(ISBLANK(D458)=FALSE,VLOOKUP(D458,Довідники!$B$2:$C$45,2,FALSE),"")</f>
        <v/>
      </c>
      <c r="D458" s="145"/>
      <c r="E458" s="112"/>
      <c r="F458" s="48" t="str">
        <f t="shared" si="386"/>
        <v/>
      </c>
      <c r="G458" s="48" t="str">
        <f>CONCATENATE(IF($X458="З", CONCATENATE($R$4, ","), ""), IF($X458=Довідники!$E$5, CONCATENATE($R$4, "*,"), ""), IF($AE458="З", CONCATENATE($Y$4, ","), ""), IF($AE458=Довідники!$E$5, CONCATENATE($Y$4, "*,"), ""), IF($AL458="З", CONCATENATE($AF$4, ","), ""), IF($AL458=Довідники!$E$5, CONCATENATE($AF$4, "*,"), ""), IF($AS458="З", CONCATENATE($AM$4, ","), ""), IF($AS458=Довідники!$E$5, CONCATENATE($AM$4, "*,"), ""), IF($AZ458="З", CONCATENATE($AT$4, ","), ""), IF($AZ458=Довідники!$E$5, CONCATENATE($AT$4, "*,"), ""), IF($BG458="З", CONCATENATE($BA$4, ","), ""), IF($BG458=Довідники!$E$5, CONCATENATE($BA$4, "*,"), ""), IF($BN458="З", CONCATENATE($BH$4, ","), ""), IF($BN458=Довідники!$E$5, CONCATENATE($BH$4, "*,"), ""), IF($BU458="З", CONCATENATE($BO$4, ","), ""), IF($BU458=Довідники!$E$5, CONCATENATE($BO$4, "*,"), ""), IF($CB458="З", CONCATENATE($BV$4, ","), ""), IF($CB458=Довідники!$E$5, CONCATENATE($BV$4, "*,"), ""), IF($CI458="З", CONCATENATE($CC$4, ","), ""), IF($CI458=Довідники!$E$5, CONCATENATE($CC$4, "*,"), ""), IF($CP458="З", CONCATENATE($CJ$4, ","), ""), IF($CP458=Довідники!$E$5, CONCATENATE($CJ$4, "*,"), ""), IF($CW458="З", CONCATENATE($CQ$4, ","), ""), IF($CW458=Довідники!$E$5, CONCATENATE($CQ$4, "*,"), ""), IF($DD458="З", CONCATENATE($CX$4, ","), ""), IF($DD458=Довідники!$E$5, CONCATENATE($CX$4, "*,"), ""), IF($DK458="З", CONCATENATE($DE$4, ","), ""), IF($DK458=Довідники!$E$5, CONCATENATE($DE$4, "*,"), ""))</f>
        <v/>
      </c>
      <c r="H458" s="48" t="str">
        <f t="shared" si="387"/>
        <v/>
      </c>
      <c r="I458" s="48" t="str">
        <f t="shared" si="388"/>
        <v/>
      </c>
      <c r="J458" s="48">
        <f t="shared" si="389"/>
        <v>0</v>
      </c>
      <c r="K458" s="48" t="str">
        <f t="shared" si="390"/>
        <v/>
      </c>
      <c r="L458" s="48">
        <f t="shared" si="370"/>
        <v>0</v>
      </c>
      <c r="M458" s="51">
        <f t="shared" si="391"/>
        <v>0</v>
      </c>
      <c r="N458" s="51">
        <f t="shared" si="392"/>
        <v>0</v>
      </c>
      <c r="O458" s="52">
        <f t="shared" si="393"/>
        <v>0</v>
      </c>
      <c r="P458" s="96" t="str">
        <f t="shared" si="394"/>
        <v xml:space="preserve"> </v>
      </c>
      <c r="Q458" s="166" t="str">
        <f>IF(OR(P458&lt;Довідники!$J$8, P458&gt;Довідники!$K$8), "!", "")</f>
        <v>!</v>
      </c>
      <c r="R458" s="159"/>
      <c r="S458" s="103"/>
      <c r="T458" s="103"/>
      <c r="U458" s="72">
        <f t="shared" si="371"/>
        <v>0</v>
      </c>
      <c r="V458" s="104"/>
      <c r="W458" s="104"/>
      <c r="X458" s="105"/>
      <c r="Y458" s="102"/>
      <c r="Z458" s="103"/>
      <c r="AA458" s="103"/>
      <c r="AB458" s="72">
        <f t="shared" si="372"/>
        <v>0</v>
      </c>
      <c r="AC458" s="104"/>
      <c r="AD458" s="104"/>
      <c r="AE458" s="152"/>
      <c r="AF458" s="159"/>
      <c r="AG458" s="103"/>
      <c r="AH458" s="103"/>
      <c r="AI458" s="72">
        <f t="shared" si="373"/>
        <v>0</v>
      </c>
      <c r="AJ458" s="104"/>
      <c r="AK458" s="104"/>
      <c r="AL458" s="105"/>
      <c r="AM458" s="102"/>
      <c r="AN458" s="103"/>
      <c r="AO458" s="103"/>
      <c r="AP458" s="72">
        <f t="shared" si="374"/>
        <v>0</v>
      </c>
      <c r="AQ458" s="104"/>
      <c r="AR458" s="104"/>
      <c r="AS458" s="152"/>
      <c r="AT458" s="159"/>
      <c r="AU458" s="103"/>
      <c r="AV458" s="103"/>
      <c r="AW458" s="72">
        <f t="shared" si="375"/>
        <v>0</v>
      </c>
      <c r="AX458" s="104"/>
      <c r="AY458" s="104"/>
      <c r="AZ458" s="105"/>
      <c r="BA458" s="102"/>
      <c r="BB458" s="103"/>
      <c r="BC458" s="103"/>
      <c r="BD458" s="72">
        <f t="shared" si="376"/>
        <v>0</v>
      </c>
      <c r="BE458" s="104"/>
      <c r="BF458" s="104"/>
      <c r="BG458" s="152"/>
      <c r="BH458" s="159"/>
      <c r="BI458" s="103"/>
      <c r="BJ458" s="103"/>
      <c r="BK458" s="72">
        <f t="shared" si="377"/>
        <v>0</v>
      </c>
      <c r="BL458" s="104"/>
      <c r="BM458" s="104"/>
      <c r="BN458" s="105"/>
      <c r="BO458" s="102"/>
      <c r="BP458" s="103"/>
      <c r="BQ458" s="103"/>
      <c r="BR458" s="72">
        <f t="shared" si="378"/>
        <v>0</v>
      </c>
      <c r="BS458" s="104"/>
      <c r="BT458" s="104"/>
      <c r="BU458" s="152"/>
      <c r="BV458" s="159"/>
      <c r="BW458" s="103"/>
      <c r="BX458" s="103"/>
      <c r="BY458" s="72">
        <f t="shared" si="379"/>
        <v>0</v>
      </c>
      <c r="BZ458" s="104"/>
      <c r="CA458" s="104"/>
      <c r="CB458" s="105"/>
      <c r="CC458" s="102"/>
      <c r="CD458" s="103"/>
      <c r="CE458" s="103"/>
      <c r="CF458" s="72">
        <f t="shared" si="380"/>
        <v>0</v>
      </c>
      <c r="CG458" s="104"/>
      <c r="CH458" s="104"/>
      <c r="CI458" s="152"/>
      <c r="CJ458" s="159"/>
      <c r="CK458" s="103"/>
      <c r="CL458" s="103"/>
      <c r="CM458" s="72">
        <f t="shared" si="381"/>
        <v>0</v>
      </c>
      <c r="CN458" s="104"/>
      <c r="CO458" s="104"/>
      <c r="CP458" s="105"/>
      <c r="CQ458" s="102"/>
      <c r="CR458" s="103"/>
      <c r="CS458" s="103"/>
      <c r="CT458" s="72">
        <f t="shared" si="382"/>
        <v>0</v>
      </c>
      <c r="CU458" s="104"/>
      <c r="CV458" s="104"/>
      <c r="CW458" s="152"/>
      <c r="CX458" s="159"/>
      <c r="CY458" s="103"/>
      <c r="CZ458" s="103"/>
      <c r="DA458" s="72">
        <f t="shared" si="383"/>
        <v>0</v>
      </c>
      <c r="DB458" s="104"/>
      <c r="DC458" s="104"/>
      <c r="DD458" s="105"/>
      <c r="DE458" s="102"/>
      <c r="DF458" s="103"/>
      <c r="DG458" s="103"/>
      <c r="DH458" s="72">
        <f t="shared" si="384"/>
        <v>0</v>
      </c>
      <c r="DI458" s="104"/>
      <c r="DJ458" s="104"/>
      <c r="DK458" s="152"/>
      <c r="DL458" s="170">
        <f t="shared" si="395"/>
        <v>0</v>
      </c>
      <c r="DM458" s="51">
        <f>DN458*Довідники!$H$2</f>
        <v>0</v>
      </c>
      <c r="DN458" s="72">
        <f t="shared" si="396"/>
        <v>0</v>
      </c>
      <c r="DO458" s="96" t="str">
        <f t="shared" si="385"/>
        <v xml:space="preserve"> </v>
      </c>
      <c r="DP458" s="68" t="str">
        <f>IF(OR(DO458&lt;Довідники!$J$3, DO458&gt;Довідники!$K$3), "!", "")</f>
        <v>!</v>
      </c>
      <c r="DQ458" s="120"/>
      <c r="DR458" s="45" t="str">
        <f t="shared" si="397"/>
        <v/>
      </c>
      <c r="DS458" s="119"/>
      <c r="DT458" s="119"/>
      <c r="DU458" s="119"/>
      <c r="DV458" s="119"/>
      <c r="DW458" s="179"/>
      <c r="DX458" s="182"/>
      <c r="DY458" s="119"/>
      <c r="DZ458" s="119"/>
      <c r="EA458" s="183"/>
      <c r="EB458" s="129">
        <f t="shared" si="404"/>
        <v>0</v>
      </c>
      <c r="EC458" s="130">
        <f t="shared" si="405"/>
        <v>0</v>
      </c>
      <c r="ED458" s="131">
        <f t="shared" si="406"/>
        <v>0</v>
      </c>
      <c r="EE458" s="131">
        <f t="shared" si="399"/>
        <v>0</v>
      </c>
      <c r="EF458" s="131">
        <f t="shared" si="400"/>
        <v>0</v>
      </c>
      <c r="EG458" s="131">
        <f t="shared" si="401"/>
        <v>0</v>
      </c>
      <c r="EH458" s="131">
        <f t="shared" si="402"/>
        <v>0</v>
      </c>
      <c r="EI458" s="131">
        <f t="shared" si="403"/>
        <v>0</v>
      </c>
      <c r="EJ458" s="131">
        <f t="shared" si="407"/>
        <v>0</v>
      </c>
      <c r="EL458" s="123">
        <f t="shared" si="408"/>
        <v>0</v>
      </c>
    </row>
    <row r="459" spans="1:142" ht="13.5" hidden="1" thickBot="1" x14ac:dyDescent="0.25">
      <c r="A459" s="49">
        <f t="shared" si="398"/>
        <v>38</v>
      </c>
      <c r="B459" s="101"/>
      <c r="C459" s="50" t="str">
        <f>IF(ISBLANK(D459)=FALSE,VLOOKUP(D459,Довідники!$B$2:$C$45,2,FALSE),"")</f>
        <v/>
      </c>
      <c r="D459" s="145"/>
      <c r="E459" s="112"/>
      <c r="F459" s="48" t="str">
        <f t="shared" si="386"/>
        <v/>
      </c>
      <c r="G459" s="48" t="str">
        <f>CONCATENATE(IF($X459="З", CONCATENATE($R$4, ","), ""), IF($X459=Довідники!$E$5, CONCATENATE($R$4, "*,"), ""), IF($AE459="З", CONCATENATE($Y$4, ","), ""), IF($AE459=Довідники!$E$5, CONCATENATE($Y$4, "*,"), ""), IF($AL459="З", CONCATENATE($AF$4, ","), ""), IF($AL459=Довідники!$E$5, CONCATENATE($AF$4, "*,"), ""), IF($AS459="З", CONCATENATE($AM$4, ","), ""), IF($AS459=Довідники!$E$5, CONCATENATE($AM$4, "*,"), ""), IF($AZ459="З", CONCATENATE($AT$4, ","), ""), IF($AZ459=Довідники!$E$5, CONCATENATE($AT$4, "*,"), ""), IF($BG459="З", CONCATENATE($BA$4, ","), ""), IF($BG459=Довідники!$E$5, CONCATENATE($BA$4, "*,"), ""), IF($BN459="З", CONCATENATE($BH$4, ","), ""), IF($BN459=Довідники!$E$5, CONCATENATE($BH$4, "*,"), ""), IF($BU459="З", CONCATENATE($BO$4, ","), ""), IF($BU459=Довідники!$E$5, CONCATENATE($BO$4, "*,"), ""), IF($CB459="З", CONCATENATE($BV$4, ","), ""), IF($CB459=Довідники!$E$5, CONCATENATE($BV$4, "*,"), ""), IF($CI459="З", CONCATENATE($CC$4, ","), ""), IF($CI459=Довідники!$E$5, CONCATENATE($CC$4, "*,"), ""), IF($CP459="З", CONCATENATE($CJ$4, ","), ""), IF($CP459=Довідники!$E$5, CONCATENATE($CJ$4, "*,"), ""), IF($CW459="З", CONCATENATE($CQ$4, ","), ""), IF($CW459=Довідники!$E$5, CONCATENATE($CQ$4, "*,"), ""), IF($DD459="З", CONCATENATE($CX$4, ","), ""), IF($DD459=Довідники!$E$5, CONCATENATE($CX$4, "*,"), ""), IF($DK459="З", CONCATENATE($DE$4, ","), ""), IF($DK459=Довідники!$E$5, CONCATENATE($DE$4, "*,"), ""))</f>
        <v/>
      </c>
      <c r="H459" s="48" t="str">
        <f t="shared" si="387"/>
        <v/>
      </c>
      <c r="I459" s="48" t="str">
        <f t="shared" si="388"/>
        <v/>
      </c>
      <c r="J459" s="48">
        <f t="shared" si="389"/>
        <v>0</v>
      </c>
      <c r="K459" s="48" t="str">
        <f t="shared" si="390"/>
        <v/>
      </c>
      <c r="L459" s="48">
        <f t="shared" si="370"/>
        <v>0</v>
      </c>
      <c r="M459" s="51">
        <f t="shared" si="391"/>
        <v>0</v>
      </c>
      <c r="N459" s="51">
        <f t="shared" si="392"/>
        <v>0</v>
      </c>
      <c r="O459" s="52">
        <f t="shared" si="393"/>
        <v>0</v>
      </c>
      <c r="P459" s="96" t="str">
        <f t="shared" si="394"/>
        <v xml:space="preserve"> </v>
      </c>
      <c r="Q459" s="166" t="str">
        <f>IF(OR(P459&lt;Довідники!$J$8, P459&gt;Довідники!$K$8), "!", "")</f>
        <v>!</v>
      </c>
      <c r="R459" s="159"/>
      <c r="S459" s="103"/>
      <c r="T459" s="103"/>
      <c r="U459" s="72">
        <f t="shared" si="371"/>
        <v>0</v>
      </c>
      <c r="V459" s="104"/>
      <c r="W459" s="104"/>
      <c r="X459" s="105"/>
      <c r="Y459" s="102"/>
      <c r="Z459" s="103"/>
      <c r="AA459" s="103"/>
      <c r="AB459" s="72">
        <f t="shared" si="372"/>
        <v>0</v>
      </c>
      <c r="AC459" s="104"/>
      <c r="AD459" s="104"/>
      <c r="AE459" s="152"/>
      <c r="AF459" s="159"/>
      <c r="AG459" s="103"/>
      <c r="AH459" s="103"/>
      <c r="AI459" s="72">
        <f t="shared" si="373"/>
        <v>0</v>
      </c>
      <c r="AJ459" s="104"/>
      <c r="AK459" s="104"/>
      <c r="AL459" s="105"/>
      <c r="AM459" s="102"/>
      <c r="AN459" s="103"/>
      <c r="AO459" s="103"/>
      <c r="AP459" s="72">
        <f t="shared" si="374"/>
        <v>0</v>
      </c>
      <c r="AQ459" s="104"/>
      <c r="AR459" s="104"/>
      <c r="AS459" s="152"/>
      <c r="AT459" s="159"/>
      <c r="AU459" s="103"/>
      <c r="AV459" s="103"/>
      <c r="AW459" s="72">
        <f t="shared" si="375"/>
        <v>0</v>
      </c>
      <c r="AX459" s="104"/>
      <c r="AY459" s="104"/>
      <c r="AZ459" s="105"/>
      <c r="BA459" s="102"/>
      <c r="BB459" s="103"/>
      <c r="BC459" s="103"/>
      <c r="BD459" s="72">
        <f t="shared" si="376"/>
        <v>0</v>
      </c>
      <c r="BE459" s="104"/>
      <c r="BF459" s="104"/>
      <c r="BG459" s="152"/>
      <c r="BH459" s="159"/>
      <c r="BI459" s="103"/>
      <c r="BJ459" s="103"/>
      <c r="BK459" s="72">
        <f t="shared" si="377"/>
        <v>0</v>
      </c>
      <c r="BL459" s="104"/>
      <c r="BM459" s="104"/>
      <c r="BN459" s="105"/>
      <c r="BO459" s="102"/>
      <c r="BP459" s="103"/>
      <c r="BQ459" s="103"/>
      <c r="BR459" s="72">
        <f t="shared" si="378"/>
        <v>0</v>
      </c>
      <c r="BS459" s="104"/>
      <c r="BT459" s="104"/>
      <c r="BU459" s="152"/>
      <c r="BV459" s="159"/>
      <c r="BW459" s="103"/>
      <c r="BX459" s="103"/>
      <c r="BY459" s="72">
        <f t="shared" si="379"/>
        <v>0</v>
      </c>
      <c r="BZ459" s="104"/>
      <c r="CA459" s="104"/>
      <c r="CB459" s="105"/>
      <c r="CC459" s="102"/>
      <c r="CD459" s="103"/>
      <c r="CE459" s="103"/>
      <c r="CF459" s="72">
        <f t="shared" si="380"/>
        <v>0</v>
      </c>
      <c r="CG459" s="104"/>
      <c r="CH459" s="104"/>
      <c r="CI459" s="152"/>
      <c r="CJ459" s="159"/>
      <c r="CK459" s="103"/>
      <c r="CL459" s="103"/>
      <c r="CM459" s="72">
        <f t="shared" si="381"/>
        <v>0</v>
      </c>
      <c r="CN459" s="104"/>
      <c r="CO459" s="104"/>
      <c r="CP459" s="105"/>
      <c r="CQ459" s="102"/>
      <c r="CR459" s="103"/>
      <c r="CS459" s="103"/>
      <c r="CT459" s="72">
        <f t="shared" si="382"/>
        <v>0</v>
      </c>
      <c r="CU459" s="104"/>
      <c r="CV459" s="104"/>
      <c r="CW459" s="152"/>
      <c r="CX459" s="159"/>
      <c r="CY459" s="103"/>
      <c r="CZ459" s="103"/>
      <c r="DA459" s="72">
        <f t="shared" si="383"/>
        <v>0</v>
      </c>
      <c r="DB459" s="104"/>
      <c r="DC459" s="104"/>
      <c r="DD459" s="105"/>
      <c r="DE459" s="102"/>
      <c r="DF459" s="103"/>
      <c r="DG459" s="103"/>
      <c r="DH459" s="72">
        <f t="shared" si="384"/>
        <v>0</v>
      </c>
      <c r="DI459" s="104"/>
      <c r="DJ459" s="104"/>
      <c r="DK459" s="152"/>
      <c r="DL459" s="170">
        <f t="shared" si="395"/>
        <v>0</v>
      </c>
      <c r="DM459" s="51">
        <f>DN459*Довідники!$H$2</f>
        <v>0</v>
      </c>
      <c r="DN459" s="72">
        <f t="shared" si="396"/>
        <v>0</v>
      </c>
      <c r="DO459" s="96" t="str">
        <f t="shared" si="385"/>
        <v xml:space="preserve"> </v>
      </c>
      <c r="DP459" s="68" t="str">
        <f>IF(OR(DO459&lt;Довідники!$J$3, DO459&gt;Довідники!$K$3), "!", "")</f>
        <v>!</v>
      </c>
      <c r="DQ459" s="120"/>
      <c r="DR459" s="45" t="str">
        <f t="shared" si="397"/>
        <v/>
      </c>
      <c r="DS459" s="119"/>
      <c r="DT459" s="119"/>
      <c r="DU459" s="119"/>
      <c r="DV459" s="119"/>
      <c r="DW459" s="179"/>
      <c r="DX459" s="182"/>
      <c r="DY459" s="119"/>
      <c r="DZ459" s="119"/>
      <c r="EA459" s="183"/>
      <c r="EB459" s="129">
        <f t="shared" si="404"/>
        <v>0</v>
      </c>
      <c r="EC459" s="130">
        <f t="shared" si="405"/>
        <v>0</v>
      </c>
      <c r="ED459" s="131">
        <f t="shared" si="406"/>
        <v>0</v>
      </c>
      <c r="EE459" s="131">
        <f t="shared" si="399"/>
        <v>0</v>
      </c>
      <c r="EF459" s="131">
        <f t="shared" si="400"/>
        <v>0</v>
      </c>
      <c r="EG459" s="131">
        <f t="shared" si="401"/>
        <v>0</v>
      </c>
      <c r="EH459" s="131">
        <f t="shared" si="402"/>
        <v>0</v>
      </c>
      <c r="EI459" s="131">
        <f t="shared" si="403"/>
        <v>0</v>
      </c>
      <c r="EJ459" s="131">
        <f t="shared" si="407"/>
        <v>0</v>
      </c>
      <c r="EL459" s="123">
        <f t="shared" si="408"/>
        <v>0</v>
      </c>
    </row>
    <row r="460" spans="1:142" ht="13.5" hidden="1" thickBot="1" x14ac:dyDescent="0.25">
      <c r="A460" s="49">
        <f t="shared" si="398"/>
        <v>39</v>
      </c>
      <c r="B460" s="101"/>
      <c r="C460" s="50" t="str">
        <f>IF(ISBLANK(D460)=FALSE,VLOOKUP(D460,Довідники!$B$2:$C$45,2,FALSE),"")</f>
        <v/>
      </c>
      <c r="D460" s="145"/>
      <c r="E460" s="112"/>
      <c r="F460" s="48" t="str">
        <f t="shared" si="386"/>
        <v/>
      </c>
      <c r="G460" s="48" t="str">
        <f>CONCATENATE(IF($X460="З", CONCATENATE($R$4, ","), ""), IF($X460=Довідники!$E$5, CONCATENATE($R$4, "*,"), ""), IF($AE460="З", CONCATENATE($Y$4, ","), ""), IF($AE460=Довідники!$E$5, CONCATENATE($Y$4, "*,"), ""), IF($AL460="З", CONCATENATE($AF$4, ","), ""), IF($AL460=Довідники!$E$5, CONCATENATE($AF$4, "*,"), ""), IF($AS460="З", CONCATENATE($AM$4, ","), ""), IF($AS460=Довідники!$E$5, CONCATENATE($AM$4, "*,"), ""), IF($AZ460="З", CONCATENATE($AT$4, ","), ""), IF($AZ460=Довідники!$E$5, CONCATENATE($AT$4, "*,"), ""), IF($BG460="З", CONCATENATE($BA$4, ","), ""), IF($BG460=Довідники!$E$5, CONCATENATE($BA$4, "*,"), ""), IF($BN460="З", CONCATENATE($BH$4, ","), ""), IF($BN460=Довідники!$E$5, CONCATENATE($BH$4, "*,"), ""), IF($BU460="З", CONCATENATE($BO$4, ","), ""), IF($BU460=Довідники!$E$5, CONCATENATE($BO$4, "*,"), ""), IF($CB460="З", CONCATENATE($BV$4, ","), ""), IF($CB460=Довідники!$E$5, CONCATENATE($BV$4, "*,"), ""), IF($CI460="З", CONCATENATE($CC$4, ","), ""), IF($CI460=Довідники!$E$5, CONCATENATE($CC$4, "*,"), ""), IF($CP460="З", CONCATENATE($CJ$4, ","), ""), IF($CP460=Довідники!$E$5, CONCATENATE($CJ$4, "*,"), ""), IF($CW460="З", CONCATENATE($CQ$4, ","), ""), IF($CW460=Довідники!$E$5, CONCATENATE($CQ$4, "*,"), ""), IF($DD460="З", CONCATENATE($CX$4, ","), ""), IF($DD460=Довідники!$E$5, CONCATENATE($CX$4, "*,"), ""), IF($DK460="З", CONCATENATE($DE$4, ","), ""), IF($DK460=Довідники!$E$5, CONCATENATE($DE$4, "*,"), ""))</f>
        <v/>
      </c>
      <c r="H460" s="48" t="str">
        <f t="shared" si="387"/>
        <v/>
      </c>
      <c r="I460" s="48" t="str">
        <f t="shared" si="388"/>
        <v/>
      </c>
      <c r="J460" s="48">
        <f t="shared" si="389"/>
        <v>0</v>
      </c>
      <c r="K460" s="48" t="str">
        <f t="shared" si="390"/>
        <v/>
      </c>
      <c r="L460" s="48">
        <f t="shared" si="370"/>
        <v>0</v>
      </c>
      <c r="M460" s="51">
        <f t="shared" si="391"/>
        <v>0</v>
      </c>
      <c r="N460" s="51">
        <f t="shared" si="392"/>
        <v>0</v>
      </c>
      <c r="O460" s="52">
        <f t="shared" si="393"/>
        <v>0</v>
      </c>
      <c r="P460" s="96" t="str">
        <f t="shared" si="394"/>
        <v xml:space="preserve"> </v>
      </c>
      <c r="Q460" s="166" t="str">
        <f>IF(OR(P460&lt;Довідники!$J$8, P460&gt;Довідники!$K$8), "!", "")</f>
        <v>!</v>
      </c>
      <c r="R460" s="159"/>
      <c r="S460" s="103"/>
      <c r="T460" s="103"/>
      <c r="U460" s="72">
        <f t="shared" si="371"/>
        <v>0</v>
      </c>
      <c r="V460" s="104"/>
      <c r="W460" s="104"/>
      <c r="X460" s="105"/>
      <c r="Y460" s="102"/>
      <c r="Z460" s="103"/>
      <c r="AA460" s="103"/>
      <c r="AB460" s="72">
        <f t="shared" si="372"/>
        <v>0</v>
      </c>
      <c r="AC460" s="104"/>
      <c r="AD460" s="104"/>
      <c r="AE460" s="152"/>
      <c r="AF460" s="159"/>
      <c r="AG460" s="103"/>
      <c r="AH460" s="103"/>
      <c r="AI460" s="72">
        <f t="shared" si="373"/>
        <v>0</v>
      </c>
      <c r="AJ460" s="104"/>
      <c r="AK460" s="104"/>
      <c r="AL460" s="105"/>
      <c r="AM460" s="102"/>
      <c r="AN460" s="103"/>
      <c r="AO460" s="103"/>
      <c r="AP460" s="72">
        <f t="shared" si="374"/>
        <v>0</v>
      </c>
      <c r="AQ460" s="104"/>
      <c r="AR460" s="104"/>
      <c r="AS460" s="152"/>
      <c r="AT460" s="159"/>
      <c r="AU460" s="103"/>
      <c r="AV460" s="103"/>
      <c r="AW460" s="72">
        <f t="shared" si="375"/>
        <v>0</v>
      </c>
      <c r="AX460" s="104"/>
      <c r="AY460" s="104"/>
      <c r="AZ460" s="105"/>
      <c r="BA460" s="102"/>
      <c r="BB460" s="103"/>
      <c r="BC460" s="103"/>
      <c r="BD460" s="72">
        <f t="shared" si="376"/>
        <v>0</v>
      </c>
      <c r="BE460" s="104"/>
      <c r="BF460" s="104"/>
      <c r="BG460" s="152"/>
      <c r="BH460" s="159"/>
      <c r="BI460" s="103"/>
      <c r="BJ460" s="103"/>
      <c r="BK460" s="72">
        <f t="shared" si="377"/>
        <v>0</v>
      </c>
      <c r="BL460" s="104"/>
      <c r="BM460" s="104"/>
      <c r="BN460" s="105"/>
      <c r="BO460" s="102"/>
      <c r="BP460" s="103"/>
      <c r="BQ460" s="103"/>
      <c r="BR460" s="72">
        <f t="shared" si="378"/>
        <v>0</v>
      </c>
      <c r="BS460" s="104"/>
      <c r="BT460" s="104"/>
      <c r="BU460" s="152"/>
      <c r="BV460" s="159"/>
      <c r="BW460" s="103"/>
      <c r="BX460" s="103"/>
      <c r="BY460" s="72">
        <f t="shared" si="379"/>
        <v>0</v>
      </c>
      <c r="BZ460" s="104"/>
      <c r="CA460" s="104"/>
      <c r="CB460" s="105"/>
      <c r="CC460" s="102"/>
      <c r="CD460" s="103"/>
      <c r="CE460" s="103"/>
      <c r="CF460" s="72">
        <f t="shared" si="380"/>
        <v>0</v>
      </c>
      <c r="CG460" s="104"/>
      <c r="CH460" s="104"/>
      <c r="CI460" s="152"/>
      <c r="CJ460" s="159"/>
      <c r="CK460" s="103"/>
      <c r="CL460" s="103"/>
      <c r="CM460" s="72">
        <f t="shared" si="381"/>
        <v>0</v>
      </c>
      <c r="CN460" s="104"/>
      <c r="CO460" s="104"/>
      <c r="CP460" s="105"/>
      <c r="CQ460" s="102"/>
      <c r="CR460" s="103"/>
      <c r="CS460" s="103"/>
      <c r="CT460" s="72">
        <f t="shared" si="382"/>
        <v>0</v>
      </c>
      <c r="CU460" s="104"/>
      <c r="CV460" s="104"/>
      <c r="CW460" s="152"/>
      <c r="CX460" s="159"/>
      <c r="CY460" s="103"/>
      <c r="CZ460" s="103"/>
      <c r="DA460" s="72">
        <f t="shared" si="383"/>
        <v>0</v>
      </c>
      <c r="DB460" s="104"/>
      <c r="DC460" s="104"/>
      <c r="DD460" s="105"/>
      <c r="DE460" s="102"/>
      <c r="DF460" s="103"/>
      <c r="DG460" s="103"/>
      <c r="DH460" s="72">
        <f t="shared" si="384"/>
        <v>0</v>
      </c>
      <c r="DI460" s="104"/>
      <c r="DJ460" s="104"/>
      <c r="DK460" s="152"/>
      <c r="DL460" s="170">
        <f t="shared" si="395"/>
        <v>0</v>
      </c>
      <c r="DM460" s="51">
        <f>DN460*Довідники!$H$2</f>
        <v>0</v>
      </c>
      <c r="DN460" s="72">
        <f t="shared" si="396"/>
        <v>0</v>
      </c>
      <c r="DO460" s="96" t="str">
        <f t="shared" si="385"/>
        <v xml:space="preserve"> </v>
      </c>
      <c r="DP460" s="68" t="str">
        <f>IF(OR(DO460&lt;Довідники!$J$3, DO460&gt;Довідники!$K$3), "!", "")</f>
        <v>!</v>
      </c>
      <c r="DQ460" s="120"/>
      <c r="DR460" s="45" t="str">
        <f t="shared" si="397"/>
        <v/>
      </c>
      <c r="DS460" s="119"/>
      <c r="DT460" s="119"/>
      <c r="DU460" s="119"/>
      <c r="DV460" s="119"/>
      <c r="DW460" s="179"/>
      <c r="DX460" s="182"/>
      <c r="DY460" s="119"/>
      <c r="DZ460" s="119"/>
      <c r="EA460" s="183"/>
      <c r="EB460" s="129">
        <f t="shared" si="404"/>
        <v>0</v>
      </c>
      <c r="EC460" s="130">
        <f t="shared" si="405"/>
        <v>0</v>
      </c>
      <c r="ED460" s="131">
        <f t="shared" si="406"/>
        <v>0</v>
      </c>
      <c r="EE460" s="131">
        <f t="shared" si="399"/>
        <v>0</v>
      </c>
      <c r="EF460" s="131">
        <f t="shared" si="400"/>
        <v>0</v>
      </c>
      <c r="EG460" s="131">
        <f t="shared" si="401"/>
        <v>0</v>
      </c>
      <c r="EH460" s="131">
        <f t="shared" si="402"/>
        <v>0</v>
      </c>
      <c r="EI460" s="131">
        <f t="shared" si="403"/>
        <v>0</v>
      </c>
      <c r="EJ460" s="131">
        <f t="shared" si="407"/>
        <v>0</v>
      </c>
      <c r="EL460" s="123">
        <f t="shared" si="408"/>
        <v>0</v>
      </c>
    </row>
    <row r="461" spans="1:142" ht="13.5" hidden="1" thickBot="1" x14ac:dyDescent="0.25">
      <c r="A461" s="49">
        <f t="shared" si="398"/>
        <v>40</v>
      </c>
      <c r="B461" s="101"/>
      <c r="C461" s="50" t="str">
        <f>IF(ISBLANK(D461)=FALSE,VLOOKUP(D461,Довідники!$B$2:$C$45,2,FALSE),"")</f>
        <v/>
      </c>
      <c r="D461" s="145"/>
      <c r="E461" s="112"/>
      <c r="F461" s="48" t="str">
        <f t="shared" si="386"/>
        <v/>
      </c>
      <c r="G461" s="48" t="str">
        <f>CONCATENATE(IF($X461="З", CONCATENATE($R$4, ","), ""), IF($X461=Довідники!$E$5, CONCATENATE($R$4, "*,"), ""), IF($AE461="З", CONCATENATE($Y$4, ","), ""), IF($AE461=Довідники!$E$5, CONCATENATE($Y$4, "*,"), ""), IF($AL461="З", CONCATENATE($AF$4, ","), ""), IF($AL461=Довідники!$E$5, CONCATENATE($AF$4, "*,"), ""), IF($AS461="З", CONCATENATE($AM$4, ","), ""), IF($AS461=Довідники!$E$5, CONCATENATE($AM$4, "*,"), ""), IF($AZ461="З", CONCATENATE($AT$4, ","), ""), IF($AZ461=Довідники!$E$5, CONCATENATE($AT$4, "*,"), ""), IF($BG461="З", CONCATENATE($BA$4, ","), ""), IF($BG461=Довідники!$E$5, CONCATENATE($BA$4, "*,"), ""), IF($BN461="З", CONCATENATE($BH$4, ","), ""), IF($BN461=Довідники!$E$5, CONCATENATE($BH$4, "*,"), ""), IF($BU461="З", CONCATENATE($BO$4, ","), ""), IF($BU461=Довідники!$E$5, CONCATENATE($BO$4, "*,"), ""), IF($CB461="З", CONCATENATE($BV$4, ","), ""), IF($CB461=Довідники!$E$5, CONCATENATE($BV$4, "*,"), ""), IF($CI461="З", CONCATENATE($CC$4, ","), ""), IF($CI461=Довідники!$E$5, CONCATENATE($CC$4, "*,"), ""), IF($CP461="З", CONCATENATE($CJ$4, ","), ""), IF($CP461=Довідники!$E$5, CONCATENATE($CJ$4, "*,"), ""), IF($CW461="З", CONCATENATE($CQ$4, ","), ""), IF($CW461=Довідники!$E$5, CONCATENATE($CQ$4, "*,"), ""), IF($DD461="З", CONCATENATE($CX$4, ","), ""), IF($DD461=Довідники!$E$5, CONCATENATE($CX$4, "*,"), ""), IF($DK461="З", CONCATENATE($DE$4, ","), ""), IF($DK461=Довідники!$E$5, CONCATENATE($DE$4, "*,"), ""))</f>
        <v/>
      </c>
      <c r="H461" s="48" t="str">
        <f t="shared" si="387"/>
        <v/>
      </c>
      <c r="I461" s="48" t="str">
        <f t="shared" si="388"/>
        <v/>
      </c>
      <c r="J461" s="48">
        <f t="shared" si="389"/>
        <v>0</v>
      </c>
      <c r="K461" s="48" t="str">
        <f t="shared" si="390"/>
        <v/>
      </c>
      <c r="L461" s="48">
        <f t="shared" si="370"/>
        <v>0</v>
      </c>
      <c r="M461" s="51">
        <f t="shared" si="391"/>
        <v>0</v>
      </c>
      <c r="N461" s="51">
        <f t="shared" si="392"/>
        <v>0</v>
      </c>
      <c r="O461" s="52">
        <f t="shared" si="393"/>
        <v>0</v>
      </c>
      <c r="P461" s="96" t="str">
        <f t="shared" si="394"/>
        <v xml:space="preserve"> </v>
      </c>
      <c r="Q461" s="166" t="str">
        <f>IF(OR(P461&lt;Довідники!$J$8, P461&gt;Довідники!$K$8), "!", "")</f>
        <v>!</v>
      </c>
      <c r="R461" s="159"/>
      <c r="S461" s="103"/>
      <c r="T461" s="103"/>
      <c r="U461" s="72">
        <f t="shared" si="371"/>
        <v>0</v>
      </c>
      <c r="V461" s="104"/>
      <c r="W461" s="104"/>
      <c r="X461" s="105"/>
      <c r="Y461" s="102"/>
      <c r="Z461" s="103"/>
      <c r="AA461" s="103"/>
      <c r="AB461" s="72">
        <f t="shared" si="372"/>
        <v>0</v>
      </c>
      <c r="AC461" s="104"/>
      <c r="AD461" s="104"/>
      <c r="AE461" s="152"/>
      <c r="AF461" s="159"/>
      <c r="AG461" s="103"/>
      <c r="AH461" s="103"/>
      <c r="AI461" s="72">
        <f t="shared" si="373"/>
        <v>0</v>
      </c>
      <c r="AJ461" s="104"/>
      <c r="AK461" s="104"/>
      <c r="AL461" s="105"/>
      <c r="AM461" s="102"/>
      <c r="AN461" s="103"/>
      <c r="AO461" s="103"/>
      <c r="AP461" s="72">
        <f t="shared" si="374"/>
        <v>0</v>
      </c>
      <c r="AQ461" s="104"/>
      <c r="AR461" s="104"/>
      <c r="AS461" s="152"/>
      <c r="AT461" s="159"/>
      <c r="AU461" s="103"/>
      <c r="AV461" s="103"/>
      <c r="AW461" s="72">
        <f t="shared" si="375"/>
        <v>0</v>
      </c>
      <c r="AX461" s="104"/>
      <c r="AY461" s="104"/>
      <c r="AZ461" s="105"/>
      <c r="BA461" s="102"/>
      <c r="BB461" s="103"/>
      <c r="BC461" s="103"/>
      <c r="BD461" s="72">
        <f t="shared" si="376"/>
        <v>0</v>
      </c>
      <c r="BE461" s="104"/>
      <c r="BF461" s="104"/>
      <c r="BG461" s="152"/>
      <c r="BH461" s="159"/>
      <c r="BI461" s="103"/>
      <c r="BJ461" s="103"/>
      <c r="BK461" s="72">
        <f t="shared" si="377"/>
        <v>0</v>
      </c>
      <c r="BL461" s="104"/>
      <c r="BM461" s="104"/>
      <c r="BN461" s="105"/>
      <c r="BO461" s="102"/>
      <c r="BP461" s="103"/>
      <c r="BQ461" s="103"/>
      <c r="BR461" s="72">
        <f t="shared" si="378"/>
        <v>0</v>
      </c>
      <c r="BS461" s="104"/>
      <c r="BT461" s="104"/>
      <c r="BU461" s="152"/>
      <c r="BV461" s="159"/>
      <c r="BW461" s="103"/>
      <c r="BX461" s="103"/>
      <c r="BY461" s="72">
        <f t="shared" si="379"/>
        <v>0</v>
      </c>
      <c r="BZ461" s="104"/>
      <c r="CA461" s="104"/>
      <c r="CB461" s="105"/>
      <c r="CC461" s="102"/>
      <c r="CD461" s="103"/>
      <c r="CE461" s="103"/>
      <c r="CF461" s="72">
        <f t="shared" si="380"/>
        <v>0</v>
      </c>
      <c r="CG461" s="104"/>
      <c r="CH461" s="104"/>
      <c r="CI461" s="152"/>
      <c r="CJ461" s="159"/>
      <c r="CK461" s="103"/>
      <c r="CL461" s="103"/>
      <c r="CM461" s="72">
        <f t="shared" si="381"/>
        <v>0</v>
      </c>
      <c r="CN461" s="104"/>
      <c r="CO461" s="104"/>
      <c r="CP461" s="105"/>
      <c r="CQ461" s="102"/>
      <c r="CR461" s="103"/>
      <c r="CS461" s="103"/>
      <c r="CT461" s="72">
        <f t="shared" si="382"/>
        <v>0</v>
      </c>
      <c r="CU461" s="104"/>
      <c r="CV461" s="104"/>
      <c r="CW461" s="152"/>
      <c r="CX461" s="159"/>
      <c r="CY461" s="103"/>
      <c r="CZ461" s="103"/>
      <c r="DA461" s="72">
        <f t="shared" si="383"/>
        <v>0</v>
      </c>
      <c r="DB461" s="104"/>
      <c r="DC461" s="104"/>
      <c r="DD461" s="105"/>
      <c r="DE461" s="102"/>
      <c r="DF461" s="103"/>
      <c r="DG461" s="103"/>
      <c r="DH461" s="72">
        <f t="shared" si="384"/>
        <v>0</v>
      </c>
      <c r="DI461" s="104"/>
      <c r="DJ461" s="104"/>
      <c r="DK461" s="152"/>
      <c r="DL461" s="170">
        <f t="shared" si="395"/>
        <v>0</v>
      </c>
      <c r="DM461" s="51">
        <f>DN461*Довідники!$H$2</f>
        <v>0</v>
      </c>
      <c r="DN461" s="72">
        <f t="shared" si="396"/>
        <v>0</v>
      </c>
      <c r="DO461" s="96" t="str">
        <f t="shared" si="385"/>
        <v xml:space="preserve"> </v>
      </c>
      <c r="DP461" s="68" t="str">
        <f>IF(OR(DO461&lt;Довідники!$J$3, DO461&gt;Довідники!$K$3), "!", "")</f>
        <v>!</v>
      </c>
      <c r="DQ461" s="120"/>
      <c r="DR461" s="45" t="str">
        <f t="shared" si="397"/>
        <v/>
      </c>
      <c r="DS461" s="119"/>
      <c r="DT461" s="119"/>
      <c r="DU461" s="119"/>
      <c r="DV461" s="119"/>
      <c r="DW461" s="179"/>
      <c r="DX461" s="182"/>
      <c r="DY461" s="119"/>
      <c r="DZ461" s="119"/>
      <c r="EA461" s="183"/>
      <c r="EB461" s="129">
        <f t="shared" si="404"/>
        <v>0</v>
      </c>
      <c r="EC461" s="130">
        <f t="shared" si="405"/>
        <v>0</v>
      </c>
      <c r="ED461" s="131">
        <f t="shared" si="406"/>
        <v>0</v>
      </c>
      <c r="EE461" s="131">
        <f t="shared" si="399"/>
        <v>0</v>
      </c>
      <c r="EF461" s="131">
        <f t="shared" si="400"/>
        <v>0</v>
      </c>
      <c r="EG461" s="131">
        <f t="shared" si="401"/>
        <v>0</v>
      </c>
      <c r="EH461" s="131">
        <f t="shared" si="402"/>
        <v>0</v>
      </c>
      <c r="EI461" s="131">
        <f t="shared" si="403"/>
        <v>0</v>
      </c>
      <c r="EJ461" s="131">
        <f t="shared" si="407"/>
        <v>0</v>
      </c>
      <c r="EL461" s="123">
        <f t="shared" si="408"/>
        <v>0</v>
      </c>
    </row>
    <row r="462" spans="1:142" ht="13.5" hidden="1" thickBot="1" x14ac:dyDescent="0.25">
      <c r="A462" s="49">
        <f t="shared" si="398"/>
        <v>41</v>
      </c>
      <c r="B462" s="101"/>
      <c r="C462" s="50" t="str">
        <f>IF(ISBLANK(D462)=FALSE,VLOOKUP(D462,Довідники!$B$2:$C$45,2,FALSE),"")</f>
        <v/>
      </c>
      <c r="D462" s="145"/>
      <c r="E462" s="112"/>
      <c r="F462" s="48" t="str">
        <f t="shared" si="386"/>
        <v/>
      </c>
      <c r="G462" s="48" t="str">
        <f>CONCATENATE(IF($X462="З", CONCATENATE($R$4, ","), ""), IF($X462=Довідники!$E$5, CONCATENATE($R$4, "*,"), ""), IF($AE462="З", CONCATENATE($Y$4, ","), ""), IF($AE462=Довідники!$E$5, CONCATENATE($Y$4, "*,"), ""), IF($AL462="З", CONCATENATE($AF$4, ","), ""), IF($AL462=Довідники!$E$5, CONCATENATE($AF$4, "*,"), ""), IF($AS462="З", CONCATENATE($AM$4, ","), ""), IF($AS462=Довідники!$E$5, CONCATENATE($AM$4, "*,"), ""), IF($AZ462="З", CONCATENATE($AT$4, ","), ""), IF($AZ462=Довідники!$E$5, CONCATENATE($AT$4, "*,"), ""), IF($BG462="З", CONCATENATE($BA$4, ","), ""), IF($BG462=Довідники!$E$5, CONCATENATE($BA$4, "*,"), ""), IF($BN462="З", CONCATENATE($BH$4, ","), ""), IF($BN462=Довідники!$E$5, CONCATENATE($BH$4, "*,"), ""), IF($BU462="З", CONCATENATE($BO$4, ","), ""), IF($BU462=Довідники!$E$5, CONCATENATE($BO$4, "*,"), ""), IF($CB462="З", CONCATENATE($BV$4, ","), ""), IF($CB462=Довідники!$E$5, CONCATENATE($BV$4, "*,"), ""), IF($CI462="З", CONCATENATE($CC$4, ","), ""), IF($CI462=Довідники!$E$5, CONCATENATE($CC$4, "*,"), ""), IF($CP462="З", CONCATENATE($CJ$4, ","), ""), IF($CP462=Довідники!$E$5, CONCATENATE($CJ$4, "*,"), ""), IF($CW462="З", CONCATENATE($CQ$4, ","), ""), IF($CW462=Довідники!$E$5, CONCATENATE($CQ$4, "*,"), ""), IF($DD462="З", CONCATENATE($CX$4, ","), ""), IF($DD462=Довідники!$E$5, CONCATENATE($CX$4, "*,"), ""), IF($DK462="З", CONCATENATE($DE$4, ","), ""), IF($DK462=Довідники!$E$5, CONCATENATE($DE$4, "*,"), ""))</f>
        <v/>
      </c>
      <c r="H462" s="48" t="str">
        <f t="shared" si="387"/>
        <v/>
      </c>
      <c r="I462" s="48" t="str">
        <f t="shared" si="388"/>
        <v/>
      </c>
      <c r="J462" s="48">
        <f t="shared" si="389"/>
        <v>0</v>
      </c>
      <c r="K462" s="48" t="str">
        <f t="shared" si="390"/>
        <v/>
      </c>
      <c r="L462" s="48">
        <f t="shared" si="370"/>
        <v>0</v>
      </c>
      <c r="M462" s="51">
        <f t="shared" si="391"/>
        <v>0</v>
      </c>
      <c r="N462" s="51">
        <f t="shared" si="392"/>
        <v>0</v>
      </c>
      <c r="O462" s="52">
        <f t="shared" si="393"/>
        <v>0</v>
      </c>
      <c r="P462" s="96" t="str">
        <f t="shared" si="394"/>
        <v xml:space="preserve"> </v>
      </c>
      <c r="Q462" s="166" t="str">
        <f>IF(OR(P462&lt;Довідники!$J$8, P462&gt;Довідники!$K$8), "!", "")</f>
        <v>!</v>
      </c>
      <c r="R462" s="159"/>
      <c r="S462" s="103"/>
      <c r="T462" s="103"/>
      <c r="U462" s="72">
        <f t="shared" si="371"/>
        <v>0</v>
      </c>
      <c r="V462" s="104"/>
      <c r="W462" s="104"/>
      <c r="X462" s="105"/>
      <c r="Y462" s="102"/>
      <c r="Z462" s="103"/>
      <c r="AA462" s="103"/>
      <c r="AB462" s="72">
        <f t="shared" si="372"/>
        <v>0</v>
      </c>
      <c r="AC462" s="104"/>
      <c r="AD462" s="104"/>
      <c r="AE462" s="152"/>
      <c r="AF462" s="159"/>
      <c r="AG462" s="103"/>
      <c r="AH462" s="103"/>
      <c r="AI462" s="72">
        <f t="shared" si="373"/>
        <v>0</v>
      </c>
      <c r="AJ462" s="104"/>
      <c r="AK462" s="104"/>
      <c r="AL462" s="105"/>
      <c r="AM462" s="102"/>
      <c r="AN462" s="103"/>
      <c r="AO462" s="103"/>
      <c r="AP462" s="72">
        <f t="shared" si="374"/>
        <v>0</v>
      </c>
      <c r="AQ462" s="104"/>
      <c r="AR462" s="104"/>
      <c r="AS462" s="152"/>
      <c r="AT462" s="159"/>
      <c r="AU462" s="103"/>
      <c r="AV462" s="103"/>
      <c r="AW462" s="72">
        <f t="shared" si="375"/>
        <v>0</v>
      </c>
      <c r="AX462" s="104"/>
      <c r="AY462" s="104"/>
      <c r="AZ462" s="105"/>
      <c r="BA462" s="102"/>
      <c r="BB462" s="103"/>
      <c r="BC462" s="103"/>
      <c r="BD462" s="72">
        <f t="shared" si="376"/>
        <v>0</v>
      </c>
      <c r="BE462" s="104"/>
      <c r="BF462" s="104"/>
      <c r="BG462" s="152"/>
      <c r="BH462" s="159"/>
      <c r="BI462" s="103"/>
      <c r="BJ462" s="103"/>
      <c r="BK462" s="72">
        <f t="shared" si="377"/>
        <v>0</v>
      </c>
      <c r="BL462" s="104"/>
      <c r="BM462" s="104"/>
      <c r="BN462" s="105"/>
      <c r="BO462" s="102"/>
      <c r="BP462" s="103"/>
      <c r="BQ462" s="103"/>
      <c r="BR462" s="72">
        <f t="shared" si="378"/>
        <v>0</v>
      </c>
      <c r="BS462" s="104"/>
      <c r="BT462" s="104"/>
      <c r="BU462" s="152"/>
      <c r="BV462" s="159"/>
      <c r="BW462" s="103"/>
      <c r="BX462" s="103"/>
      <c r="BY462" s="72">
        <f t="shared" si="379"/>
        <v>0</v>
      </c>
      <c r="BZ462" s="104"/>
      <c r="CA462" s="104"/>
      <c r="CB462" s="105"/>
      <c r="CC462" s="102"/>
      <c r="CD462" s="103"/>
      <c r="CE462" s="103"/>
      <c r="CF462" s="72">
        <f t="shared" si="380"/>
        <v>0</v>
      </c>
      <c r="CG462" s="104"/>
      <c r="CH462" s="104"/>
      <c r="CI462" s="152"/>
      <c r="CJ462" s="159"/>
      <c r="CK462" s="103"/>
      <c r="CL462" s="103"/>
      <c r="CM462" s="72">
        <f t="shared" si="381"/>
        <v>0</v>
      </c>
      <c r="CN462" s="104"/>
      <c r="CO462" s="104"/>
      <c r="CP462" s="105"/>
      <c r="CQ462" s="102"/>
      <c r="CR462" s="103"/>
      <c r="CS462" s="103"/>
      <c r="CT462" s="72">
        <f t="shared" si="382"/>
        <v>0</v>
      </c>
      <c r="CU462" s="104"/>
      <c r="CV462" s="104"/>
      <c r="CW462" s="152"/>
      <c r="CX462" s="159"/>
      <c r="CY462" s="103"/>
      <c r="CZ462" s="103"/>
      <c r="DA462" s="72">
        <f t="shared" si="383"/>
        <v>0</v>
      </c>
      <c r="DB462" s="104"/>
      <c r="DC462" s="104"/>
      <c r="DD462" s="105"/>
      <c r="DE462" s="102"/>
      <c r="DF462" s="103"/>
      <c r="DG462" s="103"/>
      <c r="DH462" s="72">
        <f t="shared" si="384"/>
        <v>0</v>
      </c>
      <c r="DI462" s="104"/>
      <c r="DJ462" s="104"/>
      <c r="DK462" s="152"/>
      <c r="DL462" s="170">
        <f t="shared" si="395"/>
        <v>0</v>
      </c>
      <c r="DM462" s="51">
        <f>DN462*Довідники!$H$2</f>
        <v>0</v>
      </c>
      <c r="DN462" s="72">
        <f t="shared" si="396"/>
        <v>0</v>
      </c>
      <c r="DO462" s="96" t="str">
        <f t="shared" si="385"/>
        <v xml:space="preserve"> </v>
      </c>
      <c r="DP462" s="68" t="str">
        <f>IF(OR(DO462&lt;Довідники!$J$3, DO462&gt;Довідники!$K$3), "!", "")</f>
        <v>!</v>
      </c>
      <c r="DQ462" s="120"/>
      <c r="DR462" s="45" t="str">
        <f t="shared" si="397"/>
        <v/>
      </c>
      <c r="DS462" s="119"/>
      <c r="DT462" s="119"/>
      <c r="DU462" s="119"/>
      <c r="DV462" s="119"/>
      <c r="DW462" s="179"/>
      <c r="DX462" s="182"/>
      <c r="DY462" s="119"/>
      <c r="DZ462" s="119"/>
      <c r="EA462" s="183"/>
      <c r="EB462" s="129">
        <f t="shared" si="404"/>
        <v>0</v>
      </c>
      <c r="EC462" s="130">
        <f t="shared" si="405"/>
        <v>0</v>
      </c>
      <c r="ED462" s="131">
        <f t="shared" si="406"/>
        <v>0</v>
      </c>
      <c r="EE462" s="131">
        <f t="shared" si="399"/>
        <v>0</v>
      </c>
      <c r="EF462" s="131">
        <f t="shared" si="400"/>
        <v>0</v>
      </c>
      <c r="EG462" s="131">
        <f t="shared" si="401"/>
        <v>0</v>
      </c>
      <c r="EH462" s="131">
        <f t="shared" si="402"/>
        <v>0</v>
      </c>
      <c r="EI462" s="131">
        <f t="shared" si="403"/>
        <v>0</v>
      </c>
      <c r="EJ462" s="131">
        <f t="shared" si="407"/>
        <v>0</v>
      </c>
      <c r="EL462" s="123">
        <f t="shared" si="408"/>
        <v>0</v>
      </c>
    </row>
    <row r="463" spans="1:142" ht="13.5" hidden="1" thickBot="1" x14ac:dyDescent="0.25">
      <c r="A463" s="49">
        <f t="shared" si="398"/>
        <v>42</v>
      </c>
      <c r="B463" s="101"/>
      <c r="C463" s="50" t="str">
        <f>IF(ISBLANK(D463)=FALSE,VLOOKUP(D463,Довідники!$B$2:$C$45,2,FALSE),"")</f>
        <v/>
      </c>
      <c r="D463" s="145"/>
      <c r="E463" s="112"/>
      <c r="F463" s="48" t="str">
        <f t="shared" si="386"/>
        <v/>
      </c>
      <c r="G463" s="48" t="str">
        <f>CONCATENATE(IF($X463="З", CONCATENATE($R$4, ","), ""), IF($X463=Довідники!$E$5, CONCATENATE($R$4, "*,"), ""), IF($AE463="З", CONCATENATE($Y$4, ","), ""), IF($AE463=Довідники!$E$5, CONCATENATE($Y$4, "*,"), ""), IF($AL463="З", CONCATENATE($AF$4, ","), ""), IF($AL463=Довідники!$E$5, CONCATENATE($AF$4, "*,"), ""), IF($AS463="З", CONCATENATE($AM$4, ","), ""), IF($AS463=Довідники!$E$5, CONCATENATE($AM$4, "*,"), ""), IF($AZ463="З", CONCATENATE($AT$4, ","), ""), IF($AZ463=Довідники!$E$5, CONCATENATE($AT$4, "*,"), ""), IF($BG463="З", CONCATENATE($BA$4, ","), ""), IF($BG463=Довідники!$E$5, CONCATENATE($BA$4, "*,"), ""), IF($BN463="З", CONCATENATE($BH$4, ","), ""), IF($BN463=Довідники!$E$5, CONCATENATE($BH$4, "*,"), ""), IF($BU463="З", CONCATENATE($BO$4, ","), ""), IF($BU463=Довідники!$E$5, CONCATENATE($BO$4, "*,"), ""), IF($CB463="З", CONCATENATE($BV$4, ","), ""), IF($CB463=Довідники!$E$5, CONCATENATE($BV$4, "*,"), ""), IF($CI463="З", CONCATENATE($CC$4, ","), ""), IF($CI463=Довідники!$E$5, CONCATENATE($CC$4, "*,"), ""), IF($CP463="З", CONCATENATE($CJ$4, ","), ""), IF($CP463=Довідники!$E$5, CONCATENATE($CJ$4, "*,"), ""), IF($CW463="З", CONCATENATE($CQ$4, ","), ""), IF($CW463=Довідники!$E$5, CONCATENATE($CQ$4, "*,"), ""), IF($DD463="З", CONCATENATE($CX$4, ","), ""), IF($DD463=Довідники!$E$5, CONCATENATE($CX$4, "*,"), ""), IF($DK463="З", CONCATENATE($DE$4, ","), ""), IF($DK463=Довідники!$E$5, CONCATENATE($DE$4, "*,"), ""))</f>
        <v/>
      </c>
      <c r="H463" s="48" t="str">
        <f t="shared" si="387"/>
        <v/>
      </c>
      <c r="I463" s="48" t="str">
        <f t="shared" si="388"/>
        <v/>
      </c>
      <c r="J463" s="48">
        <f t="shared" si="389"/>
        <v>0</v>
      </c>
      <c r="K463" s="48" t="str">
        <f t="shared" si="390"/>
        <v/>
      </c>
      <c r="L463" s="48">
        <f t="shared" si="370"/>
        <v>0</v>
      </c>
      <c r="M463" s="51">
        <f t="shared" si="391"/>
        <v>0</v>
      </c>
      <c r="N463" s="51">
        <f t="shared" si="392"/>
        <v>0</v>
      </c>
      <c r="O463" s="52">
        <f t="shared" si="393"/>
        <v>0</v>
      </c>
      <c r="P463" s="96" t="str">
        <f t="shared" si="394"/>
        <v xml:space="preserve"> </v>
      </c>
      <c r="Q463" s="166" t="str">
        <f>IF(OR(P463&lt;Довідники!$J$8, P463&gt;Довідники!$K$8), "!", "")</f>
        <v>!</v>
      </c>
      <c r="R463" s="159"/>
      <c r="S463" s="103"/>
      <c r="T463" s="103"/>
      <c r="U463" s="72">
        <f t="shared" si="371"/>
        <v>0</v>
      </c>
      <c r="V463" s="104"/>
      <c r="W463" s="104"/>
      <c r="X463" s="105"/>
      <c r="Y463" s="102"/>
      <c r="Z463" s="103"/>
      <c r="AA463" s="103"/>
      <c r="AB463" s="72">
        <f t="shared" si="372"/>
        <v>0</v>
      </c>
      <c r="AC463" s="104"/>
      <c r="AD463" s="104"/>
      <c r="AE463" s="152"/>
      <c r="AF463" s="159"/>
      <c r="AG463" s="103"/>
      <c r="AH463" s="103"/>
      <c r="AI463" s="72">
        <f t="shared" si="373"/>
        <v>0</v>
      </c>
      <c r="AJ463" s="104"/>
      <c r="AK463" s="104"/>
      <c r="AL463" s="105"/>
      <c r="AM463" s="102"/>
      <c r="AN463" s="103"/>
      <c r="AO463" s="103"/>
      <c r="AP463" s="72">
        <f t="shared" si="374"/>
        <v>0</v>
      </c>
      <c r="AQ463" s="104"/>
      <c r="AR463" s="104"/>
      <c r="AS463" s="152"/>
      <c r="AT463" s="159"/>
      <c r="AU463" s="103"/>
      <c r="AV463" s="103"/>
      <c r="AW463" s="72">
        <f t="shared" si="375"/>
        <v>0</v>
      </c>
      <c r="AX463" s="104"/>
      <c r="AY463" s="104"/>
      <c r="AZ463" s="105"/>
      <c r="BA463" s="102"/>
      <c r="BB463" s="103"/>
      <c r="BC463" s="103"/>
      <c r="BD463" s="72">
        <f t="shared" si="376"/>
        <v>0</v>
      </c>
      <c r="BE463" s="104"/>
      <c r="BF463" s="104"/>
      <c r="BG463" s="152"/>
      <c r="BH463" s="159"/>
      <c r="BI463" s="103"/>
      <c r="BJ463" s="103"/>
      <c r="BK463" s="72">
        <f t="shared" si="377"/>
        <v>0</v>
      </c>
      <c r="BL463" s="104"/>
      <c r="BM463" s="104"/>
      <c r="BN463" s="105"/>
      <c r="BO463" s="102"/>
      <c r="BP463" s="103"/>
      <c r="BQ463" s="103"/>
      <c r="BR463" s="72">
        <f t="shared" si="378"/>
        <v>0</v>
      </c>
      <c r="BS463" s="104"/>
      <c r="BT463" s="104"/>
      <c r="BU463" s="152"/>
      <c r="BV463" s="159"/>
      <c r="BW463" s="103"/>
      <c r="BX463" s="103"/>
      <c r="BY463" s="72">
        <f t="shared" si="379"/>
        <v>0</v>
      </c>
      <c r="BZ463" s="104"/>
      <c r="CA463" s="104"/>
      <c r="CB463" s="105"/>
      <c r="CC463" s="102"/>
      <c r="CD463" s="103"/>
      <c r="CE463" s="103"/>
      <c r="CF463" s="72">
        <f t="shared" si="380"/>
        <v>0</v>
      </c>
      <c r="CG463" s="104"/>
      <c r="CH463" s="104"/>
      <c r="CI463" s="152"/>
      <c r="CJ463" s="159"/>
      <c r="CK463" s="103"/>
      <c r="CL463" s="103"/>
      <c r="CM463" s="72">
        <f t="shared" si="381"/>
        <v>0</v>
      </c>
      <c r="CN463" s="104"/>
      <c r="CO463" s="104"/>
      <c r="CP463" s="105"/>
      <c r="CQ463" s="102"/>
      <c r="CR463" s="103"/>
      <c r="CS463" s="103"/>
      <c r="CT463" s="72">
        <f t="shared" si="382"/>
        <v>0</v>
      </c>
      <c r="CU463" s="104"/>
      <c r="CV463" s="104"/>
      <c r="CW463" s="152"/>
      <c r="CX463" s="159"/>
      <c r="CY463" s="103"/>
      <c r="CZ463" s="103"/>
      <c r="DA463" s="72">
        <f t="shared" si="383"/>
        <v>0</v>
      </c>
      <c r="DB463" s="104"/>
      <c r="DC463" s="104"/>
      <c r="DD463" s="105"/>
      <c r="DE463" s="102"/>
      <c r="DF463" s="103"/>
      <c r="DG463" s="103"/>
      <c r="DH463" s="72">
        <f t="shared" si="384"/>
        <v>0</v>
      </c>
      <c r="DI463" s="104"/>
      <c r="DJ463" s="104"/>
      <c r="DK463" s="152"/>
      <c r="DL463" s="170">
        <f t="shared" si="395"/>
        <v>0</v>
      </c>
      <c r="DM463" s="51">
        <f>DN463*Довідники!$H$2</f>
        <v>0</v>
      </c>
      <c r="DN463" s="72">
        <f t="shared" si="396"/>
        <v>0</v>
      </c>
      <c r="DO463" s="96" t="str">
        <f t="shared" si="385"/>
        <v xml:space="preserve"> </v>
      </c>
      <c r="DP463" s="68" t="str">
        <f>IF(OR(DO463&lt;Довідники!$J$3, DO463&gt;Довідники!$K$3), "!", "")</f>
        <v>!</v>
      </c>
      <c r="DQ463" s="120"/>
      <c r="DR463" s="45" t="str">
        <f t="shared" si="397"/>
        <v/>
      </c>
      <c r="DS463" s="119"/>
      <c r="DT463" s="119"/>
      <c r="DU463" s="119"/>
      <c r="DV463" s="119"/>
      <c r="DW463" s="179"/>
      <c r="DX463" s="182"/>
      <c r="DY463" s="119"/>
      <c r="DZ463" s="119"/>
      <c r="EA463" s="183"/>
      <c r="EB463" s="129">
        <f t="shared" si="404"/>
        <v>0</v>
      </c>
      <c r="EC463" s="130">
        <f t="shared" si="405"/>
        <v>0</v>
      </c>
      <c r="ED463" s="131">
        <f t="shared" si="406"/>
        <v>0</v>
      </c>
      <c r="EE463" s="131">
        <f t="shared" si="399"/>
        <v>0</v>
      </c>
      <c r="EF463" s="131">
        <f t="shared" si="400"/>
        <v>0</v>
      </c>
      <c r="EG463" s="131">
        <f t="shared" si="401"/>
        <v>0</v>
      </c>
      <c r="EH463" s="131">
        <f t="shared" si="402"/>
        <v>0</v>
      </c>
      <c r="EI463" s="131">
        <f t="shared" si="403"/>
        <v>0</v>
      </c>
      <c r="EJ463" s="131">
        <f t="shared" si="407"/>
        <v>0</v>
      </c>
      <c r="EL463" s="123">
        <f t="shared" si="408"/>
        <v>0</v>
      </c>
    </row>
    <row r="464" spans="1:142" ht="13.5" hidden="1" thickBot="1" x14ac:dyDescent="0.25">
      <c r="A464" s="49">
        <f t="shared" si="398"/>
        <v>43</v>
      </c>
      <c r="B464" s="101"/>
      <c r="C464" s="50" t="str">
        <f>IF(ISBLANK(D464)=FALSE,VLOOKUP(D464,Довідники!$B$2:$C$45,2,FALSE),"")</f>
        <v/>
      </c>
      <c r="D464" s="145"/>
      <c r="E464" s="112"/>
      <c r="F464" s="48" t="str">
        <f t="shared" si="386"/>
        <v/>
      </c>
      <c r="G464" s="48" t="str">
        <f>CONCATENATE(IF($X464="З", CONCATENATE($R$4, ","), ""), IF($X464=Довідники!$E$5, CONCATENATE($R$4, "*,"), ""), IF($AE464="З", CONCATENATE($Y$4, ","), ""), IF($AE464=Довідники!$E$5, CONCATENATE($Y$4, "*,"), ""), IF($AL464="З", CONCATENATE($AF$4, ","), ""), IF($AL464=Довідники!$E$5, CONCATENATE($AF$4, "*,"), ""), IF($AS464="З", CONCATENATE($AM$4, ","), ""), IF($AS464=Довідники!$E$5, CONCATENATE($AM$4, "*,"), ""), IF($AZ464="З", CONCATENATE($AT$4, ","), ""), IF($AZ464=Довідники!$E$5, CONCATENATE($AT$4, "*,"), ""), IF($BG464="З", CONCATENATE($BA$4, ","), ""), IF($BG464=Довідники!$E$5, CONCATENATE($BA$4, "*,"), ""), IF($BN464="З", CONCATENATE($BH$4, ","), ""), IF($BN464=Довідники!$E$5, CONCATENATE($BH$4, "*,"), ""), IF($BU464="З", CONCATENATE($BO$4, ","), ""), IF($BU464=Довідники!$E$5, CONCATENATE($BO$4, "*,"), ""), IF($CB464="З", CONCATENATE($BV$4, ","), ""), IF($CB464=Довідники!$E$5, CONCATENATE($BV$4, "*,"), ""), IF($CI464="З", CONCATENATE($CC$4, ","), ""), IF($CI464=Довідники!$E$5, CONCATENATE($CC$4, "*,"), ""), IF($CP464="З", CONCATENATE($CJ$4, ","), ""), IF($CP464=Довідники!$E$5, CONCATENATE($CJ$4, "*,"), ""), IF($CW464="З", CONCATENATE($CQ$4, ","), ""), IF($CW464=Довідники!$E$5, CONCATENATE($CQ$4, "*,"), ""), IF($DD464="З", CONCATENATE($CX$4, ","), ""), IF($DD464=Довідники!$E$5, CONCATENATE($CX$4, "*,"), ""), IF($DK464="З", CONCATENATE($DE$4, ","), ""), IF($DK464=Довідники!$E$5, CONCATENATE($DE$4, "*,"), ""))</f>
        <v/>
      </c>
      <c r="H464" s="48" t="str">
        <f t="shared" si="387"/>
        <v/>
      </c>
      <c r="I464" s="48" t="str">
        <f t="shared" si="388"/>
        <v/>
      </c>
      <c r="J464" s="48">
        <f t="shared" si="389"/>
        <v>0</v>
      </c>
      <c r="K464" s="48" t="str">
        <f t="shared" si="390"/>
        <v/>
      </c>
      <c r="L464" s="48">
        <f t="shared" si="370"/>
        <v>0</v>
      </c>
      <c r="M464" s="51">
        <f t="shared" si="391"/>
        <v>0</v>
      </c>
      <c r="N464" s="51">
        <f t="shared" si="392"/>
        <v>0</v>
      </c>
      <c r="O464" s="52">
        <f t="shared" si="393"/>
        <v>0</v>
      </c>
      <c r="P464" s="96" t="str">
        <f t="shared" si="394"/>
        <v xml:space="preserve"> </v>
      </c>
      <c r="Q464" s="166" t="str">
        <f>IF(OR(P464&lt;Довідники!$J$8, P464&gt;Довідники!$K$8), "!", "")</f>
        <v>!</v>
      </c>
      <c r="R464" s="159"/>
      <c r="S464" s="103"/>
      <c r="T464" s="103"/>
      <c r="U464" s="72">
        <f t="shared" si="371"/>
        <v>0</v>
      </c>
      <c r="V464" s="104"/>
      <c r="W464" s="104"/>
      <c r="X464" s="105"/>
      <c r="Y464" s="102"/>
      <c r="Z464" s="103"/>
      <c r="AA464" s="103"/>
      <c r="AB464" s="72">
        <f t="shared" si="372"/>
        <v>0</v>
      </c>
      <c r="AC464" s="104"/>
      <c r="AD464" s="104"/>
      <c r="AE464" s="152"/>
      <c r="AF464" s="159"/>
      <c r="AG464" s="103"/>
      <c r="AH464" s="103"/>
      <c r="AI464" s="72">
        <f t="shared" si="373"/>
        <v>0</v>
      </c>
      <c r="AJ464" s="104"/>
      <c r="AK464" s="104"/>
      <c r="AL464" s="105"/>
      <c r="AM464" s="102"/>
      <c r="AN464" s="103"/>
      <c r="AO464" s="103"/>
      <c r="AP464" s="72">
        <f t="shared" si="374"/>
        <v>0</v>
      </c>
      <c r="AQ464" s="104"/>
      <c r="AR464" s="104"/>
      <c r="AS464" s="152"/>
      <c r="AT464" s="159"/>
      <c r="AU464" s="103"/>
      <c r="AV464" s="103"/>
      <c r="AW464" s="72">
        <f t="shared" si="375"/>
        <v>0</v>
      </c>
      <c r="AX464" s="104"/>
      <c r="AY464" s="104"/>
      <c r="AZ464" s="105"/>
      <c r="BA464" s="102"/>
      <c r="BB464" s="103"/>
      <c r="BC464" s="103"/>
      <c r="BD464" s="72">
        <f t="shared" si="376"/>
        <v>0</v>
      </c>
      <c r="BE464" s="104"/>
      <c r="BF464" s="104"/>
      <c r="BG464" s="152"/>
      <c r="BH464" s="159"/>
      <c r="BI464" s="103"/>
      <c r="BJ464" s="103"/>
      <c r="BK464" s="72">
        <f t="shared" si="377"/>
        <v>0</v>
      </c>
      <c r="BL464" s="104"/>
      <c r="BM464" s="104"/>
      <c r="BN464" s="105"/>
      <c r="BO464" s="102"/>
      <c r="BP464" s="103"/>
      <c r="BQ464" s="103"/>
      <c r="BR464" s="72">
        <f t="shared" si="378"/>
        <v>0</v>
      </c>
      <c r="BS464" s="104"/>
      <c r="BT464" s="104"/>
      <c r="BU464" s="152"/>
      <c r="BV464" s="159"/>
      <c r="BW464" s="103"/>
      <c r="BX464" s="103"/>
      <c r="BY464" s="72">
        <f t="shared" si="379"/>
        <v>0</v>
      </c>
      <c r="BZ464" s="104"/>
      <c r="CA464" s="104"/>
      <c r="CB464" s="105"/>
      <c r="CC464" s="102"/>
      <c r="CD464" s="103"/>
      <c r="CE464" s="103"/>
      <c r="CF464" s="72">
        <f t="shared" si="380"/>
        <v>0</v>
      </c>
      <c r="CG464" s="104"/>
      <c r="CH464" s="104"/>
      <c r="CI464" s="152"/>
      <c r="CJ464" s="159"/>
      <c r="CK464" s="103"/>
      <c r="CL464" s="103"/>
      <c r="CM464" s="72">
        <f t="shared" si="381"/>
        <v>0</v>
      </c>
      <c r="CN464" s="104"/>
      <c r="CO464" s="104"/>
      <c r="CP464" s="105"/>
      <c r="CQ464" s="102"/>
      <c r="CR464" s="103"/>
      <c r="CS464" s="103"/>
      <c r="CT464" s="72">
        <f t="shared" si="382"/>
        <v>0</v>
      </c>
      <c r="CU464" s="104"/>
      <c r="CV464" s="104"/>
      <c r="CW464" s="152"/>
      <c r="CX464" s="159"/>
      <c r="CY464" s="103"/>
      <c r="CZ464" s="103"/>
      <c r="DA464" s="72">
        <f t="shared" si="383"/>
        <v>0</v>
      </c>
      <c r="DB464" s="104"/>
      <c r="DC464" s="104"/>
      <c r="DD464" s="105"/>
      <c r="DE464" s="102"/>
      <c r="DF464" s="103"/>
      <c r="DG464" s="103"/>
      <c r="DH464" s="72">
        <f t="shared" si="384"/>
        <v>0</v>
      </c>
      <c r="DI464" s="104"/>
      <c r="DJ464" s="104"/>
      <c r="DK464" s="152"/>
      <c r="DL464" s="170">
        <f t="shared" si="395"/>
        <v>0</v>
      </c>
      <c r="DM464" s="51">
        <f>DN464*Довідники!$H$2</f>
        <v>0</v>
      </c>
      <c r="DN464" s="72">
        <f t="shared" si="396"/>
        <v>0</v>
      </c>
      <c r="DO464" s="96" t="str">
        <f t="shared" si="385"/>
        <v xml:space="preserve"> </v>
      </c>
      <c r="DP464" s="68" t="str">
        <f>IF(OR(DO464&lt;Довідники!$J$3, DO464&gt;Довідники!$K$3), "!", "")</f>
        <v>!</v>
      </c>
      <c r="DQ464" s="120"/>
      <c r="DR464" s="45" t="str">
        <f t="shared" si="397"/>
        <v/>
      </c>
      <c r="DS464" s="119"/>
      <c r="DT464" s="119"/>
      <c r="DU464" s="119"/>
      <c r="DV464" s="119"/>
      <c r="DW464" s="179"/>
      <c r="DX464" s="182"/>
      <c r="DY464" s="119"/>
      <c r="DZ464" s="119"/>
      <c r="EA464" s="183"/>
      <c r="EB464" s="129">
        <f t="shared" si="404"/>
        <v>0</v>
      </c>
      <c r="EC464" s="130">
        <f t="shared" si="405"/>
        <v>0</v>
      </c>
      <c r="ED464" s="131">
        <f t="shared" si="406"/>
        <v>0</v>
      </c>
      <c r="EE464" s="131">
        <f t="shared" si="399"/>
        <v>0</v>
      </c>
      <c r="EF464" s="131">
        <f t="shared" si="400"/>
        <v>0</v>
      </c>
      <c r="EG464" s="131">
        <f t="shared" si="401"/>
        <v>0</v>
      </c>
      <c r="EH464" s="131">
        <f t="shared" si="402"/>
        <v>0</v>
      </c>
      <c r="EI464" s="131">
        <f t="shared" si="403"/>
        <v>0</v>
      </c>
      <c r="EJ464" s="131">
        <f t="shared" si="407"/>
        <v>0</v>
      </c>
      <c r="EL464" s="123">
        <f t="shared" si="408"/>
        <v>0</v>
      </c>
    </row>
    <row r="465" spans="1:142" ht="13.5" hidden="1" thickBot="1" x14ac:dyDescent="0.25">
      <c r="A465" s="49">
        <f t="shared" si="398"/>
        <v>44</v>
      </c>
      <c r="B465" s="101"/>
      <c r="C465" s="50" t="str">
        <f>IF(ISBLANK(D465)=FALSE,VLOOKUP(D465,Довідники!$B$2:$C$45,2,FALSE),"")</f>
        <v/>
      </c>
      <c r="D465" s="145"/>
      <c r="E465" s="112"/>
      <c r="F465" s="48" t="str">
        <f t="shared" si="386"/>
        <v/>
      </c>
      <c r="G465" s="48" t="str">
        <f>CONCATENATE(IF($X465="З", CONCATENATE($R$4, ","), ""), IF($X465=Довідники!$E$5, CONCATENATE($R$4, "*,"), ""), IF($AE465="З", CONCATENATE($Y$4, ","), ""), IF($AE465=Довідники!$E$5, CONCATENATE($Y$4, "*,"), ""), IF($AL465="З", CONCATENATE($AF$4, ","), ""), IF($AL465=Довідники!$E$5, CONCATENATE($AF$4, "*,"), ""), IF($AS465="З", CONCATENATE($AM$4, ","), ""), IF($AS465=Довідники!$E$5, CONCATENATE($AM$4, "*,"), ""), IF($AZ465="З", CONCATENATE($AT$4, ","), ""), IF($AZ465=Довідники!$E$5, CONCATENATE($AT$4, "*,"), ""), IF($BG465="З", CONCATENATE($BA$4, ","), ""), IF($BG465=Довідники!$E$5, CONCATENATE($BA$4, "*,"), ""), IF($BN465="З", CONCATENATE($BH$4, ","), ""), IF($BN465=Довідники!$E$5, CONCATENATE($BH$4, "*,"), ""), IF($BU465="З", CONCATENATE($BO$4, ","), ""), IF($BU465=Довідники!$E$5, CONCATENATE($BO$4, "*,"), ""), IF($CB465="З", CONCATENATE($BV$4, ","), ""), IF($CB465=Довідники!$E$5, CONCATENATE($BV$4, "*,"), ""), IF($CI465="З", CONCATENATE($CC$4, ","), ""), IF($CI465=Довідники!$E$5, CONCATENATE($CC$4, "*,"), ""), IF($CP465="З", CONCATENATE($CJ$4, ","), ""), IF($CP465=Довідники!$E$5, CONCATENATE($CJ$4, "*,"), ""), IF($CW465="З", CONCATENATE($CQ$4, ","), ""), IF($CW465=Довідники!$E$5, CONCATENATE($CQ$4, "*,"), ""), IF($DD465="З", CONCATENATE($CX$4, ","), ""), IF($DD465=Довідники!$E$5, CONCATENATE($CX$4, "*,"), ""), IF($DK465="З", CONCATENATE($DE$4, ","), ""), IF($DK465=Довідники!$E$5, CONCATENATE($DE$4, "*,"), ""))</f>
        <v/>
      </c>
      <c r="H465" s="48" t="str">
        <f t="shared" si="387"/>
        <v/>
      </c>
      <c r="I465" s="48" t="str">
        <f t="shared" si="388"/>
        <v/>
      </c>
      <c r="J465" s="48">
        <f t="shared" si="389"/>
        <v>0</v>
      </c>
      <c r="K465" s="48" t="str">
        <f t="shared" si="390"/>
        <v/>
      </c>
      <c r="L465" s="48">
        <f t="shared" si="370"/>
        <v>0</v>
      </c>
      <c r="M465" s="51">
        <f t="shared" si="391"/>
        <v>0</v>
      </c>
      <c r="N465" s="51">
        <f t="shared" si="392"/>
        <v>0</v>
      </c>
      <c r="O465" s="52">
        <f t="shared" si="393"/>
        <v>0</v>
      </c>
      <c r="P465" s="96" t="str">
        <f t="shared" si="394"/>
        <v xml:space="preserve"> </v>
      </c>
      <c r="Q465" s="166" t="str">
        <f>IF(OR(P465&lt;Довідники!$J$8, P465&gt;Довідники!$K$8), "!", "")</f>
        <v>!</v>
      </c>
      <c r="R465" s="159"/>
      <c r="S465" s="103"/>
      <c r="T465" s="103"/>
      <c r="U465" s="72">
        <f t="shared" si="371"/>
        <v>0</v>
      </c>
      <c r="V465" s="104"/>
      <c r="W465" s="104"/>
      <c r="X465" s="105"/>
      <c r="Y465" s="102"/>
      <c r="Z465" s="103"/>
      <c r="AA465" s="103"/>
      <c r="AB465" s="72">
        <f t="shared" si="372"/>
        <v>0</v>
      </c>
      <c r="AC465" s="104"/>
      <c r="AD465" s="104"/>
      <c r="AE465" s="152"/>
      <c r="AF465" s="159"/>
      <c r="AG465" s="103"/>
      <c r="AH465" s="103"/>
      <c r="AI465" s="72">
        <f t="shared" si="373"/>
        <v>0</v>
      </c>
      <c r="AJ465" s="104"/>
      <c r="AK465" s="104"/>
      <c r="AL465" s="105"/>
      <c r="AM465" s="102"/>
      <c r="AN465" s="103"/>
      <c r="AO465" s="103"/>
      <c r="AP465" s="72">
        <f t="shared" si="374"/>
        <v>0</v>
      </c>
      <c r="AQ465" s="104"/>
      <c r="AR465" s="104"/>
      <c r="AS465" s="152"/>
      <c r="AT465" s="159"/>
      <c r="AU465" s="103"/>
      <c r="AV465" s="103"/>
      <c r="AW465" s="72">
        <f t="shared" si="375"/>
        <v>0</v>
      </c>
      <c r="AX465" s="104"/>
      <c r="AY465" s="104"/>
      <c r="AZ465" s="105"/>
      <c r="BA465" s="102"/>
      <c r="BB465" s="103"/>
      <c r="BC465" s="103"/>
      <c r="BD465" s="72">
        <f t="shared" si="376"/>
        <v>0</v>
      </c>
      <c r="BE465" s="104"/>
      <c r="BF465" s="104"/>
      <c r="BG465" s="152"/>
      <c r="BH465" s="159"/>
      <c r="BI465" s="103"/>
      <c r="BJ465" s="103"/>
      <c r="BK465" s="72">
        <f t="shared" si="377"/>
        <v>0</v>
      </c>
      <c r="BL465" s="104"/>
      <c r="BM465" s="104"/>
      <c r="BN465" s="105"/>
      <c r="BO465" s="102"/>
      <c r="BP465" s="103"/>
      <c r="BQ465" s="103"/>
      <c r="BR465" s="72">
        <f t="shared" si="378"/>
        <v>0</v>
      </c>
      <c r="BS465" s="104"/>
      <c r="BT465" s="104"/>
      <c r="BU465" s="152"/>
      <c r="BV465" s="159"/>
      <c r="BW465" s="103"/>
      <c r="BX465" s="103"/>
      <c r="BY465" s="72">
        <f t="shared" si="379"/>
        <v>0</v>
      </c>
      <c r="BZ465" s="104"/>
      <c r="CA465" s="104"/>
      <c r="CB465" s="105"/>
      <c r="CC465" s="102"/>
      <c r="CD465" s="103"/>
      <c r="CE465" s="103"/>
      <c r="CF465" s="72">
        <f t="shared" si="380"/>
        <v>0</v>
      </c>
      <c r="CG465" s="104"/>
      <c r="CH465" s="104"/>
      <c r="CI465" s="152"/>
      <c r="CJ465" s="159"/>
      <c r="CK465" s="103"/>
      <c r="CL465" s="103"/>
      <c r="CM465" s="72">
        <f t="shared" si="381"/>
        <v>0</v>
      </c>
      <c r="CN465" s="104"/>
      <c r="CO465" s="104"/>
      <c r="CP465" s="105"/>
      <c r="CQ465" s="102"/>
      <c r="CR465" s="103"/>
      <c r="CS465" s="103"/>
      <c r="CT465" s="72">
        <f t="shared" si="382"/>
        <v>0</v>
      </c>
      <c r="CU465" s="104"/>
      <c r="CV465" s="104"/>
      <c r="CW465" s="152"/>
      <c r="CX465" s="159"/>
      <c r="CY465" s="103"/>
      <c r="CZ465" s="103"/>
      <c r="DA465" s="72">
        <f t="shared" si="383"/>
        <v>0</v>
      </c>
      <c r="DB465" s="104"/>
      <c r="DC465" s="104"/>
      <c r="DD465" s="105"/>
      <c r="DE465" s="102"/>
      <c r="DF465" s="103"/>
      <c r="DG465" s="103"/>
      <c r="DH465" s="72">
        <f t="shared" si="384"/>
        <v>0</v>
      </c>
      <c r="DI465" s="104"/>
      <c r="DJ465" s="104"/>
      <c r="DK465" s="152"/>
      <c r="DL465" s="170">
        <f t="shared" si="395"/>
        <v>0</v>
      </c>
      <c r="DM465" s="51">
        <f>DN465*Довідники!$H$2</f>
        <v>0</v>
      </c>
      <c r="DN465" s="72">
        <f t="shared" si="396"/>
        <v>0</v>
      </c>
      <c r="DO465" s="96" t="str">
        <f t="shared" si="385"/>
        <v xml:space="preserve"> </v>
      </c>
      <c r="DP465" s="68" t="str">
        <f>IF(OR(DO465&lt;Довідники!$J$3, DO465&gt;Довідники!$K$3), "!", "")</f>
        <v>!</v>
      </c>
      <c r="DQ465" s="120"/>
      <c r="DR465" s="45" t="str">
        <f t="shared" si="397"/>
        <v/>
      </c>
      <c r="DS465" s="119"/>
      <c r="DT465" s="119"/>
      <c r="DU465" s="119"/>
      <c r="DV465" s="119"/>
      <c r="DW465" s="179"/>
      <c r="DX465" s="182"/>
      <c r="DY465" s="119"/>
      <c r="DZ465" s="119"/>
      <c r="EA465" s="183"/>
      <c r="EB465" s="129">
        <f t="shared" si="404"/>
        <v>0</v>
      </c>
      <c r="EC465" s="130">
        <f t="shared" si="405"/>
        <v>0</v>
      </c>
      <c r="ED465" s="131">
        <f t="shared" si="406"/>
        <v>0</v>
      </c>
      <c r="EE465" s="131">
        <f t="shared" si="399"/>
        <v>0</v>
      </c>
      <c r="EF465" s="131">
        <f t="shared" si="400"/>
        <v>0</v>
      </c>
      <c r="EG465" s="131">
        <f t="shared" si="401"/>
        <v>0</v>
      </c>
      <c r="EH465" s="131">
        <f t="shared" si="402"/>
        <v>0</v>
      </c>
      <c r="EI465" s="131">
        <f t="shared" si="403"/>
        <v>0</v>
      </c>
      <c r="EJ465" s="131">
        <f t="shared" si="407"/>
        <v>0</v>
      </c>
      <c r="EL465" s="123">
        <f t="shared" si="408"/>
        <v>0</v>
      </c>
    </row>
    <row r="466" spans="1:142" ht="13.5" hidden="1" thickBot="1" x14ac:dyDescent="0.25">
      <c r="A466" s="49">
        <f t="shared" si="398"/>
        <v>45</v>
      </c>
      <c r="B466" s="101"/>
      <c r="C466" s="50" t="str">
        <f>IF(ISBLANK(D466)=FALSE,VLOOKUP(D466,Довідники!$B$2:$C$45,2,FALSE),"")</f>
        <v/>
      </c>
      <c r="D466" s="145"/>
      <c r="E466" s="112"/>
      <c r="F466" s="48" t="str">
        <f t="shared" si="386"/>
        <v/>
      </c>
      <c r="G466" s="48" t="str">
        <f>CONCATENATE(IF($X466="З", CONCATENATE($R$4, ","), ""), IF($X466=Довідники!$E$5, CONCATENATE($R$4, "*,"), ""), IF($AE466="З", CONCATENATE($Y$4, ","), ""), IF($AE466=Довідники!$E$5, CONCATENATE($Y$4, "*,"), ""), IF($AL466="З", CONCATENATE($AF$4, ","), ""), IF($AL466=Довідники!$E$5, CONCATENATE($AF$4, "*,"), ""), IF($AS466="З", CONCATENATE($AM$4, ","), ""), IF($AS466=Довідники!$E$5, CONCATENATE($AM$4, "*,"), ""), IF($AZ466="З", CONCATENATE($AT$4, ","), ""), IF($AZ466=Довідники!$E$5, CONCATENATE($AT$4, "*,"), ""), IF($BG466="З", CONCATENATE($BA$4, ","), ""), IF($BG466=Довідники!$E$5, CONCATENATE($BA$4, "*,"), ""), IF($BN466="З", CONCATENATE($BH$4, ","), ""), IF($BN466=Довідники!$E$5, CONCATENATE($BH$4, "*,"), ""), IF($BU466="З", CONCATENATE($BO$4, ","), ""), IF($BU466=Довідники!$E$5, CONCATENATE($BO$4, "*,"), ""), IF($CB466="З", CONCATENATE($BV$4, ","), ""), IF($CB466=Довідники!$E$5, CONCATENATE($BV$4, "*,"), ""), IF($CI466="З", CONCATENATE($CC$4, ","), ""), IF($CI466=Довідники!$E$5, CONCATENATE($CC$4, "*,"), ""), IF($CP466="З", CONCATENATE($CJ$4, ","), ""), IF($CP466=Довідники!$E$5, CONCATENATE($CJ$4, "*,"), ""), IF($CW466="З", CONCATENATE($CQ$4, ","), ""), IF($CW466=Довідники!$E$5, CONCATENATE($CQ$4, "*,"), ""), IF($DD466="З", CONCATENATE($CX$4, ","), ""), IF($DD466=Довідники!$E$5, CONCATENATE($CX$4, "*,"), ""), IF($DK466="З", CONCATENATE($DE$4, ","), ""), IF($DK466=Довідники!$E$5, CONCATENATE($DE$4, "*,"), ""))</f>
        <v/>
      </c>
      <c r="H466" s="48" t="str">
        <f t="shared" si="387"/>
        <v/>
      </c>
      <c r="I466" s="48" t="str">
        <f t="shared" si="388"/>
        <v/>
      </c>
      <c r="J466" s="48">
        <f t="shared" si="389"/>
        <v>0</v>
      </c>
      <c r="K466" s="48" t="str">
        <f t="shared" si="390"/>
        <v/>
      </c>
      <c r="L466" s="48">
        <f t="shared" si="370"/>
        <v>0</v>
      </c>
      <c r="M466" s="51">
        <f t="shared" si="391"/>
        <v>0</v>
      </c>
      <c r="N466" s="51">
        <f t="shared" si="392"/>
        <v>0</v>
      </c>
      <c r="O466" s="52">
        <f t="shared" si="393"/>
        <v>0</v>
      </c>
      <c r="P466" s="96" t="str">
        <f t="shared" si="394"/>
        <v xml:space="preserve"> </v>
      </c>
      <c r="Q466" s="166" t="str">
        <f>IF(OR(P466&lt;Довідники!$J$8, P466&gt;Довідники!$K$8), "!", "")</f>
        <v>!</v>
      </c>
      <c r="R466" s="159"/>
      <c r="S466" s="103"/>
      <c r="T466" s="103"/>
      <c r="U466" s="72">
        <f t="shared" si="371"/>
        <v>0</v>
      </c>
      <c r="V466" s="104"/>
      <c r="W466" s="104"/>
      <c r="X466" s="105"/>
      <c r="Y466" s="102"/>
      <c r="Z466" s="103"/>
      <c r="AA466" s="103"/>
      <c r="AB466" s="72">
        <f t="shared" si="372"/>
        <v>0</v>
      </c>
      <c r="AC466" s="104"/>
      <c r="AD466" s="104"/>
      <c r="AE466" s="152"/>
      <c r="AF466" s="159"/>
      <c r="AG466" s="103"/>
      <c r="AH466" s="103"/>
      <c r="AI466" s="72">
        <f t="shared" si="373"/>
        <v>0</v>
      </c>
      <c r="AJ466" s="104"/>
      <c r="AK466" s="104"/>
      <c r="AL466" s="105"/>
      <c r="AM466" s="102"/>
      <c r="AN466" s="103"/>
      <c r="AO466" s="103"/>
      <c r="AP466" s="72">
        <f t="shared" si="374"/>
        <v>0</v>
      </c>
      <c r="AQ466" s="104"/>
      <c r="AR466" s="104"/>
      <c r="AS466" s="152"/>
      <c r="AT466" s="159"/>
      <c r="AU466" s="103"/>
      <c r="AV466" s="103"/>
      <c r="AW466" s="72">
        <f t="shared" si="375"/>
        <v>0</v>
      </c>
      <c r="AX466" s="104"/>
      <c r="AY466" s="104"/>
      <c r="AZ466" s="105"/>
      <c r="BA466" s="102"/>
      <c r="BB466" s="103"/>
      <c r="BC466" s="103"/>
      <c r="BD466" s="72">
        <f t="shared" si="376"/>
        <v>0</v>
      </c>
      <c r="BE466" s="104"/>
      <c r="BF466" s="104"/>
      <c r="BG466" s="152"/>
      <c r="BH466" s="159"/>
      <c r="BI466" s="103"/>
      <c r="BJ466" s="103"/>
      <c r="BK466" s="72">
        <f t="shared" si="377"/>
        <v>0</v>
      </c>
      <c r="BL466" s="104"/>
      <c r="BM466" s="104"/>
      <c r="BN466" s="105"/>
      <c r="BO466" s="102"/>
      <c r="BP466" s="103"/>
      <c r="BQ466" s="103"/>
      <c r="BR466" s="72">
        <f t="shared" si="378"/>
        <v>0</v>
      </c>
      <c r="BS466" s="104"/>
      <c r="BT466" s="104"/>
      <c r="BU466" s="152"/>
      <c r="BV466" s="159"/>
      <c r="BW466" s="103"/>
      <c r="BX466" s="103"/>
      <c r="BY466" s="72">
        <f t="shared" si="379"/>
        <v>0</v>
      </c>
      <c r="BZ466" s="104"/>
      <c r="CA466" s="104"/>
      <c r="CB466" s="105"/>
      <c r="CC466" s="102"/>
      <c r="CD466" s="103"/>
      <c r="CE466" s="103"/>
      <c r="CF466" s="72">
        <f t="shared" si="380"/>
        <v>0</v>
      </c>
      <c r="CG466" s="104"/>
      <c r="CH466" s="104"/>
      <c r="CI466" s="152"/>
      <c r="CJ466" s="159"/>
      <c r="CK466" s="103"/>
      <c r="CL466" s="103"/>
      <c r="CM466" s="72">
        <f t="shared" si="381"/>
        <v>0</v>
      </c>
      <c r="CN466" s="104"/>
      <c r="CO466" s="104"/>
      <c r="CP466" s="105"/>
      <c r="CQ466" s="102"/>
      <c r="CR466" s="103"/>
      <c r="CS466" s="103"/>
      <c r="CT466" s="72">
        <f t="shared" si="382"/>
        <v>0</v>
      </c>
      <c r="CU466" s="104"/>
      <c r="CV466" s="104"/>
      <c r="CW466" s="152"/>
      <c r="CX466" s="159"/>
      <c r="CY466" s="103"/>
      <c r="CZ466" s="103"/>
      <c r="DA466" s="72">
        <f t="shared" si="383"/>
        <v>0</v>
      </c>
      <c r="DB466" s="104"/>
      <c r="DC466" s="104"/>
      <c r="DD466" s="105"/>
      <c r="DE466" s="102"/>
      <c r="DF466" s="103"/>
      <c r="DG466" s="103"/>
      <c r="DH466" s="72">
        <f t="shared" si="384"/>
        <v>0</v>
      </c>
      <c r="DI466" s="104"/>
      <c r="DJ466" s="104"/>
      <c r="DK466" s="152"/>
      <c r="DL466" s="170">
        <f t="shared" si="395"/>
        <v>0</v>
      </c>
      <c r="DM466" s="51">
        <f>DN466*Довідники!$H$2</f>
        <v>0</v>
      </c>
      <c r="DN466" s="72">
        <f t="shared" si="396"/>
        <v>0</v>
      </c>
      <c r="DO466" s="96" t="str">
        <f t="shared" si="385"/>
        <v xml:space="preserve"> </v>
      </c>
      <c r="DP466" s="68" t="str">
        <f>IF(OR(DO466&lt;Довідники!$J$3, DO466&gt;Довідники!$K$3), "!", "")</f>
        <v>!</v>
      </c>
      <c r="DQ466" s="120"/>
      <c r="DR466" s="45" t="str">
        <f t="shared" si="397"/>
        <v/>
      </c>
      <c r="DS466" s="119"/>
      <c r="DT466" s="119"/>
      <c r="DU466" s="119"/>
      <c r="DV466" s="119"/>
      <c r="DW466" s="179"/>
      <c r="DX466" s="182"/>
      <c r="DY466" s="119"/>
      <c r="DZ466" s="119"/>
      <c r="EA466" s="183"/>
      <c r="EB466" s="129">
        <f t="shared" si="404"/>
        <v>0</v>
      </c>
      <c r="EC466" s="130">
        <f t="shared" si="405"/>
        <v>0</v>
      </c>
      <c r="ED466" s="131">
        <f t="shared" si="406"/>
        <v>0</v>
      </c>
      <c r="EE466" s="131">
        <f t="shared" si="399"/>
        <v>0</v>
      </c>
      <c r="EF466" s="131">
        <f t="shared" si="400"/>
        <v>0</v>
      </c>
      <c r="EG466" s="131">
        <f t="shared" si="401"/>
        <v>0</v>
      </c>
      <c r="EH466" s="131">
        <f t="shared" si="402"/>
        <v>0</v>
      </c>
      <c r="EI466" s="131">
        <f t="shared" si="403"/>
        <v>0</v>
      </c>
      <c r="EJ466" s="131">
        <f t="shared" si="407"/>
        <v>0</v>
      </c>
      <c r="EL466" s="123">
        <f t="shared" si="408"/>
        <v>0</v>
      </c>
    </row>
    <row r="467" spans="1:142" ht="13.5" hidden="1" thickBot="1" x14ac:dyDescent="0.25">
      <c r="A467" s="49">
        <f t="shared" si="398"/>
        <v>46</v>
      </c>
      <c r="B467" s="101"/>
      <c r="C467" s="50" t="str">
        <f>IF(ISBLANK(D467)=FALSE,VLOOKUP(D467,Довідники!$B$2:$C$45,2,FALSE),"")</f>
        <v/>
      </c>
      <c r="D467" s="145"/>
      <c r="E467" s="112"/>
      <c r="F467" s="48" t="str">
        <f t="shared" si="386"/>
        <v/>
      </c>
      <c r="G467" s="48" t="str">
        <f>CONCATENATE(IF($X467="З", CONCATENATE($R$4, ","), ""), IF($X467=Довідники!$E$5, CONCATENATE($R$4, "*,"), ""), IF($AE467="З", CONCATENATE($Y$4, ","), ""), IF($AE467=Довідники!$E$5, CONCATENATE($Y$4, "*,"), ""), IF($AL467="З", CONCATENATE($AF$4, ","), ""), IF($AL467=Довідники!$E$5, CONCATENATE($AF$4, "*,"), ""), IF($AS467="З", CONCATENATE($AM$4, ","), ""), IF($AS467=Довідники!$E$5, CONCATENATE($AM$4, "*,"), ""), IF($AZ467="З", CONCATENATE($AT$4, ","), ""), IF($AZ467=Довідники!$E$5, CONCATENATE($AT$4, "*,"), ""), IF($BG467="З", CONCATENATE($BA$4, ","), ""), IF($BG467=Довідники!$E$5, CONCATENATE($BA$4, "*,"), ""), IF($BN467="З", CONCATENATE($BH$4, ","), ""), IF($BN467=Довідники!$E$5, CONCATENATE($BH$4, "*,"), ""), IF($BU467="З", CONCATENATE($BO$4, ","), ""), IF($BU467=Довідники!$E$5, CONCATENATE($BO$4, "*,"), ""), IF($CB467="З", CONCATENATE($BV$4, ","), ""), IF($CB467=Довідники!$E$5, CONCATENATE($BV$4, "*,"), ""), IF($CI467="З", CONCATENATE($CC$4, ","), ""), IF($CI467=Довідники!$E$5, CONCATENATE($CC$4, "*,"), ""), IF($CP467="З", CONCATENATE($CJ$4, ","), ""), IF($CP467=Довідники!$E$5, CONCATENATE($CJ$4, "*,"), ""), IF($CW467="З", CONCATENATE($CQ$4, ","), ""), IF($CW467=Довідники!$E$5, CONCATENATE($CQ$4, "*,"), ""), IF($DD467="З", CONCATENATE($CX$4, ","), ""), IF($DD467=Довідники!$E$5, CONCATENATE($CX$4, "*,"), ""), IF($DK467="З", CONCATENATE($DE$4, ","), ""), IF($DK467=Довідники!$E$5, CONCATENATE($DE$4, "*,"), ""))</f>
        <v/>
      </c>
      <c r="H467" s="48" t="str">
        <f t="shared" si="387"/>
        <v/>
      </c>
      <c r="I467" s="48" t="str">
        <f t="shared" si="388"/>
        <v/>
      </c>
      <c r="J467" s="48">
        <f t="shared" si="389"/>
        <v>0</v>
      </c>
      <c r="K467" s="48" t="str">
        <f t="shared" si="390"/>
        <v/>
      </c>
      <c r="L467" s="48">
        <f t="shared" si="370"/>
        <v>0</v>
      </c>
      <c r="M467" s="51">
        <f t="shared" si="391"/>
        <v>0</v>
      </c>
      <c r="N467" s="51">
        <f t="shared" si="392"/>
        <v>0</v>
      </c>
      <c r="O467" s="52">
        <f t="shared" si="393"/>
        <v>0</v>
      </c>
      <c r="P467" s="96" t="str">
        <f t="shared" si="394"/>
        <v xml:space="preserve"> </v>
      </c>
      <c r="Q467" s="166" t="str">
        <f>IF(OR(P467&lt;Довідники!$J$8, P467&gt;Довідники!$K$8), "!", "")</f>
        <v>!</v>
      </c>
      <c r="R467" s="159"/>
      <c r="S467" s="103"/>
      <c r="T467" s="103"/>
      <c r="U467" s="72">
        <f t="shared" si="371"/>
        <v>0</v>
      </c>
      <c r="V467" s="104"/>
      <c r="W467" s="104"/>
      <c r="X467" s="105"/>
      <c r="Y467" s="102"/>
      <c r="Z467" s="103"/>
      <c r="AA467" s="103"/>
      <c r="AB467" s="72">
        <f t="shared" si="372"/>
        <v>0</v>
      </c>
      <c r="AC467" s="104"/>
      <c r="AD467" s="104"/>
      <c r="AE467" s="152"/>
      <c r="AF467" s="159"/>
      <c r="AG467" s="103"/>
      <c r="AH467" s="103"/>
      <c r="AI467" s="72">
        <f t="shared" si="373"/>
        <v>0</v>
      </c>
      <c r="AJ467" s="104"/>
      <c r="AK467" s="104"/>
      <c r="AL467" s="105"/>
      <c r="AM467" s="102"/>
      <c r="AN467" s="103"/>
      <c r="AO467" s="103"/>
      <c r="AP467" s="72">
        <f t="shared" si="374"/>
        <v>0</v>
      </c>
      <c r="AQ467" s="104"/>
      <c r="AR467" s="104"/>
      <c r="AS467" s="152"/>
      <c r="AT467" s="159"/>
      <c r="AU467" s="103"/>
      <c r="AV467" s="103"/>
      <c r="AW467" s="72">
        <f t="shared" si="375"/>
        <v>0</v>
      </c>
      <c r="AX467" s="104"/>
      <c r="AY467" s="104"/>
      <c r="AZ467" s="105"/>
      <c r="BA467" s="102"/>
      <c r="BB467" s="103"/>
      <c r="BC467" s="103"/>
      <c r="BD467" s="72">
        <f t="shared" si="376"/>
        <v>0</v>
      </c>
      <c r="BE467" s="104"/>
      <c r="BF467" s="104"/>
      <c r="BG467" s="152"/>
      <c r="BH467" s="159"/>
      <c r="BI467" s="103"/>
      <c r="BJ467" s="103"/>
      <c r="BK467" s="72">
        <f t="shared" si="377"/>
        <v>0</v>
      </c>
      <c r="BL467" s="104"/>
      <c r="BM467" s="104"/>
      <c r="BN467" s="105"/>
      <c r="BO467" s="102"/>
      <c r="BP467" s="103"/>
      <c r="BQ467" s="103"/>
      <c r="BR467" s="72">
        <f t="shared" si="378"/>
        <v>0</v>
      </c>
      <c r="BS467" s="104"/>
      <c r="BT467" s="104"/>
      <c r="BU467" s="152"/>
      <c r="BV467" s="159"/>
      <c r="BW467" s="103"/>
      <c r="BX467" s="103"/>
      <c r="BY467" s="72">
        <f t="shared" si="379"/>
        <v>0</v>
      </c>
      <c r="BZ467" s="104"/>
      <c r="CA467" s="104"/>
      <c r="CB467" s="105"/>
      <c r="CC467" s="102"/>
      <c r="CD467" s="103"/>
      <c r="CE467" s="103"/>
      <c r="CF467" s="72">
        <f t="shared" si="380"/>
        <v>0</v>
      </c>
      <c r="CG467" s="104"/>
      <c r="CH467" s="104"/>
      <c r="CI467" s="152"/>
      <c r="CJ467" s="159"/>
      <c r="CK467" s="103"/>
      <c r="CL467" s="103"/>
      <c r="CM467" s="72">
        <f t="shared" si="381"/>
        <v>0</v>
      </c>
      <c r="CN467" s="104"/>
      <c r="CO467" s="104"/>
      <c r="CP467" s="105"/>
      <c r="CQ467" s="102"/>
      <c r="CR467" s="103"/>
      <c r="CS467" s="103"/>
      <c r="CT467" s="72">
        <f t="shared" si="382"/>
        <v>0</v>
      </c>
      <c r="CU467" s="104"/>
      <c r="CV467" s="104"/>
      <c r="CW467" s="152"/>
      <c r="CX467" s="159"/>
      <c r="CY467" s="103"/>
      <c r="CZ467" s="103"/>
      <c r="DA467" s="72">
        <f t="shared" si="383"/>
        <v>0</v>
      </c>
      <c r="DB467" s="104"/>
      <c r="DC467" s="104"/>
      <c r="DD467" s="105"/>
      <c r="DE467" s="102"/>
      <c r="DF467" s="103"/>
      <c r="DG467" s="103"/>
      <c r="DH467" s="72">
        <f t="shared" si="384"/>
        <v>0</v>
      </c>
      <c r="DI467" s="104"/>
      <c r="DJ467" s="104"/>
      <c r="DK467" s="152"/>
      <c r="DL467" s="170">
        <f t="shared" si="395"/>
        <v>0</v>
      </c>
      <c r="DM467" s="51">
        <f>DN467*Довідники!$H$2</f>
        <v>0</v>
      </c>
      <c r="DN467" s="72">
        <f t="shared" si="396"/>
        <v>0</v>
      </c>
      <c r="DO467" s="96" t="str">
        <f t="shared" si="385"/>
        <v xml:space="preserve"> </v>
      </c>
      <c r="DP467" s="68" t="str">
        <f>IF(OR(DO467&lt;Довідники!$J$3, DO467&gt;Довідники!$K$3), "!", "")</f>
        <v>!</v>
      </c>
      <c r="DQ467" s="120"/>
      <c r="DR467" s="45" t="str">
        <f t="shared" si="397"/>
        <v/>
      </c>
      <c r="DS467" s="119"/>
      <c r="DT467" s="119"/>
      <c r="DU467" s="119"/>
      <c r="DV467" s="119"/>
      <c r="DW467" s="179"/>
      <c r="DX467" s="182"/>
      <c r="DY467" s="119"/>
      <c r="DZ467" s="119"/>
      <c r="EA467" s="183"/>
      <c r="EB467" s="129">
        <f t="shared" si="404"/>
        <v>0</v>
      </c>
      <c r="EC467" s="130">
        <f t="shared" si="405"/>
        <v>0</v>
      </c>
      <c r="ED467" s="131">
        <f t="shared" si="406"/>
        <v>0</v>
      </c>
      <c r="EE467" s="131">
        <f t="shared" si="399"/>
        <v>0</v>
      </c>
      <c r="EF467" s="131">
        <f t="shared" si="400"/>
        <v>0</v>
      </c>
      <c r="EG467" s="131">
        <f t="shared" si="401"/>
        <v>0</v>
      </c>
      <c r="EH467" s="131">
        <f t="shared" si="402"/>
        <v>0</v>
      </c>
      <c r="EI467" s="131">
        <f t="shared" si="403"/>
        <v>0</v>
      </c>
      <c r="EJ467" s="131">
        <f t="shared" si="407"/>
        <v>0</v>
      </c>
      <c r="EL467" s="123">
        <f t="shared" si="408"/>
        <v>0</v>
      </c>
    </row>
    <row r="468" spans="1:142" ht="13.5" hidden="1" thickBot="1" x14ac:dyDescent="0.25">
      <c r="A468" s="49">
        <f t="shared" si="398"/>
        <v>47</v>
      </c>
      <c r="B468" s="101"/>
      <c r="C468" s="50" t="str">
        <f>IF(ISBLANK(D468)=FALSE,VLOOKUP(D468,Довідники!$B$2:$C$45,2,FALSE),"")</f>
        <v/>
      </c>
      <c r="D468" s="145"/>
      <c r="E468" s="112"/>
      <c r="F468" s="48" t="str">
        <f t="shared" si="386"/>
        <v/>
      </c>
      <c r="G468" s="48" t="str">
        <f>CONCATENATE(IF($X468="З", CONCATENATE($R$4, ","), ""), IF($X468=Довідники!$E$5, CONCATENATE($R$4, "*,"), ""), IF($AE468="З", CONCATENATE($Y$4, ","), ""), IF($AE468=Довідники!$E$5, CONCATENATE($Y$4, "*,"), ""), IF($AL468="З", CONCATENATE($AF$4, ","), ""), IF($AL468=Довідники!$E$5, CONCATENATE($AF$4, "*,"), ""), IF($AS468="З", CONCATENATE($AM$4, ","), ""), IF($AS468=Довідники!$E$5, CONCATENATE($AM$4, "*,"), ""), IF($AZ468="З", CONCATENATE($AT$4, ","), ""), IF($AZ468=Довідники!$E$5, CONCATENATE($AT$4, "*,"), ""), IF($BG468="З", CONCATENATE($BA$4, ","), ""), IF($BG468=Довідники!$E$5, CONCATENATE($BA$4, "*,"), ""), IF($BN468="З", CONCATENATE($BH$4, ","), ""), IF($BN468=Довідники!$E$5, CONCATENATE($BH$4, "*,"), ""), IF($BU468="З", CONCATENATE($BO$4, ","), ""), IF($BU468=Довідники!$E$5, CONCATENATE($BO$4, "*,"), ""), IF($CB468="З", CONCATENATE($BV$4, ","), ""), IF($CB468=Довідники!$E$5, CONCATENATE($BV$4, "*,"), ""), IF($CI468="З", CONCATENATE($CC$4, ","), ""), IF($CI468=Довідники!$E$5, CONCATENATE($CC$4, "*,"), ""), IF($CP468="З", CONCATENATE($CJ$4, ","), ""), IF($CP468=Довідники!$E$5, CONCATENATE($CJ$4, "*,"), ""), IF($CW468="З", CONCATENATE($CQ$4, ","), ""), IF($CW468=Довідники!$E$5, CONCATENATE($CQ$4, "*,"), ""), IF($DD468="З", CONCATENATE($CX$4, ","), ""), IF($DD468=Довідники!$E$5, CONCATENATE($CX$4, "*,"), ""), IF($DK468="З", CONCATENATE($DE$4, ","), ""), IF($DK468=Довідники!$E$5, CONCATENATE($DE$4, "*,"), ""))</f>
        <v/>
      </c>
      <c r="H468" s="48" t="str">
        <f t="shared" si="387"/>
        <v/>
      </c>
      <c r="I468" s="48" t="str">
        <f t="shared" si="388"/>
        <v/>
      </c>
      <c r="J468" s="48">
        <f t="shared" si="389"/>
        <v>0</v>
      </c>
      <c r="K468" s="48" t="str">
        <f t="shared" si="390"/>
        <v/>
      </c>
      <c r="L468" s="48">
        <f t="shared" si="370"/>
        <v>0</v>
      </c>
      <c r="M468" s="51">
        <f t="shared" si="391"/>
        <v>0</v>
      </c>
      <c r="N468" s="51">
        <f t="shared" si="392"/>
        <v>0</v>
      </c>
      <c r="O468" s="52">
        <f t="shared" si="393"/>
        <v>0</v>
      </c>
      <c r="P468" s="96" t="str">
        <f t="shared" si="394"/>
        <v xml:space="preserve"> </v>
      </c>
      <c r="Q468" s="166" t="str">
        <f>IF(OR(P468&lt;Довідники!$J$8, P468&gt;Довідники!$K$8), "!", "")</f>
        <v>!</v>
      </c>
      <c r="R468" s="159"/>
      <c r="S468" s="103"/>
      <c r="T468" s="103"/>
      <c r="U468" s="72">
        <f t="shared" si="371"/>
        <v>0</v>
      </c>
      <c r="V468" s="104"/>
      <c r="W468" s="104"/>
      <c r="X468" s="105"/>
      <c r="Y468" s="102"/>
      <c r="Z468" s="103"/>
      <c r="AA468" s="103"/>
      <c r="AB468" s="72">
        <f t="shared" si="372"/>
        <v>0</v>
      </c>
      <c r="AC468" s="104"/>
      <c r="AD468" s="104"/>
      <c r="AE468" s="152"/>
      <c r="AF468" s="159"/>
      <c r="AG468" s="103"/>
      <c r="AH468" s="103"/>
      <c r="AI468" s="72">
        <f t="shared" si="373"/>
        <v>0</v>
      </c>
      <c r="AJ468" s="104"/>
      <c r="AK468" s="104"/>
      <c r="AL468" s="105"/>
      <c r="AM468" s="102"/>
      <c r="AN468" s="103"/>
      <c r="AO468" s="103"/>
      <c r="AP468" s="72">
        <f t="shared" si="374"/>
        <v>0</v>
      </c>
      <c r="AQ468" s="104"/>
      <c r="AR468" s="104"/>
      <c r="AS468" s="152"/>
      <c r="AT468" s="159"/>
      <c r="AU468" s="103"/>
      <c r="AV468" s="103"/>
      <c r="AW468" s="72">
        <f t="shared" si="375"/>
        <v>0</v>
      </c>
      <c r="AX468" s="104"/>
      <c r="AY468" s="104"/>
      <c r="AZ468" s="105"/>
      <c r="BA468" s="102"/>
      <c r="BB468" s="103"/>
      <c r="BC468" s="103"/>
      <c r="BD468" s="72">
        <f t="shared" si="376"/>
        <v>0</v>
      </c>
      <c r="BE468" s="104"/>
      <c r="BF468" s="104"/>
      <c r="BG468" s="152"/>
      <c r="BH468" s="159"/>
      <c r="BI468" s="103"/>
      <c r="BJ468" s="103"/>
      <c r="BK468" s="72">
        <f t="shared" si="377"/>
        <v>0</v>
      </c>
      <c r="BL468" s="104"/>
      <c r="BM468" s="104"/>
      <c r="BN468" s="105"/>
      <c r="BO468" s="102"/>
      <c r="BP468" s="103"/>
      <c r="BQ468" s="103"/>
      <c r="BR468" s="72">
        <f t="shared" si="378"/>
        <v>0</v>
      </c>
      <c r="BS468" s="104"/>
      <c r="BT468" s="104"/>
      <c r="BU468" s="152"/>
      <c r="BV468" s="159"/>
      <c r="BW468" s="103"/>
      <c r="BX468" s="103"/>
      <c r="BY468" s="72">
        <f t="shared" si="379"/>
        <v>0</v>
      </c>
      <c r="BZ468" s="104"/>
      <c r="CA468" s="104"/>
      <c r="CB468" s="105"/>
      <c r="CC468" s="102"/>
      <c r="CD468" s="103"/>
      <c r="CE468" s="103"/>
      <c r="CF468" s="72">
        <f t="shared" si="380"/>
        <v>0</v>
      </c>
      <c r="CG468" s="104"/>
      <c r="CH468" s="104"/>
      <c r="CI468" s="152"/>
      <c r="CJ468" s="159"/>
      <c r="CK468" s="103"/>
      <c r="CL468" s="103"/>
      <c r="CM468" s="72">
        <f t="shared" si="381"/>
        <v>0</v>
      </c>
      <c r="CN468" s="104"/>
      <c r="CO468" s="104"/>
      <c r="CP468" s="105"/>
      <c r="CQ468" s="102"/>
      <c r="CR468" s="103"/>
      <c r="CS468" s="103"/>
      <c r="CT468" s="72">
        <f t="shared" si="382"/>
        <v>0</v>
      </c>
      <c r="CU468" s="104"/>
      <c r="CV468" s="104"/>
      <c r="CW468" s="152"/>
      <c r="CX468" s="159"/>
      <c r="CY468" s="103"/>
      <c r="CZ468" s="103"/>
      <c r="DA468" s="72">
        <f t="shared" si="383"/>
        <v>0</v>
      </c>
      <c r="DB468" s="104"/>
      <c r="DC468" s="104"/>
      <c r="DD468" s="105"/>
      <c r="DE468" s="102"/>
      <c r="DF468" s="103"/>
      <c r="DG468" s="103"/>
      <c r="DH468" s="72">
        <f t="shared" si="384"/>
        <v>0</v>
      </c>
      <c r="DI468" s="104"/>
      <c r="DJ468" s="104"/>
      <c r="DK468" s="152"/>
      <c r="DL468" s="170">
        <f t="shared" si="395"/>
        <v>0</v>
      </c>
      <c r="DM468" s="51">
        <f>DN468*Довідники!$H$2</f>
        <v>0</v>
      </c>
      <c r="DN468" s="72">
        <f t="shared" si="396"/>
        <v>0</v>
      </c>
      <c r="DO468" s="96" t="str">
        <f t="shared" si="385"/>
        <v xml:space="preserve"> </v>
      </c>
      <c r="DP468" s="68" t="str">
        <f>IF(OR(DO468&lt;Довідники!$J$3, DO468&gt;Довідники!$K$3), "!", "")</f>
        <v>!</v>
      </c>
      <c r="DQ468" s="120"/>
      <c r="DR468" s="45" t="str">
        <f t="shared" si="397"/>
        <v/>
      </c>
      <c r="DS468" s="119"/>
      <c r="DT468" s="119"/>
      <c r="DU468" s="119"/>
      <c r="DV468" s="119"/>
      <c r="DW468" s="179"/>
      <c r="DX468" s="182"/>
      <c r="DY468" s="119"/>
      <c r="DZ468" s="119"/>
      <c r="EA468" s="183"/>
      <c r="EB468" s="129">
        <f t="shared" si="404"/>
        <v>0</v>
      </c>
      <c r="EC468" s="130">
        <f t="shared" si="405"/>
        <v>0</v>
      </c>
      <c r="ED468" s="131">
        <f t="shared" si="406"/>
        <v>0</v>
      </c>
      <c r="EE468" s="131">
        <f t="shared" si="399"/>
        <v>0</v>
      </c>
      <c r="EF468" s="131">
        <f t="shared" si="400"/>
        <v>0</v>
      </c>
      <c r="EG468" s="131">
        <f t="shared" si="401"/>
        <v>0</v>
      </c>
      <c r="EH468" s="131">
        <f t="shared" si="402"/>
        <v>0</v>
      </c>
      <c r="EI468" s="131">
        <f t="shared" si="403"/>
        <v>0</v>
      </c>
      <c r="EJ468" s="131">
        <f t="shared" si="407"/>
        <v>0</v>
      </c>
      <c r="EL468" s="123">
        <f t="shared" si="408"/>
        <v>0</v>
      </c>
    </row>
    <row r="469" spans="1:142" ht="13.5" hidden="1" thickBot="1" x14ac:dyDescent="0.25">
      <c r="A469" s="49">
        <f t="shared" si="398"/>
        <v>48</v>
      </c>
      <c r="B469" s="101"/>
      <c r="C469" s="50" t="str">
        <f>IF(ISBLANK(D469)=FALSE,VLOOKUP(D469,Довідники!$B$2:$C$45,2,FALSE),"")</f>
        <v/>
      </c>
      <c r="D469" s="145"/>
      <c r="E469" s="112"/>
      <c r="F469" s="48" t="str">
        <f t="shared" si="386"/>
        <v/>
      </c>
      <c r="G469" s="48" t="str">
        <f>CONCATENATE(IF($X469="З", CONCATENATE($R$4, ","), ""), IF($X469=Довідники!$E$5, CONCATENATE($R$4, "*,"), ""), IF($AE469="З", CONCATENATE($Y$4, ","), ""), IF($AE469=Довідники!$E$5, CONCATENATE($Y$4, "*,"), ""), IF($AL469="З", CONCATENATE($AF$4, ","), ""), IF($AL469=Довідники!$E$5, CONCATENATE($AF$4, "*,"), ""), IF($AS469="З", CONCATENATE($AM$4, ","), ""), IF($AS469=Довідники!$E$5, CONCATENATE($AM$4, "*,"), ""), IF($AZ469="З", CONCATENATE($AT$4, ","), ""), IF($AZ469=Довідники!$E$5, CONCATENATE($AT$4, "*,"), ""), IF($BG469="З", CONCATENATE($BA$4, ","), ""), IF($BG469=Довідники!$E$5, CONCATENATE($BA$4, "*,"), ""), IF($BN469="З", CONCATENATE($BH$4, ","), ""), IF($BN469=Довідники!$E$5, CONCATENATE($BH$4, "*,"), ""), IF($BU469="З", CONCATENATE($BO$4, ","), ""), IF($BU469=Довідники!$E$5, CONCATENATE($BO$4, "*,"), ""), IF($CB469="З", CONCATENATE($BV$4, ","), ""), IF($CB469=Довідники!$E$5, CONCATENATE($BV$4, "*,"), ""), IF($CI469="З", CONCATENATE($CC$4, ","), ""), IF($CI469=Довідники!$E$5, CONCATENATE($CC$4, "*,"), ""), IF($CP469="З", CONCATENATE($CJ$4, ","), ""), IF($CP469=Довідники!$E$5, CONCATENATE($CJ$4, "*,"), ""), IF($CW469="З", CONCATENATE($CQ$4, ","), ""), IF($CW469=Довідники!$E$5, CONCATENATE($CQ$4, "*,"), ""), IF($DD469="З", CONCATENATE($CX$4, ","), ""), IF($DD469=Довідники!$E$5, CONCATENATE($CX$4, "*,"), ""), IF($DK469="З", CONCATENATE($DE$4, ","), ""), IF($DK469=Довідники!$E$5, CONCATENATE($DE$4, "*,"), ""))</f>
        <v/>
      </c>
      <c r="H469" s="48" t="str">
        <f t="shared" si="387"/>
        <v/>
      </c>
      <c r="I469" s="48" t="str">
        <f t="shared" si="388"/>
        <v/>
      </c>
      <c r="J469" s="48">
        <f t="shared" si="389"/>
        <v>0</v>
      </c>
      <c r="K469" s="48" t="str">
        <f t="shared" si="390"/>
        <v/>
      </c>
      <c r="L469" s="48">
        <f t="shared" si="370"/>
        <v>0</v>
      </c>
      <c r="M469" s="51">
        <f t="shared" si="391"/>
        <v>0</v>
      </c>
      <c r="N469" s="51">
        <f t="shared" si="392"/>
        <v>0</v>
      </c>
      <c r="O469" s="52">
        <f t="shared" si="393"/>
        <v>0</v>
      </c>
      <c r="P469" s="96" t="str">
        <f t="shared" si="394"/>
        <v xml:space="preserve"> </v>
      </c>
      <c r="Q469" s="166" t="str">
        <f>IF(OR(P469&lt;Довідники!$J$8, P469&gt;Довідники!$K$8), "!", "")</f>
        <v>!</v>
      </c>
      <c r="R469" s="159"/>
      <c r="S469" s="103"/>
      <c r="T469" s="103"/>
      <c r="U469" s="72">
        <f t="shared" si="371"/>
        <v>0</v>
      </c>
      <c r="V469" s="104"/>
      <c r="W469" s="104"/>
      <c r="X469" s="105"/>
      <c r="Y469" s="102"/>
      <c r="Z469" s="103"/>
      <c r="AA469" s="103"/>
      <c r="AB469" s="72">
        <f t="shared" si="372"/>
        <v>0</v>
      </c>
      <c r="AC469" s="104"/>
      <c r="AD469" s="104"/>
      <c r="AE469" s="152"/>
      <c r="AF469" s="159"/>
      <c r="AG469" s="103"/>
      <c r="AH469" s="103"/>
      <c r="AI469" s="72">
        <f t="shared" si="373"/>
        <v>0</v>
      </c>
      <c r="AJ469" s="104"/>
      <c r="AK469" s="104"/>
      <c r="AL469" s="105"/>
      <c r="AM469" s="102"/>
      <c r="AN469" s="103"/>
      <c r="AO469" s="103"/>
      <c r="AP469" s="72">
        <f t="shared" si="374"/>
        <v>0</v>
      </c>
      <c r="AQ469" s="104"/>
      <c r="AR469" s="104"/>
      <c r="AS469" s="152"/>
      <c r="AT469" s="159"/>
      <c r="AU469" s="103"/>
      <c r="AV469" s="103"/>
      <c r="AW469" s="72">
        <f t="shared" si="375"/>
        <v>0</v>
      </c>
      <c r="AX469" s="104"/>
      <c r="AY469" s="104"/>
      <c r="AZ469" s="105"/>
      <c r="BA469" s="102"/>
      <c r="BB469" s="103"/>
      <c r="BC469" s="103"/>
      <c r="BD469" s="72">
        <f t="shared" si="376"/>
        <v>0</v>
      </c>
      <c r="BE469" s="104"/>
      <c r="BF469" s="104"/>
      <c r="BG469" s="152"/>
      <c r="BH469" s="159"/>
      <c r="BI469" s="103"/>
      <c r="BJ469" s="103"/>
      <c r="BK469" s="72">
        <f t="shared" si="377"/>
        <v>0</v>
      </c>
      <c r="BL469" s="104"/>
      <c r="BM469" s="104"/>
      <c r="BN469" s="105"/>
      <c r="BO469" s="102"/>
      <c r="BP469" s="103"/>
      <c r="BQ469" s="103"/>
      <c r="BR469" s="72">
        <f t="shared" si="378"/>
        <v>0</v>
      </c>
      <c r="BS469" s="104"/>
      <c r="BT469" s="104"/>
      <c r="BU469" s="152"/>
      <c r="BV469" s="159"/>
      <c r="BW469" s="103"/>
      <c r="BX469" s="103"/>
      <c r="BY469" s="72">
        <f t="shared" si="379"/>
        <v>0</v>
      </c>
      <c r="BZ469" s="104"/>
      <c r="CA469" s="104"/>
      <c r="CB469" s="105"/>
      <c r="CC469" s="102"/>
      <c r="CD469" s="103"/>
      <c r="CE469" s="103"/>
      <c r="CF469" s="72">
        <f t="shared" si="380"/>
        <v>0</v>
      </c>
      <c r="CG469" s="104"/>
      <c r="CH469" s="104"/>
      <c r="CI469" s="152"/>
      <c r="CJ469" s="159"/>
      <c r="CK469" s="103"/>
      <c r="CL469" s="103"/>
      <c r="CM469" s="72">
        <f t="shared" si="381"/>
        <v>0</v>
      </c>
      <c r="CN469" s="104"/>
      <c r="CO469" s="104"/>
      <c r="CP469" s="105"/>
      <c r="CQ469" s="102"/>
      <c r="CR469" s="103"/>
      <c r="CS469" s="103"/>
      <c r="CT469" s="72">
        <f t="shared" si="382"/>
        <v>0</v>
      </c>
      <c r="CU469" s="104"/>
      <c r="CV469" s="104"/>
      <c r="CW469" s="152"/>
      <c r="CX469" s="159"/>
      <c r="CY469" s="103"/>
      <c r="CZ469" s="103"/>
      <c r="DA469" s="72">
        <f t="shared" si="383"/>
        <v>0</v>
      </c>
      <c r="DB469" s="104"/>
      <c r="DC469" s="104"/>
      <c r="DD469" s="105"/>
      <c r="DE469" s="102"/>
      <c r="DF469" s="103"/>
      <c r="DG469" s="103"/>
      <c r="DH469" s="72">
        <f t="shared" si="384"/>
        <v>0</v>
      </c>
      <c r="DI469" s="104"/>
      <c r="DJ469" s="104"/>
      <c r="DK469" s="152"/>
      <c r="DL469" s="170">
        <f t="shared" si="395"/>
        <v>0</v>
      </c>
      <c r="DM469" s="51">
        <f>DN469*Довідники!$H$2</f>
        <v>0</v>
      </c>
      <c r="DN469" s="72">
        <f t="shared" si="396"/>
        <v>0</v>
      </c>
      <c r="DO469" s="96" t="str">
        <f t="shared" si="385"/>
        <v xml:space="preserve"> </v>
      </c>
      <c r="DP469" s="68" t="str">
        <f>IF(OR(DO469&lt;Довідники!$J$3, DO469&gt;Довідники!$K$3), "!", "")</f>
        <v>!</v>
      </c>
      <c r="DQ469" s="120"/>
      <c r="DR469" s="45" t="str">
        <f t="shared" si="397"/>
        <v/>
      </c>
      <c r="DS469" s="119"/>
      <c r="DT469" s="119"/>
      <c r="DU469" s="119"/>
      <c r="DV469" s="119"/>
      <c r="DW469" s="179"/>
      <c r="DX469" s="182"/>
      <c r="DY469" s="119"/>
      <c r="DZ469" s="119"/>
      <c r="EA469" s="183"/>
      <c r="EB469" s="129">
        <f t="shared" si="404"/>
        <v>0</v>
      </c>
      <c r="EC469" s="130">
        <f t="shared" si="405"/>
        <v>0</v>
      </c>
      <c r="ED469" s="131">
        <f t="shared" si="406"/>
        <v>0</v>
      </c>
      <c r="EE469" s="131">
        <f t="shared" si="399"/>
        <v>0</v>
      </c>
      <c r="EF469" s="131">
        <f t="shared" si="400"/>
        <v>0</v>
      </c>
      <c r="EG469" s="131">
        <f t="shared" si="401"/>
        <v>0</v>
      </c>
      <c r="EH469" s="131">
        <f t="shared" si="402"/>
        <v>0</v>
      </c>
      <c r="EI469" s="131">
        <f t="shared" si="403"/>
        <v>0</v>
      </c>
      <c r="EJ469" s="131">
        <f t="shared" si="407"/>
        <v>0</v>
      </c>
      <c r="EL469" s="123">
        <f t="shared" si="408"/>
        <v>0</v>
      </c>
    </row>
    <row r="470" spans="1:142" ht="13.5" hidden="1" thickBot="1" x14ac:dyDescent="0.25">
      <c r="A470" s="49">
        <f t="shared" si="398"/>
        <v>49</v>
      </c>
      <c r="B470" s="101"/>
      <c r="C470" s="50" t="str">
        <f>IF(ISBLANK(D470)=FALSE,VLOOKUP(D470,Довідники!$B$2:$C$45,2,FALSE),"")</f>
        <v/>
      </c>
      <c r="D470" s="145"/>
      <c r="E470" s="112"/>
      <c r="F470" s="48" t="str">
        <f t="shared" si="386"/>
        <v/>
      </c>
      <c r="G470" s="48" t="str">
        <f>CONCATENATE(IF($X470="З", CONCATENATE($R$4, ","), ""), IF($X470=Довідники!$E$5, CONCATENATE($R$4, "*,"), ""), IF($AE470="З", CONCATENATE($Y$4, ","), ""), IF($AE470=Довідники!$E$5, CONCATENATE($Y$4, "*,"), ""), IF($AL470="З", CONCATENATE($AF$4, ","), ""), IF($AL470=Довідники!$E$5, CONCATENATE($AF$4, "*,"), ""), IF($AS470="З", CONCATENATE($AM$4, ","), ""), IF($AS470=Довідники!$E$5, CONCATENATE($AM$4, "*,"), ""), IF($AZ470="З", CONCATENATE($AT$4, ","), ""), IF($AZ470=Довідники!$E$5, CONCATENATE($AT$4, "*,"), ""), IF($BG470="З", CONCATENATE($BA$4, ","), ""), IF($BG470=Довідники!$E$5, CONCATENATE($BA$4, "*,"), ""), IF($BN470="З", CONCATENATE($BH$4, ","), ""), IF($BN470=Довідники!$E$5, CONCATENATE($BH$4, "*,"), ""), IF($BU470="З", CONCATENATE($BO$4, ","), ""), IF($BU470=Довідники!$E$5, CONCATENATE($BO$4, "*,"), ""), IF($CB470="З", CONCATENATE($BV$4, ","), ""), IF($CB470=Довідники!$E$5, CONCATENATE($BV$4, "*,"), ""), IF($CI470="З", CONCATENATE($CC$4, ","), ""), IF($CI470=Довідники!$E$5, CONCATENATE($CC$4, "*,"), ""), IF($CP470="З", CONCATENATE($CJ$4, ","), ""), IF($CP470=Довідники!$E$5, CONCATENATE($CJ$4, "*,"), ""), IF($CW470="З", CONCATENATE($CQ$4, ","), ""), IF($CW470=Довідники!$E$5, CONCATENATE($CQ$4, "*,"), ""), IF($DD470="З", CONCATENATE($CX$4, ","), ""), IF($DD470=Довідники!$E$5, CONCATENATE($CX$4, "*,"), ""), IF($DK470="З", CONCATENATE($DE$4, ","), ""), IF($DK470=Довідники!$E$5, CONCATENATE($DE$4, "*,"), ""))</f>
        <v/>
      </c>
      <c r="H470" s="48" t="str">
        <f t="shared" si="387"/>
        <v/>
      </c>
      <c r="I470" s="48" t="str">
        <f t="shared" si="388"/>
        <v/>
      </c>
      <c r="J470" s="48">
        <f t="shared" si="389"/>
        <v>0</v>
      </c>
      <c r="K470" s="48" t="str">
        <f t="shared" si="390"/>
        <v/>
      </c>
      <c r="L470" s="48">
        <f t="shared" si="370"/>
        <v>0</v>
      </c>
      <c r="M470" s="51">
        <f t="shared" si="391"/>
        <v>0</v>
      </c>
      <c r="N470" s="51">
        <f t="shared" si="392"/>
        <v>0</v>
      </c>
      <c r="O470" s="52">
        <f t="shared" si="393"/>
        <v>0</v>
      </c>
      <c r="P470" s="96" t="str">
        <f t="shared" si="394"/>
        <v xml:space="preserve"> </v>
      </c>
      <c r="Q470" s="166" t="str">
        <f>IF(OR(P470&lt;Довідники!$J$8, P470&gt;Довідники!$K$8), "!", "")</f>
        <v>!</v>
      </c>
      <c r="R470" s="159"/>
      <c r="S470" s="103"/>
      <c r="T470" s="103"/>
      <c r="U470" s="72">
        <f t="shared" si="371"/>
        <v>0</v>
      </c>
      <c r="V470" s="104"/>
      <c r="W470" s="104"/>
      <c r="X470" s="105"/>
      <c r="Y470" s="102"/>
      <c r="Z470" s="103"/>
      <c r="AA470" s="103"/>
      <c r="AB470" s="72">
        <f t="shared" si="372"/>
        <v>0</v>
      </c>
      <c r="AC470" s="104"/>
      <c r="AD470" s="104"/>
      <c r="AE470" s="152"/>
      <c r="AF470" s="159"/>
      <c r="AG470" s="103"/>
      <c r="AH470" s="103"/>
      <c r="AI470" s="72">
        <f t="shared" si="373"/>
        <v>0</v>
      </c>
      <c r="AJ470" s="104"/>
      <c r="AK470" s="104"/>
      <c r="AL470" s="105"/>
      <c r="AM470" s="102"/>
      <c r="AN470" s="103"/>
      <c r="AO470" s="103"/>
      <c r="AP470" s="72">
        <f t="shared" si="374"/>
        <v>0</v>
      </c>
      <c r="AQ470" s="104"/>
      <c r="AR470" s="104"/>
      <c r="AS470" s="152"/>
      <c r="AT470" s="159"/>
      <c r="AU470" s="103"/>
      <c r="AV470" s="103"/>
      <c r="AW470" s="72">
        <f t="shared" si="375"/>
        <v>0</v>
      </c>
      <c r="AX470" s="104"/>
      <c r="AY470" s="104"/>
      <c r="AZ470" s="105"/>
      <c r="BA470" s="102"/>
      <c r="BB470" s="103"/>
      <c r="BC470" s="103"/>
      <c r="BD470" s="72">
        <f t="shared" si="376"/>
        <v>0</v>
      </c>
      <c r="BE470" s="104"/>
      <c r="BF470" s="104"/>
      <c r="BG470" s="152"/>
      <c r="BH470" s="159"/>
      <c r="BI470" s="103"/>
      <c r="BJ470" s="103"/>
      <c r="BK470" s="72">
        <f t="shared" si="377"/>
        <v>0</v>
      </c>
      <c r="BL470" s="104"/>
      <c r="BM470" s="104"/>
      <c r="BN470" s="105"/>
      <c r="BO470" s="102"/>
      <c r="BP470" s="103"/>
      <c r="BQ470" s="103"/>
      <c r="BR470" s="72">
        <f t="shared" si="378"/>
        <v>0</v>
      </c>
      <c r="BS470" s="104"/>
      <c r="BT470" s="104"/>
      <c r="BU470" s="152"/>
      <c r="BV470" s="159"/>
      <c r="BW470" s="103"/>
      <c r="BX470" s="103"/>
      <c r="BY470" s="72">
        <f t="shared" si="379"/>
        <v>0</v>
      </c>
      <c r="BZ470" s="104"/>
      <c r="CA470" s="104"/>
      <c r="CB470" s="105"/>
      <c r="CC470" s="102"/>
      <c r="CD470" s="103"/>
      <c r="CE470" s="103"/>
      <c r="CF470" s="72">
        <f t="shared" si="380"/>
        <v>0</v>
      </c>
      <c r="CG470" s="104"/>
      <c r="CH470" s="104"/>
      <c r="CI470" s="152"/>
      <c r="CJ470" s="159"/>
      <c r="CK470" s="103"/>
      <c r="CL470" s="103"/>
      <c r="CM470" s="72">
        <f t="shared" si="381"/>
        <v>0</v>
      </c>
      <c r="CN470" s="104"/>
      <c r="CO470" s="104"/>
      <c r="CP470" s="105"/>
      <c r="CQ470" s="102"/>
      <c r="CR470" s="103"/>
      <c r="CS470" s="103"/>
      <c r="CT470" s="72">
        <f t="shared" si="382"/>
        <v>0</v>
      </c>
      <c r="CU470" s="104"/>
      <c r="CV470" s="104"/>
      <c r="CW470" s="152"/>
      <c r="CX470" s="159"/>
      <c r="CY470" s="103"/>
      <c r="CZ470" s="103"/>
      <c r="DA470" s="72">
        <f t="shared" si="383"/>
        <v>0</v>
      </c>
      <c r="DB470" s="104"/>
      <c r="DC470" s="104"/>
      <c r="DD470" s="105"/>
      <c r="DE470" s="102"/>
      <c r="DF470" s="103"/>
      <c r="DG470" s="103"/>
      <c r="DH470" s="72">
        <f t="shared" si="384"/>
        <v>0</v>
      </c>
      <c r="DI470" s="104"/>
      <c r="DJ470" s="104"/>
      <c r="DK470" s="152"/>
      <c r="DL470" s="170">
        <f t="shared" si="395"/>
        <v>0</v>
      </c>
      <c r="DM470" s="51">
        <f>DN470*Довідники!$H$2</f>
        <v>0</v>
      </c>
      <c r="DN470" s="72">
        <f t="shared" si="396"/>
        <v>0</v>
      </c>
      <c r="DO470" s="96" t="str">
        <f t="shared" si="385"/>
        <v xml:space="preserve"> </v>
      </c>
      <c r="DP470" s="68" t="str">
        <f>IF(OR(DO470&lt;Довідники!$J$3, DO470&gt;Довідники!$K$3), "!", "")</f>
        <v>!</v>
      </c>
      <c r="DQ470" s="120"/>
      <c r="DR470" s="45" t="str">
        <f t="shared" si="397"/>
        <v/>
      </c>
      <c r="DS470" s="119"/>
      <c r="DT470" s="119"/>
      <c r="DU470" s="119"/>
      <c r="DV470" s="119"/>
      <c r="DW470" s="179"/>
      <c r="DX470" s="182"/>
      <c r="DY470" s="119"/>
      <c r="DZ470" s="119"/>
      <c r="EA470" s="183"/>
      <c r="EB470" s="129">
        <f t="shared" si="404"/>
        <v>0</v>
      </c>
      <c r="EC470" s="130">
        <f t="shared" si="405"/>
        <v>0</v>
      </c>
      <c r="ED470" s="131">
        <f t="shared" si="406"/>
        <v>0</v>
      </c>
      <c r="EE470" s="131">
        <f t="shared" si="399"/>
        <v>0</v>
      </c>
      <c r="EF470" s="131">
        <f t="shared" si="400"/>
        <v>0</v>
      </c>
      <c r="EG470" s="131">
        <f t="shared" si="401"/>
        <v>0</v>
      </c>
      <c r="EH470" s="131">
        <f t="shared" si="402"/>
        <v>0</v>
      </c>
      <c r="EI470" s="131">
        <f t="shared" si="403"/>
        <v>0</v>
      </c>
      <c r="EJ470" s="131">
        <f t="shared" si="407"/>
        <v>0</v>
      </c>
      <c r="EL470" s="123">
        <f t="shared" si="408"/>
        <v>0</v>
      </c>
    </row>
    <row r="471" spans="1:142" ht="13.5" hidden="1" thickBot="1" x14ac:dyDescent="0.25">
      <c r="A471" s="49">
        <f t="shared" ref="A471:A521" si="409">A470+1</f>
        <v>50</v>
      </c>
      <c r="B471" s="101"/>
      <c r="C471" s="50" t="str">
        <f>IF(ISBLANK(D471)=FALSE,VLOOKUP(D471,Довідники!$B$2:$C$45,2,FALSE),"")</f>
        <v/>
      </c>
      <c r="D471" s="145"/>
      <c r="E471" s="112"/>
      <c r="F471" s="48" t="str">
        <f t="shared" si="386"/>
        <v/>
      </c>
      <c r="G471" s="48" t="str">
        <f>CONCATENATE(IF($X471="З", CONCATENATE($R$4, ","), ""), IF($X471=Довідники!$E$5, CONCATENATE($R$4, "*,"), ""), IF($AE471="З", CONCATENATE($Y$4, ","), ""), IF($AE471=Довідники!$E$5, CONCATENATE($Y$4, "*,"), ""), IF($AL471="З", CONCATENATE($AF$4, ","), ""), IF($AL471=Довідники!$E$5, CONCATENATE($AF$4, "*,"), ""), IF($AS471="З", CONCATENATE($AM$4, ","), ""), IF($AS471=Довідники!$E$5, CONCATENATE($AM$4, "*,"), ""), IF($AZ471="З", CONCATENATE($AT$4, ","), ""), IF($AZ471=Довідники!$E$5, CONCATENATE($AT$4, "*,"), ""), IF($BG471="З", CONCATENATE($BA$4, ","), ""), IF($BG471=Довідники!$E$5, CONCATENATE($BA$4, "*,"), ""), IF($BN471="З", CONCATENATE($BH$4, ","), ""), IF($BN471=Довідники!$E$5, CONCATENATE($BH$4, "*,"), ""), IF($BU471="З", CONCATENATE($BO$4, ","), ""), IF($BU471=Довідники!$E$5, CONCATENATE($BO$4, "*,"), ""), IF($CB471="З", CONCATENATE($BV$4, ","), ""), IF($CB471=Довідники!$E$5, CONCATENATE($BV$4, "*,"), ""), IF($CI471="З", CONCATENATE($CC$4, ","), ""), IF($CI471=Довідники!$E$5, CONCATENATE($CC$4, "*,"), ""), IF($CP471="З", CONCATENATE($CJ$4, ","), ""), IF($CP471=Довідники!$E$5, CONCATENATE($CJ$4, "*,"), ""), IF($CW471="З", CONCATENATE($CQ$4, ","), ""), IF($CW471=Довідники!$E$5, CONCATENATE($CQ$4, "*,"), ""), IF($DD471="З", CONCATENATE($CX$4, ","), ""), IF($DD471=Довідники!$E$5, CONCATENATE($CX$4, "*,"), ""), IF($DK471="З", CONCATENATE($DE$4, ","), ""), IF($DK471=Довідники!$E$5, CONCATENATE($DE$4, "*,"), ""))</f>
        <v/>
      </c>
      <c r="H471" s="48" t="str">
        <f t="shared" si="387"/>
        <v/>
      </c>
      <c r="I471" s="48" t="str">
        <f t="shared" si="388"/>
        <v/>
      </c>
      <c r="J471" s="48">
        <f t="shared" ref="J471:J520" si="410">V471+AC471+AJ471+AQ471+AX471+BE471+BL471+BS471+BZ471+CG471+CN471+CU471+DB471+DI471</f>
        <v>0</v>
      </c>
      <c r="K471" s="48" t="str">
        <f t="shared" si="390"/>
        <v/>
      </c>
      <c r="L471" s="48">
        <f t="shared" ref="L471:L520" si="411">SUM(M471:O471)</f>
        <v>0</v>
      </c>
      <c r="M471" s="51">
        <f t="shared" ref="M471:M520" si="412">$R$6*R471+$Y$6*Y471+$AF$6*AF471+$AM$6*AM471+$AT$6*AT471+$BA$6*BA471+$BH$6*BH471+$BO$6*BO471+$BV$6*BV471+$CC$6*CC471+$CJ$6*CJ471+$CQ$6*CQ471+$CX$6*CX471+$DE$6*DE471</f>
        <v>0</v>
      </c>
      <c r="N471" s="51">
        <f t="shared" ref="N471:N520" si="413">$R$6*S471+$Y$6*Z471+$AF$6*AG471+$AM$6*AN471+$AT$6*AU471+$BA$6*BB471+$BH$6*BI471+$BO$6*BP471+$BV$6*BW471+$CC$6*CD471+$CJ$6*CK471+$CQ$6*CR471+$CX$6*CY471+$DE$6*DF471</f>
        <v>0</v>
      </c>
      <c r="O471" s="52">
        <f t="shared" ref="O471:O520" si="414">$R$6*T471+$Y$6*AA471+$AF$6*AH471+$AM$6*AO471+$AT$6*AV471+$BA$6*BC471+$BH$6*BJ471+$BO$6*BQ471+$BV$6*BX471+$CC$6*CE471+$CJ$6*CL471+$CQ$6*CS471+$CX$6*CZ471+$DE$6*DG471</f>
        <v>0</v>
      </c>
      <c r="P471" s="96" t="str">
        <f t="shared" ref="P471:P520" si="415">IF(DM471&lt;&gt;0, L471/DM471, " ")</f>
        <v xml:space="preserve"> </v>
      </c>
      <c r="Q471" s="166" t="str">
        <f>IF(OR(P471&lt;Довідники!$J$8, P471&gt;Довідники!$K$8), "!", "")</f>
        <v>!</v>
      </c>
      <c r="R471" s="159"/>
      <c r="S471" s="103"/>
      <c r="T471" s="103"/>
      <c r="U471" s="72">
        <f t="shared" ref="U471:U520" si="416">SUM(R471:T471)</f>
        <v>0</v>
      </c>
      <c r="V471" s="104"/>
      <c r="W471" s="104"/>
      <c r="X471" s="105"/>
      <c r="Y471" s="102"/>
      <c r="Z471" s="103"/>
      <c r="AA471" s="103"/>
      <c r="AB471" s="72">
        <f t="shared" ref="AB471:AB520" si="417">SUM(Y471:AA471)</f>
        <v>0</v>
      </c>
      <c r="AC471" s="104"/>
      <c r="AD471" s="104"/>
      <c r="AE471" s="152"/>
      <c r="AF471" s="159"/>
      <c r="AG471" s="103"/>
      <c r="AH471" s="103"/>
      <c r="AI471" s="72">
        <f t="shared" ref="AI471:AI520" si="418">SUM(AF471:AH471)</f>
        <v>0</v>
      </c>
      <c r="AJ471" s="104"/>
      <c r="AK471" s="104"/>
      <c r="AL471" s="105"/>
      <c r="AM471" s="102"/>
      <c r="AN471" s="103"/>
      <c r="AO471" s="103"/>
      <c r="AP471" s="72">
        <f t="shared" ref="AP471:AP520" si="419">SUM(AM471:AO471)</f>
        <v>0</v>
      </c>
      <c r="AQ471" s="104"/>
      <c r="AR471" s="104"/>
      <c r="AS471" s="152"/>
      <c r="AT471" s="159"/>
      <c r="AU471" s="103"/>
      <c r="AV471" s="103"/>
      <c r="AW471" s="72">
        <f t="shared" ref="AW471:AW520" si="420">SUM(AT471:AV471)</f>
        <v>0</v>
      </c>
      <c r="AX471" s="104"/>
      <c r="AY471" s="104"/>
      <c r="AZ471" s="105"/>
      <c r="BA471" s="102"/>
      <c r="BB471" s="103"/>
      <c r="BC471" s="103"/>
      <c r="BD471" s="72">
        <f t="shared" ref="BD471:BD520" si="421">SUM(BA471:BC471)</f>
        <v>0</v>
      </c>
      <c r="BE471" s="104"/>
      <c r="BF471" s="104"/>
      <c r="BG471" s="152"/>
      <c r="BH471" s="159"/>
      <c r="BI471" s="103"/>
      <c r="BJ471" s="103"/>
      <c r="BK471" s="72">
        <f t="shared" ref="BK471:BK520" si="422">SUM(BH471:BJ471)</f>
        <v>0</v>
      </c>
      <c r="BL471" s="104"/>
      <c r="BM471" s="104"/>
      <c r="BN471" s="105"/>
      <c r="BO471" s="102"/>
      <c r="BP471" s="103"/>
      <c r="BQ471" s="103"/>
      <c r="BR471" s="72">
        <f t="shared" ref="BR471:BR520" si="423">SUM(BO471:BQ471)</f>
        <v>0</v>
      </c>
      <c r="BS471" s="104"/>
      <c r="BT471" s="104"/>
      <c r="BU471" s="152"/>
      <c r="BV471" s="159"/>
      <c r="BW471" s="103"/>
      <c r="BX471" s="103"/>
      <c r="BY471" s="72">
        <f t="shared" ref="BY471:BY520" si="424">SUM(BV471:BX471)</f>
        <v>0</v>
      </c>
      <c r="BZ471" s="104"/>
      <c r="CA471" s="104"/>
      <c r="CB471" s="105"/>
      <c r="CC471" s="102"/>
      <c r="CD471" s="103"/>
      <c r="CE471" s="103"/>
      <c r="CF471" s="72">
        <f t="shared" ref="CF471:CF520" si="425">SUM(CC471:CE471)</f>
        <v>0</v>
      </c>
      <c r="CG471" s="104"/>
      <c r="CH471" s="104"/>
      <c r="CI471" s="152"/>
      <c r="CJ471" s="159"/>
      <c r="CK471" s="103"/>
      <c r="CL471" s="103"/>
      <c r="CM471" s="72">
        <f t="shared" ref="CM471:CM520" si="426">SUM(CJ471:CL471)</f>
        <v>0</v>
      </c>
      <c r="CN471" s="104"/>
      <c r="CO471" s="104"/>
      <c r="CP471" s="105"/>
      <c r="CQ471" s="102"/>
      <c r="CR471" s="103"/>
      <c r="CS471" s="103"/>
      <c r="CT471" s="72">
        <f t="shared" ref="CT471:CT520" si="427">SUM(CQ471:CS471)</f>
        <v>0</v>
      </c>
      <c r="CU471" s="104"/>
      <c r="CV471" s="104"/>
      <c r="CW471" s="152"/>
      <c r="CX471" s="159"/>
      <c r="CY471" s="103"/>
      <c r="CZ471" s="103"/>
      <c r="DA471" s="72">
        <f t="shared" ref="DA471:DA520" si="428">SUM(CX471:CZ471)</f>
        <v>0</v>
      </c>
      <c r="DB471" s="104"/>
      <c r="DC471" s="104"/>
      <c r="DD471" s="105"/>
      <c r="DE471" s="102"/>
      <c r="DF471" s="103"/>
      <c r="DG471" s="103"/>
      <c r="DH471" s="72">
        <f t="shared" ref="DH471:DH520" si="429">SUM(DE471:DG471)</f>
        <v>0</v>
      </c>
      <c r="DI471" s="104"/>
      <c r="DJ471" s="104"/>
      <c r="DK471" s="152"/>
      <c r="DL471" s="170">
        <f t="shared" ref="DL471:DL520" si="430">DM471-L471</f>
        <v>0</v>
      </c>
      <c r="DM471" s="51">
        <f>DN471*Довідники!$H$2</f>
        <v>0</v>
      </c>
      <c r="DN471" s="72">
        <f t="shared" ref="DN471:DN520" si="431">E471-DQ471</f>
        <v>0</v>
      </c>
      <c r="DO471" s="96" t="str">
        <f t="shared" ref="DO471:DO520" si="432">IF(DM471&lt;&gt;0,DL471/DM471," ")</f>
        <v xml:space="preserve"> </v>
      </c>
      <c r="DP471" s="68" t="str">
        <f>IF(OR(DO471&lt;Довідники!$J$3, DO471&gt;Довідники!$K$3), "!", "")</f>
        <v>!</v>
      </c>
      <c r="DQ471" s="120"/>
      <c r="DR471" s="45" t="str">
        <f t="shared" ref="DR471:DR520" si="433">IF(AND(E471&lt;&gt;0,DQ471=E471), "+", "")</f>
        <v/>
      </c>
      <c r="DS471" s="119"/>
      <c r="DT471" s="119"/>
      <c r="DU471" s="119"/>
      <c r="DV471" s="119"/>
      <c r="DW471" s="179"/>
      <c r="DX471" s="182"/>
      <c r="DY471" s="119"/>
      <c r="DZ471" s="119"/>
      <c r="EA471" s="183"/>
      <c r="EB471" s="129">
        <f t="shared" ref="EB471:EB520" si="434">IF(DS471="+",L471,0)</f>
        <v>0</v>
      </c>
      <c r="EC471" s="130">
        <f t="shared" ref="EC471:EC520" si="435">IF(DS471="+",E471,0)</f>
        <v>0</v>
      </c>
      <c r="ED471" s="131">
        <f t="shared" ref="ED471:ED520" si="436">IF(AND(DS471="+",OR(U471&gt;0,V471&gt;0,W471&lt;&gt;"",X471&lt;&gt;"",AB471&gt;0,AC471&gt;0,AD471&lt;&gt;"",AE471&lt;&gt;"")),1,0)</f>
        <v>0</v>
      </c>
      <c r="EE471" s="131">
        <f t="shared" ref="EE471:EE520" si="437">IF(AND(DS471="+",OR(AI471&gt;0,AJ471&gt;0,AK471&lt;&gt;"",AL471&lt;&gt;"",AP471&gt;0,AQ471&gt;0,AR471&lt;&gt;"",AS471&lt;&gt;"")),1,0)</f>
        <v>0</v>
      </c>
      <c r="EF471" s="131">
        <f t="shared" ref="EF471:EF520" si="438">IF(AND(DS471="+",OR(AW471&gt;0,AX471&gt;0,AY471&lt;&gt;"",AZ471&lt;&gt;"",BD471&gt;0,BE471&gt;0,BF471&lt;&gt;"",BG471&lt;&gt;"")),1,0)</f>
        <v>0</v>
      </c>
      <c r="EG471" s="131">
        <f t="shared" ref="EG471:EG520" si="439">IF(AND(DS471="+",OR(BK471&gt;0,BL471&gt;0,BM471&lt;&gt;"",BN471&lt;&gt;"",BR471&gt;0,BS471&gt;0,BT471&lt;&gt;"",BU471&lt;&gt;"")),1,0)</f>
        <v>0</v>
      </c>
      <c r="EH471" s="131">
        <f t="shared" ref="EH471:EH520" si="440">IF(AND(DS471="+",OR(BY471&gt;0,BZ471&gt;0,CA471&lt;&gt;"",CB471&lt;&gt;"",CF471&gt;0,CG471&gt;0,CH471&lt;&gt;"",CI471&lt;&gt;"")),1,0)</f>
        <v>0</v>
      </c>
      <c r="EI471" s="131">
        <f t="shared" ref="EI471:EI520" si="441">IF(AND(DS471="+",OR(CM471&gt;0,CN471&gt;0,CO471&lt;&gt;"",CP471&lt;&gt;"",CT471&gt;0,CU471&gt;0,CV471&lt;&gt;"",CW471&lt;&gt;"")),1,0)</f>
        <v>0</v>
      </c>
      <c r="EJ471" s="131">
        <f t="shared" ref="EJ471:EJ520" si="442">IF(AND($DS471="+",OR(DA471&gt;0,DB471&gt;0,DC471&lt;&gt;"",DD471&lt;&gt;"",DH471&gt;0,DI471&gt;0,DJ471&lt;&gt;"",DK471&lt;&gt;"")),1,0)</f>
        <v>0</v>
      </c>
      <c r="EL471" s="123">
        <f t="shared" ref="EL471:EL520" si="443">IF(AND(B471="", OR(E471&lt;&gt;0, F471&lt;&gt;"", G471&lt;&gt;"", H471&lt;&gt;"", I471&lt;&gt;"", J471&lt;&gt;0, L471&lt;&gt;0)), 1, 0)</f>
        <v>0</v>
      </c>
    </row>
    <row r="472" spans="1:142" ht="13.5" hidden="1" thickBot="1" x14ac:dyDescent="0.25">
      <c r="A472" s="49">
        <f t="shared" si="409"/>
        <v>51</v>
      </c>
      <c r="B472" s="101"/>
      <c r="C472" s="50" t="str">
        <f>IF(ISBLANK(D472)=FALSE,VLOOKUP(D472,Довідники!$B$2:$C$45,2,FALSE),"")</f>
        <v/>
      </c>
      <c r="D472" s="145"/>
      <c r="E472" s="112"/>
      <c r="F472" s="48" t="str">
        <f t="shared" si="386"/>
        <v/>
      </c>
      <c r="G472" s="48" t="str">
        <f>CONCATENATE(IF($X472="З", CONCATENATE($R$4, ","), ""), IF($X472=Довідники!$E$5, CONCATENATE($R$4, "*,"), ""), IF($AE472="З", CONCATENATE($Y$4, ","), ""), IF($AE472=Довідники!$E$5, CONCATENATE($Y$4, "*,"), ""), IF($AL472="З", CONCATENATE($AF$4, ","), ""), IF($AL472=Довідники!$E$5, CONCATENATE($AF$4, "*,"), ""), IF($AS472="З", CONCATENATE($AM$4, ","), ""), IF($AS472=Довідники!$E$5, CONCATENATE($AM$4, "*,"), ""), IF($AZ472="З", CONCATENATE($AT$4, ","), ""), IF($AZ472=Довідники!$E$5, CONCATENATE($AT$4, "*,"), ""), IF($BG472="З", CONCATENATE($BA$4, ","), ""), IF($BG472=Довідники!$E$5, CONCATENATE($BA$4, "*,"), ""), IF($BN472="З", CONCATENATE($BH$4, ","), ""), IF($BN472=Довідники!$E$5, CONCATENATE($BH$4, "*,"), ""), IF($BU472="З", CONCATENATE($BO$4, ","), ""), IF($BU472=Довідники!$E$5, CONCATENATE($BO$4, "*,"), ""), IF($CB472="З", CONCATENATE($BV$4, ","), ""), IF($CB472=Довідники!$E$5, CONCATENATE($BV$4, "*,"), ""), IF($CI472="З", CONCATENATE($CC$4, ","), ""), IF($CI472=Довідники!$E$5, CONCATENATE($CC$4, "*,"), ""), IF($CP472="З", CONCATENATE($CJ$4, ","), ""), IF($CP472=Довідники!$E$5, CONCATENATE($CJ$4, "*,"), ""), IF($CW472="З", CONCATENATE($CQ$4, ","), ""), IF($CW472=Довідники!$E$5, CONCATENATE($CQ$4, "*,"), ""), IF($DD472="З", CONCATENATE($CX$4, ","), ""), IF($DD472=Довідники!$E$5, CONCATENATE($CX$4, "*,"), ""), IF($DK472="З", CONCATENATE($DE$4, ","), ""), IF($DK472=Довідники!$E$5, CONCATENATE($DE$4, "*,"), ""))</f>
        <v/>
      </c>
      <c r="H472" s="48" t="str">
        <f t="shared" si="387"/>
        <v/>
      </c>
      <c r="I472" s="48" t="str">
        <f t="shared" si="388"/>
        <v/>
      </c>
      <c r="J472" s="48">
        <f t="shared" si="410"/>
        <v>0</v>
      </c>
      <c r="K472" s="48" t="str">
        <f t="shared" si="390"/>
        <v/>
      </c>
      <c r="L472" s="48">
        <f t="shared" si="411"/>
        <v>0</v>
      </c>
      <c r="M472" s="51">
        <f t="shared" si="412"/>
        <v>0</v>
      </c>
      <c r="N472" s="51">
        <f t="shared" si="413"/>
        <v>0</v>
      </c>
      <c r="O472" s="52">
        <f t="shared" si="414"/>
        <v>0</v>
      </c>
      <c r="P472" s="96" t="str">
        <f t="shared" si="415"/>
        <v xml:space="preserve"> </v>
      </c>
      <c r="Q472" s="166" t="str">
        <f>IF(OR(P472&lt;Довідники!$J$8, P472&gt;Довідники!$K$8), "!", "")</f>
        <v>!</v>
      </c>
      <c r="R472" s="159"/>
      <c r="S472" s="103"/>
      <c r="T472" s="103"/>
      <c r="U472" s="72">
        <f t="shared" si="416"/>
        <v>0</v>
      </c>
      <c r="V472" s="104"/>
      <c r="W472" s="104"/>
      <c r="X472" s="105"/>
      <c r="Y472" s="102"/>
      <c r="Z472" s="103"/>
      <c r="AA472" s="103"/>
      <c r="AB472" s="72">
        <f t="shared" si="417"/>
        <v>0</v>
      </c>
      <c r="AC472" s="104"/>
      <c r="AD472" s="104"/>
      <c r="AE472" s="152"/>
      <c r="AF472" s="159"/>
      <c r="AG472" s="103"/>
      <c r="AH472" s="103"/>
      <c r="AI472" s="72">
        <f t="shared" si="418"/>
        <v>0</v>
      </c>
      <c r="AJ472" s="104"/>
      <c r="AK472" s="104"/>
      <c r="AL472" s="105"/>
      <c r="AM472" s="102"/>
      <c r="AN472" s="103"/>
      <c r="AO472" s="103"/>
      <c r="AP472" s="72">
        <f t="shared" si="419"/>
        <v>0</v>
      </c>
      <c r="AQ472" s="104"/>
      <c r="AR472" s="104"/>
      <c r="AS472" s="152"/>
      <c r="AT472" s="159"/>
      <c r="AU472" s="103"/>
      <c r="AV472" s="103"/>
      <c r="AW472" s="72">
        <f t="shared" si="420"/>
        <v>0</v>
      </c>
      <c r="AX472" s="104"/>
      <c r="AY472" s="104"/>
      <c r="AZ472" s="105"/>
      <c r="BA472" s="102"/>
      <c r="BB472" s="103"/>
      <c r="BC472" s="103"/>
      <c r="BD472" s="72">
        <f t="shared" si="421"/>
        <v>0</v>
      </c>
      <c r="BE472" s="104"/>
      <c r="BF472" s="104"/>
      <c r="BG472" s="152"/>
      <c r="BH472" s="159"/>
      <c r="BI472" s="103"/>
      <c r="BJ472" s="103"/>
      <c r="BK472" s="72">
        <f t="shared" si="422"/>
        <v>0</v>
      </c>
      <c r="BL472" s="104"/>
      <c r="BM472" s="104"/>
      <c r="BN472" s="105"/>
      <c r="BO472" s="102"/>
      <c r="BP472" s="103"/>
      <c r="BQ472" s="103"/>
      <c r="BR472" s="72">
        <f t="shared" si="423"/>
        <v>0</v>
      </c>
      <c r="BS472" s="104"/>
      <c r="BT472" s="104"/>
      <c r="BU472" s="152"/>
      <c r="BV472" s="159"/>
      <c r="BW472" s="103"/>
      <c r="BX472" s="103"/>
      <c r="BY472" s="72">
        <f t="shared" si="424"/>
        <v>0</v>
      </c>
      <c r="BZ472" s="104"/>
      <c r="CA472" s="104"/>
      <c r="CB472" s="105"/>
      <c r="CC472" s="102"/>
      <c r="CD472" s="103"/>
      <c r="CE472" s="103"/>
      <c r="CF472" s="72">
        <f t="shared" si="425"/>
        <v>0</v>
      </c>
      <c r="CG472" s="104"/>
      <c r="CH472" s="104"/>
      <c r="CI472" s="152"/>
      <c r="CJ472" s="159"/>
      <c r="CK472" s="103"/>
      <c r="CL472" s="103"/>
      <c r="CM472" s="72">
        <f t="shared" si="426"/>
        <v>0</v>
      </c>
      <c r="CN472" s="104"/>
      <c r="CO472" s="104"/>
      <c r="CP472" s="105"/>
      <c r="CQ472" s="102"/>
      <c r="CR472" s="103"/>
      <c r="CS472" s="103"/>
      <c r="CT472" s="72">
        <f t="shared" si="427"/>
        <v>0</v>
      </c>
      <c r="CU472" s="104"/>
      <c r="CV472" s="104"/>
      <c r="CW472" s="152"/>
      <c r="CX472" s="159"/>
      <c r="CY472" s="103"/>
      <c r="CZ472" s="103"/>
      <c r="DA472" s="72">
        <f t="shared" si="428"/>
        <v>0</v>
      </c>
      <c r="DB472" s="104"/>
      <c r="DC472" s="104"/>
      <c r="DD472" s="105"/>
      <c r="DE472" s="102"/>
      <c r="DF472" s="103"/>
      <c r="DG472" s="103"/>
      <c r="DH472" s="72">
        <f t="shared" si="429"/>
        <v>0</v>
      </c>
      <c r="DI472" s="104"/>
      <c r="DJ472" s="104"/>
      <c r="DK472" s="152"/>
      <c r="DL472" s="170">
        <f t="shared" si="430"/>
        <v>0</v>
      </c>
      <c r="DM472" s="51">
        <f>DN472*Довідники!$H$2</f>
        <v>0</v>
      </c>
      <c r="DN472" s="72">
        <f t="shared" si="431"/>
        <v>0</v>
      </c>
      <c r="DO472" s="96" t="str">
        <f t="shared" si="432"/>
        <v xml:space="preserve"> </v>
      </c>
      <c r="DP472" s="68" t="str">
        <f>IF(OR(DO472&lt;Довідники!$J$3, DO472&gt;Довідники!$K$3), "!", "")</f>
        <v>!</v>
      </c>
      <c r="DQ472" s="120"/>
      <c r="DR472" s="45" t="str">
        <f t="shared" si="433"/>
        <v/>
      </c>
      <c r="DS472" s="119"/>
      <c r="DT472" s="119"/>
      <c r="DU472" s="119"/>
      <c r="DV472" s="119"/>
      <c r="DW472" s="179"/>
      <c r="DX472" s="182"/>
      <c r="DY472" s="119"/>
      <c r="DZ472" s="119"/>
      <c r="EA472" s="183"/>
      <c r="EB472" s="129">
        <f t="shared" si="434"/>
        <v>0</v>
      </c>
      <c r="EC472" s="130">
        <f t="shared" si="435"/>
        <v>0</v>
      </c>
      <c r="ED472" s="131">
        <f t="shared" si="436"/>
        <v>0</v>
      </c>
      <c r="EE472" s="131">
        <f t="shared" si="437"/>
        <v>0</v>
      </c>
      <c r="EF472" s="131">
        <f t="shared" si="438"/>
        <v>0</v>
      </c>
      <c r="EG472" s="131">
        <f t="shared" si="439"/>
        <v>0</v>
      </c>
      <c r="EH472" s="131">
        <f t="shared" si="440"/>
        <v>0</v>
      </c>
      <c r="EI472" s="131">
        <f t="shared" si="441"/>
        <v>0</v>
      </c>
      <c r="EJ472" s="131">
        <f t="shared" si="442"/>
        <v>0</v>
      </c>
      <c r="EL472" s="123">
        <f t="shared" si="443"/>
        <v>0</v>
      </c>
    </row>
    <row r="473" spans="1:142" ht="13.5" hidden="1" thickBot="1" x14ac:dyDescent="0.25">
      <c r="A473" s="49">
        <f t="shared" si="409"/>
        <v>52</v>
      </c>
      <c r="B473" s="101"/>
      <c r="C473" s="50" t="str">
        <f>IF(ISBLANK(D473)=FALSE,VLOOKUP(D473,Довідники!$B$2:$C$45,2,FALSE),"")</f>
        <v/>
      </c>
      <c r="D473" s="145"/>
      <c r="E473" s="112"/>
      <c r="F473" s="48" t="str">
        <f t="shared" si="386"/>
        <v/>
      </c>
      <c r="G473" s="48" t="str">
        <f>CONCATENATE(IF($X473="З", CONCATENATE($R$4, ","), ""), IF($X473=Довідники!$E$5, CONCATENATE($R$4, "*,"), ""), IF($AE473="З", CONCATENATE($Y$4, ","), ""), IF($AE473=Довідники!$E$5, CONCATENATE($Y$4, "*,"), ""), IF($AL473="З", CONCATENATE($AF$4, ","), ""), IF($AL473=Довідники!$E$5, CONCATENATE($AF$4, "*,"), ""), IF($AS473="З", CONCATENATE($AM$4, ","), ""), IF($AS473=Довідники!$E$5, CONCATENATE($AM$4, "*,"), ""), IF($AZ473="З", CONCATENATE($AT$4, ","), ""), IF($AZ473=Довідники!$E$5, CONCATENATE($AT$4, "*,"), ""), IF($BG473="З", CONCATENATE($BA$4, ","), ""), IF($BG473=Довідники!$E$5, CONCATENATE($BA$4, "*,"), ""), IF($BN473="З", CONCATENATE($BH$4, ","), ""), IF($BN473=Довідники!$E$5, CONCATENATE($BH$4, "*,"), ""), IF($BU473="З", CONCATENATE($BO$4, ","), ""), IF($BU473=Довідники!$E$5, CONCATENATE($BO$4, "*,"), ""), IF($CB473="З", CONCATENATE($BV$4, ","), ""), IF($CB473=Довідники!$E$5, CONCATENATE($BV$4, "*,"), ""), IF($CI473="З", CONCATENATE($CC$4, ","), ""), IF($CI473=Довідники!$E$5, CONCATENATE($CC$4, "*,"), ""), IF($CP473="З", CONCATENATE($CJ$4, ","), ""), IF($CP473=Довідники!$E$5, CONCATENATE($CJ$4, "*,"), ""), IF($CW473="З", CONCATENATE($CQ$4, ","), ""), IF($CW473=Довідники!$E$5, CONCATENATE($CQ$4, "*,"), ""), IF($DD473="З", CONCATENATE($CX$4, ","), ""), IF($DD473=Довідники!$E$5, CONCATENATE($CX$4, "*,"), ""), IF($DK473="З", CONCATENATE($DE$4, ","), ""), IF($DK473=Довідники!$E$5, CONCATENATE($DE$4, "*,"), ""))</f>
        <v/>
      </c>
      <c r="H473" s="48" t="str">
        <f t="shared" si="387"/>
        <v/>
      </c>
      <c r="I473" s="48" t="str">
        <f t="shared" si="388"/>
        <v/>
      </c>
      <c r="J473" s="48">
        <f t="shared" si="410"/>
        <v>0</v>
      </c>
      <c r="K473" s="48" t="str">
        <f t="shared" si="390"/>
        <v/>
      </c>
      <c r="L473" s="48">
        <f t="shared" si="411"/>
        <v>0</v>
      </c>
      <c r="M473" s="51">
        <f t="shared" si="412"/>
        <v>0</v>
      </c>
      <c r="N473" s="51">
        <f t="shared" si="413"/>
        <v>0</v>
      </c>
      <c r="O473" s="52">
        <f t="shared" si="414"/>
        <v>0</v>
      </c>
      <c r="P473" s="96" t="str">
        <f t="shared" si="415"/>
        <v xml:space="preserve"> </v>
      </c>
      <c r="Q473" s="166" t="str">
        <f>IF(OR(P473&lt;Довідники!$J$8, P473&gt;Довідники!$K$8), "!", "")</f>
        <v>!</v>
      </c>
      <c r="R473" s="159"/>
      <c r="S473" s="103"/>
      <c r="T473" s="103"/>
      <c r="U473" s="72">
        <f t="shared" si="416"/>
        <v>0</v>
      </c>
      <c r="V473" s="104"/>
      <c r="W473" s="104"/>
      <c r="X473" s="105"/>
      <c r="Y473" s="102"/>
      <c r="Z473" s="103"/>
      <c r="AA473" s="103"/>
      <c r="AB473" s="72">
        <f t="shared" si="417"/>
        <v>0</v>
      </c>
      <c r="AC473" s="104"/>
      <c r="AD473" s="104"/>
      <c r="AE473" s="152"/>
      <c r="AF473" s="159"/>
      <c r="AG473" s="103"/>
      <c r="AH473" s="103"/>
      <c r="AI473" s="72">
        <f t="shared" si="418"/>
        <v>0</v>
      </c>
      <c r="AJ473" s="104"/>
      <c r="AK473" s="104"/>
      <c r="AL473" s="105"/>
      <c r="AM473" s="102"/>
      <c r="AN473" s="103"/>
      <c r="AO473" s="103"/>
      <c r="AP473" s="72">
        <f t="shared" si="419"/>
        <v>0</v>
      </c>
      <c r="AQ473" s="104"/>
      <c r="AR473" s="104"/>
      <c r="AS473" s="152"/>
      <c r="AT473" s="159"/>
      <c r="AU473" s="103"/>
      <c r="AV473" s="103"/>
      <c r="AW473" s="72">
        <f t="shared" si="420"/>
        <v>0</v>
      </c>
      <c r="AX473" s="104"/>
      <c r="AY473" s="104"/>
      <c r="AZ473" s="105"/>
      <c r="BA473" s="102"/>
      <c r="BB473" s="103"/>
      <c r="BC473" s="103"/>
      <c r="BD473" s="72">
        <f t="shared" si="421"/>
        <v>0</v>
      </c>
      <c r="BE473" s="104"/>
      <c r="BF473" s="104"/>
      <c r="BG473" s="152"/>
      <c r="BH473" s="159"/>
      <c r="BI473" s="103"/>
      <c r="BJ473" s="103"/>
      <c r="BK473" s="72">
        <f t="shared" si="422"/>
        <v>0</v>
      </c>
      <c r="BL473" s="104"/>
      <c r="BM473" s="104"/>
      <c r="BN473" s="105"/>
      <c r="BO473" s="102"/>
      <c r="BP473" s="103"/>
      <c r="BQ473" s="103"/>
      <c r="BR473" s="72">
        <f t="shared" si="423"/>
        <v>0</v>
      </c>
      <c r="BS473" s="104"/>
      <c r="BT473" s="104"/>
      <c r="BU473" s="152"/>
      <c r="BV473" s="159"/>
      <c r="BW473" s="103"/>
      <c r="BX473" s="103"/>
      <c r="BY473" s="72">
        <f t="shared" si="424"/>
        <v>0</v>
      </c>
      <c r="BZ473" s="104"/>
      <c r="CA473" s="104"/>
      <c r="CB473" s="105"/>
      <c r="CC473" s="102"/>
      <c r="CD473" s="103"/>
      <c r="CE473" s="103"/>
      <c r="CF473" s="72">
        <f t="shared" si="425"/>
        <v>0</v>
      </c>
      <c r="CG473" s="104"/>
      <c r="CH473" s="104"/>
      <c r="CI473" s="152"/>
      <c r="CJ473" s="159"/>
      <c r="CK473" s="103"/>
      <c r="CL473" s="103"/>
      <c r="CM473" s="72">
        <f t="shared" si="426"/>
        <v>0</v>
      </c>
      <c r="CN473" s="104"/>
      <c r="CO473" s="104"/>
      <c r="CP473" s="105"/>
      <c r="CQ473" s="102"/>
      <c r="CR473" s="103"/>
      <c r="CS473" s="103"/>
      <c r="CT473" s="72">
        <f t="shared" si="427"/>
        <v>0</v>
      </c>
      <c r="CU473" s="104"/>
      <c r="CV473" s="104"/>
      <c r="CW473" s="152"/>
      <c r="CX473" s="159"/>
      <c r="CY473" s="103"/>
      <c r="CZ473" s="103"/>
      <c r="DA473" s="72">
        <f t="shared" si="428"/>
        <v>0</v>
      </c>
      <c r="DB473" s="104"/>
      <c r="DC473" s="104"/>
      <c r="DD473" s="105"/>
      <c r="DE473" s="102"/>
      <c r="DF473" s="103"/>
      <c r="DG473" s="103"/>
      <c r="DH473" s="72">
        <f t="shared" si="429"/>
        <v>0</v>
      </c>
      <c r="DI473" s="104"/>
      <c r="DJ473" s="104"/>
      <c r="DK473" s="152"/>
      <c r="DL473" s="170">
        <f t="shared" si="430"/>
        <v>0</v>
      </c>
      <c r="DM473" s="51">
        <f>DN473*Довідники!$H$2</f>
        <v>0</v>
      </c>
      <c r="DN473" s="72">
        <f t="shared" si="431"/>
        <v>0</v>
      </c>
      <c r="DO473" s="96" t="str">
        <f t="shared" si="432"/>
        <v xml:space="preserve"> </v>
      </c>
      <c r="DP473" s="68" t="str">
        <f>IF(OR(DO473&lt;Довідники!$J$3, DO473&gt;Довідники!$K$3), "!", "")</f>
        <v>!</v>
      </c>
      <c r="DQ473" s="120"/>
      <c r="DR473" s="45" t="str">
        <f t="shared" si="433"/>
        <v/>
      </c>
      <c r="DS473" s="119"/>
      <c r="DT473" s="119"/>
      <c r="DU473" s="119"/>
      <c r="DV473" s="119"/>
      <c r="DW473" s="179"/>
      <c r="DX473" s="182"/>
      <c r="DY473" s="119"/>
      <c r="DZ473" s="119"/>
      <c r="EA473" s="183"/>
      <c r="EB473" s="129">
        <f t="shared" si="434"/>
        <v>0</v>
      </c>
      <c r="EC473" s="130">
        <f t="shared" si="435"/>
        <v>0</v>
      </c>
      <c r="ED473" s="131">
        <f t="shared" si="436"/>
        <v>0</v>
      </c>
      <c r="EE473" s="131">
        <f t="shared" si="437"/>
        <v>0</v>
      </c>
      <c r="EF473" s="131">
        <f t="shared" si="438"/>
        <v>0</v>
      </c>
      <c r="EG473" s="131">
        <f t="shared" si="439"/>
        <v>0</v>
      </c>
      <c r="EH473" s="131">
        <f t="shared" si="440"/>
        <v>0</v>
      </c>
      <c r="EI473" s="131">
        <f t="shared" si="441"/>
        <v>0</v>
      </c>
      <c r="EJ473" s="131">
        <f t="shared" si="442"/>
        <v>0</v>
      </c>
      <c r="EL473" s="123">
        <f t="shared" si="443"/>
        <v>0</v>
      </c>
    </row>
    <row r="474" spans="1:142" ht="13.5" hidden="1" thickBot="1" x14ac:dyDescent="0.25">
      <c r="A474" s="49">
        <f t="shared" si="409"/>
        <v>53</v>
      </c>
      <c r="B474" s="101"/>
      <c r="C474" s="50" t="str">
        <f>IF(ISBLANK(D474)=FALSE,VLOOKUP(D474,Довідники!$B$2:$C$45,2,FALSE),"")</f>
        <v/>
      </c>
      <c r="D474" s="145"/>
      <c r="E474" s="112"/>
      <c r="F474" s="48" t="str">
        <f t="shared" si="386"/>
        <v/>
      </c>
      <c r="G474" s="48" t="str">
        <f>CONCATENATE(IF($X474="З", CONCATENATE($R$4, ","), ""), IF($X474=Довідники!$E$5, CONCATENATE($R$4, "*,"), ""), IF($AE474="З", CONCATENATE($Y$4, ","), ""), IF($AE474=Довідники!$E$5, CONCATENATE($Y$4, "*,"), ""), IF($AL474="З", CONCATENATE($AF$4, ","), ""), IF($AL474=Довідники!$E$5, CONCATENATE($AF$4, "*,"), ""), IF($AS474="З", CONCATENATE($AM$4, ","), ""), IF($AS474=Довідники!$E$5, CONCATENATE($AM$4, "*,"), ""), IF($AZ474="З", CONCATENATE($AT$4, ","), ""), IF($AZ474=Довідники!$E$5, CONCATENATE($AT$4, "*,"), ""), IF($BG474="З", CONCATENATE($BA$4, ","), ""), IF($BG474=Довідники!$E$5, CONCATENATE($BA$4, "*,"), ""), IF($BN474="З", CONCATENATE($BH$4, ","), ""), IF($BN474=Довідники!$E$5, CONCATENATE($BH$4, "*,"), ""), IF($BU474="З", CONCATENATE($BO$4, ","), ""), IF($BU474=Довідники!$E$5, CONCATENATE($BO$4, "*,"), ""), IF($CB474="З", CONCATENATE($BV$4, ","), ""), IF($CB474=Довідники!$E$5, CONCATENATE($BV$4, "*,"), ""), IF($CI474="З", CONCATENATE($CC$4, ","), ""), IF($CI474=Довідники!$E$5, CONCATENATE($CC$4, "*,"), ""), IF($CP474="З", CONCATENATE($CJ$4, ","), ""), IF($CP474=Довідники!$E$5, CONCATENATE($CJ$4, "*,"), ""), IF($CW474="З", CONCATENATE($CQ$4, ","), ""), IF($CW474=Довідники!$E$5, CONCATENATE($CQ$4, "*,"), ""), IF($DD474="З", CONCATENATE($CX$4, ","), ""), IF($DD474=Довідники!$E$5, CONCATENATE($CX$4, "*,"), ""), IF($DK474="З", CONCATENATE($DE$4, ","), ""), IF($DK474=Довідники!$E$5, CONCATENATE($DE$4, "*,"), ""))</f>
        <v/>
      </c>
      <c r="H474" s="48" t="str">
        <f t="shared" si="387"/>
        <v/>
      </c>
      <c r="I474" s="48" t="str">
        <f t="shared" si="388"/>
        <v/>
      </c>
      <c r="J474" s="48">
        <f t="shared" si="410"/>
        <v>0</v>
      </c>
      <c r="K474" s="48" t="str">
        <f t="shared" si="390"/>
        <v/>
      </c>
      <c r="L474" s="48">
        <f t="shared" si="411"/>
        <v>0</v>
      </c>
      <c r="M474" s="51">
        <f t="shared" si="412"/>
        <v>0</v>
      </c>
      <c r="N474" s="51">
        <f t="shared" si="413"/>
        <v>0</v>
      </c>
      <c r="O474" s="52">
        <f t="shared" si="414"/>
        <v>0</v>
      </c>
      <c r="P474" s="96" t="str">
        <f t="shared" si="415"/>
        <v xml:space="preserve"> </v>
      </c>
      <c r="Q474" s="166" t="str">
        <f>IF(OR(P474&lt;Довідники!$J$8, P474&gt;Довідники!$K$8), "!", "")</f>
        <v>!</v>
      </c>
      <c r="R474" s="159"/>
      <c r="S474" s="103"/>
      <c r="T474" s="103"/>
      <c r="U474" s="72">
        <f t="shared" si="416"/>
        <v>0</v>
      </c>
      <c r="V474" s="104"/>
      <c r="W474" s="104"/>
      <c r="X474" s="105"/>
      <c r="Y474" s="102"/>
      <c r="Z474" s="103"/>
      <c r="AA474" s="103"/>
      <c r="AB474" s="72">
        <f t="shared" si="417"/>
        <v>0</v>
      </c>
      <c r="AC474" s="104"/>
      <c r="AD474" s="104"/>
      <c r="AE474" s="152"/>
      <c r="AF474" s="159"/>
      <c r="AG474" s="103"/>
      <c r="AH474" s="103"/>
      <c r="AI474" s="72">
        <f t="shared" si="418"/>
        <v>0</v>
      </c>
      <c r="AJ474" s="104"/>
      <c r="AK474" s="104"/>
      <c r="AL474" s="105"/>
      <c r="AM474" s="102"/>
      <c r="AN474" s="103"/>
      <c r="AO474" s="103"/>
      <c r="AP474" s="72">
        <f t="shared" si="419"/>
        <v>0</v>
      </c>
      <c r="AQ474" s="104"/>
      <c r="AR474" s="104"/>
      <c r="AS474" s="152"/>
      <c r="AT474" s="159"/>
      <c r="AU474" s="103"/>
      <c r="AV474" s="103"/>
      <c r="AW474" s="72">
        <f t="shared" si="420"/>
        <v>0</v>
      </c>
      <c r="AX474" s="104"/>
      <c r="AY474" s="104"/>
      <c r="AZ474" s="105"/>
      <c r="BA474" s="102"/>
      <c r="BB474" s="103"/>
      <c r="BC474" s="103"/>
      <c r="BD474" s="72">
        <f t="shared" si="421"/>
        <v>0</v>
      </c>
      <c r="BE474" s="104"/>
      <c r="BF474" s="104"/>
      <c r="BG474" s="152"/>
      <c r="BH474" s="159"/>
      <c r="BI474" s="103"/>
      <c r="BJ474" s="103"/>
      <c r="BK474" s="72">
        <f t="shared" si="422"/>
        <v>0</v>
      </c>
      <c r="BL474" s="104"/>
      <c r="BM474" s="104"/>
      <c r="BN474" s="105"/>
      <c r="BO474" s="102"/>
      <c r="BP474" s="103"/>
      <c r="BQ474" s="103"/>
      <c r="BR474" s="72">
        <f t="shared" si="423"/>
        <v>0</v>
      </c>
      <c r="BS474" s="104"/>
      <c r="BT474" s="104"/>
      <c r="BU474" s="152"/>
      <c r="BV474" s="159"/>
      <c r="BW474" s="103"/>
      <c r="BX474" s="103"/>
      <c r="BY474" s="72">
        <f t="shared" si="424"/>
        <v>0</v>
      </c>
      <c r="BZ474" s="104"/>
      <c r="CA474" s="104"/>
      <c r="CB474" s="105"/>
      <c r="CC474" s="102"/>
      <c r="CD474" s="103"/>
      <c r="CE474" s="103"/>
      <c r="CF474" s="72">
        <f t="shared" si="425"/>
        <v>0</v>
      </c>
      <c r="CG474" s="104"/>
      <c r="CH474" s="104"/>
      <c r="CI474" s="152"/>
      <c r="CJ474" s="159"/>
      <c r="CK474" s="103"/>
      <c r="CL474" s="103"/>
      <c r="CM474" s="72">
        <f t="shared" si="426"/>
        <v>0</v>
      </c>
      <c r="CN474" s="104"/>
      <c r="CO474" s="104"/>
      <c r="CP474" s="105"/>
      <c r="CQ474" s="102"/>
      <c r="CR474" s="103"/>
      <c r="CS474" s="103"/>
      <c r="CT474" s="72">
        <f t="shared" si="427"/>
        <v>0</v>
      </c>
      <c r="CU474" s="104"/>
      <c r="CV474" s="104"/>
      <c r="CW474" s="152"/>
      <c r="CX474" s="159"/>
      <c r="CY474" s="103"/>
      <c r="CZ474" s="103"/>
      <c r="DA474" s="72">
        <f t="shared" si="428"/>
        <v>0</v>
      </c>
      <c r="DB474" s="104"/>
      <c r="DC474" s="104"/>
      <c r="DD474" s="105"/>
      <c r="DE474" s="102"/>
      <c r="DF474" s="103"/>
      <c r="DG474" s="103"/>
      <c r="DH474" s="72">
        <f t="shared" si="429"/>
        <v>0</v>
      </c>
      <c r="DI474" s="104"/>
      <c r="DJ474" s="104"/>
      <c r="DK474" s="152"/>
      <c r="DL474" s="170">
        <f t="shared" si="430"/>
        <v>0</v>
      </c>
      <c r="DM474" s="51">
        <f>DN474*Довідники!$H$2</f>
        <v>0</v>
      </c>
      <c r="DN474" s="72">
        <f t="shared" si="431"/>
        <v>0</v>
      </c>
      <c r="DO474" s="96" t="str">
        <f t="shared" si="432"/>
        <v xml:space="preserve"> </v>
      </c>
      <c r="DP474" s="68" t="str">
        <f>IF(OR(DO474&lt;Довідники!$J$3, DO474&gt;Довідники!$K$3), "!", "")</f>
        <v>!</v>
      </c>
      <c r="DQ474" s="120"/>
      <c r="DR474" s="45" t="str">
        <f t="shared" si="433"/>
        <v/>
      </c>
      <c r="DS474" s="119"/>
      <c r="DT474" s="119"/>
      <c r="DU474" s="119"/>
      <c r="DV474" s="119"/>
      <c r="DW474" s="179"/>
      <c r="DX474" s="182"/>
      <c r="DY474" s="119"/>
      <c r="DZ474" s="119"/>
      <c r="EA474" s="183"/>
      <c r="EB474" s="129">
        <f t="shared" si="434"/>
        <v>0</v>
      </c>
      <c r="EC474" s="130">
        <f t="shared" si="435"/>
        <v>0</v>
      </c>
      <c r="ED474" s="131">
        <f t="shared" si="436"/>
        <v>0</v>
      </c>
      <c r="EE474" s="131">
        <f t="shared" si="437"/>
        <v>0</v>
      </c>
      <c r="EF474" s="131">
        <f t="shared" si="438"/>
        <v>0</v>
      </c>
      <c r="EG474" s="131">
        <f t="shared" si="439"/>
        <v>0</v>
      </c>
      <c r="EH474" s="131">
        <f t="shared" si="440"/>
        <v>0</v>
      </c>
      <c r="EI474" s="131">
        <f t="shared" si="441"/>
        <v>0</v>
      </c>
      <c r="EJ474" s="131">
        <f t="shared" si="442"/>
        <v>0</v>
      </c>
      <c r="EL474" s="123">
        <f t="shared" si="443"/>
        <v>0</v>
      </c>
    </row>
    <row r="475" spans="1:142" ht="13.5" hidden="1" thickBot="1" x14ac:dyDescent="0.25">
      <c r="A475" s="49">
        <f t="shared" si="409"/>
        <v>54</v>
      </c>
      <c r="B475" s="101"/>
      <c r="C475" s="50" t="str">
        <f>IF(ISBLANK(D475)=FALSE,VLOOKUP(D475,Довідники!$B$2:$C$45,2,FALSE),"")</f>
        <v/>
      </c>
      <c r="D475" s="145"/>
      <c r="E475" s="112"/>
      <c r="F475" s="48" t="str">
        <f t="shared" si="386"/>
        <v/>
      </c>
      <c r="G475" s="48" t="str">
        <f>CONCATENATE(IF($X475="З", CONCATENATE($R$4, ","), ""), IF($X475=Довідники!$E$5, CONCATENATE($R$4, "*,"), ""), IF($AE475="З", CONCATENATE($Y$4, ","), ""), IF($AE475=Довідники!$E$5, CONCATENATE($Y$4, "*,"), ""), IF($AL475="З", CONCATENATE($AF$4, ","), ""), IF($AL475=Довідники!$E$5, CONCATENATE($AF$4, "*,"), ""), IF($AS475="З", CONCATENATE($AM$4, ","), ""), IF($AS475=Довідники!$E$5, CONCATENATE($AM$4, "*,"), ""), IF($AZ475="З", CONCATENATE($AT$4, ","), ""), IF($AZ475=Довідники!$E$5, CONCATENATE($AT$4, "*,"), ""), IF($BG475="З", CONCATENATE($BA$4, ","), ""), IF($BG475=Довідники!$E$5, CONCATENATE($BA$4, "*,"), ""), IF($BN475="З", CONCATENATE($BH$4, ","), ""), IF($BN475=Довідники!$E$5, CONCATENATE($BH$4, "*,"), ""), IF($BU475="З", CONCATENATE($BO$4, ","), ""), IF($BU475=Довідники!$E$5, CONCATENATE($BO$4, "*,"), ""), IF($CB475="З", CONCATENATE($BV$4, ","), ""), IF($CB475=Довідники!$E$5, CONCATENATE($BV$4, "*,"), ""), IF($CI475="З", CONCATENATE($CC$4, ","), ""), IF($CI475=Довідники!$E$5, CONCATENATE($CC$4, "*,"), ""), IF($CP475="З", CONCATENATE($CJ$4, ","), ""), IF($CP475=Довідники!$E$5, CONCATENATE($CJ$4, "*,"), ""), IF($CW475="З", CONCATENATE($CQ$4, ","), ""), IF($CW475=Довідники!$E$5, CONCATENATE($CQ$4, "*,"), ""), IF($DD475="З", CONCATENATE($CX$4, ","), ""), IF($DD475=Довідники!$E$5, CONCATENATE($CX$4, "*,"), ""), IF($DK475="З", CONCATENATE($DE$4, ","), ""), IF($DK475=Довідники!$E$5, CONCATENATE($DE$4, "*,"), ""))</f>
        <v/>
      </c>
      <c r="H475" s="48" t="str">
        <f t="shared" si="387"/>
        <v/>
      </c>
      <c r="I475" s="48" t="str">
        <f t="shared" si="388"/>
        <v/>
      </c>
      <c r="J475" s="48">
        <f t="shared" si="410"/>
        <v>0</v>
      </c>
      <c r="K475" s="48" t="str">
        <f t="shared" si="390"/>
        <v/>
      </c>
      <c r="L475" s="48">
        <f t="shared" si="411"/>
        <v>0</v>
      </c>
      <c r="M475" s="51">
        <f t="shared" si="412"/>
        <v>0</v>
      </c>
      <c r="N475" s="51">
        <f t="shared" si="413"/>
        <v>0</v>
      </c>
      <c r="O475" s="52">
        <f t="shared" si="414"/>
        <v>0</v>
      </c>
      <c r="P475" s="96" t="str">
        <f t="shared" si="415"/>
        <v xml:space="preserve"> </v>
      </c>
      <c r="Q475" s="166" t="str">
        <f>IF(OR(P475&lt;Довідники!$J$8, P475&gt;Довідники!$K$8), "!", "")</f>
        <v>!</v>
      </c>
      <c r="R475" s="159"/>
      <c r="S475" s="103"/>
      <c r="T475" s="103"/>
      <c r="U475" s="72">
        <f t="shared" si="416"/>
        <v>0</v>
      </c>
      <c r="V475" s="104"/>
      <c r="W475" s="104"/>
      <c r="X475" s="105"/>
      <c r="Y475" s="102"/>
      <c r="Z475" s="103"/>
      <c r="AA475" s="103"/>
      <c r="AB475" s="72">
        <f t="shared" si="417"/>
        <v>0</v>
      </c>
      <c r="AC475" s="104"/>
      <c r="AD475" s="104"/>
      <c r="AE475" s="152"/>
      <c r="AF475" s="159"/>
      <c r="AG475" s="103"/>
      <c r="AH475" s="103"/>
      <c r="AI475" s="72">
        <f t="shared" si="418"/>
        <v>0</v>
      </c>
      <c r="AJ475" s="104"/>
      <c r="AK475" s="104"/>
      <c r="AL475" s="105"/>
      <c r="AM475" s="102"/>
      <c r="AN475" s="103"/>
      <c r="AO475" s="103"/>
      <c r="AP475" s="72">
        <f t="shared" si="419"/>
        <v>0</v>
      </c>
      <c r="AQ475" s="104"/>
      <c r="AR475" s="104"/>
      <c r="AS475" s="152"/>
      <c r="AT475" s="159"/>
      <c r="AU475" s="103"/>
      <c r="AV475" s="103"/>
      <c r="AW475" s="72">
        <f t="shared" si="420"/>
        <v>0</v>
      </c>
      <c r="AX475" s="104"/>
      <c r="AY475" s="104"/>
      <c r="AZ475" s="105"/>
      <c r="BA475" s="102"/>
      <c r="BB475" s="103"/>
      <c r="BC475" s="103"/>
      <c r="BD475" s="72">
        <f t="shared" si="421"/>
        <v>0</v>
      </c>
      <c r="BE475" s="104"/>
      <c r="BF475" s="104"/>
      <c r="BG475" s="152"/>
      <c r="BH475" s="159"/>
      <c r="BI475" s="103"/>
      <c r="BJ475" s="103"/>
      <c r="BK475" s="72">
        <f t="shared" si="422"/>
        <v>0</v>
      </c>
      <c r="BL475" s="104"/>
      <c r="BM475" s="104"/>
      <c r="BN475" s="105"/>
      <c r="BO475" s="102"/>
      <c r="BP475" s="103"/>
      <c r="BQ475" s="103"/>
      <c r="BR475" s="72">
        <f t="shared" si="423"/>
        <v>0</v>
      </c>
      <c r="BS475" s="104"/>
      <c r="BT475" s="104"/>
      <c r="BU475" s="152"/>
      <c r="BV475" s="159"/>
      <c r="BW475" s="103"/>
      <c r="BX475" s="103"/>
      <c r="BY475" s="72">
        <f t="shared" si="424"/>
        <v>0</v>
      </c>
      <c r="BZ475" s="104"/>
      <c r="CA475" s="104"/>
      <c r="CB475" s="105"/>
      <c r="CC475" s="102"/>
      <c r="CD475" s="103"/>
      <c r="CE475" s="103"/>
      <c r="CF475" s="72">
        <f t="shared" si="425"/>
        <v>0</v>
      </c>
      <c r="CG475" s="104"/>
      <c r="CH475" s="104"/>
      <c r="CI475" s="152"/>
      <c r="CJ475" s="159"/>
      <c r="CK475" s="103"/>
      <c r="CL475" s="103"/>
      <c r="CM475" s="72">
        <f t="shared" si="426"/>
        <v>0</v>
      </c>
      <c r="CN475" s="104"/>
      <c r="CO475" s="104"/>
      <c r="CP475" s="105"/>
      <c r="CQ475" s="102"/>
      <c r="CR475" s="103"/>
      <c r="CS475" s="103"/>
      <c r="CT475" s="72">
        <f t="shared" si="427"/>
        <v>0</v>
      </c>
      <c r="CU475" s="104"/>
      <c r="CV475" s="104"/>
      <c r="CW475" s="152"/>
      <c r="CX475" s="159"/>
      <c r="CY475" s="103"/>
      <c r="CZ475" s="103"/>
      <c r="DA475" s="72">
        <f t="shared" si="428"/>
        <v>0</v>
      </c>
      <c r="DB475" s="104"/>
      <c r="DC475" s="104"/>
      <c r="DD475" s="105"/>
      <c r="DE475" s="102"/>
      <c r="DF475" s="103"/>
      <c r="DG475" s="103"/>
      <c r="DH475" s="72">
        <f t="shared" si="429"/>
        <v>0</v>
      </c>
      <c r="DI475" s="104"/>
      <c r="DJ475" s="104"/>
      <c r="DK475" s="152"/>
      <c r="DL475" s="170">
        <f t="shared" si="430"/>
        <v>0</v>
      </c>
      <c r="DM475" s="51">
        <f>DN475*Довідники!$H$2</f>
        <v>0</v>
      </c>
      <c r="DN475" s="72">
        <f t="shared" si="431"/>
        <v>0</v>
      </c>
      <c r="DO475" s="96" t="str">
        <f t="shared" si="432"/>
        <v xml:space="preserve"> </v>
      </c>
      <c r="DP475" s="68" t="str">
        <f>IF(OR(DO475&lt;Довідники!$J$3, DO475&gt;Довідники!$K$3), "!", "")</f>
        <v>!</v>
      </c>
      <c r="DQ475" s="120"/>
      <c r="DR475" s="45" t="str">
        <f t="shared" si="433"/>
        <v/>
      </c>
      <c r="DS475" s="119"/>
      <c r="DT475" s="119"/>
      <c r="DU475" s="119"/>
      <c r="DV475" s="119"/>
      <c r="DW475" s="179"/>
      <c r="DX475" s="182"/>
      <c r="DY475" s="119"/>
      <c r="DZ475" s="119"/>
      <c r="EA475" s="183"/>
      <c r="EB475" s="129">
        <f t="shared" si="434"/>
        <v>0</v>
      </c>
      <c r="EC475" s="130">
        <f t="shared" si="435"/>
        <v>0</v>
      </c>
      <c r="ED475" s="131">
        <f t="shared" si="436"/>
        <v>0</v>
      </c>
      <c r="EE475" s="131">
        <f t="shared" si="437"/>
        <v>0</v>
      </c>
      <c r="EF475" s="131">
        <f t="shared" si="438"/>
        <v>0</v>
      </c>
      <c r="EG475" s="131">
        <f t="shared" si="439"/>
        <v>0</v>
      </c>
      <c r="EH475" s="131">
        <f t="shared" si="440"/>
        <v>0</v>
      </c>
      <c r="EI475" s="131">
        <f t="shared" si="441"/>
        <v>0</v>
      </c>
      <c r="EJ475" s="131">
        <f t="shared" si="442"/>
        <v>0</v>
      </c>
      <c r="EL475" s="123">
        <f t="shared" si="443"/>
        <v>0</v>
      </c>
    </row>
    <row r="476" spans="1:142" ht="13.5" hidden="1" thickBot="1" x14ac:dyDescent="0.25">
      <c r="A476" s="49">
        <f t="shared" si="409"/>
        <v>55</v>
      </c>
      <c r="B476" s="101"/>
      <c r="C476" s="50" t="str">
        <f>IF(ISBLANK(D476)=FALSE,VLOOKUP(D476,Довідники!$B$2:$C$45,2,FALSE),"")</f>
        <v/>
      </c>
      <c r="D476" s="145"/>
      <c r="E476" s="112"/>
      <c r="F476" s="48" t="str">
        <f t="shared" si="386"/>
        <v/>
      </c>
      <c r="G476" s="48" t="str">
        <f>CONCATENATE(IF($X476="З", CONCATENATE($R$4, ","), ""), IF($X476=Довідники!$E$5, CONCATENATE($R$4, "*,"), ""), IF($AE476="З", CONCATENATE($Y$4, ","), ""), IF($AE476=Довідники!$E$5, CONCATENATE($Y$4, "*,"), ""), IF($AL476="З", CONCATENATE($AF$4, ","), ""), IF($AL476=Довідники!$E$5, CONCATENATE($AF$4, "*,"), ""), IF($AS476="З", CONCATENATE($AM$4, ","), ""), IF($AS476=Довідники!$E$5, CONCATENATE($AM$4, "*,"), ""), IF($AZ476="З", CONCATENATE($AT$4, ","), ""), IF($AZ476=Довідники!$E$5, CONCATENATE($AT$4, "*,"), ""), IF($BG476="З", CONCATENATE($BA$4, ","), ""), IF($BG476=Довідники!$E$5, CONCATENATE($BA$4, "*,"), ""), IF($BN476="З", CONCATENATE($BH$4, ","), ""), IF($BN476=Довідники!$E$5, CONCATENATE($BH$4, "*,"), ""), IF($BU476="З", CONCATENATE($BO$4, ","), ""), IF($BU476=Довідники!$E$5, CONCATENATE($BO$4, "*,"), ""), IF($CB476="З", CONCATENATE($BV$4, ","), ""), IF($CB476=Довідники!$E$5, CONCATENATE($BV$4, "*,"), ""), IF($CI476="З", CONCATENATE($CC$4, ","), ""), IF($CI476=Довідники!$E$5, CONCATENATE($CC$4, "*,"), ""), IF($CP476="З", CONCATENATE($CJ$4, ","), ""), IF($CP476=Довідники!$E$5, CONCATENATE($CJ$4, "*,"), ""), IF($CW476="З", CONCATENATE($CQ$4, ","), ""), IF($CW476=Довідники!$E$5, CONCATENATE($CQ$4, "*,"), ""), IF($DD476="З", CONCATENATE($CX$4, ","), ""), IF($DD476=Довідники!$E$5, CONCATENATE($CX$4, "*,"), ""), IF($DK476="З", CONCATENATE($DE$4, ","), ""), IF($DK476=Довідники!$E$5, CONCATENATE($DE$4, "*,"), ""))</f>
        <v/>
      </c>
      <c r="H476" s="48" t="str">
        <f t="shared" si="387"/>
        <v/>
      </c>
      <c r="I476" s="48" t="str">
        <f t="shared" si="388"/>
        <v/>
      </c>
      <c r="J476" s="48">
        <f t="shared" si="410"/>
        <v>0</v>
      </c>
      <c r="K476" s="48" t="str">
        <f t="shared" si="390"/>
        <v/>
      </c>
      <c r="L476" s="48">
        <f t="shared" si="411"/>
        <v>0</v>
      </c>
      <c r="M476" s="51">
        <f t="shared" si="412"/>
        <v>0</v>
      </c>
      <c r="N476" s="51">
        <f t="shared" si="413"/>
        <v>0</v>
      </c>
      <c r="O476" s="52">
        <f t="shared" si="414"/>
        <v>0</v>
      </c>
      <c r="P476" s="96" t="str">
        <f t="shared" si="415"/>
        <v xml:space="preserve"> </v>
      </c>
      <c r="Q476" s="166" t="str">
        <f>IF(OR(P476&lt;Довідники!$J$8, P476&gt;Довідники!$K$8), "!", "")</f>
        <v>!</v>
      </c>
      <c r="R476" s="159"/>
      <c r="S476" s="103"/>
      <c r="T476" s="103"/>
      <c r="U476" s="72">
        <f t="shared" si="416"/>
        <v>0</v>
      </c>
      <c r="V476" s="104"/>
      <c r="W476" s="104"/>
      <c r="X476" s="105"/>
      <c r="Y476" s="102"/>
      <c r="Z476" s="103"/>
      <c r="AA476" s="103"/>
      <c r="AB476" s="72">
        <f t="shared" si="417"/>
        <v>0</v>
      </c>
      <c r="AC476" s="104"/>
      <c r="AD476" s="104"/>
      <c r="AE476" s="152"/>
      <c r="AF476" s="159"/>
      <c r="AG476" s="103"/>
      <c r="AH476" s="103"/>
      <c r="AI476" s="72">
        <f t="shared" si="418"/>
        <v>0</v>
      </c>
      <c r="AJ476" s="104"/>
      <c r="AK476" s="104"/>
      <c r="AL476" s="105"/>
      <c r="AM476" s="102"/>
      <c r="AN476" s="103"/>
      <c r="AO476" s="103"/>
      <c r="AP476" s="72">
        <f t="shared" si="419"/>
        <v>0</v>
      </c>
      <c r="AQ476" s="104"/>
      <c r="AR476" s="104"/>
      <c r="AS476" s="152"/>
      <c r="AT476" s="159"/>
      <c r="AU476" s="103"/>
      <c r="AV476" s="103"/>
      <c r="AW476" s="72">
        <f t="shared" si="420"/>
        <v>0</v>
      </c>
      <c r="AX476" s="104"/>
      <c r="AY476" s="104"/>
      <c r="AZ476" s="105"/>
      <c r="BA476" s="102"/>
      <c r="BB476" s="103"/>
      <c r="BC476" s="103"/>
      <c r="BD476" s="72">
        <f t="shared" si="421"/>
        <v>0</v>
      </c>
      <c r="BE476" s="104"/>
      <c r="BF476" s="104"/>
      <c r="BG476" s="152"/>
      <c r="BH476" s="159"/>
      <c r="BI476" s="103"/>
      <c r="BJ476" s="103"/>
      <c r="BK476" s="72">
        <f t="shared" si="422"/>
        <v>0</v>
      </c>
      <c r="BL476" s="104"/>
      <c r="BM476" s="104"/>
      <c r="BN476" s="105"/>
      <c r="BO476" s="102"/>
      <c r="BP476" s="103"/>
      <c r="BQ476" s="103"/>
      <c r="BR476" s="72">
        <f t="shared" si="423"/>
        <v>0</v>
      </c>
      <c r="BS476" s="104"/>
      <c r="BT476" s="104"/>
      <c r="BU476" s="152"/>
      <c r="BV476" s="159"/>
      <c r="BW476" s="103"/>
      <c r="BX476" s="103"/>
      <c r="BY476" s="72">
        <f t="shared" si="424"/>
        <v>0</v>
      </c>
      <c r="BZ476" s="104"/>
      <c r="CA476" s="104"/>
      <c r="CB476" s="105"/>
      <c r="CC476" s="102"/>
      <c r="CD476" s="103"/>
      <c r="CE476" s="103"/>
      <c r="CF476" s="72">
        <f t="shared" si="425"/>
        <v>0</v>
      </c>
      <c r="CG476" s="104"/>
      <c r="CH476" s="104"/>
      <c r="CI476" s="152"/>
      <c r="CJ476" s="159"/>
      <c r="CK476" s="103"/>
      <c r="CL476" s="103"/>
      <c r="CM476" s="72">
        <f t="shared" si="426"/>
        <v>0</v>
      </c>
      <c r="CN476" s="104"/>
      <c r="CO476" s="104"/>
      <c r="CP476" s="105"/>
      <c r="CQ476" s="102"/>
      <c r="CR476" s="103"/>
      <c r="CS476" s="103"/>
      <c r="CT476" s="72">
        <f t="shared" si="427"/>
        <v>0</v>
      </c>
      <c r="CU476" s="104"/>
      <c r="CV476" s="104"/>
      <c r="CW476" s="152"/>
      <c r="CX476" s="159"/>
      <c r="CY476" s="103"/>
      <c r="CZ476" s="103"/>
      <c r="DA476" s="72">
        <f t="shared" si="428"/>
        <v>0</v>
      </c>
      <c r="DB476" s="104"/>
      <c r="DC476" s="104"/>
      <c r="DD476" s="105"/>
      <c r="DE476" s="102"/>
      <c r="DF476" s="103"/>
      <c r="DG476" s="103"/>
      <c r="DH476" s="72">
        <f t="shared" si="429"/>
        <v>0</v>
      </c>
      <c r="DI476" s="104"/>
      <c r="DJ476" s="104"/>
      <c r="DK476" s="152"/>
      <c r="DL476" s="170">
        <f t="shared" si="430"/>
        <v>0</v>
      </c>
      <c r="DM476" s="51">
        <f>DN476*Довідники!$H$2</f>
        <v>0</v>
      </c>
      <c r="DN476" s="72">
        <f t="shared" si="431"/>
        <v>0</v>
      </c>
      <c r="DO476" s="96" t="str">
        <f t="shared" si="432"/>
        <v xml:space="preserve"> </v>
      </c>
      <c r="DP476" s="68" t="str">
        <f>IF(OR(DO476&lt;Довідники!$J$3, DO476&gt;Довідники!$K$3), "!", "")</f>
        <v>!</v>
      </c>
      <c r="DQ476" s="120"/>
      <c r="DR476" s="45" t="str">
        <f t="shared" si="433"/>
        <v/>
      </c>
      <c r="DS476" s="119"/>
      <c r="DT476" s="119"/>
      <c r="DU476" s="119"/>
      <c r="DV476" s="119"/>
      <c r="DW476" s="179"/>
      <c r="DX476" s="182"/>
      <c r="DY476" s="119"/>
      <c r="DZ476" s="119"/>
      <c r="EA476" s="183"/>
      <c r="EB476" s="129">
        <f t="shared" si="434"/>
        <v>0</v>
      </c>
      <c r="EC476" s="130">
        <f t="shared" si="435"/>
        <v>0</v>
      </c>
      <c r="ED476" s="131">
        <f t="shared" si="436"/>
        <v>0</v>
      </c>
      <c r="EE476" s="131">
        <f t="shared" si="437"/>
        <v>0</v>
      </c>
      <c r="EF476" s="131">
        <f t="shared" si="438"/>
        <v>0</v>
      </c>
      <c r="EG476" s="131">
        <f t="shared" si="439"/>
        <v>0</v>
      </c>
      <c r="EH476" s="131">
        <f t="shared" si="440"/>
        <v>0</v>
      </c>
      <c r="EI476" s="131">
        <f t="shared" si="441"/>
        <v>0</v>
      </c>
      <c r="EJ476" s="131">
        <f t="shared" si="442"/>
        <v>0</v>
      </c>
      <c r="EL476" s="123">
        <f t="shared" si="443"/>
        <v>0</v>
      </c>
    </row>
    <row r="477" spans="1:142" ht="13.5" hidden="1" thickBot="1" x14ac:dyDescent="0.25">
      <c r="A477" s="49">
        <f t="shared" si="409"/>
        <v>56</v>
      </c>
      <c r="B477" s="101"/>
      <c r="C477" s="50" t="str">
        <f>IF(ISBLANK(D477)=FALSE,VLOOKUP(D477,Довідники!$B$2:$C$45,2,FALSE),"")</f>
        <v/>
      </c>
      <c r="D477" s="145"/>
      <c r="E477" s="112"/>
      <c r="F477" s="48" t="str">
        <f t="shared" si="386"/>
        <v/>
      </c>
      <c r="G477" s="48" t="str">
        <f>CONCATENATE(IF($X477="З", CONCATENATE($R$4, ","), ""), IF($X477=Довідники!$E$5, CONCATENATE($R$4, "*,"), ""), IF($AE477="З", CONCATENATE($Y$4, ","), ""), IF($AE477=Довідники!$E$5, CONCATENATE($Y$4, "*,"), ""), IF($AL477="З", CONCATENATE($AF$4, ","), ""), IF($AL477=Довідники!$E$5, CONCATENATE($AF$4, "*,"), ""), IF($AS477="З", CONCATENATE($AM$4, ","), ""), IF($AS477=Довідники!$E$5, CONCATENATE($AM$4, "*,"), ""), IF($AZ477="З", CONCATENATE($AT$4, ","), ""), IF($AZ477=Довідники!$E$5, CONCATENATE($AT$4, "*,"), ""), IF($BG477="З", CONCATENATE($BA$4, ","), ""), IF($BG477=Довідники!$E$5, CONCATENATE($BA$4, "*,"), ""), IF($BN477="З", CONCATENATE($BH$4, ","), ""), IF($BN477=Довідники!$E$5, CONCATENATE($BH$4, "*,"), ""), IF($BU477="З", CONCATENATE($BO$4, ","), ""), IF($BU477=Довідники!$E$5, CONCATENATE($BO$4, "*,"), ""), IF($CB477="З", CONCATENATE($BV$4, ","), ""), IF($CB477=Довідники!$E$5, CONCATENATE($BV$4, "*,"), ""), IF($CI477="З", CONCATENATE($CC$4, ","), ""), IF($CI477=Довідники!$E$5, CONCATENATE($CC$4, "*,"), ""), IF($CP477="З", CONCATENATE($CJ$4, ","), ""), IF($CP477=Довідники!$E$5, CONCATENATE($CJ$4, "*,"), ""), IF($CW477="З", CONCATENATE($CQ$4, ","), ""), IF($CW477=Довідники!$E$5, CONCATENATE($CQ$4, "*,"), ""), IF($DD477="З", CONCATENATE($CX$4, ","), ""), IF($DD477=Довідники!$E$5, CONCATENATE($CX$4, "*,"), ""), IF($DK477="З", CONCATENATE($DE$4, ","), ""), IF($DK477=Довідники!$E$5, CONCATENATE($DE$4, "*,"), ""))</f>
        <v/>
      </c>
      <c r="H477" s="48" t="str">
        <f t="shared" si="387"/>
        <v/>
      </c>
      <c r="I477" s="48" t="str">
        <f t="shared" si="388"/>
        <v/>
      </c>
      <c r="J477" s="48">
        <f t="shared" si="410"/>
        <v>0</v>
      </c>
      <c r="K477" s="48" t="str">
        <f t="shared" si="390"/>
        <v/>
      </c>
      <c r="L477" s="48">
        <f t="shared" si="411"/>
        <v>0</v>
      </c>
      <c r="M477" s="51">
        <f t="shared" si="412"/>
        <v>0</v>
      </c>
      <c r="N477" s="51">
        <f t="shared" si="413"/>
        <v>0</v>
      </c>
      <c r="O477" s="52">
        <f t="shared" si="414"/>
        <v>0</v>
      </c>
      <c r="P477" s="96" t="str">
        <f t="shared" si="415"/>
        <v xml:space="preserve"> </v>
      </c>
      <c r="Q477" s="166" t="str">
        <f>IF(OR(P477&lt;Довідники!$J$8, P477&gt;Довідники!$K$8), "!", "")</f>
        <v>!</v>
      </c>
      <c r="R477" s="159"/>
      <c r="S477" s="103"/>
      <c r="T477" s="103"/>
      <c r="U477" s="72">
        <f t="shared" si="416"/>
        <v>0</v>
      </c>
      <c r="V477" s="104"/>
      <c r="W477" s="104"/>
      <c r="X477" s="105"/>
      <c r="Y477" s="102"/>
      <c r="Z477" s="103"/>
      <c r="AA477" s="103"/>
      <c r="AB477" s="72">
        <f t="shared" si="417"/>
        <v>0</v>
      </c>
      <c r="AC477" s="104"/>
      <c r="AD477" s="104"/>
      <c r="AE477" s="152"/>
      <c r="AF477" s="159"/>
      <c r="AG477" s="103"/>
      <c r="AH477" s="103"/>
      <c r="AI477" s="72">
        <f t="shared" si="418"/>
        <v>0</v>
      </c>
      <c r="AJ477" s="104"/>
      <c r="AK477" s="104"/>
      <c r="AL477" s="105"/>
      <c r="AM477" s="102"/>
      <c r="AN477" s="103"/>
      <c r="AO477" s="103"/>
      <c r="AP477" s="72">
        <f t="shared" si="419"/>
        <v>0</v>
      </c>
      <c r="AQ477" s="104"/>
      <c r="AR477" s="104"/>
      <c r="AS477" s="152"/>
      <c r="AT477" s="159"/>
      <c r="AU477" s="103"/>
      <c r="AV477" s="103"/>
      <c r="AW477" s="72">
        <f t="shared" si="420"/>
        <v>0</v>
      </c>
      <c r="AX477" s="104"/>
      <c r="AY477" s="104"/>
      <c r="AZ477" s="105"/>
      <c r="BA477" s="102"/>
      <c r="BB477" s="103"/>
      <c r="BC477" s="103"/>
      <c r="BD477" s="72">
        <f t="shared" si="421"/>
        <v>0</v>
      </c>
      <c r="BE477" s="104"/>
      <c r="BF477" s="104"/>
      <c r="BG477" s="152"/>
      <c r="BH477" s="159"/>
      <c r="BI477" s="103"/>
      <c r="BJ477" s="103"/>
      <c r="BK477" s="72">
        <f t="shared" si="422"/>
        <v>0</v>
      </c>
      <c r="BL477" s="104"/>
      <c r="BM477" s="104"/>
      <c r="BN477" s="105"/>
      <c r="BO477" s="102"/>
      <c r="BP477" s="103"/>
      <c r="BQ477" s="103"/>
      <c r="BR477" s="72">
        <f t="shared" si="423"/>
        <v>0</v>
      </c>
      <c r="BS477" s="104"/>
      <c r="BT477" s="104"/>
      <c r="BU477" s="152"/>
      <c r="BV477" s="159"/>
      <c r="BW477" s="103"/>
      <c r="BX477" s="103"/>
      <c r="BY477" s="72">
        <f t="shared" si="424"/>
        <v>0</v>
      </c>
      <c r="BZ477" s="104"/>
      <c r="CA477" s="104"/>
      <c r="CB477" s="105"/>
      <c r="CC477" s="102"/>
      <c r="CD477" s="103"/>
      <c r="CE477" s="103"/>
      <c r="CF477" s="72">
        <f t="shared" si="425"/>
        <v>0</v>
      </c>
      <c r="CG477" s="104"/>
      <c r="CH477" s="104"/>
      <c r="CI477" s="152"/>
      <c r="CJ477" s="159"/>
      <c r="CK477" s="103"/>
      <c r="CL477" s="103"/>
      <c r="CM477" s="72">
        <f t="shared" si="426"/>
        <v>0</v>
      </c>
      <c r="CN477" s="104"/>
      <c r="CO477" s="104"/>
      <c r="CP477" s="105"/>
      <c r="CQ477" s="102"/>
      <c r="CR477" s="103"/>
      <c r="CS477" s="103"/>
      <c r="CT477" s="72">
        <f t="shared" si="427"/>
        <v>0</v>
      </c>
      <c r="CU477" s="104"/>
      <c r="CV477" s="104"/>
      <c r="CW477" s="152"/>
      <c r="CX477" s="159"/>
      <c r="CY477" s="103"/>
      <c r="CZ477" s="103"/>
      <c r="DA477" s="72">
        <f t="shared" si="428"/>
        <v>0</v>
      </c>
      <c r="DB477" s="104"/>
      <c r="DC477" s="104"/>
      <c r="DD477" s="105"/>
      <c r="DE477" s="102"/>
      <c r="DF477" s="103"/>
      <c r="DG477" s="103"/>
      <c r="DH477" s="72">
        <f t="shared" si="429"/>
        <v>0</v>
      </c>
      <c r="DI477" s="104"/>
      <c r="DJ477" s="104"/>
      <c r="DK477" s="152"/>
      <c r="DL477" s="170">
        <f t="shared" si="430"/>
        <v>0</v>
      </c>
      <c r="DM477" s="51">
        <f>DN477*Довідники!$H$2</f>
        <v>0</v>
      </c>
      <c r="DN477" s="72">
        <f t="shared" si="431"/>
        <v>0</v>
      </c>
      <c r="DO477" s="96" t="str">
        <f t="shared" si="432"/>
        <v xml:space="preserve"> </v>
      </c>
      <c r="DP477" s="68" t="str">
        <f>IF(OR(DO477&lt;Довідники!$J$3, DO477&gt;Довідники!$K$3), "!", "")</f>
        <v>!</v>
      </c>
      <c r="DQ477" s="120"/>
      <c r="DR477" s="45" t="str">
        <f t="shared" si="433"/>
        <v/>
      </c>
      <c r="DS477" s="119"/>
      <c r="DT477" s="119"/>
      <c r="DU477" s="119"/>
      <c r="DV477" s="119"/>
      <c r="DW477" s="179"/>
      <c r="DX477" s="182"/>
      <c r="DY477" s="119"/>
      <c r="DZ477" s="119"/>
      <c r="EA477" s="183"/>
      <c r="EB477" s="129">
        <f t="shared" si="434"/>
        <v>0</v>
      </c>
      <c r="EC477" s="130">
        <f t="shared" si="435"/>
        <v>0</v>
      </c>
      <c r="ED477" s="131">
        <f t="shared" si="436"/>
        <v>0</v>
      </c>
      <c r="EE477" s="131">
        <f t="shared" si="437"/>
        <v>0</v>
      </c>
      <c r="EF477" s="131">
        <f t="shared" si="438"/>
        <v>0</v>
      </c>
      <c r="EG477" s="131">
        <f t="shared" si="439"/>
        <v>0</v>
      </c>
      <c r="EH477" s="131">
        <f t="shared" si="440"/>
        <v>0</v>
      </c>
      <c r="EI477" s="131">
        <f t="shared" si="441"/>
        <v>0</v>
      </c>
      <c r="EJ477" s="131">
        <f t="shared" si="442"/>
        <v>0</v>
      </c>
      <c r="EL477" s="123">
        <f t="shared" si="443"/>
        <v>0</v>
      </c>
    </row>
    <row r="478" spans="1:142" ht="13.5" hidden="1" thickBot="1" x14ac:dyDescent="0.25">
      <c r="A478" s="49">
        <f t="shared" si="409"/>
        <v>57</v>
      </c>
      <c r="B478" s="101"/>
      <c r="C478" s="50" t="str">
        <f>IF(ISBLANK(D478)=FALSE,VLOOKUP(D478,Довідники!$B$2:$C$45,2,FALSE),"")</f>
        <v/>
      </c>
      <c r="D478" s="145"/>
      <c r="E478" s="112"/>
      <c r="F478" s="48" t="str">
        <f t="shared" si="386"/>
        <v/>
      </c>
      <c r="G478" s="48" t="str">
        <f>CONCATENATE(IF($X478="З", CONCATENATE($R$4, ","), ""), IF($X478=Довідники!$E$5, CONCATENATE($R$4, "*,"), ""), IF($AE478="З", CONCATENATE($Y$4, ","), ""), IF($AE478=Довідники!$E$5, CONCATENATE($Y$4, "*,"), ""), IF($AL478="З", CONCATENATE($AF$4, ","), ""), IF($AL478=Довідники!$E$5, CONCATENATE($AF$4, "*,"), ""), IF($AS478="З", CONCATENATE($AM$4, ","), ""), IF($AS478=Довідники!$E$5, CONCATENATE($AM$4, "*,"), ""), IF($AZ478="З", CONCATENATE($AT$4, ","), ""), IF($AZ478=Довідники!$E$5, CONCATENATE($AT$4, "*,"), ""), IF($BG478="З", CONCATENATE($BA$4, ","), ""), IF($BG478=Довідники!$E$5, CONCATENATE($BA$4, "*,"), ""), IF($BN478="З", CONCATENATE($BH$4, ","), ""), IF($BN478=Довідники!$E$5, CONCATENATE($BH$4, "*,"), ""), IF($BU478="З", CONCATENATE($BO$4, ","), ""), IF($BU478=Довідники!$E$5, CONCATENATE($BO$4, "*,"), ""), IF($CB478="З", CONCATENATE($BV$4, ","), ""), IF($CB478=Довідники!$E$5, CONCATENATE($BV$4, "*,"), ""), IF($CI478="З", CONCATENATE($CC$4, ","), ""), IF($CI478=Довідники!$E$5, CONCATENATE($CC$4, "*,"), ""), IF($CP478="З", CONCATENATE($CJ$4, ","), ""), IF($CP478=Довідники!$E$5, CONCATENATE($CJ$4, "*,"), ""), IF($CW478="З", CONCATENATE($CQ$4, ","), ""), IF($CW478=Довідники!$E$5, CONCATENATE($CQ$4, "*,"), ""), IF($DD478="З", CONCATENATE($CX$4, ","), ""), IF($DD478=Довідники!$E$5, CONCATENATE($CX$4, "*,"), ""), IF($DK478="З", CONCATENATE($DE$4, ","), ""), IF($DK478=Довідники!$E$5, CONCATENATE($DE$4, "*,"), ""))</f>
        <v/>
      </c>
      <c r="H478" s="48" t="str">
        <f t="shared" si="387"/>
        <v/>
      </c>
      <c r="I478" s="48" t="str">
        <f t="shared" si="388"/>
        <v/>
      </c>
      <c r="J478" s="48">
        <f t="shared" si="410"/>
        <v>0</v>
      </c>
      <c r="K478" s="48" t="str">
        <f t="shared" si="390"/>
        <v/>
      </c>
      <c r="L478" s="48">
        <f t="shared" si="411"/>
        <v>0</v>
      </c>
      <c r="M478" s="51">
        <f t="shared" si="412"/>
        <v>0</v>
      </c>
      <c r="N478" s="51">
        <f t="shared" si="413"/>
        <v>0</v>
      </c>
      <c r="O478" s="52">
        <f t="shared" si="414"/>
        <v>0</v>
      </c>
      <c r="P478" s="96" t="str">
        <f t="shared" si="415"/>
        <v xml:space="preserve"> </v>
      </c>
      <c r="Q478" s="166" t="str">
        <f>IF(OR(P478&lt;Довідники!$J$8, P478&gt;Довідники!$K$8), "!", "")</f>
        <v>!</v>
      </c>
      <c r="R478" s="159"/>
      <c r="S478" s="103"/>
      <c r="T478" s="103"/>
      <c r="U478" s="72">
        <f t="shared" si="416"/>
        <v>0</v>
      </c>
      <c r="V478" s="104"/>
      <c r="W478" s="104"/>
      <c r="X478" s="105"/>
      <c r="Y478" s="102"/>
      <c r="Z478" s="103"/>
      <c r="AA478" s="103"/>
      <c r="AB478" s="72">
        <f t="shared" si="417"/>
        <v>0</v>
      </c>
      <c r="AC478" s="104"/>
      <c r="AD478" s="104"/>
      <c r="AE478" s="152"/>
      <c r="AF478" s="159"/>
      <c r="AG478" s="103"/>
      <c r="AH478" s="103"/>
      <c r="AI478" s="72">
        <f t="shared" si="418"/>
        <v>0</v>
      </c>
      <c r="AJ478" s="104"/>
      <c r="AK478" s="104"/>
      <c r="AL478" s="105"/>
      <c r="AM478" s="102"/>
      <c r="AN478" s="103"/>
      <c r="AO478" s="103"/>
      <c r="AP478" s="72">
        <f t="shared" si="419"/>
        <v>0</v>
      </c>
      <c r="AQ478" s="104"/>
      <c r="AR478" s="104"/>
      <c r="AS478" s="152"/>
      <c r="AT478" s="159"/>
      <c r="AU478" s="103"/>
      <c r="AV478" s="103"/>
      <c r="AW478" s="72">
        <f t="shared" si="420"/>
        <v>0</v>
      </c>
      <c r="AX478" s="104"/>
      <c r="AY478" s="104"/>
      <c r="AZ478" s="105"/>
      <c r="BA478" s="102"/>
      <c r="BB478" s="103"/>
      <c r="BC478" s="103"/>
      <c r="BD478" s="72">
        <f t="shared" si="421"/>
        <v>0</v>
      </c>
      <c r="BE478" s="104"/>
      <c r="BF478" s="104"/>
      <c r="BG478" s="152"/>
      <c r="BH478" s="159"/>
      <c r="BI478" s="103"/>
      <c r="BJ478" s="103"/>
      <c r="BK478" s="72">
        <f t="shared" si="422"/>
        <v>0</v>
      </c>
      <c r="BL478" s="104"/>
      <c r="BM478" s="104"/>
      <c r="BN478" s="105"/>
      <c r="BO478" s="102"/>
      <c r="BP478" s="103"/>
      <c r="BQ478" s="103"/>
      <c r="BR478" s="72">
        <f t="shared" si="423"/>
        <v>0</v>
      </c>
      <c r="BS478" s="104"/>
      <c r="BT478" s="104"/>
      <c r="BU478" s="152"/>
      <c r="BV478" s="159"/>
      <c r="BW478" s="103"/>
      <c r="BX478" s="103"/>
      <c r="BY478" s="72">
        <f t="shared" si="424"/>
        <v>0</v>
      </c>
      <c r="BZ478" s="104"/>
      <c r="CA478" s="104"/>
      <c r="CB478" s="105"/>
      <c r="CC478" s="102"/>
      <c r="CD478" s="103"/>
      <c r="CE478" s="103"/>
      <c r="CF478" s="72">
        <f t="shared" si="425"/>
        <v>0</v>
      </c>
      <c r="CG478" s="104"/>
      <c r="CH478" s="104"/>
      <c r="CI478" s="152"/>
      <c r="CJ478" s="159"/>
      <c r="CK478" s="103"/>
      <c r="CL478" s="103"/>
      <c r="CM478" s="72">
        <f t="shared" si="426"/>
        <v>0</v>
      </c>
      <c r="CN478" s="104"/>
      <c r="CO478" s="104"/>
      <c r="CP478" s="105"/>
      <c r="CQ478" s="102"/>
      <c r="CR478" s="103"/>
      <c r="CS478" s="103"/>
      <c r="CT478" s="72">
        <f t="shared" si="427"/>
        <v>0</v>
      </c>
      <c r="CU478" s="104"/>
      <c r="CV478" s="104"/>
      <c r="CW478" s="152"/>
      <c r="CX478" s="159"/>
      <c r="CY478" s="103"/>
      <c r="CZ478" s="103"/>
      <c r="DA478" s="72">
        <f t="shared" si="428"/>
        <v>0</v>
      </c>
      <c r="DB478" s="104"/>
      <c r="DC478" s="104"/>
      <c r="DD478" s="105"/>
      <c r="DE478" s="102"/>
      <c r="DF478" s="103"/>
      <c r="DG478" s="103"/>
      <c r="DH478" s="72">
        <f t="shared" si="429"/>
        <v>0</v>
      </c>
      <c r="DI478" s="104"/>
      <c r="DJ478" s="104"/>
      <c r="DK478" s="152"/>
      <c r="DL478" s="170">
        <f t="shared" si="430"/>
        <v>0</v>
      </c>
      <c r="DM478" s="51">
        <f>DN478*Довідники!$H$2</f>
        <v>0</v>
      </c>
      <c r="DN478" s="72">
        <f t="shared" si="431"/>
        <v>0</v>
      </c>
      <c r="DO478" s="96" t="str">
        <f t="shared" si="432"/>
        <v xml:space="preserve"> </v>
      </c>
      <c r="DP478" s="68" t="str">
        <f>IF(OR(DO478&lt;Довідники!$J$3, DO478&gt;Довідники!$K$3), "!", "")</f>
        <v>!</v>
      </c>
      <c r="DQ478" s="120"/>
      <c r="DR478" s="45" t="str">
        <f t="shared" si="433"/>
        <v/>
      </c>
      <c r="DS478" s="119"/>
      <c r="DT478" s="119"/>
      <c r="DU478" s="119"/>
      <c r="DV478" s="119"/>
      <c r="DW478" s="179"/>
      <c r="DX478" s="182"/>
      <c r="DY478" s="119"/>
      <c r="DZ478" s="119"/>
      <c r="EA478" s="183"/>
      <c r="EB478" s="129">
        <f t="shared" si="434"/>
        <v>0</v>
      </c>
      <c r="EC478" s="130">
        <f t="shared" si="435"/>
        <v>0</v>
      </c>
      <c r="ED478" s="131">
        <f t="shared" si="436"/>
        <v>0</v>
      </c>
      <c r="EE478" s="131">
        <f t="shared" si="437"/>
        <v>0</v>
      </c>
      <c r="EF478" s="131">
        <f t="shared" si="438"/>
        <v>0</v>
      </c>
      <c r="EG478" s="131">
        <f t="shared" si="439"/>
        <v>0</v>
      </c>
      <c r="EH478" s="131">
        <f t="shared" si="440"/>
        <v>0</v>
      </c>
      <c r="EI478" s="131">
        <f t="shared" si="441"/>
        <v>0</v>
      </c>
      <c r="EJ478" s="131">
        <f t="shared" si="442"/>
        <v>0</v>
      </c>
      <c r="EL478" s="123">
        <f t="shared" si="443"/>
        <v>0</v>
      </c>
    </row>
    <row r="479" spans="1:142" ht="13.5" hidden="1" thickBot="1" x14ac:dyDescent="0.25">
      <c r="A479" s="49">
        <f t="shared" si="409"/>
        <v>58</v>
      </c>
      <c r="B479" s="101"/>
      <c r="C479" s="50" t="str">
        <f>IF(ISBLANK(D479)=FALSE,VLOOKUP(D479,Довідники!$B$2:$C$45,2,FALSE),"")</f>
        <v/>
      </c>
      <c r="D479" s="145"/>
      <c r="E479" s="112"/>
      <c r="F479" s="48" t="str">
        <f t="shared" si="386"/>
        <v/>
      </c>
      <c r="G479" s="48" t="str">
        <f>CONCATENATE(IF($X479="З", CONCATENATE($R$4, ","), ""), IF($X479=Довідники!$E$5, CONCATENATE($R$4, "*,"), ""), IF($AE479="З", CONCATENATE($Y$4, ","), ""), IF($AE479=Довідники!$E$5, CONCATENATE($Y$4, "*,"), ""), IF($AL479="З", CONCATENATE($AF$4, ","), ""), IF($AL479=Довідники!$E$5, CONCATENATE($AF$4, "*,"), ""), IF($AS479="З", CONCATENATE($AM$4, ","), ""), IF($AS479=Довідники!$E$5, CONCATENATE($AM$4, "*,"), ""), IF($AZ479="З", CONCATENATE($AT$4, ","), ""), IF($AZ479=Довідники!$E$5, CONCATENATE($AT$4, "*,"), ""), IF($BG479="З", CONCATENATE($BA$4, ","), ""), IF($BG479=Довідники!$E$5, CONCATENATE($BA$4, "*,"), ""), IF($BN479="З", CONCATENATE($BH$4, ","), ""), IF($BN479=Довідники!$E$5, CONCATENATE($BH$4, "*,"), ""), IF($BU479="З", CONCATENATE($BO$4, ","), ""), IF($BU479=Довідники!$E$5, CONCATENATE($BO$4, "*,"), ""), IF($CB479="З", CONCATENATE($BV$4, ","), ""), IF($CB479=Довідники!$E$5, CONCATENATE($BV$4, "*,"), ""), IF($CI479="З", CONCATENATE($CC$4, ","), ""), IF($CI479=Довідники!$E$5, CONCATENATE($CC$4, "*,"), ""), IF($CP479="З", CONCATENATE($CJ$4, ","), ""), IF($CP479=Довідники!$E$5, CONCATENATE($CJ$4, "*,"), ""), IF($CW479="З", CONCATENATE($CQ$4, ","), ""), IF($CW479=Довідники!$E$5, CONCATENATE($CQ$4, "*,"), ""), IF($DD479="З", CONCATENATE($CX$4, ","), ""), IF($DD479=Довідники!$E$5, CONCATENATE($CX$4, "*,"), ""), IF($DK479="З", CONCATENATE($DE$4, ","), ""), IF($DK479=Довідники!$E$5, CONCATENATE($DE$4, "*,"), ""))</f>
        <v/>
      </c>
      <c r="H479" s="48" t="str">
        <f t="shared" si="387"/>
        <v/>
      </c>
      <c r="I479" s="48" t="str">
        <f t="shared" si="388"/>
        <v/>
      </c>
      <c r="J479" s="48">
        <f t="shared" si="410"/>
        <v>0</v>
      </c>
      <c r="K479" s="48" t="str">
        <f t="shared" si="390"/>
        <v/>
      </c>
      <c r="L479" s="48">
        <f t="shared" si="411"/>
        <v>0</v>
      </c>
      <c r="M479" s="51">
        <f t="shared" si="412"/>
        <v>0</v>
      </c>
      <c r="N479" s="51">
        <f t="shared" si="413"/>
        <v>0</v>
      </c>
      <c r="O479" s="52">
        <f t="shared" si="414"/>
        <v>0</v>
      </c>
      <c r="P479" s="96" t="str">
        <f t="shared" si="415"/>
        <v xml:space="preserve"> </v>
      </c>
      <c r="Q479" s="166" t="str">
        <f>IF(OR(P479&lt;Довідники!$J$8, P479&gt;Довідники!$K$8), "!", "")</f>
        <v>!</v>
      </c>
      <c r="R479" s="159"/>
      <c r="S479" s="103"/>
      <c r="T479" s="103"/>
      <c r="U479" s="72">
        <f t="shared" si="416"/>
        <v>0</v>
      </c>
      <c r="V479" s="104"/>
      <c r="W479" s="104"/>
      <c r="X479" s="105"/>
      <c r="Y479" s="102"/>
      <c r="Z479" s="103"/>
      <c r="AA479" s="103"/>
      <c r="AB479" s="72">
        <f t="shared" si="417"/>
        <v>0</v>
      </c>
      <c r="AC479" s="104"/>
      <c r="AD479" s="104"/>
      <c r="AE479" s="152"/>
      <c r="AF479" s="159"/>
      <c r="AG479" s="103"/>
      <c r="AH479" s="103"/>
      <c r="AI479" s="72">
        <f t="shared" si="418"/>
        <v>0</v>
      </c>
      <c r="AJ479" s="104"/>
      <c r="AK479" s="104"/>
      <c r="AL479" s="105"/>
      <c r="AM479" s="102"/>
      <c r="AN479" s="103"/>
      <c r="AO479" s="103"/>
      <c r="AP479" s="72">
        <f t="shared" si="419"/>
        <v>0</v>
      </c>
      <c r="AQ479" s="104"/>
      <c r="AR479" s="104"/>
      <c r="AS479" s="152"/>
      <c r="AT479" s="159"/>
      <c r="AU479" s="103"/>
      <c r="AV479" s="103"/>
      <c r="AW479" s="72">
        <f t="shared" si="420"/>
        <v>0</v>
      </c>
      <c r="AX479" s="104"/>
      <c r="AY479" s="104"/>
      <c r="AZ479" s="105"/>
      <c r="BA479" s="102"/>
      <c r="BB479" s="103"/>
      <c r="BC479" s="103"/>
      <c r="BD479" s="72">
        <f t="shared" si="421"/>
        <v>0</v>
      </c>
      <c r="BE479" s="104"/>
      <c r="BF479" s="104"/>
      <c r="BG479" s="152"/>
      <c r="BH479" s="159"/>
      <c r="BI479" s="103"/>
      <c r="BJ479" s="103"/>
      <c r="BK479" s="72">
        <f t="shared" si="422"/>
        <v>0</v>
      </c>
      <c r="BL479" s="104"/>
      <c r="BM479" s="104"/>
      <c r="BN479" s="105"/>
      <c r="BO479" s="102"/>
      <c r="BP479" s="103"/>
      <c r="BQ479" s="103"/>
      <c r="BR479" s="72">
        <f t="shared" si="423"/>
        <v>0</v>
      </c>
      <c r="BS479" s="104"/>
      <c r="BT479" s="104"/>
      <c r="BU479" s="152"/>
      <c r="BV479" s="159"/>
      <c r="BW479" s="103"/>
      <c r="BX479" s="103"/>
      <c r="BY479" s="72">
        <f t="shared" si="424"/>
        <v>0</v>
      </c>
      <c r="BZ479" s="104"/>
      <c r="CA479" s="104"/>
      <c r="CB479" s="105"/>
      <c r="CC479" s="102"/>
      <c r="CD479" s="103"/>
      <c r="CE479" s="103"/>
      <c r="CF479" s="72">
        <f t="shared" si="425"/>
        <v>0</v>
      </c>
      <c r="CG479" s="104"/>
      <c r="CH479" s="104"/>
      <c r="CI479" s="152"/>
      <c r="CJ479" s="159"/>
      <c r="CK479" s="103"/>
      <c r="CL479" s="103"/>
      <c r="CM479" s="72">
        <f t="shared" si="426"/>
        <v>0</v>
      </c>
      <c r="CN479" s="104"/>
      <c r="CO479" s="104"/>
      <c r="CP479" s="105"/>
      <c r="CQ479" s="102"/>
      <c r="CR479" s="103"/>
      <c r="CS479" s="103"/>
      <c r="CT479" s="72">
        <f t="shared" si="427"/>
        <v>0</v>
      </c>
      <c r="CU479" s="104"/>
      <c r="CV479" s="104"/>
      <c r="CW479" s="152"/>
      <c r="CX479" s="159"/>
      <c r="CY479" s="103"/>
      <c r="CZ479" s="103"/>
      <c r="DA479" s="72">
        <f t="shared" si="428"/>
        <v>0</v>
      </c>
      <c r="DB479" s="104"/>
      <c r="DC479" s="104"/>
      <c r="DD479" s="105"/>
      <c r="DE479" s="102"/>
      <c r="DF479" s="103"/>
      <c r="DG479" s="103"/>
      <c r="DH479" s="72">
        <f t="shared" si="429"/>
        <v>0</v>
      </c>
      <c r="DI479" s="104"/>
      <c r="DJ479" s="104"/>
      <c r="DK479" s="152"/>
      <c r="DL479" s="170">
        <f t="shared" si="430"/>
        <v>0</v>
      </c>
      <c r="DM479" s="51">
        <f>DN479*Довідники!$H$2</f>
        <v>0</v>
      </c>
      <c r="DN479" s="72">
        <f t="shared" si="431"/>
        <v>0</v>
      </c>
      <c r="DO479" s="96" t="str">
        <f t="shared" si="432"/>
        <v xml:space="preserve"> </v>
      </c>
      <c r="DP479" s="68" t="str">
        <f>IF(OR(DO479&lt;Довідники!$J$3, DO479&gt;Довідники!$K$3), "!", "")</f>
        <v>!</v>
      </c>
      <c r="DQ479" s="120"/>
      <c r="DR479" s="45" t="str">
        <f t="shared" si="433"/>
        <v/>
      </c>
      <c r="DS479" s="119"/>
      <c r="DT479" s="119"/>
      <c r="DU479" s="119"/>
      <c r="DV479" s="119"/>
      <c r="DW479" s="179"/>
      <c r="DX479" s="182"/>
      <c r="DY479" s="119"/>
      <c r="DZ479" s="119"/>
      <c r="EA479" s="183"/>
      <c r="EB479" s="129">
        <f t="shared" si="434"/>
        <v>0</v>
      </c>
      <c r="EC479" s="130">
        <f t="shared" si="435"/>
        <v>0</v>
      </c>
      <c r="ED479" s="131">
        <f t="shared" si="436"/>
        <v>0</v>
      </c>
      <c r="EE479" s="131">
        <f t="shared" si="437"/>
        <v>0</v>
      </c>
      <c r="EF479" s="131">
        <f t="shared" si="438"/>
        <v>0</v>
      </c>
      <c r="EG479" s="131">
        <f t="shared" si="439"/>
        <v>0</v>
      </c>
      <c r="EH479" s="131">
        <f t="shared" si="440"/>
        <v>0</v>
      </c>
      <c r="EI479" s="131">
        <f t="shared" si="441"/>
        <v>0</v>
      </c>
      <c r="EJ479" s="131">
        <f t="shared" si="442"/>
        <v>0</v>
      </c>
      <c r="EL479" s="123">
        <f t="shared" si="443"/>
        <v>0</v>
      </c>
    </row>
    <row r="480" spans="1:142" ht="13.5" hidden="1" thickBot="1" x14ac:dyDescent="0.25">
      <c r="A480" s="49">
        <f t="shared" si="409"/>
        <v>59</v>
      </c>
      <c r="B480" s="101"/>
      <c r="C480" s="50" t="str">
        <f>IF(ISBLANK(D480)=FALSE,VLOOKUP(D480,Довідники!$B$2:$C$45,2,FALSE),"")</f>
        <v/>
      </c>
      <c r="D480" s="145"/>
      <c r="E480" s="112"/>
      <c r="F480" s="48" t="str">
        <f t="shared" si="386"/>
        <v/>
      </c>
      <c r="G480" s="48" t="str">
        <f>CONCATENATE(IF($X480="З", CONCATENATE($R$4, ","), ""), IF($X480=Довідники!$E$5, CONCATENATE($R$4, "*,"), ""), IF($AE480="З", CONCATENATE($Y$4, ","), ""), IF($AE480=Довідники!$E$5, CONCATENATE($Y$4, "*,"), ""), IF($AL480="З", CONCATENATE($AF$4, ","), ""), IF($AL480=Довідники!$E$5, CONCATENATE($AF$4, "*,"), ""), IF($AS480="З", CONCATENATE($AM$4, ","), ""), IF($AS480=Довідники!$E$5, CONCATENATE($AM$4, "*,"), ""), IF($AZ480="З", CONCATENATE($AT$4, ","), ""), IF($AZ480=Довідники!$E$5, CONCATENATE($AT$4, "*,"), ""), IF($BG480="З", CONCATENATE($BA$4, ","), ""), IF($BG480=Довідники!$E$5, CONCATENATE($BA$4, "*,"), ""), IF($BN480="З", CONCATENATE($BH$4, ","), ""), IF($BN480=Довідники!$E$5, CONCATENATE($BH$4, "*,"), ""), IF($BU480="З", CONCATENATE($BO$4, ","), ""), IF($BU480=Довідники!$E$5, CONCATENATE($BO$4, "*,"), ""), IF($CB480="З", CONCATENATE($BV$4, ","), ""), IF($CB480=Довідники!$E$5, CONCATENATE($BV$4, "*,"), ""), IF($CI480="З", CONCATENATE($CC$4, ","), ""), IF($CI480=Довідники!$E$5, CONCATENATE($CC$4, "*,"), ""), IF($CP480="З", CONCATENATE($CJ$4, ","), ""), IF($CP480=Довідники!$E$5, CONCATENATE($CJ$4, "*,"), ""), IF($CW480="З", CONCATENATE($CQ$4, ","), ""), IF($CW480=Довідники!$E$5, CONCATENATE($CQ$4, "*,"), ""), IF($DD480="З", CONCATENATE($CX$4, ","), ""), IF($DD480=Довідники!$E$5, CONCATENATE($CX$4, "*,"), ""), IF($DK480="З", CONCATENATE($DE$4, ","), ""), IF($DK480=Довідники!$E$5, CONCATENATE($DE$4, "*,"), ""))</f>
        <v/>
      </c>
      <c r="H480" s="48" t="str">
        <f t="shared" si="387"/>
        <v/>
      </c>
      <c r="I480" s="48" t="str">
        <f t="shared" si="388"/>
        <v/>
      </c>
      <c r="J480" s="48">
        <f t="shared" si="410"/>
        <v>0</v>
      </c>
      <c r="K480" s="48" t="str">
        <f t="shared" si="390"/>
        <v/>
      </c>
      <c r="L480" s="48">
        <f t="shared" si="411"/>
        <v>0</v>
      </c>
      <c r="M480" s="51">
        <f t="shared" si="412"/>
        <v>0</v>
      </c>
      <c r="N480" s="51">
        <f t="shared" si="413"/>
        <v>0</v>
      </c>
      <c r="O480" s="52">
        <f t="shared" si="414"/>
        <v>0</v>
      </c>
      <c r="P480" s="96" t="str">
        <f t="shared" si="415"/>
        <v xml:space="preserve"> </v>
      </c>
      <c r="Q480" s="166" t="str">
        <f>IF(OR(P480&lt;Довідники!$J$8, P480&gt;Довідники!$K$8), "!", "")</f>
        <v>!</v>
      </c>
      <c r="R480" s="159"/>
      <c r="S480" s="103"/>
      <c r="T480" s="103"/>
      <c r="U480" s="72">
        <f t="shared" si="416"/>
        <v>0</v>
      </c>
      <c r="V480" s="104"/>
      <c r="W480" s="104"/>
      <c r="X480" s="105"/>
      <c r="Y480" s="102"/>
      <c r="Z480" s="103"/>
      <c r="AA480" s="103"/>
      <c r="AB480" s="72">
        <f t="shared" si="417"/>
        <v>0</v>
      </c>
      <c r="AC480" s="104"/>
      <c r="AD480" s="104"/>
      <c r="AE480" s="152"/>
      <c r="AF480" s="159"/>
      <c r="AG480" s="103"/>
      <c r="AH480" s="103"/>
      <c r="AI480" s="72">
        <f t="shared" si="418"/>
        <v>0</v>
      </c>
      <c r="AJ480" s="104"/>
      <c r="AK480" s="104"/>
      <c r="AL480" s="105"/>
      <c r="AM480" s="102"/>
      <c r="AN480" s="103"/>
      <c r="AO480" s="103"/>
      <c r="AP480" s="72">
        <f t="shared" si="419"/>
        <v>0</v>
      </c>
      <c r="AQ480" s="104"/>
      <c r="AR480" s="104"/>
      <c r="AS480" s="152"/>
      <c r="AT480" s="159"/>
      <c r="AU480" s="103"/>
      <c r="AV480" s="103"/>
      <c r="AW480" s="72">
        <f t="shared" si="420"/>
        <v>0</v>
      </c>
      <c r="AX480" s="104"/>
      <c r="AY480" s="104"/>
      <c r="AZ480" s="105"/>
      <c r="BA480" s="102"/>
      <c r="BB480" s="103"/>
      <c r="BC480" s="103"/>
      <c r="BD480" s="72">
        <f t="shared" si="421"/>
        <v>0</v>
      </c>
      <c r="BE480" s="104"/>
      <c r="BF480" s="104"/>
      <c r="BG480" s="152"/>
      <c r="BH480" s="159"/>
      <c r="BI480" s="103"/>
      <c r="BJ480" s="103"/>
      <c r="BK480" s="72">
        <f t="shared" si="422"/>
        <v>0</v>
      </c>
      <c r="BL480" s="104"/>
      <c r="BM480" s="104"/>
      <c r="BN480" s="105"/>
      <c r="BO480" s="102"/>
      <c r="BP480" s="103"/>
      <c r="BQ480" s="103"/>
      <c r="BR480" s="72">
        <f t="shared" si="423"/>
        <v>0</v>
      </c>
      <c r="BS480" s="104"/>
      <c r="BT480" s="104"/>
      <c r="BU480" s="152"/>
      <c r="BV480" s="159"/>
      <c r="BW480" s="103"/>
      <c r="BX480" s="103"/>
      <c r="BY480" s="72">
        <f t="shared" si="424"/>
        <v>0</v>
      </c>
      <c r="BZ480" s="104"/>
      <c r="CA480" s="104"/>
      <c r="CB480" s="105"/>
      <c r="CC480" s="102"/>
      <c r="CD480" s="103"/>
      <c r="CE480" s="103"/>
      <c r="CF480" s="72">
        <f t="shared" si="425"/>
        <v>0</v>
      </c>
      <c r="CG480" s="104"/>
      <c r="CH480" s="104"/>
      <c r="CI480" s="152"/>
      <c r="CJ480" s="159"/>
      <c r="CK480" s="103"/>
      <c r="CL480" s="103"/>
      <c r="CM480" s="72">
        <f t="shared" si="426"/>
        <v>0</v>
      </c>
      <c r="CN480" s="104"/>
      <c r="CO480" s="104"/>
      <c r="CP480" s="105"/>
      <c r="CQ480" s="102"/>
      <c r="CR480" s="103"/>
      <c r="CS480" s="103"/>
      <c r="CT480" s="72">
        <f t="shared" si="427"/>
        <v>0</v>
      </c>
      <c r="CU480" s="104"/>
      <c r="CV480" s="104"/>
      <c r="CW480" s="152"/>
      <c r="CX480" s="159"/>
      <c r="CY480" s="103"/>
      <c r="CZ480" s="103"/>
      <c r="DA480" s="72">
        <f t="shared" si="428"/>
        <v>0</v>
      </c>
      <c r="DB480" s="104"/>
      <c r="DC480" s="104"/>
      <c r="DD480" s="105"/>
      <c r="DE480" s="102"/>
      <c r="DF480" s="103"/>
      <c r="DG480" s="103"/>
      <c r="DH480" s="72">
        <f t="shared" si="429"/>
        <v>0</v>
      </c>
      <c r="DI480" s="104"/>
      <c r="DJ480" s="104"/>
      <c r="DK480" s="152"/>
      <c r="DL480" s="170">
        <f t="shared" si="430"/>
        <v>0</v>
      </c>
      <c r="DM480" s="51">
        <f>DN480*Довідники!$H$2</f>
        <v>0</v>
      </c>
      <c r="DN480" s="72">
        <f t="shared" si="431"/>
        <v>0</v>
      </c>
      <c r="DO480" s="96" t="str">
        <f t="shared" si="432"/>
        <v xml:space="preserve"> </v>
      </c>
      <c r="DP480" s="68" t="str">
        <f>IF(OR(DO480&lt;Довідники!$J$3, DO480&gt;Довідники!$K$3), "!", "")</f>
        <v>!</v>
      </c>
      <c r="DQ480" s="120"/>
      <c r="DR480" s="45" t="str">
        <f t="shared" si="433"/>
        <v/>
      </c>
      <c r="DS480" s="119"/>
      <c r="DT480" s="119"/>
      <c r="DU480" s="119"/>
      <c r="DV480" s="119"/>
      <c r="DW480" s="179"/>
      <c r="DX480" s="182"/>
      <c r="DY480" s="119"/>
      <c r="DZ480" s="119"/>
      <c r="EA480" s="183"/>
      <c r="EB480" s="129">
        <f t="shared" si="434"/>
        <v>0</v>
      </c>
      <c r="EC480" s="130">
        <f t="shared" si="435"/>
        <v>0</v>
      </c>
      <c r="ED480" s="131">
        <f t="shared" si="436"/>
        <v>0</v>
      </c>
      <c r="EE480" s="131">
        <f t="shared" si="437"/>
        <v>0</v>
      </c>
      <c r="EF480" s="131">
        <f t="shared" si="438"/>
        <v>0</v>
      </c>
      <c r="EG480" s="131">
        <f t="shared" si="439"/>
        <v>0</v>
      </c>
      <c r="EH480" s="131">
        <f t="shared" si="440"/>
        <v>0</v>
      </c>
      <c r="EI480" s="131">
        <f t="shared" si="441"/>
        <v>0</v>
      </c>
      <c r="EJ480" s="131">
        <f t="shared" si="442"/>
        <v>0</v>
      </c>
      <c r="EL480" s="123">
        <f t="shared" si="443"/>
        <v>0</v>
      </c>
    </row>
    <row r="481" spans="1:142" ht="13.5" hidden="1" thickBot="1" x14ac:dyDescent="0.25">
      <c r="A481" s="49">
        <f t="shared" si="409"/>
        <v>60</v>
      </c>
      <c r="B481" s="101"/>
      <c r="C481" s="50" t="str">
        <f>IF(ISBLANK(D481)=FALSE,VLOOKUP(D481,Довідники!$B$2:$C$45,2,FALSE),"")</f>
        <v/>
      </c>
      <c r="D481" s="145"/>
      <c r="E481" s="112"/>
      <c r="F481" s="48" t="str">
        <f t="shared" si="386"/>
        <v/>
      </c>
      <c r="G481" s="48" t="str">
        <f>CONCATENATE(IF($X481="З", CONCATENATE($R$4, ","), ""), IF($X481=Довідники!$E$5, CONCATENATE($R$4, "*,"), ""), IF($AE481="З", CONCATENATE($Y$4, ","), ""), IF($AE481=Довідники!$E$5, CONCATENATE($Y$4, "*,"), ""), IF($AL481="З", CONCATENATE($AF$4, ","), ""), IF($AL481=Довідники!$E$5, CONCATENATE($AF$4, "*,"), ""), IF($AS481="З", CONCATENATE($AM$4, ","), ""), IF($AS481=Довідники!$E$5, CONCATENATE($AM$4, "*,"), ""), IF($AZ481="З", CONCATENATE($AT$4, ","), ""), IF($AZ481=Довідники!$E$5, CONCATENATE($AT$4, "*,"), ""), IF($BG481="З", CONCATENATE($BA$4, ","), ""), IF($BG481=Довідники!$E$5, CONCATENATE($BA$4, "*,"), ""), IF($BN481="З", CONCATENATE($BH$4, ","), ""), IF($BN481=Довідники!$E$5, CONCATENATE($BH$4, "*,"), ""), IF($BU481="З", CONCATENATE($BO$4, ","), ""), IF($BU481=Довідники!$E$5, CONCATENATE($BO$4, "*,"), ""), IF($CB481="З", CONCATENATE($BV$4, ","), ""), IF($CB481=Довідники!$E$5, CONCATENATE($BV$4, "*,"), ""), IF($CI481="З", CONCATENATE($CC$4, ","), ""), IF($CI481=Довідники!$E$5, CONCATENATE($CC$4, "*,"), ""), IF($CP481="З", CONCATENATE($CJ$4, ","), ""), IF($CP481=Довідники!$E$5, CONCATENATE($CJ$4, "*,"), ""), IF($CW481="З", CONCATENATE($CQ$4, ","), ""), IF($CW481=Довідники!$E$5, CONCATENATE($CQ$4, "*,"), ""), IF($DD481="З", CONCATENATE($CX$4, ","), ""), IF($DD481=Довідники!$E$5, CONCATENATE($CX$4, "*,"), ""), IF($DK481="З", CONCATENATE($DE$4, ","), ""), IF($DK481=Довідники!$E$5, CONCATENATE($DE$4, "*,"), ""))</f>
        <v/>
      </c>
      <c r="H481" s="48" t="str">
        <f t="shared" si="387"/>
        <v/>
      </c>
      <c r="I481" s="48" t="str">
        <f t="shared" si="388"/>
        <v/>
      </c>
      <c r="J481" s="48">
        <f t="shared" si="410"/>
        <v>0</v>
      </c>
      <c r="K481" s="48" t="str">
        <f t="shared" si="390"/>
        <v/>
      </c>
      <c r="L481" s="48">
        <f t="shared" si="411"/>
        <v>0</v>
      </c>
      <c r="M481" s="51">
        <f t="shared" si="412"/>
        <v>0</v>
      </c>
      <c r="N481" s="51">
        <f t="shared" si="413"/>
        <v>0</v>
      </c>
      <c r="O481" s="52">
        <f t="shared" si="414"/>
        <v>0</v>
      </c>
      <c r="P481" s="96" t="str">
        <f t="shared" si="415"/>
        <v xml:space="preserve"> </v>
      </c>
      <c r="Q481" s="166" t="str">
        <f>IF(OR(P481&lt;Довідники!$J$8, P481&gt;Довідники!$K$8), "!", "")</f>
        <v>!</v>
      </c>
      <c r="R481" s="159"/>
      <c r="S481" s="103"/>
      <c r="T481" s="103"/>
      <c r="U481" s="72">
        <f t="shared" si="416"/>
        <v>0</v>
      </c>
      <c r="V481" s="104"/>
      <c r="W481" s="104"/>
      <c r="X481" s="105"/>
      <c r="Y481" s="102"/>
      <c r="Z481" s="103"/>
      <c r="AA481" s="103"/>
      <c r="AB481" s="72">
        <f t="shared" si="417"/>
        <v>0</v>
      </c>
      <c r="AC481" s="104"/>
      <c r="AD481" s="104"/>
      <c r="AE481" s="152"/>
      <c r="AF481" s="159"/>
      <c r="AG481" s="103"/>
      <c r="AH481" s="103"/>
      <c r="AI481" s="72">
        <f t="shared" si="418"/>
        <v>0</v>
      </c>
      <c r="AJ481" s="104"/>
      <c r="AK481" s="104"/>
      <c r="AL481" s="105"/>
      <c r="AM481" s="102"/>
      <c r="AN481" s="103"/>
      <c r="AO481" s="103"/>
      <c r="AP481" s="72">
        <f t="shared" si="419"/>
        <v>0</v>
      </c>
      <c r="AQ481" s="104"/>
      <c r="AR481" s="104"/>
      <c r="AS481" s="152"/>
      <c r="AT481" s="159"/>
      <c r="AU481" s="103"/>
      <c r="AV481" s="103"/>
      <c r="AW481" s="72">
        <f t="shared" si="420"/>
        <v>0</v>
      </c>
      <c r="AX481" s="104"/>
      <c r="AY481" s="104"/>
      <c r="AZ481" s="105"/>
      <c r="BA481" s="102"/>
      <c r="BB481" s="103"/>
      <c r="BC481" s="103"/>
      <c r="BD481" s="72">
        <f t="shared" si="421"/>
        <v>0</v>
      </c>
      <c r="BE481" s="104"/>
      <c r="BF481" s="104"/>
      <c r="BG481" s="152"/>
      <c r="BH481" s="159"/>
      <c r="BI481" s="103"/>
      <c r="BJ481" s="103"/>
      <c r="BK481" s="72">
        <f t="shared" si="422"/>
        <v>0</v>
      </c>
      <c r="BL481" s="104"/>
      <c r="BM481" s="104"/>
      <c r="BN481" s="105"/>
      <c r="BO481" s="102"/>
      <c r="BP481" s="103"/>
      <c r="BQ481" s="103"/>
      <c r="BR481" s="72">
        <f t="shared" si="423"/>
        <v>0</v>
      </c>
      <c r="BS481" s="104"/>
      <c r="BT481" s="104"/>
      <c r="BU481" s="152"/>
      <c r="BV481" s="159"/>
      <c r="BW481" s="103"/>
      <c r="BX481" s="103"/>
      <c r="BY481" s="72">
        <f t="shared" si="424"/>
        <v>0</v>
      </c>
      <c r="BZ481" s="104"/>
      <c r="CA481" s="104"/>
      <c r="CB481" s="105"/>
      <c r="CC481" s="102"/>
      <c r="CD481" s="103"/>
      <c r="CE481" s="103"/>
      <c r="CF481" s="72">
        <f t="shared" si="425"/>
        <v>0</v>
      </c>
      <c r="CG481" s="104"/>
      <c r="CH481" s="104"/>
      <c r="CI481" s="152"/>
      <c r="CJ481" s="159"/>
      <c r="CK481" s="103"/>
      <c r="CL481" s="103"/>
      <c r="CM481" s="72">
        <f t="shared" si="426"/>
        <v>0</v>
      </c>
      <c r="CN481" s="104"/>
      <c r="CO481" s="104"/>
      <c r="CP481" s="105"/>
      <c r="CQ481" s="102"/>
      <c r="CR481" s="103"/>
      <c r="CS481" s="103"/>
      <c r="CT481" s="72">
        <f t="shared" si="427"/>
        <v>0</v>
      </c>
      <c r="CU481" s="104"/>
      <c r="CV481" s="104"/>
      <c r="CW481" s="152"/>
      <c r="CX481" s="159"/>
      <c r="CY481" s="103"/>
      <c r="CZ481" s="103"/>
      <c r="DA481" s="72">
        <f t="shared" si="428"/>
        <v>0</v>
      </c>
      <c r="DB481" s="104"/>
      <c r="DC481" s="104"/>
      <c r="DD481" s="105"/>
      <c r="DE481" s="102"/>
      <c r="DF481" s="103"/>
      <c r="DG481" s="103"/>
      <c r="DH481" s="72">
        <f t="shared" si="429"/>
        <v>0</v>
      </c>
      <c r="DI481" s="104"/>
      <c r="DJ481" s="104"/>
      <c r="DK481" s="152"/>
      <c r="DL481" s="170">
        <f t="shared" si="430"/>
        <v>0</v>
      </c>
      <c r="DM481" s="51">
        <f>DN481*Довідники!$H$2</f>
        <v>0</v>
      </c>
      <c r="DN481" s="72">
        <f t="shared" si="431"/>
        <v>0</v>
      </c>
      <c r="DO481" s="96" t="str">
        <f t="shared" si="432"/>
        <v xml:space="preserve"> </v>
      </c>
      <c r="DP481" s="68" t="str">
        <f>IF(OR(DO481&lt;Довідники!$J$3, DO481&gt;Довідники!$K$3), "!", "")</f>
        <v>!</v>
      </c>
      <c r="DQ481" s="120"/>
      <c r="DR481" s="45" t="str">
        <f t="shared" si="433"/>
        <v/>
      </c>
      <c r="DS481" s="119"/>
      <c r="DT481" s="119"/>
      <c r="DU481" s="119"/>
      <c r="DV481" s="119"/>
      <c r="DW481" s="179"/>
      <c r="DX481" s="182"/>
      <c r="DY481" s="119"/>
      <c r="DZ481" s="119"/>
      <c r="EA481" s="183"/>
      <c r="EB481" s="129">
        <f t="shared" si="434"/>
        <v>0</v>
      </c>
      <c r="EC481" s="130">
        <f t="shared" si="435"/>
        <v>0</v>
      </c>
      <c r="ED481" s="131">
        <f t="shared" si="436"/>
        <v>0</v>
      </c>
      <c r="EE481" s="131">
        <f t="shared" si="437"/>
        <v>0</v>
      </c>
      <c r="EF481" s="131">
        <f t="shared" si="438"/>
        <v>0</v>
      </c>
      <c r="EG481" s="131">
        <f t="shared" si="439"/>
        <v>0</v>
      </c>
      <c r="EH481" s="131">
        <f t="shared" si="440"/>
        <v>0</v>
      </c>
      <c r="EI481" s="131">
        <f t="shared" si="441"/>
        <v>0</v>
      </c>
      <c r="EJ481" s="131">
        <f t="shared" si="442"/>
        <v>0</v>
      </c>
      <c r="EL481" s="123">
        <f t="shared" si="443"/>
        <v>0</v>
      </c>
    </row>
    <row r="482" spans="1:142" ht="13.5" hidden="1" thickBot="1" x14ac:dyDescent="0.25">
      <c r="A482" s="49">
        <f t="shared" si="409"/>
        <v>61</v>
      </c>
      <c r="B482" s="101"/>
      <c r="C482" s="50" t="str">
        <f>IF(ISBLANK(D482)=FALSE,VLOOKUP(D482,Довідники!$B$2:$C$45,2,FALSE),"")</f>
        <v/>
      </c>
      <c r="D482" s="145"/>
      <c r="E482" s="112"/>
      <c r="F482" s="48" t="str">
        <f t="shared" si="386"/>
        <v/>
      </c>
      <c r="G482" s="48" t="str">
        <f>CONCATENATE(IF($X482="З", CONCATENATE($R$4, ","), ""), IF($X482=Довідники!$E$5, CONCATENATE($R$4, "*,"), ""), IF($AE482="З", CONCATENATE($Y$4, ","), ""), IF($AE482=Довідники!$E$5, CONCATENATE($Y$4, "*,"), ""), IF($AL482="З", CONCATENATE($AF$4, ","), ""), IF($AL482=Довідники!$E$5, CONCATENATE($AF$4, "*,"), ""), IF($AS482="З", CONCATENATE($AM$4, ","), ""), IF($AS482=Довідники!$E$5, CONCATENATE($AM$4, "*,"), ""), IF($AZ482="З", CONCATENATE($AT$4, ","), ""), IF($AZ482=Довідники!$E$5, CONCATENATE($AT$4, "*,"), ""), IF($BG482="З", CONCATENATE($BA$4, ","), ""), IF($BG482=Довідники!$E$5, CONCATENATE($BA$4, "*,"), ""), IF($BN482="З", CONCATENATE($BH$4, ","), ""), IF($BN482=Довідники!$E$5, CONCATENATE($BH$4, "*,"), ""), IF($BU482="З", CONCATENATE($BO$4, ","), ""), IF($BU482=Довідники!$E$5, CONCATENATE($BO$4, "*,"), ""), IF($CB482="З", CONCATENATE($BV$4, ","), ""), IF($CB482=Довідники!$E$5, CONCATENATE($BV$4, "*,"), ""), IF($CI482="З", CONCATENATE($CC$4, ","), ""), IF($CI482=Довідники!$E$5, CONCATENATE($CC$4, "*,"), ""), IF($CP482="З", CONCATENATE($CJ$4, ","), ""), IF($CP482=Довідники!$E$5, CONCATENATE($CJ$4, "*,"), ""), IF($CW482="З", CONCATENATE($CQ$4, ","), ""), IF($CW482=Довідники!$E$5, CONCATENATE($CQ$4, "*,"), ""), IF($DD482="З", CONCATENATE($CX$4, ","), ""), IF($DD482=Довідники!$E$5, CONCATENATE($CX$4, "*,"), ""), IF($DK482="З", CONCATENATE($DE$4, ","), ""), IF($DK482=Довідники!$E$5, CONCATENATE($DE$4, "*,"), ""))</f>
        <v/>
      </c>
      <c r="H482" s="48" t="str">
        <f t="shared" si="387"/>
        <v/>
      </c>
      <c r="I482" s="48" t="str">
        <f t="shared" si="388"/>
        <v/>
      </c>
      <c r="J482" s="48">
        <f t="shared" si="410"/>
        <v>0</v>
      </c>
      <c r="K482" s="48" t="str">
        <f t="shared" si="390"/>
        <v/>
      </c>
      <c r="L482" s="48">
        <f t="shared" si="411"/>
        <v>0</v>
      </c>
      <c r="M482" s="51">
        <f t="shared" si="412"/>
        <v>0</v>
      </c>
      <c r="N482" s="51">
        <f t="shared" si="413"/>
        <v>0</v>
      </c>
      <c r="O482" s="52">
        <f t="shared" si="414"/>
        <v>0</v>
      </c>
      <c r="P482" s="96" t="str">
        <f t="shared" si="415"/>
        <v xml:space="preserve"> </v>
      </c>
      <c r="Q482" s="166" t="str">
        <f>IF(OR(P482&lt;Довідники!$J$8, P482&gt;Довідники!$K$8), "!", "")</f>
        <v>!</v>
      </c>
      <c r="R482" s="159"/>
      <c r="S482" s="103"/>
      <c r="T482" s="103"/>
      <c r="U482" s="72">
        <f t="shared" si="416"/>
        <v>0</v>
      </c>
      <c r="V482" s="104"/>
      <c r="W482" s="104"/>
      <c r="X482" s="105"/>
      <c r="Y482" s="102"/>
      <c r="Z482" s="103"/>
      <c r="AA482" s="103"/>
      <c r="AB482" s="72">
        <f t="shared" si="417"/>
        <v>0</v>
      </c>
      <c r="AC482" s="104"/>
      <c r="AD482" s="104"/>
      <c r="AE482" s="152"/>
      <c r="AF482" s="159"/>
      <c r="AG482" s="103"/>
      <c r="AH482" s="103"/>
      <c r="AI482" s="72">
        <f t="shared" si="418"/>
        <v>0</v>
      </c>
      <c r="AJ482" s="104"/>
      <c r="AK482" s="104"/>
      <c r="AL482" s="105"/>
      <c r="AM482" s="102"/>
      <c r="AN482" s="103"/>
      <c r="AO482" s="103"/>
      <c r="AP482" s="72">
        <f t="shared" si="419"/>
        <v>0</v>
      </c>
      <c r="AQ482" s="104"/>
      <c r="AR482" s="104"/>
      <c r="AS482" s="152"/>
      <c r="AT482" s="159"/>
      <c r="AU482" s="103"/>
      <c r="AV482" s="103"/>
      <c r="AW482" s="72">
        <f t="shared" si="420"/>
        <v>0</v>
      </c>
      <c r="AX482" s="104"/>
      <c r="AY482" s="104"/>
      <c r="AZ482" s="105"/>
      <c r="BA482" s="102"/>
      <c r="BB482" s="103"/>
      <c r="BC482" s="103"/>
      <c r="BD482" s="72">
        <f t="shared" si="421"/>
        <v>0</v>
      </c>
      <c r="BE482" s="104"/>
      <c r="BF482" s="104"/>
      <c r="BG482" s="152"/>
      <c r="BH482" s="159"/>
      <c r="BI482" s="103"/>
      <c r="BJ482" s="103"/>
      <c r="BK482" s="72">
        <f t="shared" si="422"/>
        <v>0</v>
      </c>
      <c r="BL482" s="104"/>
      <c r="BM482" s="104"/>
      <c r="BN482" s="105"/>
      <c r="BO482" s="102"/>
      <c r="BP482" s="103"/>
      <c r="BQ482" s="103"/>
      <c r="BR482" s="72">
        <f t="shared" si="423"/>
        <v>0</v>
      </c>
      <c r="BS482" s="104"/>
      <c r="BT482" s="104"/>
      <c r="BU482" s="152"/>
      <c r="BV482" s="159"/>
      <c r="BW482" s="103"/>
      <c r="BX482" s="103"/>
      <c r="BY482" s="72">
        <f t="shared" si="424"/>
        <v>0</v>
      </c>
      <c r="BZ482" s="104"/>
      <c r="CA482" s="104"/>
      <c r="CB482" s="105"/>
      <c r="CC482" s="102"/>
      <c r="CD482" s="103"/>
      <c r="CE482" s="103"/>
      <c r="CF482" s="72">
        <f t="shared" si="425"/>
        <v>0</v>
      </c>
      <c r="CG482" s="104"/>
      <c r="CH482" s="104"/>
      <c r="CI482" s="152"/>
      <c r="CJ482" s="159"/>
      <c r="CK482" s="103"/>
      <c r="CL482" s="103"/>
      <c r="CM482" s="72">
        <f t="shared" si="426"/>
        <v>0</v>
      </c>
      <c r="CN482" s="104"/>
      <c r="CO482" s="104"/>
      <c r="CP482" s="105"/>
      <c r="CQ482" s="102"/>
      <c r="CR482" s="103"/>
      <c r="CS482" s="103"/>
      <c r="CT482" s="72">
        <f t="shared" si="427"/>
        <v>0</v>
      </c>
      <c r="CU482" s="104"/>
      <c r="CV482" s="104"/>
      <c r="CW482" s="152"/>
      <c r="CX482" s="159"/>
      <c r="CY482" s="103"/>
      <c r="CZ482" s="103"/>
      <c r="DA482" s="72">
        <f t="shared" si="428"/>
        <v>0</v>
      </c>
      <c r="DB482" s="104"/>
      <c r="DC482" s="104"/>
      <c r="DD482" s="105"/>
      <c r="DE482" s="102"/>
      <c r="DF482" s="103"/>
      <c r="DG482" s="103"/>
      <c r="DH482" s="72">
        <f t="shared" si="429"/>
        <v>0</v>
      </c>
      <c r="DI482" s="104"/>
      <c r="DJ482" s="104"/>
      <c r="DK482" s="152"/>
      <c r="DL482" s="170">
        <f t="shared" si="430"/>
        <v>0</v>
      </c>
      <c r="DM482" s="51">
        <f>DN482*Довідники!$H$2</f>
        <v>0</v>
      </c>
      <c r="DN482" s="72">
        <f t="shared" si="431"/>
        <v>0</v>
      </c>
      <c r="DO482" s="96" t="str">
        <f t="shared" si="432"/>
        <v xml:space="preserve"> </v>
      </c>
      <c r="DP482" s="68" t="str">
        <f>IF(OR(DO482&lt;Довідники!$J$3, DO482&gt;Довідники!$K$3), "!", "")</f>
        <v>!</v>
      </c>
      <c r="DQ482" s="120"/>
      <c r="DR482" s="45" t="str">
        <f t="shared" si="433"/>
        <v/>
      </c>
      <c r="DS482" s="119"/>
      <c r="DT482" s="119"/>
      <c r="DU482" s="119"/>
      <c r="DV482" s="119"/>
      <c r="DW482" s="179"/>
      <c r="DX482" s="182"/>
      <c r="DY482" s="119"/>
      <c r="DZ482" s="119"/>
      <c r="EA482" s="183"/>
      <c r="EB482" s="129">
        <f t="shared" si="434"/>
        <v>0</v>
      </c>
      <c r="EC482" s="130">
        <f t="shared" si="435"/>
        <v>0</v>
      </c>
      <c r="ED482" s="131">
        <f t="shared" si="436"/>
        <v>0</v>
      </c>
      <c r="EE482" s="131">
        <f t="shared" si="437"/>
        <v>0</v>
      </c>
      <c r="EF482" s="131">
        <f t="shared" si="438"/>
        <v>0</v>
      </c>
      <c r="EG482" s="131">
        <f t="shared" si="439"/>
        <v>0</v>
      </c>
      <c r="EH482" s="131">
        <f t="shared" si="440"/>
        <v>0</v>
      </c>
      <c r="EI482" s="131">
        <f t="shared" si="441"/>
        <v>0</v>
      </c>
      <c r="EJ482" s="131">
        <f t="shared" si="442"/>
        <v>0</v>
      </c>
      <c r="EL482" s="123">
        <f t="shared" si="443"/>
        <v>0</v>
      </c>
    </row>
    <row r="483" spans="1:142" ht="13.5" hidden="1" thickBot="1" x14ac:dyDescent="0.25">
      <c r="A483" s="49">
        <f t="shared" si="409"/>
        <v>62</v>
      </c>
      <c r="B483" s="101"/>
      <c r="C483" s="50" t="str">
        <f>IF(ISBLANK(D483)=FALSE,VLOOKUP(D483,Довідники!$B$2:$C$45,2,FALSE),"")</f>
        <v/>
      </c>
      <c r="D483" s="145"/>
      <c r="E483" s="112"/>
      <c r="F483" s="48" t="str">
        <f t="shared" si="386"/>
        <v/>
      </c>
      <c r="G483" s="48" t="str">
        <f>CONCATENATE(IF($X483="З", CONCATENATE($R$4, ","), ""), IF($X483=Довідники!$E$5, CONCATENATE($R$4, "*,"), ""), IF($AE483="З", CONCATENATE($Y$4, ","), ""), IF($AE483=Довідники!$E$5, CONCATENATE($Y$4, "*,"), ""), IF($AL483="З", CONCATENATE($AF$4, ","), ""), IF($AL483=Довідники!$E$5, CONCATENATE($AF$4, "*,"), ""), IF($AS483="З", CONCATENATE($AM$4, ","), ""), IF($AS483=Довідники!$E$5, CONCATENATE($AM$4, "*,"), ""), IF($AZ483="З", CONCATENATE($AT$4, ","), ""), IF($AZ483=Довідники!$E$5, CONCATENATE($AT$4, "*,"), ""), IF($BG483="З", CONCATENATE($BA$4, ","), ""), IF($BG483=Довідники!$E$5, CONCATENATE($BA$4, "*,"), ""), IF($BN483="З", CONCATENATE($BH$4, ","), ""), IF($BN483=Довідники!$E$5, CONCATENATE($BH$4, "*,"), ""), IF($BU483="З", CONCATENATE($BO$4, ","), ""), IF($BU483=Довідники!$E$5, CONCATENATE($BO$4, "*,"), ""), IF($CB483="З", CONCATENATE($BV$4, ","), ""), IF($CB483=Довідники!$E$5, CONCATENATE($BV$4, "*,"), ""), IF($CI483="З", CONCATENATE($CC$4, ","), ""), IF($CI483=Довідники!$E$5, CONCATENATE($CC$4, "*,"), ""), IF($CP483="З", CONCATENATE($CJ$4, ","), ""), IF($CP483=Довідники!$E$5, CONCATENATE($CJ$4, "*,"), ""), IF($CW483="З", CONCATENATE($CQ$4, ","), ""), IF($CW483=Довідники!$E$5, CONCATENATE($CQ$4, "*,"), ""), IF($DD483="З", CONCATENATE($CX$4, ","), ""), IF($DD483=Довідники!$E$5, CONCATENATE($CX$4, "*,"), ""), IF($DK483="З", CONCATENATE($DE$4, ","), ""), IF($DK483=Довідники!$E$5, CONCATENATE($DE$4, "*,"), ""))</f>
        <v/>
      </c>
      <c r="H483" s="48" t="str">
        <f t="shared" si="387"/>
        <v/>
      </c>
      <c r="I483" s="48" t="str">
        <f t="shared" si="388"/>
        <v/>
      </c>
      <c r="J483" s="48">
        <f t="shared" si="410"/>
        <v>0</v>
      </c>
      <c r="K483" s="48" t="str">
        <f t="shared" si="390"/>
        <v/>
      </c>
      <c r="L483" s="48">
        <f t="shared" si="411"/>
        <v>0</v>
      </c>
      <c r="M483" s="51">
        <f t="shared" si="412"/>
        <v>0</v>
      </c>
      <c r="N483" s="51">
        <f t="shared" si="413"/>
        <v>0</v>
      </c>
      <c r="O483" s="52">
        <f t="shared" si="414"/>
        <v>0</v>
      </c>
      <c r="P483" s="96" t="str">
        <f t="shared" si="415"/>
        <v xml:space="preserve"> </v>
      </c>
      <c r="Q483" s="166" t="str">
        <f>IF(OR(P483&lt;Довідники!$J$8, P483&gt;Довідники!$K$8), "!", "")</f>
        <v>!</v>
      </c>
      <c r="R483" s="159"/>
      <c r="S483" s="103"/>
      <c r="T483" s="103"/>
      <c r="U483" s="72">
        <f t="shared" si="416"/>
        <v>0</v>
      </c>
      <c r="V483" s="104"/>
      <c r="W483" s="104"/>
      <c r="X483" s="105"/>
      <c r="Y483" s="102"/>
      <c r="Z483" s="103"/>
      <c r="AA483" s="103"/>
      <c r="AB483" s="72">
        <f t="shared" si="417"/>
        <v>0</v>
      </c>
      <c r="AC483" s="104"/>
      <c r="AD483" s="104"/>
      <c r="AE483" s="152"/>
      <c r="AF483" s="159"/>
      <c r="AG483" s="103"/>
      <c r="AH483" s="103"/>
      <c r="AI483" s="72">
        <f t="shared" si="418"/>
        <v>0</v>
      </c>
      <c r="AJ483" s="104"/>
      <c r="AK483" s="104"/>
      <c r="AL483" s="105"/>
      <c r="AM483" s="102"/>
      <c r="AN483" s="103"/>
      <c r="AO483" s="103"/>
      <c r="AP483" s="72">
        <f t="shared" si="419"/>
        <v>0</v>
      </c>
      <c r="AQ483" s="104"/>
      <c r="AR483" s="104"/>
      <c r="AS483" s="152"/>
      <c r="AT483" s="159"/>
      <c r="AU483" s="103"/>
      <c r="AV483" s="103"/>
      <c r="AW483" s="72">
        <f t="shared" si="420"/>
        <v>0</v>
      </c>
      <c r="AX483" s="104"/>
      <c r="AY483" s="104"/>
      <c r="AZ483" s="105"/>
      <c r="BA483" s="102"/>
      <c r="BB483" s="103"/>
      <c r="BC483" s="103"/>
      <c r="BD483" s="72">
        <f t="shared" si="421"/>
        <v>0</v>
      </c>
      <c r="BE483" s="104"/>
      <c r="BF483" s="104"/>
      <c r="BG483" s="152"/>
      <c r="BH483" s="159"/>
      <c r="BI483" s="103"/>
      <c r="BJ483" s="103"/>
      <c r="BK483" s="72">
        <f t="shared" si="422"/>
        <v>0</v>
      </c>
      <c r="BL483" s="104"/>
      <c r="BM483" s="104"/>
      <c r="BN483" s="105"/>
      <c r="BO483" s="102"/>
      <c r="BP483" s="103"/>
      <c r="BQ483" s="103"/>
      <c r="BR483" s="72">
        <f t="shared" si="423"/>
        <v>0</v>
      </c>
      <c r="BS483" s="104"/>
      <c r="BT483" s="104"/>
      <c r="BU483" s="152"/>
      <c r="BV483" s="159"/>
      <c r="BW483" s="103"/>
      <c r="BX483" s="103"/>
      <c r="BY483" s="72">
        <f t="shared" si="424"/>
        <v>0</v>
      </c>
      <c r="BZ483" s="104"/>
      <c r="CA483" s="104"/>
      <c r="CB483" s="105"/>
      <c r="CC483" s="102"/>
      <c r="CD483" s="103"/>
      <c r="CE483" s="103"/>
      <c r="CF483" s="72">
        <f t="shared" si="425"/>
        <v>0</v>
      </c>
      <c r="CG483" s="104"/>
      <c r="CH483" s="104"/>
      <c r="CI483" s="152"/>
      <c r="CJ483" s="159"/>
      <c r="CK483" s="103"/>
      <c r="CL483" s="103"/>
      <c r="CM483" s="72">
        <f t="shared" si="426"/>
        <v>0</v>
      </c>
      <c r="CN483" s="104"/>
      <c r="CO483" s="104"/>
      <c r="CP483" s="105"/>
      <c r="CQ483" s="102"/>
      <c r="CR483" s="103"/>
      <c r="CS483" s="103"/>
      <c r="CT483" s="72">
        <f t="shared" si="427"/>
        <v>0</v>
      </c>
      <c r="CU483" s="104"/>
      <c r="CV483" s="104"/>
      <c r="CW483" s="152"/>
      <c r="CX483" s="159"/>
      <c r="CY483" s="103"/>
      <c r="CZ483" s="103"/>
      <c r="DA483" s="72">
        <f t="shared" si="428"/>
        <v>0</v>
      </c>
      <c r="DB483" s="104"/>
      <c r="DC483" s="104"/>
      <c r="DD483" s="105"/>
      <c r="DE483" s="102"/>
      <c r="DF483" s="103"/>
      <c r="DG483" s="103"/>
      <c r="DH483" s="72">
        <f t="shared" si="429"/>
        <v>0</v>
      </c>
      <c r="DI483" s="104"/>
      <c r="DJ483" s="104"/>
      <c r="DK483" s="152"/>
      <c r="DL483" s="170">
        <f t="shared" si="430"/>
        <v>0</v>
      </c>
      <c r="DM483" s="51">
        <f>DN483*Довідники!$H$2</f>
        <v>0</v>
      </c>
      <c r="DN483" s="72">
        <f t="shared" si="431"/>
        <v>0</v>
      </c>
      <c r="DO483" s="96" t="str">
        <f t="shared" si="432"/>
        <v xml:space="preserve"> </v>
      </c>
      <c r="DP483" s="68" t="str">
        <f>IF(OR(DO483&lt;Довідники!$J$3, DO483&gt;Довідники!$K$3), "!", "")</f>
        <v>!</v>
      </c>
      <c r="DQ483" s="120"/>
      <c r="DR483" s="45" t="str">
        <f t="shared" si="433"/>
        <v/>
      </c>
      <c r="DS483" s="119"/>
      <c r="DT483" s="119"/>
      <c r="DU483" s="119"/>
      <c r="DV483" s="119"/>
      <c r="DW483" s="179"/>
      <c r="DX483" s="182"/>
      <c r="DY483" s="119"/>
      <c r="DZ483" s="119"/>
      <c r="EA483" s="183"/>
      <c r="EB483" s="129">
        <f t="shared" si="434"/>
        <v>0</v>
      </c>
      <c r="EC483" s="130">
        <f t="shared" si="435"/>
        <v>0</v>
      </c>
      <c r="ED483" s="131">
        <f t="shared" si="436"/>
        <v>0</v>
      </c>
      <c r="EE483" s="131">
        <f t="shared" si="437"/>
        <v>0</v>
      </c>
      <c r="EF483" s="131">
        <f t="shared" si="438"/>
        <v>0</v>
      </c>
      <c r="EG483" s="131">
        <f t="shared" si="439"/>
        <v>0</v>
      </c>
      <c r="EH483" s="131">
        <f t="shared" si="440"/>
        <v>0</v>
      </c>
      <c r="EI483" s="131">
        <f t="shared" si="441"/>
        <v>0</v>
      </c>
      <c r="EJ483" s="131">
        <f t="shared" si="442"/>
        <v>0</v>
      </c>
      <c r="EL483" s="123">
        <f t="shared" si="443"/>
        <v>0</v>
      </c>
    </row>
    <row r="484" spans="1:142" ht="13.5" hidden="1" thickBot="1" x14ac:dyDescent="0.25">
      <c r="A484" s="49">
        <f t="shared" si="409"/>
        <v>63</v>
      </c>
      <c r="B484" s="101"/>
      <c r="C484" s="50" t="str">
        <f>IF(ISBLANK(D484)=FALSE,VLOOKUP(D484,Довідники!$B$2:$C$45,2,FALSE),"")</f>
        <v/>
      </c>
      <c r="D484" s="145"/>
      <c r="E484" s="112"/>
      <c r="F484" s="48" t="str">
        <f t="shared" si="386"/>
        <v/>
      </c>
      <c r="G484" s="48" t="str">
        <f>CONCATENATE(IF($X484="З", CONCATENATE($R$4, ","), ""), IF($X484=Довідники!$E$5, CONCATENATE($R$4, "*,"), ""), IF($AE484="З", CONCATENATE($Y$4, ","), ""), IF($AE484=Довідники!$E$5, CONCATENATE($Y$4, "*,"), ""), IF($AL484="З", CONCATENATE($AF$4, ","), ""), IF($AL484=Довідники!$E$5, CONCATENATE($AF$4, "*,"), ""), IF($AS484="З", CONCATENATE($AM$4, ","), ""), IF($AS484=Довідники!$E$5, CONCATENATE($AM$4, "*,"), ""), IF($AZ484="З", CONCATENATE($AT$4, ","), ""), IF($AZ484=Довідники!$E$5, CONCATENATE($AT$4, "*,"), ""), IF($BG484="З", CONCATENATE($BA$4, ","), ""), IF($BG484=Довідники!$E$5, CONCATENATE($BA$4, "*,"), ""), IF($BN484="З", CONCATENATE($BH$4, ","), ""), IF($BN484=Довідники!$E$5, CONCATENATE($BH$4, "*,"), ""), IF($BU484="З", CONCATENATE($BO$4, ","), ""), IF($BU484=Довідники!$E$5, CONCATENATE($BO$4, "*,"), ""), IF($CB484="З", CONCATENATE($BV$4, ","), ""), IF($CB484=Довідники!$E$5, CONCATENATE($BV$4, "*,"), ""), IF($CI484="З", CONCATENATE($CC$4, ","), ""), IF($CI484=Довідники!$E$5, CONCATENATE($CC$4, "*,"), ""), IF($CP484="З", CONCATENATE($CJ$4, ","), ""), IF($CP484=Довідники!$E$5, CONCATENATE($CJ$4, "*,"), ""), IF($CW484="З", CONCATENATE($CQ$4, ","), ""), IF($CW484=Довідники!$E$5, CONCATENATE($CQ$4, "*,"), ""), IF($DD484="З", CONCATENATE($CX$4, ","), ""), IF($DD484=Довідники!$E$5, CONCATENATE($CX$4, "*,"), ""), IF($DK484="З", CONCATENATE($DE$4, ","), ""), IF($DK484=Довідники!$E$5, CONCATENATE($DE$4, "*,"), ""))</f>
        <v/>
      </c>
      <c r="H484" s="48" t="str">
        <f t="shared" si="387"/>
        <v/>
      </c>
      <c r="I484" s="48" t="str">
        <f t="shared" si="388"/>
        <v/>
      </c>
      <c r="J484" s="48">
        <f t="shared" si="410"/>
        <v>0</v>
      </c>
      <c r="K484" s="48" t="str">
        <f t="shared" si="390"/>
        <v/>
      </c>
      <c r="L484" s="48">
        <f t="shared" si="411"/>
        <v>0</v>
      </c>
      <c r="M484" s="51">
        <f t="shared" si="412"/>
        <v>0</v>
      </c>
      <c r="N484" s="51">
        <f t="shared" si="413"/>
        <v>0</v>
      </c>
      <c r="O484" s="52">
        <f t="shared" si="414"/>
        <v>0</v>
      </c>
      <c r="P484" s="96" t="str">
        <f t="shared" si="415"/>
        <v xml:space="preserve"> </v>
      </c>
      <c r="Q484" s="166" t="str">
        <f>IF(OR(P484&lt;Довідники!$J$8, P484&gt;Довідники!$K$8), "!", "")</f>
        <v>!</v>
      </c>
      <c r="R484" s="159"/>
      <c r="S484" s="103"/>
      <c r="T484" s="103"/>
      <c r="U484" s="72">
        <f t="shared" si="416"/>
        <v>0</v>
      </c>
      <c r="V484" s="104"/>
      <c r="W484" s="104"/>
      <c r="X484" s="105"/>
      <c r="Y484" s="102"/>
      <c r="Z484" s="103"/>
      <c r="AA484" s="103"/>
      <c r="AB484" s="72">
        <f t="shared" si="417"/>
        <v>0</v>
      </c>
      <c r="AC484" s="104"/>
      <c r="AD484" s="104"/>
      <c r="AE484" s="152"/>
      <c r="AF484" s="159"/>
      <c r="AG484" s="103"/>
      <c r="AH484" s="103"/>
      <c r="AI484" s="72">
        <f t="shared" si="418"/>
        <v>0</v>
      </c>
      <c r="AJ484" s="104"/>
      <c r="AK484" s="104"/>
      <c r="AL484" s="105"/>
      <c r="AM484" s="102"/>
      <c r="AN484" s="103"/>
      <c r="AO484" s="103"/>
      <c r="AP484" s="72">
        <f t="shared" si="419"/>
        <v>0</v>
      </c>
      <c r="AQ484" s="104"/>
      <c r="AR484" s="104"/>
      <c r="AS484" s="152"/>
      <c r="AT484" s="159"/>
      <c r="AU484" s="103"/>
      <c r="AV484" s="103"/>
      <c r="AW484" s="72">
        <f t="shared" si="420"/>
        <v>0</v>
      </c>
      <c r="AX484" s="104"/>
      <c r="AY484" s="104"/>
      <c r="AZ484" s="105"/>
      <c r="BA484" s="102"/>
      <c r="BB484" s="103"/>
      <c r="BC484" s="103"/>
      <c r="BD484" s="72">
        <f t="shared" si="421"/>
        <v>0</v>
      </c>
      <c r="BE484" s="104"/>
      <c r="BF484" s="104"/>
      <c r="BG484" s="152"/>
      <c r="BH484" s="159"/>
      <c r="BI484" s="103"/>
      <c r="BJ484" s="103"/>
      <c r="BK484" s="72">
        <f t="shared" si="422"/>
        <v>0</v>
      </c>
      <c r="BL484" s="104"/>
      <c r="BM484" s="104"/>
      <c r="BN484" s="105"/>
      <c r="BO484" s="102"/>
      <c r="BP484" s="103"/>
      <c r="BQ484" s="103"/>
      <c r="BR484" s="72">
        <f t="shared" si="423"/>
        <v>0</v>
      </c>
      <c r="BS484" s="104"/>
      <c r="BT484" s="104"/>
      <c r="BU484" s="152"/>
      <c r="BV484" s="159"/>
      <c r="BW484" s="103"/>
      <c r="BX484" s="103"/>
      <c r="BY484" s="72">
        <f t="shared" si="424"/>
        <v>0</v>
      </c>
      <c r="BZ484" s="104"/>
      <c r="CA484" s="104"/>
      <c r="CB484" s="105"/>
      <c r="CC484" s="102"/>
      <c r="CD484" s="103"/>
      <c r="CE484" s="103"/>
      <c r="CF484" s="72">
        <f t="shared" si="425"/>
        <v>0</v>
      </c>
      <c r="CG484" s="104"/>
      <c r="CH484" s="104"/>
      <c r="CI484" s="152"/>
      <c r="CJ484" s="159"/>
      <c r="CK484" s="103"/>
      <c r="CL484" s="103"/>
      <c r="CM484" s="72">
        <f t="shared" si="426"/>
        <v>0</v>
      </c>
      <c r="CN484" s="104"/>
      <c r="CO484" s="104"/>
      <c r="CP484" s="105"/>
      <c r="CQ484" s="102"/>
      <c r="CR484" s="103"/>
      <c r="CS484" s="103"/>
      <c r="CT484" s="72">
        <f t="shared" si="427"/>
        <v>0</v>
      </c>
      <c r="CU484" s="104"/>
      <c r="CV484" s="104"/>
      <c r="CW484" s="152"/>
      <c r="CX484" s="159"/>
      <c r="CY484" s="103"/>
      <c r="CZ484" s="103"/>
      <c r="DA484" s="72">
        <f t="shared" si="428"/>
        <v>0</v>
      </c>
      <c r="DB484" s="104"/>
      <c r="DC484" s="104"/>
      <c r="DD484" s="105"/>
      <c r="DE484" s="102"/>
      <c r="DF484" s="103"/>
      <c r="DG484" s="103"/>
      <c r="DH484" s="72">
        <f t="shared" si="429"/>
        <v>0</v>
      </c>
      <c r="DI484" s="104"/>
      <c r="DJ484" s="104"/>
      <c r="DK484" s="152"/>
      <c r="DL484" s="170">
        <f t="shared" si="430"/>
        <v>0</v>
      </c>
      <c r="DM484" s="51">
        <f>DN484*Довідники!$H$2</f>
        <v>0</v>
      </c>
      <c r="DN484" s="72">
        <f t="shared" si="431"/>
        <v>0</v>
      </c>
      <c r="DO484" s="96" t="str">
        <f t="shared" si="432"/>
        <v xml:space="preserve"> </v>
      </c>
      <c r="DP484" s="68" t="str">
        <f>IF(OR(DO484&lt;Довідники!$J$3, DO484&gt;Довідники!$K$3), "!", "")</f>
        <v>!</v>
      </c>
      <c r="DQ484" s="120"/>
      <c r="DR484" s="45" t="str">
        <f t="shared" si="433"/>
        <v/>
      </c>
      <c r="DS484" s="119"/>
      <c r="DT484" s="119"/>
      <c r="DU484" s="119"/>
      <c r="DV484" s="119"/>
      <c r="DW484" s="179"/>
      <c r="DX484" s="182"/>
      <c r="DY484" s="119"/>
      <c r="DZ484" s="119"/>
      <c r="EA484" s="183"/>
      <c r="EB484" s="129">
        <f t="shared" si="434"/>
        <v>0</v>
      </c>
      <c r="EC484" s="130">
        <f t="shared" si="435"/>
        <v>0</v>
      </c>
      <c r="ED484" s="131">
        <f t="shared" si="436"/>
        <v>0</v>
      </c>
      <c r="EE484" s="131">
        <f t="shared" si="437"/>
        <v>0</v>
      </c>
      <c r="EF484" s="131">
        <f t="shared" si="438"/>
        <v>0</v>
      </c>
      <c r="EG484" s="131">
        <f t="shared" si="439"/>
        <v>0</v>
      </c>
      <c r="EH484" s="131">
        <f t="shared" si="440"/>
        <v>0</v>
      </c>
      <c r="EI484" s="131">
        <f t="shared" si="441"/>
        <v>0</v>
      </c>
      <c r="EJ484" s="131">
        <f t="shared" si="442"/>
        <v>0</v>
      </c>
      <c r="EL484" s="123">
        <f t="shared" si="443"/>
        <v>0</v>
      </c>
    </row>
    <row r="485" spans="1:142" ht="13.5" hidden="1" thickBot="1" x14ac:dyDescent="0.25">
      <c r="A485" s="49">
        <f t="shared" si="409"/>
        <v>64</v>
      </c>
      <c r="B485" s="101"/>
      <c r="C485" s="50" t="str">
        <f>IF(ISBLANK(D485)=FALSE,VLOOKUP(D485,Довідники!$B$2:$C$45,2,FALSE),"")</f>
        <v/>
      </c>
      <c r="D485" s="145"/>
      <c r="E485" s="112"/>
      <c r="F485" s="48" t="str">
        <f t="shared" si="386"/>
        <v/>
      </c>
      <c r="G485" s="48" t="str">
        <f>CONCATENATE(IF($X485="З", CONCATENATE($R$4, ","), ""), IF($X485=Довідники!$E$5, CONCATENATE($R$4, "*,"), ""), IF($AE485="З", CONCATENATE($Y$4, ","), ""), IF($AE485=Довідники!$E$5, CONCATENATE($Y$4, "*,"), ""), IF($AL485="З", CONCATENATE($AF$4, ","), ""), IF($AL485=Довідники!$E$5, CONCATENATE($AF$4, "*,"), ""), IF($AS485="З", CONCATENATE($AM$4, ","), ""), IF($AS485=Довідники!$E$5, CONCATENATE($AM$4, "*,"), ""), IF($AZ485="З", CONCATENATE($AT$4, ","), ""), IF($AZ485=Довідники!$E$5, CONCATENATE($AT$4, "*,"), ""), IF($BG485="З", CONCATENATE($BA$4, ","), ""), IF($BG485=Довідники!$E$5, CONCATENATE($BA$4, "*,"), ""), IF($BN485="З", CONCATENATE($BH$4, ","), ""), IF($BN485=Довідники!$E$5, CONCATENATE($BH$4, "*,"), ""), IF($BU485="З", CONCATENATE($BO$4, ","), ""), IF($BU485=Довідники!$E$5, CONCATENATE($BO$4, "*,"), ""), IF($CB485="З", CONCATENATE($BV$4, ","), ""), IF($CB485=Довідники!$E$5, CONCATENATE($BV$4, "*,"), ""), IF($CI485="З", CONCATENATE($CC$4, ","), ""), IF($CI485=Довідники!$E$5, CONCATENATE($CC$4, "*,"), ""), IF($CP485="З", CONCATENATE($CJ$4, ","), ""), IF($CP485=Довідники!$E$5, CONCATENATE($CJ$4, "*,"), ""), IF($CW485="З", CONCATENATE($CQ$4, ","), ""), IF($CW485=Довідники!$E$5, CONCATENATE($CQ$4, "*,"), ""), IF($DD485="З", CONCATENATE($CX$4, ","), ""), IF($DD485=Довідники!$E$5, CONCATENATE($CX$4, "*,"), ""), IF($DK485="З", CONCATENATE($DE$4, ","), ""), IF($DK485=Довідники!$E$5, CONCATENATE($DE$4, "*,"), ""))</f>
        <v/>
      </c>
      <c r="H485" s="48" t="str">
        <f t="shared" si="387"/>
        <v/>
      </c>
      <c r="I485" s="48" t="str">
        <f t="shared" si="388"/>
        <v/>
      </c>
      <c r="J485" s="48">
        <f t="shared" si="410"/>
        <v>0</v>
      </c>
      <c r="K485" s="48" t="str">
        <f t="shared" si="390"/>
        <v/>
      </c>
      <c r="L485" s="48">
        <f t="shared" si="411"/>
        <v>0</v>
      </c>
      <c r="M485" s="51">
        <f t="shared" si="412"/>
        <v>0</v>
      </c>
      <c r="N485" s="51">
        <f t="shared" si="413"/>
        <v>0</v>
      </c>
      <c r="O485" s="52">
        <f t="shared" si="414"/>
        <v>0</v>
      </c>
      <c r="P485" s="96" t="str">
        <f t="shared" si="415"/>
        <v xml:space="preserve"> </v>
      </c>
      <c r="Q485" s="166" t="str">
        <f>IF(OR(P485&lt;Довідники!$J$8, P485&gt;Довідники!$K$8), "!", "")</f>
        <v>!</v>
      </c>
      <c r="R485" s="159"/>
      <c r="S485" s="103"/>
      <c r="T485" s="103"/>
      <c r="U485" s="72">
        <f t="shared" si="416"/>
        <v>0</v>
      </c>
      <c r="V485" s="104"/>
      <c r="W485" s="104"/>
      <c r="X485" s="105"/>
      <c r="Y485" s="102"/>
      <c r="Z485" s="103"/>
      <c r="AA485" s="103"/>
      <c r="AB485" s="72">
        <f t="shared" si="417"/>
        <v>0</v>
      </c>
      <c r="AC485" s="104"/>
      <c r="AD485" s="104"/>
      <c r="AE485" s="152"/>
      <c r="AF485" s="159"/>
      <c r="AG485" s="103"/>
      <c r="AH485" s="103"/>
      <c r="AI485" s="72">
        <f t="shared" si="418"/>
        <v>0</v>
      </c>
      <c r="AJ485" s="104"/>
      <c r="AK485" s="104"/>
      <c r="AL485" s="105"/>
      <c r="AM485" s="102"/>
      <c r="AN485" s="103"/>
      <c r="AO485" s="103"/>
      <c r="AP485" s="72">
        <f t="shared" si="419"/>
        <v>0</v>
      </c>
      <c r="AQ485" s="104"/>
      <c r="AR485" s="104"/>
      <c r="AS485" s="152"/>
      <c r="AT485" s="159"/>
      <c r="AU485" s="103"/>
      <c r="AV485" s="103"/>
      <c r="AW485" s="72">
        <f t="shared" si="420"/>
        <v>0</v>
      </c>
      <c r="AX485" s="104"/>
      <c r="AY485" s="104"/>
      <c r="AZ485" s="105"/>
      <c r="BA485" s="102"/>
      <c r="BB485" s="103"/>
      <c r="BC485" s="103"/>
      <c r="BD485" s="72">
        <f t="shared" si="421"/>
        <v>0</v>
      </c>
      <c r="BE485" s="104"/>
      <c r="BF485" s="104"/>
      <c r="BG485" s="152"/>
      <c r="BH485" s="159"/>
      <c r="BI485" s="103"/>
      <c r="BJ485" s="103"/>
      <c r="BK485" s="72">
        <f t="shared" si="422"/>
        <v>0</v>
      </c>
      <c r="BL485" s="104"/>
      <c r="BM485" s="104"/>
      <c r="BN485" s="105"/>
      <c r="BO485" s="102"/>
      <c r="BP485" s="103"/>
      <c r="BQ485" s="103"/>
      <c r="BR485" s="72">
        <f t="shared" si="423"/>
        <v>0</v>
      </c>
      <c r="BS485" s="104"/>
      <c r="BT485" s="104"/>
      <c r="BU485" s="152"/>
      <c r="BV485" s="159"/>
      <c r="BW485" s="103"/>
      <c r="BX485" s="103"/>
      <c r="BY485" s="72">
        <f t="shared" si="424"/>
        <v>0</v>
      </c>
      <c r="BZ485" s="104"/>
      <c r="CA485" s="104"/>
      <c r="CB485" s="105"/>
      <c r="CC485" s="102"/>
      <c r="CD485" s="103"/>
      <c r="CE485" s="103"/>
      <c r="CF485" s="72">
        <f t="shared" si="425"/>
        <v>0</v>
      </c>
      <c r="CG485" s="104"/>
      <c r="CH485" s="104"/>
      <c r="CI485" s="152"/>
      <c r="CJ485" s="159"/>
      <c r="CK485" s="103"/>
      <c r="CL485" s="103"/>
      <c r="CM485" s="72">
        <f t="shared" si="426"/>
        <v>0</v>
      </c>
      <c r="CN485" s="104"/>
      <c r="CO485" s="104"/>
      <c r="CP485" s="105"/>
      <c r="CQ485" s="102"/>
      <c r="CR485" s="103"/>
      <c r="CS485" s="103"/>
      <c r="CT485" s="72">
        <f t="shared" si="427"/>
        <v>0</v>
      </c>
      <c r="CU485" s="104"/>
      <c r="CV485" s="104"/>
      <c r="CW485" s="152"/>
      <c r="CX485" s="159"/>
      <c r="CY485" s="103"/>
      <c r="CZ485" s="103"/>
      <c r="DA485" s="72">
        <f t="shared" si="428"/>
        <v>0</v>
      </c>
      <c r="DB485" s="104"/>
      <c r="DC485" s="104"/>
      <c r="DD485" s="105"/>
      <c r="DE485" s="102"/>
      <c r="DF485" s="103"/>
      <c r="DG485" s="103"/>
      <c r="DH485" s="72">
        <f t="shared" si="429"/>
        <v>0</v>
      </c>
      <c r="DI485" s="104"/>
      <c r="DJ485" s="104"/>
      <c r="DK485" s="152"/>
      <c r="DL485" s="170">
        <f t="shared" si="430"/>
        <v>0</v>
      </c>
      <c r="DM485" s="51">
        <f>DN485*Довідники!$H$2</f>
        <v>0</v>
      </c>
      <c r="DN485" s="72">
        <f t="shared" si="431"/>
        <v>0</v>
      </c>
      <c r="DO485" s="96" t="str">
        <f t="shared" si="432"/>
        <v xml:space="preserve"> </v>
      </c>
      <c r="DP485" s="68" t="str">
        <f>IF(OR(DO485&lt;Довідники!$J$3, DO485&gt;Довідники!$K$3), "!", "")</f>
        <v>!</v>
      </c>
      <c r="DQ485" s="120"/>
      <c r="DR485" s="45" t="str">
        <f t="shared" si="433"/>
        <v/>
      </c>
      <c r="DS485" s="119"/>
      <c r="DT485" s="119"/>
      <c r="DU485" s="119"/>
      <c r="DV485" s="119"/>
      <c r="DW485" s="179"/>
      <c r="DX485" s="182"/>
      <c r="DY485" s="119"/>
      <c r="DZ485" s="119"/>
      <c r="EA485" s="183"/>
      <c r="EB485" s="129">
        <f t="shared" si="434"/>
        <v>0</v>
      </c>
      <c r="EC485" s="130">
        <f t="shared" si="435"/>
        <v>0</v>
      </c>
      <c r="ED485" s="131">
        <f t="shared" si="436"/>
        <v>0</v>
      </c>
      <c r="EE485" s="131">
        <f t="shared" si="437"/>
        <v>0</v>
      </c>
      <c r="EF485" s="131">
        <f t="shared" si="438"/>
        <v>0</v>
      </c>
      <c r="EG485" s="131">
        <f t="shared" si="439"/>
        <v>0</v>
      </c>
      <c r="EH485" s="131">
        <f t="shared" si="440"/>
        <v>0</v>
      </c>
      <c r="EI485" s="131">
        <f t="shared" si="441"/>
        <v>0</v>
      </c>
      <c r="EJ485" s="131">
        <f t="shared" si="442"/>
        <v>0</v>
      </c>
      <c r="EL485" s="123">
        <f t="shared" si="443"/>
        <v>0</v>
      </c>
    </row>
    <row r="486" spans="1:142" ht="13.5" hidden="1" thickBot="1" x14ac:dyDescent="0.25">
      <c r="A486" s="49">
        <f t="shared" si="409"/>
        <v>65</v>
      </c>
      <c r="B486" s="101"/>
      <c r="C486" s="50" t="str">
        <f>IF(ISBLANK(D486)=FALSE,VLOOKUP(D486,Довідники!$B$2:$C$45,2,FALSE),"")</f>
        <v/>
      </c>
      <c r="D486" s="145"/>
      <c r="E486" s="112"/>
      <c r="F486" s="48" t="str">
        <f t="shared" si="386"/>
        <v/>
      </c>
      <c r="G486" s="48" t="str">
        <f>CONCATENATE(IF($X486="З", CONCATENATE($R$4, ","), ""), IF($X486=Довідники!$E$5, CONCATENATE($R$4, "*,"), ""), IF($AE486="З", CONCATENATE($Y$4, ","), ""), IF($AE486=Довідники!$E$5, CONCATENATE($Y$4, "*,"), ""), IF($AL486="З", CONCATENATE($AF$4, ","), ""), IF($AL486=Довідники!$E$5, CONCATENATE($AF$4, "*,"), ""), IF($AS486="З", CONCATENATE($AM$4, ","), ""), IF($AS486=Довідники!$E$5, CONCATENATE($AM$4, "*,"), ""), IF($AZ486="З", CONCATENATE($AT$4, ","), ""), IF($AZ486=Довідники!$E$5, CONCATENATE($AT$4, "*,"), ""), IF($BG486="З", CONCATENATE($BA$4, ","), ""), IF($BG486=Довідники!$E$5, CONCATENATE($BA$4, "*,"), ""), IF($BN486="З", CONCATENATE($BH$4, ","), ""), IF($BN486=Довідники!$E$5, CONCATENATE($BH$4, "*,"), ""), IF($BU486="З", CONCATENATE($BO$4, ","), ""), IF($BU486=Довідники!$E$5, CONCATENATE($BO$4, "*,"), ""), IF($CB486="З", CONCATENATE($BV$4, ","), ""), IF($CB486=Довідники!$E$5, CONCATENATE($BV$4, "*,"), ""), IF($CI486="З", CONCATENATE($CC$4, ","), ""), IF($CI486=Довідники!$E$5, CONCATENATE($CC$4, "*,"), ""), IF($CP486="З", CONCATENATE($CJ$4, ","), ""), IF($CP486=Довідники!$E$5, CONCATENATE($CJ$4, "*,"), ""), IF($CW486="З", CONCATENATE($CQ$4, ","), ""), IF($CW486=Довідники!$E$5, CONCATENATE($CQ$4, "*,"), ""), IF($DD486="З", CONCATENATE($CX$4, ","), ""), IF($DD486=Довідники!$E$5, CONCATENATE($CX$4, "*,"), ""), IF($DK486="З", CONCATENATE($DE$4, ","), ""), IF($DK486=Довідники!$E$5, CONCATENATE($DE$4, "*,"), ""))</f>
        <v/>
      </c>
      <c r="H486" s="48" t="str">
        <f t="shared" si="387"/>
        <v/>
      </c>
      <c r="I486" s="48" t="str">
        <f t="shared" si="388"/>
        <v/>
      </c>
      <c r="J486" s="48">
        <f t="shared" si="410"/>
        <v>0</v>
      </c>
      <c r="K486" s="48" t="str">
        <f t="shared" si="390"/>
        <v/>
      </c>
      <c r="L486" s="48">
        <f t="shared" si="411"/>
        <v>0</v>
      </c>
      <c r="M486" s="51">
        <f t="shared" si="412"/>
        <v>0</v>
      </c>
      <c r="N486" s="51">
        <f t="shared" si="413"/>
        <v>0</v>
      </c>
      <c r="O486" s="52">
        <f t="shared" si="414"/>
        <v>0</v>
      </c>
      <c r="P486" s="96" t="str">
        <f t="shared" si="415"/>
        <v xml:space="preserve"> </v>
      </c>
      <c r="Q486" s="166" t="str">
        <f>IF(OR(P486&lt;Довідники!$J$8, P486&gt;Довідники!$K$8), "!", "")</f>
        <v>!</v>
      </c>
      <c r="R486" s="159"/>
      <c r="S486" s="103"/>
      <c r="T486" s="103"/>
      <c r="U486" s="72">
        <f t="shared" si="416"/>
        <v>0</v>
      </c>
      <c r="V486" s="104"/>
      <c r="W486" s="104"/>
      <c r="X486" s="105"/>
      <c r="Y486" s="102"/>
      <c r="Z486" s="103"/>
      <c r="AA486" s="103"/>
      <c r="AB486" s="72">
        <f t="shared" si="417"/>
        <v>0</v>
      </c>
      <c r="AC486" s="104"/>
      <c r="AD486" s="104"/>
      <c r="AE486" s="152"/>
      <c r="AF486" s="159"/>
      <c r="AG486" s="103"/>
      <c r="AH486" s="103"/>
      <c r="AI486" s="72">
        <f t="shared" si="418"/>
        <v>0</v>
      </c>
      <c r="AJ486" s="104"/>
      <c r="AK486" s="104"/>
      <c r="AL486" s="105"/>
      <c r="AM486" s="102"/>
      <c r="AN486" s="103"/>
      <c r="AO486" s="103"/>
      <c r="AP486" s="72">
        <f t="shared" si="419"/>
        <v>0</v>
      </c>
      <c r="AQ486" s="104"/>
      <c r="AR486" s="104"/>
      <c r="AS486" s="152"/>
      <c r="AT486" s="159"/>
      <c r="AU486" s="103"/>
      <c r="AV486" s="103"/>
      <c r="AW486" s="72">
        <f t="shared" si="420"/>
        <v>0</v>
      </c>
      <c r="AX486" s="104"/>
      <c r="AY486" s="104"/>
      <c r="AZ486" s="105"/>
      <c r="BA486" s="102"/>
      <c r="BB486" s="103"/>
      <c r="BC486" s="103"/>
      <c r="BD486" s="72">
        <f t="shared" si="421"/>
        <v>0</v>
      </c>
      <c r="BE486" s="104"/>
      <c r="BF486" s="104"/>
      <c r="BG486" s="152"/>
      <c r="BH486" s="159"/>
      <c r="BI486" s="103"/>
      <c r="BJ486" s="103"/>
      <c r="BK486" s="72">
        <f t="shared" si="422"/>
        <v>0</v>
      </c>
      <c r="BL486" s="104"/>
      <c r="BM486" s="104"/>
      <c r="BN486" s="105"/>
      <c r="BO486" s="102"/>
      <c r="BP486" s="103"/>
      <c r="BQ486" s="103"/>
      <c r="BR486" s="72">
        <f t="shared" si="423"/>
        <v>0</v>
      </c>
      <c r="BS486" s="104"/>
      <c r="BT486" s="104"/>
      <c r="BU486" s="152"/>
      <c r="BV486" s="159"/>
      <c r="BW486" s="103"/>
      <c r="BX486" s="103"/>
      <c r="BY486" s="72">
        <f t="shared" si="424"/>
        <v>0</v>
      </c>
      <c r="BZ486" s="104"/>
      <c r="CA486" s="104"/>
      <c r="CB486" s="105"/>
      <c r="CC486" s="102"/>
      <c r="CD486" s="103"/>
      <c r="CE486" s="103"/>
      <c r="CF486" s="72">
        <f t="shared" si="425"/>
        <v>0</v>
      </c>
      <c r="CG486" s="104"/>
      <c r="CH486" s="104"/>
      <c r="CI486" s="152"/>
      <c r="CJ486" s="159"/>
      <c r="CK486" s="103"/>
      <c r="CL486" s="103"/>
      <c r="CM486" s="72">
        <f t="shared" si="426"/>
        <v>0</v>
      </c>
      <c r="CN486" s="104"/>
      <c r="CO486" s="104"/>
      <c r="CP486" s="105"/>
      <c r="CQ486" s="102"/>
      <c r="CR486" s="103"/>
      <c r="CS486" s="103"/>
      <c r="CT486" s="72">
        <f t="shared" si="427"/>
        <v>0</v>
      </c>
      <c r="CU486" s="104"/>
      <c r="CV486" s="104"/>
      <c r="CW486" s="152"/>
      <c r="CX486" s="159"/>
      <c r="CY486" s="103"/>
      <c r="CZ486" s="103"/>
      <c r="DA486" s="72">
        <f t="shared" si="428"/>
        <v>0</v>
      </c>
      <c r="DB486" s="104"/>
      <c r="DC486" s="104"/>
      <c r="DD486" s="105"/>
      <c r="DE486" s="102"/>
      <c r="DF486" s="103"/>
      <c r="DG486" s="103"/>
      <c r="DH486" s="72">
        <f t="shared" si="429"/>
        <v>0</v>
      </c>
      <c r="DI486" s="104"/>
      <c r="DJ486" s="104"/>
      <c r="DK486" s="152"/>
      <c r="DL486" s="170">
        <f t="shared" si="430"/>
        <v>0</v>
      </c>
      <c r="DM486" s="51">
        <f>DN486*Довідники!$H$2</f>
        <v>0</v>
      </c>
      <c r="DN486" s="72">
        <f t="shared" si="431"/>
        <v>0</v>
      </c>
      <c r="DO486" s="96" t="str">
        <f t="shared" si="432"/>
        <v xml:space="preserve"> </v>
      </c>
      <c r="DP486" s="68" t="str">
        <f>IF(OR(DO486&lt;Довідники!$J$3, DO486&gt;Довідники!$K$3), "!", "")</f>
        <v>!</v>
      </c>
      <c r="DQ486" s="120"/>
      <c r="DR486" s="45" t="str">
        <f t="shared" si="433"/>
        <v/>
      </c>
      <c r="DS486" s="119"/>
      <c r="DT486" s="119"/>
      <c r="DU486" s="119"/>
      <c r="DV486" s="119"/>
      <c r="DW486" s="179"/>
      <c r="DX486" s="182"/>
      <c r="DY486" s="119"/>
      <c r="DZ486" s="119"/>
      <c r="EA486" s="183"/>
      <c r="EB486" s="129">
        <f t="shared" si="434"/>
        <v>0</v>
      </c>
      <c r="EC486" s="130">
        <f t="shared" si="435"/>
        <v>0</v>
      </c>
      <c r="ED486" s="131">
        <f t="shared" si="436"/>
        <v>0</v>
      </c>
      <c r="EE486" s="131">
        <f t="shared" si="437"/>
        <v>0</v>
      </c>
      <c r="EF486" s="131">
        <f t="shared" si="438"/>
        <v>0</v>
      </c>
      <c r="EG486" s="131">
        <f t="shared" si="439"/>
        <v>0</v>
      </c>
      <c r="EH486" s="131">
        <f t="shared" si="440"/>
        <v>0</v>
      </c>
      <c r="EI486" s="131">
        <f t="shared" si="441"/>
        <v>0</v>
      </c>
      <c r="EJ486" s="131">
        <f t="shared" si="442"/>
        <v>0</v>
      </c>
      <c r="EL486" s="123">
        <f t="shared" si="443"/>
        <v>0</v>
      </c>
    </row>
    <row r="487" spans="1:142" ht="13.5" hidden="1" thickBot="1" x14ac:dyDescent="0.25">
      <c r="A487" s="49">
        <f t="shared" si="409"/>
        <v>66</v>
      </c>
      <c r="B487" s="101"/>
      <c r="C487" s="50" t="str">
        <f>IF(ISBLANK(D487)=FALSE,VLOOKUP(D487,Довідники!$B$2:$C$45,2,FALSE),"")</f>
        <v/>
      </c>
      <c r="D487" s="145"/>
      <c r="E487" s="112"/>
      <c r="F487" s="48" t="str">
        <f t="shared" si="386"/>
        <v/>
      </c>
      <c r="G487" s="48" t="str">
        <f>CONCATENATE(IF($X487="З", CONCATENATE($R$4, ","), ""), IF($X487=Довідники!$E$5, CONCATENATE($R$4, "*,"), ""), IF($AE487="З", CONCATENATE($Y$4, ","), ""), IF($AE487=Довідники!$E$5, CONCATENATE($Y$4, "*,"), ""), IF($AL487="З", CONCATENATE($AF$4, ","), ""), IF($AL487=Довідники!$E$5, CONCATENATE($AF$4, "*,"), ""), IF($AS487="З", CONCATENATE($AM$4, ","), ""), IF($AS487=Довідники!$E$5, CONCATENATE($AM$4, "*,"), ""), IF($AZ487="З", CONCATENATE($AT$4, ","), ""), IF($AZ487=Довідники!$E$5, CONCATENATE($AT$4, "*,"), ""), IF($BG487="З", CONCATENATE($BA$4, ","), ""), IF($BG487=Довідники!$E$5, CONCATENATE($BA$4, "*,"), ""), IF($BN487="З", CONCATENATE($BH$4, ","), ""), IF($BN487=Довідники!$E$5, CONCATENATE($BH$4, "*,"), ""), IF($BU487="З", CONCATENATE($BO$4, ","), ""), IF($BU487=Довідники!$E$5, CONCATENATE($BO$4, "*,"), ""), IF($CB487="З", CONCATENATE($BV$4, ","), ""), IF($CB487=Довідники!$E$5, CONCATENATE($BV$4, "*,"), ""), IF($CI487="З", CONCATENATE($CC$4, ","), ""), IF($CI487=Довідники!$E$5, CONCATENATE($CC$4, "*,"), ""), IF($CP487="З", CONCATENATE($CJ$4, ","), ""), IF($CP487=Довідники!$E$5, CONCATENATE($CJ$4, "*,"), ""), IF($CW487="З", CONCATENATE($CQ$4, ","), ""), IF($CW487=Довідники!$E$5, CONCATENATE($CQ$4, "*,"), ""), IF($DD487="З", CONCATENATE($CX$4, ","), ""), IF($DD487=Довідники!$E$5, CONCATENATE($CX$4, "*,"), ""), IF($DK487="З", CONCATENATE($DE$4, ","), ""), IF($DK487=Довідники!$E$5, CONCATENATE($DE$4, "*,"), ""))</f>
        <v/>
      </c>
      <c r="H487" s="48" t="str">
        <f t="shared" si="387"/>
        <v/>
      </c>
      <c r="I487" s="48" t="str">
        <f t="shared" si="388"/>
        <v/>
      </c>
      <c r="J487" s="48">
        <f t="shared" si="410"/>
        <v>0</v>
      </c>
      <c r="K487" s="48" t="str">
        <f t="shared" si="390"/>
        <v/>
      </c>
      <c r="L487" s="48">
        <f t="shared" si="411"/>
        <v>0</v>
      </c>
      <c r="M487" s="51">
        <f t="shared" si="412"/>
        <v>0</v>
      </c>
      <c r="N487" s="51">
        <f t="shared" si="413"/>
        <v>0</v>
      </c>
      <c r="O487" s="52">
        <f t="shared" si="414"/>
        <v>0</v>
      </c>
      <c r="P487" s="96" t="str">
        <f t="shared" si="415"/>
        <v xml:space="preserve"> </v>
      </c>
      <c r="Q487" s="166" t="str">
        <f>IF(OR(P487&lt;Довідники!$J$8, P487&gt;Довідники!$K$8), "!", "")</f>
        <v>!</v>
      </c>
      <c r="R487" s="159"/>
      <c r="S487" s="103"/>
      <c r="T487" s="103"/>
      <c r="U487" s="72">
        <f t="shared" si="416"/>
        <v>0</v>
      </c>
      <c r="V487" s="104"/>
      <c r="W487" s="104"/>
      <c r="X487" s="105"/>
      <c r="Y487" s="102"/>
      <c r="Z487" s="103"/>
      <c r="AA487" s="103"/>
      <c r="AB487" s="72">
        <f t="shared" si="417"/>
        <v>0</v>
      </c>
      <c r="AC487" s="104"/>
      <c r="AD487" s="104"/>
      <c r="AE487" s="152"/>
      <c r="AF487" s="159"/>
      <c r="AG487" s="103"/>
      <c r="AH487" s="103"/>
      <c r="AI487" s="72">
        <f t="shared" si="418"/>
        <v>0</v>
      </c>
      <c r="AJ487" s="104"/>
      <c r="AK487" s="104"/>
      <c r="AL487" s="105"/>
      <c r="AM487" s="102"/>
      <c r="AN487" s="103"/>
      <c r="AO487" s="103"/>
      <c r="AP487" s="72">
        <f t="shared" si="419"/>
        <v>0</v>
      </c>
      <c r="AQ487" s="104"/>
      <c r="AR487" s="104"/>
      <c r="AS487" s="152"/>
      <c r="AT487" s="159"/>
      <c r="AU487" s="103"/>
      <c r="AV487" s="103"/>
      <c r="AW487" s="72">
        <f t="shared" si="420"/>
        <v>0</v>
      </c>
      <c r="AX487" s="104"/>
      <c r="AY487" s="104"/>
      <c r="AZ487" s="105"/>
      <c r="BA487" s="102"/>
      <c r="BB487" s="103"/>
      <c r="BC487" s="103"/>
      <c r="BD487" s="72">
        <f t="shared" si="421"/>
        <v>0</v>
      </c>
      <c r="BE487" s="104"/>
      <c r="BF487" s="104"/>
      <c r="BG487" s="152"/>
      <c r="BH487" s="159"/>
      <c r="BI487" s="103"/>
      <c r="BJ487" s="103"/>
      <c r="BK487" s="72">
        <f t="shared" si="422"/>
        <v>0</v>
      </c>
      <c r="BL487" s="104"/>
      <c r="BM487" s="104"/>
      <c r="BN487" s="105"/>
      <c r="BO487" s="102"/>
      <c r="BP487" s="103"/>
      <c r="BQ487" s="103"/>
      <c r="BR487" s="72">
        <f t="shared" si="423"/>
        <v>0</v>
      </c>
      <c r="BS487" s="104"/>
      <c r="BT487" s="104"/>
      <c r="BU487" s="152"/>
      <c r="BV487" s="159"/>
      <c r="BW487" s="103"/>
      <c r="BX487" s="103"/>
      <c r="BY487" s="72">
        <f t="shared" si="424"/>
        <v>0</v>
      </c>
      <c r="BZ487" s="104"/>
      <c r="CA487" s="104"/>
      <c r="CB487" s="105"/>
      <c r="CC487" s="102"/>
      <c r="CD487" s="103"/>
      <c r="CE487" s="103"/>
      <c r="CF487" s="72">
        <f t="shared" si="425"/>
        <v>0</v>
      </c>
      <c r="CG487" s="104"/>
      <c r="CH487" s="104"/>
      <c r="CI487" s="152"/>
      <c r="CJ487" s="159"/>
      <c r="CK487" s="103"/>
      <c r="CL487" s="103"/>
      <c r="CM487" s="72">
        <f t="shared" si="426"/>
        <v>0</v>
      </c>
      <c r="CN487" s="104"/>
      <c r="CO487" s="104"/>
      <c r="CP487" s="105"/>
      <c r="CQ487" s="102"/>
      <c r="CR487" s="103"/>
      <c r="CS487" s="103"/>
      <c r="CT487" s="72">
        <f t="shared" si="427"/>
        <v>0</v>
      </c>
      <c r="CU487" s="104"/>
      <c r="CV487" s="104"/>
      <c r="CW487" s="152"/>
      <c r="CX487" s="159"/>
      <c r="CY487" s="103"/>
      <c r="CZ487" s="103"/>
      <c r="DA487" s="72">
        <f t="shared" si="428"/>
        <v>0</v>
      </c>
      <c r="DB487" s="104"/>
      <c r="DC487" s="104"/>
      <c r="DD487" s="105"/>
      <c r="DE487" s="102"/>
      <c r="DF487" s="103"/>
      <c r="DG487" s="103"/>
      <c r="DH487" s="72">
        <f t="shared" si="429"/>
        <v>0</v>
      </c>
      <c r="DI487" s="104"/>
      <c r="DJ487" s="104"/>
      <c r="DK487" s="152"/>
      <c r="DL487" s="170">
        <f t="shared" si="430"/>
        <v>0</v>
      </c>
      <c r="DM487" s="51">
        <f>DN487*Довідники!$H$2</f>
        <v>0</v>
      </c>
      <c r="DN487" s="72">
        <f t="shared" si="431"/>
        <v>0</v>
      </c>
      <c r="DO487" s="96" t="str">
        <f t="shared" si="432"/>
        <v xml:space="preserve"> </v>
      </c>
      <c r="DP487" s="68" t="str">
        <f>IF(OR(DO487&lt;Довідники!$J$3, DO487&gt;Довідники!$K$3), "!", "")</f>
        <v>!</v>
      </c>
      <c r="DQ487" s="120"/>
      <c r="DR487" s="45" t="str">
        <f t="shared" si="433"/>
        <v/>
      </c>
      <c r="DS487" s="119"/>
      <c r="DT487" s="119"/>
      <c r="DU487" s="119"/>
      <c r="DV487" s="119"/>
      <c r="DW487" s="179"/>
      <c r="DX487" s="182"/>
      <c r="DY487" s="119"/>
      <c r="DZ487" s="119"/>
      <c r="EA487" s="183"/>
      <c r="EB487" s="129">
        <f t="shared" si="434"/>
        <v>0</v>
      </c>
      <c r="EC487" s="130">
        <f t="shared" si="435"/>
        <v>0</v>
      </c>
      <c r="ED487" s="131">
        <f t="shared" si="436"/>
        <v>0</v>
      </c>
      <c r="EE487" s="131">
        <f t="shared" si="437"/>
        <v>0</v>
      </c>
      <c r="EF487" s="131">
        <f t="shared" si="438"/>
        <v>0</v>
      </c>
      <c r="EG487" s="131">
        <f t="shared" si="439"/>
        <v>0</v>
      </c>
      <c r="EH487" s="131">
        <f t="shared" si="440"/>
        <v>0</v>
      </c>
      <c r="EI487" s="131">
        <f t="shared" si="441"/>
        <v>0</v>
      </c>
      <c r="EJ487" s="131">
        <f t="shared" si="442"/>
        <v>0</v>
      </c>
      <c r="EL487" s="123">
        <f t="shared" si="443"/>
        <v>0</v>
      </c>
    </row>
    <row r="488" spans="1:142" ht="13.5" hidden="1" thickBot="1" x14ac:dyDescent="0.25">
      <c r="A488" s="49">
        <f t="shared" si="409"/>
        <v>67</v>
      </c>
      <c r="B488" s="101"/>
      <c r="C488" s="50" t="str">
        <f>IF(ISBLANK(D488)=FALSE,VLOOKUP(D488,Довідники!$B$2:$C$45,2,FALSE),"")</f>
        <v/>
      </c>
      <c r="D488" s="145"/>
      <c r="E488" s="112"/>
      <c r="F488" s="48" t="str">
        <f t="shared" si="386"/>
        <v/>
      </c>
      <c r="G488" s="48" t="str">
        <f>CONCATENATE(IF($X488="З", CONCATENATE($R$4, ","), ""), IF($X488=Довідники!$E$5, CONCATENATE($R$4, "*,"), ""), IF($AE488="З", CONCATENATE($Y$4, ","), ""), IF($AE488=Довідники!$E$5, CONCATENATE($Y$4, "*,"), ""), IF($AL488="З", CONCATENATE($AF$4, ","), ""), IF($AL488=Довідники!$E$5, CONCATENATE($AF$4, "*,"), ""), IF($AS488="З", CONCATENATE($AM$4, ","), ""), IF($AS488=Довідники!$E$5, CONCATENATE($AM$4, "*,"), ""), IF($AZ488="З", CONCATENATE($AT$4, ","), ""), IF($AZ488=Довідники!$E$5, CONCATENATE($AT$4, "*,"), ""), IF($BG488="З", CONCATENATE($BA$4, ","), ""), IF($BG488=Довідники!$E$5, CONCATENATE($BA$4, "*,"), ""), IF($BN488="З", CONCATENATE($BH$4, ","), ""), IF($BN488=Довідники!$E$5, CONCATENATE($BH$4, "*,"), ""), IF($BU488="З", CONCATENATE($BO$4, ","), ""), IF($BU488=Довідники!$E$5, CONCATENATE($BO$4, "*,"), ""), IF($CB488="З", CONCATENATE($BV$4, ","), ""), IF($CB488=Довідники!$E$5, CONCATENATE($BV$4, "*,"), ""), IF($CI488="З", CONCATENATE($CC$4, ","), ""), IF($CI488=Довідники!$E$5, CONCATENATE($CC$4, "*,"), ""), IF($CP488="З", CONCATENATE($CJ$4, ","), ""), IF($CP488=Довідники!$E$5, CONCATENATE($CJ$4, "*,"), ""), IF($CW488="З", CONCATENATE($CQ$4, ","), ""), IF($CW488=Довідники!$E$5, CONCATENATE($CQ$4, "*,"), ""), IF($DD488="З", CONCATENATE($CX$4, ","), ""), IF($DD488=Довідники!$E$5, CONCATENATE($CX$4, "*,"), ""), IF($DK488="З", CONCATENATE($DE$4, ","), ""), IF($DK488=Довідники!$E$5, CONCATENATE($DE$4, "*,"), ""))</f>
        <v/>
      </c>
      <c r="H488" s="48" t="str">
        <f t="shared" si="387"/>
        <v/>
      </c>
      <c r="I488" s="48" t="str">
        <f t="shared" si="388"/>
        <v/>
      </c>
      <c r="J488" s="48">
        <f t="shared" si="410"/>
        <v>0</v>
      </c>
      <c r="K488" s="48" t="str">
        <f t="shared" si="390"/>
        <v/>
      </c>
      <c r="L488" s="48">
        <f t="shared" si="411"/>
        <v>0</v>
      </c>
      <c r="M488" s="51">
        <f t="shared" si="412"/>
        <v>0</v>
      </c>
      <c r="N488" s="51">
        <f t="shared" si="413"/>
        <v>0</v>
      </c>
      <c r="O488" s="52">
        <f t="shared" si="414"/>
        <v>0</v>
      </c>
      <c r="P488" s="96" t="str">
        <f t="shared" si="415"/>
        <v xml:space="preserve"> </v>
      </c>
      <c r="Q488" s="166" t="str">
        <f>IF(OR(P488&lt;Довідники!$J$8, P488&gt;Довідники!$K$8), "!", "")</f>
        <v>!</v>
      </c>
      <c r="R488" s="159"/>
      <c r="S488" s="103"/>
      <c r="T488" s="103"/>
      <c r="U488" s="72">
        <f t="shared" si="416"/>
        <v>0</v>
      </c>
      <c r="V488" s="104"/>
      <c r="W488" s="104"/>
      <c r="X488" s="105"/>
      <c r="Y488" s="102"/>
      <c r="Z488" s="103"/>
      <c r="AA488" s="103"/>
      <c r="AB488" s="72">
        <f t="shared" si="417"/>
        <v>0</v>
      </c>
      <c r="AC488" s="104"/>
      <c r="AD488" s="104"/>
      <c r="AE488" s="152"/>
      <c r="AF488" s="159"/>
      <c r="AG488" s="103"/>
      <c r="AH488" s="103"/>
      <c r="AI488" s="72">
        <f t="shared" si="418"/>
        <v>0</v>
      </c>
      <c r="AJ488" s="104"/>
      <c r="AK488" s="104"/>
      <c r="AL488" s="105"/>
      <c r="AM488" s="102"/>
      <c r="AN488" s="103"/>
      <c r="AO488" s="103"/>
      <c r="AP488" s="72">
        <f t="shared" si="419"/>
        <v>0</v>
      </c>
      <c r="AQ488" s="104"/>
      <c r="AR488" s="104"/>
      <c r="AS488" s="152"/>
      <c r="AT488" s="159"/>
      <c r="AU488" s="103"/>
      <c r="AV488" s="103"/>
      <c r="AW488" s="72">
        <f t="shared" si="420"/>
        <v>0</v>
      </c>
      <c r="AX488" s="104"/>
      <c r="AY488" s="104"/>
      <c r="AZ488" s="105"/>
      <c r="BA488" s="102"/>
      <c r="BB488" s="103"/>
      <c r="BC488" s="103"/>
      <c r="BD488" s="72">
        <f t="shared" si="421"/>
        <v>0</v>
      </c>
      <c r="BE488" s="104"/>
      <c r="BF488" s="104"/>
      <c r="BG488" s="152"/>
      <c r="BH488" s="159"/>
      <c r="BI488" s="103"/>
      <c r="BJ488" s="103"/>
      <c r="BK488" s="72">
        <f t="shared" si="422"/>
        <v>0</v>
      </c>
      <c r="BL488" s="104"/>
      <c r="BM488" s="104"/>
      <c r="BN488" s="105"/>
      <c r="BO488" s="102"/>
      <c r="BP488" s="103"/>
      <c r="BQ488" s="103"/>
      <c r="BR488" s="72">
        <f t="shared" si="423"/>
        <v>0</v>
      </c>
      <c r="BS488" s="104"/>
      <c r="BT488" s="104"/>
      <c r="BU488" s="152"/>
      <c r="BV488" s="159"/>
      <c r="BW488" s="103"/>
      <c r="BX488" s="103"/>
      <c r="BY488" s="72">
        <f t="shared" si="424"/>
        <v>0</v>
      </c>
      <c r="BZ488" s="104"/>
      <c r="CA488" s="104"/>
      <c r="CB488" s="105"/>
      <c r="CC488" s="102"/>
      <c r="CD488" s="103"/>
      <c r="CE488" s="103"/>
      <c r="CF488" s="72">
        <f t="shared" si="425"/>
        <v>0</v>
      </c>
      <c r="CG488" s="104"/>
      <c r="CH488" s="104"/>
      <c r="CI488" s="152"/>
      <c r="CJ488" s="159"/>
      <c r="CK488" s="103"/>
      <c r="CL488" s="103"/>
      <c r="CM488" s="72">
        <f t="shared" si="426"/>
        <v>0</v>
      </c>
      <c r="CN488" s="104"/>
      <c r="CO488" s="104"/>
      <c r="CP488" s="105"/>
      <c r="CQ488" s="102"/>
      <c r="CR488" s="103"/>
      <c r="CS488" s="103"/>
      <c r="CT488" s="72">
        <f t="shared" si="427"/>
        <v>0</v>
      </c>
      <c r="CU488" s="104"/>
      <c r="CV488" s="104"/>
      <c r="CW488" s="152"/>
      <c r="CX488" s="159"/>
      <c r="CY488" s="103"/>
      <c r="CZ488" s="103"/>
      <c r="DA488" s="72">
        <f t="shared" si="428"/>
        <v>0</v>
      </c>
      <c r="DB488" s="104"/>
      <c r="DC488" s="104"/>
      <c r="DD488" s="105"/>
      <c r="DE488" s="102"/>
      <c r="DF488" s="103"/>
      <c r="DG488" s="103"/>
      <c r="DH488" s="72">
        <f t="shared" si="429"/>
        <v>0</v>
      </c>
      <c r="DI488" s="104"/>
      <c r="DJ488" s="104"/>
      <c r="DK488" s="152"/>
      <c r="DL488" s="170">
        <f t="shared" si="430"/>
        <v>0</v>
      </c>
      <c r="DM488" s="51">
        <f>DN488*Довідники!$H$2</f>
        <v>0</v>
      </c>
      <c r="DN488" s="72">
        <f t="shared" si="431"/>
        <v>0</v>
      </c>
      <c r="DO488" s="96" t="str">
        <f t="shared" si="432"/>
        <v xml:space="preserve"> </v>
      </c>
      <c r="DP488" s="68" t="str">
        <f>IF(OR(DO488&lt;Довідники!$J$3, DO488&gt;Довідники!$K$3), "!", "")</f>
        <v>!</v>
      </c>
      <c r="DQ488" s="120"/>
      <c r="DR488" s="45" t="str">
        <f t="shared" si="433"/>
        <v/>
      </c>
      <c r="DS488" s="119"/>
      <c r="DT488" s="119"/>
      <c r="DU488" s="119"/>
      <c r="DV488" s="119"/>
      <c r="DW488" s="179"/>
      <c r="DX488" s="182"/>
      <c r="DY488" s="119"/>
      <c r="DZ488" s="119"/>
      <c r="EA488" s="183"/>
      <c r="EB488" s="129">
        <f t="shared" si="434"/>
        <v>0</v>
      </c>
      <c r="EC488" s="130">
        <f t="shared" si="435"/>
        <v>0</v>
      </c>
      <c r="ED488" s="131">
        <f t="shared" si="436"/>
        <v>0</v>
      </c>
      <c r="EE488" s="131">
        <f t="shared" si="437"/>
        <v>0</v>
      </c>
      <c r="EF488" s="131">
        <f t="shared" si="438"/>
        <v>0</v>
      </c>
      <c r="EG488" s="131">
        <f t="shared" si="439"/>
        <v>0</v>
      </c>
      <c r="EH488" s="131">
        <f t="shared" si="440"/>
        <v>0</v>
      </c>
      <c r="EI488" s="131">
        <f t="shared" si="441"/>
        <v>0</v>
      </c>
      <c r="EJ488" s="131">
        <f t="shared" si="442"/>
        <v>0</v>
      </c>
      <c r="EL488" s="123">
        <f t="shared" si="443"/>
        <v>0</v>
      </c>
    </row>
    <row r="489" spans="1:142" ht="13.5" hidden="1" thickBot="1" x14ac:dyDescent="0.25">
      <c r="A489" s="49">
        <f t="shared" si="409"/>
        <v>68</v>
      </c>
      <c r="B489" s="101"/>
      <c r="C489" s="50" t="str">
        <f>IF(ISBLANK(D489)=FALSE,VLOOKUP(D489,Довідники!$B$2:$C$45,2,FALSE),"")</f>
        <v/>
      </c>
      <c r="D489" s="145"/>
      <c r="E489" s="112"/>
      <c r="F489" s="48" t="str">
        <f t="shared" si="386"/>
        <v/>
      </c>
      <c r="G489" s="48" t="str">
        <f>CONCATENATE(IF($X489="З", CONCATENATE($R$4, ","), ""), IF($X489=Довідники!$E$5, CONCATENATE($R$4, "*,"), ""), IF($AE489="З", CONCATENATE($Y$4, ","), ""), IF($AE489=Довідники!$E$5, CONCATENATE($Y$4, "*,"), ""), IF($AL489="З", CONCATENATE($AF$4, ","), ""), IF($AL489=Довідники!$E$5, CONCATENATE($AF$4, "*,"), ""), IF($AS489="З", CONCATENATE($AM$4, ","), ""), IF($AS489=Довідники!$E$5, CONCATENATE($AM$4, "*,"), ""), IF($AZ489="З", CONCATENATE($AT$4, ","), ""), IF($AZ489=Довідники!$E$5, CONCATENATE($AT$4, "*,"), ""), IF($BG489="З", CONCATENATE($BA$4, ","), ""), IF($BG489=Довідники!$E$5, CONCATENATE($BA$4, "*,"), ""), IF($BN489="З", CONCATENATE($BH$4, ","), ""), IF($BN489=Довідники!$E$5, CONCATENATE($BH$4, "*,"), ""), IF($BU489="З", CONCATENATE($BO$4, ","), ""), IF($BU489=Довідники!$E$5, CONCATENATE($BO$4, "*,"), ""), IF($CB489="З", CONCATENATE($BV$4, ","), ""), IF($CB489=Довідники!$E$5, CONCATENATE($BV$4, "*,"), ""), IF($CI489="З", CONCATENATE($CC$4, ","), ""), IF($CI489=Довідники!$E$5, CONCATENATE($CC$4, "*,"), ""), IF($CP489="З", CONCATENATE($CJ$4, ","), ""), IF($CP489=Довідники!$E$5, CONCATENATE($CJ$4, "*,"), ""), IF($CW489="З", CONCATENATE($CQ$4, ","), ""), IF($CW489=Довідники!$E$5, CONCATENATE($CQ$4, "*,"), ""), IF($DD489="З", CONCATENATE($CX$4, ","), ""), IF($DD489=Довідники!$E$5, CONCATENATE($CX$4, "*,"), ""), IF($DK489="З", CONCATENATE($DE$4, ","), ""), IF($DK489=Довідники!$E$5, CONCATENATE($DE$4, "*,"), ""))</f>
        <v/>
      </c>
      <c r="H489" s="48" t="str">
        <f t="shared" si="387"/>
        <v/>
      </c>
      <c r="I489" s="48" t="str">
        <f t="shared" si="388"/>
        <v/>
      </c>
      <c r="J489" s="48">
        <f t="shared" si="410"/>
        <v>0</v>
      </c>
      <c r="K489" s="48" t="str">
        <f t="shared" si="390"/>
        <v/>
      </c>
      <c r="L489" s="48">
        <f t="shared" si="411"/>
        <v>0</v>
      </c>
      <c r="M489" s="51">
        <f t="shared" si="412"/>
        <v>0</v>
      </c>
      <c r="N489" s="51">
        <f t="shared" si="413"/>
        <v>0</v>
      </c>
      <c r="O489" s="52">
        <f t="shared" si="414"/>
        <v>0</v>
      </c>
      <c r="P489" s="96" t="str">
        <f t="shared" si="415"/>
        <v xml:space="preserve"> </v>
      </c>
      <c r="Q489" s="166" t="str">
        <f>IF(OR(P489&lt;Довідники!$J$8, P489&gt;Довідники!$K$8), "!", "")</f>
        <v>!</v>
      </c>
      <c r="R489" s="159"/>
      <c r="S489" s="103"/>
      <c r="T489" s="103"/>
      <c r="U489" s="72">
        <f t="shared" si="416"/>
        <v>0</v>
      </c>
      <c r="V489" s="104"/>
      <c r="W489" s="104"/>
      <c r="X489" s="105"/>
      <c r="Y489" s="102"/>
      <c r="Z489" s="103"/>
      <c r="AA489" s="103"/>
      <c r="AB489" s="72">
        <f t="shared" si="417"/>
        <v>0</v>
      </c>
      <c r="AC489" s="104"/>
      <c r="AD489" s="104"/>
      <c r="AE489" s="152"/>
      <c r="AF489" s="159"/>
      <c r="AG489" s="103"/>
      <c r="AH489" s="103"/>
      <c r="AI489" s="72">
        <f t="shared" si="418"/>
        <v>0</v>
      </c>
      <c r="AJ489" s="104"/>
      <c r="AK489" s="104"/>
      <c r="AL489" s="105"/>
      <c r="AM489" s="102"/>
      <c r="AN489" s="103"/>
      <c r="AO489" s="103"/>
      <c r="AP489" s="72">
        <f t="shared" si="419"/>
        <v>0</v>
      </c>
      <c r="AQ489" s="104"/>
      <c r="AR489" s="104"/>
      <c r="AS489" s="152"/>
      <c r="AT489" s="159"/>
      <c r="AU489" s="103"/>
      <c r="AV489" s="103"/>
      <c r="AW489" s="72">
        <f t="shared" si="420"/>
        <v>0</v>
      </c>
      <c r="AX489" s="104"/>
      <c r="AY489" s="104"/>
      <c r="AZ489" s="105"/>
      <c r="BA489" s="102"/>
      <c r="BB489" s="103"/>
      <c r="BC489" s="103"/>
      <c r="BD489" s="72">
        <f t="shared" si="421"/>
        <v>0</v>
      </c>
      <c r="BE489" s="104"/>
      <c r="BF489" s="104"/>
      <c r="BG489" s="152"/>
      <c r="BH489" s="159"/>
      <c r="BI489" s="103"/>
      <c r="BJ489" s="103"/>
      <c r="BK489" s="72">
        <f t="shared" si="422"/>
        <v>0</v>
      </c>
      <c r="BL489" s="104"/>
      <c r="BM489" s="104"/>
      <c r="BN489" s="105"/>
      <c r="BO489" s="102"/>
      <c r="BP489" s="103"/>
      <c r="BQ489" s="103"/>
      <c r="BR489" s="72">
        <f t="shared" si="423"/>
        <v>0</v>
      </c>
      <c r="BS489" s="104"/>
      <c r="BT489" s="104"/>
      <c r="BU489" s="152"/>
      <c r="BV489" s="159"/>
      <c r="BW489" s="103"/>
      <c r="BX489" s="103"/>
      <c r="BY489" s="72">
        <f t="shared" si="424"/>
        <v>0</v>
      </c>
      <c r="BZ489" s="104"/>
      <c r="CA489" s="104"/>
      <c r="CB489" s="105"/>
      <c r="CC489" s="102"/>
      <c r="CD489" s="103"/>
      <c r="CE489" s="103"/>
      <c r="CF489" s="72">
        <f t="shared" si="425"/>
        <v>0</v>
      </c>
      <c r="CG489" s="104"/>
      <c r="CH489" s="104"/>
      <c r="CI489" s="152"/>
      <c r="CJ489" s="159"/>
      <c r="CK489" s="103"/>
      <c r="CL489" s="103"/>
      <c r="CM489" s="72">
        <f t="shared" si="426"/>
        <v>0</v>
      </c>
      <c r="CN489" s="104"/>
      <c r="CO489" s="104"/>
      <c r="CP489" s="105"/>
      <c r="CQ489" s="102"/>
      <c r="CR489" s="103"/>
      <c r="CS489" s="103"/>
      <c r="CT489" s="72">
        <f t="shared" si="427"/>
        <v>0</v>
      </c>
      <c r="CU489" s="104"/>
      <c r="CV489" s="104"/>
      <c r="CW489" s="152"/>
      <c r="CX489" s="159"/>
      <c r="CY489" s="103"/>
      <c r="CZ489" s="103"/>
      <c r="DA489" s="72">
        <f t="shared" si="428"/>
        <v>0</v>
      </c>
      <c r="DB489" s="104"/>
      <c r="DC489" s="104"/>
      <c r="DD489" s="105"/>
      <c r="DE489" s="102"/>
      <c r="DF489" s="103"/>
      <c r="DG489" s="103"/>
      <c r="DH489" s="72">
        <f t="shared" si="429"/>
        <v>0</v>
      </c>
      <c r="DI489" s="104"/>
      <c r="DJ489" s="104"/>
      <c r="DK489" s="152"/>
      <c r="DL489" s="170">
        <f t="shared" si="430"/>
        <v>0</v>
      </c>
      <c r="DM489" s="51">
        <f>DN489*Довідники!$H$2</f>
        <v>0</v>
      </c>
      <c r="DN489" s="72">
        <f t="shared" si="431"/>
        <v>0</v>
      </c>
      <c r="DO489" s="96" t="str">
        <f t="shared" si="432"/>
        <v xml:space="preserve"> </v>
      </c>
      <c r="DP489" s="68" t="str">
        <f>IF(OR(DO489&lt;Довідники!$J$3, DO489&gt;Довідники!$K$3), "!", "")</f>
        <v>!</v>
      </c>
      <c r="DQ489" s="120"/>
      <c r="DR489" s="45" t="str">
        <f t="shared" si="433"/>
        <v/>
      </c>
      <c r="DS489" s="119"/>
      <c r="DT489" s="119"/>
      <c r="DU489" s="119"/>
      <c r="DV489" s="119"/>
      <c r="DW489" s="179"/>
      <c r="DX489" s="182"/>
      <c r="DY489" s="119"/>
      <c r="DZ489" s="119"/>
      <c r="EA489" s="183"/>
      <c r="EB489" s="129">
        <f t="shared" si="434"/>
        <v>0</v>
      </c>
      <c r="EC489" s="130">
        <f t="shared" si="435"/>
        <v>0</v>
      </c>
      <c r="ED489" s="131">
        <f t="shared" si="436"/>
        <v>0</v>
      </c>
      <c r="EE489" s="131">
        <f t="shared" si="437"/>
        <v>0</v>
      </c>
      <c r="EF489" s="131">
        <f t="shared" si="438"/>
        <v>0</v>
      </c>
      <c r="EG489" s="131">
        <f t="shared" si="439"/>
        <v>0</v>
      </c>
      <c r="EH489" s="131">
        <f t="shared" si="440"/>
        <v>0</v>
      </c>
      <c r="EI489" s="131">
        <f t="shared" si="441"/>
        <v>0</v>
      </c>
      <c r="EJ489" s="131">
        <f t="shared" si="442"/>
        <v>0</v>
      </c>
      <c r="EL489" s="123">
        <f t="shared" si="443"/>
        <v>0</v>
      </c>
    </row>
    <row r="490" spans="1:142" ht="13.5" hidden="1" thickBot="1" x14ac:dyDescent="0.25">
      <c r="A490" s="49">
        <f t="shared" si="409"/>
        <v>69</v>
      </c>
      <c r="B490" s="101"/>
      <c r="C490" s="50" t="str">
        <f>IF(ISBLANK(D490)=FALSE,VLOOKUP(D490,Довідники!$B$2:$C$45,2,FALSE),"")</f>
        <v/>
      </c>
      <c r="D490" s="145"/>
      <c r="E490" s="112"/>
      <c r="F490" s="48" t="str">
        <f t="shared" si="386"/>
        <v/>
      </c>
      <c r="G490" s="48" t="str">
        <f>CONCATENATE(IF($X490="З", CONCATENATE($R$4, ","), ""), IF($X490=Довідники!$E$5, CONCATENATE($R$4, "*,"), ""), IF($AE490="З", CONCATENATE($Y$4, ","), ""), IF($AE490=Довідники!$E$5, CONCATENATE($Y$4, "*,"), ""), IF($AL490="З", CONCATENATE($AF$4, ","), ""), IF($AL490=Довідники!$E$5, CONCATENATE($AF$4, "*,"), ""), IF($AS490="З", CONCATENATE($AM$4, ","), ""), IF($AS490=Довідники!$E$5, CONCATENATE($AM$4, "*,"), ""), IF($AZ490="З", CONCATENATE($AT$4, ","), ""), IF($AZ490=Довідники!$E$5, CONCATENATE($AT$4, "*,"), ""), IF($BG490="З", CONCATENATE($BA$4, ","), ""), IF($BG490=Довідники!$E$5, CONCATENATE($BA$4, "*,"), ""), IF($BN490="З", CONCATENATE($BH$4, ","), ""), IF($BN490=Довідники!$E$5, CONCATENATE($BH$4, "*,"), ""), IF($BU490="З", CONCATENATE($BO$4, ","), ""), IF($BU490=Довідники!$E$5, CONCATENATE($BO$4, "*,"), ""), IF($CB490="З", CONCATENATE($BV$4, ","), ""), IF($CB490=Довідники!$E$5, CONCATENATE($BV$4, "*,"), ""), IF($CI490="З", CONCATENATE($CC$4, ","), ""), IF($CI490=Довідники!$E$5, CONCATENATE($CC$4, "*,"), ""), IF($CP490="З", CONCATENATE($CJ$4, ","), ""), IF($CP490=Довідники!$E$5, CONCATENATE($CJ$4, "*,"), ""), IF($CW490="З", CONCATENATE($CQ$4, ","), ""), IF($CW490=Довідники!$E$5, CONCATENATE($CQ$4, "*,"), ""), IF($DD490="З", CONCATENATE($CX$4, ","), ""), IF($DD490=Довідники!$E$5, CONCATENATE($CX$4, "*,"), ""), IF($DK490="З", CONCATENATE($DE$4, ","), ""), IF($DK490=Довідники!$E$5, CONCATENATE($DE$4, "*,"), ""))</f>
        <v/>
      </c>
      <c r="H490" s="48" t="str">
        <f t="shared" si="387"/>
        <v/>
      </c>
      <c r="I490" s="48" t="str">
        <f t="shared" si="388"/>
        <v/>
      </c>
      <c r="J490" s="48">
        <f t="shared" si="410"/>
        <v>0</v>
      </c>
      <c r="K490" s="48" t="str">
        <f t="shared" si="390"/>
        <v/>
      </c>
      <c r="L490" s="48">
        <f t="shared" si="411"/>
        <v>0</v>
      </c>
      <c r="M490" s="51">
        <f t="shared" si="412"/>
        <v>0</v>
      </c>
      <c r="N490" s="51">
        <f t="shared" si="413"/>
        <v>0</v>
      </c>
      <c r="O490" s="52">
        <f t="shared" si="414"/>
        <v>0</v>
      </c>
      <c r="P490" s="96" t="str">
        <f t="shared" si="415"/>
        <v xml:space="preserve"> </v>
      </c>
      <c r="Q490" s="166" t="str">
        <f>IF(OR(P490&lt;Довідники!$J$8, P490&gt;Довідники!$K$8), "!", "")</f>
        <v>!</v>
      </c>
      <c r="R490" s="159"/>
      <c r="S490" s="103"/>
      <c r="T490" s="103"/>
      <c r="U490" s="72">
        <f t="shared" si="416"/>
        <v>0</v>
      </c>
      <c r="V490" s="104"/>
      <c r="W490" s="104"/>
      <c r="X490" s="105"/>
      <c r="Y490" s="102"/>
      <c r="Z490" s="103"/>
      <c r="AA490" s="103"/>
      <c r="AB490" s="72">
        <f t="shared" si="417"/>
        <v>0</v>
      </c>
      <c r="AC490" s="104"/>
      <c r="AD490" s="104"/>
      <c r="AE490" s="152"/>
      <c r="AF490" s="159"/>
      <c r="AG490" s="103"/>
      <c r="AH490" s="103"/>
      <c r="AI490" s="72">
        <f t="shared" si="418"/>
        <v>0</v>
      </c>
      <c r="AJ490" s="104"/>
      <c r="AK490" s="104"/>
      <c r="AL490" s="105"/>
      <c r="AM490" s="102"/>
      <c r="AN490" s="103"/>
      <c r="AO490" s="103"/>
      <c r="AP490" s="72">
        <f t="shared" si="419"/>
        <v>0</v>
      </c>
      <c r="AQ490" s="104"/>
      <c r="AR490" s="104"/>
      <c r="AS490" s="152"/>
      <c r="AT490" s="159"/>
      <c r="AU490" s="103"/>
      <c r="AV490" s="103"/>
      <c r="AW490" s="72">
        <f t="shared" si="420"/>
        <v>0</v>
      </c>
      <c r="AX490" s="104"/>
      <c r="AY490" s="104"/>
      <c r="AZ490" s="105"/>
      <c r="BA490" s="102"/>
      <c r="BB490" s="103"/>
      <c r="BC490" s="103"/>
      <c r="BD490" s="72">
        <f t="shared" si="421"/>
        <v>0</v>
      </c>
      <c r="BE490" s="104"/>
      <c r="BF490" s="104"/>
      <c r="BG490" s="152"/>
      <c r="BH490" s="159"/>
      <c r="BI490" s="103"/>
      <c r="BJ490" s="103"/>
      <c r="BK490" s="72">
        <f t="shared" si="422"/>
        <v>0</v>
      </c>
      <c r="BL490" s="104"/>
      <c r="BM490" s="104"/>
      <c r="BN490" s="105"/>
      <c r="BO490" s="102"/>
      <c r="BP490" s="103"/>
      <c r="BQ490" s="103"/>
      <c r="BR490" s="72">
        <f t="shared" si="423"/>
        <v>0</v>
      </c>
      <c r="BS490" s="104"/>
      <c r="BT490" s="104"/>
      <c r="BU490" s="152"/>
      <c r="BV490" s="159"/>
      <c r="BW490" s="103"/>
      <c r="BX490" s="103"/>
      <c r="BY490" s="72">
        <f t="shared" si="424"/>
        <v>0</v>
      </c>
      <c r="BZ490" s="104"/>
      <c r="CA490" s="104"/>
      <c r="CB490" s="105"/>
      <c r="CC490" s="102"/>
      <c r="CD490" s="103"/>
      <c r="CE490" s="103"/>
      <c r="CF490" s="72">
        <f t="shared" si="425"/>
        <v>0</v>
      </c>
      <c r="CG490" s="104"/>
      <c r="CH490" s="104"/>
      <c r="CI490" s="152"/>
      <c r="CJ490" s="159"/>
      <c r="CK490" s="103"/>
      <c r="CL490" s="103"/>
      <c r="CM490" s="72">
        <f t="shared" si="426"/>
        <v>0</v>
      </c>
      <c r="CN490" s="104"/>
      <c r="CO490" s="104"/>
      <c r="CP490" s="105"/>
      <c r="CQ490" s="102"/>
      <c r="CR490" s="103"/>
      <c r="CS490" s="103"/>
      <c r="CT490" s="72">
        <f t="shared" si="427"/>
        <v>0</v>
      </c>
      <c r="CU490" s="104"/>
      <c r="CV490" s="104"/>
      <c r="CW490" s="152"/>
      <c r="CX490" s="159"/>
      <c r="CY490" s="103"/>
      <c r="CZ490" s="103"/>
      <c r="DA490" s="72">
        <f t="shared" si="428"/>
        <v>0</v>
      </c>
      <c r="DB490" s="104"/>
      <c r="DC490" s="104"/>
      <c r="DD490" s="105"/>
      <c r="DE490" s="102"/>
      <c r="DF490" s="103"/>
      <c r="DG490" s="103"/>
      <c r="DH490" s="72">
        <f t="shared" si="429"/>
        <v>0</v>
      </c>
      <c r="DI490" s="104"/>
      <c r="DJ490" s="104"/>
      <c r="DK490" s="152"/>
      <c r="DL490" s="170">
        <f t="shared" si="430"/>
        <v>0</v>
      </c>
      <c r="DM490" s="51">
        <f>DN490*Довідники!$H$2</f>
        <v>0</v>
      </c>
      <c r="DN490" s="72">
        <f t="shared" si="431"/>
        <v>0</v>
      </c>
      <c r="DO490" s="96" t="str">
        <f t="shared" si="432"/>
        <v xml:space="preserve"> </v>
      </c>
      <c r="DP490" s="68" t="str">
        <f>IF(OR(DO490&lt;Довідники!$J$3, DO490&gt;Довідники!$K$3), "!", "")</f>
        <v>!</v>
      </c>
      <c r="DQ490" s="120"/>
      <c r="DR490" s="45" t="str">
        <f t="shared" si="433"/>
        <v/>
      </c>
      <c r="DS490" s="119"/>
      <c r="DT490" s="119"/>
      <c r="DU490" s="119"/>
      <c r="DV490" s="119"/>
      <c r="DW490" s="179"/>
      <c r="DX490" s="182"/>
      <c r="DY490" s="119"/>
      <c r="DZ490" s="119"/>
      <c r="EA490" s="183"/>
      <c r="EB490" s="129">
        <f t="shared" si="434"/>
        <v>0</v>
      </c>
      <c r="EC490" s="130">
        <f t="shared" si="435"/>
        <v>0</v>
      </c>
      <c r="ED490" s="131">
        <f t="shared" si="436"/>
        <v>0</v>
      </c>
      <c r="EE490" s="131">
        <f t="shared" si="437"/>
        <v>0</v>
      </c>
      <c r="EF490" s="131">
        <f t="shared" si="438"/>
        <v>0</v>
      </c>
      <c r="EG490" s="131">
        <f t="shared" si="439"/>
        <v>0</v>
      </c>
      <c r="EH490" s="131">
        <f t="shared" si="440"/>
        <v>0</v>
      </c>
      <c r="EI490" s="131">
        <f t="shared" si="441"/>
        <v>0</v>
      </c>
      <c r="EJ490" s="131">
        <f t="shared" si="442"/>
        <v>0</v>
      </c>
      <c r="EL490" s="123">
        <f t="shared" si="443"/>
        <v>0</v>
      </c>
    </row>
    <row r="491" spans="1:142" ht="13.5" hidden="1" thickBot="1" x14ac:dyDescent="0.25">
      <c r="A491" s="49">
        <f t="shared" si="409"/>
        <v>70</v>
      </c>
      <c r="B491" s="101"/>
      <c r="C491" s="50" t="str">
        <f>IF(ISBLANK(D491)=FALSE,VLOOKUP(D491,Довідники!$B$2:$C$45,2,FALSE),"")</f>
        <v/>
      </c>
      <c r="D491" s="145"/>
      <c r="E491" s="112"/>
      <c r="F491" s="48" t="str">
        <f t="shared" si="386"/>
        <v/>
      </c>
      <c r="G491" s="48" t="str">
        <f>CONCATENATE(IF($X491="З", CONCATENATE($R$4, ","), ""), IF($X491=Довідники!$E$5, CONCATENATE($R$4, "*,"), ""), IF($AE491="З", CONCATENATE($Y$4, ","), ""), IF($AE491=Довідники!$E$5, CONCATENATE($Y$4, "*,"), ""), IF($AL491="З", CONCATENATE($AF$4, ","), ""), IF($AL491=Довідники!$E$5, CONCATENATE($AF$4, "*,"), ""), IF($AS491="З", CONCATENATE($AM$4, ","), ""), IF($AS491=Довідники!$E$5, CONCATENATE($AM$4, "*,"), ""), IF($AZ491="З", CONCATENATE($AT$4, ","), ""), IF($AZ491=Довідники!$E$5, CONCATENATE($AT$4, "*,"), ""), IF($BG491="З", CONCATENATE($BA$4, ","), ""), IF($BG491=Довідники!$E$5, CONCATENATE($BA$4, "*,"), ""), IF($BN491="З", CONCATENATE($BH$4, ","), ""), IF($BN491=Довідники!$E$5, CONCATENATE($BH$4, "*,"), ""), IF($BU491="З", CONCATENATE($BO$4, ","), ""), IF($BU491=Довідники!$E$5, CONCATENATE($BO$4, "*,"), ""), IF($CB491="З", CONCATENATE($BV$4, ","), ""), IF($CB491=Довідники!$E$5, CONCATENATE($BV$4, "*,"), ""), IF($CI491="З", CONCATENATE($CC$4, ","), ""), IF($CI491=Довідники!$E$5, CONCATENATE($CC$4, "*,"), ""), IF($CP491="З", CONCATENATE($CJ$4, ","), ""), IF($CP491=Довідники!$E$5, CONCATENATE($CJ$4, "*,"), ""), IF($CW491="З", CONCATENATE($CQ$4, ","), ""), IF($CW491=Довідники!$E$5, CONCATENATE($CQ$4, "*,"), ""), IF($DD491="З", CONCATENATE($CX$4, ","), ""), IF($DD491=Довідники!$E$5, CONCATENATE($CX$4, "*,"), ""), IF($DK491="З", CONCATENATE($DE$4, ","), ""), IF($DK491=Довідники!$E$5, CONCATENATE($DE$4, "*,"), ""))</f>
        <v/>
      </c>
      <c r="H491" s="48" t="str">
        <f t="shared" si="387"/>
        <v/>
      </c>
      <c r="I491" s="48" t="str">
        <f t="shared" si="388"/>
        <v/>
      </c>
      <c r="J491" s="48">
        <f t="shared" si="410"/>
        <v>0</v>
      </c>
      <c r="K491" s="48" t="str">
        <f t="shared" si="390"/>
        <v/>
      </c>
      <c r="L491" s="48">
        <f t="shared" si="411"/>
        <v>0</v>
      </c>
      <c r="M491" s="51">
        <f t="shared" si="412"/>
        <v>0</v>
      </c>
      <c r="N491" s="51">
        <f t="shared" si="413"/>
        <v>0</v>
      </c>
      <c r="O491" s="52">
        <f t="shared" si="414"/>
        <v>0</v>
      </c>
      <c r="P491" s="96" t="str">
        <f t="shared" si="415"/>
        <v xml:space="preserve"> </v>
      </c>
      <c r="Q491" s="166" t="str">
        <f>IF(OR(P491&lt;Довідники!$J$8, P491&gt;Довідники!$K$8), "!", "")</f>
        <v>!</v>
      </c>
      <c r="R491" s="159"/>
      <c r="S491" s="103"/>
      <c r="T491" s="103"/>
      <c r="U491" s="72">
        <f t="shared" si="416"/>
        <v>0</v>
      </c>
      <c r="V491" s="104"/>
      <c r="W491" s="104"/>
      <c r="X491" s="105"/>
      <c r="Y491" s="102"/>
      <c r="Z491" s="103"/>
      <c r="AA491" s="103"/>
      <c r="AB491" s="72">
        <f t="shared" si="417"/>
        <v>0</v>
      </c>
      <c r="AC491" s="104"/>
      <c r="AD491" s="104"/>
      <c r="AE491" s="152"/>
      <c r="AF491" s="159"/>
      <c r="AG491" s="103"/>
      <c r="AH491" s="103"/>
      <c r="AI491" s="72">
        <f t="shared" si="418"/>
        <v>0</v>
      </c>
      <c r="AJ491" s="104"/>
      <c r="AK491" s="104"/>
      <c r="AL491" s="105"/>
      <c r="AM491" s="102"/>
      <c r="AN491" s="103"/>
      <c r="AO491" s="103"/>
      <c r="AP491" s="72">
        <f t="shared" si="419"/>
        <v>0</v>
      </c>
      <c r="AQ491" s="104"/>
      <c r="AR491" s="104"/>
      <c r="AS491" s="152"/>
      <c r="AT491" s="159"/>
      <c r="AU491" s="103"/>
      <c r="AV491" s="103"/>
      <c r="AW491" s="72">
        <f t="shared" si="420"/>
        <v>0</v>
      </c>
      <c r="AX491" s="104"/>
      <c r="AY491" s="104"/>
      <c r="AZ491" s="105"/>
      <c r="BA491" s="102"/>
      <c r="BB491" s="103"/>
      <c r="BC491" s="103"/>
      <c r="BD491" s="72">
        <f t="shared" si="421"/>
        <v>0</v>
      </c>
      <c r="BE491" s="104"/>
      <c r="BF491" s="104"/>
      <c r="BG491" s="152"/>
      <c r="BH491" s="159"/>
      <c r="BI491" s="103"/>
      <c r="BJ491" s="103"/>
      <c r="BK491" s="72">
        <f t="shared" si="422"/>
        <v>0</v>
      </c>
      <c r="BL491" s="104"/>
      <c r="BM491" s="104"/>
      <c r="BN491" s="105"/>
      <c r="BO491" s="102"/>
      <c r="BP491" s="103"/>
      <c r="BQ491" s="103"/>
      <c r="BR491" s="72">
        <f t="shared" si="423"/>
        <v>0</v>
      </c>
      <c r="BS491" s="104"/>
      <c r="BT491" s="104"/>
      <c r="BU491" s="152"/>
      <c r="BV491" s="159"/>
      <c r="BW491" s="103"/>
      <c r="BX491" s="103"/>
      <c r="BY491" s="72">
        <f t="shared" si="424"/>
        <v>0</v>
      </c>
      <c r="BZ491" s="104"/>
      <c r="CA491" s="104"/>
      <c r="CB491" s="105"/>
      <c r="CC491" s="102"/>
      <c r="CD491" s="103"/>
      <c r="CE491" s="103"/>
      <c r="CF491" s="72">
        <f t="shared" si="425"/>
        <v>0</v>
      </c>
      <c r="CG491" s="104"/>
      <c r="CH491" s="104"/>
      <c r="CI491" s="152"/>
      <c r="CJ491" s="159"/>
      <c r="CK491" s="103"/>
      <c r="CL491" s="103"/>
      <c r="CM491" s="72">
        <f t="shared" si="426"/>
        <v>0</v>
      </c>
      <c r="CN491" s="104"/>
      <c r="CO491" s="104"/>
      <c r="CP491" s="105"/>
      <c r="CQ491" s="102"/>
      <c r="CR491" s="103"/>
      <c r="CS491" s="103"/>
      <c r="CT491" s="72">
        <f t="shared" si="427"/>
        <v>0</v>
      </c>
      <c r="CU491" s="104"/>
      <c r="CV491" s="104"/>
      <c r="CW491" s="152"/>
      <c r="CX491" s="159"/>
      <c r="CY491" s="103"/>
      <c r="CZ491" s="103"/>
      <c r="DA491" s="72">
        <f t="shared" si="428"/>
        <v>0</v>
      </c>
      <c r="DB491" s="104"/>
      <c r="DC491" s="104"/>
      <c r="DD491" s="105"/>
      <c r="DE491" s="102"/>
      <c r="DF491" s="103"/>
      <c r="DG491" s="103"/>
      <c r="DH491" s="72">
        <f t="shared" si="429"/>
        <v>0</v>
      </c>
      <c r="DI491" s="104"/>
      <c r="DJ491" s="104"/>
      <c r="DK491" s="152"/>
      <c r="DL491" s="170">
        <f t="shared" si="430"/>
        <v>0</v>
      </c>
      <c r="DM491" s="51">
        <f>DN491*Довідники!$H$2</f>
        <v>0</v>
      </c>
      <c r="DN491" s="72">
        <f t="shared" si="431"/>
        <v>0</v>
      </c>
      <c r="DO491" s="96" t="str">
        <f t="shared" si="432"/>
        <v xml:space="preserve"> </v>
      </c>
      <c r="DP491" s="68" t="str">
        <f>IF(OR(DO491&lt;Довідники!$J$3, DO491&gt;Довідники!$K$3), "!", "")</f>
        <v>!</v>
      </c>
      <c r="DQ491" s="120"/>
      <c r="DR491" s="45" t="str">
        <f t="shared" si="433"/>
        <v/>
      </c>
      <c r="DS491" s="119"/>
      <c r="DT491" s="119"/>
      <c r="DU491" s="119"/>
      <c r="DV491" s="119"/>
      <c r="DW491" s="179"/>
      <c r="DX491" s="182"/>
      <c r="DY491" s="119"/>
      <c r="DZ491" s="119"/>
      <c r="EA491" s="183"/>
      <c r="EB491" s="129">
        <f t="shared" si="434"/>
        <v>0</v>
      </c>
      <c r="EC491" s="130">
        <f t="shared" si="435"/>
        <v>0</v>
      </c>
      <c r="ED491" s="131">
        <f t="shared" si="436"/>
        <v>0</v>
      </c>
      <c r="EE491" s="131">
        <f t="shared" si="437"/>
        <v>0</v>
      </c>
      <c r="EF491" s="131">
        <f t="shared" si="438"/>
        <v>0</v>
      </c>
      <c r="EG491" s="131">
        <f t="shared" si="439"/>
        <v>0</v>
      </c>
      <c r="EH491" s="131">
        <f t="shared" si="440"/>
        <v>0</v>
      </c>
      <c r="EI491" s="131">
        <f t="shared" si="441"/>
        <v>0</v>
      </c>
      <c r="EJ491" s="131">
        <f t="shared" si="442"/>
        <v>0</v>
      </c>
      <c r="EL491" s="123">
        <f t="shared" si="443"/>
        <v>0</v>
      </c>
    </row>
    <row r="492" spans="1:142" ht="13.5" hidden="1" thickBot="1" x14ac:dyDescent="0.25">
      <c r="A492" s="49">
        <f t="shared" si="409"/>
        <v>71</v>
      </c>
      <c r="B492" s="101"/>
      <c r="C492" s="50" t="str">
        <f>IF(ISBLANK(D492)=FALSE,VLOOKUP(D492,Довідники!$B$2:$C$45,2,FALSE),"")</f>
        <v/>
      </c>
      <c r="D492" s="145"/>
      <c r="E492" s="112"/>
      <c r="F492" s="48" t="str">
        <f t="shared" si="386"/>
        <v/>
      </c>
      <c r="G492" s="48" t="str">
        <f>CONCATENATE(IF($X492="З", CONCATENATE($R$4, ","), ""), IF($X492=Довідники!$E$5, CONCATENATE($R$4, "*,"), ""), IF($AE492="З", CONCATENATE($Y$4, ","), ""), IF($AE492=Довідники!$E$5, CONCATENATE($Y$4, "*,"), ""), IF($AL492="З", CONCATENATE($AF$4, ","), ""), IF($AL492=Довідники!$E$5, CONCATENATE($AF$4, "*,"), ""), IF($AS492="З", CONCATENATE($AM$4, ","), ""), IF($AS492=Довідники!$E$5, CONCATENATE($AM$4, "*,"), ""), IF($AZ492="З", CONCATENATE($AT$4, ","), ""), IF($AZ492=Довідники!$E$5, CONCATENATE($AT$4, "*,"), ""), IF($BG492="З", CONCATENATE($BA$4, ","), ""), IF($BG492=Довідники!$E$5, CONCATENATE($BA$4, "*,"), ""), IF($BN492="З", CONCATENATE($BH$4, ","), ""), IF($BN492=Довідники!$E$5, CONCATENATE($BH$4, "*,"), ""), IF($BU492="З", CONCATENATE($BO$4, ","), ""), IF($BU492=Довідники!$E$5, CONCATENATE($BO$4, "*,"), ""), IF($CB492="З", CONCATENATE($BV$4, ","), ""), IF($CB492=Довідники!$E$5, CONCATENATE($BV$4, "*,"), ""), IF($CI492="З", CONCATENATE($CC$4, ","), ""), IF($CI492=Довідники!$E$5, CONCATENATE($CC$4, "*,"), ""), IF($CP492="З", CONCATENATE($CJ$4, ","), ""), IF($CP492=Довідники!$E$5, CONCATENATE($CJ$4, "*,"), ""), IF($CW492="З", CONCATENATE($CQ$4, ","), ""), IF($CW492=Довідники!$E$5, CONCATENATE($CQ$4, "*,"), ""), IF($DD492="З", CONCATENATE($CX$4, ","), ""), IF($DD492=Довідники!$E$5, CONCATENATE($CX$4, "*,"), ""), IF($DK492="З", CONCATENATE($DE$4, ","), ""), IF($DK492=Довідники!$E$5, CONCATENATE($DE$4, "*,"), ""))</f>
        <v/>
      </c>
      <c r="H492" s="48" t="str">
        <f t="shared" si="387"/>
        <v/>
      </c>
      <c r="I492" s="48" t="str">
        <f t="shared" si="388"/>
        <v/>
      </c>
      <c r="J492" s="48">
        <f t="shared" si="410"/>
        <v>0</v>
      </c>
      <c r="K492" s="48" t="str">
        <f t="shared" si="390"/>
        <v/>
      </c>
      <c r="L492" s="48">
        <f t="shared" si="411"/>
        <v>0</v>
      </c>
      <c r="M492" s="51">
        <f t="shared" si="412"/>
        <v>0</v>
      </c>
      <c r="N492" s="51">
        <f t="shared" si="413"/>
        <v>0</v>
      </c>
      <c r="O492" s="52">
        <f t="shared" si="414"/>
        <v>0</v>
      </c>
      <c r="P492" s="96" t="str">
        <f t="shared" si="415"/>
        <v xml:space="preserve"> </v>
      </c>
      <c r="Q492" s="166" t="str">
        <f>IF(OR(P492&lt;Довідники!$J$8, P492&gt;Довідники!$K$8), "!", "")</f>
        <v>!</v>
      </c>
      <c r="R492" s="159"/>
      <c r="S492" s="103"/>
      <c r="T492" s="103"/>
      <c r="U492" s="72">
        <f t="shared" si="416"/>
        <v>0</v>
      </c>
      <c r="V492" s="104"/>
      <c r="W492" s="104"/>
      <c r="X492" s="105"/>
      <c r="Y492" s="102"/>
      <c r="Z492" s="103"/>
      <c r="AA492" s="103"/>
      <c r="AB492" s="72">
        <f t="shared" si="417"/>
        <v>0</v>
      </c>
      <c r="AC492" s="104"/>
      <c r="AD492" s="104"/>
      <c r="AE492" s="152"/>
      <c r="AF492" s="159"/>
      <c r="AG492" s="103"/>
      <c r="AH492" s="103"/>
      <c r="AI492" s="72">
        <f t="shared" si="418"/>
        <v>0</v>
      </c>
      <c r="AJ492" s="104"/>
      <c r="AK492" s="104"/>
      <c r="AL492" s="105"/>
      <c r="AM492" s="102"/>
      <c r="AN492" s="103"/>
      <c r="AO492" s="103"/>
      <c r="AP492" s="72">
        <f t="shared" si="419"/>
        <v>0</v>
      </c>
      <c r="AQ492" s="104"/>
      <c r="AR492" s="104"/>
      <c r="AS492" s="152"/>
      <c r="AT492" s="159"/>
      <c r="AU492" s="103"/>
      <c r="AV492" s="103"/>
      <c r="AW492" s="72">
        <f t="shared" si="420"/>
        <v>0</v>
      </c>
      <c r="AX492" s="104"/>
      <c r="AY492" s="104"/>
      <c r="AZ492" s="105"/>
      <c r="BA492" s="102"/>
      <c r="BB492" s="103"/>
      <c r="BC492" s="103"/>
      <c r="BD492" s="72">
        <f t="shared" si="421"/>
        <v>0</v>
      </c>
      <c r="BE492" s="104"/>
      <c r="BF492" s="104"/>
      <c r="BG492" s="152"/>
      <c r="BH492" s="159"/>
      <c r="BI492" s="103"/>
      <c r="BJ492" s="103"/>
      <c r="BK492" s="72">
        <f t="shared" si="422"/>
        <v>0</v>
      </c>
      <c r="BL492" s="104"/>
      <c r="BM492" s="104"/>
      <c r="BN492" s="105"/>
      <c r="BO492" s="102"/>
      <c r="BP492" s="103"/>
      <c r="BQ492" s="103"/>
      <c r="BR492" s="72">
        <f t="shared" si="423"/>
        <v>0</v>
      </c>
      <c r="BS492" s="104"/>
      <c r="BT492" s="104"/>
      <c r="BU492" s="152"/>
      <c r="BV492" s="159"/>
      <c r="BW492" s="103"/>
      <c r="BX492" s="103"/>
      <c r="BY492" s="72">
        <f t="shared" si="424"/>
        <v>0</v>
      </c>
      <c r="BZ492" s="104"/>
      <c r="CA492" s="104"/>
      <c r="CB492" s="105"/>
      <c r="CC492" s="102"/>
      <c r="CD492" s="103"/>
      <c r="CE492" s="103"/>
      <c r="CF492" s="72">
        <f t="shared" si="425"/>
        <v>0</v>
      </c>
      <c r="CG492" s="104"/>
      <c r="CH492" s="104"/>
      <c r="CI492" s="152"/>
      <c r="CJ492" s="159"/>
      <c r="CK492" s="103"/>
      <c r="CL492" s="103"/>
      <c r="CM492" s="72">
        <f t="shared" si="426"/>
        <v>0</v>
      </c>
      <c r="CN492" s="104"/>
      <c r="CO492" s="104"/>
      <c r="CP492" s="105"/>
      <c r="CQ492" s="102"/>
      <c r="CR492" s="103"/>
      <c r="CS492" s="103"/>
      <c r="CT492" s="72">
        <f t="shared" si="427"/>
        <v>0</v>
      </c>
      <c r="CU492" s="104"/>
      <c r="CV492" s="104"/>
      <c r="CW492" s="152"/>
      <c r="CX492" s="159"/>
      <c r="CY492" s="103"/>
      <c r="CZ492" s="103"/>
      <c r="DA492" s="72">
        <f t="shared" si="428"/>
        <v>0</v>
      </c>
      <c r="DB492" s="104"/>
      <c r="DC492" s="104"/>
      <c r="DD492" s="105"/>
      <c r="DE492" s="102"/>
      <c r="DF492" s="103"/>
      <c r="DG492" s="103"/>
      <c r="DH492" s="72">
        <f t="shared" si="429"/>
        <v>0</v>
      </c>
      <c r="DI492" s="104"/>
      <c r="DJ492" s="104"/>
      <c r="DK492" s="152"/>
      <c r="DL492" s="170">
        <f t="shared" si="430"/>
        <v>0</v>
      </c>
      <c r="DM492" s="51">
        <f>DN492*Довідники!$H$2</f>
        <v>0</v>
      </c>
      <c r="DN492" s="72">
        <f t="shared" si="431"/>
        <v>0</v>
      </c>
      <c r="DO492" s="96" t="str">
        <f t="shared" si="432"/>
        <v xml:space="preserve"> </v>
      </c>
      <c r="DP492" s="68" t="str">
        <f>IF(OR(DO492&lt;Довідники!$J$3, DO492&gt;Довідники!$K$3), "!", "")</f>
        <v>!</v>
      </c>
      <c r="DQ492" s="120"/>
      <c r="DR492" s="45" t="str">
        <f t="shared" si="433"/>
        <v/>
      </c>
      <c r="DS492" s="119"/>
      <c r="DT492" s="119"/>
      <c r="DU492" s="119"/>
      <c r="DV492" s="119"/>
      <c r="DW492" s="179"/>
      <c r="DX492" s="182"/>
      <c r="DY492" s="119"/>
      <c r="DZ492" s="119"/>
      <c r="EA492" s="183"/>
      <c r="EB492" s="129">
        <f t="shared" si="434"/>
        <v>0</v>
      </c>
      <c r="EC492" s="130">
        <f t="shared" si="435"/>
        <v>0</v>
      </c>
      <c r="ED492" s="131">
        <f t="shared" si="436"/>
        <v>0</v>
      </c>
      <c r="EE492" s="131">
        <f t="shared" si="437"/>
        <v>0</v>
      </c>
      <c r="EF492" s="131">
        <f t="shared" si="438"/>
        <v>0</v>
      </c>
      <c r="EG492" s="131">
        <f t="shared" si="439"/>
        <v>0</v>
      </c>
      <c r="EH492" s="131">
        <f t="shared" si="440"/>
        <v>0</v>
      </c>
      <c r="EI492" s="131">
        <f t="shared" si="441"/>
        <v>0</v>
      </c>
      <c r="EJ492" s="131">
        <f t="shared" si="442"/>
        <v>0</v>
      </c>
      <c r="EL492" s="123">
        <f t="shared" si="443"/>
        <v>0</v>
      </c>
    </row>
    <row r="493" spans="1:142" ht="13.5" hidden="1" thickBot="1" x14ac:dyDescent="0.25">
      <c r="A493" s="49">
        <f t="shared" si="409"/>
        <v>72</v>
      </c>
      <c r="B493" s="101"/>
      <c r="C493" s="50" t="str">
        <f>IF(ISBLANK(D493)=FALSE,VLOOKUP(D493,Довідники!$B$2:$C$45,2,FALSE),"")</f>
        <v/>
      </c>
      <c r="D493" s="145"/>
      <c r="E493" s="112"/>
      <c r="F493" s="48" t="str">
        <f t="shared" si="386"/>
        <v/>
      </c>
      <c r="G493" s="48" t="str">
        <f>CONCATENATE(IF($X493="З", CONCATENATE($R$4, ","), ""), IF($X493=Довідники!$E$5, CONCATENATE($R$4, "*,"), ""), IF($AE493="З", CONCATENATE($Y$4, ","), ""), IF($AE493=Довідники!$E$5, CONCATENATE($Y$4, "*,"), ""), IF($AL493="З", CONCATENATE($AF$4, ","), ""), IF($AL493=Довідники!$E$5, CONCATENATE($AF$4, "*,"), ""), IF($AS493="З", CONCATENATE($AM$4, ","), ""), IF($AS493=Довідники!$E$5, CONCATENATE($AM$4, "*,"), ""), IF($AZ493="З", CONCATENATE($AT$4, ","), ""), IF($AZ493=Довідники!$E$5, CONCATENATE($AT$4, "*,"), ""), IF($BG493="З", CONCATENATE($BA$4, ","), ""), IF($BG493=Довідники!$E$5, CONCATENATE($BA$4, "*,"), ""), IF($BN493="З", CONCATENATE($BH$4, ","), ""), IF($BN493=Довідники!$E$5, CONCATENATE($BH$4, "*,"), ""), IF($BU493="З", CONCATENATE($BO$4, ","), ""), IF($BU493=Довідники!$E$5, CONCATENATE($BO$4, "*,"), ""), IF($CB493="З", CONCATENATE($BV$4, ","), ""), IF($CB493=Довідники!$E$5, CONCATENATE($BV$4, "*,"), ""), IF($CI493="З", CONCATENATE($CC$4, ","), ""), IF($CI493=Довідники!$E$5, CONCATENATE($CC$4, "*,"), ""), IF($CP493="З", CONCATENATE($CJ$4, ","), ""), IF($CP493=Довідники!$E$5, CONCATENATE($CJ$4, "*,"), ""), IF($CW493="З", CONCATENATE($CQ$4, ","), ""), IF($CW493=Довідники!$E$5, CONCATENATE($CQ$4, "*,"), ""), IF($DD493="З", CONCATENATE($CX$4, ","), ""), IF($DD493=Довідники!$E$5, CONCATENATE($CX$4, "*,"), ""), IF($DK493="З", CONCATENATE($DE$4, ","), ""), IF($DK493=Довідники!$E$5, CONCATENATE($DE$4, "*,"), ""))</f>
        <v/>
      </c>
      <c r="H493" s="48" t="str">
        <f t="shared" si="387"/>
        <v/>
      </c>
      <c r="I493" s="48" t="str">
        <f t="shared" si="388"/>
        <v/>
      </c>
      <c r="J493" s="48">
        <f t="shared" si="410"/>
        <v>0</v>
      </c>
      <c r="K493" s="48" t="str">
        <f t="shared" si="390"/>
        <v/>
      </c>
      <c r="L493" s="48">
        <f t="shared" si="411"/>
        <v>0</v>
      </c>
      <c r="M493" s="51">
        <f t="shared" si="412"/>
        <v>0</v>
      </c>
      <c r="N493" s="51">
        <f t="shared" si="413"/>
        <v>0</v>
      </c>
      <c r="O493" s="52">
        <f t="shared" si="414"/>
        <v>0</v>
      </c>
      <c r="P493" s="96" t="str">
        <f t="shared" si="415"/>
        <v xml:space="preserve"> </v>
      </c>
      <c r="Q493" s="166" t="str">
        <f>IF(OR(P493&lt;Довідники!$J$8, P493&gt;Довідники!$K$8), "!", "")</f>
        <v>!</v>
      </c>
      <c r="R493" s="159"/>
      <c r="S493" s="103"/>
      <c r="T493" s="103"/>
      <c r="U493" s="72">
        <f t="shared" si="416"/>
        <v>0</v>
      </c>
      <c r="V493" s="104"/>
      <c r="W493" s="104"/>
      <c r="X493" s="105"/>
      <c r="Y493" s="102"/>
      <c r="Z493" s="103"/>
      <c r="AA493" s="103"/>
      <c r="AB493" s="72">
        <f t="shared" si="417"/>
        <v>0</v>
      </c>
      <c r="AC493" s="104"/>
      <c r="AD493" s="104"/>
      <c r="AE493" s="152"/>
      <c r="AF493" s="159"/>
      <c r="AG493" s="103"/>
      <c r="AH493" s="103"/>
      <c r="AI493" s="72">
        <f t="shared" si="418"/>
        <v>0</v>
      </c>
      <c r="AJ493" s="104"/>
      <c r="AK493" s="104"/>
      <c r="AL493" s="105"/>
      <c r="AM493" s="102"/>
      <c r="AN493" s="103"/>
      <c r="AO493" s="103"/>
      <c r="AP493" s="72">
        <f t="shared" si="419"/>
        <v>0</v>
      </c>
      <c r="AQ493" s="104"/>
      <c r="AR493" s="104"/>
      <c r="AS493" s="152"/>
      <c r="AT493" s="159"/>
      <c r="AU493" s="103"/>
      <c r="AV493" s="103"/>
      <c r="AW493" s="72">
        <f t="shared" si="420"/>
        <v>0</v>
      </c>
      <c r="AX493" s="104"/>
      <c r="AY493" s="104"/>
      <c r="AZ493" s="105"/>
      <c r="BA493" s="102"/>
      <c r="BB493" s="103"/>
      <c r="BC493" s="103"/>
      <c r="BD493" s="72">
        <f t="shared" si="421"/>
        <v>0</v>
      </c>
      <c r="BE493" s="104"/>
      <c r="BF493" s="104"/>
      <c r="BG493" s="152"/>
      <c r="BH493" s="159"/>
      <c r="BI493" s="103"/>
      <c r="BJ493" s="103"/>
      <c r="BK493" s="72">
        <f t="shared" si="422"/>
        <v>0</v>
      </c>
      <c r="BL493" s="104"/>
      <c r="BM493" s="104"/>
      <c r="BN493" s="105"/>
      <c r="BO493" s="102"/>
      <c r="BP493" s="103"/>
      <c r="BQ493" s="103"/>
      <c r="BR493" s="72">
        <f t="shared" si="423"/>
        <v>0</v>
      </c>
      <c r="BS493" s="104"/>
      <c r="BT493" s="104"/>
      <c r="BU493" s="152"/>
      <c r="BV493" s="159"/>
      <c r="BW493" s="103"/>
      <c r="BX493" s="103"/>
      <c r="BY493" s="72">
        <f t="shared" si="424"/>
        <v>0</v>
      </c>
      <c r="BZ493" s="104"/>
      <c r="CA493" s="104"/>
      <c r="CB493" s="105"/>
      <c r="CC493" s="102"/>
      <c r="CD493" s="103"/>
      <c r="CE493" s="103"/>
      <c r="CF493" s="72">
        <f t="shared" si="425"/>
        <v>0</v>
      </c>
      <c r="CG493" s="104"/>
      <c r="CH493" s="104"/>
      <c r="CI493" s="152"/>
      <c r="CJ493" s="159"/>
      <c r="CK493" s="103"/>
      <c r="CL493" s="103"/>
      <c r="CM493" s="72">
        <f t="shared" si="426"/>
        <v>0</v>
      </c>
      <c r="CN493" s="104"/>
      <c r="CO493" s="104"/>
      <c r="CP493" s="105"/>
      <c r="CQ493" s="102"/>
      <c r="CR493" s="103"/>
      <c r="CS493" s="103"/>
      <c r="CT493" s="72">
        <f t="shared" si="427"/>
        <v>0</v>
      </c>
      <c r="CU493" s="104"/>
      <c r="CV493" s="104"/>
      <c r="CW493" s="152"/>
      <c r="CX493" s="159"/>
      <c r="CY493" s="103"/>
      <c r="CZ493" s="103"/>
      <c r="DA493" s="72">
        <f t="shared" si="428"/>
        <v>0</v>
      </c>
      <c r="DB493" s="104"/>
      <c r="DC493" s="104"/>
      <c r="DD493" s="105"/>
      <c r="DE493" s="102"/>
      <c r="DF493" s="103"/>
      <c r="DG493" s="103"/>
      <c r="DH493" s="72">
        <f t="shared" si="429"/>
        <v>0</v>
      </c>
      <c r="DI493" s="104"/>
      <c r="DJ493" s="104"/>
      <c r="DK493" s="152"/>
      <c r="DL493" s="170">
        <f t="shared" si="430"/>
        <v>0</v>
      </c>
      <c r="DM493" s="51">
        <f>DN493*Довідники!$H$2</f>
        <v>0</v>
      </c>
      <c r="DN493" s="72">
        <f t="shared" si="431"/>
        <v>0</v>
      </c>
      <c r="DO493" s="96" t="str">
        <f t="shared" si="432"/>
        <v xml:space="preserve"> </v>
      </c>
      <c r="DP493" s="68" t="str">
        <f>IF(OR(DO493&lt;Довідники!$J$3, DO493&gt;Довідники!$K$3), "!", "")</f>
        <v>!</v>
      </c>
      <c r="DQ493" s="120"/>
      <c r="DR493" s="45" t="str">
        <f t="shared" si="433"/>
        <v/>
      </c>
      <c r="DS493" s="119"/>
      <c r="DT493" s="119"/>
      <c r="DU493" s="119"/>
      <c r="DV493" s="119"/>
      <c r="DW493" s="179"/>
      <c r="DX493" s="182"/>
      <c r="DY493" s="119"/>
      <c r="DZ493" s="119"/>
      <c r="EA493" s="183"/>
      <c r="EB493" s="129">
        <f t="shared" si="434"/>
        <v>0</v>
      </c>
      <c r="EC493" s="130">
        <f t="shared" si="435"/>
        <v>0</v>
      </c>
      <c r="ED493" s="131">
        <f t="shared" si="436"/>
        <v>0</v>
      </c>
      <c r="EE493" s="131">
        <f t="shared" si="437"/>
        <v>0</v>
      </c>
      <c r="EF493" s="131">
        <f t="shared" si="438"/>
        <v>0</v>
      </c>
      <c r="EG493" s="131">
        <f t="shared" si="439"/>
        <v>0</v>
      </c>
      <c r="EH493" s="131">
        <f t="shared" si="440"/>
        <v>0</v>
      </c>
      <c r="EI493" s="131">
        <f t="shared" si="441"/>
        <v>0</v>
      </c>
      <c r="EJ493" s="131">
        <f t="shared" si="442"/>
        <v>0</v>
      </c>
      <c r="EL493" s="123">
        <f t="shared" si="443"/>
        <v>0</v>
      </c>
    </row>
    <row r="494" spans="1:142" ht="13.5" hidden="1" thickBot="1" x14ac:dyDescent="0.25">
      <c r="A494" s="49">
        <f t="shared" si="409"/>
        <v>73</v>
      </c>
      <c r="B494" s="101"/>
      <c r="C494" s="50" t="str">
        <f>IF(ISBLANK(D494)=FALSE,VLOOKUP(D494,Довідники!$B$2:$C$45,2,FALSE),"")</f>
        <v/>
      </c>
      <c r="D494" s="145"/>
      <c r="E494" s="112"/>
      <c r="F494" s="48" t="str">
        <f t="shared" si="386"/>
        <v/>
      </c>
      <c r="G494" s="48" t="str">
        <f>CONCATENATE(IF($X494="З", CONCATENATE($R$4, ","), ""), IF($X494=Довідники!$E$5, CONCATENATE($R$4, "*,"), ""), IF($AE494="З", CONCATENATE($Y$4, ","), ""), IF($AE494=Довідники!$E$5, CONCATENATE($Y$4, "*,"), ""), IF($AL494="З", CONCATENATE($AF$4, ","), ""), IF($AL494=Довідники!$E$5, CONCATENATE($AF$4, "*,"), ""), IF($AS494="З", CONCATENATE($AM$4, ","), ""), IF($AS494=Довідники!$E$5, CONCATENATE($AM$4, "*,"), ""), IF($AZ494="З", CONCATENATE($AT$4, ","), ""), IF($AZ494=Довідники!$E$5, CONCATENATE($AT$4, "*,"), ""), IF($BG494="З", CONCATENATE($BA$4, ","), ""), IF($BG494=Довідники!$E$5, CONCATENATE($BA$4, "*,"), ""), IF($BN494="З", CONCATENATE($BH$4, ","), ""), IF($BN494=Довідники!$E$5, CONCATENATE($BH$4, "*,"), ""), IF($BU494="З", CONCATENATE($BO$4, ","), ""), IF($BU494=Довідники!$E$5, CONCATENATE($BO$4, "*,"), ""), IF($CB494="З", CONCATENATE($BV$4, ","), ""), IF($CB494=Довідники!$E$5, CONCATENATE($BV$4, "*,"), ""), IF($CI494="З", CONCATENATE($CC$4, ","), ""), IF($CI494=Довідники!$E$5, CONCATENATE($CC$4, "*,"), ""), IF($CP494="З", CONCATENATE($CJ$4, ","), ""), IF($CP494=Довідники!$E$5, CONCATENATE($CJ$4, "*,"), ""), IF($CW494="З", CONCATENATE($CQ$4, ","), ""), IF($CW494=Довідники!$E$5, CONCATENATE($CQ$4, "*,"), ""), IF($DD494="З", CONCATENATE($CX$4, ","), ""), IF($DD494=Довідники!$E$5, CONCATENATE($CX$4, "*,"), ""), IF($DK494="З", CONCATENATE($DE$4, ","), ""), IF($DK494=Довідники!$E$5, CONCATENATE($DE$4, "*,"), ""))</f>
        <v/>
      </c>
      <c r="H494" s="48" t="str">
        <f t="shared" si="387"/>
        <v/>
      </c>
      <c r="I494" s="48" t="str">
        <f t="shared" si="388"/>
        <v/>
      </c>
      <c r="J494" s="48">
        <f t="shared" si="410"/>
        <v>0</v>
      </c>
      <c r="K494" s="48" t="str">
        <f t="shared" si="390"/>
        <v/>
      </c>
      <c r="L494" s="48">
        <f t="shared" si="411"/>
        <v>0</v>
      </c>
      <c r="M494" s="51">
        <f t="shared" si="412"/>
        <v>0</v>
      </c>
      <c r="N494" s="51">
        <f t="shared" si="413"/>
        <v>0</v>
      </c>
      <c r="O494" s="52">
        <f t="shared" si="414"/>
        <v>0</v>
      </c>
      <c r="P494" s="96" t="str">
        <f t="shared" si="415"/>
        <v xml:space="preserve"> </v>
      </c>
      <c r="Q494" s="166" t="str">
        <f>IF(OR(P494&lt;Довідники!$J$8, P494&gt;Довідники!$K$8), "!", "")</f>
        <v>!</v>
      </c>
      <c r="R494" s="159"/>
      <c r="S494" s="103"/>
      <c r="T494" s="103"/>
      <c r="U494" s="72">
        <f t="shared" si="416"/>
        <v>0</v>
      </c>
      <c r="V494" s="104"/>
      <c r="W494" s="104"/>
      <c r="X494" s="105"/>
      <c r="Y494" s="102"/>
      <c r="Z494" s="103"/>
      <c r="AA494" s="103"/>
      <c r="AB494" s="72">
        <f t="shared" si="417"/>
        <v>0</v>
      </c>
      <c r="AC494" s="104"/>
      <c r="AD494" s="104"/>
      <c r="AE494" s="152"/>
      <c r="AF494" s="159"/>
      <c r="AG494" s="103"/>
      <c r="AH494" s="103"/>
      <c r="AI494" s="72">
        <f t="shared" si="418"/>
        <v>0</v>
      </c>
      <c r="AJ494" s="104"/>
      <c r="AK494" s="104"/>
      <c r="AL494" s="105"/>
      <c r="AM494" s="102"/>
      <c r="AN494" s="103"/>
      <c r="AO494" s="103"/>
      <c r="AP494" s="72">
        <f t="shared" si="419"/>
        <v>0</v>
      </c>
      <c r="AQ494" s="104"/>
      <c r="AR494" s="104"/>
      <c r="AS494" s="152"/>
      <c r="AT494" s="159"/>
      <c r="AU494" s="103"/>
      <c r="AV494" s="103"/>
      <c r="AW494" s="72">
        <f t="shared" si="420"/>
        <v>0</v>
      </c>
      <c r="AX494" s="104"/>
      <c r="AY494" s="104"/>
      <c r="AZ494" s="105"/>
      <c r="BA494" s="102"/>
      <c r="BB494" s="103"/>
      <c r="BC494" s="103"/>
      <c r="BD494" s="72">
        <f t="shared" si="421"/>
        <v>0</v>
      </c>
      <c r="BE494" s="104"/>
      <c r="BF494" s="104"/>
      <c r="BG494" s="152"/>
      <c r="BH494" s="159"/>
      <c r="BI494" s="103"/>
      <c r="BJ494" s="103"/>
      <c r="BK494" s="72">
        <f t="shared" si="422"/>
        <v>0</v>
      </c>
      <c r="BL494" s="104"/>
      <c r="BM494" s="104"/>
      <c r="BN494" s="105"/>
      <c r="BO494" s="102"/>
      <c r="BP494" s="103"/>
      <c r="BQ494" s="103"/>
      <c r="BR494" s="72">
        <f t="shared" si="423"/>
        <v>0</v>
      </c>
      <c r="BS494" s="104"/>
      <c r="BT494" s="104"/>
      <c r="BU494" s="152"/>
      <c r="BV494" s="159"/>
      <c r="BW494" s="103"/>
      <c r="BX494" s="103"/>
      <c r="BY494" s="72">
        <f t="shared" si="424"/>
        <v>0</v>
      </c>
      <c r="BZ494" s="104"/>
      <c r="CA494" s="104"/>
      <c r="CB494" s="105"/>
      <c r="CC494" s="102"/>
      <c r="CD494" s="103"/>
      <c r="CE494" s="103"/>
      <c r="CF494" s="72">
        <f t="shared" si="425"/>
        <v>0</v>
      </c>
      <c r="CG494" s="104"/>
      <c r="CH494" s="104"/>
      <c r="CI494" s="152"/>
      <c r="CJ494" s="159"/>
      <c r="CK494" s="103"/>
      <c r="CL494" s="103"/>
      <c r="CM494" s="72">
        <f t="shared" si="426"/>
        <v>0</v>
      </c>
      <c r="CN494" s="104"/>
      <c r="CO494" s="104"/>
      <c r="CP494" s="105"/>
      <c r="CQ494" s="102"/>
      <c r="CR494" s="103"/>
      <c r="CS494" s="103"/>
      <c r="CT494" s="72">
        <f t="shared" si="427"/>
        <v>0</v>
      </c>
      <c r="CU494" s="104"/>
      <c r="CV494" s="104"/>
      <c r="CW494" s="152"/>
      <c r="CX494" s="159"/>
      <c r="CY494" s="103"/>
      <c r="CZ494" s="103"/>
      <c r="DA494" s="72">
        <f t="shared" si="428"/>
        <v>0</v>
      </c>
      <c r="DB494" s="104"/>
      <c r="DC494" s="104"/>
      <c r="DD494" s="105"/>
      <c r="DE494" s="102"/>
      <c r="DF494" s="103"/>
      <c r="DG494" s="103"/>
      <c r="DH494" s="72">
        <f t="shared" si="429"/>
        <v>0</v>
      </c>
      <c r="DI494" s="104"/>
      <c r="DJ494" s="104"/>
      <c r="DK494" s="152"/>
      <c r="DL494" s="170">
        <f t="shared" si="430"/>
        <v>0</v>
      </c>
      <c r="DM494" s="51">
        <f>DN494*Довідники!$H$2</f>
        <v>0</v>
      </c>
      <c r="DN494" s="72">
        <f t="shared" si="431"/>
        <v>0</v>
      </c>
      <c r="DO494" s="96" t="str">
        <f t="shared" si="432"/>
        <v xml:space="preserve"> </v>
      </c>
      <c r="DP494" s="68" t="str">
        <f>IF(OR(DO494&lt;Довідники!$J$3, DO494&gt;Довідники!$K$3), "!", "")</f>
        <v>!</v>
      </c>
      <c r="DQ494" s="120"/>
      <c r="DR494" s="45" t="str">
        <f t="shared" si="433"/>
        <v/>
      </c>
      <c r="DS494" s="119"/>
      <c r="DT494" s="119"/>
      <c r="DU494" s="119"/>
      <c r="DV494" s="119"/>
      <c r="DW494" s="179"/>
      <c r="DX494" s="182"/>
      <c r="DY494" s="119"/>
      <c r="DZ494" s="119"/>
      <c r="EA494" s="183"/>
      <c r="EB494" s="129">
        <f t="shared" si="434"/>
        <v>0</v>
      </c>
      <c r="EC494" s="130">
        <f t="shared" si="435"/>
        <v>0</v>
      </c>
      <c r="ED494" s="131">
        <f t="shared" si="436"/>
        <v>0</v>
      </c>
      <c r="EE494" s="131">
        <f t="shared" si="437"/>
        <v>0</v>
      </c>
      <c r="EF494" s="131">
        <f t="shared" si="438"/>
        <v>0</v>
      </c>
      <c r="EG494" s="131">
        <f t="shared" si="439"/>
        <v>0</v>
      </c>
      <c r="EH494" s="131">
        <f t="shared" si="440"/>
        <v>0</v>
      </c>
      <c r="EI494" s="131">
        <f t="shared" si="441"/>
        <v>0</v>
      </c>
      <c r="EJ494" s="131">
        <f t="shared" si="442"/>
        <v>0</v>
      </c>
      <c r="EL494" s="123">
        <f t="shared" si="443"/>
        <v>0</v>
      </c>
    </row>
    <row r="495" spans="1:142" ht="13.5" hidden="1" thickBot="1" x14ac:dyDescent="0.25">
      <c r="A495" s="49">
        <f t="shared" si="409"/>
        <v>74</v>
      </c>
      <c r="B495" s="101"/>
      <c r="C495" s="50" t="str">
        <f>IF(ISBLANK(D495)=FALSE,VLOOKUP(D495,Довідники!$B$2:$C$45,2,FALSE),"")</f>
        <v/>
      </c>
      <c r="D495" s="145"/>
      <c r="E495" s="112"/>
      <c r="F495" s="48" t="str">
        <f t="shared" si="386"/>
        <v/>
      </c>
      <c r="G495" s="48" t="str">
        <f>CONCATENATE(IF($X495="З", CONCATENATE($R$4, ","), ""), IF($X495=Довідники!$E$5, CONCATENATE($R$4, "*,"), ""), IF($AE495="З", CONCATENATE($Y$4, ","), ""), IF($AE495=Довідники!$E$5, CONCATENATE($Y$4, "*,"), ""), IF($AL495="З", CONCATENATE($AF$4, ","), ""), IF($AL495=Довідники!$E$5, CONCATENATE($AF$4, "*,"), ""), IF($AS495="З", CONCATENATE($AM$4, ","), ""), IF($AS495=Довідники!$E$5, CONCATENATE($AM$4, "*,"), ""), IF($AZ495="З", CONCATENATE($AT$4, ","), ""), IF($AZ495=Довідники!$E$5, CONCATENATE($AT$4, "*,"), ""), IF($BG495="З", CONCATENATE($BA$4, ","), ""), IF($BG495=Довідники!$E$5, CONCATENATE($BA$4, "*,"), ""), IF($BN495="З", CONCATENATE($BH$4, ","), ""), IF($BN495=Довідники!$E$5, CONCATENATE($BH$4, "*,"), ""), IF($BU495="З", CONCATENATE($BO$4, ","), ""), IF($BU495=Довідники!$E$5, CONCATENATE($BO$4, "*,"), ""), IF($CB495="З", CONCATENATE($BV$4, ","), ""), IF($CB495=Довідники!$E$5, CONCATENATE($BV$4, "*,"), ""), IF($CI495="З", CONCATENATE($CC$4, ","), ""), IF($CI495=Довідники!$E$5, CONCATENATE($CC$4, "*,"), ""), IF($CP495="З", CONCATENATE($CJ$4, ","), ""), IF($CP495=Довідники!$E$5, CONCATENATE($CJ$4, "*,"), ""), IF($CW495="З", CONCATENATE($CQ$4, ","), ""), IF($CW495=Довідники!$E$5, CONCATENATE($CQ$4, "*,"), ""), IF($DD495="З", CONCATENATE($CX$4, ","), ""), IF($DD495=Довідники!$E$5, CONCATENATE($CX$4, "*,"), ""), IF($DK495="З", CONCATENATE($DE$4, ","), ""), IF($DK495=Довідники!$E$5, CONCATENATE($DE$4, "*,"), ""))</f>
        <v/>
      </c>
      <c r="H495" s="48" t="str">
        <f t="shared" si="387"/>
        <v/>
      </c>
      <c r="I495" s="48" t="str">
        <f t="shared" si="388"/>
        <v/>
      </c>
      <c r="J495" s="48">
        <f t="shared" si="410"/>
        <v>0</v>
      </c>
      <c r="K495" s="48" t="str">
        <f t="shared" si="390"/>
        <v/>
      </c>
      <c r="L495" s="48">
        <f t="shared" si="411"/>
        <v>0</v>
      </c>
      <c r="M495" s="51">
        <f t="shared" si="412"/>
        <v>0</v>
      </c>
      <c r="N495" s="51">
        <f t="shared" si="413"/>
        <v>0</v>
      </c>
      <c r="O495" s="52">
        <f t="shared" si="414"/>
        <v>0</v>
      </c>
      <c r="P495" s="96" t="str">
        <f t="shared" si="415"/>
        <v xml:space="preserve"> </v>
      </c>
      <c r="Q495" s="166" t="str">
        <f>IF(OR(P495&lt;Довідники!$J$8, P495&gt;Довідники!$K$8), "!", "")</f>
        <v>!</v>
      </c>
      <c r="R495" s="159"/>
      <c r="S495" s="103"/>
      <c r="T495" s="103"/>
      <c r="U495" s="72">
        <f t="shared" si="416"/>
        <v>0</v>
      </c>
      <c r="V495" s="104"/>
      <c r="W495" s="104"/>
      <c r="X495" s="105"/>
      <c r="Y495" s="102"/>
      <c r="Z495" s="103"/>
      <c r="AA495" s="103"/>
      <c r="AB495" s="72">
        <f t="shared" si="417"/>
        <v>0</v>
      </c>
      <c r="AC495" s="104"/>
      <c r="AD495" s="104"/>
      <c r="AE495" s="152"/>
      <c r="AF495" s="159"/>
      <c r="AG495" s="103"/>
      <c r="AH495" s="103"/>
      <c r="AI495" s="72">
        <f t="shared" si="418"/>
        <v>0</v>
      </c>
      <c r="AJ495" s="104"/>
      <c r="AK495" s="104"/>
      <c r="AL495" s="105"/>
      <c r="AM495" s="102"/>
      <c r="AN495" s="103"/>
      <c r="AO495" s="103"/>
      <c r="AP495" s="72">
        <f t="shared" si="419"/>
        <v>0</v>
      </c>
      <c r="AQ495" s="104"/>
      <c r="AR495" s="104"/>
      <c r="AS495" s="152"/>
      <c r="AT495" s="159"/>
      <c r="AU495" s="103"/>
      <c r="AV495" s="103"/>
      <c r="AW495" s="72">
        <f t="shared" si="420"/>
        <v>0</v>
      </c>
      <c r="AX495" s="104"/>
      <c r="AY495" s="104"/>
      <c r="AZ495" s="105"/>
      <c r="BA495" s="102"/>
      <c r="BB495" s="103"/>
      <c r="BC495" s="103"/>
      <c r="BD495" s="72">
        <f t="shared" si="421"/>
        <v>0</v>
      </c>
      <c r="BE495" s="104"/>
      <c r="BF495" s="104"/>
      <c r="BG495" s="152"/>
      <c r="BH495" s="159"/>
      <c r="BI495" s="103"/>
      <c r="BJ495" s="103"/>
      <c r="BK495" s="72">
        <f t="shared" si="422"/>
        <v>0</v>
      </c>
      <c r="BL495" s="104"/>
      <c r="BM495" s="104"/>
      <c r="BN495" s="105"/>
      <c r="BO495" s="102"/>
      <c r="BP495" s="103"/>
      <c r="BQ495" s="103"/>
      <c r="BR495" s="72">
        <f t="shared" si="423"/>
        <v>0</v>
      </c>
      <c r="BS495" s="104"/>
      <c r="BT495" s="104"/>
      <c r="BU495" s="152"/>
      <c r="BV495" s="159"/>
      <c r="BW495" s="103"/>
      <c r="BX495" s="103"/>
      <c r="BY495" s="72">
        <f t="shared" si="424"/>
        <v>0</v>
      </c>
      <c r="BZ495" s="104"/>
      <c r="CA495" s="104"/>
      <c r="CB495" s="105"/>
      <c r="CC495" s="102"/>
      <c r="CD495" s="103"/>
      <c r="CE495" s="103"/>
      <c r="CF495" s="72">
        <f t="shared" si="425"/>
        <v>0</v>
      </c>
      <c r="CG495" s="104"/>
      <c r="CH495" s="104"/>
      <c r="CI495" s="152"/>
      <c r="CJ495" s="159"/>
      <c r="CK495" s="103"/>
      <c r="CL495" s="103"/>
      <c r="CM495" s="72">
        <f t="shared" si="426"/>
        <v>0</v>
      </c>
      <c r="CN495" s="104"/>
      <c r="CO495" s="104"/>
      <c r="CP495" s="105"/>
      <c r="CQ495" s="102"/>
      <c r="CR495" s="103"/>
      <c r="CS495" s="103"/>
      <c r="CT495" s="72">
        <f t="shared" si="427"/>
        <v>0</v>
      </c>
      <c r="CU495" s="104"/>
      <c r="CV495" s="104"/>
      <c r="CW495" s="152"/>
      <c r="CX495" s="159"/>
      <c r="CY495" s="103"/>
      <c r="CZ495" s="103"/>
      <c r="DA495" s="72">
        <f t="shared" si="428"/>
        <v>0</v>
      </c>
      <c r="DB495" s="104"/>
      <c r="DC495" s="104"/>
      <c r="DD495" s="105"/>
      <c r="DE495" s="102"/>
      <c r="DF495" s="103"/>
      <c r="DG495" s="103"/>
      <c r="DH495" s="72">
        <f t="shared" si="429"/>
        <v>0</v>
      </c>
      <c r="DI495" s="104"/>
      <c r="DJ495" s="104"/>
      <c r="DK495" s="152"/>
      <c r="DL495" s="170">
        <f t="shared" si="430"/>
        <v>0</v>
      </c>
      <c r="DM495" s="51">
        <f>DN495*Довідники!$H$2</f>
        <v>0</v>
      </c>
      <c r="DN495" s="72">
        <f t="shared" si="431"/>
        <v>0</v>
      </c>
      <c r="DO495" s="96" t="str">
        <f t="shared" si="432"/>
        <v xml:space="preserve"> </v>
      </c>
      <c r="DP495" s="68" t="str">
        <f>IF(OR(DO495&lt;Довідники!$J$3, DO495&gt;Довідники!$K$3), "!", "")</f>
        <v>!</v>
      </c>
      <c r="DQ495" s="120"/>
      <c r="DR495" s="45" t="str">
        <f t="shared" si="433"/>
        <v/>
      </c>
      <c r="DS495" s="119"/>
      <c r="DT495" s="119"/>
      <c r="DU495" s="119"/>
      <c r="DV495" s="119"/>
      <c r="DW495" s="179"/>
      <c r="DX495" s="182"/>
      <c r="DY495" s="119"/>
      <c r="DZ495" s="119"/>
      <c r="EA495" s="183"/>
      <c r="EB495" s="129">
        <f t="shared" si="434"/>
        <v>0</v>
      </c>
      <c r="EC495" s="130">
        <f t="shared" si="435"/>
        <v>0</v>
      </c>
      <c r="ED495" s="131">
        <f t="shared" si="436"/>
        <v>0</v>
      </c>
      <c r="EE495" s="131">
        <f t="shared" si="437"/>
        <v>0</v>
      </c>
      <c r="EF495" s="131">
        <f t="shared" si="438"/>
        <v>0</v>
      </c>
      <c r="EG495" s="131">
        <f t="shared" si="439"/>
        <v>0</v>
      </c>
      <c r="EH495" s="131">
        <f t="shared" si="440"/>
        <v>0</v>
      </c>
      <c r="EI495" s="131">
        <f t="shared" si="441"/>
        <v>0</v>
      </c>
      <c r="EJ495" s="131">
        <f t="shared" si="442"/>
        <v>0</v>
      </c>
      <c r="EL495" s="123">
        <f t="shared" si="443"/>
        <v>0</v>
      </c>
    </row>
    <row r="496" spans="1:142" ht="13.5" hidden="1" thickBot="1" x14ac:dyDescent="0.25">
      <c r="A496" s="49">
        <f t="shared" si="409"/>
        <v>75</v>
      </c>
      <c r="B496" s="101"/>
      <c r="C496" s="50" t="str">
        <f>IF(ISBLANK(D496)=FALSE,VLOOKUP(D496,Довідники!$B$2:$C$45,2,FALSE),"")</f>
        <v/>
      </c>
      <c r="D496" s="145"/>
      <c r="E496" s="112"/>
      <c r="F496" s="48" t="str">
        <f t="shared" si="386"/>
        <v/>
      </c>
      <c r="G496" s="48" t="str">
        <f>CONCATENATE(IF($X496="З", CONCATENATE($R$4, ","), ""), IF($X496=Довідники!$E$5, CONCATENATE($R$4, "*,"), ""), IF($AE496="З", CONCATENATE($Y$4, ","), ""), IF($AE496=Довідники!$E$5, CONCATENATE($Y$4, "*,"), ""), IF($AL496="З", CONCATENATE($AF$4, ","), ""), IF($AL496=Довідники!$E$5, CONCATENATE($AF$4, "*,"), ""), IF($AS496="З", CONCATENATE($AM$4, ","), ""), IF($AS496=Довідники!$E$5, CONCATENATE($AM$4, "*,"), ""), IF($AZ496="З", CONCATENATE($AT$4, ","), ""), IF($AZ496=Довідники!$E$5, CONCATENATE($AT$4, "*,"), ""), IF($BG496="З", CONCATENATE($BA$4, ","), ""), IF($BG496=Довідники!$E$5, CONCATENATE($BA$4, "*,"), ""), IF($BN496="З", CONCATENATE($BH$4, ","), ""), IF($BN496=Довідники!$E$5, CONCATENATE($BH$4, "*,"), ""), IF($BU496="З", CONCATENATE($BO$4, ","), ""), IF($BU496=Довідники!$E$5, CONCATENATE($BO$4, "*,"), ""), IF($CB496="З", CONCATENATE($BV$4, ","), ""), IF($CB496=Довідники!$E$5, CONCATENATE($BV$4, "*,"), ""), IF($CI496="З", CONCATENATE($CC$4, ","), ""), IF($CI496=Довідники!$E$5, CONCATENATE($CC$4, "*,"), ""), IF($CP496="З", CONCATENATE($CJ$4, ","), ""), IF($CP496=Довідники!$E$5, CONCATENATE($CJ$4, "*,"), ""), IF($CW496="З", CONCATENATE($CQ$4, ","), ""), IF($CW496=Довідники!$E$5, CONCATENATE($CQ$4, "*,"), ""), IF($DD496="З", CONCATENATE($CX$4, ","), ""), IF($DD496=Довідники!$E$5, CONCATENATE($CX$4, "*,"), ""), IF($DK496="З", CONCATENATE($DE$4, ","), ""), IF($DK496=Довідники!$E$5, CONCATENATE($DE$4, "*,"), ""))</f>
        <v/>
      </c>
      <c r="H496" s="48" t="str">
        <f t="shared" si="387"/>
        <v/>
      </c>
      <c r="I496" s="48" t="str">
        <f t="shared" si="388"/>
        <v/>
      </c>
      <c r="J496" s="48">
        <f t="shared" si="410"/>
        <v>0</v>
      </c>
      <c r="K496" s="48" t="str">
        <f t="shared" si="390"/>
        <v/>
      </c>
      <c r="L496" s="48">
        <f t="shared" si="411"/>
        <v>0</v>
      </c>
      <c r="M496" s="51">
        <f t="shared" si="412"/>
        <v>0</v>
      </c>
      <c r="N496" s="51">
        <f t="shared" si="413"/>
        <v>0</v>
      </c>
      <c r="O496" s="52">
        <f t="shared" si="414"/>
        <v>0</v>
      </c>
      <c r="P496" s="96" t="str">
        <f t="shared" si="415"/>
        <v xml:space="preserve"> </v>
      </c>
      <c r="Q496" s="166" t="str">
        <f>IF(OR(P496&lt;Довідники!$J$8, P496&gt;Довідники!$K$8), "!", "")</f>
        <v>!</v>
      </c>
      <c r="R496" s="159"/>
      <c r="S496" s="103"/>
      <c r="T496" s="103"/>
      <c r="U496" s="72">
        <f t="shared" si="416"/>
        <v>0</v>
      </c>
      <c r="V496" s="104"/>
      <c r="W496" s="104"/>
      <c r="X496" s="105"/>
      <c r="Y496" s="102"/>
      <c r="Z496" s="103"/>
      <c r="AA496" s="103"/>
      <c r="AB496" s="72">
        <f t="shared" si="417"/>
        <v>0</v>
      </c>
      <c r="AC496" s="104"/>
      <c r="AD496" s="104"/>
      <c r="AE496" s="152"/>
      <c r="AF496" s="159"/>
      <c r="AG496" s="103"/>
      <c r="AH496" s="103"/>
      <c r="AI496" s="72">
        <f t="shared" si="418"/>
        <v>0</v>
      </c>
      <c r="AJ496" s="104"/>
      <c r="AK496" s="104"/>
      <c r="AL496" s="105"/>
      <c r="AM496" s="102"/>
      <c r="AN496" s="103"/>
      <c r="AO496" s="103"/>
      <c r="AP496" s="72">
        <f t="shared" si="419"/>
        <v>0</v>
      </c>
      <c r="AQ496" s="104"/>
      <c r="AR496" s="104"/>
      <c r="AS496" s="152"/>
      <c r="AT496" s="159"/>
      <c r="AU496" s="103"/>
      <c r="AV496" s="103"/>
      <c r="AW496" s="72">
        <f t="shared" si="420"/>
        <v>0</v>
      </c>
      <c r="AX496" s="104"/>
      <c r="AY496" s="104"/>
      <c r="AZ496" s="105"/>
      <c r="BA496" s="102"/>
      <c r="BB496" s="103"/>
      <c r="BC496" s="103"/>
      <c r="BD496" s="72">
        <f t="shared" si="421"/>
        <v>0</v>
      </c>
      <c r="BE496" s="104"/>
      <c r="BF496" s="104"/>
      <c r="BG496" s="152"/>
      <c r="BH496" s="159"/>
      <c r="BI496" s="103"/>
      <c r="BJ496" s="103"/>
      <c r="BK496" s="72">
        <f t="shared" si="422"/>
        <v>0</v>
      </c>
      <c r="BL496" s="104"/>
      <c r="BM496" s="104"/>
      <c r="BN496" s="105"/>
      <c r="BO496" s="102"/>
      <c r="BP496" s="103"/>
      <c r="BQ496" s="103"/>
      <c r="BR496" s="72">
        <f t="shared" si="423"/>
        <v>0</v>
      </c>
      <c r="BS496" s="104"/>
      <c r="BT496" s="104"/>
      <c r="BU496" s="152"/>
      <c r="BV496" s="159"/>
      <c r="BW496" s="103"/>
      <c r="BX496" s="103"/>
      <c r="BY496" s="72">
        <f t="shared" si="424"/>
        <v>0</v>
      </c>
      <c r="BZ496" s="104"/>
      <c r="CA496" s="104"/>
      <c r="CB496" s="105"/>
      <c r="CC496" s="102"/>
      <c r="CD496" s="103"/>
      <c r="CE496" s="103"/>
      <c r="CF496" s="72">
        <f t="shared" si="425"/>
        <v>0</v>
      </c>
      <c r="CG496" s="104"/>
      <c r="CH496" s="104"/>
      <c r="CI496" s="152"/>
      <c r="CJ496" s="159"/>
      <c r="CK496" s="103"/>
      <c r="CL496" s="103"/>
      <c r="CM496" s="72">
        <f t="shared" si="426"/>
        <v>0</v>
      </c>
      <c r="CN496" s="104"/>
      <c r="CO496" s="104"/>
      <c r="CP496" s="105"/>
      <c r="CQ496" s="102"/>
      <c r="CR496" s="103"/>
      <c r="CS496" s="103"/>
      <c r="CT496" s="72">
        <f t="shared" si="427"/>
        <v>0</v>
      </c>
      <c r="CU496" s="104"/>
      <c r="CV496" s="104"/>
      <c r="CW496" s="152"/>
      <c r="CX496" s="159"/>
      <c r="CY496" s="103"/>
      <c r="CZ496" s="103"/>
      <c r="DA496" s="72">
        <f t="shared" si="428"/>
        <v>0</v>
      </c>
      <c r="DB496" s="104"/>
      <c r="DC496" s="104"/>
      <c r="DD496" s="105"/>
      <c r="DE496" s="102"/>
      <c r="DF496" s="103"/>
      <c r="DG496" s="103"/>
      <c r="DH496" s="72">
        <f t="shared" si="429"/>
        <v>0</v>
      </c>
      <c r="DI496" s="104"/>
      <c r="DJ496" s="104"/>
      <c r="DK496" s="152"/>
      <c r="DL496" s="170">
        <f t="shared" si="430"/>
        <v>0</v>
      </c>
      <c r="DM496" s="51">
        <f>DN496*Довідники!$H$2</f>
        <v>0</v>
      </c>
      <c r="DN496" s="72">
        <f t="shared" si="431"/>
        <v>0</v>
      </c>
      <c r="DO496" s="96" t="str">
        <f t="shared" si="432"/>
        <v xml:space="preserve"> </v>
      </c>
      <c r="DP496" s="68" t="str">
        <f>IF(OR(DO496&lt;Довідники!$J$3, DO496&gt;Довідники!$K$3), "!", "")</f>
        <v>!</v>
      </c>
      <c r="DQ496" s="120"/>
      <c r="DR496" s="45" t="str">
        <f t="shared" si="433"/>
        <v/>
      </c>
      <c r="DS496" s="119"/>
      <c r="DT496" s="119"/>
      <c r="DU496" s="119"/>
      <c r="DV496" s="119"/>
      <c r="DW496" s="179"/>
      <c r="DX496" s="182"/>
      <c r="DY496" s="119"/>
      <c r="DZ496" s="119"/>
      <c r="EA496" s="183"/>
      <c r="EB496" s="129">
        <f t="shared" si="434"/>
        <v>0</v>
      </c>
      <c r="EC496" s="130">
        <f t="shared" si="435"/>
        <v>0</v>
      </c>
      <c r="ED496" s="131">
        <f t="shared" si="436"/>
        <v>0</v>
      </c>
      <c r="EE496" s="131">
        <f t="shared" si="437"/>
        <v>0</v>
      </c>
      <c r="EF496" s="131">
        <f t="shared" si="438"/>
        <v>0</v>
      </c>
      <c r="EG496" s="131">
        <f t="shared" si="439"/>
        <v>0</v>
      </c>
      <c r="EH496" s="131">
        <f t="shared" si="440"/>
        <v>0</v>
      </c>
      <c r="EI496" s="131">
        <f t="shared" si="441"/>
        <v>0</v>
      </c>
      <c r="EJ496" s="131">
        <f t="shared" si="442"/>
        <v>0</v>
      </c>
      <c r="EL496" s="123">
        <f t="shared" si="443"/>
        <v>0</v>
      </c>
    </row>
    <row r="497" spans="1:142" ht="13.5" hidden="1" thickBot="1" x14ac:dyDescent="0.25">
      <c r="A497" s="49">
        <f t="shared" si="409"/>
        <v>76</v>
      </c>
      <c r="B497" s="101"/>
      <c r="C497" s="50" t="str">
        <f>IF(ISBLANK(D497)=FALSE,VLOOKUP(D497,Довідники!$B$2:$C$45,2,FALSE),"")</f>
        <v/>
      </c>
      <c r="D497" s="145"/>
      <c r="E497" s="112"/>
      <c r="F497" s="48" t="str">
        <f t="shared" si="386"/>
        <v/>
      </c>
      <c r="G497" s="48" t="str">
        <f>CONCATENATE(IF($X497="З", CONCATENATE($R$4, ","), ""), IF($X497=Довідники!$E$5, CONCATENATE($R$4, "*,"), ""), IF($AE497="З", CONCATENATE($Y$4, ","), ""), IF($AE497=Довідники!$E$5, CONCATENATE($Y$4, "*,"), ""), IF($AL497="З", CONCATENATE($AF$4, ","), ""), IF($AL497=Довідники!$E$5, CONCATENATE($AF$4, "*,"), ""), IF($AS497="З", CONCATENATE($AM$4, ","), ""), IF($AS497=Довідники!$E$5, CONCATENATE($AM$4, "*,"), ""), IF($AZ497="З", CONCATENATE($AT$4, ","), ""), IF($AZ497=Довідники!$E$5, CONCATENATE($AT$4, "*,"), ""), IF($BG497="З", CONCATENATE($BA$4, ","), ""), IF($BG497=Довідники!$E$5, CONCATENATE($BA$4, "*,"), ""), IF($BN497="З", CONCATENATE($BH$4, ","), ""), IF($BN497=Довідники!$E$5, CONCATENATE($BH$4, "*,"), ""), IF($BU497="З", CONCATENATE($BO$4, ","), ""), IF($BU497=Довідники!$E$5, CONCATENATE($BO$4, "*,"), ""), IF($CB497="З", CONCATENATE($BV$4, ","), ""), IF($CB497=Довідники!$E$5, CONCATENATE($BV$4, "*,"), ""), IF($CI497="З", CONCATENATE($CC$4, ","), ""), IF($CI497=Довідники!$E$5, CONCATENATE($CC$4, "*,"), ""), IF($CP497="З", CONCATENATE($CJ$4, ","), ""), IF($CP497=Довідники!$E$5, CONCATENATE($CJ$4, "*,"), ""), IF($CW497="З", CONCATENATE($CQ$4, ","), ""), IF($CW497=Довідники!$E$5, CONCATENATE($CQ$4, "*,"), ""), IF($DD497="З", CONCATENATE($CX$4, ","), ""), IF($DD497=Довідники!$E$5, CONCATENATE($CX$4, "*,"), ""), IF($DK497="З", CONCATENATE($DE$4, ","), ""), IF($DK497=Довідники!$E$5, CONCATENATE($DE$4, "*,"), ""))</f>
        <v/>
      </c>
      <c r="H497" s="48" t="str">
        <f t="shared" si="387"/>
        <v/>
      </c>
      <c r="I497" s="48" t="str">
        <f t="shared" si="388"/>
        <v/>
      </c>
      <c r="J497" s="48">
        <f t="shared" si="410"/>
        <v>0</v>
      </c>
      <c r="K497" s="48" t="str">
        <f t="shared" si="390"/>
        <v/>
      </c>
      <c r="L497" s="48">
        <f t="shared" si="411"/>
        <v>0</v>
      </c>
      <c r="M497" s="51">
        <f t="shared" si="412"/>
        <v>0</v>
      </c>
      <c r="N497" s="51">
        <f t="shared" si="413"/>
        <v>0</v>
      </c>
      <c r="O497" s="52">
        <f t="shared" si="414"/>
        <v>0</v>
      </c>
      <c r="P497" s="96" t="str">
        <f t="shared" si="415"/>
        <v xml:space="preserve"> </v>
      </c>
      <c r="Q497" s="166" t="str">
        <f>IF(OR(P497&lt;Довідники!$J$8, P497&gt;Довідники!$K$8), "!", "")</f>
        <v>!</v>
      </c>
      <c r="R497" s="159"/>
      <c r="S497" s="103"/>
      <c r="T497" s="103"/>
      <c r="U497" s="72">
        <f t="shared" si="416"/>
        <v>0</v>
      </c>
      <c r="V497" s="104"/>
      <c r="W497" s="104"/>
      <c r="X497" s="105"/>
      <c r="Y497" s="102"/>
      <c r="Z497" s="103"/>
      <c r="AA497" s="103"/>
      <c r="AB497" s="72">
        <f t="shared" si="417"/>
        <v>0</v>
      </c>
      <c r="AC497" s="104"/>
      <c r="AD497" s="104"/>
      <c r="AE497" s="152"/>
      <c r="AF497" s="159"/>
      <c r="AG497" s="103"/>
      <c r="AH497" s="103"/>
      <c r="AI497" s="72">
        <f t="shared" si="418"/>
        <v>0</v>
      </c>
      <c r="AJ497" s="104"/>
      <c r="AK497" s="104"/>
      <c r="AL497" s="105"/>
      <c r="AM497" s="102"/>
      <c r="AN497" s="103"/>
      <c r="AO497" s="103"/>
      <c r="AP497" s="72">
        <f t="shared" si="419"/>
        <v>0</v>
      </c>
      <c r="AQ497" s="104"/>
      <c r="AR497" s="104"/>
      <c r="AS497" s="152"/>
      <c r="AT497" s="159"/>
      <c r="AU497" s="103"/>
      <c r="AV497" s="103"/>
      <c r="AW497" s="72">
        <f t="shared" si="420"/>
        <v>0</v>
      </c>
      <c r="AX497" s="104"/>
      <c r="AY497" s="104"/>
      <c r="AZ497" s="105"/>
      <c r="BA497" s="102"/>
      <c r="BB497" s="103"/>
      <c r="BC497" s="103"/>
      <c r="BD497" s="72">
        <f t="shared" si="421"/>
        <v>0</v>
      </c>
      <c r="BE497" s="104"/>
      <c r="BF497" s="104"/>
      <c r="BG497" s="152"/>
      <c r="BH497" s="159"/>
      <c r="BI497" s="103"/>
      <c r="BJ497" s="103"/>
      <c r="BK497" s="72">
        <f t="shared" si="422"/>
        <v>0</v>
      </c>
      <c r="BL497" s="104"/>
      <c r="BM497" s="104"/>
      <c r="BN497" s="105"/>
      <c r="BO497" s="102"/>
      <c r="BP497" s="103"/>
      <c r="BQ497" s="103"/>
      <c r="BR497" s="72">
        <f t="shared" si="423"/>
        <v>0</v>
      </c>
      <c r="BS497" s="104"/>
      <c r="BT497" s="104"/>
      <c r="BU497" s="152"/>
      <c r="BV497" s="159"/>
      <c r="BW497" s="103"/>
      <c r="BX497" s="103"/>
      <c r="BY497" s="72">
        <f t="shared" si="424"/>
        <v>0</v>
      </c>
      <c r="BZ497" s="104"/>
      <c r="CA497" s="104"/>
      <c r="CB497" s="105"/>
      <c r="CC497" s="102"/>
      <c r="CD497" s="103"/>
      <c r="CE497" s="103"/>
      <c r="CF497" s="72">
        <f t="shared" si="425"/>
        <v>0</v>
      </c>
      <c r="CG497" s="104"/>
      <c r="CH497" s="104"/>
      <c r="CI497" s="152"/>
      <c r="CJ497" s="159"/>
      <c r="CK497" s="103"/>
      <c r="CL497" s="103"/>
      <c r="CM497" s="72">
        <f t="shared" si="426"/>
        <v>0</v>
      </c>
      <c r="CN497" s="104"/>
      <c r="CO497" s="104"/>
      <c r="CP497" s="105"/>
      <c r="CQ497" s="102"/>
      <c r="CR497" s="103"/>
      <c r="CS497" s="103"/>
      <c r="CT497" s="72">
        <f t="shared" si="427"/>
        <v>0</v>
      </c>
      <c r="CU497" s="104"/>
      <c r="CV497" s="104"/>
      <c r="CW497" s="152"/>
      <c r="CX497" s="159"/>
      <c r="CY497" s="103"/>
      <c r="CZ497" s="103"/>
      <c r="DA497" s="72">
        <f t="shared" si="428"/>
        <v>0</v>
      </c>
      <c r="DB497" s="104"/>
      <c r="DC497" s="104"/>
      <c r="DD497" s="105"/>
      <c r="DE497" s="102"/>
      <c r="DF497" s="103"/>
      <c r="DG497" s="103"/>
      <c r="DH497" s="72">
        <f t="shared" si="429"/>
        <v>0</v>
      </c>
      <c r="DI497" s="104"/>
      <c r="DJ497" s="104"/>
      <c r="DK497" s="152"/>
      <c r="DL497" s="170">
        <f t="shared" si="430"/>
        <v>0</v>
      </c>
      <c r="DM497" s="51">
        <f>DN497*Довідники!$H$2</f>
        <v>0</v>
      </c>
      <c r="DN497" s="72">
        <f t="shared" si="431"/>
        <v>0</v>
      </c>
      <c r="DO497" s="96" t="str">
        <f t="shared" si="432"/>
        <v xml:space="preserve"> </v>
      </c>
      <c r="DP497" s="68" t="str">
        <f>IF(OR(DO497&lt;Довідники!$J$3, DO497&gt;Довідники!$K$3), "!", "")</f>
        <v>!</v>
      </c>
      <c r="DQ497" s="120"/>
      <c r="DR497" s="45" t="str">
        <f t="shared" si="433"/>
        <v/>
      </c>
      <c r="DS497" s="119"/>
      <c r="DT497" s="119"/>
      <c r="DU497" s="119"/>
      <c r="DV497" s="119"/>
      <c r="DW497" s="179"/>
      <c r="DX497" s="182"/>
      <c r="DY497" s="119"/>
      <c r="DZ497" s="119"/>
      <c r="EA497" s="183"/>
      <c r="EB497" s="129">
        <f t="shared" si="434"/>
        <v>0</v>
      </c>
      <c r="EC497" s="130">
        <f t="shared" si="435"/>
        <v>0</v>
      </c>
      <c r="ED497" s="131">
        <f t="shared" si="436"/>
        <v>0</v>
      </c>
      <c r="EE497" s="131">
        <f t="shared" si="437"/>
        <v>0</v>
      </c>
      <c r="EF497" s="131">
        <f t="shared" si="438"/>
        <v>0</v>
      </c>
      <c r="EG497" s="131">
        <f t="shared" si="439"/>
        <v>0</v>
      </c>
      <c r="EH497" s="131">
        <f t="shared" si="440"/>
        <v>0</v>
      </c>
      <c r="EI497" s="131">
        <f t="shared" si="441"/>
        <v>0</v>
      </c>
      <c r="EJ497" s="131">
        <f t="shared" si="442"/>
        <v>0</v>
      </c>
      <c r="EL497" s="123">
        <f t="shared" si="443"/>
        <v>0</v>
      </c>
    </row>
    <row r="498" spans="1:142" ht="13.5" hidden="1" thickBot="1" x14ac:dyDescent="0.25">
      <c r="A498" s="49">
        <f t="shared" si="409"/>
        <v>77</v>
      </c>
      <c r="B498" s="101"/>
      <c r="C498" s="50" t="str">
        <f>IF(ISBLANK(D498)=FALSE,VLOOKUP(D498,Довідники!$B$2:$C$45,2,FALSE),"")</f>
        <v/>
      </c>
      <c r="D498" s="145"/>
      <c r="E498" s="112"/>
      <c r="F498" s="48" t="str">
        <f t="shared" si="386"/>
        <v/>
      </c>
      <c r="G498" s="48" t="str">
        <f>CONCATENATE(IF($X498="З", CONCATENATE($R$4, ","), ""), IF($X498=Довідники!$E$5, CONCATENATE($R$4, "*,"), ""), IF($AE498="З", CONCATENATE($Y$4, ","), ""), IF($AE498=Довідники!$E$5, CONCATENATE($Y$4, "*,"), ""), IF($AL498="З", CONCATENATE($AF$4, ","), ""), IF($AL498=Довідники!$E$5, CONCATENATE($AF$4, "*,"), ""), IF($AS498="З", CONCATENATE($AM$4, ","), ""), IF($AS498=Довідники!$E$5, CONCATENATE($AM$4, "*,"), ""), IF($AZ498="З", CONCATENATE($AT$4, ","), ""), IF($AZ498=Довідники!$E$5, CONCATENATE($AT$4, "*,"), ""), IF($BG498="З", CONCATENATE($BA$4, ","), ""), IF($BG498=Довідники!$E$5, CONCATENATE($BA$4, "*,"), ""), IF($BN498="З", CONCATENATE($BH$4, ","), ""), IF($BN498=Довідники!$E$5, CONCATENATE($BH$4, "*,"), ""), IF($BU498="З", CONCATENATE($BO$4, ","), ""), IF($BU498=Довідники!$E$5, CONCATENATE($BO$4, "*,"), ""), IF($CB498="З", CONCATENATE($BV$4, ","), ""), IF($CB498=Довідники!$E$5, CONCATENATE($BV$4, "*,"), ""), IF($CI498="З", CONCATENATE($CC$4, ","), ""), IF($CI498=Довідники!$E$5, CONCATENATE($CC$4, "*,"), ""), IF($CP498="З", CONCATENATE($CJ$4, ","), ""), IF($CP498=Довідники!$E$5, CONCATENATE($CJ$4, "*,"), ""), IF($CW498="З", CONCATENATE($CQ$4, ","), ""), IF($CW498=Довідники!$E$5, CONCATENATE($CQ$4, "*,"), ""), IF($DD498="З", CONCATENATE($CX$4, ","), ""), IF($DD498=Довідники!$E$5, CONCATENATE($CX$4, "*,"), ""), IF($DK498="З", CONCATENATE($DE$4, ","), ""), IF($DK498=Довідники!$E$5, CONCATENATE($DE$4, "*,"), ""))</f>
        <v/>
      </c>
      <c r="H498" s="48" t="str">
        <f t="shared" si="387"/>
        <v/>
      </c>
      <c r="I498" s="48" t="str">
        <f t="shared" si="388"/>
        <v/>
      </c>
      <c r="J498" s="48">
        <f t="shared" si="410"/>
        <v>0</v>
      </c>
      <c r="K498" s="48" t="str">
        <f t="shared" si="390"/>
        <v/>
      </c>
      <c r="L498" s="48">
        <f t="shared" si="411"/>
        <v>0</v>
      </c>
      <c r="M498" s="51">
        <f t="shared" si="412"/>
        <v>0</v>
      </c>
      <c r="N498" s="51">
        <f t="shared" si="413"/>
        <v>0</v>
      </c>
      <c r="O498" s="52">
        <f t="shared" si="414"/>
        <v>0</v>
      </c>
      <c r="P498" s="96" t="str">
        <f t="shared" si="415"/>
        <v xml:space="preserve"> </v>
      </c>
      <c r="Q498" s="166" t="str">
        <f>IF(OR(P498&lt;Довідники!$J$8, P498&gt;Довідники!$K$8), "!", "")</f>
        <v>!</v>
      </c>
      <c r="R498" s="159"/>
      <c r="S498" s="103"/>
      <c r="T498" s="103"/>
      <c r="U498" s="72">
        <f t="shared" si="416"/>
        <v>0</v>
      </c>
      <c r="V498" s="104"/>
      <c r="W498" s="104"/>
      <c r="X498" s="105"/>
      <c r="Y498" s="102"/>
      <c r="Z498" s="103"/>
      <c r="AA498" s="103"/>
      <c r="AB498" s="72">
        <f t="shared" si="417"/>
        <v>0</v>
      </c>
      <c r="AC498" s="104"/>
      <c r="AD498" s="104"/>
      <c r="AE498" s="152"/>
      <c r="AF498" s="159"/>
      <c r="AG498" s="103"/>
      <c r="AH498" s="103"/>
      <c r="AI498" s="72">
        <f t="shared" si="418"/>
        <v>0</v>
      </c>
      <c r="AJ498" s="104"/>
      <c r="AK498" s="104"/>
      <c r="AL498" s="105"/>
      <c r="AM498" s="102"/>
      <c r="AN498" s="103"/>
      <c r="AO498" s="103"/>
      <c r="AP498" s="72">
        <f t="shared" si="419"/>
        <v>0</v>
      </c>
      <c r="AQ498" s="104"/>
      <c r="AR498" s="104"/>
      <c r="AS498" s="152"/>
      <c r="AT498" s="159"/>
      <c r="AU498" s="103"/>
      <c r="AV498" s="103"/>
      <c r="AW498" s="72">
        <f t="shared" si="420"/>
        <v>0</v>
      </c>
      <c r="AX498" s="104"/>
      <c r="AY498" s="104"/>
      <c r="AZ498" s="105"/>
      <c r="BA498" s="102"/>
      <c r="BB498" s="103"/>
      <c r="BC498" s="103"/>
      <c r="BD498" s="72">
        <f t="shared" si="421"/>
        <v>0</v>
      </c>
      <c r="BE498" s="104"/>
      <c r="BF498" s="104"/>
      <c r="BG498" s="152"/>
      <c r="BH498" s="159"/>
      <c r="BI498" s="103"/>
      <c r="BJ498" s="103"/>
      <c r="BK498" s="72">
        <f t="shared" si="422"/>
        <v>0</v>
      </c>
      <c r="BL498" s="104"/>
      <c r="BM498" s="104"/>
      <c r="BN498" s="105"/>
      <c r="BO498" s="102"/>
      <c r="BP498" s="103"/>
      <c r="BQ498" s="103"/>
      <c r="BR498" s="72">
        <f t="shared" si="423"/>
        <v>0</v>
      </c>
      <c r="BS498" s="104"/>
      <c r="BT498" s="104"/>
      <c r="BU498" s="152"/>
      <c r="BV498" s="159"/>
      <c r="BW498" s="103"/>
      <c r="BX498" s="103"/>
      <c r="BY498" s="72">
        <f t="shared" si="424"/>
        <v>0</v>
      </c>
      <c r="BZ498" s="104"/>
      <c r="CA498" s="104"/>
      <c r="CB498" s="105"/>
      <c r="CC498" s="102"/>
      <c r="CD498" s="103"/>
      <c r="CE498" s="103"/>
      <c r="CF498" s="72">
        <f t="shared" si="425"/>
        <v>0</v>
      </c>
      <c r="CG498" s="104"/>
      <c r="CH498" s="104"/>
      <c r="CI498" s="152"/>
      <c r="CJ498" s="159"/>
      <c r="CK498" s="103"/>
      <c r="CL498" s="103"/>
      <c r="CM498" s="72">
        <f t="shared" si="426"/>
        <v>0</v>
      </c>
      <c r="CN498" s="104"/>
      <c r="CO498" s="104"/>
      <c r="CP498" s="105"/>
      <c r="CQ498" s="102"/>
      <c r="CR498" s="103"/>
      <c r="CS498" s="103"/>
      <c r="CT498" s="72">
        <f t="shared" si="427"/>
        <v>0</v>
      </c>
      <c r="CU498" s="104"/>
      <c r="CV498" s="104"/>
      <c r="CW498" s="152"/>
      <c r="CX498" s="159"/>
      <c r="CY498" s="103"/>
      <c r="CZ498" s="103"/>
      <c r="DA498" s="72">
        <f t="shared" si="428"/>
        <v>0</v>
      </c>
      <c r="DB498" s="104"/>
      <c r="DC498" s="104"/>
      <c r="DD498" s="105"/>
      <c r="DE498" s="102"/>
      <c r="DF498" s="103"/>
      <c r="DG498" s="103"/>
      <c r="DH498" s="72">
        <f t="shared" si="429"/>
        <v>0</v>
      </c>
      <c r="DI498" s="104"/>
      <c r="DJ498" s="104"/>
      <c r="DK498" s="152"/>
      <c r="DL498" s="170">
        <f t="shared" si="430"/>
        <v>0</v>
      </c>
      <c r="DM498" s="51">
        <f>DN498*Довідники!$H$2</f>
        <v>0</v>
      </c>
      <c r="DN498" s="72">
        <f t="shared" si="431"/>
        <v>0</v>
      </c>
      <c r="DO498" s="96" t="str">
        <f t="shared" si="432"/>
        <v xml:space="preserve"> </v>
      </c>
      <c r="DP498" s="68" t="str">
        <f>IF(OR(DO498&lt;Довідники!$J$3, DO498&gt;Довідники!$K$3), "!", "")</f>
        <v>!</v>
      </c>
      <c r="DQ498" s="120"/>
      <c r="DR498" s="45" t="str">
        <f t="shared" si="433"/>
        <v/>
      </c>
      <c r="DS498" s="119"/>
      <c r="DT498" s="119"/>
      <c r="DU498" s="119"/>
      <c r="DV498" s="119"/>
      <c r="DW498" s="179"/>
      <c r="DX498" s="182"/>
      <c r="DY498" s="119"/>
      <c r="DZ498" s="119"/>
      <c r="EA498" s="183"/>
      <c r="EB498" s="129">
        <f t="shared" si="434"/>
        <v>0</v>
      </c>
      <c r="EC498" s="130">
        <f t="shared" si="435"/>
        <v>0</v>
      </c>
      <c r="ED498" s="131">
        <f t="shared" si="436"/>
        <v>0</v>
      </c>
      <c r="EE498" s="131">
        <f t="shared" si="437"/>
        <v>0</v>
      </c>
      <c r="EF498" s="131">
        <f t="shared" si="438"/>
        <v>0</v>
      </c>
      <c r="EG498" s="131">
        <f t="shared" si="439"/>
        <v>0</v>
      </c>
      <c r="EH498" s="131">
        <f t="shared" si="440"/>
        <v>0</v>
      </c>
      <c r="EI498" s="131">
        <f t="shared" si="441"/>
        <v>0</v>
      </c>
      <c r="EJ498" s="131">
        <f t="shared" si="442"/>
        <v>0</v>
      </c>
      <c r="EL498" s="123">
        <f t="shared" si="443"/>
        <v>0</v>
      </c>
    </row>
    <row r="499" spans="1:142" ht="13.5" hidden="1" thickBot="1" x14ac:dyDescent="0.25">
      <c r="A499" s="49">
        <f t="shared" si="409"/>
        <v>78</v>
      </c>
      <c r="B499" s="101"/>
      <c r="C499" s="50" t="str">
        <f>IF(ISBLANK(D499)=FALSE,VLOOKUP(D499,Довідники!$B$2:$C$45,2,FALSE),"")</f>
        <v/>
      </c>
      <c r="D499" s="145"/>
      <c r="E499" s="112"/>
      <c r="F499" s="48" t="str">
        <f t="shared" si="386"/>
        <v/>
      </c>
      <c r="G499" s="48" t="str">
        <f>CONCATENATE(IF($X499="З", CONCATENATE($R$4, ","), ""), IF($X499=Довідники!$E$5, CONCATENATE($R$4, "*,"), ""), IF($AE499="З", CONCATENATE($Y$4, ","), ""), IF($AE499=Довідники!$E$5, CONCATENATE($Y$4, "*,"), ""), IF($AL499="З", CONCATENATE($AF$4, ","), ""), IF($AL499=Довідники!$E$5, CONCATENATE($AF$4, "*,"), ""), IF($AS499="З", CONCATENATE($AM$4, ","), ""), IF($AS499=Довідники!$E$5, CONCATENATE($AM$4, "*,"), ""), IF($AZ499="З", CONCATENATE($AT$4, ","), ""), IF($AZ499=Довідники!$E$5, CONCATENATE($AT$4, "*,"), ""), IF($BG499="З", CONCATENATE($BA$4, ","), ""), IF($BG499=Довідники!$E$5, CONCATENATE($BA$4, "*,"), ""), IF($BN499="З", CONCATENATE($BH$4, ","), ""), IF($BN499=Довідники!$E$5, CONCATENATE($BH$4, "*,"), ""), IF($BU499="З", CONCATENATE($BO$4, ","), ""), IF($BU499=Довідники!$E$5, CONCATENATE($BO$4, "*,"), ""), IF($CB499="З", CONCATENATE($BV$4, ","), ""), IF($CB499=Довідники!$E$5, CONCATENATE($BV$4, "*,"), ""), IF($CI499="З", CONCATENATE($CC$4, ","), ""), IF($CI499=Довідники!$E$5, CONCATENATE($CC$4, "*,"), ""), IF($CP499="З", CONCATENATE($CJ$4, ","), ""), IF($CP499=Довідники!$E$5, CONCATENATE($CJ$4, "*,"), ""), IF($CW499="З", CONCATENATE($CQ$4, ","), ""), IF($CW499=Довідники!$E$5, CONCATENATE($CQ$4, "*,"), ""), IF($DD499="З", CONCATENATE($CX$4, ","), ""), IF($DD499=Довідники!$E$5, CONCATENATE($CX$4, "*,"), ""), IF($DK499="З", CONCATENATE($DE$4, ","), ""), IF($DK499=Довідники!$E$5, CONCATENATE($DE$4, "*,"), ""))</f>
        <v/>
      </c>
      <c r="H499" s="48" t="str">
        <f t="shared" si="387"/>
        <v/>
      </c>
      <c r="I499" s="48" t="str">
        <f t="shared" si="388"/>
        <v/>
      </c>
      <c r="J499" s="48">
        <f t="shared" si="410"/>
        <v>0</v>
      </c>
      <c r="K499" s="48" t="str">
        <f t="shared" si="390"/>
        <v/>
      </c>
      <c r="L499" s="48">
        <f t="shared" si="411"/>
        <v>0</v>
      </c>
      <c r="M499" s="51">
        <f t="shared" si="412"/>
        <v>0</v>
      </c>
      <c r="N499" s="51">
        <f t="shared" si="413"/>
        <v>0</v>
      </c>
      <c r="O499" s="52">
        <f t="shared" si="414"/>
        <v>0</v>
      </c>
      <c r="P499" s="96" t="str">
        <f t="shared" si="415"/>
        <v xml:space="preserve"> </v>
      </c>
      <c r="Q499" s="166" t="str">
        <f>IF(OR(P499&lt;Довідники!$J$8, P499&gt;Довідники!$K$8), "!", "")</f>
        <v>!</v>
      </c>
      <c r="R499" s="159"/>
      <c r="S499" s="103"/>
      <c r="T499" s="103"/>
      <c r="U499" s="72">
        <f t="shared" si="416"/>
        <v>0</v>
      </c>
      <c r="V499" s="104"/>
      <c r="W499" s="104"/>
      <c r="X499" s="105"/>
      <c r="Y499" s="102"/>
      <c r="Z499" s="103"/>
      <c r="AA499" s="103"/>
      <c r="AB499" s="72">
        <f t="shared" si="417"/>
        <v>0</v>
      </c>
      <c r="AC499" s="104"/>
      <c r="AD499" s="104"/>
      <c r="AE499" s="152"/>
      <c r="AF499" s="159"/>
      <c r="AG499" s="103"/>
      <c r="AH499" s="103"/>
      <c r="AI499" s="72">
        <f t="shared" si="418"/>
        <v>0</v>
      </c>
      <c r="AJ499" s="104"/>
      <c r="AK499" s="104"/>
      <c r="AL499" s="105"/>
      <c r="AM499" s="102"/>
      <c r="AN499" s="103"/>
      <c r="AO499" s="103"/>
      <c r="AP499" s="72">
        <f t="shared" si="419"/>
        <v>0</v>
      </c>
      <c r="AQ499" s="104"/>
      <c r="AR499" s="104"/>
      <c r="AS499" s="152"/>
      <c r="AT499" s="159"/>
      <c r="AU499" s="103"/>
      <c r="AV499" s="103"/>
      <c r="AW499" s="72">
        <f t="shared" si="420"/>
        <v>0</v>
      </c>
      <c r="AX499" s="104"/>
      <c r="AY499" s="104"/>
      <c r="AZ499" s="105"/>
      <c r="BA499" s="102"/>
      <c r="BB499" s="103"/>
      <c r="BC499" s="103"/>
      <c r="BD499" s="72">
        <f t="shared" si="421"/>
        <v>0</v>
      </c>
      <c r="BE499" s="104"/>
      <c r="BF499" s="104"/>
      <c r="BG499" s="152"/>
      <c r="BH499" s="159"/>
      <c r="BI499" s="103"/>
      <c r="BJ499" s="103"/>
      <c r="BK499" s="72">
        <f t="shared" si="422"/>
        <v>0</v>
      </c>
      <c r="BL499" s="104"/>
      <c r="BM499" s="104"/>
      <c r="BN499" s="105"/>
      <c r="BO499" s="102"/>
      <c r="BP499" s="103"/>
      <c r="BQ499" s="103"/>
      <c r="BR499" s="72">
        <f t="shared" si="423"/>
        <v>0</v>
      </c>
      <c r="BS499" s="104"/>
      <c r="BT499" s="104"/>
      <c r="BU499" s="152"/>
      <c r="BV499" s="159"/>
      <c r="BW499" s="103"/>
      <c r="BX499" s="103"/>
      <c r="BY499" s="72">
        <f t="shared" si="424"/>
        <v>0</v>
      </c>
      <c r="BZ499" s="104"/>
      <c r="CA499" s="104"/>
      <c r="CB499" s="105"/>
      <c r="CC499" s="102"/>
      <c r="CD499" s="103"/>
      <c r="CE499" s="103"/>
      <c r="CF499" s="72">
        <f t="shared" si="425"/>
        <v>0</v>
      </c>
      <c r="CG499" s="104"/>
      <c r="CH499" s="104"/>
      <c r="CI499" s="152"/>
      <c r="CJ499" s="159"/>
      <c r="CK499" s="103"/>
      <c r="CL499" s="103"/>
      <c r="CM499" s="72">
        <f t="shared" si="426"/>
        <v>0</v>
      </c>
      <c r="CN499" s="104"/>
      <c r="CO499" s="104"/>
      <c r="CP499" s="105"/>
      <c r="CQ499" s="102"/>
      <c r="CR499" s="103"/>
      <c r="CS499" s="103"/>
      <c r="CT499" s="72">
        <f t="shared" si="427"/>
        <v>0</v>
      </c>
      <c r="CU499" s="104"/>
      <c r="CV499" s="104"/>
      <c r="CW499" s="152"/>
      <c r="CX499" s="159"/>
      <c r="CY499" s="103"/>
      <c r="CZ499" s="103"/>
      <c r="DA499" s="72">
        <f t="shared" si="428"/>
        <v>0</v>
      </c>
      <c r="DB499" s="104"/>
      <c r="DC499" s="104"/>
      <c r="DD499" s="105"/>
      <c r="DE499" s="102"/>
      <c r="DF499" s="103"/>
      <c r="DG499" s="103"/>
      <c r="DH499" s="72">
        <f t="shared" si="429"/>
        <v>0</v>
      </c>
      <c r="DI499" s="104"/>
      <c r="DJ499" s="104"/>
      <c r="DK499" s="152"/>
      <c r="DL499" s="170">
        <f t="shared" si="430"/>
        <v>0</v>
      </c>
      <c r="DM499" s="51">
        <f>DN499*Довідники!$H$2</f>
        <v>0</v>
      </c>
      <c r="DN499" s="72">
        <f t="shared" si="431"/>
        <v>0</v>
      </c>
      <c r="DO499" s="96" t="str">
        <f t="shared" si="432"/>
        <v xml:space="preserve"> </v>
      </c>
      <c r="DP499" s="68" t="str">
        <f>IF(OR(DO499&lt;Довідники!$J$3, DO499&gt;Довідники!$K$3), "!", "")</f>
        <v>!</v>
      </c>
      <c r="DQ499" s="120"/>
      <c r="DR499" s="45" t="str">
        <f t="shared" si="433"/>
        <v/>
      </c>
      <c r="DS499" s="119"/>
      <c r="DT499" s="119"/>
      <c r="DU499" s="119"/>
      <c r="DV499" s="119"/>
      <c r="DW499" s="179"/>
      <c r="DX499" s="182"/>
      <c r="DY499" s="119"/>
      <c r="DZ499" s="119"/>
      <c r="EA499" s="183"/>
      <c r="EB499" s="129">
        <f t="shared" si="434"/>
        <v>0</v>
      </c>
      <c r="EC499" s="130">
        <f t="shared" si="435"/>
        <v>0</v>
      </c>
      <c r="ED499" s="131">
        <f t="shared" si="436"/>
        <v>0</v>
      </c>
      <c r="EE499" s="131">
        <f t="shared" si="437"/>
        <v>0</v>
      </c>
      <c r="EF499" s="131">
        <f t="shared" si="438"/>
        <v>0</v>
      </c>
      <c r="EG499" s="131">
        <f t="shared" si="439"/>
        <v>0</v>
      </c>
      <c r="EH499" s="131">
        <f t="shared" si="440"/>
        <v>0</v>
      </c>
      <c r="EI499" s="131">
        <f t="shared" si="441"/>
        <v>0</v>
      </c>
      <c r="EJ499" s="131">
        <f t="shared" si="442"/>
        <v>0</v>
      </c>
      <c r="EL499" s="123">
        <f t="shared" si="443"/>
        <v>0</v>
      </c>
    </row>
    <row r="500" spans="1:142" ht="13.5" hidden="1" thickBot="1" x14ac:dyDescent="0.25">
      <c r="A500" s="49">
        <f t="shared" si="409"/>
        <v>79</v>
      </c>
      <c r="B500" s="101"/>
      <c r="C500" s="50" t="str">
        <f>IF(ISBLANK(D500)=FALSE,VLOOKUP(D500,Довідники!$B$2:$C$45,2,FALSE),"")</f>
        <v/>
      </c>
      <c r="D500" s="145"/>
      <c r="E500" s="112"/>
      <c r="F500" s="48" t="str">
        <f t="shared" si="386"/>
        <v/>
      </c>
      <c r="G500" s="48" t="str">
        <f>CONCATENATE(IF($X500="З", CONCATENATE($R$4, ","), ""), IF($X500=Довідники!$E$5, CONCATENATE($R$4, "*,"), ""), IF($AE500="З", CONCATENATE($Y$4, ","), ""), IF($AE500=Довідники!$E$5, CONCATENATE($Y$4, "*,"), ""), IF($AL500="З", CONCATENATE($AF$4, ","), ""), IF($AL500=Довідники!$E$5, CONCATENATE($AF$4, "*,"), ""), IF($AS500="З", CONCATENATE($AM$4, ","), ""), IF($AS500=Довідники!$E$5, CONCATENATE($AM$4, "*,"), ""), IF($AZ500="З", CONCATENATE($AT$4, ","), ""), IF($AZ500=Довідники!$E$5, CONCATENATE($AT$4, "*,"), ""), IF($BG500="З", CONCATENATE($BA$4, ","), ""), IF($BG500=Довідники!$E$5, CONCATENATE($BA$4, "*,"), ""), IF($BN500="З", CONCATENATE($BH$4, ","), ""), IF($BN500=Довідники!$E$5, CONCATENATE($BH$4, "*,"), ""), IF($BU500="З", CONCATENATE($BO$4, ","), ""), IF($BU500=Довідники!$E$5, CONCATENATE($BO$4, "*,"), ""), IF($CB500="З", CONCATENATE($BV$4, ","), ""), IF($CB500=Довідники!$E$5, CONCATENATE($BV$4, "*,"), ""), IF($CI500="З", CONCATENATE($CC$4, ","), ""), IF($CI500=Довідники!$E$5, CONCATENATE($CC$4, "*,"), ""), IF($CP500="З", CONCATENATE($CJ$4, ","), ""), IF($CP500=Довідники!$E$5, CONCATENATE($CJ$4, "*,"), ""), IF($CW500="З", CONCATENATE($CQ$4, ","), ""), IF($CW500=Довідники!$E$5, CONCATENATE($CQ$4, "*,"), ""), IF($DD500="З", CONCATENATE($CX$4, ","), ""), IF($DD500=Довідники!$E$5, CONCATENATE($CX$4, "*,"), ""), IF($DK500="З", CONCATENATE($DE$4, ","), ""), IF($DK500=Довідники!$E$5, CONCATENATE($DE$4, "*,"), ""))</f>
        <v/>
      </c>
      <c r="H500" s="48" t="str">
        <f t="shared" si="387"/>
        <v/>
      </c>
      <c r="I500" s="48" t="str">
        <f t="shared" si="388"/>
        <v/>
      </c>
      <c r="J500" s="48">
        <f t="shared" si="410"/>
        <v>0</v>
      </c>
      <c r="K500" s="48" t="str">
        <f t="shared" si="390"/>
        <v/>
      </c>
      <c r="L500" s="48">
        <f t="shared" si="411"/>
        <v>0</v>
      </c>
      <c r="M500" s="51">
        <f t="shared" si="412"/>
        <v>0</v>
      </c>
      <c r="N500" s="51">
        <f t="shared" si="413"/>
        <v>0</v>
      </c>
      <c r="O500" s="52">
        <f t="shared" si="414"/>
        <v>0</v>
      </c>
      <c r="P500" s="96" t="str">
        <f t="shared" si="415"/>
        <v xml:space="preserve"> </v>
      </c>
      <c r="Q500" s="166" t="str">
        <f>IF(OR(P500&lt;Довідники!$J$8, P500&gt;Довідники!$K$8), "!", "")</f>
        <v>!</v>
      </c>
      <c r="R500" s="159"/>
      <c r="S500" s="103"/>
      <c r="T500" s="103"/>
      <c r="U500" s="72">
        <f t="shared" si="416"/>
        <v>0</v>
      </c>
      <c r="V500" s="104"/>
      <c r="W500" s="104"/>
      <c r="X500" s="105"/>
      <c r="Y500" s="102"/>
      <c r="Z500" s="103"/>
      <c r="AA500" s="103"/>
      <c r="AB500" s="72">
        <f t="shared" si="417"/>
        <v>0</v>
      </c>
      <c r="AC500" s="104"/>
      <c r="AD500" s="104"/>
      <c r="AE500" s="152"/>
      <c r="AF500" s="159"/>
      <c r="AG500" s="103"/>
      <c r="AH500" s="103"/>
      <c r="AI500" s="72">
        <f t="shared" si="418"/>
        <v>0</v>
      </c>
      <c r="AJ500" s="104"/>
      <c r="AK500" s="104"/>
      <c r="AL500" s="105"/>
      <c r="AM500" s="102"/>
      <c r="AN500" s="103"/>
      <c r="AO500" s="103"/>
      <c r="AP500" s="72">
        <f t="shared" si="419"/>
        <v>0</v>
      </c>
      <c r="AQ500" s="104"/>
      <c r="AR500" s="104"/>
      <c r="AS500" s="152"/>
      <c r="AT500" s="159"/>
      <c r="AU500" s="103"/>
      <c r="AV500" s="103"/>
      <c r="AW500" s="72">
        <f t="shared" si="420"/>
        <v>0</v>
      </c>
      <c r="AX500" s="104"/>
      <c r="AY500" s="104"/>
      <c r="AZ500" s="105"/>
      <c r="BA500" s="102"/>
      <c r="BB500" s="103"/>
      <c r="BC500" s="103"/>
      <c r="BD500" s="72">
        <f t="shared" si="421"/>
        <v>0</v>
      </c>
      <c r="BE500" s="104"/>
      <c r="BF500" s="104"/>
      <c r="BG500" s="152"/>
      <c r="BH500" s="159"/>
      <c r="BI500" s="103"/>
      <c r="BJ500" s="103"/>
      <c r="BK500" s="72">
        <f t="shared" si="422"/>
        <v>0</v>
      </c>
      <c r="BL500" s="104"/>
      <c r="BM500" s="104"/>
      <c r="BN500" s="105"/>
      <c r="BO500" s="102"/>
      <c r="BP500" s="103"/>
      <c r="BQ500" s="103"/>
      <c r="BR500" s="72">
        <f t="shared" si="423"/>
        <v>0</v>
      </c>
      <c r="BS500" s="104"/>
      <c r="BT500" s="104"/>
      <c r="BU500" s="152"/>
      <c r="BV500" s="159"/>
      <c r="BW500" s="103"/>
      <c r="BX500" s="103"/>
      <c r="BY500" s="72">
        <f t="shared" si="424"/>
        <v>0</v>
      </c>
      <c r="BZ500" s="104"/>
      <c r="CA500" s="104"/>
      <c r="CB500" s="105"/>
      <c r="CC500" s="102"/>
      <c r="CD500" s="103"/>
      <c r="CE500" s="103"/>
      <c r="CF500" s="72">
        <f t="shared" si="425"/>
        <v>0</v>
      </c>
      <c r="CG500" s="104"/>
      <c r="CH500" s="104"/>
      <c r="CI500" s="152"/>
      <c r="CJ500" s="159"/>
      <c r="CK500" s="103"/>
      <c r="CL500" s="103"/>
      <c r="CM500" s="72">
        <f t="shared" si="426"/>
        <v>0</v>
      </c>
      <c r="CN500" s="104"/>
      <c r="CO500" s="104"/>
      <c r="CP500" s="105"/>
      <c r="CQ500" s="102"/>
      <c r="CR500" s="103"/>
      <c r="CS500" s="103"/>
      <c r="CT500" s="72">
        <f t="shared" si="427"/>
        <v>0</v>
      </c>
      <c r="CU500" s="104"/>
      <c r="CV500" s="104"/>
      <c r="CW500" s="152"/>
      <c r="CX500" s="159"/>
      <c r="CY500" s="103"/>
      <c r="CZ500" s="103"/>
      <c r="DA500" s="72">
        <f t="shared" si="428"/>
        <v>0</v>
      </c>
      <c r="DB500" s="104"/>
      <c r="DC500" s="104"/>
      <c r="DD500" s="105"/>
      <c r="DE500" s="102"/>
      <c r="DF500" s="103"/>
      <c r="DG500" s="103"/>
      <c r="DH500" s="72">
        <f t="shared" si="429"/>
        <v>0</v>
      </c>
      <c r="DI500" s="104"/>
      <c r="DJ500" s="104"/>
      <c r="DK500" s="152"/>
      <c r="DL500" s="170">
        <f t="shared" si="430"/>
        <v>0</v>
      </c>
      <c r="DM500" s="51">
        <f>DN500*Довідники!$H$2</f>
        <v>0</v>
      </c>
      <c r="DN500" s="72">
        <f t="shared" si="431"/>
        <v>0</v>
      </c>
      <c r="DO500" s="96" t="str">
        <f t="shared" si="432"/>
        <v xml:space="preserve"> </v>
      </c>
      <c r="DP500" s="68" t="str">
        <f>IF(OR(DO500&lt;Довідники!$J$3, DO500&gt;Довідники!$K$3), "!", "")</f>
        <v>!</v>
      </c>
      <c r="DQ500" s="120"/>
      <c r="DR500" s="45" t="str">
        <f t="shared" si="433"/>
        <v/>
      </c>
      <c r="DS500" s="119"/>
      <c r="DT500" s="119"/>
      <c r="DU500" s="119"/>
      <c r="DV500" s="119"/>
      <c r="DW500" s="179"/>
      <c r="DX500" s="182"/>
      <c r="DY500" s="119"/>
      <c r="DZ500" s="119"/>
      <c r="EA500" s="183"/>
      <c r="EB500" s="129">
        <f t="shared" si="434"/>
        <v>0</v>
      </c>
      <c r="EC500" s="130">
        <f t="shared" si="435"/>
        <v>0</v>
      </c>
      <c r="ED500" s="131">
        <f t="shared" si="436"/>
        <v>0</v>
      </c>
      <c r="EE500" s="131">
        <f t="shared" si="437"/>
        <v>0</v>
      </c>
      <c r="EF500" s="131">
        <f t="shared" si="438"/>
        <v>0</v>
      </c>
      <c r="EG500" s="131">
        <f t="shared" si="439"/>
        <v>0</v>
      </c>
      <c r="EH500" s="131">
        <f t="shared" si="440"/>
        <v>0</v>
      </c>
      <c r="EI500" s="131">
        <f t="shared" si="441"/>
        <v>0</v>
      </c>
      <c r="EJ500" s="131">
        <f t="shared" si="442"/>
        <v>0</v>
      </c>
      <c r="EL500" s="123">
        <f t="shared" si="443"/>
        <v>0</v>
      </c>
    </row>
    <row r="501" spans="1:142" ht="13.5" hidden="1" thickBot="1" x14ac:dyDescent="0.25">
      <c r="A501" s="49">
        <f t="shared" si="409"/>
        <v>80</v>
      </c>
      <c r="B501" s="101"/>
      <c r="C501" s="50" t="str">
        <f>IF(ISBLANK(D501)=FALSE,VLOOKUP(D501,Довідники!$B$2:$C$45,2,FALSE),"")</f>
        <v/>
      </c>
      <c r="D501" s="145"/>
      <c r="E501" s="112"/>
      <c r="F501" s="48" t="str">
        <f t="shared" si="386"/>
        <v/>
      </c>
      <c r="G501" s="48" t="str">
        <f>CONCATENATE(IF($X501="З", CONCATENATE($R$4, ","), ""), IF($X501=Довідники!$E$5, CONCATENATE($R$4, "*,"), ""), IF($AE501="З", CONCATENATE($Y$4, ","), ""), IF($AE501=Довідники!$E$5, CONCATENATE($Y$4, "*,"), ""), IF($AL501="З", CONCATENATE($AF$4, ","), ""), IF($AL501=Довідники!$E$5, CONCATENATE($AF$4, "*,"), ""), IF($AS501="З", CONCATENATE($AM$4, ","), ""), IF($AS501=Довідники!$E$5, CONCATENATE($AM$4, "*,"), ""), IF($AZ501="З", CONCATENATE($AT$4, ","), ""), IF($AZ501=Довідники!$E$5, CONCATENATE($AT$4, "*,"), ""), IF($BG501="З", CONCATENATE($BA$4, ","), ""), IF($BG501=Довідники!$E$5, CONCATENATE($BA$4, "*,"), ""), IF($BN501="З", CONCATENATE($BH$4, ","), ""), IF($BN501=Довідники!$E$5, CONCATENATE($BH$4, "*,"), ""), IF($BU501="З", CONCATENATE($BO$4, ","), ""), IF($BU501=Довідники!$E$5, CONCATENATE($BO$4, "*,"), ""), IF($CB501="З", CONCATENATE($BV$4, ","), ""), IF($CB501=Довідники!$E$5, CONCATENATE($BV$4, "*,"), ""), IF($CI501="З", CONCATENATE($CC$4, ","), ""), IF($CI501=Довідники!$E$5, CONCATENATE($CC$4, "*,"), ""), IF($CP501="З", CONCATENATE($CJ$4, ","), ""), IF($CP501=Довідники!$E$5, CONCATENATE($CJ$4, "*,"), ""), IF($CW501="З", CONCATENATE($CQ$4, ","), ""), IF($CW501=Довідники!$E$5, CONCATENATE($CQ$4, "*,"), ""), IF($DD501="З", CONCATENATE($CX$4, ","), ""), IF($DD501=Довідники!$E$5, CONCATENATE($CX$4, "*,"), ""), IF($DK501="З", CONCATENATE($DE$4, ","), ""), IF($DK501=Довідники!$E$5, CONCATENATE($DE$4, "*,"), ""))</f>
        <v/>
      </c>
      <c r="H501" s="48" t="str">
        <f t="shared" si="387"/>
        <v/>
      </c>
      <c r="I501" s="48" t="str">
        <f t="shared" si="388"/>
        <v/>
      </c>
      <c r="J501" s="48">
        <f t="shared" si="410"/>
        <v>0</v>
      </c>
      <c r="K501" s="48" t="str">
        <f t="shared" si="390"/>
        <v/>
      </c>
      <c r="L501" s="48">
        <f t="shared" si="411"/>
        <v>0</v>
      </c>
      <c r="M501" s="51">
        <f t="shared" si="412"/>
        <v>0</v>
      </c>
      <c r="N501" s="51">
        <f t="shared" si="413"/>
        <v>0</v>
      </c>
      <c r="O501" s="52">
        <f t="shared" si="414"/>
        <v>0</v>
      </c>
      <c r="P501" s="96" t="str">
        <f t="shared" si="415"/>
        <v xml:space="preserve"> </v>
      </c>
      <c r="Q501" s="166" t="str">
        <f>IF(OR(P501&lt;Довідники!$J$8, P501&gt;Довідники!$K$8), "!", "")</f>
        <v>!</v>
      </c>
      <c r="R501" s="159"/>
      <c r="S501" s="103"/>
      <c r="T501" s="103"/>
      <c r="U501" s="72">
        <f t="shared" si="416"/>
        <v>0</v>
      </c>
      <c r="V501" s="104"/>
      <c r="W501" s="104"/>
      <c r="X501" s="105"/>
      <c r="Y501" s="102"/>
      <c r="Z501" s="103"/>
      <c r="AA501" s="103"/>
      <c r="AB501" s="72">
        <f t="shared" si="417"/>
        <v>0</v>
      </c>
      <c r="AC501" s="104"/>
      <c r="AD501" s="104"/>
      <c r="AE501" s="152"/>
      <c r="AF501" s="159"/>
      <c r="AG501" s="103"/>
      <c r="AH501" s="103"/>
      <c r="AI501" s="72">
        <f t="shared" si="418"/>
        <v>0</v>
      </c>
      <c r="AJ501" s="104"/>
      <c r="AK501" s="104"/>
      <c r="AL501" s="105"/>
      <c r="AM501" s="102"/>
      <c r="AN501" s="103"/>
      <c r="AO501" s="103"/>
      <c r="AP501" s="72">
        <f t="shared" si="419"/>
        <v>0</v>
      </c>
      <c r="AQ501" s="104"/>
      <c r="AR501" s="104"/>
      <c r="AS501" s="152"/>
      <c r="AT501" s="159"/>
      <c r="AU501" s="103"/>
      <c r="AV501" s="103"/>
      <c r="AW501" s="72">
        <f t="shared" si="420"/>
        <v>0</v>
      </c>
      <c r="AX501" s="104"/>
      <c r="AY501" s="104"/>
      <c r="AZ501" s="105"/>
      <c r="BA501" s="102"/>
      <c r="BB501" s="103"/>
      <c r="BC501" s="103"/>
      <c r="BD501" s="72">
        <f t="shared" si="421"/>
        <v>0</v>
      </c>
      <c r="BE501" s="104"/>
      <c r="BF501" s="104"/>
      <c r="BG501" s="152"/>
      <c r="BH501" s="159"/>
      <c r="BI501" s="103"/>
      <c r="BJ501" s="103"/>
      <c r="BK501" s="72">
        <f t="shared" si="422"/>
        <v>0</v>
      </c>
      <c r="BL501" s="104"/>
      <c r="BM501" s="104"/>
      <c r="BN501" s="105"/>
      <c r="BO501" s="102"/>
      <c r="BP501" s="103"/>
      <c r="BQ501" s="103"/>
      <c r="BR501" s="72">
        <f t="shared" si="423"/>
        <v>0</v>
      </c>
      <c r="BS501" s="104"/>
      <c r="BT501" s="104"/>
      <c r="BU501" s="152"/>
      <c r="BV501" s="159"/>
      <c r="BW501" s="103"/>
      <c r="BX501" s="103"/>
      <c r="BY501" s="72">
        <f t="shared" si="424"/>
        <v>0</v>
      </c>
      <c r="BZ501" s="104"/>
      <c r="CA501" s="104"/>
      <c r="CB501" s="105"/>
      <c r="CC501" s="102"/>
      <c r="CD501" s="103"/>
      <c r="CE501" s="103"/>
      <c r="CF501" s="72">
        <f t="shared" si="425"/>
        <v>0</v>
      </c>
      <c r="CG501" s="104"/>
      <c r="CH501" s="104"/>
      <c r="CI501" s="152"/>
      <c r="CJ501" s="159"/>
      <c r="CK501" s="103"/>
      <c r="CL501" s="103"/>
      <c r="CM501" s="72">
        <f t="shared" si="426"/>
        <v>0</v>
      </c>
      <c r="CN501" s="104"/>
      <c r="CO501" s="104"/>
      <c r="CP501" s="105"/>
      <c r="CQ501" s="102"/>
      <c r="CR501" s="103"/>
      <c r="CS501" s="103"/>
      <c r="CT501" s="72">
        <f t="shared" si="427"/>
        <v>0</v>
      </c>
      <c r="CU501" s="104"/>
      <c r="CV501" s="104"/>
      <c r="CW501" s="152"/>
      <c r="CX501" s="159"/>
      <c r="CY501" s="103"/>
      <c r="CZ501" s="103"/>
      <c r="DA501" s="72">
        <f t="shared" si="428"/>
        <v>0</v>
      </c>
      <c r="DB501" s="104"/>
      <c r="DC501" s="104"/>
      <c r="DD501" s="105"/>
      <c r="DE501" s="102"/>
      <c r="DF501" s="103"/>
      <c r="DG501" s="103"/>
      <c r="DH501" s="72">
        <f t="shared" si="429"/>
        <v>0</v>
      </c>
      <c r="DI501" s="104"/>
      <c r="DJ501" s="104"/>
      <c r="DK501" s="152"/>
      <c r="DL501" s="170">
        <f t="shared" si="430"/>
        <v>0</v>
      </c>
      <c r="DM501" s="51">
        <f>DN501*Довідники!$H$2</f>
        <v>0</v>
      </c>
      <c r="DN501" s="72">
        <f t="shared" si="431"/>
        <v>0</v>
      </c>
      <c r="DO501" s="96" t="str">
        <f t="shared" si="432"/>
        <v xml:space="preserve"> </v>
      </c>
      <c r="DP501" s="68" t="str">
        <f>IF(OR(DO501&lt;Довідники!$J$3, DO501&gt;Довідники!$K$3), "!", "")</f>
        <v>!</v>
      </c>
      <c r="DQ501" s="120"/>
      <c r="DR501" s="45" t="str">
        <f t="shared" si="433"/>
        <v/>
      </c>
      <c r="DS501" s="119"/>
      <c r="DT501" s="119"/>
      <c r="DU501" s="119"/>
      <c r="DV501" s="119"/>
      <c r="DW501" s="179"/>
      <c r="DX501" s="182"/>
      <c r="DY501" s="119"/>
      <c r="DZ501" s="119"/>
      <c r="EA501" s="183"/>
      <c r="EB501" s="129">
        <f t="shared" si="434"/>
        <v>0</v>
      </c>
      <c r="EC501" s="130">
        <f t="shared" si="435"/>
        <v>0</v>
      </c>
      <c r="ED501" s="131">
        <f t="shared" si="436"/>
        <v>0</v>
      </c>
      <c r="EE501" s="131">
        <f t="shared" si="437"/>
        <v>0</v>
      </c>
      <c r="EF501" s="131">
        <f t="shared" si="438"/>
        <v>0</v>
      </c>
      <c r="EG501" s="131">
        <f t="shared" si="439"/>
        <v>0</v>
      </c>
      <c r="EH501" s="131">
        <f t="shared" si="440"/>
        <v>0</v>
      </c>
      <c r="EI501" s="131">
        <f t="shared" si="441"/>
        <v>0</v>
      </c>
      <c r="EJ501" s="131">
        <f t="shared" si="442"/>
        <v>0</v>
      </c>
      <c r="EL501" s="123">
        <f t="shared" si="443"/>
        <v>0</v>
      </c>
    </row>
    <row r="502" spans="1:142" ht="13.5" hidden="1" thickBot="1" x14ac:dyDescent="0.25">
      <c r="A502" s="49">
        <f t="shared" si="409"/>
        <v>81</v>
      </c>
      <c r="B502" s="101"/>
      <c r="C502" s="50" t="str">
        <f>IF(ISBLANK(D502)=FALSE,VLOOKUP(D502,Довідники!$B$2:$C$45,2,FALSE),"")</f>
        <v/>
      </c>
      <c r="D502" s="145"/>
      <c r="E502" s="112"/>
      <c r="F502" s="48" t="str">
        <f t="shared" si="386"/>
        <v/>
      </c>
      <c r="G502" s="48" t="str">
        <f>CONCATENATE(IF($X502="З", CONCATENATE($R$4, ","), ""), IF($X502=Довідники!$E$5, CONCATENATE($R$4, "*,"), ""), IF($AE502="З", CONCATENATE($Y$4, ","), ""), IF($AE502=Довідники!$E$5, CONCATENATE($Y$4, "*,"), ""), IF($AL502="З", CONCATENATE($AF$4, ","), ""), IF($AL502=Довідники!$E$5, CONCATENATE($AF$4, "*,"), ""), IF($AS502="З", CONCATENATE($AM$4, ","), ""), IF($AS502=Довідники!$E$5, CONCATENATE($AM$4, "*,"), ""), IF($AZ502="З", CONCATENATE($AT$4, ","), ""), IF($AZ502=Довідники!$E$5, CONCATENATE($AT$4, "*,"), ""), IF($BG502="З", CONCATENATE($BA$4, ","), ""), IF($BG502=Довідники!$E$5, CONCATENATE($BA$4, "*,"), ""), IF($BN502="З", CONCATENATE($BH$4, ","), ""), IF($BN502=Довідники!$E$5, CONCATENATE($BH$4, "*,"), ""), IF($BU502="З", CONCATENATE($BO$4, ","), ""), IF($BU502=Довідники!$E$5, CONCATENATE($BO$4, "*,"), ""), IF($CB502="З", CONCATENATE($BV$4, ","), ""), IF($CB502=Довідники!$E$5, CONCATENATE($BV$4, "*,"), ""), IF($CI502="З", CONCATENATE($CC$4, ","), ""), IF($CI502=Довідники!$E$5, CONCATENATE($CC$4, "*,"), ""), IF($CP502="З", CONCATENATE($CJ$4, ","), ""), IF($CP502=Довідники!$E$5, CONCATENATE($CJ$4, "*,"), ""), IF($CW502="З", CONCATENATE($CQ$4, ","), ""), IF($CW502=Довідники!$E$5, CONCATENATE($CQ$4, "*,"), ""), IF($DD502="З", CONCATENATE($CX$4, ","), ""), IF($DD502=Довідники!$E$5, CONCATENATE($CX$4, "*,"), ""), IF($DK502="З", CONCATENATE($DE$4, ","), ""), IF($DK502=Довідники!$E$5, CONCATENATE($DE$4, "*,"), ""))</f>
        <v/>
      </c>
      <c r="H502" s="48" t="str">
        <f t="shared" si="387"/>
        <v/>
      </c>
      <c r="I502" s="48" t="str">
        <f t="shared" si="388"/>
        <v/>
      </c>
      <c r="J502" s="48">
        <f t="shared" si="410"/>
        <v>0</v>
      </c>
      <c r="K502" s="48" t="str">
        <f t="shared" si="390"/>
        <v/>
      </c>
      <c r="L502" s="48">
        <f t="shared" si="411"/>
        <v>0</v>
      </c>
      <c r="M502" s="51">
        <f t="shared" si="412"/>
        <v>0</v>
      </c>
      <c r="N502" s="51">
        <f t="shared" si="413"/>
        <v>0</v>
      </c>
      <c r="O502" s="52">
        <f t="shared" si="414"/>
        <v>0</v>
      </c>
      <c r="P502" s="96" t="str">
        <f t="shared" si="415"/>
        <v xml:space="preserve"> </v>
      </c>
      <c r="Q502" s="166" t="str">
        <f>IF(OR(P502&lt;Довідники!$J$8, P502&gt;Довідники!$K$8), "!", "")</f>
        <v>!</v>
      </c>
      <c r="R502" s="159"/>
      <c r="S502" s="103"/>
      <c r="T502" s="103"/>
      <c r="U502" s="72">
        <f t="shared" si="416"/>
        <v>0</v>
      </c>
      <c r="V502" s="104"/>
      <c r="W502" s="104"/>
      <c r="X502" s="105"/>
      <c r="Y502" s="102"/>
      <c r="Z502" s="103"/>
      <c r="AA502" s="103"/>
      <c r="AB502" s="72">
        <f t="shared" si="417"/>
        <v>0</v>
      </c>
      <c r="AC502" s="104"/>
      <c r="AD502" s="104"/>
      <c r="AE502" s="152"/>
      <c r="AF502" s="159"/>
      <c r="AG502" s="103"/>
      <c r="AH502" s="103"/>
      <c r="AI502" s="72">
        <f t="shared" si="418"/>
        <v>0</v>
      </c>
      <c r="AJ502" s="104"/>
      <c r="AK502" s="104"/>
      <c r="AL502" s="105"/>
      <c r="AM502" s="102"/>
      <c r="AN502" s="103"/>
      <c r="AO502" s="103"/>
      <c r="AP502" s="72">
        <f t="shared" si="419"/>
        <v>0</v>
      </c>
      <c r="AQ502" s="104"/>
      <c r="AR502" s="104"/>
      <c r="AS502" s="152"/>
      <c r="AT502" s="159"/>
      <c r="AU502" s="103"/>
      <c r="AV502" s="103"/>
      <c r="AW502" s="72">
        <f t="shared" si="420"/>
        <v>0</v>
      </c>
      <c r="AX502" s="104"/>
      <c r="AY502" s="104"/>
      <c r="AZ502" s="105"/>
      <c r="BA502" s="102"/>
      <c r="BB502" s="103"/>
      <c r="BC502" s="103"/>
      <c r="BD502" s="72">
        <f t="shared" si="421"/>
        <v>0</v>
      </c>
      <c r="BE502" s="104"/>
      <c r="BF502" s="104"/>
      <c r="BG502" s="152"/>
      <c r="BH502" s="159"/>
      <c r="BI502" s="103"/>
      <c r="BJ502" s="103"/>
      <c r="BK502" s="72">
        <f t="shared" si="422"/>
        <v>0</v>
      </c>
      <c r="BL502" s="104"/>
      <c r="BM502" s="104"/>
      <c r="BN502" s="105"/>
      <c r="BO502" s="102"/>
      <c r="BP502" s="103"/>
      <c r="BQ502" s="103"/>
      <c r="BR502" s="72">
        <f t="shared" si="423"/>
        <v>0</v>
      </c>
      <c r="BS502" s="104"/>
      <c r="BT502" s="104"/>
      <c r="BU502" s="152"/>
      <c r="BV502" s="159"/>
      <c r="BW502" s="103"/>
      <c r="BX502" s="103"/>
      <c r="BY502" s="72">
        <f t="shared" si="424"/>
        <v>0</v>
      </c>
      <c r="BZ502" s="104"/>
      <c r="CA502" s="104"/>
      <c r="CB502" s="105"/>
      <c r="CC502" s="102"/>
      <c r="CD502" s="103"/>
      <c r="CE502" s="103"/>
      <c r="CF502" s="72">
        <f t="shared" si="425"/>
        <v>0</v>
      </c>
      <c r="CG502" s="104"/>
      <c r="CH502" s="104"/>
      <c r="CI502" s="152"/>
      <c r="CJ502" s="159"/>
      <c r="CK502" s="103"/>
      <c r="CL502" s="103"/>
      <c r="CM502" s="72">
        <f t="shared" si="426"/>
        <v>0</v>
      </c>
      <c r="CN502" s="104"/>
      <c r="CO502" s="104"/>
      <c r="CP502" s="105"/>
      <c r="CQ502" s="102"/>
      <c r="CR502" s="103"/>
      <c r="CS502" s="103"/>
      <c r="CT502" s="72">
        <f t="shared" si="427"/>
        <v>0</v>
      </c>
      <c r="CU502" s="104"/>
      <c r="CV502" s="104"/>
      <c r="CW502" s="152"/>
      <c r="CX502" s="159"/>
      <c r="CY502" s="103"/>
      <c r="CZ502" s="103"/>
      <c r="DA502" s="72">
        <f t="shared" si="428"/>
        <v>0</v>
      </c>
      <c r="DB502" s="104"/>
      <c r="DC502" s="104"/>
      <c r="DD502" s="105"/>
      <c r="DE502" s="102"/>
      <c r="DF502" s="103"/>
      <c r="DG502" s="103"/>
      <c r="DH502" s="72">
        <f t="shared" si="429"/>
        <v>0</v>
      </c>
      <c r="DI502" s="104"/>
      <c r="DJ502" s="104"/>
      <c r="DK502" s="152"/>
      <c r="DL502" s="170">
        <f t="shared" si="430"/>
        <v>0</v>
      </c>
      <c r="DM502" s="51">
        <f>DN502*Довідники!$H$2</f>
        <v>0</v>
      </c>
      <c r="DN502" s="72">
        <f t="shared" si="431"/>
        <v>0</v>
      </c>
      <c r="DO502" s="96" t="str">
        <f t="shared" si="432"/>
        <v xml:space="preserve"> </v>
      </c>
      <c r="DP502" s="68" t="str">
        <f>IF(OR(DO502&lt;Довідники!$J$3, DO502&gt;Довідники!$K$3), "!", "")</f>
        <v>!</v>
      </c>
      <c r="DQ502" s="120"/>
      <c r="DR502" s="45" t="str">
        <f t="shared" si="433"/>
        <v/>
      </c>
      <c r="DS502" s="119"/>
      <c r="DT502" s="119"/>
      <c r="DU502" s="119"/>
      <c r="DV502" s="119"/>
      <c r="DW502" s="179"/>
      <c r="DX502" s="182"/>
      <c r="DY502" s="119"/>
      <c r="DZ502" s="119"/>
      <c r="EA502" s="183"/>
      <c r="EB502" s="129">
        <f t="shared" si="434"/>
        <v>0</v>
      </c>
      <c r="EC502" s="130">
        <f t="shared" si="435"/>
        <v>0</v>
      </c>
      <c r="ED502" s="131">
        <f t="shared" si="436"/>
        <v>0</v>
      </c>
      <c r="EE502" s="131">
        <f t="shared" si="437"/>
        <v>0</v>
      </c>
      <c r="EF502" s="131">
        <f t="shared" si="438"/>
        <v>0</v>
      </c>
      <c r="EG502" s="131">
        <f t="shared" si="439"/>
        <v>0</v>
      </c>
      <c r="EH502" s="131">
        <f t="shared" si="440"/>
        <v>0</v>
      </c>
      <c r="EI502" s="131">
        <f t="shared" si="441"/>
        <v>0</v>
      </c>
      <c r="EJ502" s="131">
        <f t="shared" si="442"/>
        <v>0</v>
      </c>
      <c r="EL502" s="123">
        <f t="shared" si="443"/>
        <v>0</v>
      </c>
    </row>
    <row r="503" spans="1:142" ht="13.5" hidden="1" thickBot="1" x14ac:dyDescent="0.25">
      <c r="A503" s="49">
        <f t="shared" si="409"/>
        <v>82</v>
      </c>
      <c r="B503" s="101"/>
      <c r="C503" s="50" t="str">
        <f>IF(ISBLANK(D503)=FALSE,VLOOKUP(D503,Довідники!$B$2:$C$45,2,FALSE),"")</f>
        <v/>
      </c>
      <c r="D503" s="145"/>
      <c r="E503" s="112"/>
      <c r="F503" s="48" t="str">
        <f t="shared" si="386"/>
        <v/>
      </c>
      <c r="G503" s="48" t="str">
        <f>CONCATENATE(IF($X503="З", CONCATENATE($R$4, ","), ""), IF($X503=Довідники!$E$5, CONCATENATE($R$4, "*,"), ""), IF($AE503="З", CONCATENATE($Y$4, ","), ""), IF($AE503=Довідники!$E$5, CONCATENATE($Y$4, "*,"), ""), IF($AL503="З", CONCATENATE($AF$4, ","), ""), IF($AL503=Довідники!$E$5, CONCATENATE($AF$4, "*,"), ""), IF($AS503="З", CONCATENATE($AM$4, ","), ""), IF($AS503=Довідники!$E$5, CONCATENATE($AM$4, "*,"), ""), IF($AZ503="З", CONCATENATE($AT$4, ","), ""), IF($AZ503=Довідники!$E$5, CONCATENATE($AT$4, "*,"), ""), IF($BG503="З", CONCATENATE($BA$4, ","), ""), IF($BG503=Довідники!$E$5, CONCATENATE($BA$4, "*,"), ""), IF($BN503="З", CONCATENATE($BH$4, ","), ""), IF($BN503=Довідники!$E$5, CONCATENATE($BH$4, "*,"), ""), IF($BU503="З", CONCATENATE($BO$4, ","), ""), IF($BU503=Довідники!$E$5, CONCATENATE($BO$4, "*,"), ""), IF($CB503="З", CONCATENATE($BV$4, ","), ""), IF($CB503=Довідники!$E$5, CONCATENATE($BV$4, "*,"), ""), IF($CI503="З", CONCATENATE($CC$4, ","), ""), IF($CI503=Довідники!$E$5, CONCATENATE($CC$4, "*,"), ""), IF($CP503="З", CONCATENATE($CJ$4, ","), ""), IF($CP503=Довідники!$E$5, CONCATENATE($CJ$4, "*,"), ""), IF($CW503="З", CONCATENATE($CQ$4, ","), ""), IF($CW503=Довідники!$E$5, CONCATENATE($CQ$4, "*,"), ""), IF($DD503="З", CONCATENATE($CX$4, ","), ""), IF($DD503=Довідники!$E$5, CONCATENATE($CX$4, "*,"), ""), IF($DK503="З", CONCATENATE($DE$4, ","), ""), IF($DK503=Довідники!$E$5, CONCATENATE($DE$4, "*,"), ""))</f>
        <v/>
      </c>
      <c r="H503" s="48" t="str">
        <f t="shared" si="387"/>
        <v/>
      </c>
      <c r="I503" s="48" t="str">
        <f t="shared" si="388"/>
        <v/>
      </c>
      <c r="J503" s="48">
        <f t="shared" si="410"/>
        <v>0</v>
      </c>
      <c r="K503" s="48" t="str">
        <f t="shared" si="390"/>
        <v/>
      </c>
      <c r="L503" s="48">
        <f t="shared" si="411"/>
        <v>0</v>
      </c>
      <c r="M503" s="51">
        <f t="shared" si="412"/>
        <v>0</v>
      </c>
      <c r="N503" s="51">
        <f t="shared" si="413"/>
        <v>0</v>
      </c>
      <c r="O503" s="52">
        <f t="shared" si="414"/>
        <v>0</v>
      </c>
      <c r="P503" s="96" t="str">
        <f t="shared" si="415"/>
        <v xml:space="preserve"> </v>
      </c>
      <c r="Q503" s="166" t="str">
        <f>IF(OR(P503&lt;Довідники!$J$8, P503&gt;Довідники!$K$8), "!", "")</f>
        <v>!</v>
      </c>
      <c r="R503" s="159"/>
      <c r="S503" s="103"/>
      <c r="T503" s="103"/>
      <c r="U503" s="72">
        <f t="shared" si="416"/>
        <v>0</v>
      </c>
      <c r="V503" s="104"/>
      <c r="W503" s="104"/>
      <c r="X503" s="105"/>
      <c r="Y503" s="102"/>
      <c r="Z503" s="103"/>
      <c r="AA503" s="103"/>
      <c r="AB503" s="72">
        <f t="shared" si="417"/>
        <v>0</v>
      </c>
      <c r="AC503" s="104"/>
      <c r="AD503" s="104"/>
      <c r="AE503" s="152"/>
      <c r="AF503" s="159"/>
      <c r="AG503" s="103"/>
      <c r="AH503" s="103"/>
      <c r="AI503" s="72">
        <f t="shared" si="418"/>
        <v>0</v>
      </c>
      <c r="AJ503" s="104"/>
      <c r="AK503" s="104"/>
      <c r="AL503" s="105"/>
      <c r="AM503" s="102"/>
      <c r="AN503" s="103"/>
      <c r="AO503" s="103"/>
      <c r="AP503" s="72">
        <f t="shared" si="419"/>
        <v>0</v>
      </c>
      <c r="AQ503" s="104"/>
      <c r="AR503" s="104"/>
      <c r="AS503" s="152"/>
      <c r="AT503" s="159"/>
      <c r="AU503" s="103"/>
      <c r="AV503" s="103"/>
      <c r="AW503" s="72">
        <f t="shared" si="420"/>
        <v>0</v>
      </c>
      <c r="AX503" s="104"/>
      <c r="AY503" s="104"/>
      <c r="AZ503" s="105"/>
      <c r="BA503" s="102"/>
      <c r="BB503" s="103"/>
      <c r="BC503" s="103"/>
      <c r="BD503" s="72">
        <f t="shared" si="421"/>
        <v>0</v>
      </c>
      <c r="BE503" s="104"/>
      <c r="BF503" s="104"/>
      <c r="BG503" s="152"/>
      <c r="BH503" s="159"/>
      <c r="BI503" s="103"/>
      <c r="BJ503" s="103"/>
      <c r="BK503" s="72">
        <f t="shared" si="422"/>
        <v>0</v>
      </c>
      <c r="BL503" s="104"/>
      <c r="BM503" s="104"/>
      <c r="BN503" s="105"/>
      <c r="BO503" s="102"/>
      <c r="BP503" s="103"/>
      <c r="BQ503" s="103"/>
      <c r="BR503" s="72">
        <f t="shared" si="423"/>
        <v>0</v>
      </c>
      <c r="BS503" s="104"/>
      <c r="BT503" s="104"/>
      <c r="BU503" s="152"/>
      <c r="BV503" s="159"/>
      <c r="BW503" s="103"/>
      <c r="BX503" s="103"/>
      <c r="BY503" s="72">
        <f t="shared" si="424"/>
        <v>0</v>
      </c>
      <c r="BZ503" s="104"/>
      <c r="CA503" s="104"/>
      <c r="CB503" s="105"/>
      <c r="CC503" s="102"/>
      <c r="CD503" s="103"/>
      <c r="CE503" s="103"/>
      <c r="CF503" s="72">
        <f t="shared" si="425"/>
        <v>0</v>
      </c>
      <c r="CG503" s="104"/>
      <c r="CH503" s="104"/>
      <c r="CI503" s="152"/>
      <c r="CJ503" s="159"/>
      <c r="CK503" s="103"/>
      <c r="CL503" s="103"/>
      <c r="CM503" s="72">
        <f t="shared" si="426"/>
        <v>0</v>
      </c>
      <c r="CN503" s="104"/>
      <c r="CO503" s="104"/>
      <c r="CP503" s="105"/>
      <c r="CQ503" s="102"/>
      <c r="CR503" s="103"/>
      <c r="CS503" s="103"/>
      <c r="CT503" s="72">
        <f t="shared" si="427"/>
        <v>0</v>
      </c>
      <c r="CU503" s="104"/>
      <c r="CV503" s="104"/>
      <c r="CW503" s="152"/>
      <c r="CX503" s="159"/>
      <c r="CY503" s="103"/>
      <c r="CZ503" s="103"/>
      <c r="DA503" s="72">
        <f t="shared" si="428"/>
        <v>0</v>
      </c>
      <c r="DB503" s="104"/>
      <c r="DC503" s="104"/>
      <c r="DD503" s="105"/>
      <c r="DE503" s="102"/>
      <c r="DF503" s="103"/>
      <c r="DG503" s="103"/>
      <c r="DH503" s="72">
        <f t="shared" si="429"/>
        <v>0</v>
      </c>
      <c r="DI503" s="104"/>
      <c r="DJ503" s="104"/>
      <c r="DK503" s="152"/>
      <c r="DL503" s="170">
        <f t="shared" si="430"/>
        <v>0</v>
      </c>
      <c r="DM503" s="51">
        <f>DN503*Довідники!$H$2</f>
        <v>0</v>
      </c>
      <c r="DN503" s="72">
        <f t="shared" si="431"/>
        <v>0</v>
      </c>
      <c r="DO503" s="96" t="str">
        <f t="shared" si="432"/>
        <v xml:space="preserve"> </v>
      </c>
      <c r="DP503" s="68" t="str">
        <f>IF(OR(DO503&lt;Довідники!$J$3, DO503&gt;Довідники!$K$3), "!", "")</f>
        <v>!</v>
      </c>
      <c r="DQ503" s="120"/>
      <c r="DR503" s="45" t="str">
        <f t="shared" si="433"/>
        <v/>
      </c>
      <c r="DS503" s="119"/>
      <c r="DT503" s="119"/>
      <c r="DU503" s="119"/>
      <c r="DV503" s="119"/>
      <c r="DW503" s="179"/>
      <c r="DX503" s="182"/>
      <c r="DY503" s="119"/>
      <c r="DZ503" s="119"/>
      <c r="EA503" s="183"/>
      <c r="EB503" s="129">
        <f t="shared" si="434"/>
        <v>0</v>
      </c>
      <c r="EC503" s="130">
        <f t="shared" si="435"/>
        <v>0</v>
      </c>
      <c r="ED503" s="131">
        <f t="shared" si="436"/>
        <v>0</v>
      </c>
      <c r="EE503" s="131">
        <f t="shared" si="437"/>
        <v>0</v>
      </c>
      <c r="EF503" s="131">
        <f t="shared" si="438"/>
        <v>0</v>
      </c>
      <c r="EG503" s="131">
        <f t="shared" si="439"/>
        <v>0</v>
      </c>
      <c r="EH503" s="131">
        <f t="shared" si="440"/>
        <v>0</v>
      </c>
      <c r="EI503" s="131">
        <f t="shared" si="441"/>
        <v>0</v>
      </c>
      <c r="EJ503" s="131">
        <f t="shared" si="442"/>
        <v>0</v>
      </c>
      <c r="EL503" s="123">
        <f t="shared" si="443"/>
        <v>0</v>
      </c>
    </row>
    <row r="504" spans="1:142" ht="13.5" hidden="1" thickBot="1" x14ac:dyDescent="0.25">
      <c r="A504" s="49">
        <f t="shared" si="409"/>
        <v>83</v>
      </c>
      <c r="B504" s="101"/>
      <c r="C504" s="50" t="str">
        <f>IF(ISBLANK(D504)=FALSE,VLOOKUP(D504,Довідники!$B$2:$C$45,2,FALSE),"")</f>
        <v/>
      </c>
      <c r="D504" s="145"/>
      <c r="E504" s="112"/>
      <c r="F504" s="48" t="str">
        <f t="shared" si="386"/>
        <v/>
      </c>
      <c r="G504" s="48" t="str">
        <f>CONCATENATE(IF($X504="З", CONCATENATE($R$4, ","), ""), IF($X504=Довідники!$E$5, CONCATENATE($R$4, "*,"), ""), IF($AE504="З", CONCATENATE($Y$4, ","), ""), IF($AE504=Довідники!$E$5, CONCATENATE($Y$4, "*,"), ""), IF($AL504="З", CONCATENATE($AF$4, ","), ""), IF($AL504=Довідники!$E$5, CONCATENATE($AF$4, "*,"), ""), IF($AS504="З", CONCATENATE($AM$4, ","), ""), IF($AS504=Довідники!$E$5, CONCATENATE($AM$4, "*,"), ""), IF($AZ504="З", CONCATENATE($AT$4, ","), ""), IF($AZ504=Довідники!$E$5, CONCATENATE($AT$4, "*,"), ""), IF($BG504="З", CONCATENATE($BA$4, ","), ""), IF($BG504=Довідники!$E$5, CONCATENATE($BA$4, "*,"), ""), IF($BN504="З", CONCATENATE($BH$4, ","), ""), IF($BN504=Довідники!$E$5, CONCATENATE($BH$4, "*,"), ""), IF($BU504="З", CONCATENATE($BO$4, ","), ""), IF($BU504=Довідники!$E$5, CONCATENATE($BO$4, "*,"), ""), IF($CB504="З", CONCATENATE($BV$4, ","), ""), IF($CB504=Довідники!$E$5, CONCATENATE($BV$4, "*,"), ""), IF($CI504="З", CONCATENATE($CC$4, ","), ""), IF($CI504=Довідники!$E$5, CONCATENATE($CC$4, "*,"), ""), IF($CP504="З", CONCATENATE($CJ$4, ","), ""), IF($CP504=Довідники!$E$5, CONCATENATE($CJ$4, "*,"), ""), IF($CW504="З", CONCATENATE($CQ$4, ","), ""), IF($CW504=Довідники!$E$5, CONCATENATE($CQ$4, "*,"), ""), IF($DD504="З", CONCATENATE($CX$4, ","), ""), IF($DD504=Довідники!$E$5, CONCATENATE($CX$4, "*,"), ""), IF($DK504="З", CONCATENATE($DE$4, ","), ""), IF($DK504=Довідники!$E$5, CONCATENATE($DE$4, "*,"), ""))</f>
        <v/>
      </c>
      <c r="H504" s="48" t="str">
        <f t="shared" si="387"/>
        <v/>
      </c>
      <c r="I504" s="48" t="str">
        <f t="shared" si="388"/>
        <v/>
      </c>
      <c r="J504" s="48">
        <f t="shared" si="410"/>
        <v>0</v>
      </c>
      <c r="K504" s="48" t="str">
        <f t="shared" si="390"/>
        <v/>
      </c>
      <c r="L504" s="48">
        <f t="shared" si="411"/>
        <v>0</v>
      </c>
      <c r="M504" s="51">
        <f t="shared" si="412"/>
        <v>0</v>
      </c>
      <c r="N504" s="51">
        <f t="shared" si="413"/>
        <v>0</v>
      </c>
      <c r="O504" s="52">
        <f t="shared" si="414"/>
        <v>0</v>
      </c>
      <c r="P504" s="96" t="str">
        <f t="shared" si="415"/>
        <v xml:space="preserve"> </v>
      </c>
      <c r="Q504" s="166" t="str">
        <f>IF(OR(P504&lt;Довідники!$J$8, P504&gt;Довідники!$K$8), "!", "")</f>
        <v>!</v>
      </c>
      <c r="R504" s="159"/>
      <c r="S504" s="103"/>
      <c r="T504" s="103"/>
      <c r="U504" s="72">
        <f t="shared" si="416"/>
        <v>0</v>
      </c>
      <c r="V504" s="104"/>
      <c r="W504" s="104"/>
      <c r="X504" s="105"/>
      <c r="Y504" s="102"/>
      <c r="Z504" s="103"/>
      <c r="AA504" s="103"/>
      <c r="AB504" s="72">
        <f t="shared" si="417"/>
        <v>0</v>
      </c>
      <c r="AC504" s="104"/>
      <c r="AD504" s="104"/>
      <c r="AE504" s="152"/>
      <c r="AF504" s="159"/>
      <c r="AG504" s="103"/>
      <c r="AH504" s="103"/>
      <c r="AI504" s="72">
        <f t="shared" si="418"/>
        <v>0</v>
      </c>
      <c r="AJ504" s="104"/>
      <c r="AK504" s="104"/>
      <c r="AL504" s="105"/>
      <c r="AM504" s="102"/>
      <c r="AN504" s="103"/>
      <c r="AO504" s="103"/>
      <c r="AP504" s="72">
        <f t="shared" si="419"/>
        <v>0</v>
      </c>
      <c r="AQ504" s="104"/>
      <c r="AR504" s="104"/>
      <c r="AS504" s="152"/>
      <c r="AT504" s="159"/>
      <c r="AU504" s="103"/>
      <c r="AV504" s="103"/>
      <c r="AW504" s="72">
        <f t="shared" si="420"/>
        <v>0</v>
      </c>
      <c r="AX504" s="104"/>
      <c r="AY504" s="104"/>
      <c r="AZ504" s="105"/>
      <c r="BA504" s="102"/>
      <c r="BB504" s="103"/>
      <c r="BC504" s="103"/>
      <c r="BD504" s="72">
        <f t="shared" si="421"/>
        <v>0</v>
      </c>
      <c r="BE504" s="104"/>
      <c r="BF504" s="104"/>
      <c r="BG504" s="152"/>
      <c r="BH504" s="159"/>
      <c r="BI504" s="103"/>
      <c r="BJ504" s="103"/>
      <c r="BK504" s="72">
        <f t="shared" si="422"/>
        <v>0</v>
      </c>
      <c r="BL504" s="104"/>
      <c r="BM504" s="104"/>
      <c r="BN504" s="105"/>
      <c r="BO504" s="102"/>
      <c r="BP504" s="103"/>
      <c r="BQ504" s="103"/>
      <c r="BR504" s="72">
        <f t="shared" si="423"/>
        <v>0</v>
      </c>
      <c r="BS504" s="104"/>
      <c r="BT504" s="104"/>
      <c r="BU504" s="152"/>
      <c r="BV504" s="159"/>
      <c r="BW504" s="103"/>
      <c r="BX504" s="103"/>
      <c r="BY504" s="72">
        <f t="shared" si="424"/>
        <v>0</v>
      </c>
      <c r="BZ504" s="104"/>
      <c r="CA504" s="104"/>
      <c r="CB504" s="105"/>
      <c r="CC504" s="102"/>
      <c r="CD504" s="103"/>
      <c r="CE504" s="103"/>
      <c r="CF504" s="72">
        <f t="shared" si="425"/>
        <v>0</v>
      </c>
      <c r="CG504" s="104"/>
      <c r="CH504" s="104"/>
      <c r="CI504" s="152"/>
      <c r="CJ504" s="159"/>
      <c r="CK504" s="103"/>
      <c r="CL504" s="103"/>
      <c r="CM504" s="72">
        <f t="shared" si="426"/>
        <v>0</v>
      </c>
      <c r="CN504" s="104"/>
      <c r="CO504" s="104"/>
      <c r="CP504" s="105"/>
      <c r="CQ504" s="102"/>
      <c r="CR504" s="103"/>
      <c r="CS504" s="103"/>
      <c r="CT504" s="72">
        <f t="shared" si="427"/>
        <v>0</v>
      </c>
      <c r="CU504" s="104"/>
      <c r="CV504" s="104"/>
      <c r="CW504" s="152"/>
      <c r="CX504" s="159"/>
      <c r="CY504" s="103"/>
      <c r="CZ504" s="103"/>
      <c r="DA504" s="72">
        <f t="shared" si="428"/>
        <v>0</v>
      </c>
      <c r="DB504" s="104"/>
      <c r="DC504" s="104"/>
      <c r="DD504" s="105"/>
      <c r="DE504" s="102"/>
      <c r="DF504" s="103"/>
      <c r="DG504" s="103"/>
      <c r="DH504" s="72">
        <f t="shared" si="429"/>
        <v>0</v>
      </c>
      <c r="DI504" s="104"/>
      <c r="DJ504" s="104"/>
      <c r="DK504" s="152"/>
      <c r="DL504" s="170">
        <f t="shared" si="430"/>
        <v>0</v>
      </c>
      <c r="DM504" s="51">
        <f>DN504*Довідники!$H$2</f>
        <v>0</v>
      </c>
      <c r="DN504" s="72">
        <f t="shared" si="431"/>
        <v>0</v>
      </c>
      <c r="DO504" s="96" t="str">
        <f t="shared" si="432"/>
        <v xml:space="preserve"> </v>
      </c>
      <c r="DP504" s="68" t="str">
        <f>IF(OR(DO504&lt;Довідники!$J$3, DO504&gt;Довідники!$K$3), "!", "")</f>
        <v>!</v>
      </c>
      <c r="DQ504" s="120"/>
      <c r="DR504" s="45" t="str">
        <f t="shared" si="433"/>
        <v/>
      </c>
      <c r="DS504" s="119"/>
      <c r="DT504" s="119"/>
      <c r="DU504" s="119"/>
      <c r="DV504" s="119"/>
      <c r="DW504" s="179"/>
      <c r="DX504" s="182"/>
      <c r="DY504" s="119"/>
      <c r="DZ504" s="119"/>
      <c r="EA504" s="183"/>
      <c r="EB504" s="129">
        <f t="shared" si="434"/>
        <v>0</v>
      </c>
      <c r="EC504" s="130">
        <f t="shared" si="435"/>
        <v>0</v>
      </c>
      <c r="ED504" s="131">
        <f t="shared" si="436"/>
        <v>0</v>
      </c>
      <c r="EE504" s="131">
        <f t="shared" si="437"/>
        <v>0</v>
      </c>
      <c r="EF504" s="131">
        <f t="shared" si="438"/>
        <v>0</v>
      </c>
      <c r="EG504" s="131">
        <f t="shared" si="439"/>
        <v>0</v>
      </c>
      <c r="EH504" s="131">
        <f t="shared" si="440"/>
        <v>0</v>
      </c>
      <c r="EI504" s="131">
        <f t="shared" si="441"/>
        <v>0</v>
      </c>
      <c r="EJ504" s="131">
        <f t="shared" si="442"/>
        <v>0</v>
      </c>
      <c r="EL504" s="123">
        <f t="shared" si="443"/>
        <v>0</v>
      </c>
    </row>
    <row r="505" spans="1:142" ht="13.5" hidden="1" thickBot="1" x14ac:dyDescent="0.25">
      <c r="A505" s="49">
        <f t="shared" si="409"/>
        <v>84</v>
      </c>
      <c r="B505" s="101"/>
      <c r="C505" s="50" t="str">
        <f>IF(ISBLANK(D505)=FALSE,VLOOKUP(D505,Довідники!$B$2:$C$45,2,FALSE),"")</f>
        <v/>
      </c>
      <c r="D505" s="145"/>
      <c r="E505" s="112"/>
      <c r="F505" s="48" t="str">
        <f t="shared" si="386"/>
        <v/>
      </c>
      <c r="G505" s="48" t="str">
        <f>CONCATENATE(IF($X505="З", CONCATENATE($R$4, ","), ""), IF($X505=Довідники!$E$5, CONCATENATE($R$4, "*,"), ""), IF($AE505="З", CONCATENATE($Y$4, ","), ""), IF($AE505=Довідники!$E$5, CONCATENATE($Y$4, "*,"), ""), IF($AL505="З", CONCATENATE($AF$4, ","), ""), IF($AL505=Довідники!$E$5, CONCATENATE($AF$4, "*,"), ""), IF($AS505="З", CONCATENATE($AM$4, ","), ""), IF($AS505=Довідники!$E$5, CONCATENATE($AM$4, "*,"), ""), IF($AZ505="З", CONCATENATE($AT$4, ","), ""), IF($AZ505=Довідники!$E$5, CONCATENATE($AT$4, "*,"), ""), IF($BG505="З", CONCATENATE($BA$4, ","), ""), IF($BG505=Довідники!$E$5, CONCATENATE($BA$4, "*,"), ""), IF($BN505="З", CONCATENATE($BH$4, ","), ""), IF($BN505=Довідники!$E$5, CONCATENATE($BH$4, "*,"), ""), IF($BU505="З", CONCATENATE($BO$4, ","), ""), IF($BU505=Довідники!$E$5, CONCATENATE($BO$4, "*,"), ""), IF($CB505="З", CONCATENATE($BV$4, ","), ""), IF($CB505=Довідники!$E$5, CONCATENATE($BV$4, "*,"), ""), IF($CI505="З", CONCATENATE($CC$4, ","), ""), IF($CI505=Довідники!$E$5, CONCATENATE($CC$4, "*,"), ""), IF($CP505="З", CONCATENATE($CJ$4, ","), ""), IF($CP505=Довідники!$E$5, CONCATENATE($CJ$4, "*,"), ""), IF($CW505="З", CONCATENATE($CQ$4, ","), ""), IF($CW505=Довідники!$E$5, CONCATENATE($CQ$4, "*,"), ""), IF($DD505="З", CONCATENATE($CX$4, ","), ""), IF($DD505=Довідники!$E$5, CONCATENATE($CX$4, "*,"), ""), IF($DK505="З", CONCATENATE($DE$4, ","), ""), IF($DK505=Довідники!$E$5, CONCATENATE($DE$4, "*,"), ""))</f>
        <v/>
      </c>
      <c r="H505" s="48" t="str">
        <f t="shared" si="387"/>
        <v/>
      </c>
      <c r="I505" s="48" t="str">
        <f t="shared" si="388"/>
        <v/>
      </c>
      <c r="J505" s="48">
        <f t="shared" si="410"/>
        <v>0</v>
      </c>
      <c r="K505" s="48" t="str">
        <f t="shared" si="390"/>
        <v/>
      </c>
      <c r="L505" s="48">
        <f t="shared" si="411"/>
        <v>0</v>
      </c>
      <c r="M505" s="51">
        <f t="shared" si="412"/>
        <v>0</v>
      </c>
      <c r="N505" s="51">
        <f t="shared" si="413"/>
        <v>0</v>
      </c>
      <c r="O505" s="52">
        <f t="shared" si="414"/>
        <v>0</v>
      </c>
      <c r="P505" s="96" t="str">
        <f t="shared" si="415"/>
        <v xml:space="preserve"> </v>
      </c>
      <c r="Q505" s="166" t="str">
        <f>IF(OR(P505&lt;Довідники!$J$8, P505&gt;Довідники!$K$8), "!", "")</f>
        <v>!</v>
      </c>
      <c r="R505" s="159"/>
      <c r="S505" s="103"/>
      <c r="T505" s="103"/>
      <c r="U505" s="72">
        <f t="shared" si="416"/>
        <v>0</v>
      </c>
      <c r="V505" s="104"/>
      <c r="W505" s="104"/>
      <c r="X505" s="105"/>
      <c r="Y505" s="102"/>
      <c r="Z505" s="103"/>
      <c r="AA505" s="103"/>
      <c r="AB505" s="72">
        <f t="shared" si="417"/>
        <v>0</v>
      </c>
      <c r="AC505" s="104"/>
      <c r="AD505" s="104"/>
      <c r="AE505" s="152"/>
      <c r="AF505" s="159"/>
      <c r="AG505" s="103"/>
      <c r="AH505" s="103"/>
      <c r="AI505" s="72">
        <f t="shared" si="418"/>
        <v>0</v>
      </c>
      <c r="AJ505" s="104"/>
      <c r="AK505" s="104"/>
      <c r="AL505" s="105"/>
      <c r="AM505" s="102"/>
      <c r="AN505" s="103"/>
      <c r="AO505" s="103"/>
      <c r="AP505" s="72">
        <f t="shared" si="419"/>
        <v>0</v>
      </c>
      <c r="AQ505" s="104"/>
      <c r="AR505" s="104"/>
      <c r="AS505" s="152"/>
      <c r="AT505" s="159"/>
      <c r="AU505" s="103"/>
      <c r="AV505" s="103"/>
      <c r="AW505" s="72">
        <f t="shared" si="420"/>
        <v>0</v>
      </c>
      <c r="AX505" s="104"/>
      <c r="AY505" s="104"/>
      <c r="AZ505" s="105"/>
      <c r="BA505" s="102"/>
      <c r="BB505" s="103"/>
      <c r="BC505" s="103"/>
      <c r="BD505" s="72">
        <f t="shared" si="421"/>
        <v>0</v>
      </c>
      <c r="BE505" s="104"/>
      <c r="BF505" s="104"/>
      <c r="BG505" s="152"/>
      <c r="BH505" s="159"/>
      <c r="BI505" s="103"/>
      <c r="BJ505" s="103"/>
      <c r="BK505" s="72">
        <f t="shared" si="422"/>
        <v>0</v>
      </c>
      <c r="BL505" s="104"/>
      <c r="BM505" s="104"/>
      <c r="BN505" s="105"/>
      <c r="BO505" s="102"/>
      <c r="BP505" s="103"/>
      <c r="BQ505" s="103"/>
      <c r="BR505" s="72">
        <f t="shared" si="423"/>
        <v>0</v>
      </c>
      <c r="BS505" s="104"/>
      <c r="BT505" s="104"/>
      <c r="BU505" s="152"/>
      <c r="BV505" s="159"/>
      <c r="BW505" s="103"/>
      <c r="BX505" s="103"/>
      <c r="BY505" s="72">
        <f t="shared" si="424"/>
        <v>0</v>
      </c>
      <c r="BZ505" s="104"/>
      <c r="CA505" s="104"/>
      <c r="CB505" s="105"/>
      <c r="CC505" s="102"/>
      <c r="CD505" s="103"/>
      <c r="CE505" s="103"/>
      <c r="CF505" s="72">
        <f t="shared" si="425"/>
        <v>0</v>
      </c>
      <c r="CG505" s="104"/>
      <c r="CH505" s="104"/>
      <c r="CI505" s="152"/>
      <c r="CJ505" s="159"/>
      <c r="CK505" s="103"/>
      <c r="CL505" s="103"/>
      <c r="CM505" s="72">
        <f t="shared" si="426"/>
        <v>0</v>
      </c>
      <c r="CN505" s="104"/>
      <c r="CO505" s="104"/>
      <c r="CP505" s="105"/>
      <c r="CQ505" s="102"/>
      <c r="CR505" s="103"/>
      <c r="CS505" s="103"/>
      <c r="CT505" s="72">
        <f t="shared" si="427"/>
        <v>0</v>
      </c>
      <c r="CU505" s="104"/>
      <c r="CV505" s="104"/>
      <c r="CW505" s="152"/>
      <c r="CX505" s="159"/>
      <c r="CY505" s="103"/>
      <c r="CZ505" s="103"/>
      <c r="DA505" s="72">
        <f t="shared" si="428"/>
        <v>0</v>
      </c>
      <c r="DB505" s="104"/>
      <c r="DC505" s="104"/>
      <c r="DD505" s="105"/>
      <c r="DE505" s="102"/>
      <c r="DF505" s="103"/>
      <c r="DG505" s="103"/>
      <c r="DH505" s="72">
        <f t="shared" si="429"/>
        <v>0</v>
      </c>
      <c r="DI505" s="104"/>
      <c r="DJ505" s="104"/>
      <c r="DK505" s="152"/>
      <c r="DL505" s="170">
        <f t="shared" si="430"/>
        <v>0</v>
      </c>
      <c r="DM505" s="51">
        <f>DN505*Довідники!$H$2</f>
        <v>0</v>
      </c>
      <c r="DN505" s="72">
        <f t="shared" si="431"/>
        <v>0</v>
      </c>
      <c r="DO505" s="96" t="str">
        <f t="shared" si="432"/>
        <v xml:space="preserve"> </v>
      </c>
      <c r="DP505" s="68" t="str">
        <f>IF(OR(DO505&lt;Довідники!$J$3, DO505&gt;Довідники!$K$3), "!", "")</f>
        <v>!</v>
      </c>
      <c r="DQ505" s="120"/>
      <c r="DR505" s="45" t="str">
        <f t="shared" si="433"/>
        <v/>
      </c>
      <c r="DS505" s="119"/>
      <c r="DT505" s="119"/>
      <c r="DU505" s="119"/>
      <c r="DV505" s="119"/>
      <c r="DW505" s="179"/>
      <c r="DX505" s="182"/>
      <c r="DY505" s="119"/>
      <c r="DZ505" s="119"/>
      <c r="EA505" s="183"/>
      <c r="EB505" s="129">
        <f t="shared" si="434"/>
        <v>0</v>
      </c>
      <c r="EC505" s="130">
        <f t="shared" si="435"/>
        <v>0</v>
      </c>
      <c r="ED505" s="131">
        <f t="shared" si="436"/>
        <v>0</v>
      </c>
      <c r="EE505" s="131">
        <f t="shared" si="437"/>
        <v>0</v>
      </c>
      <c r="EF505" s="131">
        <f t="shared" si="438"/>
        <v>0</v>
      </c>
      <c r="EG505" s="131">
        <f t="shared" si="439"/>
        <v>0</v>
      </c>
      <c r="EH505" s="131">
        <f t="shared" si="440"/>
        <v>0</v>
      </c>
      <c r="EI505" s="131">
        <f t="shared" si="441"/>
        <v>0</v>
      </c>
      <c r="EJ505" s="131">
        <f t="shared" si="442"/>
        <v>0</v>
      </c>
      <c r="EL505" s="123">
        <f t="shared" si="443"/>
        <v>0</v>
      </c>
    </row>
    <row r="506" spans="1:142" ht="13.5" hidden="1" thickBot="1" x14ac:dyDescent="0.25">
      <c r="A506" s="49">
        <f t="shared" si="409"/>
        <v>85</v>
      </c>
      <c r="B506" s="101"/>
      <c r="C506" s="50" t="str">
        <f>IF(ISBLANK(D506)=FALSE,VLOOKUP(D506,Довідники!$B$2:$C$45,2,FALSE),"")</f>
        <v/>
      </c>
      <c r="D506" s="145"/>
      <c r="E506" s="112"/>
      <c r="F506" s="48" t="str">
        <f t="shared" si="386"/>
        <v/>
      </c>
      <c r="G506" s="48" t="str">
        <f>CONCATENATE(IF($X506="З", CONCATENATE($R$4, ","), ""), IF($X506=Довідники!$E$5, CONCATENATE($R$4, "*,"), ""), IF($AE506="З", CONCATENATE($Y$4, ","), ""), IF($AE506=Довідники!$E$5, CONCATENATE($Y$4, "*,"), ""), IF($AL506="З", CONCATENATE($AF$4, ","), ""), IF($AL506=Довідники!$E$5, CONCATENATE($AF$4, "*,"), ""), IF($AS506="З", CONCATENATE($AM$4, ","), ""), IF($AS506=Довідники!$E$5, CONCATENATE($AM$4, "*,"), ""), IF($AZ506="З", CONCATENATE($AT$4, ","), ""), IF($AZ506=Довідники!$E$5, CONCATENATE($AT$4, "*,"), ""), IF($BG506="З", CONCATENATE($BA$4, ","), ""), IF($BG506=Довідники!$E$5, CONCATENATE($BA$4, "*,"), ""), IF($BN506="З", CONCATENATE($BH$4, ","), ""), IF($BN506=Довідники!$E$5, CONCATENATE($BH$4, "*,"), ""), IF($BU506="З", CONCATENATE($BO$4, ","), ""), IF($BU506=Довідники!$E$5, CONCATENATE($BO$4, "*,"), ""), IF($CB506="З", CONCATENATE($BV$4, ","), ""), IF($CB506=Довідники!$E$5, CONCATENATE($BV$4, "*,"), ""), IF($CI506="З", CONCATENATE($CC$4, ","), ""), IF($CI506=Довідники!$E$5, CONCATENATE($CC$4, "*,"), ""), IF($CP506="З", CONCATENATE($CJ$4, ","), ""), IF($CP506=Довідники!$E$5, CONCATENATE($CJ$4, "*,"), ""), IF($CW506="З", CONCATENATE($CQ$4, ","), ""), IF($CW506=Довідники!$E$5, CONCATENATE($CQ$4, "*,"), ""), IF($DD506="З", CONCATENATE($CX$4, ","), ""), IF($DD506=Довідники!$E$5, CONCATENATE($CX$4, "*,"), ""), IF($DK506="З", CONCATENATE($DE$4, ","), ""), IF($DK506=Довідники!$E$5, CONCATENATE($DE$4, "*,"), ""))</f>
        <v/>
      </c>
      <c r="H506" s="48" t="str">
        <f t="shared" si="387"/>
        <v/>
      </c>
      <c r="I506" s="48" t="str">
        <f t="shared" si="388"/>
        <v/>
      </c>
      <c r="J506" s="48">
        <f t="shared" si="410"/>
        <v>0</v>
      </c>
      <c r="K506" s="48" t="str">
        <f t="shared" si="390"/>
        <v/>
      </c>
      <c r="L506" s="48">
        <f t="shared" si="411"/>
        <v>0</v>
      </c>
      <c r="M506" s="51">
        <f t="shared" si="412"/>
        <v>0</v>
      </c>
      <c r="N506" s="51">
        <f t="shared" si="413"/>
        <v>0</v>
      </c>
      <c r="O506" s="52">
        <f t="shared" si="414"/>
        <v>0</v>
      </c>
      <c r="P506" s="96" t="str">
        <f t="shared" si="415"/>
        <v xml:space="preserve"> </v>
      </c>
      <c r="Q506" s="166" t="str">
        <f>IF(OR(P506&lt;Довідники!$J$8, P506&gt;Довідники!$K$8), "!", "")</f>
        <v>!</v>
      </c>
      <c r="R506" s="159"/>
      <c r="S506" s="103"/>
      <c r="T506" s="103"/>
      <c r="U506" s="72">
        <f t="shared" si="416"/>
        <v>0</v>
      </c>
      <c r="V506" s="104"/>
      <c r="W506" s="104"/>
      <c r="X506" s="105"/>
      <c r="Y506" s="102"/>
      <c r="Z506" s="103"/>
      <c r="AA506" s="103"/>
      <c r="AB506" s="72">
        <f t="shared" si="417"/>
        <v>0</v>
      </c>
      <c r="AC506" s="104"/>
      <c r="AD506" s="104"/>
      <c r="AE506" s="152"/>
      <c r="AF506" s="159"/>
      <c r="AG506" s="103"/>
      <c r="AH506" s="103"/>
      <c r="AI506" s="72">
        <f t="shared" si="418"/>
        <v>0</v>
      </c>
      <c r="AJ506" s="104"/>
      <c r="AK506" s="104"/>
      <c r="AL506" s="105"/>
      <c r="AM506" s="102"/>
      <c r="AN506" s="103"/>
      <c r="AO506" s="103"/>
      <c r="AP506" s="72">
        <f t="shared" si="419"/>
        <v>0</v>
      </c>
      <c r="AQ506" s="104"/>
      <c r="AR506" s="104"/>
      <c r="AS506" s="152"/>
      <c r="AT506" s="159"/>
      <c r="AU506" s="103"/>
      <c r="AV506" s="103"/>
      <c r="AW506" s="72">
        <f t="shared" si="420"/>
        <v>0</v>
      </c>
      <c r="AX506" s="104"/>
      <c r="AY506" s="104"/>
      <c r="AZ506" s="105"/>
      <c r="BA506" s="102"/>
      <c r="BB506" s="103"/>
      <c r="BC506" s="103"/>
      <c r="BD506" s="72">
        <f t="shared" si="421"/>
        <v>0</v>
      </c>
      <c r="BE506" s="104"/>
      <c r="BF506" s="104"/>
      <c r="BG506" s="152"/>
      <c r="BH506" s="159"/>
      <c r="BI506" s="103"/>
      <c r="BJ506" s="103"/>
      <c r="BK506" s="72">
        <f t="shared" si="422"/>
        <v>0</v>
      </c>
      <c r="BL506" s="104"/>
      <c r="BM506" s="104"/>
      <c r="BN506" s="105"/>
      <c r="BO506" s="102"/>
      <c r="BP506" s="103"/>
      <c r="BQ506" s="103"/>
      <c r="BR506" s="72">
        <f t="shared" si="423"/>
        <v>0</v>
      </c>
      <c r="BS506" s="104"/>
      <c r="BT506" s="104"/>
      <c r="BU506" s="152"/>
      <c r="BV506" s="159"/>
      <c r="BW506" s="103"/>
      <c r="BX506" s="103"/>
      <c r="BY506" s="72">
        <f t="shared" si="424"/>
        <v>0</v>
      </c>
      <c r="BZ506" s="104"/>
      <c r="CA506" s="104"/>
      <c r="CB506" s="105"/>
      <c r="CC506" s="102"/>
      <c r="CD506" s="103"/>
      <c r="CE506" s="103"/>
      <c r="CF506" s="72">
        <f t="shared" si="425"/>
        <v>0</v>
      </c>
      <c r="CG506" s="104"/>
      <c r="CH506" s="104"/>
      <c r="CI506" s="152"/>
      <c r="CJ506" s="159"/>
      <c r="CK506" s="103"/>
      <c r="CL506" s="103"/>
      <c r="CM506" s="72">
        <f t="shared" si="426"/>
        <v>0</v>
      </c>
      <c r="CN506" s="104"/>
      <c r="CO506" s="104"/>
      <c r="CP506" s="105"/>
      <c r="CQ506" s="102"/>
      <c r="CR506" s="103"/>
      <c r="CS506" s="103"/>
      <c r="CT506" s="72">
        <f t="shared" si="427"/>
        <v>0</v>
      </c>
      <c r="CU506" s="104"/>
      <c r="CV506" s="104"/>
      <c r="CW506" s="152"/>
      <c r="CX506" s="159"/>
      <c r="CY506" s="103"/>
      <c r="CZ506" s="103"/>
      <c r="DA506" s="72">
        <f t="shared" si="428"/>
        <v>0</v>
      </c>
      <c r="DB506" s="104"/>
      <c r="DC506" s="104"/>
      <c r="DD506" s="105"/>
      <c r="DE506" s="102"/>
      <c r="DF506" s="103"/>
      <c r="DG506" s="103"/>
      <c r="DH506" s="72">
        <f t="shared" si="429"/>
        <v>0</v>
      </c>
      <c r="DI506" s="104"/>
      <c r="DJ506" s="104"/>
      <c r="DK506" s="152"/>
      <c r="DL506" s="170">
        <f t="shared" si="430"/>
        <v>0</v>
      </c>
      <c r="DM506" s="51">
        <f>DN506*Довідники!$H$2</f>
        <v>0</v>
      </c>
      <c r="DN506" s="72">
        <f t="shared" si="431"/>
        <v>0</v>
      </c>
      <c r="DO506" s="96" t="str">
        <f t="shared" si="432"/>
        <v xml:space="preserve"> </v>
      </c>
      <c r="DP506" s="68" t="str">
        <f>IF(OR(DO506&lt;Довідники!$J$3, DO506&gt;Довідники!$K$3), "!", "")</f>
        <v>!</v>
      </c>
      <c r="DQ506" s="120"/>
      <c r="DR506" s="45" t="str">
        <f t="shared" si="433"/>
        <v/>
      </c>
      <c r="DS506" s="119"/>
      <c r="DT506" s="119"/>
      <c r="DU506" s="119"/>
      <c r="DV506" s="119"/>
      <c r="DW506" s="179"/>
      <c r="DX506" s="182"/>
      <c r="DY506" s="119"/>
      <c r="DZ506" s="119"/>
      <c r="EA506" s="183"/>
      <c r="EB506" s="129">
        <f t="shared" si="434"/>
        <v>0</v>
      </c>
      <c r="EC506" s="130">
        <f t="shared" si="435"/>
        <v>0</v>
      </c>
      <c r="ED506" s="131">
        <f t="shared" si="436"/>
        <v>0</v>
      </c>
      <c r="EE506" s="131">
        <f t="shared" si="437"/>
        <v>0</v>
      </c>
      <c r="EF506" s="131">
        <f t="shared" si="438"/>
        <v>0</v>
      </c>
      <c r="EG506" s="131">
        <f t="shared" si="439"/>
        <v>0</v>
      </c>
      <c r="EH506" s="131">
        <f t="shared" si="440"/>
        <v>0</v>
      </c>
      <c r="EI506" s="131">
        <f t="shared" si="441"/>
        <v>0</v>
      </c>
      <c r="EJ506" s="131">
        <f t="shared" si="442"/>
        <v>0</v>
      </c>
      <c r="EL506" s="123">
        <f t="shared" si="443"/>
        <v>0</v>
      </c>
    </row>
    <row r="507" spans="1:142" ht="13.5" hidden="1" thickBot="1" x14ac:dyDescent="0.25">
      <c r="A507" s="49">
        <f t="shared" si="409"/>
        <v>86</v>
      </c>
      <c r="B507" s="101"/>
      <c r="C507" s="50" t="str">
        <f>IF(ISBLANK(D507)=FALSE,VLOOKUP(D507,Довідники!$B$2:$C$45,2,FALSE),"")</f>
        <v/>
      </c>
      <c r="D507" s="145"/>
      <c r="E507" s="112"/>
      <c r="F507" s="48" t="str">
        <f t="shared" si="386"/>
        <v/>
      </c>
      <c r="G507" s="48" t="str">
        <f>CONCATENATE(IF($X507="З", CONCATENATE($R$4, ","), ""), IF($X507=Довідники!$E$5, CONCATENATE($R$4, "*,"), ""), IF($AE507="З", CONCATENATE($Y$4, ","), ""), IF($AE507=Довідники!$E$5, CONCATENATE($Y$4, "*,"), ""), IF($AL507="З", CONCATENATE($AF$4, ","), ""), IF($AL507=Довідники!$E$5, CONCATENATE($AF$4, "*,"), ""), IF($AS507="З", CONCATENATE($AM$4, ","), ""), IF($AS507=Довідники!$E$5, CONCATENATE($AM$4, "*,"), ""), IF($AZ507="З", CONCATENATE($AT$4, ","), ""), IF($AZ507=Довідники!$E$5, CONCATENATE($AT$4, "*,"), ""), IF($BG507="З", CONCATENATE($BA$4, ","), ""), IF($BG507=Довідники!$E$5, CONCATENATE($BA$4, "*,"), ""), IF($BN507="З", CONCATENATE($BH$4, ","), ""), IF($BN507=Довідники!$E$5, CONCATENATE($BH$4, "*,"), ""), IF($BU507="З", CONCATENATE($BO$4, ","), ""), IF($BU507=Довідники!$E$5, CONCATENATE($BO$4, "*,"), ""), IF($CB507="З", CONCATENATE($BV$4, ","), ""), IF($CB507=Довідники!$E$5, CONCATENATE($BV$4, "*,"), ""), IF($CI507="З", CONCATENATE($CC$4, ","), ""), IF($CI507=Довідники!$E$5, CONCATENATE($CC$4, "*,"), ""), IF($CP507="З", CONCATENATE($CJ$4, ","), ""), IF($CP507=Довідники!$E$5, CONCATENATE($CJ$4, "*,"), ""), IF($CW507="З", CONCATENATE($CQ$4, ","), ""), IF($CW507=Довідники!$E$5, CONCATENATE($CQ$4, "*,"), ""), IF($DD507="З", CONCATENATE($CX$4, ","), ""), IF($DD507=Довідники!$E$5, CONCATENATE($CX$4, "*,"), ""), IF($DK507="З", CONCATENATE($DE$4, ","), ""), IF($DK507=Довідники!$E$5, CONCATENATE($DE$4, "*,"), ""))</f>
        <v/>
      </c>
      <c r="H507" s="48" t="str">
        <f t="shared" si="387"/>
        <v/>
      </c>
      <c r="I507" s="48" t="str">
        <f t="shared" si="388"/>
        <v/>
      </c>
      <c r="J507" s="48">
        <f t="shared" si="410"/>
        <v>0</v>
      </c>
      <c r="K507" s="48" t="str">
        <f t="shared" si="390"/>
        <v/>
      </c>
      <c r="L507" s="48">
        <f t="shared" si="411"/>
        <v>0</v>
      </c>
      <c r="M507" s="51">
        <f t="shared" si="412"/>
        <v>0</v>
      </c>
      <c r="N507" s="51">
        <f t="shared" si="413"/>
        <v>0</v>
      </c>
      <c r="O507" s="52">
        <f t="shared" si="414"/>
        <v>0</v>
      </c>
      <c r="P507" s="96" t="str">
        <f t="shared" si="415"/>
        <v xml:space="preserve"> </v>
      </c>
      <c r="Q507" s="166" t="str">
        <f>IF(OR(P507&lt;Довідники!$J$8, P507&gt;Довідники!$K$8), "!", "")</f>
        <v>!</v>
      </c>
      <c r="R507" s="159"/>
      <c r="S507" s="103"/>
      <c r="T507" s="103"/>
      <c r="U507" s="72">
        <f t="shared" si="416"/>
        <v>0</v>
      </c>
      <c r="V507" s="104"/>
      <c r="W507" s="104"/>
      <c r="X507" s="105"/>
      <c r="Y507" s="102"/>
      <c r="Z507" s="103"/>
      <c r="AA507" s="103"/>
      <c r="AB507" s="72">
        <f t="shared" si="417"/>
        <v>0</v>
      </c>
      <c r="AC507" s="104"/>
      <c r="AD507" s="104"/>
      <c r="AE507" s="152"/>
      <c r="AF507" s="159"/>
      <c r="AG507" s="103"/>
      <c r="AH507" s="103"/>
      <c r="AI507" s="72">
        <f t="shared" si="418"/>
        <v>0</v>
      </c>
      <c r="AJ507" s="104"/>
      <c r="AK507" s="104"/>
      <c r="AL507" s="105"/>
      <c r="AM507" s="102"/>
      <c r="AN507" s="103"/>
      <c r="AO507" s="103"/>
      <c r="AP507" s="72">
        <f t="shared" si="419"/>
        <v>0</v>
      </c>
      <c r="AQ507" s="104"/>
      <c r="AR507" s="104"/>
      <c r="AS507" s="152"/>
      <c r="AT507" s="159"/>
      <c r="AU507" s="103"/>
      <c r="AV507" s="103"/>
      <c r="AW507" s="72">
        <f t="shared" si="420"/>
        <v>0</v>
      </c>
      <c r="AX507" s="104"/>
      <c r="AY507" s="104"/>
      <c r="AZ507" s="105"/>
      <c r="BA507" s="102"/>
      <c r="BB507" s="103"/>
      <c r="BC507" s="103"/>
      <c r="BD507" s="72">
        <f t="shared" si="421"/>
        <v>0</v>
      </c>
      <c r="BE507" s="104"/>
      <c r="BF507" s="104"/>
      <c r="BG507" s="152"/>
      <c r="BH507" s="159"/>
      <c r="BI507" s="103"/>
      <c r="BJ507" s="103"/>
      <c r="BK507" s="72">
        <f t="shared" si="422"/>
        <v>0</v>
      </c>
      <c r="BL507" s="104"/>
      <c r="BM507" s="104"/>
      <c r="BN507" s="105"/>
      <c r="BO507" s="102"/>
      <c r="BP507" s="103"/>
      <c r="BQ507" s="103"/>
      <c r="BR507" s="72">
        <f t="shared" si="423"/>
        <v>0</v>
      </c>
      <c r="BS507" s="104"/>
      <c r="BT507" s="104"/>
      <c r="BU507" s="152"/>
      <c r="BV507" s="159"/>
      <c r="BW507" s="103"/>
      <c r="BX507" s="103"/>
      <c r="BY507" s="72">
        <f t="shared" si="424"/>
        <v>0</v>
      </c>
      <c r="BZ507" s="104"/>
      <c r="CA507" s="104"/>
      <c r="CB507" s="105"/>
      <c r="CC507" s="102"/>
      <c r="CD507" s="103"/>
      <c r="CE507" s="103"/>
      <c r="CF507" s="72">
        <f t="shared" si="425"/>
        <v>0</v>
      </c>
      <c r="CG507" s="104"/>
      <c r="CH507" s="104"/>
      <c r="CI507" s="152"/>
      <c r="CJ507" s="159"/>
      <c r="CK507" s="103"/>
      <c r="CL507" s="103"/>
      <c r="CM507" s="72">
        <f t="shared" si="426"/>
        <v>0</v>
      </c>
      <c r="CN507" s="104"/>
      <c r="CO507" s="104"/>
      <c r="CP507" s="105"/>
      <c r="CQ507" s="102"/>
      <c r="CR507" s="103"/>
      <c r="CS507" s="103"/>
      <c r="CT507" s="72">
        <f t="shared" si="427"/>
        <v>0</v>
      </c>
      <c r="CU507" s="104"/>
      <c r="CV507" s="104"/>
      <c r="CW507" s="152"/>
      <c r="CX507" s="159"/>
      <c r="CY507" s="103"/>
      <c r="CZ507" s="103"/>
      <c r="DA507" s="72">
        <f t="shared" si="428"/>
        <v>0</v>
      </c>
      <c r="DB507" s="104"/>
      <c r="DC507" s="104"/>
      <c r="DD507" s="105"/>
      <c r="DE507" s="102"/>
      <c r="DF507" s="103"/>
      <c r="DG507" s="103"/>
      <c r="DH507" s="72">
        <f t="shared" si="429"/>
        <v>0</v>
      </c>
      <c r="DI507" s="104"/>
      <c r="DJ507" s="104"/>
      <c r="DK507" s="152"/>
      <c r="DL507" s="170">
        <f t="shared" si="430"/>
        <v>0</v>
      </c>
      <c r="DM507" s="51">
        <f>DN507*Довідники!$H$2</f>
        <v>0</v>
      </c>
      <c r="DN507" s="72">
        <f t="shared" si="431"/>
        <v>0</v>
      </c>
      <c r="DO507" s="96" t="str">
        <f t="shared" si="432"/>
        <v xml:space="preserve"> </v>
      </c>
      <c r="DP507" s="68" t="str">
        <f>IF(OR(DO507&lt;Довідники!$J$3, DO507&gt;Довідники!$K$3), "!", "")</f>
        <v>!</v>
      </c>
      <c r="DQ507" s="120"/>
      <c r="DR507" s="45" t="str">
        <f t="shared" si="433"/>
        <v/>
      </c>
      <c r="DS507" s="119"/>
      <c r="DT507" s="119"/>
      <c r="DU507" s="119"/>
      <c r="DV507" s="119"/>
      <c r="DW507" s="179"/>
      <c r="DX507" s="182"/>
      <c r="DY507" s="119"/>
      <c r="DZ507" s="119"/>
      <c r="EA507" s="183"/>
      <c r="EB507" s="129">
        <f t="shared" si="434"/>
        <v>0</v>
      </c>
      <c r="EC507" s="130">
        <f t="shared" si="435"/>
        <v>0</v>
      </c>
      <c r="ED507" s="131">
        <f t="shared" si="436"/>
        <v>0</v>
      </c>
      <c r="EE507" s="131">
        <f t="shared" si="437"/>
        <v>0</v>
      </c>
      <c r="EF507" s="131">
        <f t="shared" si="438"/>
        <v>0</v>
      </c>
      <c r="EG507" s="131">
        <f t="shared" si="439"/>
        <v>0</v>
      </c>
      <c r="EH507" s="131">
        <f t="shared" si="440"/>
        <v>0</v>
      </c>
      <c r="EI507" s="131">
        <f t="shared" si="441"/>
        <v>0</v>
      </c>
      <c r="EJ507" s="131">
        <f t="shared" si="442"/>
        <v>0</v>
      </c>
      <c r="EL507" s="123">
        <f t="shared" si="443"/>
        <v>0</v>
      </c>
    </row>
    <row r="508" spans="1:142" ht="13.5" hidden="1" thickBot="1" x14ac:dyDescent="0.25">
      <c r="A508" s="49">
        <f t="shared" si="409"/>
        <v>87</v>
      </c>
      <c r="B508" s="101"/>
      <c r="C508" s="50" t="str">
        <f>IF(ISBLANK(D508)=FALSE,VLOOKUP(D508,Довідники!$B$2:$C$45,2,FALSE),"")</f>
        <v/>
      </c>
      <c r="D508" s="145"/>
      <c r="E508" s="112"/>
      <c r="F508" s="48" t="str">
        <f t="shared" si="386"/>
        <v/>
      </c>
      <c r="G508" s="48" t="str">
        <f>CONCATENATE(IF($X508="З", CONCATENATE($R$4, ","), ""), IF($X508=Довідники!$E$5, CONCATENATE($R$4, "*,"), ""), IF($AE508="З", CONCATENATE($Y$4, ","), ""), IF($AE508=Довідники!$E$5, CONCATENATE($Y$4, "*,"), ""), IF($AL508="З", CONCATENATE($AF$4, ","), ""), IF($AL508=Довідники!$E$5, CONCATENATE($AF$4, "*,"), ""), IF($AS508="З", CONCATENATE($AM$4, ","), ""), IF($AS508=Довідники!$E$5, CONCATENATE($AM$4, "*,"), ""), IF($AZ508="З", CONCATENATE($AT$4, ","), ""), IF($AZ508=Довідники!$E$5, CONCATENATE($AT$4, "*,"), ""), IF($BG508="З", CONCATENATE($BA$4, ","), ""), IF($BG508=Довідники!$E$5, CONCATENATE($BA$4, "*,"), ""), IF($BN508="З", CONCATENATE($BH$4, ","), ""), IF($BN508=Довідники!$E$5, CONCATENATE($BH$4, "*,"), ""), IF($BU508="З", CONCATENATE($BO$4, ","), ""), IF($BU508=Довідники!$E$5, CONCATENATE($BO$4, "*,"), ""), IF($CB508="З", CONCATENATE($BV$4, ","), ""), IF($CB508=Довідники!$E$5, CONCATENATE($BV$4, "*,"), ""), IF($CI508="З", CONCATENATE($CC$4, ","), ""), IF($CI508=Довідники!$E$5, CONCATENATE($CC$4, "*,"), ""), IF($CP508="З", CONCATENATE($CJ$4, ","), ""), IF($CP508=Довідники!$E$5, CONCATENATE($CJ$4, "*,"), ""), IF($CW508="З", CONCATENATE($CQ$4, ","), ""), IF($CW508=Довідники!$E$5, CONCATENATE($CQ$4, "*,"), ""), IF($DD508="З", CONCATENATE($CX$4, ","), ""), IF($DD508=Довідники!$E$5, CONCATENATE($CX$4, "*,"), ""), IF($DK508="З", CONCATENATE($DE$4, ","), ""), IF($DK508=Довідники!$E$5, CONCATENATE($DE$4, "*,"), ""))</f>
        <v/>
      </c>
      <c r="H508" s="48" t="str">
        <f t="shared" si="387"/>
        <v/>
      </c>
      <c r="I508" s="48" t="str">
        <f t="shared" si="388"/>
        <v/>
      </c>
      <c r="J508" s="48">
        <f t="shared" si="410"/>
        <v>0</v>
      </c>
      <c r="K508" s="48" t="str">
        <f t="shared" si="390"/>
        <v/>
      </c>
      <c r="L508" s="48">
        <f t="shared" si="411"/>
        <v>0</v>
      </c>
      <c r="M508" s="51">
        <f t="shared" si="412"/>
        <v>0</v>
      </c>
      <c r="N508" s="51">
        <f t="shared" si="413"/>
        <v>0</v>
      </c>
      <c r="O508" s="52">
        <f t="shared" si="414"/>
        <v>0</v>
      </c>
      <c r="P508" s="96" t="str">
        <f t="shared" si="415"/>
        <v xml:space="preserve"> </v>
      </c>
      <c r="Q508" s="166" t="str">
        <f>IF(OR(P508&lt;Довідники!$J$8, P508&gt;Довідники!$K$8), "!", "")</f>
        <v>!</v>
      </c>
      <c r="R508" s="159"/>
      <c r="S508" s="103"/>
      <c r="T508" s="103"/>
      <c r="U508" s="72">
        <f t="shared" si="416"/>
        <v>0</v>
      </c>
      <c r="V508" s="104"/>
      <c r="W508" s="104"/>
      <c r="X508" s="105"/>
      <c r="Y508" s="102"/>
      <c r="Z508" s="103"/>
      <c r="AA508" s="103"/>
      <c r="AB508" s="72">
        <f t="shared" si="417"/>
        <v>0</v>
      </c>
      <c r="AC508" s="104"/>
      <c r="AD508" s="104"/>
      <c r="AE508" s="152"/>
      <c r="AF508" s="159"/>
      <c r="AG508" s="103"/>
      <c r="AH508" s="103"/>
      <c r="AI508" s="72">
        <f t="shared" si="418"/>
        <v>0</v>
      </c>
      <c r="AJ508" s="104"/>
      <c r="AK508" s="104"/>
      <c r="AL508" s="105"/>
      <c r="AM508" s="102"/>
      <c r="AN508" s="103"/>
      <c r="AO508" s="103"/>
      <c r="AP508" s="72">
        <f t="shared" si="419"/>
        <v>0</v>
      </c>
      <c r="AQ508" s="104"/>
      <c r="AR508" s="104"/>
      <c r="AS508" s="152"/>
      <c r="AT508" s="159"/>
      <c r="AU508" s="103"/>
      <c r="AV508" s="103"/>
      <c r="AW508" s="72">
        <f t="shared" si="420"/>
        <v>0</v>
      </c>
      <c r="AX508" s="104"/>
      <c r="AY508" s="104"/>
      <c r="AZ508" s="105"/>
      <c r="BA508" s="102"/>
      <c r="BB508" s="103"/>
      <c r="BC508" s="103"/>
      <c r="BD508" s="72">
        <f t="shared" si="421"/>
        <v>0</v>
      </c>
      <c r="BE508" s="104"/>
      <c r="BF508" s="104"/>
      <c r="BG508" s="152"/>
      <c r="BH508" s="159"/>
      <c r="BI508" s="103"/>
      <c r="BJ508" s="103"/>
      <c r="BK508" s="72">
        <f t="shared" si="422"/>
        <v>0</v>
      </c>
      <c r="BL508" s="104"/>
      <c r="BM508" s="104"/>
      <c r="BN508" s="105"/>
      <c r="BO508" s="102"/>
      <c r="BP508" s="103"/>
      <c r="BQ508" s="103"/>
      <c r="BR508" s="72">
        <f t="shared" si="423"/>
        <v>0</v>
      </c>
      <c r="BS508" s="104"/>
      <c r="BT508" s="104"/>
      <c r="BU508" s="152"/>
      <c r="BV508" s="159"/>
      <c r="BW508" s="103"/>
      <c r="BX508" s="103"/>
      <c r="BY508" s="72">
        <f t="shared" si="424"/>
        <v>0</v>
      </c>
      <c r="BZ508" s="104"/>
      <c r="CA508" s="104"/>
      <c r="CB508" s="105"/>
      <c r="CC508" s="102"/>
      <c r="CD508" s="103"/>
      <c r="CE508" s="103"/>
      <c r="CF508" s="72">
        <f t="shared" si="425"/>
        <v>0</v>
      </c>
      <c r="CG508" s="104"/>
      <c r="CH508" s="104"/>
      <c r="CI508" s="152"/>
      <c r="CJ508" s="159"/>
      <c r="CK508" s="103"/>
      <c r="CL508" s="103"/>
      <c r="CM508" s="72">
        <f t="shared" si="426"/>
        <v>0</v>
      </c>
      <c r="CN508" s="104"/>
      <c r="CO508" s="104"/>
      <c r="CP508" s="105"/>
      <c r="CQ508" s="102"/>
      <c r="CR508" s="103"/>
      <c r="CS508" s="103"/>
      <c r="CT508" s="72">
        <f t="shared" si="427"/>
        <v>0</v>
      </c>
      <c r="CU508" s="104"/>
      <c r="CV508" s="104"/>
      <c r="CW508" s="152"/>
      <c r="CX508" s="159"/>
      <c r="CY508" s="103"/>
      <c r="CZ508" s="103"/>
      <c r="DA508" s="72">
        <f t="shared" si="428"/>
        <v>0</v>
      </c>
      <c r="DB508" s="104"/>
      <c r="DC508" s="104"/>
      <c r="DD508" s="105"/>
      <c r="DE508" s="102"/>
      <c r="DF508" s="103"/>
      <c r="DG508" s="103"/>
      <c r="DH508" s="72">
        <f t="shared" si="429"/>
        <v>0</v>
      </c>
      <c r="DI508" s="104"/>
      <c r="DJ508" s="104"/>
      <c r="DK508" s="152"/>
      <c r="DL508" s="170">
        <f t="shared" si="430"/>
        <v>0</v>
      </c>
      <c r="DM508" s="51">
        <f>DN508*Довідники!$H$2</f>
        <v>0</v>
      </c>
      <c r="DN508" s="72">
        <f t="shared" si="431"/>
        <v>0</v>
      </c>
      <c r="DO508" s="96" t="str">
        <f t="shared" si="432"/>
        <v xml:space="preserve"> </v>
      </c>
      <c r="DP508" s="68" t="str">
        <f>IF(OR(DO508&lt;Довідники!$J$3, DO508&gt;Довідники!$K$3), "!", "")</f>
        <v>!</v>
      </c>
      <c r="DQ508" s="120"/>
      <c r="DR508" s="45" t="str">
        <f t="shared" si="433"/>
        <v/>
      </c>
      <c r="DS508" s="119"/>
      <c r="DT508" s="119"/>
      <c r="DU508" s="119"/>
      <c r="DV508" s="119"/>
      <c r="DW508" s="179"/>
      <c r="DX508" s="182"/>
      <c r="DY508" s="119"/>
      <c r="DZ508" s="119"/>
      <c r="EA508" s="183"/>
      <c r="EB508" s="129">
        <f t="shared" si="434"/>
        <v>0</v>
      </c>
      <c r="EC508" s="130">
        <f t="shared" si="435"/>
        <v>0</v>
      </c>
      <c r="ED508" s="131">
        <f t="shared" si="436"/>
        <v>0</v>
      </c>
      <c r="EE508" s="131">
        <f t="shared" si="437"/>
        <v>0</v>
      </c>
      <c r="EF508" s="131">
        <f t="shared" si="438"/>
        <v>0</v>
      </c>
      <c r="EG508" s="131">
        <f t="shared" si="439"/>
        <v>0</v>
      </c>
      <c r="EH508" s="131">
        <f t="shared" si="440"/>
        <v>0</v>
      </c>
      <c r="EI508" s="131">
        <f t="shared" si="441"/>
        <v>0</v>
      </c>
      <c r="EJ508" s="131">
        <f t="shared" si="442"/>
        <v>0</v>
      </c>
      <c r="EL508" s="123">
        <f t="shared" si="443"/>
        <v>0</v>
      </c>
    </row>
    <row r="509" spans="1:142" ht="13.5" hidden="1" thickBot="1" x14ac:dyDescent="0.25">
      <c r="A509" s="49">
        <f t="shared" si="409"/>
        <v>88</v>
      </c>
      <c r="B509" s="101"/>
      <c r="C509" s="50" t="str">
        <f>IF(ISBLANK(D509)=FALSE,VLOOKUP(D509,Довідники!$B$2:$C$45,2,FALSE),"")</f>
        <v/>
      </c>
      <c r="D509" s="145"/>
      <c r="E509" s="112"/>
      <c r="F509" s="48" t="str">
        <f t="shared" si="386"/>
        <v/>
      </c>
      <c r="G509" s="48" t="str">
        <f>CONCATENATE(IF($X509="З", CONCATENATE($R$4, ","), ""), IF($X509=Довідники!$E$5, CONCATENATE($R$4, "*,"), ""), IF($AE509="З", CONCATENATE($Y$4, ","), ""), IF($AE509=Довідники!$E$5, CONCATENATE($Y$4, "*,"), ""), IF($AL509="З", CONCATENATE($AF$4, ","), ""), IF($AL509=Довідники!$E$5, CONCATENATE($AF$4, "*,"), ""), IF($AS509="З", CONCATENATE($AM$4, ","), ""), IF($AS509=Довідники!$E$5, CONCATENATE($AM$4, "*,"), ""), IF($AZ509="З", CONCATENATE($AT$4, ","), ""), IF($AZ509=Довідники!$E$5, CONCATENATE($AT$4, "*,"), ""), IF($BG509="З", CONCATENATE($BA$4, ","), ""), IF($BG509=Довідники!$E$5, CONCATENATE($BA$4, "*,"), ""), IF($BN509="З", CONCATENATE($BH$4, ","), ""), IF($BN509=Довідники!$E$5, CONCATENATE($BH$4, "*,"), ""), IF($BU509="З", CONCATENATE($BO$4, ","), ""), IF($BU509=Довідники!$E$5, CONCATENATE($BO$4, "*,"), ""), IF($CB509="З", CONCATENATE($BV$4, ","), ""), IF($CB509=Довідники!$E$5, CONCATENATE($BV$4, "*,"), ""), IF($CI509="З", CONCATENATE($CC$4, ","), ""), IF($CI509=Довідники!$E$5, CONCATENATE($CC$4, "*,"), ""), IF($CP509="З", CONCATENATE($CJ$4, ","), ""), IF($CP509=Довідники!$E$5, CONCATENATE($CJ$4, "*,"), ""), IF($CW509="З", CONCATENATE($CQ$4, ","), ""), IF($CW509=Довідники!$E$5, CONCATENATE($CQ$4, "*,"), ""), IF($DD509="З", CONCATENATE($CX$4, ","), ""), IF($DD509=Довідники!$E$5, CONCATENATE($CX$4, "*,"), ""), IF($DK509="З", CONCATENATE($DE$4, ","), ""), IF($DK509=Довідники!$E$5, CONCATENATE($DE$4, "*,"), ""))</f>
        <v/>
      </c>
      <c r="H509" s="48" t="str">
        <f t="shared" si="387"/>
        <v/>
      </c>
      <c r="I509" s="48" t="str">
        <f t="shared" si="388"/>
        <v/>
      </c>
      <c r="J509" s="48">
        <f t="shared" si="410"/>
        <v>0</v>
      </c>
      <c r="K509" s="48" t="str">
        <f t="shared" si="390"/>
        <v/>
      </c>
      <c r="L509" s="48">
        <f t="shared" si="411"/>
        <v>0</v>
      </c>
      <c r="M509" s="51">
        <f t="shared" si="412"/>
        <v>0</v>
      </c>
      <c r="N509" s="51">
        <f t="shared" si="413"/>
        <v>0</v>
      </c>
      <c r="O509" s="52">
        <f t="shared" si="414"/>
        <v>0</v>
      </c>
      <c r="P509" s="96" t="str">
        <f t="shared" si="415"/>
        <v xml:space="preserve"> </v>
      </c>
      <c r="Q509" s="166" t="str">
        <f>IF(OR(P509&lt;Довідники!$J$8, P509&gt;Довідники!$K$8), "!", "")</f>
        <v>!</v>
      </c>
      <c r="R509" s="159"/>
      <c r="S509" s="103"/>
      <c r="T509" s="103"/>
      <c r="U509" s="72">
        <f t="shared" si="416"/>
        <v>0</v>
      </c>
      <c r="V509" s="104"/>
      <c r="W509" s="104"/>
      <c r="X509" s="105"/>
      <c r="Y509" s="102"/>
      <c r="Z509" s="103"/>
      <c r="AA509" s="103"/>
      <c r="AB509" s="72">
        <f t="shared" si="417"/>
        <v>0</v>
      </c>
      <c r="AC509" s="104"/>
      <c r="AD509" s="104"/>
      <c r="AE509" s="152"/>
      <c r="AF509" s="159"/>
      <c r="AG509" s="103"/>
      <c r="AH509" s="103"/>
      <c r="AI509" s="72">
        <f t="shared" si="418"/>
        <v>0</v>
      </c>
      <c r="AJ509" s="104"/>
      <c r="AK509" s="104"/>
      <c r="AL509" s="105"/>
      <c r="AM509" s="102"/>
      <c r="AN509" s="103"/>
      <c r="AO509" s="103"/>
      <c r="AP509" s="72">
        <f t="shared" si="419"/>
        <v>0</v>
      </c>
      <c r="AQ509" s="104"/>
      <c r="AR509" s="104"/>
      <c r="AS509" s="152"/>
      <c r="AT509" s="159"/>
      <c r="AU509" s="103"/>
      <c r="AV509" s="103"/>
      <c r="AW509" s="72">
        <f t="shared" si="420"/>
        <v>0</v>
      </c>
      <c r="AX509" s="104"/>
      <c r="AY509" s="104"/>
      <c r="AZ509" s="105"/>
      <c r="BA509" s="102"/>
      <c r="BB509" s="103"/>
      <c r="BC509" s="103"/>
      <c r="BD509" s="72">
        <f t="shared" si="421"/>
        <v>0</v>
      </c>
      <c r="BE509" s="104"/>
      <c r="BF509" s="104"/>
      <c r="BG509" s="152"/>
      <c r="BH509" s="159"/>
      <c r="BI509" s="103"/>
      <c r="BJ509" s="103"/>
      <c r="BK509" s="72">
        <f t="shared" si="422"/>
        <v>0</v>
      </c>
      <c r="BL509" s="104"/>
      <c r="BM509" s="104"/>
      <c r="BN509" s="105"/>
      <c r="BO509" s="102"/>
      <c r="BP509" s="103"/>
      <c r="BQ509" s="103"/>
      <c r="BR509" s="72">
        <f t="shared" si="423"/>
        <v>0</v>
      </c>
      <c r="BS509" s="104"/>
      <c r="BT509" s="104"/>
      <c r="BU509" s="152"/>
      <c r="BV509" s="159"/>
      <c r="BW509" s="103"/>
      <c r="BX509" s="103"/>
      <c r="BY509" s="72">
        <f t="shared" si="424"/>
        <v>0</v>
      </c>
      <c r="BZ509" s="104"/>
      <c r="CA509" s="104"/>
      <c r="CB509" s="105"/>
      <c r="CC509" s="102"/>
      <c r="CD509" s="103"/>
      <c r="CE509" s="103"/>
      <c r="CF509" s="72">
        <f t="shared" si="425"/>
        <v>0</v>
      </c>
      <c r="CG509" s="104"/>
      <c r="CH509" s="104"/>
      <c r="CI509" s="152"/>
      <c r="CJ509" s="159"/>
      <c r="CK509" s="103"/>
      <c r="CL509" s="103"/>
      <c r="CM509" s="72">
        <f t="shared" si="426"/>
        <v>0</v>
      </c>
      <c r="CN509" s="104"/>
      <c r="CO509" s="104"/>
      <c r="CP509" s="105"/>
      <c r="CQ509" s="102"/>
      <c r="CR509" s="103"/>
      <c r="CS509" s="103"/>
      <c r="CT509" s="72">
        <f t="shared" si="427"/>
        <v>0</v>
      </c>
      <c r="CU509" s="104"/>
      <c r="CV509" s="104"/>
      <c r="CW509" s="152"/>
      <c r="CX509" s="159"/>
      <c r="CY509" s="103"/>
      <c r="CZ509" s="103"/>
      <c r="DA509" s="72">
        <f t="shared" si="428"/>
        <v>0</v>
      </c>
      <c r="DB509" s="104"/>
      <c r="DC509" s="104"/>
      <c r="DD509" s="105"/>
      <c r="DE509" s="102"/>
      <c r="DF509" s="103"/>
      <c r="DG509" s="103"/>
      <c r="DH509" s="72">
        <f t="shared" si="429"/>
        <v>0</v>
      </c>
      <c r="DI509" s="104"/>
      <c r="DJ509" s="104"/>
      <c r="DK509" s="152"/>
      <c r="DL509" s="170">
        <f t="shared" si="430"/>
        <v>0</v>
      </c>
      <c r="DM509" s="51">
        <f>DN509*Довідники!$H$2</f>
        <v>0</v>
      </c>
      <c r="DN509" s="72">
        <f t="shared" si="431"/>
        <v>0</v>
      </c>
      <c r="DO509" s="96" t="str">
        <f t="shared" si="432"/>
        <v xml:space="preserve"> </v>
      </c>
      <c r="DP509" s="68" t="str">
        <f>IF(OR(DO509&lt;Довідники!$J$3, DO509&gt;Довідники!$K$3), "!", "")</f>
        <v>!</v>
      </c>
      <c r="DQ509" s="120"/>
      <c r="DR509" s="45" t="str">
        <f t="shared" si="433"/>
        <v/>
      </c>
      <c r="DS509" s="119"/>
      <c r="DT509" s="119"/>
      <c r="DU509" s="119"/>
      <c r="DV509" s="119"/>
      <c r="DW509" s="179"/>
      <c r="DX509" s="182"/>
      <c r="DY509" s="119"/>
      <c r="DZ509" s="119"/>
      <c r="EA509" s="183"/>
      <c r="EB509" s="129">
        <f t="shared" si="434"/>
        <v>0</v>
      </c>
      <c r="EC509" s="130">
        <f t="shared" si="435"/>
        <v>0</v>
      </c>
      <c r="ED509" s="131">
        <f t="shared" si="436"/>
        <v>0</v>
      </c>
      <c r="EE509" s="131">
        <f t="shared" si="437"/>
        <v>0</v>
      </c>
      <c r="EF509" s="131">
        <f t="shared" si="438"/>
        <v>0</v>
      </c>
      <c r="EG509" s="131">
        <f t="shared" si="439"/>
        <v>0</v>
      </c>
      <c r="EH509" s="131">
        <f t="shared" si="440"/>
        <v>0</v>
      </c>
      <c r="EI509" s="131">
        <f t="shared" si="441"/>
        <v>0</v>
      </c>
      <c r="EJ509" s="131">
        <f t="shared" si="442"/>
        <v>0</v>
      </c>
      <c r="EL509" s="123">
        <f t="shared" si="443"/>
        <v>0</v>
      </c>
    </row>
    <row r="510" spans="1:142" ht="13.5" hidden="1" thickBot="1" x14ac:dyDescent="0.25">
      <c r="A510" s="49">
        <f t="shared" si="409"/>
        <v>89</v>
      </c>
      <c r="B510" s="101"/>
      <c r="C510" s="50" t="str">
        <f>IF(ISBLANK(D510)=FALSE,VLOOKUP(D510,Довідники!$B$2:$C$45,2,FALSE),"")</f>
        <v/>
      </c>
      <c r="D510" s="145"/>
      <c r="E510" s="112"/>
      <c r="F510" s="48" t="str">
        <f t="shared" si="386"/>
        <v/>
      </c>
      <c r="G510" s="48" t="str">
        <f>CONCATENATE(IF($X510="З", CONCATENATE($R$4, ","), ""), IF($X510=Довідники!$E$5, CONCATENATE($R$4, "*,"), ""), IF($AE510="З", CONCATENATE($Y$4, ","), ""), IF($AE510=Довідники!$E$5, CONCATENATE($Y$4, "*,"), ""), IF($AL510="З", CONCATENATE($AF$4, ","), ""), IF($AL510=Довідники!$E$5, CONCATENATE($AF$4, "*,"), ""), IF($AS510="З", CONCATENATE($AM$4, ","), ""), IF($AS510=Довідники!$E$5, CONCATENATE($AM$4, "*,"), ""), IF($AZ510="З", CONCATENATE($AT$4, ","), ""), IF($AZ510=Довідники!$E$5, CONCATENATE($AT$4, "*,"), ""), IF($BG510="З", CONCATENATE($BA$4, ","), ""), IF($BG510=Довідники!$E$5, CONCATENATE($BA$4, "*,"), ""), IF($BN510="З", CONCATENATE($BH$4, ","), ""), IF($BN510=Довідники!$E$5, CONCATENATE($BH$4, "*,"), ""), IF($BU510="З", CONCATENATE($BO$4, ","), ""), IF($BU510=Довідники!$E$5, CONCATENATE($BO$4, "*,"), ""), IF($CB510="З", CONCATENATE($BV$4, ","), ""), IF($CB510=Довідники!$E$5, CONCATENATE($BV$4, "*,"), ""), IF($CI510="З", CONCATENATE($CC$4, ","), ""), IF($CI510=Довідники!$E$5, CONCATENATE($CC$4, "*,"), ""), IF($CP510="З", CONCATENATE($CJ$4, ","), ""), IF($CP510=Довідники!$E$5, CONCATENATE($CJ$4, "*,"), ""), IF($CW510="З", CONCATENATE($CQ$4, ","), ""), IF($CW510=Довідники!$E$5, CONCATENATE($CQ$4, "*,"), ""), IF($DD510="З", CONCATENATE($CX$4, ","), ""), IF($DD510=Довідники!$E$5, CONCATENATE($CX$4, "*,"), ""), IF($DK510="З", CONCATENATE($DE$4, ","), ""), IF($DK510=Довідники!$E$5, CONCATENATE($DE$4, "*,"), ""))</f>
        <v/>
      </c>
      <c r="H510" s="48" t="str">
        <f t="shared" si="387"/>
        <v/>
      </c>
      <c r="I510" s="48" t="str">
        <f t="shared" si="388"/>
        <v/>
      </c>
      <c r="J510" s="48">
        <f t="shared" si="410"/>
        <v>0</v>
      </c>
      <c r="K510" s="48" t="str">
        <f t="shared" si="390"/>
        <v/>
      </c>
      <c r="L510" s="48">
        <f t="shared" si="411"/>
        <v>0</v>
      </c>
      <c r="M510" s="51">
        <f t="shared" si="412"/>
        <v>0</v>
      </c>
      <c r="N510" s="51">
        <f t="shared" si="413"/>
        <v>0</v>
      </c>
      <c r="O510" s="52">
        <f t="shared" si="414"/>
        <v>0</v>
      </c>
      <c r="P510" s="96" t="str">
        <f t="shared" si="415"/>
        <v xml:space="preserve"> </v>
      </c>
      <c r="Q510" s="166" t="str">
        <f>IF(OR(P510&lt;Довідники!$J$8, P510&gt;Довідники!$K$8), "!", "")</f>
        <v>!</v>
      </c>
      <c r="R510" s="159"/>
      <c r="S510" s="103"/>
      <c r="T510" s="103"/>
      <c r="U510" s="72">
        <f t="shared" si="416"/>
        <v>0</v>
      </c>
      <c r="V510" s="104"/>
      <c r="W510" s="104"/>
      <c r="X510" s="105"/>
      <c r="Y510" s="102"/>
      <c r="Z510" s="103"/>
      <c r="AA510" s="103"/>
      <c r="AB510" s="72">
        <f t="shared" si="417"/>
        <v>0</v>
      </c>
      <c r="AC510" s="104"/>
      <c r="AD510" s="104"/>
      <c r="AE510" s="152"/>
      <c r="AF510" s="159"/>
      <c r="AG510" s="103"/>
      <c r="AH510" s="103"/>
      <c r="AI510" s="72">
        <f t="shared" si="418"/>
        <v>0</v>
      </c>
      <c r="AJ510" s="104"/>
      <c r="AK510" s="104"/>
      <c r="AL510" s="105"/>
      <c r="AM510" s="102"/>
      <c r="AN510" s="103"/>
      <c r="AO510" s="103"/>
      <c r="AP510" s="72">
        <f t="shared" si="419"/>
        <v>0</v>
      </c>
      <c r="AQ510" s="104"/>
      <c r="AR510" s="104"/>
      <c r="AS510" s="152"/>
      <c r="AT510" s="159"/>
      <c r="AU510" s="103"/>
      <c r="AV510" s="103"/>
      <c r="AW510" s="72">
        <f t="shared" si="420"/>
        <v>0</v>
      </c>
      <c r="AX510" s="104"/>
      <c r="AY510" s="104"/>
      <c r="AZ510" s="105"/>
      <c r="BA510" s="102"/>
      <c r="BB510" s="103"/>
      <c r="BC510" s="103"/>
      <c r="BD510" s="72">
        <f t="shared" si="421"/>
        <v>0</v>
      </c>
      <c r="BE510" s="104"/>
      <c r="BF510" s="104"/>
      <c r="BG510" s="152"/>
      <c r="BH510" s="159"/>
      <c r="BI510" s="103"/>
      <c r="BJ510" s="103"/>
      <c r="BK510" s="72">
        <f t="shared" si="422"/>
        <v>0</v>
      </c>
      <c r="BL510" s="104"/>
      <c r="BM510" s="104"/>
      <c r="BN510" s="105"/>
      <c r="BO510" s="102"/>
      <c r="BP510" s="103"/>
      <c r="BQ510" s="103"/>
      <c r="BR510" s="72">
        <f t="shared" si="423"/>
        <v>0</v>
      </c>
      <c r="BS510" s="104"/>
      <c r="BT510" s="104"/>
      <c r="BU510" s="152"/>
      <c r="BV510" s="159"/>
      <c r="BW510" s="103"/>
      <c r="BX510" s="103"/>
      <c r="BY510" s="72">
        <f t="shared" si="424"/>
        <v>0</v>
      </c>
      <c r="BZ510" s="104"/>
      <c r="CA510" s="104"/>
      <c r="CB510" s="105"/>
      <c r="CC510" s="102"/>
      <c r="CD510" s="103"/>
      <c r="CE510" s="103"/>
      <c r="CF510" s="72">
        <f t="shared" si="425"/>
        <v>0</v>
      </c>
      <c r="CG510" s="104"/>
      <c r="CH510" s="104"/>
      <c r="CI510" s="152"/>
      <c r="CJ510" s="159"/>
      <c r="CK510" s="103"/>
      <c r="CL510" s="103"/>
      <c r="CM510" s="72">
        <f t="shared" si="426"/>
        <v>0</v>
      </c>
      <c r="CN510" s="104"/>
      <c r="CO510" s="104"/>
      <c r="CP510" s="105"/>
      <c r="CQ510" s="102"/>
      <c r="CR510" s="103"/>
      <c r="CS510" s="103"/>
      <c r="CT510" s="72">
        <f t="shared" si="427"/>
        <v>0</v>
      </c>
      <c r="CU510" s="104"/>
      <c r="CV510" s="104"/>
      <c r="CW510" s="152"/>
      <c r="CX510" s="159"/>
      <c r="CY510" s="103"/>
      <c r="CZ510" s="103"/>
      <c r="DA510" s="72">
        <f t="shared" si="428"/>
        <v>0</v>
      </c>
      <c r="DB510" s="104"/>
      <c r="DC510" s="104"/>
      <c r="DD510" s="105"/>
      <c r="DE510" s="102"/>
      <c r="DF510" s="103"/>
      <c r="DG510" s="103"/>
      <c r="DH510" s="72">
        <f t="shared" si="429"/>
        <v>0</v>
      </c>
      <c r="DI510" s="104"/>
      <c r="DJ510" s="104"/>
      <c r="DK510" s="152"/>
      <c r="DL510" s="170">
        <f t="shared" si="430"/>
        <v>0</v>
      </c>
      <c r="DM510" s="51">
        <f>DN510*Довідники!$H$2</f>
        <v>0</v>
      </c>
      <c r="DN510" s="72">
        <f t="shared" si="431"/>
        <v>0</v>
      </c>
      <c r="DO510" s="96" t="str">
        <f t="shared" si="432"/>
        <v xml:space="preserve"> </v>
      </c>
      <c r="DP510" s="68" t="str">
        <f>IF(OR(DO510&lt;Довідники!$J$3, DO510&gt;Довідники!$K$3), "!", "")</f>
        <v>!</v>
      </c>
      <c r="DQ510" s="120"/>
      <c r="DR510" s="45" t="str">
        <f t="shared" si="433"/>
        <v/>
      </c>
      <c r="DS510" s="119"/>
      <c r="DT510" s="119"/>
      <c r="DU510" s="119"/>
      <c r="DV510" s="119"/>
      <c r="DW510" s="179"/>
      <c r="DX510" s="182"/>
      <c r="DY510" s="119"/>
      <c r="DZ510" s="119"/>
      <c r="EA510" s="183"/>
      <c r="EB510" s="129">
        <f t="shared" si="434"/>
        <v>0</v>
      </c>
      <c r="EC510" s="130">
        <f t="shared" si="435"/>
        <v>0</v>
      </c>
      <c r="ED510" s="131">
        <f t="shared" si="436"/>
        <v>0</v>
      </c>
      <c r="EE510" s="131">
        <f t="shared" si="437"/>
        <v>0</v>
      </c>
      <c r="EF510" s="131">
        <f t="shared" si="438"/>
        <v>0</v>
      </c>
      <c r="EG510" s="131">
        <f t="shared" si="439"/>
        <v>0</v>
      </c>
      <c r="EH510" s="131">
        <f t="shared" si="440"/>
        <v>0</v>
      </c>
      <c r="EI510" s="131">
        <f t="shared" si="441"/>
        <v>0</v>
      </c>
      <c r="EJ510" s="131">
        <f t="shared" si="442"/>
        <v>0</v>
      </c>
      <c r="EL510" s="123">
        <f t="shared" si="443"/>
        <v>0</v>
      </c>
    </row>
    <row r="511" spans="1:142" ht="13.5" hidden="1" thickBot="1" x14ac:dyDescent="0.25">
      <c r="A511" s="49">
        <f t="shared" si="409"/>
        <v>90</v>
      </c>
      <c r="B511" s="101"/>
      <c r="C511" s="50" t="str">
        <f>IF(ISBLANK(D511)=FALSE,VLOOKUP(D511,Довідники!$B$2:$C$45,2,FALSE),"")</f>
        <v/>
      </c>
      <c r="D511" s="145"/>
      <c r="E511" s="112"/>
      <c r="F511" s="48" t="str">
        <f t="shared" si="386"/>
        <v/>
      </c>
      <c r="G511" s="48" t="str">
        <f>CONCATENATE(IF($X511="З", CONCATENATE($R$4, ","), ""), IF($X511=Довідники!$E$5, CONCATENATE($R$4, "*,"), ""), IF($AE511="З", CONCATENATE($Y$4, ","), ""), IF($AE511=Довідники!$E$5, CONCATENATE($Y$4, "*,"), ""), IF($AL511="З", CONCATENATE($AF$4, ","), ""), IF($AL511=Довідники!$E$5, CONCATENATE($AF$4, "*,"), ""), IF($AS511="З", CONCATENATE($AM$4, ","), ""), IF($AS511=Довідники!$E$5, CONCATENATE($AM$4, "*,"), ""), IF($AZ511="З", CONCATENATE($AT$4, ","), ""), IF($AZ511=Довідники!$E$5, CONCATENATE($AT$4, "*,"), ""), IF($BG511="З", CONCATENATE($BA$4, ","), ""), IF($BG511=Довідники!$E$5, CONCATENATE($BA$4, "*,"), ""), IF($BN511="З", CONCATENATE($BH$4, ","), ""), IF($BN511=Довідники!$E$5, CONCATENATE($BH$4, "*,"), ""), IF($BU511="З", CONCATENATE($BO$4, ","), ""), IF($BU511=Довідники!$E$5, CONCATENATE($BO$4, "*,"), ""), IF($CB511="З", CONCATENATE($BV$4, ","), ""), IF($CB511=Довідники!$E$5, CONCATENATE($BV$4, "*,"), ""), IF($CI511="З", CONCATENATE($CC$4, ","), ""), IF($CI511=Довідники!$E$5, CONCATENATE($CC$4, "*,"), ""), IF($CP511="З", CONCATENATE($CJ$4, ","), ""), IF($CP511=Довідники!$E$5, CONCATENATE($CJ$4, "*,"), ""), IF($CW511="З", CONCATENATE($CQ$4, ","), ""), IF($CW511=Довідники!$E$5, CONCATENATE($CQ$4, "*,"), ""), IF($DD511="З", CONCATENATE($CX$4, ","), ""), IF($DD511=Довідники!$E$5, CONCATENATE($CX$4, "*,"), ""), IF($DK511="З", CONCATENATE($DE$4, ","), ""), IF($DK511=Довідники!$E$5, CONCATENATE($DE$4, "*,"), ""))</f>
        <v/>
      </c>
      <c r="H511" s="48" t="str">
        <f t="shared" si="387"/>
        <v/>
      </c>
      <c r="I511" s="48" t="str">
        <f t="shared" si="388"/>
        <v/>
      </c>
      <c r="J511" s="48">
        <f t="shared" si="410"/>
        <v>0</v>
      </c>
      <c r="K511" s="48" t="str">
        <f t="shared" si="390"/>
        <v/>
      </c>
      <c r="L511" s="48">
        <f t="shared" si="411"/>
        <v>0</v>
      </c>
      <c r="M511" s="51">
        <f t="shared" si="412"/>
        <v>0</v>
      </c>
      <c r="N511" s="51">
        <f t="shared" si="413"/>
        <v>0</v>
      </c>
      <c r="O511" s="52">
        <f t="shared" si="414"/>
        <v>0</v>
      </c>
      <c r="P511" s="96" t="str">
        <f t="shared" si="415"/>
        <v xml:space="preserve"> </v>
      </c>
      <c r="Q511" s="166" t="str">
        <f>IF(OR(P511&lt;Довідники!$J$8, P511&gt;Довідники!$K$8), "!", "")</f>
        <v>!</v>
      </c>
      <c r="R511" s="159"/>
      <c r="S511" s="103"/>
      <c r="T511" s="103"/>
      <c r="U511" s="72">
        <f t="shared" si="416"/>
        <v>0</v>
      </c>
      <c r="V511" s="104"/>
      <c r="W511" s="104"/>
      <c r="X511" s="105"/>
      <c r="Y511" s="102"/>
      <c r="Z511" s="103"/>
      <c r="AA511" s="103"/>
      <c r="AB511" s="72">
        <f t="shared" si="417"/>
        <v>0</v>
      </c>
      <c r="AC511" s="104"/>
      <c r="AD511" s="104"/>
      <c r="AE511" s="152"/>
      <c r="AF511" s="159"/>
      <c r="AG511" s="103"/>
      <c r="AH511" s="103"/>
      <c r="AI511" s="72">
        <f t="shared" si="418"/>
        <v>0</v>
      </c>
      <c r="AJ511" s="104"/>
      <c r="AK511" s="104"/>
      <c r="AL511" s="105"/>
      <c r="AM511" s="102"/>
      <c r="AN511" s="103"/>
      <c r="AO511" s="103"/>
      <c r="AP511" s="72">
        <f t="shared" si="419"/>
        <v>0</v>
      </c>
      <c r="AQ511" s="104"/>
      <c r="AR511" s="104"/>
      <c r="AS511" s="152"/>
      <c r="AT511" s="159"/>
      <c r="AU511" s="103"/>
      <c r="AV511" s="103"/>
      <c r="AW511" s="72">
        <f t="shared" si="420"/>
        <v>0</v>
      </c>
      <c r="AX511" s="104"/>
      <c r="AY511" s="104"/>
      <c r="AZ511" s="105"/>
      <c r="BA511" s="102"/>
      <c r="BB511" s="103"/>
      <c r="BC511" s="103"/>
      <c r="BD511" s="72">
        <f t="shared" si="421"/>
        <v>0</v>
      </c>
      <c r="BE511" s="104"/>
      <c r="BF511" s="104"/>
      <c r="BG511" s="152"/>
      <c r="BH511" s="159"/>
      <c r="BI511" s="103"/>
      <c r="BJ511" s="103"/>
      <c r="BK511" s="72">
        <f t="shared" si="422"/>
        <v>0</v>
      </c>
      <c r="BL511" s="104"/>
      <c r="BM511" s="104"/>
      <c r="BN511" s="105"/>
      <c r="BO511" s="102"/>
      <c r="BP511" s="103"/>
      <c r="BQ511" s="103"/>
      <c r="BR511" s="72">
        <f t="shared" si="423"/>
        <v>0</v>
      </c>
      <c r="BS511" s="104"/>
      <c r="BT511" s="104"/>
      <c r="BU511" s="152"/>
      <c r="BV511" s="159"/>
      <c r="BW511" s="103"/>
      <c r="BX511" s="103"/>
      <c r="BY511" s="72">
        <f t="shared" si="424"/>
        <v>0</v>
      </c>
      <c r="BZ511" s="104"/>
      <c r="CA511" s="104"/>
      <c r="CB511" s="105"/>
      <c r="CC511" s="102"/>
      <c r="CD511" s="103"/>
      <c r="CE511" s="103"/>
      <c r="CF511" s="72">
        <f t="shared" si="425"/>
        <v>0</v>
      </c>
      <c r="CG511" s="104"/>
      <c r="CH511" s="104"/>
      <c r="CI511" s="152"/>
      <c r="CJ511" s="159"/>
      <c r="CK511" s="103"/>
      <c r="CL511" s="103"/>
      <c r="CM511" s="72">
        <f t="shared" si="426"/>
        <v>0</v>
      </c>
      <c r="CN511" s="104"/>
      <c r="CO511" s="104"/>
      <c r="CP511" s="105"/>
      <c r="CQ511" s="102"/>
      <c r="CR511" s="103"/>
      <c r="CS511" s="103"/>
      <c r="CT511" s="72">
        <f t="shared" si="427"/>
        <v>0</v>
      </c>
      <c r="CU511" s="104"/>
      <c r="CV511" s="104"/>
      <c r="CW511" s="152"/>
      <c r="CX511" s="159"/>
      <c r="CY511" s="103"/>
      <c r="CZ511" s="103"/>
      <c r="DA511" s="72">
        <f t="shared" si="428"/>
        <v>0</v>
      </c>
      <c r="DB511" s="104"/>
      <c r="DC511" s="104"/>
      <c r="DD511" s="105"/>
      <c r="DE511" s="102"/>
      <c r="DF511" s="103"/>
      <c r="DG511" s="103"/>
      <c r="DH511" s="72">
        <f t="shared" si="429"/>
        <v>0</v>
      </c>
      <c r="DI511" s="104"/>
      <c r="DJ511" s="104"/>
      <c r="DK511" s="152"/>
      <c r="DL511" s="170">
        <f t="shared" si="430"/>
        <v>0</v>
      </c>
      <c r="DM511" s="51">
        <f>DN511*Довідники!$H$2</f>
        <v>0</v>
      </c>
      <c r="DN511" s="72">
        <f t="shared" si="431"/>
        <v>0</v>
      </c>
      <c r="DO511" s="96" t="str">
        <f t="shared" si="432"/>
        <v xml:space="preserve"> </v>
      </c>
      <c r="DP511" s="68" t="str">
        <f>IF(OR(DO511&lt;Довідники!$J$3, DO511&gt;Довідники!$K$3), "!", "")</f>
        <v>!</v>
      </c>
      <c r="DQ511" s="120"/>
      <c r="DR511" s="45" t="str">
        <f t="shared" si="433"/>
        <v/>
      </c>
      <c r="DS511" s="119"/>
      <c r="DT511" s="119"/>
      <c r="DU511" s="119"/>
      <c r="DV511" s="119"/>
      <c r="DW511" s="179"/>
      <c r="DX511" s="182"/>
      <c r="DY511" s="119"/>
      <c r="DZ511" s="119"/>
      <c r="EA511" s="183"/>
      <c r="EB511" s="129">
        <f t="shared" si="434"/>
        <v>0</v>
      </c>
      <c r="EC511" s="130">
        <f t="shared" si="435"/>
        <v>0</v>
      </c>
      <c r="ED511" s="131">
        <f t="shared" si="436"/>
        <v>0</v>
      </c>
      <c r="EE511" s="131">
        <f t="shared" si="437"/>
        <v>0</v>
      </c>
      <c r="EF511" s="131">
        <f t="shared" si="438"/>
        <v>0</v>
      </c>
      <c r="EG511" s="131">
        <f t="shared" si="439"/>
        <v>0</v>
      </c>
      <c r="EH511" s="131">
        <f t="shared" si="440"/>
        <v>0</v>
      </c>
      <c r="EI511" s="131">
        <f t="shared" si="441"/>
        <v>0</v>
      </c>
      <c r="EJ511" s="131">
        <f t="shared" si="442"/>
        <v>0</v>
      </c>
      <c r="EL511" s="123">
        <f t="shared" si="443"/>
        <v>0</v>
      </c>
    </row>
    <row r="512" spans="1:142" ht="13.5" hidden="1" thickBot="1" x14ac:dyDescent="0.25">
      <c r="A512" s="49">
        <f t="shared" si="409"/>
        <v>91</v>
      </c>
      <c r="B512" s="101"/>
      <c r="C512" s="50" t="str">
        <f>IF(ISBLANK(D512)=FALSE,VLOOKUP(D512,Довідники!$B$2:$C$45,2,FALSE),"")</f>
        <v/>
      </c>
      <c r="D512" s="145"/>
      <c r="E512" s="112"/>
      <c r="F512" s="48" t="str">
        <f t="shared" si="386"/>
        <v/>
      </c>
      <c r="G512" s="48" t="str">
        <f>CONCATENATE(IF($X512="З", CONCATENATE($R$4, ","), ""), IF($X512=Довідники!$E$5, CONCATENATE($R$4, "*,"), ""), IF($AE512="З", CONCATENATE($Y$4, ","), ""), IF($AE512=Довідники!$E$5, CONCATENATE($Y$4, "*,"), ""), IF($AL512="З", CONCATENATE($AF$4, ","), ""), IF($AL512=Довідники!$E$5, CONCATENATE($AF$4, "*,"), ""), IF($AS512="З", CONCATENATE($AM$4, ","), ""), IF($AS512=Довідники!$E$5, CONCATENATE($AM$4, "*,"), ""), IF($AZ512="З", CONCATENATE($AT$4, ","), ""), IF($AZ512=Довідники!$E$5, CONCATENATE($AT$4, "*,"), ""), IF($BG512="З", CONCATENATE($BA$4, ","), ""), IF($BG512=Довідники!$E$5, CONCATENATE($BA$4, "*,"), ""), IF($BN512="З", CONCATENATE($BH$4, ","), ""), IF($BN512=Довідники!$E$5, CONCATENATE($BH$4, "*,"), ""), IF($BU512="З", CONCATENATE($BO$4, ","), ""), IF($BU512=Довідники!$E$5, CONCATENATE($BO$4, "*,"), ""), IF($CB512="З", CONCATENATE($BV$4, ","), ""), IF($CB512=Довідники!$E$5, CONCATENATE($BV$4, "*,"), ""), IF($CI512="З", CONCATENATE($CC$4, ","), ""), IF($CI512=Довідники!$E$5, CONCATENATE($CC$4, "*,"), ""), IF($CP512="З", CONCATENATE($CJ$4, ","), ""), IF($CP512=Довідники!$E$5, CONCATENATE($CJ$4, "*,"), ""), IF($CW512="З", CONCATENATE($CQ$4, ","), ""), IF($CW512=Довідники!$E$5, CONCATENATE($CQ$4, "*,"), ""), IF($DD512="З", CONCATENATE($CX$4, ","), ""), IF($DD512=Довідники!$E$5, CONCATENATE($CX$4, "*,"), ""), IF($DK512="З", CONCATENATE($DE$4, ","), ""), IF($DK512=Довідники!$E$5, CONCATENATE($DE$4, "*,"), ""))</f>
        <v/>
      </c>
      <c r="H512" s="48" t="str">
        <f t="shared" si="387"/>
        <v/>
      </c>
      <c r="I512" s="48" t="str">
        <f t="shared" si="388"/>
        <v/>
      </c>
      <c r="J512" s="48">
        <f t="shared" si="410"/>
        <v>0</v>
      </c>
      <c r="K512" s="48" t="str">
        <f t="shared" si="390"/>
        <v/>
      </c>
      <c r="L512" s="48">
        <f t="shared" si="411"/>
        <v>0</v>
      </c>
      <c r="M512" s="51">
        <f t="shared" si="412"/>
        <v>0</v>
      </c>
      <c r="N512" s="51">
        <f t="shared" si="413"/>
        <v>0</v>
      </c>
      <c r="O512" s="52">
        <f t="shared" si="414"/>
        <v>0</v>
      </c>
      <c r="P512" s="96" t="str">
        <f t="shared" si="415"/>
        <v xml:space="preserve"> </v>
      </c>
      <c r="Q512" s="166" t="str">
        <f>IF(OR(P512&lt;Довідники!$J$8, P512&gt;Довідники!$K$8), "!", "")</f>
        <v>!</v>
      </c>
      <c r="R512" s="159"/>
      <c r="S512" s="103"/>
      <c r="T512" s="103"/>
      <c r="U512" s="72">
        <f t="shared" si="416"/>
        <v>0</v>
      </c>
      <c r="V512" s="104"/>
      <c r="W512" s="104"/>
      <c r="X512" s="105"/>
      <c r="Y512" s="102"/>
      <c r="Z512" s="103"/>
      <c r="AA512" s="103"/>
      <c r="AB512" s="72">
        <f t="shared" si="417"/>
        <v>0</v>
      </c>
      <c r="AC512" s="104"/>
      <c r="AD512" s="104"/>
      <c r="AE512" s="152"/>
      <c r="AF512" s="159"/>
      <c r="AG512" s="103"/>
      <c r="AH512" s="103"/>
      <c r="AI512" s="72">
        <f t="shared" si="418"/>
        <v>0</v>
      </c>
      <c r="AJ512" s="104"/>
      <c r="AK512" s="104"/>
      <c r="AL512" s="105"/>
      <c r="AM512" s="102"/>
      <c r="AN512" s="103"/>
      <c r="AO512" s="103"/>
      <c r="AP512" s="72">
        <f t="shared" si="419"/>
        <v>0</v>
      </c>
      <c r="AQ512" s="104"/>
      <c r="AR512" s="104"/>
      <c r="AS512" s="152"/>
      <c r="AT512" s="159"/>
      <c r="AU512" s="103"/>
      <c r="AV512" s="103"/>
      <c r="AW512" s="72">
        <f t="shared" si="420"/>
        <v>0</v>
      </c>
      <c r="AX512" s="104"/>
      <c r="AY512" s="104"/>
      <c r="AZ512" s="105"/>
      <c r="BA512" s="102"/>
      <c r="BB512" s="103"/>
      <c r="BC512" s="103"/>
      <c r="BD512" s="72">
        <f t="shared" si="421"/>
        <v>0</v>
      </c>
      <c r="BE512" s="104"/>
      <c r="BF512" s="104"/>
      <c r="BG512" s="152"/>
      <c r="BH512" s="159"/>
      <c r="BI512" s="103"/>
      <c r="BJ512" s="103"/>
      <c r="BK512" s="72">
        <f t="shared" si="422"/>
        <v>0</v>
      </c>
      <c r="BL512" s="104"/>
      <c r="BM512" s="104"/>
      <c r="BN512" s="105"/>
      <c r="BO512" s="102"/>
      <c r="BP512" s="103"/>
      <c r="BQ512" s="103"/>
      <c r="BR512" s="72">
        <f t="shared" si="423"/>
        <v>0</v>
      </c>
      <c r="BS512" s="104"/>
      <c r="BT512" s="104"/>
      <c r="BU512" s="152"/>
      <c r="BV512" s="159"/>
      <c r="BW512" s="103"/>
      <c r="BX512" s="103"/>
      <c r="BY512" s="72">
        <f t="shared" si="424"/>
        <v>0</v>
      </c>
      <c r="BZ512" s="104"/>
      <c r="CA512" s="104"/>
      <c r="CB512" s="105"/>
      <c r="CC512" s="102"/>
      <c r="CD512" s="103"/>
      <c r="CE512" s="103"/>
      <c r="CF512" s="72">
        <f t="shared" si="425"/>
        <v>0</v>
      </c>
      <c r="CG512" s="104"/>
      <c r="CH512" s="104"/>
      <c r="CI512" s="152"/>
      <c r="CJ512" s="159"/>
      <c r="CK512" s="103"/>
      <c r="CL512" s="103"/>
      <c r="CM512" s="72">
        <f t="shared" si="426"/>
        <v>0</v>
      </c>
      <c r="CN512" s="104"/>
      <c r="CO512" s="104"/>
      <c r="CP512" s="105"/>
      <c r="CQ512" s="102"/>
      <c r="CR512" s="103"/>
      <c r="CS512" s="103"/>
      <c r="CT512" s="72">
        <f t="shared" si="427"/>
        <v>0</v>
      </c>
      <c r="CU512" s="104"/>
      <c r="CV512" s="104"/>
      <c r="CW512" s="152"/>
      <c r="CX512" s="159"/>
      <c r="CY512" s="103"/>
      <c r="CZ512" s="103"/>
      <c r="DA512" s="72">
        <f t="shared" si="428"/>
        <v>0</v>
      </c>
      <c r="DB512" s="104"/>
      <c r="DC512" s="104"/>
      <c r="DD512" s="105"/>
      <c r="DE512" s="102"/>
      <c r="DF512" s="103"/>
      <c r="DG512" s="103"/>
      <c r="DH512" s="72">
        <f t="shared" si="429"/>
        <v>0</v>
      </c>
      <c r="DI512" s="104"/>
      <c r="DJ512" s="104"/>
      <c r="DK512" s="152"/>
      <c r="DL512" s="170">
        <f t="shared" si="430"/>
        <v>0</v>
      </c>
      <c r="DM512" s="51">
        <f>DN512*Довідники!$H$2</f>
        <v>0</v>
      </c>
      <c r="DN512" s="72">
        <f t="shared" si="431"/>
        <v>0</v>
      </c>
      <c r="DO512" s="96" t="str">
        <f t="shared" si="432"/>
        <v xml:space="preserve"> </v>
      </c>
      <c r="DP512" s="68" t="str">
        <f>IF(OR(DO512&lt;Довідники!$J$3, DO512&gt;Довідники!$K$3), "!", "")</f>
        <v>!</v>
      </c>
      <c r="DQ512" s="120"/>
      <c r="DR512" s="45" t="str">
        <f t="shared" si="433"/>
        <v/>
      </c>
      <c r="DS512" s="119"/>
      <c r="DT512" s="119"/>
      <c r="DU512" s="119"/>
      <c r="DV512" s="119"/>
      <c r="DW512" s="179"/>
      <c r="DX512" s="182"/>
      <c r="DY512" s="119"/>
      <c r="DZ512" s="119"/>
      <c r="EA512" s="183"/>
      <c r="EB512" s="129">
        <f t="shared" si="434"/>
        <v>0</v>
      </c>
      <c r="EC512" s="130">
        <f t="shared" si="435"/>
        <v>0</v>
      </c>
      <c r="ED512" s="131">
        <f t="shared" si="436"/>
        <v>0</v>
      </c>
      <c r="EE512" s="131">
        <f t="shared" si="437"/>
        <v>0</v>
      </c>
      <c r="EF512" s="131">
        <f t="shared" si="438"/>
        <v>0</v>
      </c>
      <c r="EG512" s="131">
        <f t="shared" si="439"/>
        <v>0</v>
      </c>
      <c r="EH512" s="131">
        <f t="shared" si="440"/>
        <v>0</v>
      </c>
      <c r="EI512" s="131">
        <f t="shared" si="441"/>
        <v>0</v>
      </c>
      <c r="EJ512" s="131">
        <f t="shared" si="442"/>
        <v>0</v>
      </c>
      <c r="EL512" s="123">
        <f t="shared" si="443"/>
        <v>0</v>
      </c>
    </row>
    <row r="513" spans="1:142" ht="13.5" hidden="1" thickBot="1" x14ac:dyDescent="0.25">
      <c r="A513" s="49">
        <f t="shared" si="409"/>
        <v>92</v>
      </c>
      <c r="B513" s="101"/>
      <c r="C513" s="50" t="str">
        <f>IF(ISBLANK(D513)=FALSE,VLOOKUP(D513,Довідники!$B$2:$C$45,2,FALSE),"")</f>
        <v/>
      </c>
      <c r="D513" s="145"/>
      <c r="E513" s="112"/>
      <c r="F513" s="48" t="str">
        <f t="shared" si="386"/>
        <v/>
      </c>
      <c r="G513" s="48" t="str">
        <f>CONCATENATE(IF($X513="З", CONCATENATE($R$4, ","), ""), IF($X513=Довідники!$E$5, CONCATENATE($R$4, "*,"), ""), IF($AE513="З", CONCATENATE($Y$4, ","), ""), IF($AE513=Довідники!$E$5, CONCATENATE($Y$4, "*,"), ""), IF($AL513="З", CONCATENATE($AF$4, ","), ""), IF($AL513=Довідники!$E$5, CONCATENATE($AF$4, "*,"), ""), IF($AS513="З", CONCATENATE($AM$4, ","), ""), IF($AS513=Довідники!$E$5, CONCATENATE($AM$4, "*,"), ""), IF($AZ513="З", CONCATENATE($AT$4, ","), ""), IF($AZ513=Довідники!$E$5, CONCATENATE($AT$4, "*,"), ""), IF($BG513="З", CONCATENATE($BA$4, ","), ""), IF($BG513=Довідники!$E$5, CONCATENATE($BA$4, "*,"), ""), IF($BN513="З", CONCATENATE($BH$4, ","), ""), IF($BN513=Довідники!$E$5, CONCATENATE($BH$4, "*,"), ""), IF($BU513="З", CONCATENATE($BO$4, ","), ""), IF($BU513=Довідники!$E$5, CONCATENATE($BO$4, "*,"), ""), IF($CB513="З", CONCATENATE($BV$4, ","), ""), IF($CB513=Довідники!$E$5, CONCATENATE($BV$4, "*,"), ""), IF($CI513="З", CONCATENATE($CC$4, ","), ""), IF($CI513=Довідники!$E$5, CONCATENATE($CC$4, "*,"), ""), IF($CP513="З", CONCATENATE($CJ$4, ","), ""), IF($CP513=Довідники!$E$5, CONCATENATE($CJ$4, "*,"), ""), IF($CW513="З", CONCATENATE($CQ$4, ","), ""), IF($CW513=Довідники!$E$5, CONCATENATE($CQ$4, "*,"), ""), IF($DD513="З", CONCATENATE($CX$4, ","), ""), IF($DD513=Довідники!$E$5, CONCATENATE($CX$4, "*,"), ""), IF($DK513="З", CONCATENATE($DE$4, ","), ""), IF($DK513=Довідники!$E$5, CONCATENATE($DE$4, "*,"), ""))</f>
        <v/>
      </c>
      <c r="H513" s="48" t="str">
        <f t="shared" si="387"/>
        <v/>
      </c>
      <c r="I513" s="48" t="str">
        <f t="shared" si="388"/>
        <v/>
      </c>
      <c r="J513" s="48">
        <f t="shared" si="410"/>
        <v>0</v>
      </c>
      <c r="K513" s="48" t="str">
        <f t="shared" si="390"/>
        <v/>
      </c>
      <c r="L513" s="48">
        <f t="shared" si="411"/>
        <v>0</v>
      </c>
      <c r="M513" s="51">
        <f t="shared" si="412"/>
        <v>0</v>
      </c>
      <c r="N513" s="51">
        <f t="shared" si="413"/>
        <v>0</v>
      </c>
      <c r="O513" s="52">
        <f t="shared" si="414"/>
        <v>0</v>
      </c>
      <c r="P513" s="96" t="str">
        <f t="shared" si="415"/>
        <v xml:space="preserve"> </v>
      </c>
      <c r="Q513" s="166" t="str">
        <f>IF(OR(P513&lt;Довідники!$J$8, P513&gt;Довідники!$K$8), "!", "")</f>
        <v>!</v>
      </c>
      <c r="R513" s="159"/>
      <c r="S513" s="103"/>
      <c r="T513" s="103"/>
      <c r="U513" s="72">
        <f t="shared" si="416"/>
        <v>0</v>
      </c>
      <c r="V513" s="104"/>
      <c r="W513" s="104"/>
      <c r="X513" s="105"/>
      <c r="Y513" s="102"/>
      <c r="Z513" s="103"/>
      <c r="AA513" s="103"/>
      <c r="AB513" s="72">
        <f t="shared" si="417"/>
        <v>0</v>
      </c>
      <c r="AC513" s="104"/>
      <c r="AD513" s="104"/>
      <c r="AE513" s="152"/>
      <c r="AF513" s="159"/>
      <c r="AG513" s="103"/>
      <c r="AH513" s="103"/>
      <c r="AI513" s="72">
        <f t="shared" si="418"/>
        <v>0</v>
      </c>
      <c r="AJ513" s="104"/>
      <c r="AK513" s="104"/>
      <c r="AL513" s="105"/>
      <c r="AM513" s="102"/>
      <c r="AN513" s="103"/>
      <c r="AO513" s="103"/>
      <c r="AP513" s="72">
        <f t="shared" si="419"/>
        <v>0</v>
      </c>
      <c r="AQ513" s="104"/>
      <c r="AR513" s="104"/>
      <c r="AS513" s="152"/>
      <c r="AT513" s="159"/>
      <c r="AU513" s="103"/>
      <c r="AV513" s="103"/>
      <c r="AW513" s="72">
        <f t="shared" si="420"/>
        <v>0</v>
      </c>
      <c r="AX513" s="104"/>
      <c r="AY513" s="104"/>
      <c r="AZ513" s="105"/>
      <c r="BA513" s="102"/>
      <c r="BB513" s="103"/>
      <c r="BC513" s="103"/>
      <c r="BD513" s="72">
        <f t="shared" si="421"/>
        <v>0</v>
      </c>
      <c r="BE513" s="104"/>
      <c r="BF513" s="104"/>
      <c r="BG513" s="152"/>
      <c r="BH513" s="159"/>
      <c r="BI513" s="103"/>
      <c r="BJ513" s="103"/>
      <c r="BK513" s="72">
        <f t="shared" si="422"/>
        <v>0</v>
      </c>
      <c r="BL513" s="104"/>
      <c r="BM513" s="104"/>
      <c r="BN513" s="105"/>
      <c r="BO513" s="102"/>
      <c r="BP513" s="103"/>
      <c r="BQ513" s="103"/>
      <c r="BR513" s="72">
        <f t="shared" si="423"/>
        <v>0</v>
      </c>
      <c r="BS513" s="104"/>
      <c r="BT513" s="104"/>
      <c r="BU513" s="152"/>
      <c r="BV513" s="159"/>
      <c r="BW513" s="103"/>
      <c r="BX513" s="103"/>
      <c r="BY513" s="72">
        <f t="shared" si="424"/>
        <v>0</v>
      </c>
      <c r="BZ513" s="104"/>
      <c r="CA513" s="104"/>
      <c r="CB513" s="105"/>
      <c r="CC513" s="102"/>
      <c r="CD513" s="103"/>
      <c r="CE513" s="103"/>
      <c r="CF513" s="72">
        <f t="shared" si="425"/>
        <v>0</v>
      </c>
      <c r="CG513" s="104"/>
      <c r="CH513" s="104"/>
      <c r="CI513" s="152"/>
      <c r="CJ513" s="159"/>
      <c r="CK513" s="103"/>
      <c r="CL513" s="103"/>
      <c r="CM513" s="72">
        <f t="shared" si="426"/>
        <v>0</v>
      </c>
      <c r="CN513" s="104"/>
      <c r="CO513" s="104"/>
      <c r="CP513" s="105"/>
      <c r="CQ513" s="102"/>
      <c r="CR513" s="103"/>
      <c r="CS513" s="103"/>
      <c r="CT513" s="72">
        <f t="shared" si="427"/>
        <v>0</v>
      </c>
      <c r="CU513" s="104"/>
      <c r="CV513" s="104"/>
      <c r="CW513" s="152"/>
      <c r="CX513" s="159"/>
      <c r="CY513" s="103"/>
      <c r="CZ513" s="103"/>
      <c r="DA513" s="72">
        <f t="shared" si="428"/>
        <v>0</v>
      </c>
      <c r="DB513" s="104"/>
      <c r="DC513" s="104"/>
      <c r="DD513" s="105"/>
      <c r="DE513" s="102"/>
      <c r="DF513" s="103"/>
      <c r="DG513" s="103"/>
      <c r="DH513" s="72">
        <f t="shared" si="429"/>
        <v>0</v>
      </c>
      <c r="DI513" s="104"/>
      <c r="DJ513" s="104"/>
      <c r="DK513" s="152"/>
      <c r="DL513" s="170">
        <f t="shared" si="430"/>
        <v>0</v>
      </c>
      <c r="DM513" s="51">
        <f>DN513*Довідники!$H$2</f>
        <v>0</v>
      </c>
      <c r="DN513" s="72">
        <f t="shared" si="431"/>
        <v>0</v>
      </c>
      <c r="DO513" s="96" t="str">
        <f t="shared" si="432"/>
        <v xml:space="preserve"> </v>
      </c>
      <c r="DP513" s="68" t="str">
        <f>IF(OR(DO513&lt;Довідники!$J$3, DO513&gt;Довідники!$K$3), "!", "")</f>
        <v>!</v>
      </c>
      <c r="DQ513" s="120"/>
      <c r="DR513" s="45" t="str">
        <f t="shared" si="433"/>
        <v/>
      </c>
      <c r="DS513" s="119"/>
      <c r="DT513" s="119"/>
      <c r="DU513" s="119"/>
      <c r="DV513" s="119"/>
      <c r="DW513" s="179"/>
      <c r="DX513" s="182"/>
      <c r="DY513" s="119"/>
      <c r="DZ513" s="119"/>
      <c r="EA513" s="183"/>
      <c r="EB513" s="129">
        <f t="shared" si="434"/>
        <v>0</v>
      </c>
      <c r="EC513" s="130">
        <f t="shared" si="435"/>
        <v>0</v>
      </c>
      <c r="ED513" s="131">
        <f t="shared" si="436"/>
        <v>0</v>
      </c>
      <c r="EE513" s="131">
        <f t="shared" si="437"/>
        <v>0</v>
      </c>
      <c r="EF513" s="131">
        <f t="shared" si="438"/>
        <v>0</v>
      </c>
      <c r="EG513" s="131">
        <f t="shared" si="439"/>
        <v>0</v>
      </c>
      <c r="EH513" s="131">
        <f t="shared" si="440"/>
        <v>0</v>
      </c>
      <c r="EI513" s="131">
        <f t="shared" si="441"/>
        <v>0</v>
      </c>
      <c r="EJ513" s="131">
        <f t="shared" si="442"/>
        <v>0</v>
      </c>
      <c r="EL513" s="123">
        <f t="shared" si="443"/>
        <v>0</v>
      </c>
    </row>
    <row r="514" spans="1:142" ht="13.5" hidden="1" thickBot="1" x14ac:dyDescent="0.25">
      <c r="A514" s="49">
        <f t="shared" si="409"/>
        <v>93</v>
      </c>
      <c r="B514" s="101"/>
      <c r="C514" s="50" t="str">
        <f>IF(ISBLANK(D514)=FALSE,VLOOKUP(D514,Довідники!$B$2:$C$45,2,FALSE),"")</f>
        <v/>
      </c>
      <c r="D514" s="145"/>
      <c r="E514" s="112"/>
      <c r="F514" s="48" t="str">
        <f t="shared" si="386"/>
        <v/>
      </c>
      <c r="G514" s="48" t="str">
        <f>CONCATENATE(IF($X514="З", CONCATENATE($R$4, ","), ""), IF($X514=Довідники!$E$5, CONCATENATE($R$4, "*,"), ""), IF($AE514="З", CONCATENATE($Y$4, ","), ""), IF($AE514=Довідники!$E$5, CONCATENATE($Y$4, "*,"), ""), IF($AL514="З", CONCATENATE($AF$4, ","), ""), IF($AL514=Довідники!$E$5, CONCATENATE($AF$4, "*,"), ""), IF($AS514="З", CONCATENATE($AM$4, ","), ""), IF($AS514=Довідники!$E$5, CONCATENATE($AM$4, "*,"), ""), IF($AZ514="З", CONCATENATE($AT$4, ","), ""), IF($AZ514=Довідники!$E$5, CONCATENATE($AT$4, "*,"), ""), IF($BG514="З", CONCATENATE($BA$4, ","), ""), IF($BG514=Довідники!$E$5, CONCATENATE($BA$4, "*,"), ""), IF($BN514="З", CONCATENATE($BH$4, ","), ""), IF($BN514=Довідники!$E$5, CONCATENATE($BH$4, "*,"), ""), IF($BU514="З", CONCATENATE($BO$4, ","), ""), IF($BU514=Довідники!$E$5, CONCATENATE($BO$4, "*,"), ""), IF($CB514="З", CONCATENATE($BV$4, ","), ""), IF($CB514=Довідники!$E$5, CONCATENATE($BV$4, "*,"), ""), IF($CI514="З", CONCATENATE($CC$4, ","), ""), IF($CI514=Довідники!$E$5, CONCATENATE($CC$4, "*,"), ""), IF($CP514="З", CONCATENATE($CJ$4, ","), ""), IF($CP514=Довідники!$E$5, CONCATENATE($CJ$4, "*,"), ""), IF($CW514="З", CONCATENATE($CQ$4, ","), ""), IF($CW514=Довідники!$E$5, CONCATENATE($CQ$4, "*,"), ""), IF($DD514="З", CONCATENATE($CX$4, ","), ""), IF($DD514=Довідники!$E$5, CONCATENATE($CX$4, "*,"), ""), IF($DK514="З", CONCATENATE($DE$4, ","), ""), IF($DK514=Довідники!$E$5, CONCATENATE($DE$4, "*,"), ""))</f>
        <v/>
      </c>
      <c r="H514" s="48" t="str">
        <f t="shared" si="387"/>
        <v/>
      </c>
      <c r="I514" s="48" t="str">
        <f t="shared" si="388"/>
        <v/>
      </c>
      <c r="J514" s="48">
        <f t="shared" si="410"/>
        <v>0</v>
      </c>
      <c r="K514" s="48" t="str">
        <f t="shared" si="390"/>
        <v/>
      </c>
      <c r="L514" s="48">
        <f t="shared" si="411"/>
        <v>0</v>
      </c>
      <c r="M514" s="51">
        <f t="shared" si="412"/>
        <v>0</v>
      </c>
      <c r="N514" s="51">
        <f t="shared" si="413"/>
        <v>0</v>
      </c>
      <c r="O514" s="52">
        <f t="shared" si="414"/>
        <v>0</v>
      </c>
      <c r="P514" s="96" t="str">
        <f t="shared" si="415"/>
        <v xml:space="preserve"> </v>
      </c>
      <c r="Q514" s="166" t="str">
        <f>IF(OR(P514&lt;Довідники!$J$8, P514&gt;Довідники!$K$8), "!", "")</f>
        <v>!</v>
      </c>
      <c r="R514" s="159"/>
      <c r="S514" s="103"/>
      <c r="T514" s="103"/>
      <c r="U514" s="72">
        <f t="shared" si="416"/>
        <v>0</v>
      </c>
      <c r="V514" s="104"/>
      <c r="W514" s="104"/>
      <c r="X514" s="105"/>
      <c r="Y514" s="102"/>
      <c r="Z514" s="103"/>
      <c r="AA514" s="103"/>
      <c r="AB514" s="72">
        <f t="shared" si="417"/>
        <v>0</v>
      </c>
      <c r="AC514" s="104"/>
      <c r="AD514" s="104"/>
      <c r="AE514" s="152"/>
      <c r="AF514" s="159"/>
      <c r="AG514" s="103"/>
      <c r="AH514" s="103"/>
      <c r="AI514" s="72">
        <f t="shared" si="418"/>
        <v>0</v>
      </c>
      <c r="AJ514" s="104"/>
      <c r="AK514" s="104"/>
      <c r="AL514" s="105"/>
      <c r="AM514" s="102"/>
      <c r="AN514" s="103"/>
      <c r="AO514" s="103"/>
      <c r="AP514" s="72">
        <f t="shared" si="419"/>
        <v>0</v>
      </c>
      <c r="AQ514" s="104"/>
      <c r="AR514" s="104"/>
      <c r="AS514" s="152"/>
      <c r="AT514" s="159"/>
      <c r="AU514" s="103"/>
      <c r="AV514" s="103"/>
      <c r="AW514" s="72">
        <f t="shared" si="420"/>
        <v>0</v>
      </c>
      <c r="AX514" s="104"/>
      <c r="AY514" s="104"/>
      <c r="AZ514" s="105"/>
      <c r="BA514" s="102"/>
      <c r="BB514" s="103"/>
      <c r="BC514" s="103"/>
      <c r="BD514" s="72">
        <f t="shared" si="421"/>
        <v>0</v>
      </c>
      <c r="BE514" s="104"/>
      <c r="BF514" s="104"/>
      <c r="BG514" s="152"/>
      <c r="BH514" s="159"/>
      <c r="BI514" s="103"/>
      <c r="BJ514" s="103"/>
      <c r="BK514" s="72">
        <f t="shared" si="422"/>
        <v>0</v>
      </c>
      <c r="BL514" s="104"/>
      <c r="BM514" s="104"/>
      <c r="BN514" s="105"/>
      <c r="BO514" s="102"/>
      <c r="BP514" s="103"/>
      <c r="BQ514" s="103"/>
      <c r="BR514" s="72">
        <f t="shared" si="423"/>
        <v>0</v>
      </c>
      <c r="BS514" s="104"/>
      <c r="BT514" s="104"/>
      <c r="BU514" s="152"/>
      <c r="BV514" s="159"/>
      <c r="BW514" s="103"/>
      <c r="BX514" s="103"/>
      <c r="BY514" s="72">
        <f t="shared" si="424"/>
        <v>0</v>
      </c>
      <c r="BZ514" s="104"/>
      <c r="CA514" s="104"/>
      <c r="CB514" s="105"/>
      <c r="CC514" s="102"/>
      <c r="CD514" s="103"/>
      <c r="CE514" s="103"/>
      <c r="CF514" s="72">
        <f t="shared" si="425"/>
        <v>0</v>
      </c>
      <c r="CG514" s="104"/>
      <c r="CH514" s="104"/>
      <c r="CI514" s="152"/>
      <c r="CJ514" s="159"/>
      <c r="CK514" s="103"/>
      <c r="CL514" s="103"/>
      <c r="CM514" s="72">
        <f t="shared" si="426"/>
        <v>0</v>
      </c>
      <c r="CN514" s="104"/>
      <c r="CO514" s="104"/>
      <c r="CP514" s="105"/>
      <c r="CQ514" s="102"/>
      <c r="CR514" s="103"/>
      <c r="CS514" s="103"/>
      <c r="CT514" s="72">
        <f t="shared" si="427"/>
        <v>0</v>
      </c>
      <c r="CU514" s="104"/>
      <c r="CV514" s="104"/>
      <c r="CW514" s="152"/>
      <c r="CX514" s="159"/>
      <c r="CY514" s="103"/>
      <c r="CZ514" s="103"/>
      <c r="DA514" s="72">
        <f t="shared" si="428"/>
        <v>0</v>
      </c>
      <c r="DB514" s="104"/>
      <c r="DC514" s="104"/>
      <c r="DD514" s="105"/>
      <c r="DE514" s="102"/>
      <c r="DF514" s="103"/>
      <c r="DG514" s="103"/>
      <c r="DH514" s="72">
        <f t="shared" si="429"/>
        <v>0</v>
      </c>
      <c r="DI514" s="104"/>
      <c r="DJ514" s="104"/>
      <c r="DK514" s="152"/>
      <c r="DL514" s="170">
        <f t="shared" si="430"/>
        <v>0</v>
      </c>
      <c r="DM514" s="51">
        <f>DN514*Довідники!$H$2</f>
        <v>0</v>
      </c>
      <c r="DN514" s="72">
        <f t="shared" si="431"/>
        <v>0</v>
      </c>
      <c r="DO514" s="96" t="str">
        <f t="shared" si="432"/>
        <v xml:space="preserve"> </v>
      </c>
      <c r="DP514" s="68" t="str">
        <f>IF(OR(DO514&lt;Довідники!$J$3, DO514&gt;Довідники!$K$3), "!", "")</f>
        <v>!</v>
      </c>
      <c r="DQ514" s="120"/>
      <c r="DR514" s="45" t="str">
        <f t="shared" si="433"/>
        <v/>
      </c>
      <c r="DS514" s="119"/>
      <c r="DT514" s="119"/>
      <c r="DU514" s="119"/>
      <c r="DV514" s="119"/>
      <c r="DW514" s="179"/>
      <c r="DX514" s="182"/>
      <c r="DY514" s="119"/>
      <c r="DZ514" s="119"/>
      <c r="EA514" s="183"/>
      <c r="EB514" s="129">
        <f t="shared" si="434"/>
        <v>0</v>
      </c>
      <c r="EC514" s="130">
        <f t="shared" si="435"/>
        <v>0</v>
      </c>
      <c r="ED514" s="131">
        <f t="shared" si="436"/>
        <v>0</v>
      </c>
      <c r="EE514" s="131">
        <f t="shared" si="437"/>
        <v>0</v>
      </c>
      <c r="EF514" s="131">
        <f t="shared" si="438"/>
        <v>0</v>
      </c>
      <c r="EG514" s="131">
        <f t="shared" si="439"/>
        <v>0</v>
      </c>
      <c r="EH514" s="131">
        <f t="shared" si="440"/>
        <v>0</v>
      </c>
      <c r="EI514" s="131">
        <f t="shared" si="441"/>
        <v>0</v>
      </c>
      <c r="EJ514" s="131">
        <f t="shared" si="442"/>
        <v>0</v>
      </c>
      <c r="EL514" s="123">
        <f t="shared" si="443"/>
        <v>0</v>
      </c>
    </row>
    <row r="515" spans="1:142" ht="13.5" hidden="1" thickBot="1" x14ac:dyDescent="0.25">
      <c r="A515" s="49">
        <f t="shared" si="409"/>
        <v>94</v>
      </c>
      <c r="B515" s="101"/>
      <c r="C515" s="50" t="str">
        <f>IF(ISBLANK(D515)=FALSE,VLOOKUP(D515,Довідники!$B$2:$C$45,2,FALSE),"")</f>
        <v/>
      </c>
      <c r="D515" s="145"/>
      <c r="E515" s="112"/>
      <c r="F515" s="48" t="str">
        <f t="shared" si="386"/>
        <v/>
      </c>
      <c r="G515" s="48" t="str">
        <f>CONCATENATE(IF($X515="З", CONCATENATE($R$4, ","), ""), IF($X515=Довідники!$E$5, CONCATENATE($R$4, "*,"), ""), IF($AE515="З", CONCATENATE($Y$4, ","), ""), IF($AE515=Довідники!$E$5, CONCATENATE($Y$4, "*,"), ""), IF($AL515="З", CONCATENATE($AF$4, ","), ""), IF($AL515=Довідники!$E$5, CONCATENATE($AF$4, "*,"), ""), IF($AS515="З", CONCATENATE($AM$4, ","), ""), IF($AS515=Довідники!$E$5, CONCATENATE($AM$4, "*,"), ""), IF($AZ515="З", CONCATENATE($AT$4, ","), ""), IF($AZ515=Довідники!$E$5, CONCATENATE($AT$4, "*,"), ""), IF($BG515="З", CONCATENATE($BA$4, ","), ""), IF($BG515=Довідники!$E$5, CONCATENATE($BA$4, "*,"), ""), IF($BN515="З", CONCATENATE($BH$4, ","), ""), IF($BN515=Довідники!$E$5, CONCATENATE($BH$4, "*,"), ""), IF($BU515="З", CONCATENATE($BO$4, ","), ""), IF($BU515=Довідники!$E$5, CONCATENATE($BO$4, "*,"), ""), IF($CB515="З", CONCATENATE($BV$4, ","), ""), IF($CB515=Довідники!$E$5, CONCATENATE($BV$4, "*,"), ""), IF($CI515="З", CONCATENATE($CC$4, ","), ""), IF($CI515=Довідники!$E$5, CONCATENATE($CC$4, "*,"), ""), IF($CP515="З", CONCATENATE($CJ$4, ","), ""), IF($CP515=Довідники!$E$5, CONCATENATE($CJ$4, "*,"), ""), IF($CW515="З", CONCATENATE($CQ$4, ","), ""), IF($CW515=Довідники!$E$5, CONCATENATE($CQ$4, "*,"), ""), IF($DD515="З", CONCATENATE($CX$4, ","), ""), IF($DD515=Довідники!$E$5, CONCATENATE($CX$4, "*,"), ""), IF($DK515="З", CONCATENATE($DE$4, ","), ""), IF($DK515=Довідники!$E$5, CONCATENATE($DE$4, "*,"), ""))</f>
        <v/>
      </c>
      <c r="H515" s="48" t="str">
        <f t="shared" si="387"/>
        <v/>
      </c>
      <c r="I515" s="48" t="str">
        <f t="shared" si="388"/>
        <v/>
      </c>
      <c r="J515" s="48">
        <f t="shared" si="410"/>
        <v>0</v>
      </c>
      <c r="K515" s="48" t="str">
        <f t="shared" si="390"/>
        <v/>
      </c>
      <c r="L515" s="48">
        <f t="shared" si="411"/>
        <v>0</v>
      </c>
      <c r="M515" s="51">
        <f t="shared" si="412"/>
        <v>0</v>
      </c>
      <c r="N515" s="51">
        <f t="shared" si="413"/>
        <v>0</v>
      </c>
      <c r="O515" s="52">
        <f t="shared" si="414"/>
        <v>0</v>
      </c>
      <c r="P515" s="96" t="str">
        <f t="shared" si="415"/>
        <v xml:space="preserve"> </v>
      </c>
      <c r="Q515" s="166" t="str">
        <f>IF(OR(P515&lt;Довідники!$J$8, P515&gt;Довідники!$K$8), "!", "")</f>
        <v>!</v>
      </c>
      <c r="R515" s="159"/>
      <c r="S515" s="103"/>
      <c r="T515" s="103"/>
      <c r="U515" s="72">
        <f t="shared" si="416"/>
        <v>0</v>
      </c>
      <c r="V515" s="104"/>
      <c r="W515" s="104"/>
      <c r="X515" s="105"/>
      <c r="Y515" s="102"/>
      <c r="Z515" s="103"/>
      <c r="AA515" s="103"/>
      <c r="AB515" s="72">
        <f t="shared" si="417"/>
        <v>0</v>
      </c>
      <c r="AC515" s="104"/>
      <c r="AD515" s="104"/>
      <c r="AE515" s="152"/>
      <c r="AF515" s="159"/>
      <c r="AG515" s="103"/>
      <c r="AH515" s="103"/>
      <c r="AI515" s="72">
        <f t="shared" si="418"/>
        <v>0</v>
      </c>
      <c r="AJ515" s="104"/>
      <c r="AK515" s="104"/>
      <c r="AL515" s="105"/>
      <c r="AM515" s="102"/>
      <c r="AN515" s="103"/>
      <c r="AO515" s="103"/>
      <c r="AP515" s="72">
        <f t="shared" si="419"/>
        <v>0</v>
      </c>
      <c r="AQ515" s="104"/>
      <c r="AR515" s="104"/>
      <c r="AS515" s="152"/>
      <c r="AT515" s="159"/>
      <c r="AU515" s="103"/>
      <c r="AV515" s="103"/>
      <c r="AW515" s="72">
        <f t="shared" si="420"/>
        <v>0</v>
      </c>
      <c r="AX515" s="104"/>
      <c r="AY515" s="104"/>
      <c r="AZ515" s="105"/>
      <c r="BA515" s="102"/>
      <c r="BB515" s="103"/>
      <c r="BC515" s="103"/>
      <c r="BD515" s="72">
        <f t="shared" si="421"/>
        <v>0</v>
      </c>
      <c r="BE515" s="104"/>
      <c r="BF515" s="104"/>
      <c r="BG515" s="152"/>
      <c r="BH515" s="159"/>
      <c r="BI515" s="103"/>
      <c r="BJ515" s="103"/>
      <c r="BK515" s="72">
        <f t="shared" si="422"/>
        <v>0</v>
      </c>
      <c r="BL515" s="104"/>
      <c r="BM515" s="104"/>
      <c r="BN515" s="105"/>
      <c r="BO515" s="102"/>
      <c r="BP515" s="103"/>
      <c r="BQ515" s="103"/>
      <c r="BR515" s="72">
        <f t="shared" si="423"/>
        <v>0</v>
      </c>
      <c r="BS515" s="104"/>
      <c r="BT515" s="104"/>
      <c r="BU515" s="152"/>
      <c r="BV515" s="159"/>
      <c r="BW515" s="103"/>
      <c r="BX515" s="103"/>
      <c r="BY515" s="72">
        <f t="shared" si="424"/>
        <v>0</v>
      </c>
      <c r="BZ515" s="104"/>
      <c r="CA515" s="104"/>
      <c r="CB515" s="105"/>
      <c r="CC515" s="102"/>
      <c r="CD515" s="103"/>
      <c r="CE515" s="103"/>
      <c r="CF515" s="72">
        <f t="shared" si="425"/>
        <v>0</v>
      </c>
      <c r="CG515" s="104"/>
      <c r="CH515" s="104"/>
      <c r="CI515" s="152"/>
      <c r="CJ515" s="159"/>
      <c r="CK515" s="103"/>
      <c r="CL515" s="103"/>
      <c r="CM515" s="72">
        <f t="shared" si="426"/>
        <v>0</v>
      </c>
      <c r="CN515" s="104"/>
      <c r="CO515" s="104"/>
      <c r="CP515" s="105"/>
      <c r="CQ515" s="102"/>
      <c r="CR515" s="103"/>
      <c r="CS515" s="103"/>
      <c r="CT515" s="72">
        <f t="shared" si="427"/>
        <v>0</v>
      </c>
      <c r="CU515" s="104"/>
      <c r="CV515" s="104"/>
      <c r="CW515" s="152"/>
      <c r="CX515" s="159"/>
      <c r="CY515" s="103"/>
      <c r="CZ515" s="103"/>
      <c r="DA515" s="72">
        <f t="shared" si="428"/>
        <v>0</v>
      </c>
      <c r="DB515" s="104"/>
      <c r="DC515" s="104"/>
      <c r="DD515" s="105"/>
      <c r="DE515" s="102"/>
      <c r="DF515" s="103"/>
      <c r="DG515" s="103"/>
      <c r="DH515" s="72">
        <f t="shared" si="429"/>
        <v>0</v>
      </c>
      <c r="DI515" s="104"/>
      <c r="DJ515" s="104"/>
      <c r="DK515" s="152"/>
      <c r="DL515" s="170">
        <f t="shared" si="430"/>
        <v>0</v>
      </c>
      <c r="DM515" s="51">
        <f>DN515*Довідники!$H$2</f>
        <v>0</v>
      </c>
      <c r="DN515" s="72">
        <f t="shared" si="431"/>
        <v>0</v>
      </c>
      <c r="DO515" s="96" t="str">
        <f t="shared" si="432"/>
        <v xml:space="preserve"> </v>
      </c>
      <c r="DP515" s="68" t="str">
        <f>IF(OR(DO515&lt;Довідники!$J$3, DO515&gt;Довідники!$K$3), "!", "")</f>
        <v>!</v>
      </c>
      <c r="DQ515" s="120"/>
      <c r="DR515" s="45" t="str">
        <f t="shared" si="433"/>
        <v/>
      </c>
      <c r="DS515" s="119"/>
      <c r="DT515" s="119"/>
      <c r="DU515" s="119"/>
      <c r="DV515" s="119"/>
      <c r="DW515" s="179"/>
      <c r="DX515" s="182"/>
      <c r="DY515" s="119"/>
      <c r="DZ515" s="119"/>
      <c r="EA515" s="183"/>
      <c r="EB515" s="129">
        <f t="shared" si="434"/>
        <v>0</v>
      </c>
      <c r="EC515" s="130">
        <f t="shared" si="435"/>
        <v>0</v>
      </c>
      <c r="ED515" s="131">
        <f t="shared" si="436"/>
        <v>0</v>
      </c>
      <c r="EE515" s="131">
        <f t="shared" si="437"/>
        <v>0</v>
      </c>
      <c r="EF515" s="131">
        <f t="shared" si="438"/>
        <v>0</v>
      </c>
      <c r="EG515" s="131">
        <f t="shared" si="439"/>
        <v>0</v>
      </c>
      <c r="EH515" s="131">
        <f t="shared" si="440"/>
        <v>0</v>
      </c>
      <c r="EI515" s="131">
        <f t="shared" si="441"/>
        <v>0</v>
      </c>
      <c r="EJ515" s="131">
        <f t="shared" si="442"/>
        <v>0</v>
      </c>
      <c r="EL515" s="123">
        <f t="shared" si="443"/>
        <v>0</v>
      </c>
    </row>
    <row r="516" spans="1:142" ht="13.5" hidden="1" thickBot="1" x14ac:dyDescent="0.25">
      <c r="A516" s="49">
        <f t="shared" si="409"/>
        <v>95</v>
      </c>
      <c r="B516" s="101"/>
      <c r="C516" s="50" t="str">
        <f>IF(ISBLANK(D516)=FALSE,VLOOKUP(D516,Довідники!$B$2:$C$45,2,FALSE),"")</f>
        <v/>
      </c>
      <c r="D516" s="145"/>
      <c r="E516" s="112"/>
      <c r="F516" s="48" t="str">
        <f t="shared" si="386"/>
        <v/>
      </c>
      <c r="G516" s="48" t="str">
        <f>CONCATENATE(IF($X516="З", CONCATENATE($R$4, ","), ""), IF($X516=Довідники!$E$5, CONCATENATE($R$4, "*,"), ""), IF($AE516="З", CONCATENATE($Y$4, ","), ""), IF($AE516=Довідники!$E$5, CONCATENATE($Y$4, "*,"), ""), IF($AL516="З", CONCATENATE($AF$4, ","), ""), IF($AL516=Довідники!$E$5, CONCATENATE($AF$4, "*,"), ""), IF($AS516="З", CONCATENATE($AM$4, ","), ""), IF($AS516=Довідники!$E$5, CONCATENATE($AM$4, "*,"), ""), IF($AZ516="З", CONCATENATE($AT$4, ","), ""), IF($AZ516=Довідники!$E$5, CONCATENATE($AT$4, "*,"), ""), IF($BG516="З", CONCATENATE($BA$4, ","), ""), IF($BG516=Довідники!$E$5, CONCATENATE($BA$4, "*,"), ""), IF($BN516="З", CONCATENATE($BH$4, ","), ""), IF($BN516=Довідники!$E$5, CONCATENATE($BH$4, "*,"), ""), IF($BU516="З", CONCATENATE($BO$4, ","), ""), IF($BU516=Довідники!$E$5, CONCATENATE($BO$4, "*,"), ""), IF($CB516="З", CONCATENATE($BV$4, ","), ""), IF($CB516=Довідники!$E$5, CONCATENATE($BV$4, "*,"), ""), IF($CI516="З", CONCATENATE($CC$4, ","), ""), IF($CI516=Довідники!$E$5, CONCATENATE($CC$4, "*,"), ""), IF($CP516="З", CONCATENATE($CJ$4, ","), ""), IF($CP516=Довідники!$E$5, CONCATENATE($CJ$4, "*,"), ""), IF($CW516="З", CONCATENATE($CQ$4, ","), ""), IF($CW516=Довідники!$E$5, CONCATENATE($CQ$4, "*,"), ""), IF($DD516="З", CONCATENATE($CX$4, ","), ""), IF($DD516=Довідники!$E$5, CONCATENATE($CX$4, "*,"), ""), IF($DK516="З", CONCATENATE($DE$4, ","), ""), IF($DK516=Довідники!$E$5, CONCATENATE($DE$4, "*,"), ""))</f>
        <v/>
      </c>
      <c r="H516" s="48" t="str">
        <f t="shared" si="387"/>
        <v/>
      </c>
      <c r="I516" s="48" t="str">
        <f t="shared" si="388"/>
        <v/>
      </c>
      <c r="J516" s="48">
        <f t="shared" si="410"/>
        <v>0</v>
      </c>
      <c r="K516" s="48" t="str">
        <f t="shared" si="390"/>
        <v/>
      </c>
      <c r="L516" s="48">
        <f t="shared" si="411"/>
        <v>0</v>
      </c>
      <c r="M516" s="51">
        <f t="shared" si="412"/>
        <v>0</v>
      </c>
      <c r="N516" s="51">
        <f t="shared" si="413"/>
        <v>0</v>
      </c>
      <c r="O516" s="52">
        <f t="shared" si="414"/>
        <v>0</v>
      </c>
      <c r="P516" s="96" t="str">
        <f t="shared" si="415"/>
        <v xml:space="preserve"> </v>
      </c>
      <c r="Q516" s="166" t="str">
        <f>IF(OR(P516&lt;Довідники!$J$8, P516&gt;Довідники!$K$8), "!", "")</f>
        <v>!</v>
      </c>
      <c r="R516" s="159"/>
      <c r="S516" s="103"/>
      <c r="T516" s="103"/>
      <c r="U516" s="72">
        <f t="shared" si="416"/>
        <v>0</v>
      </c>
      <c r="V516" s="104"/>
      <c r="W516" s="104"/>
      <c r="X516" s="105"/>
      <c r="Y516" s="102"/>
      <c r="Z516" s="103"/>
      <c r="AA516" s="103"/>
      <c r="AB516" s="72">
        <f t="shared" si="417"/>
        <v>0</v>
      </c>
      <c r="AC516" s="104"/>
      <c r="AD516" s="104"/>
      <c r="AE516" s="152"/>
      <c r="AF516" s="159"/>
      <c r="AG516" s="103"/>
      <c r="AH516" s="103"/>
      <c r="AI516" s="72">
        <f t="shared" si="418"/>
        <v>0</v>
      </c>
      <c r="AJ516" s="104"/>
      <c r="AK516" s="104"/>
      <c r="AL516" s="105"/>
      <c r="AM516" s="102"/>
      <c r="AN516" s="103"/>
      <c r="AO516" s="103"/>
      <c r="AP516" s="72">
        <f t="shared" si="419"/>
        <v>0</v>
      </c>
      <c r="AQ516" s="104"/>
      <c r="AR516" s="104"/>
      <c r="AS516" s="152"/>
      <c r="AT516" s="159"/>
      <c r="AU516" s="103"/>
      <c r="AV516" s="103"/>
      <c r="AW516" s="72">
        <f t="shared" si="420"/>
        <v>0</v>
      </c>
      <c r="AX516" s="104"/>
      <c r="AY516" s="104"/>
      <c r="AZ516" s="105"/>
      <c r="BA516" s="102"/>
      <c r="BB516" s="103"/>
      <c r="BC516" s="103"/>
      <c r="BD516" s="72">
        <f t="shared" si="421"/>
        <v>0</v>
      </c>
      <c r="BE516" s="104"/>
      <c r="BF516" s="104"/>
      <c r="BG516" s="152"/>
      <c r="BH516" s="159"/>
      <c r="BI516" s="103"/>
      <c r="BJ516" s="103"/>
      <c r="BK516" s="72">
        <f t="shared" si="422"/>
        <v>0</v>
      </c>
      <c r="BL516" s="104"/>
      <c r="BM516" s="104"/>
      <c r="BN516" s="105"/>
      <c r="BO516" s="102"/>
      <c r="BP516" s="103"/>
      <c r="BQ516" s="103"/>
      <c r="BR516" s="72">
        <f t="shared" si="423"/>
        <v>0</v>
      </c>
      <c r="BS516" s="104"/>
      <c r="BT516" s="104"/>
      <c r="BU516" s="152"/>
      <c r="BV516" s="159"/>
      <c r="BW516" s="103"/>
      <c r="BX516" s="103"/>
      <c r="BY516" s="72">
        <f t="shared" si="424"/>
        <v>0</v>
      </c>
      <c r="BZ516" s="104"/>
      <c r="CA516" s="104"/>
      <c r="CB516" s="105"/>
      <c r="CC516" s="102"/>
      <c r="CD516" s="103"/>
      <c r="CE516" s="103"/>
      <c r="CF516" s="72">
        <f t="shared" si="425"/>
        <v>0</v>
      </c>
      <c r="CG516" s="104"/>
      <c r="CH516" s="104"/>
      <c r="CI516" s="152"/>
      <c r="CJ516" s="159"/>
      <c r="CK516" s="103"/>
      <c r="CL516" s="103"/>
      <c r="CM516" s="72">
        <f t="shared" si="426"/>
        <v>0</v>
      </c>
      <c r="CN516" s="104"/>
      <c r="CO516" s="104"/>
      <c r="CP516" s="105"/>
      <c r="CQ516" s="102"/>
      <c r="CR516" s="103"/>
      <c r="CS516" s="103"/>
      <c r="CT516" s="72">
        <f t="shared" si="427"/>
        <v>0</v>
      </c>
      <c r="CU516" s="104"/>
      <c r="CV516" s="104"/>
      <c r="CW516" s="152"/>
      <c r="CX516" s="159"/>
      <c r="CY516" s="103"/>
      <c r="CZ516" s="103"/>
      <c r="DA516" s="72">
        <f t="shared" si="428"/>
        <v>0</v>
      </c>
      <c r="DB516" s="104"/>
      <c r="DC516" s="104"/>
      <c r="DD516" s="105"/>
      <c r="DE516" s="102"/>
      <c r="DF516" s="103"/>
      <c r="DG516" s="103"/>
      <c r="DH516" s="72">
        <f t="shared" si="429"/>
        <v>0</v>
      </c>
      <c r="DI516" s="104"/>
      <c r="DJ516" s="104"/>
      <c r="DK516" s="152"/>
      <c r="DL516" s="170">
        <f t="shared" si="430"/>
        <v>0</v>
      </c>
      <c r="DM516" s="51">
        <f>DN516*Довідники!$H$2</f>
        <v>0</v>
      </c>
      <c r="DN516" s="72">
        <f t="shared" si="431"/>
        <v>0</v>
      </c>
      <c r="DO516" s="96" t="str">
        <f t="shared" si="432"/>
        <v xml:space="preserve"> </v>
      </c>
      <c r="DP516" s="68" t="str">
        <f>IF(OR(DO516&lt;Довідники!$J$3, DO516&gt;Довідники!$K$3), "!", "")</f>
        <v>!</v>
      </c>
      <c r="DQ516" s="120"/>
      <c r="DR516" s="45" t="str">
        <f t="shared" si="433"/>
        <v/>
      </c>
      <c r="DS516" s="119"/>
      <c r="DT516" s="119"/>
      <c r="DU516" s="119"/>
      <c r="DV516" s="119"/>
      <c r="DW516" s="179"/>
      <c r="DX516" s="182"/>
      <c r="DY516" s="119"/>
      <c r="DZ516" s="119"/>
      <c r="EA516" s="183"/>
      <c r="EB516" s="129">
        <f t="shared" si="434"/>
        <v>0</v>
      </c>
      <c r="EC516" s="130">
        <f t="shared" si="435"/>
        <v>0</v>
      </c>
      <c r="ED516" s="131">
        <f t="shared" si="436"/>
        <v>0</v>
      </c>
      <c r="EE516" s="131">
        <f t="shared" si="437"/>
        <v>0</v>
      </c>
      <c r="EF516" s="131">
        <f t="shared" si="438"/>
        <v>0</v>
      </c>
      <c r="EG516" s="131">
        <f t="shared" si="439"/>
        <v>0</v>
      </c>
      <c r="EH516" s="131">
        <f t="shared" si="440"/>
        <v>0</v>
      </c>
      <c r="EI516" s="131">
        <f t="shared" si="441"/>
        <v>0</v>
      </c>
      <c r="EJ516" s="131">
        <f t="shared" si="442"/>
        <v>0</v>
      </c>
      <c r="EL516" s="123">
        <f t="shared" si="443"/>
        <v>0</v>
      </c>
    </row>
    <row r="517" spans="1:142" ht="13.5" hidden="1" thickBot="1" x14ac:dyDescent="0.25">
      <c r="A517" s="49">
        <f t="shared" si="409"/>
        <v>96</v>
      </c>
      <c r="B517" s="101"/>
      <c r="C517" s="50" t="str">
        <f>IF(ISBLANK(D517)=FALSE,VLOOKUP(D517,Довідники!$B$2:$C$45,2,FALSE),"")</f>
        <v/>
      </c>
      <c r="D517" s="145"/>
      <c r="E517" s="112"/>
      <c r="F517" s="48" t="str">
        <f t="shared" si="386"/>
        <v/>
      </c>
      <c r="G517" s="48" t="str">
        <f>CONCATENATE(IF($X517="З", CONCATENATE($R$4, ","), ""), IF($X517=Довідники!$E$5, CONCATENATE($R$4, "*,"), ""), IF($AE517="З", CONCATENATE($Y$4, ","), ""), IF($AE517=Довідники!$E$5, CONCATENATE($Y$4, "*,"), ""), IF($AL517="З", CONCATENATE($AF$4, ","), ""), IF($AL517=Довідники!$E$5, CONCATENATE($AF$4, "*,"), ""), IF($AS517="З", CONCATENATE($AM$4, ","), ""), IF($AS517=Довідники!$E$5, CONCATENATE($AM$4, "*,"), ""), IF($AZ517="З", CONCATENATE($AT$4, ","), ""), IF($AZ517=Довідники!$E$5, CONCATENATE($AT$4, "*,"), ""), IF($BG517="З", CONCATENATE($BA$4, ","), ""), IF($BG517=Довідники!$E$5, CONCATENATE($BA$4, "*,"), ""), IF($BN517="З", CONCATENATE($BH$4, ","), ""), IF($BN517=Довідники!$E$5, CONCATENATE($BH$4, "*,"), ""), IF($BU517="З", CONCATENATE($BO$4, ","), ""), IF($BU517=Довідники!$E$5, CONCATENATE($BO$4, "*,"), ""), IF($CB517="З", CONCATENATE($BV$4, ","), ""), IF($CB517=Довідники!$E$5, CONCATENATE($BV$4, "*,"), ""), IF($CI517="З", CONCATENATE($CC$4, ","), ""), IF($CI517=Довідники!$E$5, CONCATENATE($CC$4, "*,"), ""), IF($CP517="З", CONCATENATE($CJ$4, ","), ""), IF($CP517=Довідники!$E$5, CONCATENATE($CJ$4, "*,"), ""), IF($CW517="З", CONCATENATE($CQ$4, ","), ""), IF($CW517=Довідники!$E$5, CONCATENATE($CQ$4, "*,"), ""), IF($DD517="З", CONCATENATE($CX$4, ","), ""), IF($DD517=Довідники!$E$5, CONCATENATE($CX$4, "*,"), ""), IF($DK517="З", CONCATENATE($DE$4, ","), ""), IF($DK517=Довідники!$E$5, CONCATENATE($DE$4, "*,"), ""))</f>
        <v/>
      </c>
      <c r="H517" s="48" t="str">
        <f t="shared" si="387"/>
        <v/>
      </c>
      <c r="I517" s="48" t="str">
        <f t="shared" si="388"/>
        <v/>
      </c>
      <c r="J517" s="48">
        <f t="shared" si="410"/>
        <v>0</v>
      </c>
      <c r="K517" s="48" t="str">
        <f t="shared" si="390"/>
        <v/>
      </c>
      <c r="L517" s="48">
        <f t="shared" si="411"/>
        <v>0</v>
      </c>
      <c r="M517" s="51">
        <f t="shared" si="412"/>
        <v>0</v>
      </c>
      <c r="N517" s="51">
        <f t="shared" si="413"/>
        <v>0</v>
      </c>
      <c r="O517" s="52">
        <f t="shared" si="414"/>
        <v>0</v>
      </c>
      <c r="P517" s="96" t="str">
        <f t="shared" si="415"/>
        <v xml:space="preserve"> </v>
      </c>
      <c r="Q517" s="166" t="str">
        <f>IF(OR(P517&lt;Довідники!$J$8, P517&gt;Довідники!$K$8), "!", "")</f>
        <v>!</v>
      </c>
      <c r="R517" s="159"/>
      <c r="S517" s="103"/>
      <c r="T517" s="103"/>
      <c r="U517" s="72">
        <f t="shared" si="416"/>
        <v>0</v>
      </c>
      <c r="V517" s="104"/>
      <c r="W517" s="104"/>
      <c r="X517" s="105"/>
      <c r="Y517" s="102"/>
      <c r="Z517" s="103"/>
      <c r="AA517" s="103"/>
      <c r="AB517" s="72">
        <f t="shared" si="417"/>
        <v>0</v>
      </c>
      <c r="AC517" s="104"/>
      <c r="AD517" s="104"/>
      <c r="AE517" s="152"/>
      <c r="AF517" s="159"/>
      <c r="AG517" s="103"/>
      <c r="AH517" s="103"/>
      <c r="AI517" s="72">
        <f t="shared" si="418"/>
        <v>0</v>
      </c>
      <c r="AJ517" s="104"/>
      <c r="AK517" s="104"/>
      <c r="AL517" s="105"/>
      <c r="AM517" s="102"/>
      <c r="AN517" s="103"/>
      <c r="AO517" s="103"/>
      <c r="AP517" s="72">
        <f t="shared" si="419"/>
        <v>0</v>
      </c>
      <c r="AQ517" s="104"/>
      <c r="AR517" s="104"/>
      <c r="AS517" s="152"/>
      <c r="AT517" s="159"/>
      <c r="AU517" s="103"/>
      <c r="AV517" s="103"/>
      <c r="AW517" s="72">
        <f t="shared" si="420"/>
        <v>0</v>
      </c>
      <c r="AX517" s="104"/>
      <c r="AY517" s="104"/>
      <c r="AZ517" s="105"/>
      <c r="BA517" s="102"/>
      <c r="BB517" s="103"/>
      <c r="BC517" s="103"/>
      <c r="BD517" s="72">
        <f t="shared" si="421"/>
        <v>0</v>
      </c>
      <c r="BE517" s="104"/>
      <c r="BF517" s="104"/>
      <c r="BG517" s="152"/>
      <c r="BH517" s="159"/>
      <c r="BI517" s="103"/>
      <c r="BJ517" s="103"/>
      <c r="BK517" s="72">
        <f t="shared" si="422"/>
        <v>0</v>
      </c>
      <c r="BL517" s="104"/>
      <c r="BM517" s="104"/>
      <c r="BN517" s="105"/>
      <c r="BO517" s="102"/>
      <c r="BP517" s="103"/>
      <c r="BQ517" s="103"/>
      <c r="BR517" s="72">
        <f t="shared" si="423"/>
        <v>0</v>
      </c>
      <c r="BS517" s="104"/>
      <c r="BT517" s="104"/>
      <c r="BU517" s="152"/>
      <c r="BV517" s="159"/>
      <c r="BW517" s="103"/>
      <c r="BX517" s="103"/>
      <c r="BY517" s="72">
        <f t="shared" si="424"/>
        <v>0</v>
      </c>
      <c r="BZ517" s="104"/>
      <c r="CA517" s="104"/>
      <c r="CB517" s="105"/>
      <c r="CC517" s="102"/>
      <c r="CD517" s="103"/>
      <c r="CE517" s="103"/>
      <c r="CF517" s="72">
        <f t="shared" si="425"/>
        <v>0</v>
      </c>
      <c r="CG517" s="104"/>
      <c r="CH517" s="104"/>
      <c r="CI517" s="152"/>
      <c r="CJ517" s="159"/>
      <c r="CK517" s="103"/>
      <c r="CL517" s="103"/>
      <c r="CM517" s="72">
        <f t="shared" si="426"/>
        <v>0</v>
      </c>
      <c r="CN517" s="104"/>
      <c r="CO517" s="104"/>
      <c r="CP517" s="105"/>
      <c r="CQ517" s="102"/>
      <c r="CR517" s="103"/>
      <c r="CS517" s="103"/>
      <c r="CT517" s="72">
        <f t="shared" si="427"/>
        <v>0</v>
      </c>
      <c r="CU517" s="104"/>
      <c r="CV517" s="104"/>
      <c r="CW517" s="152"/>
      <c r="CX517" s="159"/>
      <c r="CY517" s="103"/>
      <c r="CZ517" s="103"/>
      <c r="DA517" s="72">
        <f t="shared" si="428"/>
        <v>0</v>
      </c>
      <c r="DB517" s="104"/>
      <c r="DC517" s="104"/>
      <c r="DD517" s="105"/>
      <c r="DE517" s="102"/>
      <c r="DF517" s="103"/>
      <c r="DG517" s="103"/>
      <c r="DH517" s="72">
        <f t="shared" si="429"/>
        <v>0</v>
      </c>
      <c r="DI517" s="104"/>
      <c r="DJ517" s="104"/>
      <c r="DK517" s="152"/>
      <c r="DL517" s="170">
        <f t="shared" si="430"/>
        <v>0</v>
      </c>
      <c r="DM517" s="51">
        <f>DN517*Довідники!$H$2</f>
        <v>0</v>
      </c>
      <c r="DN517" s="72">
        <f t="shared" si="431"/>
        <v>0</v>
      </c>
      <c r="DO517" s="96" t="str">
        <f t="shared" si="432"/>
        <v xml:space="preserve"> </v>
      </c>
      <c r="DP517" s="68" t="str">
        <f>IF(OR(DO517&lt;Довідники!$J$3, DO517&gt;Довідники!$K$3), "!", "")</f>
        <v>!</v>
      </c>
      <c r="DQ517" s="120"/>
      <c r="DR517" s="45" t="str">
        <f t="shared" si="433"/>
        <v/>
      </c>
      <c r="DS517" s="119"/>
      <c r="DT517" s="119"/>
      <c r="DU517" s="119"/>
      <c r="DV517" s="119"/>
      <c r="DW517" s="179"/>
      <c r="DX517" s="182"/>
      <c r="DY517" s="119"/>
      <c r="DZ517" s="119"/>
      <c r="EA517" s="183"/>
      <c r="EB517" s="129">
        <f t="shared" si="434"/>
        <v>0</v>
      </c>
      <c r="EC517" s="130">
        <f t="shared" si="435"/>
        <v>0</v>
      </c>
      <c r="ED517" s="131">
        <f t="shared" si="436"/>
        <v>0</v>
      </c>
      <c r="EE517" s="131">
        <f t="shared" si="437"/>
        <v>0</v>
      </c>
      <c r="EF517" s="131">
        <f t="shared" si="438"/>
        <v>0</v>
      </c>
      <c r="EG517" s="131">
        <f t="shared" si="439"/>
        <v>0</v>
      </c>
      <c r="EH517" s="131">
        <f t="shared" si="440"/>
        <v>0</v>
      </c>
      <c r="EI517" s="131">
        <f t="shared" si="441"/>
        <v>0</v>
      </c>
      <c r="EJ517" s="131">
        <f t="shared" si="442"/>
        <v>0</v>
      </c>
      <c r="EL517" s="123">
        <f t="shared" si="443"/>
        <v>0</v>
      </c>
    </row>
    <row r="518" spans="1:142" ht="13.5" hidden="1" thickBot="1" x14ac:dyDescent="0.25">
      <c r="A518" s="49">
        <f t="shared" si="409"/>
        <v>97</v>
      </c>
      <c r="B518" s="101"/>
      <c r="C518" s="50" t="str">
        <f>IF(ISBLANK(D518)=FALSE,VLOOKUP(D518,Довідники!$B$2:$C$45,2,FALSE),"")</f>
        <v/>
      </c>
      <c r="D518" s="145"/>
      <c r="E518" s="112"/>
      <c r="F518" s="48" t="str">
        <f t="shared" si="386"/>
        <v/>
      </c>
      <c r="G518" s="48" t="str">
        <f>CONCATENATE(IF($X518="З", CONCATENATE($R$4, ","), ""), IF($X518=Довідники!$E$5, CONCATENATE($R$4, "*,"), ""), IF($AE518="З", CONCATENATE($Y$4, ","), ""), IF($AE518=Довідники!$E$5, CONCATENATE($Y$4, "*,"), ""), IF($AL518="З", CONCATENATE($AF$4, ","), ""), IF($AL518=Довідники!$E$5, CONCATENATE($AF$4, "*,"), ""), IF($AS518="З", CONCATENATE($AM$4, ","), ""), IF($AS518=Довідники!$E$5, CONCATENATE($AM$4, "*,"), ""), IF($AZ518="З", CONCATENATE($AT$4, ","), ""), IF($AZ518=Довідники!$E$5, CONCATENATE($AT$4, "*,"), ""), IF($BG518="З", CONCATENATE($BA$4, ","), ""), IF($BG518=Довідники!$E$5, CONCATENATE($BA$4, "*,"), ""), IF($BN518="З", CONCATENATE($BH$4, ","), ""), IF($BN518=Довідники!$E$5, CONCATENATE($BH$4, "*,"), ""), IF($BU518="З", CONCATENATE($BO$4, ","), ""), IF($BU518=Довідники!$E$5, CONCATENATE($BO$4, "*,"), ""), IF($CB518="З", CONCATENATE($BV$4, ","), ""), IF($CB518=Довідники!$E$5, CONCATENATE($BV$4, "*,"), ""), IF($CI518="З", CONCATENATE($CC$4, ","), ""), IF($CI518=Довідники!$E$5, CONCATENATE($CC$4, "*,"), ""), IF($CP518="З", CONCATENATE($CJ$4, ","), ""), IF($CP518=Довідники!$E$5, CONCATENATE($CJ$4, "*,"), ""), IF($CW518="З", CONCATENATE($CQ$4, ","), ""), IF($CW518=Довідники!$E$5, CONCATENATE($CQ$4, "*,"), ""), IF($DD518="З", CONCATENATE($CX$4, ","), ""), IF($DD518=Довідники!$E$5, CONCATENATE($CX$4, "*,"), ""), IF($DK518="З", CONCATENATE($DE$4, ","), ""), IF($DK518=Довідники!$E$5, CONCATENATE($DE$4, "*,"), ""))</f>
        <v/>
      </c>
      <c r="H518" s="48" t="str">
        <f t="shared" si="387"/>
        <v/>
      </c>
      <c r="I518" s="48" t="str">
        <f t="shared" si="388"/>
        <v/>
      </c>
      <c r="J518" s="48">
        <f t="shared" si="410"/>
        <v>0</v>
      </c>
      <c r="K518" s="48" t="str">
        <f t="shared" si="390"/>
        <v/>
      </c>
      <c r="L518" s="48">
        <f t="shared" si="411"/>
        <v>0</v>
      </c>
      <c r="M518" s="51">
        <f t="shared" si="412"/>
        <v>0</v>
      </c>
      <c r="N518" s="51">
        <f t="shared" si="413"/>
        <v>0</v>
      </c>
      <c r="O518" s="52">
        <f t="shared" si="414"/>
        <v>0</v>
      </c>
      <c r="P518" s="96" t="str">
        <f t="shared" si="415"/>
        <v xml:space="preserve"> </v>
      </c>
      <c r="Q518" s="166" t="str">
        <f>IF(OR(P518&lt;Довідники!$J$8, P518&gt;Довідники!$K$8), "!", "")</f>
        <v>!</v>
      </c>
      <c r="R518" s="159"/>
      <c r="S518" s="103"/>
      <c r="T518" s="103"/>
      <c r="U518" s="72">
        <f t="shared" si="416"/>
        <v>0</v>
      </c>
      <c r="V518" s="104"/>
      <c r="W518" s="104"/>
      <c r="X518" s="105"/>
      <c r="Y518" s="102"/>
      <c r="Z518" s="103"/>
      <c r="AA518" s="103"/>
      <c r="AB518" s="72">
        <f t="shared" si="417"/>
        <v>0</v>
      </c>
      <c r="AC518" s="104"/>
      <c r="AD518" s="104"/>
      <c r="AE518" s="152"/>
      <c r="AF518" s="159"/>
      <c r="AG518" s="103"/>
      <c r="AH518" s="103"/>
      <c r="AI518" s="72">
        <f t="shared" si="418"/>
        <v>0</v>
      </c>
      <c r="AJ518" s="104"/>
      <c r="AK518" s="104"/>
      <c r="AL518" s="105"/>
      <c r="AM518" s="102"/>
      <c r="AN518" s="103"/>
      <c r="AO518" s="103"/>
      <c r="AP518" s="72">
        <f t="shared" si="419"/>
        <v>0</v>
      </c>
      <c r="AQ518" s="104"/>
      <c r="AR518" s="104"/>
      <c r="AS518" s="152"/>
      <c r="AT518" s="159"/>
      <c r="AU518" s="103"/>
      <c r="AV518" s="103"/>
      <c r="AW518" s="72">
        <f t="shared" si="420"/>
        <v>0</v>
      </c>
      <c r="AX518" s="104"/>
      <c r="AY518" s="104"/>
      <c r="AZ518" s="105"/>
      <c r="BA518" s="102"/>
      <c r="BB518" s="103"/>
      <c r="BC518" s="103"/>
      <c r="BD518" s="72">
        <f t="shared" si="421"/>
        <v>0</v>
      </c>
      <c r="BE518" s="104"/>
      <c r="BF518" s="104"/>
      <c r="BG518" s="152"/>
      <c r="BH518" s="159"/>
      <c r="BI518" s="103"/>
      <c r="BJ518" s="103"/>
      <c r="BK518" s="72">
        <f t="shared" si="422"/>
        <v>0</v>
      </c>
      <c r="BL518" s="104"/>
      <c r="BM518" s="104"/>
      <c r="BN518" s="105"/>
      <c r="BO518" s="102"/>
      <c r="BP518" s="103"/>
      <c r="BQ518" s="103"/>
      <c r="BR518" s="72">
        <f t="shared" si="423"/>
        <v>0</v>
      </c>
      <c r="BS518" s="104"/>
      <c r="BT518" s="104"/>
      <c r="BU518" s="152"/>
      <c r="BV518" s="159"/>
      <c r="BW518" s="103"/>
      <c r="BX518" s="103"/>
      <c r="BY518" s="72">
        <f t="shared" si="424"/>
        <v>0</v>
      </c>
      <c r="BZ518" s="104"/>
      <c r="CA518" s="104"/>
      <c r="CB518" s="105"/>
      <c r="CC518" s="102"/>
      <c r="CD518" s="103"/>
      <c r="CE518" s="103"/>
      <c r="CF518" s="72">
        <f t="shared" si="425"/>
        <v>0</v>
      </c>
      <c r="CG518" s="104"/>
      <c r="CH518" s="104"/>
      <c r="CI518" s="152"/>
      <c r="CJ518" s="159"/>
      <c r="CK518" s="103"/>
      <c r="CL518" s="103"/>
      <c r="CM518" s="72">
        <f t="shared" si="426"/>
        <v>0</v>
      </c>
      <c r="CN518" s="104"/>
      <c r="CO518" s="104"/>
      <c r="CP518" s="105"/>
      <c r="CQ518" s="102"/>
      <c r="CR518" s="103"/>
      <c r="CS518" s="103"/>
      <c r="CT518" s="72">
        <f t="shared" si="427"/>
        <v>0</v>
      </c>
      <c r="CU518" s="104"/>
      <c r="CV518" s="104"/>
      <c r="CW518" s="152"/>
      <c r="CX518" s="159"/>
      <c r="CY518" s="103"/>
      <c r="CZ518" s="103"/>
      <c r="DA518" s="72">
        <f t="shared" si="428"/>
        <v>0</v>
      </c>
      <c r="DB518" s="104"/>
      <c r="DC518" s="104"/>
      <c r="DD518" s="105"/>
      <c r="DE518" s="102"/>
      <c r="DF518" s="103"/>
      <c r="DG518" s="103"/>
      <c r="DH518" s="72">
        <f t="shared" si="429"/>
        <v>0</v>
      </c>
      <c r="DI518" s="104"/>
      <c r="DJ518" s="104"/>
      <c r="DK518" s="152"/>
      <c r="DL518" s="170">
        <f t="shared" si="430"/>
        <v>0</v>
      </c>
      <c r="DM518" s="51">
        <f>DN518*Довідники!$H$2</f>
        <v>0</v>
      </c>
      <c r="DN518" s="72">
        <f t="shared" si="431"/>
        <v>0</v>
      </c>
      <c r="DO518" s="96" t="str">
        <f t="shared" si="432"/>
        <v xml:space="preserve"> </v>
      </c>
      <c r="DP518" s="68" t="str">
        <f>IF(OR(DO518&lt;Довідники!$J$3, DO518&gt;Довідники!$K$3), "!", "")</f>
        <v>!</v>
      </c>
      <c r="DQ518" s="120"/>
      <c r="DR518" s="45" t="str">
        <f t="shared" si="433"/>
        <v/>
      </c>
      <c r="DS518" s="119"/>
      <c r="DT518" s="119"/>
      <c r="DU518" s="119"/>
      <c r="DV518" s="119"/>
      <c r="DW518" s="179"/>
      <c r="DX518" s="182"/>
      <c r="DY518" s="119"/>
      <c r="DZ518" s="119"/>
      <c r="EA518" s="183"/>
      <c r="EB518" s="129">
        <f t="shared" si="434"/>
        <v>0</v>
      </c>
      <c r="EC518" s="130">
        <f t="shared" si="435"/>
        <v>0</v>
      </c>
      <c r="ED518" s="131">
        <f t="shared" si="436"/>
        <v>0</v>
      </c>
      <c r="EE518" s="131">
        <f t="shared" si="437"/>
        <v>0</v>
      </c>
      <c r="EF518" s="131">
        <f t="shared" si="438"/>
        <v>0</v>
      </c>
      <c r="EG518" s="131">
        <f t="shared" si="439"/>
        <v>0</v>
      </c>
      <c r="EH518" s="131">
        <f t="shared" si="440"/>
        <v>0</v>
      </c>
      <c r="EI518" s="131">
        <f t="shared" si="441"/>
        <v>0</v>
      </c>
      <c r="EJ518" s="131">
        <f t="shared" si="442"/>
        <v>0</v>
      </c>
      <c r="EL518" s="123">
        <f t="shared" si="443"/>
        <v>0</v>
      </c>
    </row>
    <row r="519" spans="1:142" ht="13.5" hidden="1" thickBot="1" x14ac:dyDescent="0.25">
      <c r="A519" s="49">
        <f t="shared" si="409"/>
        <v>98</v>
      </c>
      <c r="B519" s="101"/>
      <c r="C519" s="50" t="str">
        <f>IF(ISBLANK(D519)=FALSE,VLOOKUP(D519,Довідники!$B$2:$C$45,2,FALSE),"")</f>
        <v/>
      </c>
      <c r="D519" s="145"/>
      <c r="E519" s="112"/>
      <c r="F519" s="48" t="str">
        <f t="shared" si="386"/>
        <v/>
      </c>
      <c r="G519" s="48" t="str">
        <f>CONCATENATE(IF($X519="З", CONCATENATE($R$4, ","), ""), IF($X519=Довідники!$E$5, CONCATENATE($R$4, "*,"), ""), IF($AE519="З", CONCATENATE($Y$4, ","), ""), IF($AE519=Довідники!$E$5, CONCATENATE($Y$4, "*,"), ""), IF($AL519="З", CONCATENATE($AF$4, ","), ""), IF($AL519=Довідники!$E$5, CONCATENATE($AF$4, "*,"), ""), IF($AS519="З", CONCATENATE($AM$4, ","), ""), IF($AS519=Довідники!$E$5, CONCATENATE($AM$4, "*,"), ""), IF($AZ519="З", CONCATENATE($AT$4, ","), ""), IF($AZ519=Довідники!$E$5, CONCATENATE($AT$4, "*,"), ""), IF($BG519="З", CONCATENATE($BA$4, ","), ""), IF($BG519=Довідники!$E$5, CONCATENATE($BA$4, "*,"), ""), IF($BN519="З", CONCATENATE($BH$4, ","), ""), IF($BN519=Довідники!$E$5, CONCATENATE($BH$4, "*,"), ""), IF($BU519="З", CONCATENATE($BO$4, ","), ""), IF($BU519=Довідники!$E$5, CONCATENATE($BO$4, "*,"), ""), IF($CB519="З", CONCATENATE($BV$4, ","), ""), IF($CB519=Довідники!$E$5, CONCATENATE($BV$4, "*,"), ""), IF($CI519="З", CONCATENATE($CC$4, ","), ""), IF($CI519=Довідники!$E$5, CONCATENATE($CC$4, "*,"), ""), IF($CP519="З", CONCATENATE($CJ$4, ","), ""), IF($CP519=Довідники!$E$5, CONCATENATE($CJ$4, "*,"), ""), IF($CW519="З", CONCATENATE($CQ$4, ","), ""), IF($CW519=Довідники!$E$5, CONCATENATE($CQ$4, "*,"), ""), IF($DD519="З", CONCATENATE($CX$4, ","), ""), IF($DD519=Довідники!$E$5, CONCATENATE($CX$4, "*,"), ""), IF($DK519="З", CONCATENATE($DE$4, ","), ""), IF($DK519=Довідники!$E$5, CONCATENATE($DE$4, "*,"), ""))</f>
        <v/>
      </c>
      <c r="H519" s="48" t="str">
        <f t="shared" si="387"/>
        <v/>
      </c>
      <c r="I519" s="48" t="str">
        <f t="shared" si="388"/>
        <v/>
      </c>
      <c r="J519" s="48">
        <f t="shared" si="410"/>
        <v>0</v>
      </c>
      <c r="K519" s="48" t="str">
        <f t="shared" si="390"/>
        <v/>
      </c>
      <c r="L519" s="48">
        <f t="shared" si="411"/>
        <v>0</v>
      </c>
      <c r="M519" s="51">
        <f t="shared" si="412"/>
        <v>0</v>
      </c>
      <c r="N519" s="51">
        <f t="shared" si="413"/>
        <v>0</v>
      </c>
      <c r="O519" s="52">
        <f t="shared" si="414"/>
        <v>0</v>
      </c>
      <c r="P519" s="96" t="str">
        <f t="shared" si="415"/>
        <v xml:space="preserve"> </v>
      </c>
      <c r="Q519" s="166" t="str">
        <f>IF(OR(P519&lt;Довідники!$J$8, P519&gt;Довідники!$K$8), "!", "")</f>
        <v>!</v>
      </c>
      <c r="R519" s="159"/>
      <c r="S519" s="103"/>
      <c r="T519" s="103"/>
      <c r="U519" s="72">
        <f t="shared" si="416"/>
        <v>0</v>
      </c>
      <c r="V519" s="104"/>
      <c r="W519" s="104"/>
      <c r="X519" s="105"/>
      <c r="Y519" s="102"/>
      <c r="Z519" s="103"/>
      <c r="AA519" s="103"/>
      <c r="AB519" s="72">
        <f t="shared" si="417"/>
        <v>0</v>
      </c>
      <c r="AC519" s="104"/>
      <c r="AD519" s="104"/>
      <c r="AE519" s="152"/>
      <c r="AF519" s="159"/>
      <c r="AG519" s="103"/>
      <c r="AH519" s="103"/>
      <c r="AI519" s="72">
        <f t="shared" si="418"/>
        <v>0</v>
      </c>
      <c r="AJ519" s="104"/>
      <c r="AK519" s="104"/>
      <c r="AL519" s="105"/>
      <c r="AM519" s="102"/>
      <c r="AN519" s="103"/>
      <c r="AO519" s="103"/>
      <c r="AP519" s="72">
        <f t="shared" si="419"/>
        <v>0</v>
      </c>
      <c r="AQ519" s="104"/>
      <c r="AR519" s="104"/>
      <c r="AS519" s="152"/>
      <c r="AT519" s="159"/>
      <c r="AU519" s="103"/>
      <c r="AV519" s="103"/>
      <c r="AW519" s="72">
        <f t="shared" si="420"/>
        <v>0</v>
      </c>
      <c r="AX519" s="104"/>
      <c r="AY519" s="104"/>
      <c r="AZ519" s="105"/>
      <c r="BA519" s="102"/>
      <c r="BB519" s="103"/>
      <c r="BC519" s="103"/>
      <c r="BD519" s="72">
        <f t="shared" si="421"/>
        <v>0</v>
      </c>
      <c r="BE519" s="104"/>
      <c r="BF519" s="104"/>
      <c r="BG519" s="152"/>
      <c r="BH519" s="159"/>
      <c r="BI519" s="103"/>
      <c r="BJ519" s="103"/>
      <c r="BK519" s="72">
        <f t="shared" si="422"/>
        <v>0</v>
      </c>
      <c r="BL519" s="104"/>
      <c r="BM519" s="104"/>
      <c r="BN519" s="105"/>
      <c r="BO519" s="102"/>
      <c r="BP519" s="103"/>
      <c r="BQ519" s="103"/>
      <c r="BR519" s="72">
        <f t="shared" si="423"/>
        <v>0</v>
      </c>
      <c r="BS519" s="104"/>
      <c r="BT519" s="104"/>
      <c r="BU519" s="152"/>
      <c r="BV519" s="159"/>
      <c r="BW519" s="103"/>
      <c r="BX519" s="103"/>
      <c r="BY519" s="72">
        <f t="shared" si="424"/>
        <v>0</v>
      </c>
      <c r="BZ519" s="104"/>
      <c r="CA519" s="104"/>
      <c r="CB519" s="105"/>
      <c r="CC519" s="102"/>
      <c r="CD519" s="103"/>
      <c r="CE519" s="103"/>
      <c r="CF519" s="72">
        <f t="shared" si="425"/>
        <v>0</v>
      </c>
      <c r="CG519" s="104"/>
      <c r="CH519" s="104"/>
      <c r="CI519" s="152"/>
      <c r="CJ519" s="159"/>
      <c r="CK519" s="103"/>
      <c r="CL519" s="103"/>
      <c r="CM519" s="72">
        <f t="shared" si="426"/>
        <v>0</v>
      </c>
      <c r="CN519" s="104"/>
      <c r="CO519" s="104"/>
      <c r="CP519" s="105"/>
      <c r="CQ519" s="102"/>
      <c r="CR519" s="103"/>
      <c r="CS519" s="103"/>
      <c r="CT519" s="72">
        <f t="shared" si="427"/>
        <v>0</v>
      </c>
      <c r="CU519" s="104"/>
      <c r="CV519" s="104"/>
      <c r="CW519" s="152"/>
      <c r="CX519" s="159"/>
      <c r="CY519" s="103"/>
      <c r="CZ519" s="103"/>
      <c r="DA519" s="72">
        <f t="shared" si="428"/>
        <v>0</v>
      </c>
      <c r="DB519" s="104"/>
      <c r="DC519" s="104"/>
      <c r="DD519" s="105"/>
      <c r="DE519" s="102"/>
      <c r="DF519" s="103"/>
      <c r="DG519" s="103"/>
      <c r="DH519" s="72">
        <f t="shared" si="429"/>
        <v>0</v>
      </c>
      <c r="DI519" s="104"/>
      <c r="DJ519" s="104"/>
      <c r="DK519" s="152"/>
      <c r="DL519" s="170">
        <f t="shared" si="430"/>
        <v>0</v>
      </c>
      <c r="DM519" s="51">
        <f>DN519*Довідники!$H$2</f>
        <v>0</v>
      </c>
      <c r="DN519" s="72">
        <f t="shared" si="431"/>
        <v>0</v>
      </c>
      <c r="DO519" s="96" t="str">
        <f t="shared" si="432"/>
        <v xml:space="preserve"> </v>
      </c>
      <c r="DP519" s="68" t="str">
        <f>IF(OR(DO519&lt;Довідники!$J$3, DO519&gt;Довідники!$K$3), "!", "")</f>
        <v>!</v>
      </c>
      <c r="DQ519" s="120"/>
      <c r="DR519" s="45" t="str">
        <f t="shared" si="433"/>
        <v/>
      </c>
      <c r="DS519" s="119"/>
      <c r="DT519" s="119"/>
      <c r="DU519" s="119"/>
      <c r="DV519" s="119"/>
      <c r="DW519" s="179"/>
      <c r="DX519" s="182"/>
      <c r="DY519" s="119"/>
      <c r="DZ519" s="119"/>
      <c r="EA519" s="183"/>
      <c r="EB519" s="129">
        <f t="shared" si="434"/>
        <v>0</v>
      </c>
      <c r="EC519" s="130">
        <f t="shared" si="435"/>
        <v>0</v>
      </c>
      <c r="ED519" s="131">
        <f t="shared" si="436"/>
        <v>0</v>
      </c>
      <c r="EE519" s="131">
        <f t="shared" si="437"/>
        <v>0</v>
      </c>
      <c r="EF519" s="131">
        <f t="shared" si="438"/>
        <v>0</v>
      </c>
      <c r="EG519" s="131">
        <f t="shared" si="439"/>
        <v>0</v>
      </c>
      <c r="EH519" s="131">
        <f t="shared" si="440"/>
        <v>0</v>
      </c>
      <c r="EI519" s="131">
        <f t="shared" si="441"/>
        <v>0</v>
      </c>
      <c r="EJ519" s="131">
        <f t="shared" si="442"/>
        <v>0</v>
      </c>
      <c r="EL519" s="123">
        <f t="shared" si="443"/>
        <v>0</v>
      </c>
    </row>
    <row r="520" spans="1:142" ht="13.5" hidden="1" thickBot="1" x14ac:dyDescent="0.25">
      <c r="A520" s="49">
        <f t="shared" si="409"/>
        <v>99</v>
      </c>
      <c r="B520" s="101"/>
      <c r="C520" s="50" t="str">
        <f>IF(ISBLANK(D520)=FALSE,VLOOKUP(D520,Довідники!$B$2:$C$45,2,FALSE),"")</f>
        <v/>
      </c>
      <c r="D520" s="145"/>
      <c r="E520" s="112"/>
      <c r="F520" s="48" t="str">
        <f t="shared" si="386"/>
        <v/>
      </c>
      <c r="G520" s="48" t="str">
        <f>CONCATENATE(IF($X520="З", CONCATENATE($R$4, ","), ""), IF($X520=Довідники!$E$5, CONCATENATE($R$4, "*,"), ""), IF($AE520="З", CONCATENATE($Y$4, ","), ""), IF($AE520=Довідники!$E$5, CONCATENATE($Y$4, "*,"), ""), IF($AL520="З", CONCATENATE($AF$4, ","), ""), IF($AL520=Довідники!$E$5, CONCATENATE($AF$4, "*,"), ""), IF($AS520="З", CONCATENATE($AM$4, ","), ""), IF($AS520=Довідники!$E$5, CONCATENATE($AM$4, "*,"), ""), IF($AZ520="З", CONCATENATE($AT$4, ","), ""), IF($AZ520=Довідники!$E$5, CONCATENATE($AT$4, "*,"), ""), IF($BG520="З", CONCATENATE($BA$4, ","), ""), IF($BG520=Довідники!$E$5, CONCATENATE($BA$4, "*,"), ""), IF($BN520="З", CONCATENATE($BH$4, ","), ""), IF($BN520=Довідники!$E$5, CONCATENATE($BH$4, "*,"), ""), IF($BU520="З", CONCATENATE($BO$4, ","), ""), IF($BU520=Довідники!$E$5, CONCATENATE($BO$4, "*,"), ""), IF($CB520="З", CONCATENATE($BV$4, ","), ""), IF($CB520=Довідники!$E$5, CONCATENATE($BV$4, "*,"), ""), IF($CI520="З", CONCATENATE($CC$4, ","), ""), IF($CI520=Довідники!$E$5, CONCATENATE($CC$4, "*,"), ""), IF($CP520="З", CONCATENATE($CJ$4, ","), ""), IF($CP520=Довідники!$E$5, CONCATENATE($CJ$4, "*,"), ""), IF($CW520="З", CONCATENATE($CQ$4, ","), ""), IF($CW520=Довідники!$E$5, CONCATENATE($CQ$4, "*,"), ""), IF($DD520="З", CONCATENATE($CX$4, ","), ""), IF($DD520=Довідники!$E$5, CONCATENATE($CX$4, "*,"), ""), IF($DK520="З", CONCATENATE($DE$4, ","), ""), IF($DK520=Довідники!$E$5, CONCATENATE($DE$4, "*,"), ""))</f>
        <v/>
      </c>
      <c r="H520" s="48" t="str">
        <f t="shared" si="387"/>
        <v/>
      </c>
      <c r="I520" s="48" t="str">
        <f t="shared" si="388"/>
        <v/>
      </c>
      <c r="J520" s="48">
        <f t="shared" si="410"/>
        <v>0</v>
      </c>
      <c r="K520" s="48" t="str">
        <f t="shared" si="390"/>
        <v/>
      </c>
      <c r="L520" s="48">
        <f t="shared" si="411"/>
        <v>0</v>
      </c>
      <c r="M520" s="51">
        <f t="shared" si="412"/>
        <v>0</v>
      </c>
      <c r="N520" s="51">
        <f t="shared" si="413"/>
        <v>0</v>
      </c>
      <c r="O520" s="52">
        <f t="shared" si="414"/>
        <v>0</v>
      </c>
      <c r="P520" s="96" t="str">
        <f t="shared" si="415"/>
        <v xml:space="preserve"> </v>
      </c>
      <c r="Q520" s="166" t="str">
        <f>IF(OR(P520&lt;Довідники!$J$8, P520&gt;Довідники!$K$8), "!", "")</f>
        <v>!</v>
      </c>
      <c r="R520" s="159"/>
      <c r="S520" s="103"/>
      <c r="T520" s="103"/>
      <c r="U520" s="72">
        <f t="shared" si="416"/>
        <v>0</v>
      </c>
      <c r="V520" s="104"/>
      <c r="W520" s="104"/>
      <c r="X520" s="105"/>
      <c r="Y520" s="102"/>
      <c r="Z520" s="103"/>
      <c r="AA520" s="103"/>
      <c r="AB520" s="72">
        <f t="shared" si="417"/>
        <v>0</v>
      </c>
      <c r="AC520" s="104"/>
      <c r="AD520" s="104"/>
      <c r="AE520" s="152"/>
      <c r="AF520" s="159"/>
      <c r="AG520" s="103"/>
      <c r="AH520" s="103"/>
      <c r="AI520" s="72">
        <f t="shared" si="418"/>
        <v>0</v>
      </c>
      <c r="AJ520" s="104"/>
      <c r="AK520" s="104"/>
      <c r="AL520" s="105"/>
      <c r="AM520" s="102"/>
      <c r="AN520" s="103"/>
      <c r="AO520" s="103"/>
      <c r="AP520" s="72">
        <f t="shared" si="419"/>
        <v>0</v>
      </c>
      <c r="AQ520" s="104"/>
      <c r="AR520" s="104"/>
      <c r="AS520" s="152"/>
      <c r="AT520" s="159"/>
      <c r="AU520" s="103"/>
      <c r="AV520" s="103"/>
      <c r="AW520" s="72">
        <f t="shared" si="420"/>
        <v>0</v>
      </c>
      <c r="AX520" s="104"/>
      <c r="AY520" s="104"/>
      <c r="AZ520" s="105"/>
      <c r="BA520" s="102"/>
      <c r="BB520" s="103"/>
      <c r="BC520" s="103"/>
      <c r="BD520" s="72">
        <f t="shared" si="421"/>
        <v>0</v>
      </c>
      <c r="BE520" s="104"/>
      <c r="BF520" s="104"/>
      <c r="BG520" s="152"/>
      <c r="BH520" s="159"/>
      <c r="BI520" s="103"/>
      <c r="BJ520" s="103"/>
      <c r="BK520" s="72">
        <f t="shared" si="422"/>
        <v>0</v>
      </c>
      <c r="BL520" s="104"/>
      <c r="BM520" s="104"/>
      <c r="BN520" s="105"/>
      <c r="BO520" s="102"/>
      <c r="BP520" s="103"/>
      <c r="BQ520" s="103"/>
      <c r="BR520" s="72">
        <f t="shared" si="423"/>
        <v>0</v>
      </c>
      <c r="BS520" s="104"/>
      <c r="BT520" s="104"/>
      <c r="BU520" s="152"/>
      <c r="BV520" s="159"/>
      <c r="BW520" s="103"/>
      <c r="BX520" s="103"/>
      <c r="BY520" s="72">
        <f t="shared" si="424"/>
        <v>0</v>
      </c>
      <c r="BZ520" s="104"/>
      <c r="CA520" s="104"/>
      <c r="CB520" s="105"/>
      <c r="CC520" s="102"/>
      <c r="CD520" s="103"/>
      <c r="CE520" s="103"/>
      <c r="CF520" s="72">
        <f t="shared" si="425"/>
        <v>0</v>
      </c>
      <c r="CG520" s="104"/>
      <c r="CH520" s="104"/>
      <c r="CI520" s="152"/>
      <c r="CJ520" s="159"/>
      <c r="CK520" s="103"/>
      <c r="CL520" s="103"/>
      <c r="CM520" s="72">
        <f t="shared" si="426"/>
        <v>0</v>
      </c>
      <c r="CN520" s="104"/>
      <c r="CO520" s="104"/>
      <c r="CP520" s="105"/>
      <c r="CQ520" s="102"/>
      <c r="CR520" s="103"/>
      <c r="CS520" s="103"/>
      <c r="CT520" s="72">
        <f t="shared" si="427"/>
        <v>0</v>
      </c>
      <c r="CU520" s="104"/>
      <c r="CV520" s="104"/>
      <c r="CW520" s="152"/>
      <c r="CX520" s="159"/>
      <c r="CY520" s="103"/>
      <c r="CZ520" s="103"/>
      <c r="DA520" s="72">
        <f t="shared" si="428"/>
        <v>0</v>
      </c>
      <c r="DB520" s="104"/>
      <c r="DC520" s="104"/>
      <c r="DD520" s="105"/>
      <c r="DE520" s="102"/>
      <c r="DF520" s="103"/>
      <c r="DG520" s="103"/>
      <c r="DH520" s="72">
        <f t="shared" si="429"/>
        <v>0</v>
      </c>
      <c r="DI520" s="104"/>
      <c r="DJ520" s="104"/>
      <c r="DK520" s="152"/>
      <c r="DL520" s="170">
        <f t="shared" si="430"/>
        <v>0</v>
      </c>
      <c r="DM520" s="51">
        <f>DN520*Довідники!$H$2</f>
        <v>0</v>
      </c>
      <c r="DN520" s="72">
        <f t="shared" si="431"/>
        <v>0</v>
      </c>
      <c r="DO520" s="96" t="str">
        <f t="shared" si="432"/>
        <v xml:space="preserve"> </v>
      </c>
      <c r="DP520" s="68" t="str">
        <f>IF(OR(DO520&lt;Довідники!$J$3, DO520&gt;Довідники!$K$3), "!", "")</f>
        <v>!</v>
      </c>
      <c r="DQ520" s="120"/>
      <c r="DR520" s="45" t="str">
        <f t="shared" si="433"/>
        <v/>
      </c>
      <c r="DS520" s="119"/>
      <c r="DT520" s="119"/>
      <c r="DU520" s="119"/>
      <c r="DV520" s="119"/>
      <c r="DW520" s="179"/>
      <c r="DX520" s="182"/>
      <c r="DY520" s="119"/>
      <c r="DZ520" s="119"/>
      <c r="EA520" s="183"/>
      <c r="EB520" s="129">
        <f t="shared" si="434"/>
        <v>0</v>
      </c>
      <c r="EC520" s="130">
        <f t="shared" si="435"/>
        <v>0</v>
      </c>
      <c r="ED520" s="131">
        <f t="shared" si="436"/>
        <v>0</v>
      </c>
      <c r="EE520" s="131">
        <f t="shared" si="437"/>
        <v>0</v>
      </c>
      <c r="EF520" s="131">
        <f t="shared" si="438"/>
        <v>0</v>
      </c>
      <c r="EG520" s="131">
        <f t="shared" si="439"/>
        <v>0</v>
      </c>
      <c r="EH520" s="131">
        <f t="shared" si="440"/>
        <v>0</v>
      </c>
      <c r="EI520" s="131">
        <f t="shared" si="441"/>
        <v>0</v>
      </c>
      <c r="EJ520" s="131">
        <f t="shared" si="442"/>
        <v>0</v>
      </c>
      <c r="EL520" s="123">
        <f t="shared" si="443"/>
        <v>0</v>
      </c>
    </row>
    <row r="521" spans="1:142" ht="13.5" hidden="1" thickBot="1" x14ac:dyDescent="0.25">
      <c r="A521" s="49">
        <f t="shared" si="409"/>
        <v>100</v>
      </c>
      <c r="B521" s="101"/>
      <c r="C521" s="50" t="str">
        <f>IF(ISBLANK(D521)=FALSE,VLOOKUP(D521,Довідники!$B$2:$C$45,2,FALSE),"")</f>
        <v/>
      </c>
      <c r="D521" s="145"/>
      <c r="E521" s="112"/>
      <c r="F521" s="48" t="str">
        <f t="shared" si="386"/>
        <v/>
      </c>
      <c r="G521" s="48" t="str">
        <f>CONCATENATE(IF($X521="З", CONCATENATE($R$4, ","), ""), IF($X521=Довідники!$E$5, CONCATENATE($R$4, "*,"), ""), IF($AE521="З", CONCATENATE($Y$4, ","), ""), IF($AE521=Довідники!$E$5, CONCATENATE($Y$4, "*,"), ""), IF($AL521="З", CONCATENATE($AF$4, ","), ""), IF($AL521=Довідники!$E$5, CONCATENATE($AF$4, "*,"), ""), IF($AS521="З", CONCATENATE($AM$4, ","), ""), IF($AS521=Довідники!$E$5, CONCATENATE($AM$4, "*,"), ""), IF($AZ521="З", CONCATENATE($AT$4, ","), ""), IF($AZ521=Довідники!$E$5, CONCATENATE($AT$4, "*,"), ""), IF($BG521="З", CONCATENATE($BA$4, ","), ""), IF($BG521=Довідники!$E$5, CONCATENATE($BA$4, "*,"), ""), IF($BN521="З", CONCATENATE($BH$4, ","), ""), IF($BN521=Довідники!$E$5, CONCATENATE($BH$4, "*,"), ""), IF($BU521="З", CONCATENATE($BO$4, ","), ""), IF($BU521=Довідники!$E$5, CONCATENATE($BO$4, "*,"), ""), IF($CB521="З", CONCATENATE($BV$4, ","), ""), IF($CB521=Довідники!$E$5, CONCATENATE($BV$4, "*,"), ""), IF($CI521="З", CONCATENATE($CC$4, ","), ""), IF($CI521=Довідники!$E$5, CONCATENATE($CC$4, "*,"), ""), IF($CP521="З", CONCATENATE($CJ$4, ","), ""), IF($CP521=Довідники!$E$5, CONCATENATE($CJ$4, "*,"), ""), IF($CW521="З", CONCATENATE($CQ$4, ","), ""), IF($CW521=Довідники!$E$5, CONCATENATE($CQ$4, "*,"), ""), IF($DD521="З", CONCATENATE($CX$4, ","), ""), IF($DD521=Довідники!$E$5, CONCATENATE($CX$4, "*,"), ""), IF($DK521="З", CONCATENATE($DE$4, ","), ""), IF($DK521=Довідники!$E$5, CONCATENATE($DE$4, "*,"), ""))</f>
        <v/>
      </c>
      <c r="H521" s="48" t="str">
        <f t="shared" si="387"/>
        <v/>
      </c>
      <c r="I521" s="48" t="str">
        <f t="shared" si="388"/>
        <v/>
      </c>
      <c r="J521" s="48">
        <f t="shared" si="389"/>
        <v>0</v>
      </c>
      <c r="K521" s="48" t="str">
        <f t="shared" si="390"/>
        <v/>
      </c>
      <c r="L521" s="48">
        <f t="shared" si="370"/>
        <v>0</v>
      </c>
      <c r="M521" s="51">
        <f t="shared" si="391"/>
        <v>0</v>
      </c>
      <c r="N521" s="51">
        <f t="shared" si="392"/>
        <v>0</v>
      </c>
      <c r="O521" s="52">
        <f t="shared" si="393"/>
        <v>0</v>
      </c>
      <c r="P521" s="96" t="str">
        <f t="shared" si="394"/>
        <v xml:space="preserve"> </v>
      </c>
      <c r="Q521" s="166" t="str">
        <f>IF(OR(P521&lt;Довідники!$J$8, P521&gt;Довідники!$K$8), "!", "")</f>
        <v>!</v>
      </c>
      <c r="R521" s="159"/>
      <c r="S521" s="103"/>
      <c r="T521" s="103"/>
      <c r="U521" s="72">
        <f t="shared" si="371"/>
        <v>0</v>
      </c>
      <c r="V521" s="104"/>
      <c r="W521" s="104"/>
      <c r="X521" s="105"/>
      <c r="Y521" s="102"/>
      <c r="Z521" s="103"/>
      <c r="AA521" s="103"/>
      <c r="AB521" s="72">
        <f t="shared" si="372"/>
        <v>0</v>
      </c>
      <c r="AC521" s="104"/>
      <c r="AD521" s="104"/>
      <c r="AE521" s="152"/>
      <c r="AF521" s="159"/>
      <c r="AG521" s="103"/>
      <c r="AH521" s="103"/>
      <c r="AI521" s="72">
        <f t="shared" si="373"/>
        <v>0</v>
      </c>
      <c r="AJ521" s="104"/>
      <c r="AK521" s="104"/>
      <c r="AL521" s="105"/>
      <c r="AM521" s="102"/>
      <c r="AN521" s="103"/>
      <c r="AO521" s="103"/>
      <c r="AP521" s="72">
        <f t="shared" si="374"/>
        <v>0</v>
      </c>
      <c r="AQ521" s="104"/>
      <c r="AR521" s="104"/>
      <c r="AS521" s="152"/>
      <c r="AT521" s="159"/>
      <c r="AU521" s="103"/>
      <c r="AV521" s="103"/>
      <c r="AW521" s="72">
        <f t="shared" si="375"/>
        <v>0</v>
      </c>
      <c r="AX521" s="104"/>
      <c r="AY521" s="104"/>
      <c r="AZ521" s="105"/>
      <c r="BA521" s="102"/>
      <c r="BB521" s="103"/>
      <c r="BC521" s="103"/>
      <c r="BD521" s="72">
        <f t="shared" si="376"/>
        <v>0</v>
      </c>
      <c r="BE521" s="104"/>
      <c r="BF521" s="104"/>
      <c r="BG521" s="152"/>
      <c r="BH521" s="159"/>
      <c r="BI521" s="103"/>
      <c r="BJ521" s="103"/>
      <c r="BK521" s="72">
        <f t="shared" si="377"/>
        <v>0</v>
      </c>
      <c r="BL521" s="104"/>
      <c r="BM521" s="104"/>
      <c r="BN521" s="105"/>
      <c r="BO521" s="102"/>
      <c r="BP521" s="103"/>
      <c r="BQ521" s="103"/>
      <c r="BR521" s="72">
        <f t="shared" si="378"/>
        <v>0</v>
      </c>
      <c r="BS521" s="104"/>
      <c r="BT521" s="104"/>
      <c r="BU521" s="152"/>
      <c r="BV521" s="159"/>
      <c r="BW521" s="103"/>
      <c r="BX521" s="103"/>
      <c r="BY521" s="72">
        <f t="shared" si="379"/>
        <v>0</v>
      </c>
      <c r="BZ521" s="104"/>
      <c r="CA521" s="104"/>
      <c r="CB521" s="105"/>
      <c r="CC521" s="102"/>
      <c r="CD521" s="103"/>
      <c r="CE521" s="103"/>
      <c r="CF521" s="72">
        <f t="shared" si="380"/>
        <v>0</v>
      </c>
      <c r="CG521" s="104"/>
      <c r="CH521" s="104"/>
      <c r="CI521" s="152"/>
      <c r="CJ521" s="159"/>
      <c r="CK521" s="103"/>
      <c r="CL521" s="103"/>
      <c r="CM521" s="72">
        <f t="shared" si="381"/>
        <v>0</v>
      </c>
      <c r="CN521" s="104"/>
      <c r="CO521" s="104"/>
      <c r="CP521" s="105"/>
      <c r="CQ521" s="102"/>
      <c r="CR521" s="103"/>
      <c r="CS521" s="103"/>
      <c r="CT521" s="72">
        <f t="shared" si="382"/>
        <v>0</v>
      </c>
      <c r="CU521" s="104"/>
      <c r="CV521" s="104"/>
      <c r="CW521" s="152"/>
      <c r="CX521" s="159"/>
      <c r="CY521" s="103"/>
      <c r="CZ521" s="103"/>
      <c r="DA521" s="72">
        <f t="shared" si="383"/>
        <v>0</v>
      </c>
      <c r="DB521" s="104"/>
      <c r="DC521" s="104"/>
      <c r="DD521" s="105"/>
      <c r="DE521" s="102"/>
      <c r="DF521" s="103"/>
      <c r="DG521" s="103"/>
      <c r="DH521" s="72">
        <f t="shared" si="384"/>
        <v>0</v>
      </c>
      <c r="DI521" s="104"/>
      <c r="DJ521" s="104"/>
      <c r="DK521" s="152"/>
      <c r="DL521" s="170">
        <f t="shared" si="395"/>
        <v>0</v>
      </c>
      <c r="DM521" s="51">
        <f>DN521*Довідники!$H$2</f>
        <v>0</v>
      </c>
      <c r="DN521" s="72">
        <f t="shared" si="396"/>
        <v>0</v>
      </c>
      <c r="DO521" s="96" t="str">
        <f t="shared" si="385"/>
        <v xml:space="preserve"> </v>
      </c>
      <c r="DP521" s="68" t="str">
        <f>IF(OR(DO521&lt;Довідники!$J$3, DO521&gt;Довідники!$K$3), "!", "")</f>
        <v>!</v>
      </c>
      <c r="DQ521" s="120"/>
      <c r="DR521" s="45" t="str">
        <f t="shared" si="397"/>
        <v/>
      </c>
      <c r="DS521" s="119"/>
      <c r="DT521" s="119"/>
      <c r="DU521" s="119"/>
      <c r="DV521" s="119"/>
      <c r="DW521" s="179"/>
      <c r="DX521" s="182"/>
      <c r="DY521" s="119"/>
      <c r="DZ521" s="119"/>
      <c r="EA521" s="183"/>
      <c r="EB521" s="129">
        <f t="shared" si="404"/>
        <v>0</v>
      </c>
      <c r="EC521" s="130">
        <f t="shared" si="405"/>
        <v>0</v>
      </c>
      <c r="ED521" s="131">
        <f t="shared" si="406"/>
        <v>0</v>
      </c>
      <c r="EE521" s="131">
        <f t="shared" si="399"/>
        <v>0</v>
      </c>
      <c r="EF521" s="131">
        <f t="shared" si="400"/>
        <v>0</v>
      </c>
      <c r="EG521" s="131">
        <f t="shared" si="401"/>
        <v>0</v>
      </c>
      <c r="EH521" s="131">
        <f t="shared" si="402"/>
        <v>0</v>
      </c>
      <c r="EI521" s="131">
        <f t="shared" si="403"/>
        <v>0</v>
      </c>
      <c r="EJ521" s="131">
        <f t="shared" si="407"/>
        <v>0</v>
      </c>
      <c r="EL521" s="123">
        <f t="shared" si="408"/>
        <v>0</v>
      </c>
    </row>
    <row r="522" spans="1:142" s="60" customFormat="1" ht="13.5" hidden="1" thickBot="1" x14ac:dyDescent="0.25">
      <c r="A522" s="53"/>
      <c r="B522" s="54" t="s">
        <v>100</v>
      </c>
      <c r="C522" s="55"/>
      <c r="D522" s="146"/>
      <c r="E522" s="113">
        <f>SUM(E422:E521)</f>
        <v>0</v>
      </c>
      <c r="F522" s="57"/>
      <c r="G522" s="57"/>
      <c r="H522" s="57"/>
      <c r="I522" s="57"/>
      <c r="J522" s="57"/>
      <c r="K522" s="57"/>
      <c r="L522" s="57">
        <f>SUM(L422:L521)</f>
        <v>0</v>
      </c>
      <c r="M522" s="58">
        <f>SUM(M422:M521)</f>
        <v>0</v>
      </c>
      <c r="N522" s="58">
        <f>SUM(N422:N521)</f>
        <v>0</v>
      </c>
      <c r="O522" s="59">
        <f>SUM(O422:O521)</f>
        <v>0</v>
      </c>
      <c r="P522" s="59"/>
      <c r="Q522" s="59"/>
      <c r="R522" s="160"/>
      <c r="S522" s="74"/>
      <c r="T522" s="74"/>
      <c r="U522" s="75"/>
      <c r="V522" s="58"/>
      <c r="W522" s="58"/>
      <c r="X522" s="52"/>
      <c r="Y522" s="73"/>
      <c r="Z522" s="74"/>
      <c r="AA522" s="74"/>
      <c r="AB522" s="75"/>
      <c r="AC522" s="58"/>
      <c r="AD522" s="58"/>
      <c r="AE522" s="153"/>
      <c r="AF522" s="160"/>
      <c r="AG522" s="74"/>
      <c r="AH522" s="74"/>
      <c r="AI522" s="75"/>
      <c r="AJ522" s="58"/>
      <c r="AK522" s="58"/>
      <c r="AL522" s="59"/>
      <c r="AM522" s="73"/>
      <c r="AN522" s="74"/>
      <c r="AO522" s="74"/>
      <c r="AP522" s="75"/>
      <c r="AQ522" s="58"/>
      <c r="AR522" s="58"/>
      <c r="AS522" s="153"/>
      <c r="AT522" s="160"/>
      <c r="AU522" s="74"/>
      <c r="AV522" s="74"/>
      <c r="AW522" s="75"/>
      <c r="AX522" s="58"/>
      <c r="AY522" s="58"/>
      <c r="AZ522" s="59"/>
      <c r="BA522" s="73"/>
      <c r="BB522" s="74"/>
      <c r="BC522" s="74"/>
      <c r="BD522" s="75"/>
      <c r="BE522" s="58"/>
      <c r="BF522" s="58"/>
      <c r="BG522" s="153"/>
      <c r="BH522" s="160"/>
      <c r="BI522" s="74"/>
      <c r="BJ522" s="74"/>
      <c r="BK522" s="75"/>
      <c r="BL522" s="58"/>
      <c r="BM522" s="58"/>
      <c r="BN522" s="59"/>
      <c r="BO522" s="73"/>
      <c r="BP522" s="74"/>
      <c r="BQ522" s="74"/>
      <c r="BR522" s="75"/>
      <c r="BS522" s="58"/>
      <c r="BT522" s="58"/>
      <c r="BU522" s="153"/>
      <c r="BV522" s="160"/>
      <c r="BW522" s="74"/>
      <c r="BX522" s="74"/>
      <c r="BY522" s="75"/>
      <c r="BZ522" s="58"/>
      <c r="CA522" s="58"/>
      <c r="CB522" s="59"/>
      <c r="CC522" s="73"/>
      <c r="CD522" s="74"/>
      <c r="CE522" s="74"/>
      <c r="CF522" s="75"/>
      <c r="CG522" s="58"/>
      <c r="CH522" s="58"/>
      <c r="CI522" s="153"/>
      <c r="CJ522" s="160"/>
      <c r="CK522" s="74"/>
      <c r="CL522" s="74"/>
      <c r="CM522" s="75"/>
      <c r="CN522" s="58"/>
      <c r="CO522" s="58"/>
      <c r="CP522" s="59"/>
      <c r="CQ522" s="73"/>
      <c r="CR522" s="74"/>
      <c r="CS522" s="74"/>
      <c r="CT522" s="75"/>
      <c r="CU522" s="58"/>
      <c r="CV522" s="58"/>
      <c r="CW522" s="153"/>
      <c r="CX522" s="160"/>
      <c r="CY522" s="74"/>
      <c r="CZ522" s="74"/>
      <c r="DA522" s="75"/>
      <c r="DB522" s="58"/>
      <c r="DC522" s="58"/>
      <c r="DD522" s="59"/>
      <c r="DE522" s="73"/>
      <c r="DF522" s="74"/>
      <c r="DG522" s="74"/>
      <c r="DH522" s="75"/>
      <c r="DI522" s="58"/>
      <c r="DJ522" s="58"/>
      <c r="DK522" s="153"/>
      <c r="DL522" s="171">
        <f>SUM(DL422:DL521)</f>
        <v>0</v>
      </c>
      <c r="DM522" s="58">
        <f>SUM(DM422:DM521)</f>
        <v>0</v>
      </c>
      <c r="DN522" s="58"/>
      <c r="DO522" s="97" t="str">
        <f>IF(DM522&lt;&gt;0,DL522/DM522," ")</f>
        <v xml:space="preserve"> </v>
      </c>
      <c r="DP522" s="69" t="str">
        <f>IF(OR(DO522&lt;Довідники!$J$3, DO522&gt;Довідники!$K$3), "!", "")</f>
        <v>!</v>
      </c>
      <c r="DQ522" s="48"/>
      <c r="DR522" s="45"/>
      <c r="DS522" s="117"/>
      <c r="DT522" s="117"/>
      <c r="DU522" s="117"/>
      <c r="DV522" s="119"/>
      <c r="DW522" s="179"/>
      <c r="DX522" s="182"/>
      <c r="DY522" s="119"/>
      <c r="DZ522" s="119"/>
      <c r="EA522" s="183"/>
      <c r="EB522" s="129">
        <f t="shared" si="404"/>
        <v>0</v>
      </c>
      <c r="EC522" s="130">
        <f t="shared" si="405"/>
        <v>0</v>
      </c>
      <c r="ED522" s="131">
        <f t="shared" si="406"/>
        <v>0</v>
      </c>
      <c r="EE522" s="131">
        <f t="shared" si="399"/>
        <v>0</v>
      </c>
      <c r="EF522" s="131">
        <f t="shared" si="400"/>
        <v>0</v>
      </c>
      <c r="EG522" s="131">
        <f t="shared" si="401"/>
        <v>0</v>
      </c>
      <c r="EH522" s="131">
        <f t="shared" si="402"/>
        <v>0</v>
      </c>
      <c r="EI522" s="131">
        <f t="shared" si="403"/>
        <v>0</v>
      </c>
      <c r="EJ522" s="131">
        <f t="shared" si="407"/>
        <v>0</v>
      </c>
      <c r="EL522" s="123">
        <f t="shared" si="408"/>
        <v>0</v>
      </c>
    </row>
    <row r="523" spans="1:142" s="60" customFormat="1" ht="13.5" hidden="1" thickBot="1" x14ac:dyDescent="0.25">
      <c r="A523" s="61"/>
      <c r="B523" s="589" t="s">
        <v>240</v>
      </c>
      <c r="C523" s="62"/>
      <c r="D523" s="148"/>
      <c r="E523" s="114"/>
      <c r="F523" s="63"/>
      <c r="G523" s="63"/>
      <c r="H523" s="63"/>
      <c r="I523" s="63"/>
      <c r="J523" s="63"/>
      <c r="K523" s="63"/>
      <c r="L523" s="63"/>
      <c r="M523" s="64"/>
      <c r="N523" s="64"/>
      <c r="O523" s="65"/>
      <c r="P523" s="65"/>
      <c r="Q523" s="168"/>
      <c r="R523" s="163"/>
      <c r="S523" s="82"/>
      <c r="T523" s="82"/>
      <c r="U523" s="83"/>
      <c r="V523" s="64"/>
      <c r="W523" s="64"/>
      <c r="X523" s="45"/>
      <c r="Y523" s="81"/>
      <c r="Z523" s="82"/>
      <c r="AA523" s="82"/>
      <c r="AB523" s="83"/>
      <c r="AC523" s="64"/>
      <c r="AD523" s="64"/>
      <c r="AE523" s="154"/>
      <c r="AF523" s="163"/>
      <c r="AG523" s="82"/>
      <c r="AH523" s="82"/>
      <c r="AI523" s="83"/>
      <c r="AJ523" s="64"/>
      <c r="AK523" s="64"/>
      <c r="AL523" s="65"/>
      <c r="AM523" s="81"/>
      <c r="AN523" s="82"/>
      <c r="AO523" s="82"/>
      <c r="AP523" s="83"/>
      <c r="AQ523" s="64"/>
      <c r="AR523" s="64"/>
      <c r="AS523" s="154"/>
      <c r="AT523" s="163"/>
      <c r="AU523" s="82"/>
      <c r="AV523" s="82"/>
      <c r="AW523" s="83"/>
      <c r="AX523" s="64"/>
      <c r="AY523" s="64"/>
      <c r="AZ523" s="65"/>
      <c r="BA523" s="81"/>
      <c r="BB523" s="82"/>
      <c r="BC523" s="82"/>
      <c r="BD523" s="83"/>
      <c r="BE523" s="64"/>
      <c r="BF523" s="64"/>
      <c r="BG523" s="154"/>
      <c r="BH523" s="163"/>
      <c r="BI523" s="82"/>
      <c r="BJ523" s="82"/>
      <c r="BK523" s="83"/>
      <c r="BL523" s="64"/>
      <c r="BM523" s="64"/>
      <c r="BN523" s="65"/>
      <c r="BO523" s="81"/>
      <c r="BP523" s="82"/>
      <c r="BQ523" s="82"/>
      <c r="BR523" s="83"/>
      <c r="BS523" s="64"/>
      <c r="BT523" s="64"/>
      <c r="BU523" s="154"/>
      <c r="BV523" s="163"/>
      <c r="BW523" s="82"/>
      <c r="BX523" s="82"/>
      <c r="BY523" s="83"/>
      <c r="BZ523" s="64"/>
      <c r="CA523" s="64"/>
      <c r="CB523" s="65"/>
      <c r="CC523" s="81"/>
      <c r="CD523" s="82"/>
      <c r="CE523" s="82"/>
      <c r="CF523" s="83"/>
      <c r="CG523" s="64"/>
      <c r="CH523" s="64"/>
      <c r="CI523" s="154"/>
      <c r="CJ523" s="163"/>
      <c r="CK523" s="82"/>
      <c r="CL523" s="82"/>
      <c r="CM523" s="83"/>
      <c r="CN523" s="64"/>
      <c r="CO523" s="64"/>
      <c r="CP523" s="65"/>
      <c r="CQ523" s="81"/>
      <c r="CR523" s="82"/>
      <c r="CS523" s="82"/>
      <c r="CT523" s="83"/>
      <c r="CU523" s="64"/>
      <c r="CV523" s="64"/>
      <c r="CW523" s="154"/>
      <c r="CX523" s="163"/>
      <c r="CY523" s="82"/>
      <c r="CZ523" s="82"/>
      <c r="DA523" s="83"/>
      <c r="DB523" s="64"/>
      <c r="DC523" s="64"/>
      <c r="DD523" s="65"/>
      <c r="DE523" s="81"/>
      <c r="DF523" s="82"/>
      <c r="DG523" s="82"/>
      <c r="DH523" s="83"/>
      <c r="DI523" s="64"/>
      <c r="DJ523" s="64"/>
      <c r="DK523" s="154"/>
      <c r="DL523" s="172"/>
      <c r="DM523" s="64"/>
      <c r="DN523" s="64"/>
      <c r="DO523" s="98"/>
      <c r="DP523" s="70"/>
      <c r="DQ523" s="43"/>
      <c r="DR523" s="45"/>
      <c r="DS523" s="47"/>
      <c r="DT523" s="47"/>
      <c r="DU523" s="47"/>
      <c r="DV523" s="180"/>
      <c r="DW523" s="181"/>
      <c r="DX523" s="182"/>
      <c r="DY523" s="119"/>
      <c r="DZ523" s="119"/>
      <c r="EA523" s="184"/>
      <c r="EB523" s="129">
        <f t="shared" si="404"/>
        <v>0</v>
      </c>
      <c r="EC523" s="130">
        <f t="shared" si="405"/>
        <v>0</v>
      </c>
      <c r="ED523" s="131">
        <f t="shared" si="406"/>
        <v>0</v>
      </c>
      <c r="EE523" s="131">
        <f t="shared" si="399"/>
        <v>0</v>
      </c>
      <c r="EF523" s="131">
        <f t="shared" si="400"/>
        <v>0</v>
      </c>
      <c r="EG523" s="131">
        <f t="shared" si="401"/>
        <v>0</v>
      </c>
      <c r="EH523" s="131">
        <f t="shared" si="402"/>
        <v>0</v>
      </c>
      <c r="EI523" s="131">
        <f t="shared" si="403"/>
        <v>0</v>
      </c>
      <c r="EJ523" s="131">
        <f t="shared" si="407"/>
        <v>0</v>
      </c>
      <c r="EK523" s="66"/>
      <c r="EL523" s="123">
        <f t="shared" si="408"/>
        <v>0</v>
      </c>
    </row>
    <row r="524" spans="1:142" ht="13.5" hidden="1" thickBot="1" x14ac:dyDescent="0.25">
      <c r="A524" s="49">
        <v>1</v>
      </c>
      <c r="B524" s="101"/>
      <c r="C524" s="50" t="str">
        <f>IF(ISBLANK(D524)=FALSE,VLOOKUP(D524,Довідники!$B$2:$C$45,2,FALSE),"")</f>
        <v/>
      </c>
      <c r="D524" s="145"/>
      <c r="E524" s="112"/>
      <c r="F524" s="48" t="str">
        <f>CONCATENATE(IF($X524="Е", CONCATENATE($R$4, ","), ""), IF($AE524="Е", CONCATENATE($Y$4, ","), ""), IF($AL524="Е", CONCATENATE($AF$4, ","), ""), IF($AS524="Е", CONCATENATE($AM$4, ","), ""), IF($AZ524="Е", CONCATENATE($AT$4, ","), ""), IF($BG524="Е", CONCATENATE($BA$4, ","), ""), IF($BN524="Е", CONCATENATE($BH$4, ","), ""), IF($BU524="Е", CONCATENATE($BO$4, ","), ""), IF($CB524="Е", CONCATENATE($BV$4, ","), ""), IF($CI524="Е", CONCATENATE($CC$4, ","), ""), IF($CP524="Е", CONCATENATE($CJ$4, ","), ""), IF($CW524="Е", CONCATENATE($CQ$4, ","), ""), IF($DD524="Е", CONCATENATE($CX$4, ","), ""), IF($DK524="Е", CONCATENATE($DE$4, ","), ""))</f>
        <v/>
      </c>
      <c r="G524" s="48" t="str">
        <f>CONCATENATE(IF($X524="З", CONCATENATE($R$4, ","), ""), IF($X524=Довідники!$E$5, CONCATENATE($R$4, "*,"), ""), IF($AE524="З", CONCATENATE($Y$4, ","), ""), IF($AE524=Довідники!$E$5, CONCATENATE($Y$4, "*,"), ""), IF($AL524="З", CONCATENATE($AF$4, ","), ""), IF($AL524=Довідники!$E$5, CONCATENATE($AF$4, "*,"), ""), IF($AS524="З", CONCATENATE($AM$4, ","), ""), IF($AS524=Довідники!$E$5, CONCATENATE($AM$4, "*,"), ""), IF($AZ524="З", CONCATENATE($AT$4, ","), ""), IF($AZ524=Довідники!$E$5, CONCATENATE($AT$4, "*,"), ""), IF($BG524="З", CONCATENATE($BA$4, ","), ""), IF($BG524=Довідники!$E$5, CONCATENATE($BA$4, "*,"), ""), IF($BN524="З", CONCATENATE($BH$4, ","), ""), IF($BN524=Довідники!$E$5, CONCATENATE($BH$4, "*,"), ""), IF($BU524="З", CONCATENATE($BO$4, ","), ""), IF($BU524=Довідники!$E$5, CONCATENATE($BO$4, "*,"), ""), IF($CB524="З", CONCATENATE($BV$4, ","), ""), IF($CB524=Довідники!$E$5, CONCATENATE($BV$4, "*,"), ""), IF($CI524="З", CONCATENATE($CC$4, ","), ""), IF($CI524=Довідники!$E$5, CONCATENATE($CC$4, "*,"), ""), IF($CP524="З", CONCATENATE($CJ$4, ","), ""), IF($CP524=Довідники!$E$5, CONCATENATE($CJ$4, "*,"), ""), IF($CW524="З", CONCATENATE($CQ$4, ","), ""), IF($CW524=Довідники!$E$5, CONCATENATE($CQ$4, "*,"), ""), IF($DD524="З", CONCATENATE($CX$4, ","), ""), IF($DD524=Довідники!$E$5, CONCATENATE($CX$4, "*,"), ""), IF($DK524="З", CONCATENATE($DE$4, ","), ""), IF($DK524=Довідники!$E$5, CONCATENATE($DE$4, "*,"), ""))</f>
        <v/>
      </c>
      <c r="H524" s="48" t="str">
        <f>CONCATENATE(IF($W524="КП", CONCATENATE($R$4, ","), ""), IF($AD524="КП", CONCATENATE($Y$4, ","), ""), IF($AK524="КП", CONCATENATE($AF$4, ","), ""), IF($AR524="КП", CONCATENATE($AM$4, ","), ""), IF($AY524="КП", CONCATENATE($AT$4, ","), ""), IF($BF524="КП", CONCATENATE($BA$4, ","), ""), IF($BM524="КП", CONCATENATE($BH$4, ","), ""), IF($BT524="КП", CONCATENATE($BO$4, ","), ""), IF($CA524="КП", CONCATENATE($BV$4, ","), ""), IF($CH524="КП", CONCATENATE($CC$4, ","), ""), IF($CO524="КП", CONCATENATE($CJ$4, ","), ""), IF($CV524="КП", CONCATENATE($CQ$4, ","), ""), IF($DC524="КП", CONCATENATE($CX$4, ","), ""), IF($DJ524="КП", CONCATENATE($DE$4, ","), ""))</f>
        <v/>
      </c>
      <c r="I524" s="48" t="str">
        <f>CONCATENATE(IF($W524="КР", CONCATENATE($R$4, ","), ""), IF($AD524="КР", CONCATENATE($Y$4, ","), ""), IF($AK524="КР", CONCATENATE($AF$4, ","), ""), IF($AR524="КР", CONCATENATE($AM$4, ","), ""), IF($AY524="КР", CONCATENATE($AT$4, ","), ""), IF($BF524="КР", CONCATENATE($BA$4, ","), ""), IF($BM524="КР", CONCATENATE($BH$4, ","), ""), IF($BT524="КР", CONCATENATE($BO$4, ","), ""), IF($CA524="КР", CONCATENATE($BV$4, ","), ""), IF($CH524="КР", CONCATENATE($CC$4, ","), ""), IF($CO524="КР", CONCATENATE($CJ$4, ","), ""), IF($CV524="КР", CONCATENATE($CQ$4, ","), ""), IF($DC524="КР", CONCATENATE($CX$4, ","), ""), IF($DJ524="КР", CONCATENATE($DE$4, ","), ""))</f>
        <v/>
      </c>
      <c r="J524" s="48">
        <f>V524+AC524+AJ524+AQ524+AX524+BE524+BL524+BS524+BZ524+CG524+CN524+CU524+DB524+DI524</f>
        <v>0</v>
      </c>
      <c r="K524" s="48" t="str">
        <f>CONCATENATE(IF($V524&lt;&gt;"", CONCATENATE($R$4, ","), ""), IF($AC524&lt;&gt;"", CONCATENATE($Y$4, ","), ""), IF($AJ524&lt;&gt;"", CONCATENATE($AF$4, ","), ""), IF($AQ524&lt;&gt;"", CONCATENATE($AM$4, ","), ""), IF($AX524&lt;&gt;"", CONCATENATE($AT$4, ","), ""), IF($BE524&lt;&gt;"", CONCATENATE($BA$4, ","), ""), IF($BL524&lt;&gt;"", CONCATENATE($BH$4, ","), ""), IF($BS524&lt;&gt;"", CONCATENATE($BO$4, ","), ""), IF($BZ524&lt;&gt;"", CONCATENATE($BV$4, ","), ""), IF($CG524&lt;&gt;"", CONCATENATE($CC$4, ","), ""), IF($CN524&lt;&gt;"", CONCATENATE($CJ$4, ","), ""), IF($CU524&lt;&gt;"", CONCATENATE($CQ$4, ","), ""), IF($DB524&lt;&gt;"", CONCATENATE($CX$4, ","), ""), IF($DI524&lt;&gt;"", CONCATENATE($DE$4, ","), ""))</f>
        <v/>
      </c>
      <c r="L524" s="48">
        <f t="shared" ref="L524" si="444">SUM(M524:O524)</f>
        <v>0</v>
      </c>
      <c r="M524" s="51">
        <f>$R$6*R524+$Y$6*Y524+$AF$6*AF524+$AM$6*AM524+$AT$6*AT524+$BA$6*BA524+$BH$6*BH524+$BO$6*BO524+$BV$6*BV524+$CC$6*CC524+$CJ$6*CJ524+$CQ$6*CQ524+$CX$6*CX524+$DE$6*DE524</f>
        <v>0</v>
      </c>
      <c r="N524" s="51">
        <f>$R$6*S524+$Y$6*Z524+$AF$6*AG524+$AM$6*AN524+$AT$6*AU524+$BA$6*BB524+$BH$6*BI524+$BO$6*BP524+$BV$6*BW524+$CC$6*CD524+$CJ$6*CK524+$CQ$6*CR524+$CX$6*CY524+$DE$6*DF524</f>
        <v>0</v>
      </c>
      <c r="O524" s="52">
        <f>$R$6*T524+$Y$6*AA524+$AF$6*AH524+$AM$6*AO524+$AT$6*AV524+$BA$6*BC524+$BH$6*BJ524+$BO$6*BQ524+$BV$6*BX524+$CC$6*CE524+$CJ$6*CL524+$CQ$6*CS524+$CX$6*CZ524+$DE$6*DG524</f>
        <v>0</v>
      </c>
      <c r="P524" s="96" t="str">
        <f>IF(DM524&lt;&gt;0, L524/DM524, " ")</f>
        <v xml:space="preserve"> </v>
      </c>
      <c r="Q524" s="166" t="str">
        <f>IF(OR(P524&lt;Довідники!$J$8, P524&gt;Довідники!$K$8), "!", "")</f>
        <v>!</v>
      </c>
      <c r="R524" s="159"/>
      <c r="S524" s="103"/>
      <c r="T524" s="103"/>
      <c r="U524" s="72">
        <f t="shared" ref="U524" si="445">SUM(R524:T524)</f>
        <v>0</v>
      </c>
      <c r="V524" s="104"/>
      <c r="W524" s="104"/>
      <c r="X524" s="105"/>
      <c r="Y524" s="102"/>
      <c r="Z524" s="103"/>
      <c r="AA524" s="103"/>
      <c r="AB524" s="72">
        <f t="shared" ref="AB524" si="446">SUM(Y524:AA524)</f>
        <v>0</v>
      </c>
      <c r="AC524" s="104"/>
      <c r="AD524" s="104"/>
      <c r="AE524" s="152"/>
      <c r="AF524" s="159"/>
      <c r="AG524" s="103"/>
      <c r="AH524" s="103"/>
      <c r="AI524" s="72">
        <f t="shared" ref="AI524" si="447">SUM(AF524:AH524)</f>
        <v>0</v>
      </c>
      <c r="AJ524" s="104"/>
      <c r="AK524" s="104"/>
      <c r="AL524" s="105"/>
      <c r="AM524" s="102"/>
      <c r="AN524" s="103"/>
      <c r="AO524" s="103"/>
      <c r="AP524" s="72">
        <f t="shared" ref="AP524" si="448">SUM(AM524:AO524)</f>
        <v>0</v>
      </c>
      <c r="AQ524" s="104"/>
      <c r="AR524" s="104"/>
      <c r="AS524" s="152"/>
      <c r="AT524" s="159"/>
      <c r="AU524" s="103"/>
      <c r="AV524" s="103"/>
      <c r="AW524" s="72">
        <f t="shared" ref="AW524" si="449">SUM(AT524:AV524)</f>
        <v>0</v>
      </c>
      <c r="AX524" s="104"/>
      <c r="AY524" s="104"/>
      <c r="AZ524" s="105"/>
      <c r="BA524" s="102"/>
      <c r="BB524" s="103"/>
      <c r="BC524" s="103"/>
      <c r="BD524" s="72">
        <f t="shared" ref="BD524" si="450">SUM(BA524:BC524)</f>
        <v>0</v>
      </c>
      <c r="BE524" s="104"/>
      <c r="BF524" s="104"/>
      <c r="BG524" s="152"/>
      <c r="BH524" s="159"/>
      <c r="BI524" s="103"/>
      <c r="BJ524" s="103"/>
      <c r="BK524" s="72">
        <f t="shared" ref="BK524" si="451">SUM(BH524:BJ524)</f>
        <v>0</v>
      </c>
      <c r="BL524" s="104"/>
      <c r="BM524" s="104"/>
      <c r="BN524" s="105"/>
      <c r="BO524" s="102"/>
      <c r="BP524" s="103"/>
      <c r="BQ524" s="103"/>
      <c r="BR524" s="72">
        <f t="shared" ref="BR524" si="452">SUM(BO524:BQ524)</f>
        <v>0</v>
      </c>
      <c r="BS524" s="104"/>
      <c r="BT524" s="104"/>
      <c r="BU524" s="152"/>
      <c r="BV524" s="159"/>
      <c r="BW524" s="103"/>
      <c r="BX524" s="103"/>
      <c r="BY524" s="72">
        <f t="shared" ref="BY524" si="453">SUM(BV524:BX524)</f>
        <v>0</v>
      </c>
      <c r="BZ524" s="104"/>
      <c r="CA524" s="104"/>
      <c r="CB524" s="105"/>
      <c r="CC524" s="102"/>
      <c r="CD524" s="103"/>
      <c r="CE524" s="103"/>
      <c r="CF524" s="72">
        <f t="shared" ref="CF524" si="454">SUM(CC524:CE524)</f>
        <v>0</v>
      </c>
      <c r="CG524" s="104"/>
      <c r="CH524" s="104"/>
      <c r="CI524" s="152"/>
      <c r="CJ524" s="159"/>
      <c r="CK524" s="103"/>
      <c r="CL524" s="103"/>
      <c r="CM524" s="72">
        <f t="shared" ref="CM524" si="455">SUM(CJ524:CL524)</f>
        <v>0</v>
      </c>
      <c r="CN524" s="104"/>
      <c r="CO524" s="104"/>
      <c r="CP524" s="105"/>
      <c r="CQ524" s="102"/>
      <c r="CR524" s="103"/>
      <c r="CS524" s="103"/>
      <c r="CT524" s="72">
        <f t="shared" ref="CT524" si="456">SUM(CQ524:CS524)</f>
        <v>0</v>
      </c>
      <c r="CU524" s="104"/>
      <c r="CV524" s="104"/>
      <c r="CW524" s="152"/>
      <c r="CX524" s="159"/>
      <c r="CY524" s="103"/>
      <c r="CZ524" s="103"/>
      <c r="DA524" s="72">
        <f t="shared" ref="DA524" si="457">SUM(CX524:CZ524)</f>
        <v>0</v>
      </c>
      <c r="DB524" s="104"/>
      <c r="DC524" s="104"/>
      <c r="DD524" s="105"/>
      <c r="DE524" s="102"/>
      <c r="DF524" s="103"/>
      <c r="DG524" s="103"/>
      <c r="DH524" s="72">
        <f t="shared" ref="DH524" si="458">SUM(DE524:DG524)</f>
        <v>0</v>
      </c>
      <c r="DI524" s="104"/>
      <c r="DJ524" s="104"/>
      <c r="DK524" s="152"/>
      <c r="DL524" s="170">
        <f>DM524-L524</f>
        <v>0</v>
      </c>
      <c r="DM524" s="51">
        <f>DN524*Довідники!$H$2</f>
        <v>0</v>
      </c>
      <c r="DN524" s="72">
        <f>E524-DQ524</f>
        <v>0</v>
      </c>
      <c r="DO524" s="96" t="str">
        <f t="shared" ref="DO524" si="459">IF(DM524&lt;&gt;0,DL524/DM524," ")</f>
        <v xml:space="preserve"> </v>
      </c>
      <c r="DP524" s="68" t="str">
        <f>IF(OR(DO524&lt;Довідники!$J$3, DO524&gt;Довідники!$K$3), "!", "")</f>
        <v>!</v>
      </c>
      <c r="DQ524" s="120"/>
      <c r="DR524" s="45" t="str">
        <f>IF(AND(E524&lt;&gt;0,DQ524=E524), "+", "")</f>
        <v/>
      </c>
      <c r="DS524" s="119"/>
      <c r="DT524" s="119"/>
      <c r="DU524" s="119"/>
      <c r="DV524" s="119"/>
      <c r="DW524" s="179"/>
      <c r="DX524" s="182"/>
      <c r="DY524" s="119"/>
      <c r="DZ524" s="119"/>
      <c r="EA524" s="183"/>
      <c r="EB524" s="129">
        <f t="shared" si="404"/>
        <v>0</v>
      </c>
      <c r="EC524" s="130">
        <f t="shared" si="405"/>
        <v>0</v>
      </c>
      <c r="ED524" s="131">
        <f t="shared" si="406"/>
        <v>0</v>
      </c>
      <c r="EE524" s="131">
        <f t="shared" si="399"/>
        <v>0</v>
      </c>
      <c r="EF524" s="131">
        <f t="shared" si="400"/>
        <v>0</v>
      </c>
      <c r="EG524" s="131">
        <f t="shared" si="401"/>
        <v>0</v>
      </c>
      <c r="EH524" s="131">
        <f t="shared" si="402"/>
        <v>0</v>
      </c>
      <c r="EI524" s="131">
        <f t="shared" si="403"/>
        <v>0</v>
      </c>
      <c r="EJ524" s="131">
        <f t="shared" si="407"/>
        <v>0</v>
      </c>
      <c r="EL524" s="123">
        <f t="shared" si="408"/>
        <v>0</v>
      </c>
    </row>
    <row r="525" spans="1:142" ht="13.5" hidden="1" thickBot="1" x14ac:dyDescent="0.25">
      <c r="A525" s="49">
        <f>A524+1</f>
        <v>2</v>
      </c>
      <c r="B525" s="101"/>
      <c r="C525" s="50" t="str">
        <f>IF(ISBLANK(D525)=FALSE,VLOOKUP(D525,Довідники!$B$2:$C$45,2,FALSE),"")</f>
        <v/>
      </c>
      <c r="D525" s="145"/>
      <c r="E525" s="112"/>
      <c r="F525" s="48" t="str">
        <f t="shared" ref="F525:F543" si="460">CONCATENATE(IF($X525="Е", CONCATENATE($R$4, ","), ""), IF($AE525="Е", CONCATENATE($Y$4, ","), ""), IF($AL525="Е", CONCATENATE($AF$4, ","), ""), IF($AS525="Е", CONCATENATE($AM$4, ","), ""), IF($AZ525="Е", CONCATENATE($AT$4, ","), ""), IF($BG525="Е", CONCATENATE($BA$4, ","), ""), IF($BN525="Е", CONCATENATE($BH$4, ","), ""), IF($BU525="Е", CONCATENATE($BO$4, ","), ""), IF($CB525="Е", CONCATENATE($BV$4, ","), ""), IF($CI525="Е", CONCATENATE($CC$4, ","), ""), IF($CP525="Е", CONCATENATE($CJ$4, ","), ""), IF($CW525="Е", CONCATENATE($CQ$4, ","), ""), IF($DD525="Е", CONCATENATE($CX$4, ","), ""), IF($DK525="Е", CONCATENATE($DE$4, ","), ""))</f>
        <v/>
      </c>
      <c r="G525" s="48" t="str">
        <f>CONCATENATE(IF($X525="З", CONCATENATE($R$4, ","), ""), IF($X525=Довідники!$E$5, CONCATENATE($R$4, "*,"), ""), IF($AE525="З", CONCATENATE($Y$4, ","), ""), IF($AE525=Довідники!$E$5, CONCATENATE($Y$4, "*,"), ""), IF($AL525="З", CONCATENATE($AF$4, ","), ""), IF($AL525=Довідники!$E$5, CONCATENATE($AF$4, "*,"), ""), IF($AS525="З", CONCATENATE($AM$4, ","), ""), IF($AS525=Довідники!$E$5, CONCATENATE($AM$4, "*,"), ""), IF($AZ525="З", CONCATENATE($AT$4, ","), ""), IF($AZ525=Довідники!$E$5, CONCATENATE($AT$4, "*,"), ""), IF($BG525="З", CONCATENATE($BA$4, ","), ""), IF($BG525=Довідники!$E$5, CONCATENATE($BA$4, "*,"), ""), IF($BN525="З", CONCATENATE($BH$4, ","), ""), IF($BN525=Довідники!$E$5, CONCATENATE($BH$4, "*,"), ""), IF($BU525="З", CONCATENATE($BO$4, ","), ""), IF($BU525=Довідники!$E$5, CONCATENATE($BO$4, "*,"), ""), IF($CB525="З", CONCATENATE($BV$4, ","), ""), IF($CB525=Довідники!$E$5, CONCATENATE($BV$4, "*,"), ""), IF($CI525="З", CONCATENATE($CC$4, ","), ""), IF($CI525=Довідники!$E$5, CONCATENATE($CC$4, "*,"), ""), IF($CP525="З", CONCATENATE($CJ$4, ","), ""), IF($CP525=Довідники!$E$5, CONCATENATE($CJ$4, "*,"), ""), IF($CW525="З", CONCATENATE($CQ$4, ","), ""), IF($CW525=Довідники!$E$5, CONCATENATE($CQ$4, "*,"), ""), IF($DD525="З", CONCATENATE($CX$4, ","), ""), IF($DD525=Довідники!$E$5, CONCATENATE($CX$4, "*,"), ""), IF($DK525="З", CONCATENATE($DE$4, ","), ""), IF($DK525=Довідники!$E$5, CONCATENATE($DE$4, "*,"), ""))</f>
        <v/>
      </c>
      <c r="H525" s="48" t="str">
        <f t="shared" ref="H525:H543" si="461">CONCATENATE(IF($W525="КП", CONCATENATE($R$4, ","), ""), IF($AD525="КП", CONCATENATE($Y$4, ","), ""), IF($AK525="КП", CONCATENATE($AF$4, ","), ""), IF($AR525="КП", CONCATENATE($AM$4, ","), ""), IF($AY525="КП", CONCATENATE($AT$4, ","), ""), IF($BF525="КП", CONCATENATE($BA$4, ","), ""), IF($BM525="КП", CONCATENATE($BH$4, ","), ""), IF($BT525="КП", CONCATENATE($BO$4, ","), ""), IF($CA525="КП", CONCATENATE($BV$4, ","), ""), IF($CH525="КП", CONCATENATE($CC$4, ","), ""), IF($CO525="КП", CONCATENATE($CJ$4, ","), ""), IF($CV525="КП", CONCATENATE($CQ$4, ","), ""), IF($DC525="КП", CONCATENATE($CX$4, ","), ""), IF($DJ525="КП", CONCATENATE($DE$4, ","), ""))</f>
        <v/>
      </c>
      <c r="I525" s="48" t="str">
        <f t="shared" ref="I525:I543" si="462">CONCATENATE(IF($W525="КР", CONCATENATE($R$4, ","), ""), IF($AD525="КР", CONCATENATE($Y$4, ","), ""), IF($AK525="КР", CONCATENATE($AF$4, ","), ""), IF($AR525="КР", CONCATENATE($AM$4, ","), ""), IF($AY525="КР", CONCATENATE($AT$4, ","), ""), IF($BF525="КР", CONCATENATE($BA$4, ","), ""), IF($BM525="КР", CONCATENATE($BH$4, ","), ""), IF($BT525="КР", CONCATENATE($BO$4, ","), ""), IF($CA525="КР", CONCATENATE($BV$4, ","), ""), IF($CH525="КР", CONCATENATE($CC$4, ","), ""), IF($CO525="КР", CONCATENATE($CJ$4, ","), ""), IF($CV525="КР", CONCATENATE($CQ$4, ","), ""), IF($DC525="КР", CONCATENATE($CX$4, ","), ""), IF($DJ525="КР", CONCATENATE($DE$4, ","), ""))</f>
        <v/>
      </c>
      <c r="J525" s="48">
        <f t="shared" ref="J525:J537" si="463">V525+AC525+AJ525+AQ525+AX525+BE525+BL525+BS525+BZ525+CG525+CN525+CU525+DB525+DI525</f>
        <v>0</v>
      </c>
      <c r="K525" s="48" t="str">
        <f t="shared" ref="K525:K543" si="464">CONCATENATE(IF($V525&lt;&gt;"", CONCATENATE($R$4, ","), ""), IF($AC525&lt;&gt;"", CONCATENATE($Y$4, ","), ""), IF($AJ525&lt;&gt;"", CONCATENATE($AF$4, ","), ""), IF($AQ525&lt;&gt;"", CONCATENATE($AM$4, ","), ""), IF($AX525&lt;&gt;"", CONCATENATE($AT$4, ","), ""), IF($BE525&lt;&gt;"", CONCATENATE($BA$4, ","), ""), IF($BL525&lt;&gt;"", CONCATENATE($BH$4, ","), ""), IF($BS525&lt;&gt;"", CONCATENATE($BO$4, ","), ""), IF($BZ525&lt;&gt;"", CONCATENATE($BV$4, ","), ""), IF($CG525&lt;&gt;"", CONCATENATE($CC$4, ","), ""), IF($CN525&lt;&gt;"", CONCATENATE($CJ$4, ","), ""), IF($CU525&lt;&gt;"", CONCATENATE($CQ$4, ","), ""), IF($DB525&lt;&gt;"", CONCATENATE($CX$4, ","), ""), IF($DI525&lt;&gt;"", CONCATENATE($DE$4, ","), ""))</f>
        <v/>
      </c>
      <c r="L525" s="48">
        <f t="shared" ref="L525:L537" si="465">SUM(M525:O525)</f>
        <v>0</v>
      </c>
      <c r="M525" s="51">
        <f t="shared" ref="M525:M537" si="466">$R$6*R525+$Y$6*Y525+$AF$6*AF525+$AM$6*AM525+$AT$6*AT525+$BA$6*BA525+$BH$6*BH525+$BO$6*BO525+$BV$6*BV525+$CC$6*CC525+$CJ$6*CJ525+$CQ$6*CQ525+$CX$6*CX525+$DE$6*DE525</f>
        <v>0</v>
      </c>
      <c r="N525" s="51">
        <f t="shared" ref="N525:N537" si="467">$R$6*S525+$Y$6*Z525+$AF$6*AG525+$AM$6*AN525+$AT$6*AU525+$BA$6*BB525+$BH$6*BI525+$BO$6*BP525+$BV$6*BW525+$CC$6*CD525+$CJ$6*CK525+$CQ$6*CR525+$CX$6*CY525+$DE$6*DF525</f>
        <v>0</v>
      </c>
      <c r="O525" s="52">
        <f t="shared" ref="O525:O537" si="468">$R$6*T525+$Y$6*AA525+$AF$6*AH525+$AM$6*AO525+$AT$6*AV525+$BA$6*BC525+$BH$6*BJ525+$BO$6*BQ525+$BV$6*BX525+$CC$6*CE525+$CJ$6*CL525+$CQ$6*CS525+$CX$6*CZ525+$DE$6*DG525</f>
        <v>0</v>
      </c>
      <c r="P525" s="96" t="str">
        <f t="shared" ref="P525:P537" si="469">IF(DM525&lt;&gt;0, L525/DM525, " ")</f>
        <v xml:space="preserve"> </v>
      </c>
      <c r="Q525" s="166" t="str">
        <f>IF(OR(P525&lt;Довідники!$J$8, P525&gt;Довідники!$K$8), "!", "")</f>
        <v>!</v>
      </c>
      <c r="R525" s="159"/>
      <c r="S525" s="103"/>
      <c r="T525" s="103"/>
      <c r="U525" s="72">
        <f t="shared" ref="U525:U537" si="470">SUM(R525:T525)</f>
        <v>0</v>
      </c>
      <c r="V525" s="104"/>
      <c r="W525" s="104"/>
      <c r="X525" s="105"/>
      <c r="Y525" s="102"/>
      <c r="Z525" s="103"/>
      <c r="AA525" s="103"/>
      <c r="AB525" s="72">
        <f t="shared" ref="AB525:AB537" si="471">SUM(Y525:AA525)</f>
        <v>0</v>
      </c>
      <c r="AC525" s="104"/>
      <c r="AD525" s="104"/>
      <c r="AE525" s="152"/>
      <c r="AF525" s="159"/>
      <c r="AG525" s="103"/>
      <c r="AH525" s="103"/>
      <c r="AI525" s="72">
        <f t="shared" ref="AI525:AI537" si="472">SUM(AF525:AH525)</f>
        <v>0</v>
      </c>
      <c r="AJ525" s="104"/>
      <c r="AK525" s="104"/>
      <c r="AL525" s="105"/>
      <c r="AM525" s="102"/>
      <c r="AN525" s="103"/>
      <c r="AO525" s="103"/>
      <c r="AP525" s="72">
        <f t="shared" ref="AP525:AP537" si="473">SUM(AM525:AO525)</f>
        <v>0</v>
      </c>
      <c r="AQ525" s="104"/>
      <c r="AR525" s="104"/>
      <c r="AS525" s="152"/>
      <c r="AT525" s="159"/>
      <c r="AU525" s="103"/>
      <c r="AV525" s="103"/>
      <c r="AW525" s="72">
        <f t="shared" ref="AW525:AW537" si="474">SUM(AT525:AV525)</f>
        <v>0</v>
      </c>
      <c r="AX525" s="104"/>
      <c r="AY525" s="104"/>
      <c r="AZ525" s="105"/>
      <c r="BA525" s="102"/>
      <c r="BB525" s="103"/>
      <c r="BC525" s="103"/>
      <c r="BD525" s="72">
        <f t="shared" ref="BD525:BD537" si="475">SUM(BA525:BC525)</f>
        <v>0</v>
      </c>
      <c r="BE525" s="104"/>
      <c r="BF525" s="104"/>
      <c r="BG525" s="152"/>
      <c r="BH525" s="159"/>
      <c r="BI525" s="103"/>
      <c r="BJ525" s="103"/>
      <c r="BK525" s="72">
        <f t="shared" ref="BK525:BK537" si="476">SUM(BH525:BJ525)</f>
        <v>0</v>
      </c>
      <c r="BL525" s="104"/>
      <c r="BM525" s="104"/>
      <c r="BN525" s="105"/>
      <c r="BO525" s="102"/>
      <c r="BP525" s="103"/>
      <c r="BQ525" s="103"/>
      <c r="BR525" s="72">
        <f t="shared" ref="BR525:BR537" si="477">SUM(BO525:BQ525)</f>
        <v>0</v>
      </c>
      <c r="BS525" s="104"/>
      <c r="BT525" s="104"/>
      <c r="BU525" s="152"/>
      <c r="BV525" s="159"/>
      <c r="BW525" s="103"/>
      <c r="BX525" s="103"/>
      <c r="BY525" s="72">
        <f t="shared" ref="BY525:BY537" si="478">SUM(BV525:BX525)</f>
        <v>0</v>
      </c>
      <c r="BZ525" s="104"/>
      <c r="CA525" s="104"/>
      <c r="CB525" s="105"/>
      <c r="CC525" s="102"/>
      <c r="CD525" s="103"/>
      <c r="CE525" s="103"/>
      <c r="CF525" s="72">
        <f t="shared" ref="CF525:CF537" si="479">SUM(CC525:CE525)</f>
        <v>0</v>
      </c>
      <c r="CG525" s="104"/>
      <c r="CH525" s="104"/>
      <c r="CI525" s="152"/>
      <c r="CJ525" s="159"/>
      <c r="CK525" s="103"/>
      <c r="CL525" s="103"/>
      <c r="CM525" s="72">
        <f t="shared" ref="CM525:CM537" si="480">SUM(CJ525:CL525)</f>
        <v>0</v>
      </c>
      <c r="CN525" s="104"/>
      <c r="CO525" s="104"/>
      <c r="CP525" s="105"/>
      <c r="CQ525" s="102"/>
      <c r="CR525" s="103"/>
      <c r="CS525" s="103"/>
      <c r="CT525" s="72">
        <f t="shared" ref="CT525:CT537" si="481">SUM(CQ525:CS525)</f>
        <v>0</v>
      </c>
      <c r="CU525" s="104"/>
      <c r="CV525" s="104"/>
      <c r="CW525" s="152"/>
      <c r="CX525" s="159"/>
      <c r="CY525" s="103"/>
      <c r="CZ525" s="103"/>
      <c r="DA525" s="72">
        <f t="shared" ref="DA525:DA537" si="482">SUM(CX525:CZ525)</f>
        <v>0</v>
      </c>
      <c r="DB525" s="104"/>
      <c r="DC525" s="104"/>
      <c r="DD525" s="105"/>
      <c r="DE525" s="102"/>
      <c r="DF525" s="103"/>
      <c r="DG525" s="103"/>
      <c r="DH525" s="72">
        <f t="shared" ref="DH525:DH537" si="483">SUM(DE525:DG525)</f>
        <v>0</v>
      </c>
      <c r="DI525" s="104"/>
      <c r="DJ525" s="104"/>
      <c r="DK525" s="152"/>
      <c r="DL525" s="170">
        <f t="shared" ref="DL525:DL537" si="484">DM525-L525</f>
        <v>0</v>
      </c>
      <c r="DM525" s="51">
        <f>DN525*Довідники!$H$2</f>
        <v>0</v>
      </c>
      <c r="DN525" s="72">
        <f t="shared" ref="DN525:DN537" si="485">E525-DQ525</f>
        <v>0</v>
      </c>
      <c r="DO525" s="96" t="str">
        <f t="shared" ref="DO525:DO537" si="486">IF(DM525&lt;&gt;0,DL525/DM525," ")</f>
        <v xml:space="preserve"> </v>
      </c>
      <c r="DP525" s="68" t="str">
        <f>IF(OR(DO525&lt;Довідники!$J$3, DO525&gt;Довідники!$K$3), "!", "")</f>
        <v>!</v>
      </c>
      <c r="DQ525" s="120"/>
      <c r="DR525" s="45" t="str">
        <f t="shared" ref="DR525:DR537" si="487">IF(AND(E525&lt;&gt;0,DQ525=E525), "+", "")</f>
        <v/>
      </c>
      <c r="DS525" s="119"/>
      <c r="DT525" s="119"/>
      <c r="DU525" s="119"/>
      <c r="DV525" s="119"/>
      <c r="DW525" s="179"/>
      <c r="DX525" s="182"/>
      <c r="DY525" s="119"/>
      <c r="DZ525" s="119"/>
      <c r="EA525" s="183"/>
      <c r="EB525" s="129">
        <f t="shared" ref="EB525:EB537" si="488">IF(DS525="+",L525,0)</f>
        <v>0</v>
      </c>
      <c r="EC525" s="130">
        <f t="shared" ref="EC525:EC537" si="489">IF(DS525="+",E525,0)</f>
        <v>0</v>
      </c>
      <c r="ED525" s="131">
        <f t="shared" ref="ED525:ED537" si="490">IF(AND(DS525="+",OR(U525&gt;0,V525&gt;0,W525&lt;&gt;"",X525&lt;&gt;"",AB525&gt;0,AC525&gt;0,AD525&lt;&gt;"",AE525&lt;&gt;"")),1,0)</f>
        <v>0</v>
      </c>
      <c r="EE525" s="131">
        <f t="shared" ref="EE525:EE537" si="491">IF(AND(DS525="+",OR(AI525&gt;0,AJ525&gt;0,AK525&lt;&gt;"",AL525&lt;&gt;"",AP525&gt;0,AQ525&gt;0,AR525&lt;&gt;"",AS525&lt;&gt;"")),1,0)</f>
        <v>0</v>
      </c>
      <c r="EF525" s="131">
        <f t="shared" ref="EF525:EF537" si="492">IF(AND(DS525="+",OR(AW525&gt;0,AX525&gt;0,AY525&lt;&gt;"",AZ525&lt;&gt;"",BD525&gt;0,BE525&gt;0,BF525&lt;&gt;"",BG525&lt;&gt;"")),1,0)</f>
        <v>0</v>
      </c>
      <c r="EG525" s="131">
        <f t="shared" ref="EG525:EG537" si="493">IF(AND(DS525="+",OR(BK525&gt;0,BL525&gt;0,BM525&lt;&gt;"",BN525&lt;&gt;"",BR525&gt;0,BS525&gt;0,BT525&lt;&gt;"",BU525&lt;&gt;"")),1,0)</f>
        <v>0</v>
      </c>
      <c r="EH525" s="131">
        <f t="shared" ref="EH525:EH537" si="494">IF(AND(DS525="+",OR(BY525&gt;0,BZ525&gt;0,CA525&lt;&gt;"",CB525&lt;&gt;"",CF525&gt;0,CG525&gt;0,CH525&lt;&gt;"",CI525&lt;&gt;"")),1,0)</f>
        <v>0</v>
      </c>
      <c r="EI525" s="131">
        <f t="shared" ref="EI525:EI537" si="495">IF(AND(DS525="+",OR(CM525&gt;0,CN525&gt;0,CO525&lt;&gt;"",CP525&lt;&gt;"",CT525&gt;0,CU525&gt;0,CV525&lt;&gt;"",CW525&lt;&gt;"")),1,0)</f>
        <v>0</v>
      </c>
      <c r="EJ525" s="131">
        <f t="shared" ref="EJ525:EJ537" si="496">IF(AND($DS525="+",OR(DA525&gt;0,DB525&gt;0,DC525&lt;&gt;"",DD525&lt;&gt;"",DH525&gt;0,DI525&gt;0,DJ525&lt;&gt;"",DK525&lt;&gt;"")),1,0)</f>
        <v>0</v>
      </c>
      <c r="EL525" s="123">
        <f t="shared" ref="EL525:EL537" si="497">IF(AND(B525="", OR(E525&lt;&gt;0, F525&lt;&gt;"", G525&lt;&gt;"", H525&lt;&gt;"", I525&lt;&gt;"", J525&lt;&gt;0, L525&lt;&gt;0)), 1, 0)</f>
        <v>0</v>
      </c>
    </row>
    <row r="526" spans="1:142" ht="13.5" hidden="1" thickBot="1" x14ac:dyDescent="0.25">
      <c r="A526" s="49">
        <f t="shared" ref="A526:A537" si="498">A525+1</f>
        <v>3</v>
      </c>
      <c r="B526" s="101"/>
      <c r="C526" s="50" t="str">
        <f>IF(ISBLANK(D526)=FALSE,VLOOKUP(D526,Довідники!$B$2:$C$45,2,FALSE),"")</f>
        <v/>
      </c>
      <c r="D526" s="145"/>
      <c r="E526" s="112"/>
      <c r="F526" s="48" t="str">
        <f t="shared" si="460"/>
        <v/>
      </c>
      <c r="G526" s="48" t="str">
        <f>CONCATENATE(IF($X526="З", CONCATENATE($R$4, ","), ""), IF($X526=Довідники!$E$5, CONCATENATE($R$4, "*,"), ""), IF($AE526="З", CONCATENATE($Y$4, ","), ""), IF($AE526=Довідники!$E$5, CONCATENATE($Y$4, "*,"), ""), IF($AL526="З", CONCATENATE($AF$4, ","), ""), IF($AL526=Довідники!$E$5, CONCATENATE($AF$4, "*,"), ""), IF($AS526="З", CONCATENATE($AM$4, ","), ""), IF($AS526=Довідники!$E$5, CONCATENATE($AM$4, "*,"), ""), IF($AZ526="З", CONCATENATE($AT$4, ","), ""), IF($AZ526=Довідники!$E$5, CONCATENATE($AT$4, "*,"), ""), IF($BG526="З", CONCATENATE($BA$4, ","), ""), IF($BG526=Довідники!$E$5, CONCATENATE($BA$4, "*,"), ""), IF($BN526="З", CONCATENATE($BH$4, ","), ""), IF($BN526=Довідники!$E$5, CONCATENATE($BH$4, "*,"), ""), IF($BU526="З", CONCATENATE($BO$4, ","), ""), IF($BU526=Довідники!$E$5, CONCATENATE($BO$4, "*,"), ""), IF($CB526="З", CONCATENATE($BV$4, ","), ""), IF($CB526=Довідники!$E$5, CONCATENATE($BV$4, "*,"), ""), IF($CI526="З", CONCATENATE($CC$4, ","), ""), IF($CI526=Довідники!$E$5, CONCATENATE($CC$4, "*,"), ""), IF($CP526="З", CONCATENATE($CJ$4, ","), ""), IF($CP526=Довідники!$E$5, CONCATENATE($CJ$4, "*,"), ""), IF($CW526="З", CONCATENATE($CQ$4, ","), ""), IF($CW526=Довідники!$E$5, CONCATENATE($CQ$4, "*,"), ""), IF($DD526="З", CONCATENATE($CX$4, ","), ""), IF($DD526=Довідники!$E$5, CONCATENATE($CX$4, "*,"), ""), IF($DK526="З", CONCATENATE($DE$4, ","), ""), IF($DK526=Довідники!$E$5, CONCATENATE($DE$4, "*,"), ""))</f>
        <v/>
      </c>
      <c r="H526" s="48" t="str">
        <f t="shared" si="461"/>
        <v/>
      </c>
      <c r="I526" s="48" t="str">
        <f t="shared" si="462"/>
        <v/>
      </c>
      <c r="J526" s="48">
        <f t="shared" si="463"/>
        <v>0</v>
      </c>
      <c r="K526" s="48" t="str">
        <f t="shared" si="464"/>
        <v/>
      </c>
      <c r="L526" s="48">
        <f t="shared" si="465"/>
        <v>0</v>
      </c>
      <c r="M526" s="51">
        <f t="shared" si="466"/>
        <v>0</v>
      </c>
      <c r="N526" s="51">
        <f t="shared" si="467"/>
        <v>0</v>
      </c>
      <c r="O526" s="52">
        <f t="shared" si="468"/>
        <v>0</v>
      </c>
      <c r="P526" s="96" t="str">
        <f t="shared" si="469"/>
        <v xml:space="preserve"> </v>
      </c>
      <c r="Q526" s="166" t="str">
        <f>IF(OR(P526&lt;Довідники!$J$8, P526&gt;Довідники!$K$8), "!", "")</f>
        <v>!</v>
      </c>
      <c r="R526" s="159"/>
      <c r="S526" s="103"/>
      <c r="T526" s="103"/>
      <c r="U526" s="72">
        <f t="shared" si="470"/>
        <v>0</v>
      </c>
      <c r="V526" s="104"/>
      <c r="W526" s="104"/>
      <c r="X526" s="105"/>
      <c r="Y526" s="102"/>
      <c r="Z526" s="103"/>
      <c r="AA526" s="103"/>
      <c r="AB526" s="72">
        <f t="shared" si="471"/>
        <v>0</v>
      </c>
      <c r="AC526" s="104"/>
      <c r="AD526" s="104"/>
      <c r="AE526" s="152"/>
      <c r="AF526" s="159"/>
      <c r="AG526" s="103"/>
      <c r="AH526" s="103"/>
      <c r="AI526" s="72">
        <f t="shared" si="472"/>
        <v>0</v>
      </c>
      <c r="AJ526" s="104"/>
      <c r="AK526" s="104"/>
      <c r="AL526" s="105"/>
      <c r="AM526" s="102"/>
      <c r="AN526" s="103"/>
      <c r="AO526" s="103"/>
      <c r="AP526" s="72">
        <f t="shared" si="473"/>
        <v>0</v>
      </c>
      <c r="AQ526" s="104"/>
      <c r="AR526" s="104"/>
      <c r="AS526" s="152"/>
      <c r="AT526" s="159"/>
      <c r="AU526" s="103"/>
      <c r="AV526" s="103"/>
      <c r="AW526" s="72">
        <f t="shared" si="474"/>
        <v>0</v>
      </c>
      <c r="AX526" s="104"/>
      <c r="AY526" s="104"/>
      <c r="AZ526" s="105"/>
      <c r="BA526" s="102"/>
      <c r="BB526" s="103"/>
      <c r="BC526" s="103"/>
      <c r="BD526" s="72">
        <f t="shared" si="475"/>
        <v>0</v>
      </c>
      <c r="BE526" s="104"/>
      <c r="BF526" s="104"/>
      <c r="BG526" s="152"/>
      <c r="BH526" s="159"/>
      <c r="BI526" s="103"/>
      <c r="BJ526" s="103"/>
      <c r="BK526" s="72">
        <f t="shared" si="476"/>
        <v>0</v>
      </c>
      <c r="BL526" s="104"/>
      <c r="BM526" s="104"/>
      <c r="BN526" s="105"/>
      <c r="BO526" s="102"/>
      <c r="BP526" s="103"/>
      <c r="BQ526" s="103"/>
      <c r="BR526" s="72">
        <f t="shared" si="477"/>
        <v>0</v>
      </c>
      <c r="BS526" s="104"/>
      <c r="BT526" s="104"/>
      <c r="BU526" s="152"/>
      <c r="BV526" s="159"/>
      <c r="BW526" s="103"/>
      <c r="BX526" s="103"/>
      <c r="BY526" s="72">
        <f t="shared" si="478"/>
        <v>0</v>
      </c>
      <c r="BZ526" s="104"/>
      <c r="CA526" s="104"/>
      <c r="CB526" s="105"/>
      <c r="CC526" s="102"/>
      <c r="CD526" s="103"/>
      <c r="CE526" s="103"/>
      <c r="CF526" s="72">
        <f t="shared" si="479"/>
        <v>0</v>
      </c>
      <c r="CG526" s="104"/>
      <c r="CH526" s="104"/>
      <c r="CI526" s="152"/>
      <c r="CJ526" s="159"/>
      <c r="CK526" s="103"/>
      <c r="CL526" s="103"/>
      <c r="CM526" s="72">
        <f t="shared" si="480"/>
        <v>0</v>
      </c>
      <c r="CN526" s="104"/>
      <c r="CO526" s="104"/>
      <c r="CP526" s="105"/>
      <c r="CQ526" s="102"/>
      <c r="CR526" s="103"/>
      <c r="CS526" s="103"/>
      <c r="CT526" s="72">
        <f t="shared" si="481"/>
        <v>0</v>
      </c>
      <c r="CU526" s="104"/>
      <c r="CV526" s="104"/>
      <c r="CW526" s="152"/>
      <c r="CX526" s="159"/>
      <c r="CY526" s="103"/>
      <c r="CZ526" s="103"/>
      <c r="DA526" s="72">
        <f t="shared" si="482"/>
        <v>0</v>
      </c>
      <c r="DB526" s="104"/>
      <c r="DC526" s="104"/>
      <c r="DD526" s="105"/>
      <c r="DE526" s="102"/>
      <c r="DF526" s="103"/>
      <c r="DG526" s="103"/>
      <c r="DH526" s="72">
        <f t="shared" si="483"/>
        <v>0</v>
      </c>
      <c r="DI526" s="104"/>
      <c r="DJ526" s="104"/>
      <c r="DK526" s="152"/>
      <c r="DL526" s="170">
        <f t="shared" si="484"/>
        <v>0</v>
      </c>
      <c r="DM526" s="51">
        <f>DN526*Довідники!$H$2</f>
        <v>0</v>
      </c>
      <c r="DN526" s="72">
        <f t="shared" si="485"/>
        <v>0</v>
      </c>
      <c r="DO526" s="96" t="str">
        <f t="shared" si="486"/>
        <v xml:space="preserve"> </v>
      </c>
      <c r="DP526" s="68" t="str">
        <f>IF(OR(DO526&lt;Довідники!$J$3, DO526&gt;Довідники!$K$3), "!", "")</f>
        <v>!</v>
      </c>
      <c r="DQ526" s="120"/>
      <c r="DR526" s="45" t="str">
        <f t="shared" si="487"/>
        <v/>
      </c>
      <c r="DS526" s="119"/>
      <c r="DT526" s="119"/>
      <c r="DU526" s="119"/>
      <c r="DV526" s="119"/>
      <c r="DW526" s="179"/>
      <c r="DX526" s="182"/>
      <c r="DY526" s="119"/>
      <c r="DZ526" s="119"/>
      <c r="EA526" s="183"/>
      <c r="EB526" s="129">
        <f t="shared" si="488"/>
        <v>0</v>
      </c>
      <c r="EC526" s="130">
        <f t="shared" si="489"/>
        <v>0</v>
      </c>
      <c r="ED526" s="131">
        <f t="shared" si="490"/>
        <v>0</v>
      </c>
      <c r="EE526" s="131">
        <f t="shared" si="491"/>
        <v>0</v>
      </c>
      <c r="EF526" s="131">
        <f t="shared" si="492"/>
        <v>0</v>
      </c>
      <c r="EG526" s="131">
        <f t="shared" si="493"/>
        <v>0</v>
      </c>
      <c r="EH526" s="131">
        <f t="shared" si="494"/>
        <v>0</v>
      </c>
      <c r="EI526" s="131">
        <f t="shared" si="495"/>
        <v>0</v>
      </c>
      <c r="EJ526" s="131">
        <f t="shared" si="496"/>
        <v>0</v>
      </c>
      <c r="EL526" s="123">
        <f t="shared" si="497"/>
        <v>0</v>
      </c>
    </row>
    <row r="527" spans="1:142" ht="13.5" hidden="1" thickBot="1" x14ac:dyDescent="0.25">
      <c r="A527" s="49">
        <f t="shared" si="498"/>
        <v>4</v>
      </c>
      <c r="B527" s="101"/>
      <c r="C527" s="50" t="str">
        <f>IF(ISBLANK(D527)=FALSE,VLOOKUP(D527,Довідники!$B$2:$C$45,2,FALSE),"")</f>
        <v/>
      </c>
      <c r="D527" s="145"/>
      <c r="E527" s="112"/>
      <c r="F527" s="48" t="str">
        <f t="shared" si="460"/>
        <v/>
      </c>
      <c r="G527" s="48" t="str">
        <f>CONCATENATE(IF($X527="З", CONCATENATE($R$4, ","), ""), IF($X527=Довідники!$E$5, CONCATENATE($R$4, "*,"), ""), IF($AE527="З", CONCATENATE($Y$4, ","), ""), IF($AE527=Довідники!$E$5, CONCATENATE($Y$4, "*,"), ""), IF($AL527="З", CONCATENATE($AF$4, ","), ""), IF($AL527=Довідники!$E$5, CONCATENATE($AF$4, "*,"), ""), IF($AS527="З", CONCATENATE($AM$4, ","), ""), IF($AS527=Довідники!$E$5, CONCATENATE($AM$4, "*,"), ""), IF($AZ527="З", CONCATENATE($AT$4, ","), ""), IF($AZ527=Довідники!$E$5, CONCATENATE($AT$4, "*,"), ""), IF($BG527="З", CONCATENATE($BA$4, ","), ""), IF($BG527=Довідники!$E$5, CONCATENATE($BA$4, "*,"), ""), IF($BN527="З", CONCATENATE($BH$4, ","), ""), IF($BN527=Довідники!$E$5, CONCATENATE($BH$4, "*,"), ""), IF($BU527="З", CONCATENATE($BO$4, ","), ""), IF($BU527=Довідники!$E$5, CONCATENATE($BO$4, "*,"), ""), IF($CB527="З", CONCATENATE($BV$4, ","), ""), IF($CB527=Довідники!$E$5, CONCATENATE($BV$4, "*,"), ""), IF($CI527="З", CONCATENATE($CC$4, ","), ""), IF($CI527=Довідники!$E$5, CONCATENATE($CC$4, "*,"), ""), IF($CP527="З", CONCATENATE($CJ$4, ","), ""), IF($CP527=Довідники!$E$5, CONCATENATE($CJ$4, "*,"), ""), IF($CW527="З", CONCATENATE($CQ$4, ","), ""), IF($CW527=Довідники!$E$5, CONCATENATE($CQ$4, "*,"), ""), IF($DD527="З", CONCATENATE($CX$4, ","), ""), IF($DD527=Довідники!$E$5, CONCATENATE($CX$4, "*,"), ""), IF($DK527="З", CONCATENATE($DE$4, ","), ""), IF($DK527=Довідники!$E$5, CONCATENATE($DE$4, "*,"), ""))</f>
        <v/>
      </c>
      <c r="H527" s="48" t="str">
        <f t="shared" si="461"/>
        <v/>
      </c>
      <c r="I527" s="48" t="str">
        <f t="shared" si="462"/>
        <v/>
      </c>
      <c r="J527" s="48">
        <f t="shared" si="463"/>
        <v>0</v>
      </c>
      <c r="K527" s="48" t="str">
        <f t="shared" si="464"/>
        <v/>
      </c>
      <c r="L527" s="48">
        <f t="shared" si="465"/>
        <v>0</v>
      </c>
      <c r="M527" s="51">
        <f t="shared" si="466"/>
        <v>0</v>
      </c>
      <c r="N527" s="51">
        <f t="shared" si="467"/>
        <v>0</v>
      </c>
      <c r="O527" s="52">
        <f t="shared" si="468"/>
        <v>0</v>
      </c>
      <c r="P527" s="96" t="str">
        <f t="shared" si="469"/>
        <v xml:space="preserve"> </v>
      </c>
      <c r="Q527" s="166" t="str">
        <f>IF(OR(P527&lt;Довідники!$J$8, P527&gt;Довідники!$K$8), "!", "")</f>
        <v>!</v>
      </c>
      <c r="R527" s="159"/>
      <c r="S527" s="103"/>
      <c r="T527" s="103"/>
      <c r="U527" s="72">
        <f t="shared" si="470"/>
        <v>0</v>
      </c>
      <c r="V527" s="104"/>
      <c r="W527" s="104"/>
      <c r="X527" s="105"/>
      <c r="Y527" s="102"/>
      <c r="Z527" s="103"/>
      <c r="AA527" s="103"/>
      <c r="AB527" s="72">
        <f t="shared" si="471"/>
        <v>0</v>
      </c>
      <c r="AC527" s="104"/>
      <c r="AD527" s="104"/>
      <c r="AE527" s="152"/>
      <c r="AF527" s="159"/>
      <c r="AG527" s="103"/>
      <c r="AH527" s="103"/>
      <c r="AI527" s="72">
        <f t="shared" si="472"/>
        <v>0</v>
      </c>
      <c r="AJ527" s="104"/>
      <c r="AK527" s="104"/>
      <c r="AL527" s="105"/>
      <c r="AM527" s="102"/>
      <c r="AN527" s="103"/>
      <c r="AO527" s="103"/>
      <c r="AP527" s="72">
        <f t="shared" si="473"/>
        <v>0</v>
      </c>
      <c r="AQ527" s="104"/>
      <c r="AR527" s="104"/>
      <c r="AS527" s="152"/>
      <c r="AT527" s="159"/>
      <c r="AU527" s="103"/>
      <c r="AV527" s="103"/>
      <c r="AW527" s="72">
        <f t="shared" si="474"/>
        <v>0</v>
      </c>
      <c r="AX527" s="104"/>
      <c r="AY527" s="104"/>
      <c r="AZ527" s="105"/>
      <c r="BA527" s="102"/>
      <c r="BB527" s="103"/>
      <c r="BC527" s="103"/>
      <c r="BD527" s="72">
        <f t="shared" si="475"/>
        <v>0</v>
      </c>
      <c r="BE527" s="104"/>
      <c r="BF527" s="104"/>
      <c r="BG527" s="152"/>
      <c r="BH527" s="159"/>
      <c r="BI527" s="103"/>
      <c r="BJ527" s="103"/>
      <c r="BK527" s="72">
        <f t="shared" si="476"/>
        <v>0</v>
      </c>
      <c r="BL527" s="104"/>
      <c r="BM527" s="104"/>
      <c r="BN527" s="105"/>
      <c r="BO527" s="102"/>
      <c r="BP527" s="103"/>
      <c r="BQ527" s="103"/>
      <c r="BR527" s="72">
        <f t="shared" si="477"/>
        <v>0</v>
      </c>
      <c r="BS527" s="104"/>
      <c r="BT527" s="104"/>
      <c r="BU527" s="152"/>
      <c r="BV527" s="159"/>
      <c r="BW527" s="103"/>
      <c r="BX527" s="103"/>
      <c r="BY527" s="72">
        <f t="shared" si="478"/>
        <v>0</v>
      </c>
      <c r="BZ527" s="104"/>
      <c r="CA527" s="104"/>
      <c r="CB527" s="105"/>
      <c r="CC527" s="102"/>
      <c r="CD527" s="103"/>
      <c r="CE527" s="103"/>
      <c r="CF527" s="72">
        <f t="shared" si="479"/>
        <v>0</v>
      </c>
      <c r="CG527" s="104"/>
      <c r="CH527" s="104"/>
      <c r="CI527" s="152"/>
      <c r="CJ527" s="159"/>
      <c r="CK527" s="103"/>
      <c r="CL527" s="103"/>
      <c r="CM527" s="72">
        <f t="shared" si="480"/>
        <v>0</v>
      </c>
      <c r="CN527" s="104"/>
      <c r="CO527" s="104"/>
      <c r="CP527" s="105"/>
      <c r="CQ527" s="102"/>
      <c r="CR527" s="103"/>
      <c r="CS527" s="103"/>
      <c r="CT527" s="72">
        <f t="shared" si="481"/>
        <v>0</v>
      </c>
      <c r="CU527" s="104"/>
      <c r="CV527" s="104"/>
      <c r="CW527" s="152"/>
      <c r="CX527" s="159"/>
      <c r="CY527" s="103"/>
      <c r="CZ527" s="103"/>
      <c r="DA527" s="72">
        <f t="shared" si="482"/>
        <v>0</v>
      </c>
      <c r="DB527" s="104"/>
      <c r="DC527" s="104"/>
      <c r="DD527" s="105"/>
      <c r="DE527" s="102"/>
      <c r="DF527" s="103"/>
      <c r="DG527" s="103"/>
      <c r="DH527" s="72">
        <f t="shared" si="483"/>
        <v>0</v>
      </c>
      <c r="DI527" s="104"/>
      <c r="DJ527" s="104"/>
      <c r="DK527" s="152"/>
      <c r="DL527" s="170">
        <f t="shared" si="484"/>
        <v>0</v>
      </c>
      <c r="DM527" s="51">
        <f>DN527*Довідники!$H$2</f>
        <v>0</v>
      </c>
      <c r="DN527" s="72">
        <f t="shared" si="485"/>
        <v>0</v>
      </c>
      <c r="DO527" s="96" t="str">
        <f t="shared" si="486"/>
        <v xml:space="preserve"> </v>
      </c>
      <c r="DP527" s="68" t="str">
        <f>IF(OR(DO527&lt;Довідники!$J$3, DO527&gt;Довідники!$K$3), "!", "")</f>
        <v>!</v>
      </c>
      <c r="DQ527" s="120"/>
      <c r="DR527" s="45" t="str">
        <f t="shared" si="487"/>
        <v/>
      </c>
      <c r="DS527" s="119"/>
      <c r="DT527" s="119"/>
      <c r="DU527" s="119"/>
      <c r="DV527" s="119"/>
      <c r="DW527" s="179"/>
      <c r="DX527" s="182"/>
      <c r="DY527" s="119"/>
      <c r="DZ527" s="119"/>
      <c r="EA527" s="183"/>
      <c r="EB527" s="129">
        <f t="shared" si="488"/>
        <v>0</v>
      </c>
      <c r="EC527" s="130">
        <f t="shared" si="489"/>
        <v>0</v>
      </c>
      <c r="ED527" s="131">
        <f t="shared" si="490"/>
        <v>0</v>
      </c>
      <c r="EE527" s="131">
        <f t="shared" si="491"/>
        <v>0</v>
      </c>
      <c r="EF527" s="131">
        <f t="shared" si="492"/>
        <v>0</v>
      </c>
      <c r="EG527" s="131">
        <f t="shared" si="493"/>
        <v>0</v>
      </c>
      <c r="EH527" s="131">
        <f t="shared" si="494"/>
        <v>0</v>
      </c>
      <c r="EI527" s="131">
        <f t="shared" si="495"/>
        <v>0</v>
      </c>
      <c r="EJ527" s="131">
        <f t="shared" si="496"/>
        <v>0</v>
      </c>
      <c r="EL527" s="123">
        <f t="shared" si="497"/>
        <v>0</v>
      </c>
    </row>
    <row r="528" spans="1:142" ht="13.5" hidden="1" thickBot="1" x14ac:dyDescent="0.25">
      <c r="A528" s="49">
        <f t="shared" si="498"/>
        <v>5</v>
      </c>
      <c r="B528" s="101"/>
      <c r="C528" s="50" t="str">
        <f>IF(ISBLANK(D528)=FALSE,VLOOKUP(D528,Довідники!$B$2:$C$45,2,FALSE),"")</f>
        <v/>
      </c>
      <c r="D528" s="145"/>
      <c r="E528" s="112"/>
      <c r="F528" s="48" t="str">
        <f t="shared" si="460"/>
        <v/>
      </c>
      <c r="G528" s="48" t="str">
        <f>CONCATENATE(IF($X528="З", CONCATENATE($R$4, ","), ""), IF($X528=Довідники!$E$5, CONCATENATE($R$4, "*,"), ""), IF($AE528="З", CONCATENATE($Y$4, ","), ""), IF($AE528=Довідники!$E$5, CONCATENATE($Y$4, "*,"), ""), IF($AL528="З", CONCATENATE($AF$4, ","), ""), IF($AL528=Довідники!$E$5, CONCATENATE($AF$4, "*,"), ""), IF($AS528="З", CONCATENATE($AM$4, ","), ""), IF($AS528=Довідники!$E$5, CONCATENATE($AM$4, "*,"), ""), IF($AZ528="З", CONCATENATE($AT$4, ","), ""), IF($AZ528=Довідники!$E$5, CONCATENATE($AT$4, "*,"), ""), IF($BG528="З", CONCATENATE($BA$4, ","), ""), IF($BG528=Довідники!$E$5, CONCATENATE($BA$4, "*,"), ""), IF($BN528="З", CONCATENATE($BH$4, ","), ""), IF($BN528=Довідники!$E$5, CONCATENATE($BH$4, "*,"), ""), IF($BU528="З", CONCATENATE($BO$4, ","), ""), IF($BU528=Довідники!$E$5, CONCATENATE($BO$4, "*,"), ""), IF($CB528="З", CONCATENATE($BV$4, ","), ""), IF($CB528=Довідники!$E$5, CONCATENATE($BV$4, "*,"), ""), IF($CI528="З", CONCATENATE($CC$4, ","), ""), IF($CI528=Довідники!$E$5, CONCATENATE($CC$4, "*,"), ""), IF($CP528="З", CONCATENATE($CJ$4, ","), ""), IF($CP528=Довідники!$E$5, CONCATENATE($CJ$4, "*,"), ""), IF($CW528="З", CONCATENATE($CQ$4, ","), ""), IF($CW528=Довідники!$E$5, CONCATENATE($CQ$4, "*,"), ""), IF($DD528="З", CONCATENATE($CX$4, ","), ""), IF($DD528=Довідники!$E$5, CONCATENATE($CX$4, "*,"), ""), IF($DK528="З", CONCATENATE($DE$4, ","), ""), IF($DK528=Довідники!$E$5, CONCATENATE($DE$4, "*,"), ""))</f>
        <v/>
      </c>
      <c r="H528" s="48" t="str">
        <f t="shared" si="461"/>
        <v/>
      </c>
      <c r="I528" s="48" t="str">
        <f t="shared" si="462"/>
        <v/>
      </c>
      <c r="J528" s="48">
        <f t="shared" si="463"/>
        <v>0</v>
      </c>
      <c r="K528" s="48" t="str">
        <f t="shared" si="464"/>
        <v/>
      </c>
      <c r="L528" s="48">
        <f t="shared" si="465"/>
        <v>0</v>
      </c>
      <c r="M528" s="51">
        <f t="shared" si="466"/>
        <v>0</v>
      </c>
      <c r="N528" s="51">
        <f t="shared" si="467"/>
        <v>0</v>
      </c>
      <c r="O528" s="52">
        <f t="shared" si="468"/>
        <v>0</v>
      </c>
      <c r="P528" s="96" t="str">
        <f t="shared" si="469"/>
        <v xml:space="preserve"> </v>
      </c>
      <c r="Q528" s="166" t="str">
        <f>IF(OR(P528&lt;Довідники!$J$8, P528&gt;Довідники!$K$8), "!", "")</f>
        <v>!</v>
      </c>
      <c r="R528" s="159"/>
      <c r="S528" s="103"/>
      <c r="T528" s="103"/>
      <c r="U528" s="72">
        <f t="shared" si="470"/>
        <v>0</v>
      </c>
      <c r="V528" s="104"/>
      <c r="W528" s="104"/>
      <c r="X528" s="105"/>
      <c r="Y528" s="102"/>
      <c r="Z528" s="103"/>
      <c r="AA528" s="103"/>
      <c r="AB528" s="72">
        <f t="shared" si="471"/>
        <v>0</v>
      </c>
      <c r="AC528" s="104"/>
      <c r="AD528" s="104"/>
      <c r="AE528" s="152"/>
      <c r="AF528" s="159"/>
      <c r="AG528" s="103"/>
      <c r="AH528" s="103"/>
      <c r="AI528" s="72">
        <f t="shared" si="472"/>
        <v>0</v>
      </c>
      <c r="AJ528" s="104"/>
      <c r="AK528" s="104"/>
      <c r="AL528" s="105"/>
      <c r="AM528" s="102"/>
      <c r="AN528" s="103"/>
      <c r="AO528" s="103"/>
      <c r="AP528" s="72">
        <f t="shared" si="473"/>
        <v>0</v>
      </c>
      <c r="AQ528" s="104"/>
      <c r="AR528" s="104"/>
      <c r="AS528" s="152"/>
      <c r="AT528" s="159"/>
      <c r="AU528" s="103"/>
      <c r="AV528" s="103"/>
      <c r="AW528" s="72">
        <f t="shared" si="474"/>
        <v>0</v>
      </c>
      <c r="AX528" s="104"/>
      <c r="AY528" s="104"/>
      <c r="AZ528" s="105"/>
      <c r="BA528" s="102"/>
      <c r="BB528" s="103"/>
      <c r="BC528" s="103"/>
      <c r="BD528" s="72">
        <f t="shared" si="475"/>
        <v>0</v>
      </c>
      <c r="BE528" s="104"/>
      <c r="BF528" s="104"/>
      <c r="BG528" s="152"/>
      <c r="BH528" s="159"/>
      <c r="BI528" s="103"/>
      <c r="BJ528" s="103"/>
      <c r="BK528" s="72">
        <f t="shared" si="476"/>
        <v>0</v>
      </c>
      <c r="BL528" s="104"/>
      <c r="BM528" s="104"/>
      <c r="BN528" s="105"/>
      <c r="BO528" s="102"/>
      <c r="BP528" s="103"/>
      <c r="BQ528" s="103"/>
      <c r="BR528" s="72">
        <f t="shared" si="477"/>
        <v>0</v>
      </c>
      <c r="BS528" s="104"/>
      <c r="BT528" s="104"/>
      <c r="BU528" s="152"/>
      <c r="BV528" s="159"/>
      <c r="BW528" s="103"/>
      <c r="BX528" s="103"/>
      <c r="BY528" s="72">
        <f t="shared" si="478"/>
        <v>0</v>
      </c>
      <c r="BZ528" s="104"/>
      <c r="CA528" s="104"/>
      <c r="CB528" s="105"/>
      <c r="CC528" s="102"/>
      <c r="CD528" s="103"/>
      <c r="CE528" s="103"/>
      <c r="CF528" s="72">
        <f t="shared" si="479"/>
        <v>0</v>
      </c>
      <c r="CG528" s="104"/>
      <c r="CH528" s="104"/>
      <c r="CI528" s="152"/>
      <c r="CJ528" s="159"/>
      <c r="CK528" s="103"/>
      <c r="CL528" s="103"/>
      <c r="CM528" s="72">
        <f t="shared" si="480"/>
        <v>0</v>
      </c>
      <c r="CN528" s="104"/>
      <c r="CO528" s="104"/>
      <c r="CP528" s="105"/>
      <c r="CQ528" s="102"/>
      <c r="CR528" s="103"/>
      <c r="CS528" s="103"/>
      <c r="CT528" s="72">
        <f t="shared" si="481"/>
        <v>0</v>
      </c>
      <c r="CU528" s="104"/>
      <c r="CV528" s="104"/>
      <c r="CW528" s="152"/>
      <c r="CX528" s="159"/>
      <c r="CY528" s="103"/>
      <c r="CZ528" s="103"/>
      <c r="DA528" s="72">
        <f t="shared" si="482"/>
        <v>0</v>
      </c>
      <c r="DB528" s="104"/>
      <c r="DC528" s="104"/>
      <c r="DD528" s="105"/>
      <c r="DE528" s="102"/>
      <c r="DF528" s="103"/>
      <c r="DG528" s="103"/>
      <c r="DH528" s="72">
        <f t="shared" si="483"/>
        <v>0</v>
      </c>
      <c r="DI528" s="104"/>
      <c r="DJ528" s="104"/>
      <c r="DK528" s="152"/>
      <c r="DL528" s="170">
        <f t="shared" si="484"/>
        <v>0</v>
      </c>
      <c r="DM528" s="51">
        <f>DN528*Довідники!$H$2</f>
        <v>0</v>
      </c>
      <c r="DN528" s="72">
        <f t="shared" si="485"/>
        <v>0</v>
      </c>
      <c r="DO528" s="96" t="str">
        <f t="shared" si="486"/>
        <v xml:space="preserve"> </v>
      </c>
      <c r="DP528" s="68" t="str">
        <f>IF(OR(DO528&lt;Довідники!$J$3, DO528&gt;Довідники!$K$3), "!", "")</f>
        <v>!</v>
      </c>
      <c r="DQ528" s="120"/>
      <c r="DR528" s="45" t="str">
        <f t="shared" si="487"/>
        <v/>
      </c>
      <c r="DS528" s="119"/>
      <c r="DT528" s="119"/>
      <c r="DU528" s="119"/>
      <c r="DV528" s="119"/>
      <c r="DW528" s="179"/>
      <c r="DX528" s="182"/>
      <c r="DY528" s="119"/>
      <c r="DZ528" s="119"/>
      <c r="EA528" s="183"/>
      <c r="EB528" s="129">
        <f t="shared" si="488"/>
        <v>0</v>
      </c>
      <c r="EC528" s="130">
        <f t="shared" si="489"/>
        <v>0</v>
      </c>
      <c r="ED528" s="131">
        <f t="shared" si="490"/>
        <v>0</v>
      </c>
      <c r="EE528" s="131">
        <f t="shared" si="491"/>
        <v>0</v>
      </c>
      <c r="EF528" s="131">
        <f t="shared" si="492"/>
        <v>0</v>
      </c>
      <c r="EG528" s="131">
        <f t="shared" si="493"/>
        <v>0</v>
      </c>
      <c r="EH528" s="131">
        <f t="shared" si="494"/>
        <v>0</v>
      </c>
      <c r="EI528" s="131">
        <f t="shared" si="495"/>
        <v>0</v>
      </c>
      <c r="EJ528" s="131">
        <f t="shared" si="496"/>
        <v>0</v>
      </c>
      <c r="EL528" s="123">
        <f t="shared" si="497"/>
        <v>0</v>
      </c>
    </row>
    <row r="529" spans="1:142" ht="13.5" hidden="1" thickBot="1" x14ac:dyDescent="0.25">
      <c r="A529" s="49">
        <f t="shared" si="498"/>
        <v>6</v>
      </c>
      <c r="B529" s="101"/>
      <c r="C529" s="50" t="str">
        <f>IF(ISBLANK(D529)=FALSE,VLOOKUP(D529,Довідники!$B$2:$C$45,2,FALSE),"")</f>
        <v/>
      </c>
      <c r="D529" s="145"/>
      <c r="E529" s="112"/>
      <c r="F529" s="48" t="str">
        <f t="shared" si="460"/>
        <v/>
      </c>
      <c r="G529" s="48" t="str">
        <f>CONCATENATE(IF($X529="З", CONCATENATE($R$4, ","), ""), IF($X529=Довідники!$E$5, CONCATENATE($R$4, "*,"), ""), IF($AE529="З", CONCATENATE($Y$4, ","), ""), IF($AE529=Довідники!$E$5, CONCATENATE($Y$4, "*,"), ""), IF($AL529="З", CONCATENATE($AF$4, ","), ""), IF($AL529=Довідники!$E$5, CONCATENATE($AF$4, "*,"), ""), IF($AS529="З", CONCATENATE($AM$4, ","), ""), IF($AS529=Довідники!$E$5, CONCATENATE($AM$4, "*,"), ""), IF($AZ529="З", CONCATENATE($AT$4, ","), ""), IF($AZ529=Довідники!$E$5, CONCATENATE($AT$4, "*,"), ""), IF($BG529="З", CONCATENATE($BA$4, ","), ""), IF($BG529=Довідники!$E$5, CONCATENATE($BA$4, "*,"), ""), IF($BN529="З", CONCATENATE($BH$4, ","), ""), IF($BN529=Довідники!$E$5, CONCATENATE($BH$4, "*,"), ""), IF($BU529="З", CONCATENATE($BO$4, ","), ""), IF($BU529=Довідники!$E$5, CONCATENATE($BO$4, "*,"), ""), IF($CB529="З", CONCATENATE($BV$4, ","), ""), IF($CB529=Довідники!$E$5, CONCATENATE($BV$4, "*,"), ""), IF($CI529="З", CONCATENATE($CC$4, ","), ""), IF($CI529=Довідники!$E$5, CONCATENATE($CC$4, "*,"), ""), IF($CP529="З", CONCATENATE($CJ$4, ","), ""), IF($CP529=Довідники!$E$5, CONCATENATE($CJ$4, "*,"), ""), IF($CW529="З", CONCATENATE($CQ$4, ","), ""), IF($CW529=Довідники!$E$5, CONCATENATE($CQ$4, "*,"), ""), IF($DD529="З", CONCATENATE($CX$4, ","), ""), IF($DD529=Довідники!$E$5, CONCATENATE($CX$4, "*,"), ""), IF($DK529="З", CONCATENATE($DE$4, ","), ""), IF($DK529=Довідники!$E$5, CONCATENATE($DE$4, "*,"), ""))</f>
        <v/>
      </c>
      <c r="H529" s="48" t="str">
        <f t="shared" si="461"/>
        <v/>
      </c>
      <c r="I529" s="48" t="str">
        <f t="shared" si="462"/>
        <v/>
      </c>
      <c r="J529" s="48">
        <f t="shared" si="463"/>
        <v>0</v>
      </c>
      <c r="K529" s="48" t="str">
        <f t="shared" si="464"/>
        <v/>
      </c>
      <c r="L529" s="48">
        <f t="shared" si="465"/>
        <v>0</v>
      </c>
      <c r="M529" s="51">
        <f t="shared" si="466"/>
        <v>0</v>
      </c>
      <c r="N529" s="51">
        <f t="shared" si="467"/>
        <v>0</v>
      </c>
      <c r="O529" s="52">
        <f t="shared" si="468"/>
        <v>0</v>
      </c>
      <c r="P529" s="96" t="str">
        <f t="shared" si="469"/>
        <v xml:space="preserve"> </v>
      </c>
      <c r="Q529" s="166" t="str">
        <f>IF(OR(P529&lt;Довідники!$J$8, P529&gt;Довідники!$K$8), "!", "")</f>
        <v>!</v>
      </c>
      <c r="R529" s="159"/>
      <c r="S529" s="103"/>
      <c r="T529" s="103"/>
      <c r="U529" s="72">
        <f t="shared" si="470"/>
        <v>0</v>
      </c>
      <c r="V529" s="104"/>
      <c r="W529" s="104"/>
      <c r="X529" s="105"/>
      <c r="Y529" s="102"/>
      <c r="Z529" s="103"/>
      <c r="AA529" s="103"/>
      <c r="AB529" s="72">
        <f t="shared" si="471"/>
        <v>0</v>
      </c>
      <c r="AC529" s="104"/>
      <c r="AD529" s="104"/>
      <c r="AE529" s="152"/>
      <c r="AF529" s="159"/>
      <c r="AG529" s="103"/>
      <c r="AH529" s="103"/>
      <c r="AI529" s="72">
        <f t="shared" si="472"/>
        <v>0</v>
      </c>
      <c r="AJ529" s="104"/>
      <c r="AK529" s="104"/>
      <c r="AL529" s="105"/>
      <c r="AM529" s="102"/>
      <c r="AN529" s="103"/>
      <c r="AO529" s="103"/>
      <c r="AP529" s="72">
        <f t="shared" si="473"/>
        <v>0</v>
      </c>
      <c r="AQ529" s="104"/>
      <c r="AR529" s="104"/>
      <c r="AS529" s="152"/>
      <c r="AT529" s="159"/>
      <c r="AU529" s="103"/>
      <c r="AV529" s="103"/>
      <c r="AW529" s="72">
        <f t="shared" si="474"/>
        <v>0</v>
      </c>
      <c r="AX529" s="104"/>
      <c r="AY529" s="104"/>
      <c r="AZ529" s="105"/>
      <c r="BA529" s="102"/>
      <c r="BB529" s="103"/>
      <c r="BC529" s="103"/>
      <c r="BD529" s="72">
        <f t="shared" si="475"/>
        <v>0</v>
      </c>
      <c r="BE529" s="104"/>
      <c r="BF529" s="104"/>
      <c r="BG529" s="152"/>
      <c r="BH529" s="159"/>
      <c r="BI529" s="103"/>
      <c r="BJ529" s="103"/>
      <c r="BK529" s="72">
        <f t="shared" si="476"/>
        <v>0</v>
      </c>
      <c r="BL529" s="104"/>
      <c r="BM529" s="104"/>
      <c r="BN529" s="105"/>
      <c r="BO529" s="102"/>
      <c r="BP529" s="103"/>
      <c r="BQ529" s="103"/>
      <c r="BR529" s="72">
        <f t="shared" si="477"/>
        <v>0</v>
      </c>
      <c r="BS529" s="104"/>
      <c r="BT529" s="104"/>
      <c r="BU529" s="152"/>
      <c r="BV529" s="159"/>
      <c r="BW529" s="103"/>
      <c r="BX529" s="103"/>
      <c r="BY529" s="72">
        <f t="shared" si="478"/>
        <v>0</v>
      </c>
      <c r="BZ529" s="104"/>
      <c r="CA529" s="104"/>
      <c r="CB529" s="105"/>
      <c r="CC529" s="102"/>
      <c r="CD529" s="103"/>
      <c r="CE529" s="103"/>
      <c r="CF529" s="72">
        <f t="shared" si="479"/>
        <v>0</v>
      </c>
      <c r="CG529" s="104"/>
      <c r="CH529" s="104"/>
      <c r="CI529" s="152"/>
      <c r="CJ529" s="159"/>
      <c r="CK529" s="103"/>
      <c r="CL529" s="103"/>
      <c r="CM529" s="72">
        <f t="shared" si="480"/>
        <v>0</v>
      </c>
      <c r="CN529" s="104"/>
      <c r="CO529" s="104"/>
      <c r="CP529" s="105"/>
      <c r="CQ529" s="102"/>
      <c r="CR529" s="103"/>
      <c r="CS529" s="103"/>
      <c r="CT529" s="72">
        <f t="shared" si="481"/>
        <v>0</v>
      </c>
      <c r="CU529" s="104"/>
      <c r="CV529" s="104"/>
      <c r="CW529" s="152"/>
      <c r="CX529" s="159"/>
      <c r="CY529" s="103"/>
      <c r="CZ529" s="103"/>
      <c r="DA529" s="72">
        <f t="shared" si="482"/>
        <v>0</v>
      </c>
      <c r="DB529" s="104"/>
      <c r="DC529" s="104"/>
      <c r="DD529" s="105"/>
      <c r="DE529" s="102"/>
      <c r="DF529" s="103"/>
      <c r="DG529" s="103"/>
      <c r="DH529" s="72">
        <f t="shared" si="483"/>
        <v>0</v>
      </c>
      <c r="DI529" s="104"/>
      <c r="DJ529" s="104"/>
      <c r="DK529" s="152"/>
      <c r="DL529" s="170">
        <f t="shared" si="484"/>
        <v>0</v>
      </c>
      <c r="DM529" s="51">
        <f>DN529*Довідники!$H$2</f>
        <v>0</v>
      </c>
      <c r="DN529" s="72">
        <f t="shared" si="485"/>
        <v>0</v>
      </c>
      <c r="DO529" s="96" t="str">
        <f t="shared" si="486"/>
        <v xml:space="preserve"> </v>
      </c>
      <c r="DP529" s="68" t="str">
        <f>IF(OR(DO529&lt;Довідники!$J$3, DO529&gt;Довідники!$K$3), "!", "")</f>
        <v>!</v>
      </c>
      <c r="DQ529" s="120"/>
      <c r="DR529" s="45" t="str">
        <f t="shared" si="487"/>
        <v/>
      </c>
      <c r="DS529" s="119"/>
      <c r="DT529" s="119"/>
      <c r="DU529" s="119"/>
      <c r="DV529" s="119"/>
      <c r="DW529" s="179"/>
      <c r="DX529" s="182"/>
      <c r="DY529" s="119"/>
      <c r="DZ529" s="119"/>
      <c r="EA529" s="183"/>
      <c r="EB529" s="129">
        <f t="shared" si="488"/>
        <v>0</v>
      </c>
      <c r="EC529" s="130">
        <f t="shared" si="489"/>
        <v>0</v>
      </c>
      <c r="ED529" s="131">
        <f t="shared" si="490"/>
        <v>0</v>
      </c>
      <c r="EE529" s="131">
        <f t="shared" si="491"/>
        <v>0</v>
      </c>
      <c r="EF529" s="131">
        <f t="shared" si="492"/>
        <v>0</v>
      </c>
      <c r="EG529" s="131">
        <f t="shared" si="493"/>
        <v>0</v>
      </c>
      <c r="EH529" s="131">
        <f t="shared" si="494"/>
        <v>0</v>
      </c>
      <c r="EI529" s="131">
        <f t="shared" si="495"/>
        <v>0</v>
      </c>
      <c r="EJ529" s="131">
        <f t="shared" si="496"/>
        <v>0</v>
      </c>
      <c r="EL529" s="123">
        <f t="shared" si="497"/>
        <v>0</v>
      </c>
    </row>
    <row r="530" spans="1:142" ht="13.5" hidden="1" thickBot="1" x14ac:dyDescent="0.25">
      <c r="A530" s="49">
        <f t="shared" si="498"/>
        <v>7</v>
      </c>
      <c r="B530" s="101"/>
      <c r="C530" s="50" t="str">
        <f>IF(ISBLANK(D530)=FALSE,VLOOKUP(D530,Довідники!$B$2:$C$45,2,FALSE),"")</f>
        <v/>
      </c>
      <c r="D530" s="145"/>
      <c r="E530" s="112"/>
      <c r="F530" s="48" t="str">
        <f t="shared" si="460"/>
        <v/>
      </c>
      <c r="G530" s="48" t="str">
        <f>CONCATENATE(IF($X530="З", CONCATENATE($R$4, ","), ""), IF($X530=Довідники!$E$5, CONCATENATE($R$4, "*,"), ""), IF($AE530="З", CONCATENATE($Y$4, ","), ""), IF($AE530=Довідники!$E$5, CONCATENATE($Y$4, "*,"), ""), IF($AL530="З", CONCATENATE($AF$4, ","), ""), IF($AL530=Довідники!$E$5, CONCATENATE($AF$4, "*,"), ""), IF($AS530="З", CONCATENATE($AM$4, ","), ""), IF($AS530=Довідники!$E$5, CONCATENATE($AM$4, "*,"), ""), IF($AZ530="З", CONCATENATE($AT$4, ","), ""), IF($AZ530=Довідники!$E$5, CONCATENATE($AT$4, "*,"), ""), IF($BG530="З", CONCATENATE($BA$4, ","), ""), IF($BG530=Довідники!$E$5, CONCATENATE($BA$4, "*,"), ""), IF($BN530="З", CONCATENATE($BH$4, ","), ""), IF($BN530=Довідники!$E$5, CONCATENATE($BH$4, "*,"), ""), IF($BU530="З", CONCATENATE($BO$4, ","), ""), IF($BU530=Довідники!$E$5, CONCATENATE($BO$4, "*,"), ""), IF($CB530="З", CONCATENATE($BV$4, ","), ""), IF($CB530=Довідники!$E$5, CONCATENATE($BV$4, "*,"), ""), IF($CI530="З", CONCATENATE($CC$4, ","), ""), IF($CI530=Довідники!$E$5, CONCATENATE($CC$4, "*,"), ""), IF($CP530="З", CONCATENATE($CJ$4, ","), ""), IF($CP530=Довідники!$E$5, CONCATENATE($CJ$4, "*,"), ""), IF($CW530="З", CONCATENATE($CQ$4, ","), ""), IF($CW530=Довідники!$E$5, CONCATENATE($CQ$4, "*,"), ""), IF($DD530="З", CONCATENATE($CX$4, ","), ""), IF($DD530=Довідники!$E$5, CONCATENATE($CX$4, "*,"), ""), IF($DK530="З", CONCATENATE($DE$4, ","), ""), IF($DK530=Довідники!$E$5, CONCATENATE($DE$4, "*,"), ""))</f>
        <v/>
      </c>
      <c r="H530" s="48" t="str">
        <f t="shared" si="461"/>
        <v/>
      </c>
      <c r="I530" s="48" t="str">
        <f t="shared" si="462"/>
        <v/>
      </c>
      <c r="J530" s="48">
        <f t="shared" si="463"/>
        <v>0</v>
      </c>
      <c r="K530" s="48" t="str">
        <f t="shared" si="464"/>
        <v/>
      </c>
      <c r="L530" s="48">
        <f t="shared" si="465"/>
        <v>0</v>
      </c>
      <c r="M530" s="51">
        <f t="shared" si="466"/>
        <v>0</v>
      </c>
      <c r="N530" s="51">
        <f t="shared" si="467"/>
        <v>0</v>
      </c>
      <c r="O530" s="52">
        <f t="shared" si="468"/>
        <v>0</v>
      </c>
      <c r="P530" s="96" t="str">
        <f t="shared" si="469"/>
        <v xml:space="preserve"> </v>
      </c>
      <c r="Q530" s="166" t="str">
        <f>IF(OR(P530&lt;Довідники!$J$8, P530&gt;Довідники!$K$8), "!", "")</f>
        <v>!</v>
      </c>
      <c r="R530" s="159"/>
      <c r="S530" s="103"/>
      <c r="T530" s="103"/>
      <c r="U530" s="72">
        <f t="shared" si="470"/>
        <v>0</v>
      </c>
      <c r="V530" s="104"/>
      <c r="W530" s="104"/>
      <c r="X530" s="105"/>
      <c r="Y530" s="102"/>
      <c r="Z530" s="103"/>
      <c r="AA530" s="103"/>
      <c r="AB530" s="72">
        <f t="shared" si="471"/>
        <v>0</v>
      </c>
      <c r="AC530" s="104"/>
      <c r="AD530" s="104"/>
      <c r="AE530" s="152"/>
      <c r="AF530" s="159"/>
      <c r="AG530" s="103"/>
      <c r="AH530" s="103"/>
      <c r="AI530" s="72">
        <f t="shared" si="472"/>
        <v>0</v>
      </c>
      <c r="AJ530" s="104"/>
      <c r="AK530" s="104"/>
      <c r="AL530" s="105"/>
      <c r="AM530" s="102"/>
      <c r="AN530" s="103"/>
      <c r="AO530" s="103"/>
      <c r="AP530" s="72">
        <f t="shared" si="473"/>
        <v>0</v>
      </c>
      <c r="AQ530" s="104"/>
      <c r="AR530" s="104"/>
      <c r="AS530" s="152"/>
      <c r="AT530" s="159"/>
      <c r="AU530" s="103"/>
      <c r="AV530" s="103"/>
      <c r="AW530" s="72">
        <f t="shared" si="474"/>
        <v>0</v>
      </c>
      <c r="AX530" s="104"/>
      <c r="AY530" s="104"/>
      <c r="AZ530" s="105"/>
      <c r="BA530" s="102"/>
      <c r="BB530" s="103"/>
      <c r="BC530" s="103"/>
      <c r="BD530" s="72">
        <f t="shared" si="475"/>
        <v>0</v>
      </c>
      <c r="BE530" s="104"/>
      <c r="BF530" s="104"/>
      <c r="BG530" s="152"/>
      <c r="BH530" s="159"/>
      <c r="BI530" s="103"/>
      <c r="BJ530" s="103"/>
      <c r="BK530" s="72">
        <f t="shared" si="476"/>
        <v>0</v>
      </c>
      <c r="BL530" s="104"/>
      <c r="BM530" s="104"/>
      <c r="BN530" s="105"/>
      <c r="BO530" s="102"/>
      <c r="BP530" s="103"/>
      <c r="BQ530" s="103"/>
      <c r="BR530" s="72">
        <f t="shared" si="477"/>
        <v>0</v>
      </c>
      <c r="BS530" s="104"/>
      <c r="BT530" s="104"/>
      <c r="BU530" s="152"/>
      <c r="BV530" s="159"/>
      <c r="BW530" s="103"/>
      <c r="BX530" s="103"/>
      <c r="BY530" s="72">
        <f t="shared" si="478"/>
        <v>0</v>
      </c>
      <c r="BZ530" s="104"/>
      <c r="CA530" s="104"/>
      <c r="CB530" s="105"/>
      <c r="CC530" s="102"/>
      <c r="CD530" s="103"/>
      <c r="CE530" s="103"/>
      <c r="CF530" s="72">
        <f t="shared" si="479"/>
        <v>0</v>
      </c>
      <c r="CG530" s="104"/>
      <c r="CH530" s="104"/>
      <c r="CI530" s="152"/>
      <c r="CJ530" s="159"/>
      <c r="CK530" s="103"/>
      <c r="CL530" s="103"/>
      <c r="CM530" s="72">
        <f t="shared" si="480"/>
        <v>0</v>
      </c>
      <c r="CN530" s="104"/>
      <c r="CO530" s="104"/>
      <c r="CP530" s="105"/>
      <c r="CQ530" s="102"/>
      <c r="CR530" s="103"/>
      <c r="CS530" s="103"/>
      <c r="CT530" s="72">
        <f t="shared" si="481"/>
        <v>0</v>
      </c>
      <c r="CU530" s="104"/>
      <c r="CV530" s="104"/>
      <c r="CW530" s="152"/>
      <c r="CX530" s="159"/>
      <c r="CY530" s="103"/>
      <c r="CZ530" s="103"/>
      <c r="DA530" s="72">
        <f t="shared" si="482"/>
        <v>0</v>
      </c>
      <c r="DB530" s="104"/>
      <c r="DC530" s="104"/>
      <c r="DD530" s="105"/>
      <c r="DE530" s="102"/>
      <c r="DF530" s="103"/>
      <c r="DG530" s="103"/>
      <c r="DH530" s="72">
        <f t="shared" si="483"/>
        <v>0</v>
      </c>
      <c r="DI530" s="104"/>
      <c r="DJ530" s="104"/>
      <c r="DK530" s="152"/>
      <c r="DL530" s="170">
        <f t="shared" si="484"/>
        <v>0</v>
      </c>
      <c r="DM530" s="51">
        <f>DN530*Довідники!$H$2</f>
        <v>0</v>
      </c>
      <c r="DN530" s="72">
        <f t="shared" si="485"/>
        <v>0</v>
      </c>
      <c r="DO530" s="96" t="str">
        <f t="shared" si="486"/>
        <v xml:space="preserve"> </v>
      </c>
      <c r="DP530" s="68" t="str">
        <f>IF(OR(DO530&lt;Довідники!$J$3, DO530&gt;Довідники!$K$3), "!", "")</f>
        <v>!</v>
      </c>
      <c r="DQ530" s="120"/>
      <c r="DR530" s="45" t="str">
        <f t="shared" si="487"/>
        <v/>
      </c>
      <c r="DS530" s="119"/>
      <c r="DT530" s="119"/>
      <c r="DU530" s="119"/>
      <c r="DV530" s="119"/>
      <c r="DW530" s="179"/>
      <c r="DX530" s="182"/>
      <c r="DY530" s="119"/>
      <c r="DZ530" s="119"/>
      <c r="EA530" s="183"/>
      <c r="EB530" s="129">
        <f t="shared" si="488"/>
        <v>0</v>
      </c>
      <c r="EC530" s="130">
        <f t="shared" si="489"/>
        <v>0</v>
      </c>
      <c r="ED530" s="131">
        <f t="shared" si="490"/>
        <v>0</v>
      </c>
      <c r="EE530" s="131">
        <f t="shared" si="491"/>
        <v>0</v>
      </c>
      <c r="EF530" s="131">
        <f t="shared" si="492"/>
        <v>0</v>
      </c>
      <c r="EG530" s="131">
        <f t="shared" si="493"/>
        <v>0</v>
      </c>
      <c r="EH530" s="131">
        <f t="shared" si="494"/>
        <v>0</v>
      </c>
      <c r="EI530" s="131">
        <f t="shared" si="495"/>
        <v>0</v>
      </c>
      <c r="EJ530" s="131">
        <f t="shared" si="496"/>
        <v>0</v>
      </c>
      <c r="EL530" s="123">
        <f t="shared" si="497"/>
        <v>0</v>
      </c>
    </row>
    <row r="531" spans="1:142" ht="13.5" hidden="1" thickBot="1" x14ac:dyDescent="0.25">
      <c r="A531" s="49">
        <f t="shared" si="498"/>
        <v>8</v>
      </c>
      <c r="B531" s="101"/>
      <c r="C531" s="50" t="str">
        <f>IF(ISBLANK(D531)=FALSE,VLOOKUP(D531,Довідники!$B$2:$C$45,2,FALSE),"")</f>
        <v/>
      </c>
      <c r="D531" s="145"/>
      <c r="E531" s="112"/>
      <c r="F531" s="48" t="str">
        <f t="shared" si="460"/>
        <v/>
      </c>
      <c r="G531" s="48" t="str">
        <f>CONCATENATE(IF($X531="З", CONCATENATE($R$4, ","), ""), IF($X531=Довідники!$E$5, CONCATENATE($R$4, "*,"), ""), IF($AE531="З", CONCATENATE($Y$4, ","), ""), IF($AE531=Довідники!$E$5, CONCATENATE($Y$4, "*,"), ""), IF($AL531="З", CONCATENATE($AF$4, ","), ""), IF($AL531=Довідники!$E$5, CONCATENATE($AF$4, "*,"), ""), IF($AS531="З", CONCATENATE($AM$4, ","), ""), IF($AS531=Довідники!$E$5, CONCATENATE($AM$4, "*,"), ""), IF($AZ531="З", CONCATENATE($AT$4, ","), ""), IF($AZ531=Довідники!$E$5, CONCATENATE($AT$4, "*,"), ""), IF($BG531="З", CONCATENATE($BA$4, ","), ""), IF($BG531=Довідники!$E$5, CONCATENATE($BA$4, "*,"), ""), IF($BN531="З", CONCATENATE($BH$4, ","), ""), IF($BN531=Довідники!$E$5, CONCATENATE($BH$4, "*,"), ""), IF($BU531="З", CONCATENATE($BO$4, ","), ""), IF($BU531=Довідники!$E$5, CONCATENATE($BO$4, "*,"), ""), IF($CB531="З", CONCATENATE($BV$4, ","), ""), IF($CB531=Довідники!$E$5, CONCATENATE($BV$4, "*,"), ""), IF($CI531="З", CONCATENATE($CC$4, ","), ""), IF($CI531=Довідники!$E$5, CONCATENATE($CC$4, "*,"), ""), IF($CP531="З", CONCATENATE($CJ$4, ","), ""), IF($CP531=Довідники!$E$5, CONCATENATE($CJ$4, "*,"), ""), IF($CW531="З", CONCATENATE($CQ$4, ","), ""), IF($CW531=Довідники!$E$5, CONCATENATE($CQ$4, "*,"), ""), IF($DD531="З", CONCATENATE($CX$4, ","), ""), IF($DD531=Довідники!$E$5, CONCATENATE($CX$4, "*,"), ""), IF($DK531="З", CONCATENATE($DE$4, ","), ""), IF($DK531=Довідники!$E$5, CONCATENATE($DE$4, "*,"), ""))</f>
        <v/>
      </c>
      <c r="H531" s="48" t="str">
        <f t="shared" si="461"/>
        <v/>
      </c>
      <c r="I531" s="48" t="str">
        <f t="shared" si="462"/>
        <v/>
      </c>
      <c r="J531" s="48">
        <f t="shared" si="463"/>
        <v>0</v>
      </c>
      <c r="K531" s="48" t="str">
        <f t="shared" si="464"/>
        <v/>
      </c>
      <c r="L531" s="48">
        <f t="shared" si="465"/>
        <v>0</v>
      </c>
      <c r="M531" s="51">
        <f t="shared" si="466"/>
        <v>0</v>
      </c>
      <c r="N531" s="51">
        <f t="shared" si="467"/>
        <v>0</v>
      </c>
      <c r="O531" s="52">
        <f t="shared" si="468"/>
        <v>0</v>
      </c>
      <c r="P531" s="96" t="str">
        <f t="shared" si="469"/>
        <v xml:space="preserve"> </v>
      </c>
      <c r="Q531" s="166" t="str">
        <f>IF(OR(P531&lt;Довідники!$J$8, P531&gt;Довідники!$K$8), "!", "")</f>
        <v>!</v>
      </c>
      <c r="R531" s="159"/>
      <c r="S531" s="103"/>
      <c r="T531" s="103"/>
      <c r="U531" s="72">
        <f t="shared" si="470"/>
        <v>0</v>
      </c>
      <c r="V531" s="104"/>
      <c r="W531" s="104"/>
      <c r="X531" s="105"/>
      <c r="Y531" s="102"/>
      <c r="Z531" s="103"/>
      <c r="AA531" s="103"/>
      <c r="AB531" s="72">
        <f t="shared" si="471"/>
        <v>0</v>
      </c>
      <c r="AC531" s="104"/>
      <c r="AD531" s="104"/>
      <c r="AE531" s="152"/>
      <c r="AF531" s="159"/>
      <c r="AG531" s="103"/>
      <c r="AH531" s="103"/>
      <c r="AI531" s="72">
        <f t="shared" si="472"/>
        <v>0</v>
      </c>
      <c r="AJ531" s="104"/>
      <c r="AK531" s="104"/>
      <c r="AL531" s="105"/>
      <c r="AM531" s="102"/>
      <c r="AN531" s="103"/>
      <c r="AO531" s="103"/>
      <c r="AP531" s="72">
        <f t="shared" si="473"/>
        <v>0</v>
      </c>
      <c r="AQ531" s="104"/>
      <c r="AR531" s="104"/>
      <c r="AS531" s="152"/>
      <c r="AT531" s="159"/>
      <c r="AU531" s="103"/>
      <c r="AV531" s="103"/>
      <c r="AW531" s="72">
        <f t="shared" si="474"/>
        <v>0</v>
      </c>
      <c r="AX531" s="104"/>
      <c r="AY531" s="104"/>
      <c r="AZ531" s="105"/>
      <c r="BA531" s="102"/>
      <c r="BB531" s="103"/>
      <c r="BC531" s="103"/>
      <c r="BD531" s="72">
        <f t="shared" si="475"/>
        <v>0</v>
      </c>
      <c r="BE531" s="104"/>
      <c r="BF531" s="104"/>
      <c r="BG531" s="152"/>
      <c r="BH531" s="159"/>
      <c r="BI531" s="103"/>
      <c r="BJ531" s="103"/>
      <c r="BK531" s="72">
        <f t="shared" si="476"/>
        <v>0</v>
      </c>
      <c r="BL531" s="104"/>
      <c r="BM531" s="104"/>
      <c r="BN531" s="105"/>
      <c r="BO531" s="102"/>
      <c r="BP531" s="103"/>
      <c r="BQ531" s="103"/>
      <c r="BR531" s="72">
        <f t="shared" si="477"/>
        <v>0</v>
      </c>
      <c r="BS531" s="104"/>
      <c r="BT531" s="104"/>
      <c r="BU531" s="152"/>
      <c r="BV531" s="159"/>
      <c r="BW531" s="103"/>
      <c r="BX531" s="103"/>
      <c r="BY531" s="72">
        <f t="shared" si="478"/>
        <v>0</v>
      </c>
      <c r="BZ531" s="104"/>
      <c r="CA531" s="104"/>
      <c r="CB531" s="105"/>
      <c r="CC531" s="102"/>
      <c r="CD531" s="103"/>
      <c r="CE531" s="103"/>
      <c r="CF531" s="72">
        <f t="shared" si="479"/>
        <v>0</v>
      </c>
      <c r="CG531" s="104"/>
      <c r="CH531" s="104"/>
      <c r="CI531" s="152"/>
      <c r="CJ531" s="159"/>
      <c r="CK531" s="103"/>
      <c r="CL531" s="103"/>
      <c r="CM531" s="72">
        <f t="shared" si="480"/>
        <v>0</v>
      </c>
      <c r="CN531" s="104"/>
      <c r="CO531" s="104"/>
      <c r="CP531" s="105"/>
      <c r="CQ531" s="102"/>
      <c r="CR531" s="103"/>
      <c r="CS531" s="103"/>
      <c r="CT531" s="72">
        <f t="shared" si="481"/>
        <v>0</v>
      </c>
      <c r="CU531" s="104"/>
      <c r="CV531" s="104"/>
      <c r="CW531" s="152"/>
      <c r="CX531" s="159"/>
      <c r="CY531" s="103"/>
      <c r="CZ531" s="103"/>
      <c r="DA531" s="72">
        <f t="shared" si="482"/>
        <v>0</v>
      </c>
      <c r="DB531" s="104"/>
      <c r="DC531" s="104"/>
      <c r="DD531" s="105"/>
      <c r="DE531" s="102"/>
      <c r="DF531" s="103"/>
      <c r="DG531" s="103"/>
      <c r="DH531" s="72">
        <f t="shared" si="483"/>
        <v>0</v>
      </c>
      <c r="DI531" s="104"/>
      <c r="DJ531" s="104"/>
      <c r="DK531" s="152"/>
      <c r="DL531" s="170">
        <f t="shared" si="484"/>
        <v>0</v>
      </c>
      <c r="DM531" s="51">
        <f>DN531*Довідники!$H$2</f>
        <v>0</v>
      </c>
      <c r="DN531" s="72">
        <f t="shared" si="485"/>
        <v>0</v>
      </c>
      <c r="DO531" s="96" t="str">
        <f t="shared" si="486"/>
        <v xml:space="preserve"> </v>
      </c>
      <c r="DP531" s="68" t="str">
        <f>IF(OR(DO531&lt;Довідники!$J$3, DO531&gt;Довідники!$K$3), "!", "")</f>
        <v>!</v>
      </c>
      <c r="DQ531" s="120"/>
      <c r="DR531" s="45" t="str">
        <f t="shared" si="487"/>
        <v/>
      </c>
      <c r="DS531" s="119"/>
      <c r="DT531" s="119"/>
      <c r="DU531" s="119"/>
      <c r="DV531" s="119"/>
      <c r="DW531" s="179"/>
      <c r="DX531" s="182"/>
      <c r="DY531" s="119"/>
      <c r="DZ531" s="119"/>
      <c r="EA531" s="183"/>
      <c r="EB531" s="129">
        <f t="shared" si="488"/>
        <v>0</v>
      </c>
      <c r="EC531" s="130">
        <f t="shared" si="489"/>
        <v>0</v>
      </c>
      <c r="ED531" s="131">
        <f t="shared" si="490"/>
        <v>0</v>
      </c>
      <c r="EE531" s="131">
        <f t="shared" si="491"/>
        <v>0</v>
      </c>
      <c r="EF531" s="131">
        <f t="shared" si="492"/>
        <v>0</v>
      </c>
      <c r="EG531" s="131">
        <f t="shared" si="493"/>
        <v>0</v>
      </c>
      <c r="EH531" s="131">
        <f t="shared" si="494"/>
        <v>0</v>
      </c>
      <c r="EI531" s="131">
        <f t="shared" si="495"/>
        <v>0</v>
      </c>
      <c r="EJ531" s="131">
        <f t="shared" si="496"/>
        <v>0</v>
      </c>
      <c r="EL531" s="123">
        <f t="shared" si="497"/>
        <v>0</v>
      </c>
    </row>
    <row r="532" spans="1:142" ht="13.5" hidden="1" thickBot="1" x14ac:dyDescent="0.25">
      <c r="A532" s="49">
        <f t="shared" si="498"/>
        <v>9</v>
      </c>
      <c r="B532" s="101"/>
      <c r="C532" s="50" t="str">
        <f>IF(ISBLANK(D532)=FALSE,VLOOKUP(D532,Довідники!$B$2:$C$45,2,FALSE),"")</f>
        <v/>
      </c>
      <c r="D532" s="145"/>
      <c r="E532" s="112"/>
      <c r="F532" s="48" t="str">
        <f t="shared" si="460"/>
        <v/>
      </c>
      <c r="G532" s="48" t="str">
        <f>CONCATENATE(IF($X532="З", CONCATENATE($R$4, ","), ""), IF($X532=Довідники!$E$5, CONCATENATE($R$4, "*,"), ""), IF($AE532="З", CONCATENATE($Y$4, ","), ""), IF($AE532=Довідники!$E$5, CONCATENATE($Y$4, "*,"), ""), IF($AL532="З", CONCATENATE($AF$4, ","), ""), IF($AL532=Довідники!$E$5, CONCATENATE($AF$4, "*,"), ""), IF($AS532="З", CONCATENATE($AM$4, ","), ""), IF($AS532=Довідники!$E$5, CONCATENATE($AM$4, "*,"), ""), IF($AZ532="З", CONCATENATE($AT$4, ","), ""), IF($AZ532=Довідники!$E$5, CONCATENATE($AT$4, "*,"), ""), IF($BG532="З", CONCATENATE($BA$4, ","), ""), IF($BG532=Довідники!$E$5, CONCATENATE($BA$4, "*,"), ""), IF($BN532="З", CONCATENATE($BH$4, ","), ""), IF($BN532=Довідники!$E$5, CONCATENATE($BH$4, "*,"), ""), IF($BU532="З", CONCATENATE($BO$4, ","), ""), IF($BU532=Довідники!$E$5, CONCATENATE($BO$4, "*,"), ""), IF($CB532="З", CONCATENATE($BV$4, ","), ""), IF($CB532=Довідники!$E$5, CONCATENATE($BV$4, "*,"), ""), IF($CI532="З", CONCATENATE($CC$4, ","), ""), IF($CI532=Довідники!$E$5, CONCATENATE($CC$4, "*,"), ""), IF($CP532="З", CONCATENATE($CJ$4, ","), ""), IF($CP532=Довідники!$E$5, CONCATENATE($CJ$4, "*,"), ""), IF($CW532="З", CONCATENATE($CQ$4, ","), ""), IF($CW532=Довідники!$E$5, CONCATENATE($CQ$4, "*,"), ""), IF($DD532="З", CONCATENATE($CX$4, ","), ""), IF($DD532=Довідники!$E$5, CONCATENATE($CX$4, "*,"), ""), IF($DK532="З", CONCATENATE($DE$4, ","), ""), IF($DK532=Довідники!$E$5, CONCATENATE($DE$4, "*,"), ""))</f>
        <v/>
      </c>
      <c r="H532" s="48" t="str">
        <f t="shared" si="461"/>
        <v/>
      </c>
      <c r="I532" s="48" t="str">
        <f t="shared" si="462"/>
        <v/>
      </c>
      <c r="J532" s="48">
        <f t="shared" si="463"/>
        <v>0</v>
      </c>
      <c r="K532" s="48" t="str">
        <f t="shared" si="464"/>
        <v/>
      </c>
      <c r="L532" s="48">
        <f t="shared" si="465"/>
        <v>0</v>
      </c>
      <c r="M532" s="51">
        <f t="shared" si="466"/>
        <v>0</v>
      </c>
      <c r="N532" s="51">
        <f t="shared" si="467"/>
        <v>0</v>
      </c>
      <c r="O532" s="52">
        <f t="shared" si="468"/>
        <v>0</v>
      </c>
      <c r="P532" s="96" t="str">
        <f t="shared" si="469"/>
        <v xml:space="preserve"> </v>
      </c>
      <c r="Q532" s="166" t="str">
        <f>IF(OR(P532&lt;Довідники!$J$8, P532&gt;Довідники!$K$8), "!", "")</f>
        <v>!</v>
      </c>
      <c r="R532" s="159"/>
      <c r="S532" s="103"/>
      <c r="T532" s="103"/>
      <c r="U532" s="72">
        <f t="shared" si="470"/>
        <v>0</v>
      </c>
      <c r="V532" s="104"/>
      <c r="W532" s="104"/>
      <c r="X532" s="105"/>
      <c r="Y532" s="102"/>
      <c r="Z532" s="103"/>
      <c r="AA532" s="103"/>
      <c r="AB532" s="72">
        <f t="shared" si="471"/>
        <v>0</v>
      </c>
      <c r="AC532" s="104"/>
      <c r="AD532" s="104"/>
      <c r="AE532" s="152"/>
      <c r="AF532" s="159"/>
      <c r="AG532" s="103"/>
      <c r="AH532" s="103"/>
      <c r="AI532" s="72">
        <f t="shared" si="472"/>
        <v>0</v>
      </c>
      <c r="AJ532" s="104"/>
      <c r="AK532" s="104"/>
      <c r="AL532" s="105"/>
      <c r="AM532" s="102"/>
      <c r="AN532" s="103"/>
      <c r="AO532" s="103"/>
      <c r="AP532" s="72">
        <f t="shared" si="473"/>
        <v>0</v>
      </c>
      <c r="AQ532" s="104"/>
      <c r="AR532" s="104"/>
      <c r="AS532" s="152"/>
      <c r="AT532" s="159"/>
      <c r="AU532" s="103"/>
      <c r="AV532" s="103"/>
      <c r="AW532" s="72">
        <f t="shared" si="474"/>
        <v>0</v>
      </c>
      <c r="AX532" s="104"/>
      <c r="AY532" s="104"/>
      <c r="AZ532" s="105"/>
      <c r="BA532" s="102"/>
      <c r="BB532" s="103"/>
      <c r="BC532" s="103"/>
      <c r="BD532" s="72">
        <f t="shared" si="475"/>
        <v>0</v>
      </c>
      <c r="BE532" s="104"/>
      <c r="BF532" s="104"/>
      <c r="BG532" s="152"/>
      <c r="BH532" s="159"/>
      <c r="BI532" s="103"/>
      <c r="BJ532" s="103"/>
      <c r="BK532" s="72">
        <f t="shared" si="476"/>
        <v>0</v>
      </c>
      <c r="BL532" s="104"/>
      <c r="BM532" s="104"/>
      <c r="BN532" s="105"/>
      <c r="BO532" s="102"/>
      <c r="BP532" s="103"/>
      <c r="BQ532" s="103"/>
      <c r="BR532" s="72">
        <f t="shared" si="477"/>
        <v>0</v>
      </c>
      <c r="BS532" s="104"/>
      <c r="BT532" s="104"/>
      <c r="BU532" s="152"/>
      <c r="BV532" s="159"/>
      <c r="BW532" s="103"/>
      <c r="BX532" s="103"/>
      <c r="BY532" s="72">
        <f t="shared" si="478"/>
        <v>0</v>
      </c>
      <c r="BZ532" s="104"/>
      <c r="CA532" s="104"/>
      <c r="CB532" s="105"/>
      <c r="CC532" s="102"/>
      <c r="CD532" s="103"/>
      <c r="CE532" s="103"/>
      <c r="CF532" s="72">
        <f t="shared" si="479"/>
        <v>0</v>
      </c>
      <c r="CG532" s="104"/>
      <c r="CH532" s="104"/>
      <c r="CI532" s="152"/>
      <c r="CJ532" s="159"/>
      <c r="CK532" s="103"/>
      <c r="CL532" s="103"/>
      <c r="CM532" s="72">
        <f t="shared" si="480"/>
        <v>0</v>
      </c>
      <c r="CN532" s="104"/>
      <c r="CO532" s="104"/>
      <c r="CP532" s="105"/>
      <c r="CQ532" s="102"/>
      <c r="CR532" s="103"/>
      <c r="CS532" s="103"/>
      <c r="CT532" s="72">
        <f t="shared" si="481"/>
        <v>0</v>
      </c>
      <c r="CU532" s="104"/>
      <c r="CV532" s="104"/>
      <c r="CW532" s="152"/>
      <c r="CX532" s="159"/>
      <c r="CY532" s="103"/>
      <c r="CZ532" s="103"/>
      <c r="DA532" s="72">
        <f t="shared" si="482"/>
        <v>0</v>
      </c>
      <c r="DB532" s="104"/>
      <c r="DC532" s="104"/>
      <c r="DD532" s="105"/>
      <c r="DE532" s="102"/>
      <c r="DF532" s="103"/>
      <c r="DG532" s="103"/>
      <c r="DH532" s="72">
        <f t="shared" si="483"/>
        <v>0</v>
      </c>
      <c r="DI532" s="104"/>
      <c r="DJ532" s="104"/>
      <c r="DK532" s="152"/>
      <c r="DL532" s="170">
        <f t="shared" si="484"/>
        <v>0</v>
      </c>
      <c r="DM532" s="51">
        <f>DN532*Довідники!$H$2</f>
        <v>0</v>
      </c>
      <c r="DN532" s="72">
        <f t="shared" si="485"/>
        <v>0</v>
      </c>
      <c r="DO532" s="96" t="str">
        <f t="shared" si="486"/>
        <v xml:space="preserve"> </v>
      </c>
      <c r="DP532" s="68" t="str">
        <f>IF(OR(DO532&lt;Довідники!$J$3, DO532&gt;Довідники!$K$3), "!", "")</f>
        <v>!</v>
      </c>
      <c r="DQ532" s="120"/>
      <c r="DR532" s="45" t="str">
        <f t="shared" si="487"/>
        <v/>
      </c>
      <c r="DS532" s="119"/>
      <c r="DT532" s="119"/>
      <c r="DU532" s="119"/>
      <c r="DV532" s="119"/>
      <c r="DW532" s="179"/>
      <c r="DX532" s="182"/>
      <c r="DY532" s="119"/>
      <c r="DZ532" s="119"/>
      <c r="EA532" s="183"/>
      <c r="EB532" s="129">
        <f t="shared" si="488"/>
        <v>0</v>
      </c>
      <c r="EC532" s="130">
        <f t="shared" si="489"/>
        <v>0</v>
      </c>
      <c r="ED532" s="131">
        <f t="shared" si="490"/>
        <v>0</v>
      </c>
      <c r="EE532" s="131">
        <f t="shared" si="491"/>
        <v>0</v>
      </c>
      <c r="EF532" s="131">
        <f t="shared" si="492"/>
        <v>0</v>
      </c>
      <c r="EG532" s="131">
        <f t="shared" si="493"/>
        <v>0</v>
      </c>
      <c r="EH532" s="131">
        <f t="shared" si="494"/>
        <v>0</v>
      </c>
      <c r="EI532" s="131">
        <f t="shared" si="495"/>
        <v>0</v>
      </c>
      <c r="EJ532" s="131">
        <f t="shared" si="496"/>
        <v>0</v>
      </c>
      <c r="EL532" s="123">
        <f t="shared" si="497"/>
        <v>0</v>
      </c>
    </row>
    <row r="533" spans="1:142" ht="13.5" hidden="1" thickBot="1" x14ac:dyDescent="0.25">
      <c r="A533" s="49">
        <f t="shared" si="498"/>
        <v>10</v>
      </c>
      <c r="B533" s="101"/>
      <c r="C533" s="50" t="str">
        <f>IF(ISBLANK(D533)=FALSE,VLOOKUP(D533,Довідники!$B$2:$C$45,2,FALSE),"")</f>
        <v/>
      </c>
      <c r="D533" s="145"/>
      <c r="E533" s="112"/>
      <c r="F533" s="48" t="str">
        <f t="shared" si="460"/>
        <v/>
      </c>
      <c r="G533" s="48" t="str">
        <f>CONCATENATE(IF($X533="З", CONCATENATE($R$4, ","), ""), IF($X533=Довідники!$E$5, CONCATENATE($R$4, "*,"), ""), IF($AE533="З", CONCATENATE($Y$4, ","), ""), IF($AE533=Довідники!$E$5, CONCATENATE($Y$4, "*,"), ""), IF($AL533="З", CONCATENATE($AF$4, ","), ""), IF($AL533=Довідники!$E$5, CONCATENATE($AF$4, "*,"), ""), IF($AS533="З", CONCATENATE($AM$4, ","), ""), IF($AS533=Довідники!$E$5, CONCATENATE($AM$4, "*,"), ""), IF($AZ533="З", CONCATENATE($AT$4, ","), ""), IF($AZ533=Довідники!$E$5, CONCATENATE($AT$4, "*,"), ""), IF($BG533="З", CONCATENATE($BA$4, ","), ""), IF($BG533=Довідники!$E$5, CONCATENATE($BA$4, "*,"), ""), IF($BN533="З", CONCATENATE($BH$4, ","), ""), IF($BN533=Довідники!$E$5, CONCATENATE($BH$4, "*,"), ""), IF($BU533="З", CONCATENATE($BO$4, ","), ""), IF($BU533=Довідники!$E$5, CONCATENATE($BO$4, "*,"), ""), IF($CB533="З", CONCATENATE($BV$4, ","), ""), IF($CB533=Довідники!$E$5, CONCATENATE($BV$4, "*,"), ""), IF($CI533="З", CONCATENATE($CC$4, ","), ""), IF($CI533=Довідники!$E$5, CONCATENATE($CC$4, "*,"), ""), IF($CP533="З", CONCATENATE($CJ$4, ","), ""), IF($CP533=Довідники!$E$5, CONCATENATE($CJ$4, "*,"), ""), IF($CW533="З", CONCATENATE($CQ$4, ","), ""), IF($CW533=Довідники!$E$5, CONCATENATE($CQ$4, "*,"), ""), IF($DD533="З", CONCATENATE($CX$4, ","), ""), IF($DD533=Довідники!$E$5, CONCATENATE($CX$4, "*,"), ""), IF($DK533="З", CONCATENATE($DE$4, ","), ""), IF($DK533=Довідники!$E$5, CONCATENATE($DE$4, "*,"), ""))</f>
        <v/>
      </c>
      <c r="H533" s="48" t="str">
        <f t="shared" si="461"/>
        <v/>
      </c>
      <c r="I533" s="48" t="str">
        <f t="shared" si="462"/>
        <v/>
      </c>
      <c r="J533" s="48">
        <f t="shared" si="463"/>
        <v>0</v>
      </c>
      <c r="K533" s="48" t="str">
        <f t="shared" si="464"/>
        <v/>
      </c>
      <c r="L533" s="48">
        <f t="shared" si="465"/>
        <v>0</v>
      </c>
      <c r="M533" s="51">
        <f t="shared" si="466"/>
        <v>0</v>
      </c>
      <c r="N533" s="51">
        <f t="shared" si="467"/>
        <v>0</v>
      </c>
      <c r="O533" s="52">
        <f t="shared" si="468"/>
        <v>0</v>
      </c>
      <c r="P533" s="96" t="str">
        <f t="shared" si="469"/>
        <v xml:space="preserve"> </v>
      </c>
      <c r="Q533" s="166" t="str">
        <f>IF(OR(P533&lt;Довідники!$J$8, P533&gt;Довідники!$K$8), "!", "")</f>
        <v>!</v>
      </c>
      <c r="R533" s="159"/>
      <c r="S533" s="103"/>
      <c r="T533" s="103"/>
      <c r="U533" s="72">
        <f t="shared" si="470"/>
        <v>0</v>
      </c>
      <c r="V533" s="104"/>
      <c r="W533" s="104"/>
      <c r="X533" s="105"/>
      <c r="Y533" s="102"/>
      <c r="Z533" s="103"/>
      <c r="AA533" s="103"/>
      <c r="AB533" s="72">
        <f t="shared" si="471"/>
        <v>0</v>
      </c>
      <c r="AC533" s="104"/>
      <c r="AD533" s="104"/>
      <c r="AE533" s="152"/>
      <c r="AF533" s="159"/>
      <c r="AG533" s="103"/>
      <c r="AH533" s="103"/>
      <c r="AI533" s="72">
        <f t="shared" si="472"/>
        <v>0</v>
      </c>
      <c r="AJ533" s="104"/>
      <c r="AK533" s="104"/>
      <c r="AL533" s="105"/>
      <c r="AM533" s="102"/>
      <c r="AN533" s="103"/>
      <c r="AO533" s="103"/>
      <c r="AP533" s="72">
        <f t="shared" si="473"/>
        <v>0</v>
      </c>
      <c r="AQ533" s="104"/>
      <c r="AR533" s="104"/>
      <c r="AS533" s="152"/>
      <c r="AT533" s="159"/>
      <c r="AU533" s="103"/>
      <c r="AV533" s="103"/>
      <c r="AW533" s="72">
        <f t="shared" si="474"/>
        <v>0</v>
      </c>
      <c r="AX533" s="104"/>
      <c r="AY533" s="104"/>
      <c r="AZ533" s="105"/>
      <c r="BA533" s="102"/>
      <c r="BB533" s="103"/>
      <c r="BC533" s="103"/>
      <c r="BD533" s="72">
        <f t="shared" si="475"/>
        <v>0</v>
      </c>
      <c r="BE533" s="104"/>
      <c r="BF533" s="104"/>
      <c r="BG533" s="152"/>
      <c r="BH533" s="159"/>
      <c r="BI533" s="103"/>
      <c r="BJ533" s="103"/>
      <c r="BK533" s="72">
        <f t="shared" si="476"/>
        <v>0</v>
      </c>
      <c r="BL533" s="104"/>
      <c r="BM533" s="104"/>
      <c r="BN533" s="105"/>
      <c r="BO533" s="102"/>
      <c r="BP533" s="103"/>
      <c r="BQ533" s="103"/>
      <c r="BR533" s="72">
        <f t="shared" si="477"/>
        <v>0</v>
      </c>
      <c r="BS533" s="104"/>
      <c r="BT533" s="104"/>
      <c r="BU533" s="152"/>
      <c r="BV533" s="159"/>
      <c r="BW533" s="103"/>
      <c r="BX533" s="103"/>
      <c r="BY533" s="72">
        <f t="shared" si="478"/>
        <v>0</v>
      </c>
      <c r="BZ533" s="104"/>
      <c r="CA533" s="104"/>
      <c r="CB533" s="105"/>
      <c r="CC533" s="102"/>
      <c r="CD533" s="103"/>
      <c r="CE533" s="103"/>
      <c r="CF533" s="72">
        <f t="shared" si="479"/>
        <v>0</v>
      </c>
      <c r="CG533" s="104"/>
      <c r="CH533" s="104"/>
      <c r="CI533" s="152"/>
      <c r="CJ533" s="159"/>
      <c r="CK533" s="103"/>
      <c r="CL533" s="103"/>
      <c r="CM533" s="72">
        <f t="shared" si="480"/>
        <v>0</v>
      </c>
      <c r="CN533" s="104"/>
      <c r="CO533" s="104"/>
      <c r="CP533" s="105"/>
      <c r="CQ533" s="102"/>
      <c r="CR533" s="103"/>
      <c r="CS533" s="103"/>
      <c r="CT533" s="72">
        <f t="shared" si="481"/>
        <v>0</v>
      </c>
      <c r="CU533" s="104"/>
      <c r="CV533" s="104"/>
      <c r="CW533" s="152"/>
      <c r="CX533" s="159"/>
      <c r="CY533" s="103"/>
      <c r="CZ533" s="103"/>
      <c r="DA533" s="72">
        <f t="shared" si="482"/>
        <v>0</v>
      </c>
      <c r="DB533" s="104"/>
      <c r="DC533" s="104"/>
      <c r="DD533" s="105"/>
      <c r="DE533" s="102"/>
      <c r="DF533" s="103"/>
      <c r="DG533" s="103"/>
      <c r="DH533" s="72">
        <f t="shared" si="483"/>
        <v>0</v>
      </c>
      <c r="DI533" s="104"/>
      <c r="DJ533" s="104"/>
      <c r="DK533" s="152"/>
      <c r="DL533" s="170">
        <f t="shared" si="484"/>
        <v>0</v>
      </c>
      <c r="DM533" s="51">
        <f>DN533*Довідники!$H$2</f>
        <v>0</v>
      </c>
      <c r="DN533" s="72">
        <f t="shared" si="485"/>
        <v>0</v>
      </c>
      <c r="DO533" s="96" t="str">
        <f t="shared" si="486"/>
        <v xml:space="preserve"> </v>
      </c>
      <c r="DP533" s="68" t="str">
        <f>IF(OR(DO533&lt;Довідники!$J$3, DO533&gt;Довідники!$K$3), "!", "")</f>
        <v>!</v>
      </c>
      <c r="DQ533" s="120"/>
      <c r="DR533" s="45" t="str">
        <f t="shared" si="487"/>
        <v/>
      </c>
      <c r="DS533" s="119"/>
      <c r="DT533" s="119"/>
      <c r="DU533" s="119"/>
      <c r="DV533" s="119"/>
      <c r="DW533" s="179"/>
      <c r="DX533" s="182"/>
      <c r="DY533" s="119"/>
      <c r="DZ533" s="119"/>
      <c r="EA533" s="183"/>
      <c r="EB533" s="129">
        <f t="shared" si="488"/>
        <v>0</v>
      </c>
      <c r="EC533" s="130">
        <f t="shared" si="489"/>
        <v>0</v>
      </c>
      <c r="ED533" s="131">
        <f t="shared" si="490"/>
        <v>0</v>
      </c>
      <c r="EE533" s="131">
        <f t="shared" si="491"/>
        <v>0</v>
      </c>
      <c r="EF533" s="131">
        <f t="shared" si="492"/>
        <v>0</v>
      </c>
      <c r="EG533" s="131">
        <f t="shared" si="493"/>
        <v>0</v>
      </c>
      <c r="EH533" s="131">
        <f t="shared" si="494"/>
        <v>0</v>
      </c>
      <c r="EI533" s="131">
        <f t="shared" si="495"/>
        <v>0</v>
      </c>
      <c r="EJ533" s="131">
        <f t="shared" si="496"/>
        <v>0</v>
      </c>
      <c r="EL533" s="123">
        <f t="shared" si="497"/>
        <v>0</v>
      </c>
    </row>
    <row r="534" spans="1:142" ht="13.5" hidden="1" thickBot="1" x14ac:dyDescent="0.25">
      <c r="A534" s="49">
        <f t="shared" si="498"/>
        <v>11</v>
      </c>
      <c r="B534" s="101"/>
      <c r="C534" s="50" t="str">
        <f>IF(ISBLANK(D534)=FALSE,VLOOKUP(D534,Довідники!$B$2:$C$45,2,FALSE),"")</f>
        <v/>
      </c>
      <c r="D534" s="145"/>
      <c r="E534" s="112"/>
      <c r="F534" s="48" t="str">
        <f t="shared" si="460"/>
        <v/>
      </c>
      <c r="G534" s="48" t="str">
        <f>CONCATENATE(IF($X534="З", CONCATENATE($R$4, ","), ""), IF($X534=Довідники!$E$5, CONCATENATE($R$4, "*,"), ""), IF($AE534="З", CONCATENATE($Y$4, ","), ""), IF($AE534=Довідники!$E$5, CONCATENATE($Y$4, "*,"), ""), IF($AL534="З", CONCATENATE($AF$4, ","), ""), IF($AL534=Довідники!$E$5, CONCATENATE($AF$4, "*,"), ""), IF($AS534="З", CONCATENATE($AM$4, ","), ""), IF($AS534=Довідники!$E$5, CONCATENATE($AM$4, "*,"), ""), IF($AZ534="З", CONCATENATE($AT$4, ","), ""), IF($AZ534=Довідники!$E$5, CONCATENATE($AT$4, "*,"), ""), IF($BG534="З", CONCATENATE($BA$4, ","), ""), IF($BG534=Довідники!$E$5, CONCATENATE($BA$4, "*,"), ""), IF($BN534="З", CONCATENATE($BH$4, ","), ""), IF($BN534=Довідники!$E$5, CONCATENATE($BH$4, "*,"), ""), IF($BU534="З", CONCATENATE($BO$4, ","), ""), IF($BU534=Довідники!$E$5, CONCATENATE($BO$4, "*,"), ""), IF($CB534="З", CONCATENATE($BV$4, ","), ""), IF($CB534=Довідники!$E$5, CONCATENATE($BV$4, "*,"), ""), IF($CI534="З", CONCATENATE($CC$4, ","), ""), IF($CI534=Довідники!$E$5, CONCATENATE($CC$4, "*,"), ""), IF($CP534="З", CONCATENATE($CJ$4, ","), ""), IF($CP534=Довідники!$E$5, CONCATENATE($CJ$4, "*,"), ""), IF($CW534="З", CONCATENATE($CQ$4, ","), ""), IF($CW534=Довідники!$E$5, CONCATENATE($CQ$4, "*,"), ""), IF($DD534="З", CONCATENATE($CX$4, ","), ""), IF($DD534=Довідники!$E$5, CONCATENATE($CX$4, "*,"), ""), IF($DK534="З", CONCATENATE($DE$4, ","), ""), IF($DK534=Довідники!$E$5, CONCATENATE($DE$4, "*,"), ""))</f>
        <v/>
      </c>
      <c r="H534" s="48" t="str">
        <f t="shared" si="461"/>
        <v/>
      </c>
      <c r="I534" s="48" t="str">
        <f t="shared" si="462"/>
        <v/>
      </c>
      <c r="J534" s="48">
        <f t="shared" si="463"/>
        <v>0</v>
      </c>
      <c r="K534" s="48" t="str">
        <f t="shared" si="464"/>
        <v/>
      </c>
      <c r="L534" s="48">
        <f t="shared" si="465"/>
        <v>0</v>
      </c>
      <c r="M534" s="51">
        <f t="shared" si="466"/>
        <v>0</v>
      </c>
      <c r="N534" s="51">
        <f t="shared" si="467"/>
        <v>0</v>
      </c>
      <c r="O534" s="52">
        <f t="shared" si="468"/>
        <v>0</v>
      </c>
      <c r="P534" s="96" t="str">
        <f t="shared" si="469"/>
        <v xml:space="preserve"> </v>
      </c>
      <c r="Q534" s="166" t="str">
        <f>IF(OR(P534&lt;Довідники!$J$8, P534&gt;Довідники!$K$8), "!", "")</f>
        <v>!</v>
      </c>
      <c r="R534" s="159"/>
      <c r="S534" s="103"/>
      <c r="T534" s="103"/>
      <c r="U534" s="72">
        <f t="shared" si="470"/>
        <v>0</v>
      </c>
      <c r="V534" s="104"/>
      <c r="W534" s="104"/>
      <c r="X534" s="105"/>
      <c r="Y534" s="102"/>
      <c r="Z534" s="103"/>
      <c r="AA534" s="103"/>
      <c r="AB534" s="72">
        <f t="shared" si="471"/>
        <v>0</v>
      </c>
      <c r="AC534" s="104"/>
      <c r="AD534" s="104"/>
      <c r="AE534" s="152"/>
      <c r="AF534" s="159"/>
      <c r="AG534" s="103"/>
      <c r="AH534" s="103"/>
      <c r="AI534" s="72">
        <f t="shared" si="472"/>
        <v>0</v>
      </c>
      <c r="AJ534" s="104"/>
      <c r="AK534" s="104"/>
      <c r="AL534" s="105"/>
      <c r="AM534" s="102"/>
      <c r="AN534" s="103"/>
      <c r="AO534" s="103"/>
      <c r="AP534" s="72">
        <f t="shared" si="473"/>
        <v>0</v>
      </c>
      <c r="AQ534" s="104"/>
      <c r="AR534" s="104"/>
      <c r="AS534" s="152"/>
      <c r="AT534" s="159"/>
      <c r="AU534" s="103"/>
      <c r="AV534" s="103"/>
      <c r="AW534" s="72">
        <f t="shared" si="474"/>
        <v>0</v>
      </c>
      <c r="AX534" s="104"/>
      <c r="AY534" s="104"/>
      <c r="AZ534" s="105"/>
      <c r="BA534" s="102"/>
      <c r="BB534" s="103"/>
      <c r="BC534" s="103"/>
      <c r="BD534" s="72">
        <f t="shared" si="475"/>
        <v>0</v>
      </c>
      <c r="BE534" s="104"/>
      <c r="BF534" s="104"/>
      <c r="BG534" s="152"/>
      <c r="BH534" s="159"/>
      <c r="BI534" s="103"/>
      <c r="BJ534" s="103"/>
      <c r="BK534" s="72">
        <f t="shared" si="476"/>
        <v>0</v>
      </c>
      <c r="BL534" s="104"/>
      <c r="BM534" s="104"/>
      <c r="BN534" s="105"/>
      <c r="BO534" s="102"/>
      <c r="BP534" s="103"/>
      <c r="BQ534" s="103"/>
      <c r="BR534" s="72">
        <f t="shared" si="477"/>
        <v>0</v>
      </c>
      <c r="BS534" s="104"/>
      <c r="BT534" s="104"/>
      <c r="BU534" s="152"/>
      <c r="BV534" s="159"/>
      <c r="BW534" s="103"/>
      <c r="BX534" s="103"/>
      <c r="BY534" s="72">
        <f t="shared" si="478"/>
        <v>0</v>
      </c>
      <c r="BZ534" s="104"/>
      <c r="CA534" s="104"/>
      <c r="CB534" s="105"/>
      <c r="CC534" s="102"/>
      <c r="CD534" s="103"/>
      <c r="CE534" s="103"/>
      <c r="CF534" s="72">
        <f t="shared" si="479"/>
        <v>0</v>
      </c>
      <c r="CG534" s="104"/>
      <c r="CH534" s="104"/>
      <c r="CI534" s="152"/>
      <c r="CJ534" s="159"/>
      <c r="CK534" s="103"/>
      <c r="CL534" s="103"/>
      <c r="CM534" s="72">
        <f t="shared" si="480"/>
        <v>0</v>
      </c>
      <c r="CN534" s="104"/>
      <c r="CO534" s="104"/>
      <c r="CP534" s="105"/>
      <c r="CQ534" s="102"/>
      <c r="CR534" s="103"/>
      <c r="CS534" s="103"/>
      <c r="CT534" s="72">
        <f t="shared" si="481"/>
        <v>0</v>
      </c>
      <c r="CU534" s="104"/>
      <c r="CV534" s="104"/>
      <c r="CW534" s="152"/>
      <c r="CX534" s="159"/>
      <c r="CY534" s="103"/>
      <c r="CZ534" s="103"/>
      <c r="DA534" s="72">
        <f t="shared" si="482"/>
        <v>0</v>
      </c>
      <c r="DB534" s="104"/>
      <c r="DC534" s="104"/>
      <c r="DD534" s="105"/>
      <c r="DE534" s="102"/>
      <c r="DF534" s="103"/>
      <c r="DG534" s="103"/>
      <c r="DH534" s="72">
        <f t="shared" si="483"/>
        <v>0</v>
      </c>
      <c r="DI534" s="104"/>
      <c r="DJ534" s="104"/>
      <c r="DK534" s="152"/>
      <c r="DL534" s="170">
        <f t="shared" si="484"/>
        <v>0</v>
      </c>
      <c r="DM534" s="51">
        <f>DN534*Довідники!$H$2</f>
        <v>0</v>
      </c>
      <c r="DN534" s="72">
        <f t="shared" si="485"/>
        <v>0</v>
      </c>
      <c r="DO534" s="96" t="str">
        <f t="shared" si="486"/>
        <v xml:space="preserve"> </v>
      </c>
      <c r="DP534" s="68" t="str">
        <f>IF(OR(DO534&lt;Довідники!$J$3, DO534&gt;Довідники!$K$3), "!", "")</f>
        <v>!</v>
      </c>
      <c r="DQ534" s="120"/>
      <c r="DR534" s="45" t="str">
        <f t="shared" si="487"/>
        <v/>
      </c>
      <c r="DS534" s="119"/>
      <c r="DT534" s="119"/>
      <c r="DU534" s="119"/>
      <c r="DV534" s="119"/>
      <c r="DW534" s="179"/>
      <c r="DX534" s="182"/>
      <c r="DY534" s="119"/>
      <c r="DZ534" s="119"/>
      <c r="EA534" s="183"/>
      <c r="EB534" s="129">
        <f t="shared" si="488"/>
        <v>0</v>
      </c>
      <c r="EC534" s="130">
        <f t="shared" si="489"/>
        <v>0</v>
      </c>
      <c r="ED534" s="131">
        <f t="shared" si="490"/>
        <v>0</v>
      </c>
      <c r="EE534" s="131">
        <f t="shared" si="491"/>
        <v>0</v>
      </c>
      <c r="EF534" s="131">
        <f t="shared" si="492"/>
        <v>0</v>
      </c>
      <c r="EG534" s="131">
        <f t="shared" si="493"/>
        <v>0</v>
      </c>
      <c r="EH534" s="131">
        <f t="shared" si="494"/>
        <v>0</v>
      </c>
      <c r="EI534" s="131">
        <f t="shared" si="495"/>
        <v>0</v>
      </c>
      <c r="EJ534" s="131">
        <f t="shared" si="496"/>
        <v>0</v>
      </c>
      <c r="EL534" s="123">
        <f t="shared" si="497"/>
        <v>0</v>
      </c>
    </row>
    <row r="535" spans="1:142" ht="13.5" hidden="1" thickBot="1" x14ac:dyDescent="0.25">
      <c r="A535" s="49">
        <f t="shared" si="498"/>
        <v>12</v>
      </c>
      <c r="B535" s="101"/>
      <c r="C535" s="50" t="str">
        <f>IF(ISBLANK(D535)=FALSE,VLOOKUP(D535,Довідники!$B$2:$C$45,2,FALSE),"")</f>
        <v/>
      </c>
      <c r="D535" s="145"/>
      <c r="E535" s="112"/>
      <c r="F535" s="48" t="str">
        <f t="shared" si="460"/>
        <v/>
      </c>
      <c r="G535" s="48" t="str">
        <f>CONCATENATE(IF($X535="З", CONCATENATE($R$4, ","), ""), IF($X535=Довідники!$E$5, CONCATENATE($R$4, "*,"), ""), IF($AE535="З", CONCATENATE($Y$4, ","), ""), IF($AE535=Довідники!$E$5, CONCATENATE($Y$4, "*,"), ""), IF($AL535="З", CONCATENATE($AF$4, ","), ""), IF($AL535=Довідники!$E$5, CONCATENATE($AF$4, "*,"), ""), IF($AS535="З", CONCATENATE($AM$4, ","), ""), IF($AS535=Довідники!$E$5, CONCATENATE($AM$4, "*,"), ""), IF($AZ535="З", CONCATENATE($AT$4, ","), ""), IF($AZ535=Довідники!$E$5, CONCATENATE($AT$4, "*,"), ""), IF($BG535="З", CONCATENATE($BA$4, ","), ""), IF($BG535=Довідники!$E$5, CONCATENATE($BA$4, "*,"), ""), IF($BN535="З", CONCATENATE($BH$4, ","), ""), IF($BN535=Довідники!$E$5, CONCATENATE($BH$4, "*,"), ""), IF($BU535="З", CONCATENATE($BO$4, ","), ""), IF($BU535=Довідники!$E$5, CONCATENATE($BO$4, "*,"), ""), IF($CB535="З", CONCATENATE($BV$4, ","), ""), IF($CB535=Довідники!$E$5, CONCATENATE($BV$4, "*,"), ""), IF($CI535="З", CONCATENATE($CC$4, ","), ""), IF($CI535=Довідники!$E$5, CONCATENATE($CC$4, "*,"), ""), IF($CP535="З", CONCATENATE($CJ$4, ","), ""), IF($CP535=Довідники!$E$5, CONCATENATE($CJ$4, "*,"), ""), IF($CW535="З", CONCATENATE($CQ$4, ","), ""), IF($CW535=Довідники!$E$5, CONCATENATE($CQ$4, "*,"), ""), IF($DD535="З", CONCATENATE($CX$4, ","), ""), IF($DD535=Довідники!$E$5, CONCATENATE($CX$4, "*,"), ""), IF($DK535="З", CONCATENATE($DE$4, ","), ""), IF($DK535=Довідники!$E$5, CONCATENATE($DE$4, "*,"), ""))</f>
        <v/>
      </c>
      <c r="H535" s="48" t="str">
        <f t="shared" si="461"/>
        <v/>
      </c>
      <c r="I535" s="48" t="str">
        <f t="shared" si="462"/>
        <v/>
      </c>
      <c r="J535" s="48">
        <f t="shared" si="463"/>
        <v>0</v>
      </c>
      <c r="K535" s="48" t="str">
        <f t="shared" si="464"/>
        <v/>
      </c>
      <c r="L535" s="48">
        <f t="shared" si="465"/>
        <v>0</v>
      </c>
      <c r="M535" s="51">
        <f t="shared" si="466"/>
        <v>0</v>
      </c>
      <c r="N535" s="51">
        <f t="shared" si="467"/>
        <v>0</v>
      </c>
      <c r="O535" s="52">
        <f t="shared" si="468"/>
        <v>0</v>
      </c>
      <c r="P535" s="96" t="str">
        <f t="shared" si="469"/>
        <v xml:space="preserve"> </v>
      </c>
      <c r="Q535" s="166" t="str">
        <f>IF(OR(P535&lt;Довідники!$J$8, P535&gt;Довідники!$K$8), "!", "")</f>
        <v>!</v>
      </c>
      <c r="R535" s="159"/>
      <c r="S535" s="103"/>
      <c r="T535" s="103"/>
      <c r="U535" s="72">
        <f t="shared" si="470"/>
        <v>0</v>
      </c>
      <c r="V535" s="104"/>
      <c r="W535" s="104"/>
      <c r="X535" s="105"/>
      <c r="Y535" s="102"/>
      <c r="Z535" s="103"/>
      <c r="AA535" s="103"/>
      <c r="AB535" s="72">
        <f t="shared" si="471"/>
        <v>0</v>
      </c>
      <c r="AC535" s="104"/>
      <c r="AD535" s="104"/>
      <c r="AE535" s="152"/>
      <c r="AF535" s="159"/>
      <c r="AG535" s="103"/>
      <c r="AH535" s="103"/>
      <c r="AI535" s="72">
        <f t="shared" si="472"/>
        <v>0</v>
      </c>
      <c r="AJ535" s="104"/>
      <c r="AK535" s="104"/>
      <c r="AL535" s="105"/>
      <c r="AM535" s="102"/>
      <c r="AN535" s="103"/>
      <c r="AO535" s="103"/>
      <c r="AP535" s="72">
        <f t="shared" si="473"/>
        <v>0</v>
      </c>
      <c r="AQ535" s="104"/>
      <c r="AR535" s="104"/>
      <c r="AS535" s="152"/>
      <c r="AT535" s="159"/>
      <c r="AU535" s="103"/>
      <c r="AV535" s="103"/>
      <c r="AW535" s="72">
        <f t="shared" si="474"/>
        <v>0</v>
      </c>
      <c r="AX535" s="104"/>
      <c r="AY535" s="104"/>
      <c r="AZ535" s="105"/>
      <c r="BA535" s="102"/>
      <c r="BB535" s="103"/>
      <c r="BC535" s="103"/>
      <c r="BD535" s="72">
        <f t="shared" si="475"/>
        <v>0</v>
      </c>
      <c r="BE535" s="104"/>
      <c r="BF535" s="104"/>
      <c r="BG535" s="152"/>
      <c r="BH535" s="159"/>
      <c r="BI535" s="103"/>
      <c r="BJ535" s="103"/>
      <c r="BK535" s="72">
        <f t="shared" si="476"/>
        <v>0</v>
      </c>
      <c r="BL535" s="104"/>
      <c r="BM535" s="104"/>
      <c r="BN535" s="105"/>
      <c r="BO535" s="102"/>
      <c r="BP535" s="103"/>
      <c r="BQ535" s="103"/>
      <c r="BR535" s="72">
        <f t="shared" si="477"/>
        <v>0</v>
      </c>
      <c r="BS535" s="104"/>
      <c r="BT535" s="104"/>
      <c r="BU535" s="152"/>
      <c r="BV535" s="159"/>
      <c r="BW535" s="103"/>
      <c r="BX535" s="103"/>
      <c r="BY535" s="72">
        <f t="shared" si="478"/>
        <v>0</v>
      </c>
      <c r="BZ535" s="104"/>
      <c r="CA535" s="104"/>
      <c r="CB535" s="105"/>
      <c r="CC535" s="102"/>
      <c r="CD535" s="103"/>
      <c r="CE535" s="103"/>
      <c r="CF535" s="72">
        <f t="shared" si="479"/>
        <v>0</v>
      </c>
      <c r="CG535" s="104"/>
      <c r="CH535" s="104"/>
      <c r="CI535" s="152"/>
      <c r="CJ535" s="159"/>
      <c r="CK535" s="103"/>
      <c r="CL535" s="103"/>
      <c r="CM535" s="72">
        <f t="shared" si="480"/>
        <v>0</v>
      </c>
      <c r="CN535" s="104"/>
      <c r="CO535" s="104"/>
      <c r="CP535" s="105"/>
      <c r="CQ535" s="102"/>
      <c r="CR535" s="103"/>
      <c r="CS535" s="103"/>
      <c r="CT535" s="72">
        <f t="shared" si="481"/>
        <v>0</v>
      </c>
      <c r="CU535" s="104"/>
      <c r="CV535" s="104"/>
      <c r="CW535" s="152"/>
      <c r="CX535" s="159"/>
      <c r="CY535" s="103"/>
      <c r="CZ535" s="103"/>
      <c r="DA535" s="72">
        <f t="shared" si="482"/>
        <v>0</v>
      </c>
      <c r="DB535" s="104"/>
      <c r="DC535" s="104"/>
      <c r="DD535" s="105"/>
      <c r="DE535" s="102"/>
      <c r="DF535" s="103"/>
      <c r="DG535" s="103"/>
      <c r="DH535" s="72">
        <f t="shared" si="483"/>
        <v>0</v>
      </c>
      <c r="DI535" s="104"/>
      <c r="DJ535" s="104"/>
      <c r="DK535" s="152"/>
      <c r="DL535" s="170">
        <f t="shared" si="484"/>
        <v>0</v>
      </c>
      <c r="DM535" s="51">
        <f>DN535*Довідники!$H$2</f>
        <v>0</v>
      </c>
      <c r="DN535" s="72">
        <f t="shared" si="485"/>
        <v>0</v>
      </c>
      <c r="DO535" s="96" t="str">
        <f t="shared" si="486"/>
        <v xml:space="preserve"> </v>
      </c>
      <c r="DP535" s="68" t="str">
        <f>IF(OR(DO535&lt;Довідники!$J$3, DO535&gt;Довідники!$K$3), "!", "")</f>
        <v>!</v>
      </c>
      <c r="DQ535" s="120"/>
      <c r="DR535" s="45" t="str">
        <f t="shared" si="487"/>
        <v/>
      </c>
      <c r="DS535" s="119"/>
      <c r="DT535" s="119"/>
      <c r="DU535" s="119"/>
      <c r="DV535" s="119"/>
      <c r="DW535" s="179"/>
      <c r="DX535" s="182"/>
      <c r="DY535" s="119"/>
      <c r="DZ535" s="119"/>
      <c r="EA535" s="183"/>
      <c r="EB535" s="129">
        <f t="shared" si="488"/>
        <v>0</v>
      </c>
      <c r="EC535" s="130">
        <f t="shared" si="489"/>
        <v>0</v>
      </c>
      <c r="ED535" s="131">
        <f t="shared" si="490"/>
        <v>0</v>
      </c>
      <c r="EE535" s="131">
        <f t="shared" si="491"/>
        <v>0</v>
      </c>
      <c r="EF535" s="131">
        <f t="shared" si="492"/>
        <v>0</v>
      </c>
      <c r="EG535" s="131">
        <f t="shared" si="493"/>
        <v>0</v>
      </c>
      <c r="EH535" s="131">
        <f t="shared" si="494"/>
        <v>0</v>
      </c>
      <c r="EI535" s="131">
        <f t="shared" si="495"/>
        <v>0</v>
      </c>
      <c r="EJ535" s="131">
        <f t="shared" si="496"/>
        <v>0</v>
      </c>
      <c r="EL535" s="123">
        <f t="shared" si="497"/>
        <v>0</v>
      </c>
    </row>
    <row r="536" spans="1:142" ht="13.5" hidden="1" thickBot="1" x14ac:dyDescent="0.25">
      <c r="A536" s="49">
        <f t="shared" si="498"/>
        <v>13</v>
      </c>
      <c r="B536" s="101"/>
      <c r="C536" s="50" t="str">
        <f>IF(ISBLANK(D536)=FALSE,VLOOKUP(D536,Довідники!$B$2:$C$45,2,FALSE),"")</f>
        <v/>
      </c>
      <c r="D536" s="145"/>
      <c r="E536" s="112"/>
      <c r="F536" s="48" t="str">
        <f t="shared" si="460"/>
        <v/>
      </c>
      <c r="G536" s="48" t="str">
        <f>CONCATENATE(IF($X536="З", CONCATENATE($R$4, ","), ""), IF($X536=Довідники!$E$5, CONCATENATE($R$4, "*,"), ""), IF($AE536="З", CONCATENATE($Y$4, ","), ""), IF($AE536=Довідники!$E$5, CONCATENATE($Y$4, "*,"), ""), IF($AL536="З", CONCATENATE($AF$4, ","), ""), IF($AL536=Довідники!$E$5, CONCATENATE($AF$4, "*,"), ""), IF($AS536="З", CONCATENATE($AM$4, ","), ""), IF($AS536=Довідники!$E$5, CONCATENATE($AM$4, "*,"), ""), IF($AZ536="З", CONCATENATE($AT$4, ","), ""), IF($AZ536=Довідники!$E$5, CONCATENATE($AT$4, "*,"), ""), IF($BG536="З", CONCATENATE($BA$4, ","), ""), IF($BG536=Довідники!$E$5, CONCATENATE($BA$4, "*,"), ""), IF($BN536="З", CONCATENATE($BH$4, ","), ""), IF($BN536=Довідники!$E$5, CONCATENATE($BH$4, "*,"), ""), IF($BU536="З", CONCATENATE($BO$4, ","), ""), IF($BU536=Довідники!$E$5, CONCATENATE($BO$4, "*,"), ""), IF($CB536="З", CONCATENATE($BV$4, ","), ""), IF($CB536=Довідники!$E$5, CONCATENATE($BV$4, "*,"), ""), IF($CI536="З", CONCATENATE($CC$4, ","), ""), IF($CI536=Довідники!$E$5, CONCATENATE($CC$4, "*,"), ""), IF($CP536="З", CONCATENATE($CJ$4, ","), ""), IF($CP536=Довідники!$E$5, CONCATENATE($CJ$4, "*,"), ""), IF($CW536="З", CONCATENATE($CQ$4, ","), ""), IF($CW536=Довідники!$E$5, CONCATENATE($CQ$4, "*,"), ""), IF($DD536="З", CONCATENATE($CX$4, ","), ""), IF($DD536=Довідники!$E$5, CONCATENATE($CX$4, "*,"), ""), IF($DK536="З", CONCATENATE($DE$4, ","), ""), IF($DK536=Довідники!$E$5, CONCATENATE($DE$4, "*,"), ""))</f>
        <v/>
      </c>
      <c r="H536" s="48" t="str">
        <f t="shared" si="461"/>
        <v/>
      </c>
      <c r="I536" s="48" t="str">
        <f t="shared" si="462"/>
        <v/>
      </c>
      <c r="J536" s="48">
        <f t="shared" si="463"/>
        <v>0</v>
      </c>
      <c r="K536" s="48" t="str">
        <f t="shared" si="464"/>
        <v/>
      </c>
      <c r="L536" s="48">
        <f t="shared" si="465"/>
        <v>0</v>
      </c>
      <c r="M536" s="51">
        <f t="shared" si="466"/>
        <v>0</v>
      </c>
      <c r="N536" s="51">
        <f t="shared" si="467"/>
        <v>0</v>
      </c>
      <c r="O536" s="52">
        <f t="shared" si="468"/>
        <v>0</v>
      </c>
      <c r="P536" s="96" t="str">
        <f t="shared" si="469"/>
        <v xml:space="preserve"> </v>
      </c>
      <c r="Q536" s="166" t="str">
        <f>IF(OR(P536&lt;Довідники!$J$8, P536&gt;Довідники!$K$8), "!", "")</f>
        <v>!</v>
      </c>
      <c r="R536" s="159"/>
      <c r="S536" s="103"/>
      <c r="T536" s="103"/>
      <c r="U536" s="72">
        <f t="shared" si="470"/>
        <v>0</v>
      </c>
      <c r="V536" s="104"/>
      <c r="W536" s="104"/>
      <c r="X536" s="105"/>
      <c r="Y536" s="102"/>
      <c r="Z536" s="103"/>
      <c r="AA536" s="103"/>
      <c r="AB536" s="72">
        <f t="shared" si="471"/>
        <v>0</v>
      </c>
      <c r="AC536" s="104"/>
      <c r="AD536" s="104"/>
      <c r="AE536" s="152"/>
      <c r="AF536" s="159"/>
      <c r="AG536" s="103"/>
      <c r="AH536" s="103"/>
      <c r="AI536" s="72">
        <f t="shared" si="472"/>
        <v>0</v>
      </c>
      <c r="AJ536" s="104"/>
      <c r="AK536" s="104"/>
      <c r="AL536" s="105"/>
      <c r="AM536" s="102"/>
      <c r="AN536" s="103"/>
      <c r="AO536" s="103"/>
      <c r="AP536" s="72">
        <f t="shared" si="473"/>
        <v>0</v>
      </c>
      <c r="AQ536" s="104"/>
      <c r="AR536" s="104"/>
      <c r="AS536" s="152"/>
      <c r="AT536" s="159"/>
      <c r="AU536" s="103"/>
      <c r="AV536" s="103"/>
      <c r="AW536" s="72">
        <f t="shared" si="474"/>
        <v>0</v>
      </c>
      <c r="AX536" s="104"/>
      <c r="AY536" s="104"/>
      <c r="AZ536" s="105"/>
      <c r="BA536" s="102"/>
      <c r="BB536" s="103"/>
      <c r="BC536" s="103"/>
      <c r="BD536" s="72">
        <f t="shared" si="475"/>
        <v>0</v>
      </c>
      <c r="BE536" s="104"/>
      <c r="BF536" s="104"/>
      <c r="BG536" s="152"/>
      <c r="BH536" s="159"/>
      <c r="BI536" s="103"/>
      <c r="BJ536" s="103"/>
      <c r="BK536" s="72">
        <f t="shared" si="476"/>
        <v>0</v>
      </c>
      <c r="BL536" s="104"/>
      <c r="BM536" s="104"/>
      <c r="BN536" s="105"/>
      <c r="BO536" s="102"/>
      <c r="BP536" s="103"/>
      <c r="BQ536" s="103"/>
      <c r="BR536" s="72">
        <f t="shared" si="477"/>
        <v>0</v>
      </c>
      <c r="BS536" s="104"/>
      <c r="BT536" s="104"/>
      <c r="BU536" s="152"/>
      <c r="BV536" s="159"/>
      <c r="BW536" s="103"/>
      <c r="BX536" s="103"/>
      <c r="BY536" s="72">
        <f t="shared" si="478"/>
        <v>0</v>
      </c>
      <c r="BZ536" s="104"/>
      <c r="CA536" s="104"/>
      <c r="CB536" s="105"/>
      <c r="CC536" s="102"/>
      <c r="CD536" s="103"/>
      <c r="CE536" s="103"/>
      <c r="CF536" s="72">
        <f t="shared" si="479"/>
        <v>0</v>
      </c>
      <c r="CG536" s="104"/>
      <c r="CH536" s="104"/>
      <c r="CI536" s="152"/>
      <c r="CJ536" s="159"/>
      <c r="CK536" s="103"/>
      <c r="CL536" s="103"/>
      <c r="CM536" s="72">
        <f t="shared" si="480"/>
        <v>0</v>
      </c>
      <c r="CN536" s="104"/>
      <c r="CO536" s="104"/>
      <c r="CP536" s="105"/>
      <c r="CQ536" s="102"/>
      <c r="CR536" s="103"/>
      <c r="CS536" s="103"/>
      <c r="CT536" s="72">
        <f t="shared" si="481"/>
        <v>0</v>
      </c>
      <c r="CU536" s="104"/>
      <c r="CV536" s="104"/>
      <c r="CW536" s="152"/>
      <c r="CX536" s="159"/>
      <c r="CY536" s="103"/>
      <c r="CZ536" s="103"/>
      <c r="DA536" s="72">
        <f t="shared" si="482"/>
        <v>0</v>
      </c>
      <c r="DB536" s="104"/>
      <c r="DC536" s="104"/>
      <c r="DD536" s="105"/>
      <c r="DE536" s="102"/>
      <c r="DF536" s="103"/>
      <c r="DG536" s="103"/>
      <c r="DH536" s="72">
        <f t="shared" si="483"/>
        <v>0</v>
      </c>
      <c r="DI536" s="104"/>
      <c r="DJ536" s="104"/>
      <c r="DK536" s="152"/>
      <c r="DL536" s="170">
        <f t="shared" si="484"/>
        <v>0</v>
      </c>
      <c r="DM536" s="51">
        <f>DN536*Довідники!$H$2</f>
        <v>0</v>
      </c>
      <c r="DN536" s="72">
        <f t="shared" si="485"/>
        <v>0</v>
      </c>
      <c r="DO536" s="96" t="str">
        <f t="shared" si="486"/>
        <v xml:space="preserve"> </v>
      </c>
      <c r="DP536" s="68" t="str">
        <f>IF(OR(DO536&lt;Довідники!$J$3, DO536&gt;Довідники!$K$3), "!", "")</f>
        <v>!</v>
      </c>
      <c r="DQ536" s="120"/>
      <c r="DR536" s="45" t="str">
        <f t="shared" si="487"/>
        <v/>
      </c>
      <c r="DS536" s="119"/>
      <c r="DT536" s="119"/>
      <c r="DU536" s="119"/>
      <c r="DV536" s="119"/>
      <c r="DW536" s="179"/>
      <c r="DX536" s="182"/>
      <c r="DY536" s="119"/>
      <c r="DZ536" s="119"/>
      <c r="EA536" s="183"/>
      <c r="EB536" s="129">
        <f t="shared" si="488"/>
        <v>0</v>
      </c>
      <c r="EC536" s="130">
        <f t="shared" si="489"/>
        <v>0</v>
      </c>
      <c r="ED536" s="131">
        <f t="shared" si="490"/>
        <v>0</v>
      </c>
      <c r="EE536" s="131">
        <f t="shared" si="491"/>
        <v>0</v>
      </c>
      <c r="EF536" s="131">
        <f t="shared" si="492"/>
        <v>0</v>
      </c>
      <c r="EG536" s="131">
        <f t="shared" si="493"/>
        <v>0</v>
      </c>
      <c r="EH536" s="131">
        <f t="shared" si="494"/>
        <v>0</v>
      </c>
      <c r="EI536" s="131">
        <f t="shared" si="495"/>
        <v>0</v>
      </c>
      <c r="EJ536" s="131">
        <f t="shared" si="496"/>
        <v>0</v>
      </c>
      <c r="EL536" s="123">
        <f t="shared" si="497"/>
        <v>0</v>
      </c>
    </row>
    <row r="537" spans="1:142" ht="13.5" hidden="1" thickBot="1" x14ac:dyDescent="0.25">
      <c r="A537" s="49">
        <f t="shared" si="498"/>
        <v>14</v>
      </c>
      <c r="B537" s="101"/>
      <c r="C537" s="50" t="str">
        <f>IF(ISBLANK(D537)=FALSE,VLOOKUP(D537,Довідники!$B$2:$C$45,2,FALSE),"")</f>
        <v/>
      </c>
      <c r="D537" s="145"/>
      <c r="E537" s="112"/>
      <c r="F537" s="48" t="str">
        <f t="shared" si="460"/>
        <v/>
      </c>
      <c r="G537" s="48" t="str">
        <f>CONCATENATE(IF($X537="З", CONCATENATE($R$4, ","), ""), IF($X537=Довідники!$E$5, CONCATENATE($R$4, "*,"), ""), IF($AE537="З", CONCATENATE($Y$4, ","), ""), IF($AE537=Довідники!$E$5, CONCATENATE($Y$4, "*,"), ""), IF($AL537="З", CONCATENATE($AF$4, ","), ""), IF($AL537=Довідники!$E$5, CONCATENATE($AF$4, "*,"), ""), IF($AS537="З", CONCATENATE($AM$4, ","), ""), IF($AS537=Довідники!$E$5, CONCATENATE($AM$4, "*,"), ""), IF($AZ537="З", CONCATENATE($AT$4, ","), ""), IF($AZ537=Довідники!$E$5, CONCATENATE($AT$4, "*,"), ""), IF($BG537="З", CONCATENATE($BA$4, ","), ""), IF($BG537=Довідники!$E$5, CONCATENATE($BA$4, "*,"), ""), IF($BN537="З", CONCATENATE($BH$4, ","), ""), IF($BN537=Довідники!$E$5, CONCATENATE($BH$4, "*,"), ""), IF($BU537="З", CONCATENATE($BO$4, ","), ""), IF($BU537=Довідники!$E$5, CONCATENATE($BO$4, "*,"), ""), IF($CB537="З", CONCATENATE($BV$4, ","), ""), IF($CB537=Довідники!$E$5, CONCATENATE($BV$4, "*,"), ""), IF($CI537="З", CONCATENATE($CC$4, ","), ""), IF($CI537=Довідники!$E$5, CONCATENATE($CC$4, "*,"), ""), IF($CP537="З", CONCATENATE($CJ$4, ","), ""), IF($CP537=Довідники!$E$5, CONCATENATE($CJ$4, "*,"), ""), IF($CW537="З", CONCATENATE($CQ$4, ","), ""), IF($CW537=Довідники!$E$5, CONCATENATE($CQ$4, "*,"), ""), IF($DD537="З", CONCATENATE($CX$4, ","), ""), IF($DD537=Довідники!$E$5, CONCATENATE($CX$4, "*,"), ""), IF($DK537="З", CONCATENATE($DE$4, ","), ""), IF($DK537=Довідники!$E$5, CONCATENATE($DE$4, "*,"), ""))</f>
        <v/>
      </c>
      <c r="H537" s="48" t="str">
        <f t="shared" si="461"/>
        <v/>
      </c>
      <c r="I537" s="48" t="str">
        <f t="shared" si="462"/>
        <v/>
      </c>
      <c r="J537" s="48">
        <f t="shared" si="463"/>
        <v>0</v>
      </c>
      <c r="K537" s="48" t="str">
        <f t="shared" si="464"/>
        <v/>
      </c>
      <c r="L537" s="48">
        <f t="shared" si="465"/>
        <v>0</v>
      </c>
      <c r="M537" s="51">
        <f t="shared" si="466"/>
        <v>0</v>
      </c>
      <c r="N537" s="51">
        <f t="shared" si="467"/>
        <v>0</v>
      </c>
      <c r="O537" s="52">
        <f t="shared" si="468"/>
        <v>0</v>
      </c>
      <c r="P537" s="96" t="str">
        <f t="shared" si="469"/>
        <v xml:space="preserve"> </v>
      </c>
      <c r="Q537" s="166" t="str">
        <f>IF(OR(P537&lt;Довідники!$J$8, P537&gt;Довідники!$K$8), "!", "")</f>
        <v>!</v>
      </c>
      <c r="R537" s="159"/>
      <c r="S537" s="103"/>
      <c r="T537" s="103"/>
      <c r="U537" s="72">
        <f t="shared" si="470"/>
        <v>0</v>
      </c>
      <c r="V537" s="104"/>
      <c r="W537" s="104"/>
      <c r="X537" s="105"/>
      <c r="Y537" s="102"/>
      <c r="Z537" s="103"/>
      <c r="AA537" s="103"/>
      <c r="AB537" s="72">
        <f t="shared" si="471"/>
        <v>0</v>
      </c>
      <c r="AC537" s="104"/>
      <c r="AD537" s="104"/>
      <c r="AE537" s="152"/>
      <c r="AF537" s="159"/>
      <c r="AG537" s="103"/>
      <c r="AH537" s="103"/>
      <c r="AI537" s="72">
        <f t="shared" si="472"/>
        <v>0</v>
      </c>
      <c r="AJ537" s="104"/>
      <c r="AK537" s="104"/>
      <c r="AL537" s="105"/>
      <c r="AM537" s="102"/>
      <c r="AN537" s="103"/>
      <c r="AO537" s="103"/>
      <c r="AP537" s="72">
        <f t="shared" si="473"/>
        <v>0</v>
      </c>
      <c r="AQ537" s="104"/>
      <c r="AR537" s="104"/>
      <c r="AS537" s="152"/>
      <c r="AT537" s="159"/>
      <c r="AU537" s="103"/>
      <c r="AV537" s="103"/>
      <c r="AW537" s="72">
        <f t="shared" si="474"/>
        <v>0</v>
      </c>
      <c r="AX537" s="104"/>
      <c r="AY537" s="104"/>
      <c r="AZ537" s="105"/>
      <c r="BA537" s="102"/>
      <c r="BB537" s="103"/>
      <c r="BC537" s="103"/>
      <c r="BD537" s="72">
        <f t="shared" si="475"/>
        <v>0</v>
      </c>
      <c r="BE537" s="104"/>
      <c r="BF537" s="104"/>
      <c r="BG537" s="152"/>
      <c r="BH537" s="159"/>
      <c r="BI537" s="103"/>
      <c r="BJ537" s="103"/>
      <c r="BK537" s="72">
        <f t="shared" si="476"/>
        <v>0</v>
      </c>
      <c r="BL537" s="104"/>
      <c r="BM537" s="104"/>
      <c r="BN537" s="105"/>
      <c r="BO537" s="102"/>
      <c r="BP537" s="103"/>
      <c r="BQ537" s="103"/>
      <c r="BR537" s="72">
        <f t="shared" si="477"/>
        <v>0</v>
      </c>
      <c r="BS537" s="104"/>
      <c r="BT537" s="104"/>
      <c r="BU537" s="152"/>
      <c r="BV537" s="159"/>
      <c r="BW537" s="103"/>
      <c r="BX537" s="103"/>
      <c r="BY537" s="72">
        <f t="shared" si="478"/>
        <v>0</v>
      </c>
      <c r="BZ537" s="104"/>
      <c r="CA537" s="104"/>
      <c r="CB537" s="105"/>
      <c r="CC537" s="102"/>
      <c r="CD537" s="103"/>
      <c r="CE537" s="103"/>
      <c r="CF537" s="72">
        <f t="shared" si="479"/>
        <v>0</v>
      </c>
      <c r="CG537" s="104"/>
      <c r="CH537" s="104"/>
      <c r="CI537" s="152"/>
      <c r="CJ537" s="159"/>
      <c r="CK537" s="103"/>
      <c r="CL537" s="103"/>
      <c r="CM537" s="72">
        <f t="shared" si="480"/>
        <v>0</v>
      </c>
      <c r="CN537" s="104"/>
      <c r="CO537" s="104"/>
      <c r="CP537" s="105"/>
      <c r="CQ537" s="102"/>
      <c r="CR537" s="103"/>
      <c r="CS537" s="103"/>
      <c r="CT537" s="72">
        <f t="shared" si="481"/>
        <v>0</v>
      </c>
      <c r="CU537" s="104"/>
      <c r="CV537" s="104"/>
      <c r="CW537" s="152"/>
      <c r="CX537" s="159"/>
      <c r="CY537" s="103"/>
      <c r="CZ537" s="103"/>
      <c r="DA537" s="72">
        <f t="shared" si="482"/>
        <v>0</v>
      </c>
      <c r="DB537" s="104"/>
      <c r="DC537" s="104"/>
      <c r="DD537" s="105"/>
      <c r="DE537" s="102"/>
      <c r="DF537" s="103"/>
      <c r="DG537" s="103"/>
      <c r="DH537" s="72">
        <f t="shared" si="483"/>
        <v>0</v>
      </c>
      <c r="DI537" s="104"/>
      <c r="DJ537" s="104"/>
      <c r="DK537" s="152"/>
      <c r="DL537" s="170">
        <f t="shared" si="484"/>
        <v>0</v>
      </c>
      <c r="DM537" s="51">
        <f>DN537*Довідники!$H$2</f>
        <v>0</v>
      </c>
      <c r="DN537" s="72">
        <f t="shared" si="485"/>
        <v>0</v>
      </c>
      <c r="DO537" s="96" t="str">
        <f t="shared" si="486"/>
        <v xml:space="preserve"> </v>
      </c>
      <c r="DP537" s="68" t="str">
        <f>IF(OR(DO537&lt;Довідники!$J$3, DO537&gt;Довідники!$K$3), "!", "")</f>
        <v>!</v>
      </c>
      <c r="DQ537" s="120"/>
      <c r="DR537" s="45" t="str">
        <f t="shared" si="487"/>
        <v/>
      </c>
      <c r="DS537" s="119"/>
      <c r="DT537" s="119"/>
      <c r="DU537" s="119"/>
      <c r="DV537" s="119"/>
      <c r="DW537" s="179"/>
      <c r="DX537" s="182"/>
      <c r="DY537" s="119"/>
      <c r="DZ537" s="119"/>
      <c r="EA537" s="183"/>
      <c r="EB537" s="129">
        <f t="shared" si="488"/>
        <v>0</v>
      </c>
      <c r="EC537" s="130">
        <f t="shared" si="489"/>
        <v>0</v>
      </c>
      <c r="ED537" s="131">
        <f t="shared" si="490"/>
        <v>0</v>
      </c>
      <c r="EE537" s="131">
        <f t="shared" si="491"/>
        <v>0</v>
      </c>
      <c r="EF537" s="131">
        <f t="shared" si="492"/>
        <v>0</v>
      </c>
      <c r="EG537" s="131">
        <f t="shared" si="493"/>
        <v>0</v>
      </c>
      <c r="EH537" s="131">
        <f t="shared" si="494"/>
        <v>0</v>
      </c>
      <c r="EI537" s="131">
        <f t="shared" si="495"/>
        <v>0</v>
      </c>
      <c r="EJ537" s="131">
        <f t="shared" si="496"/>
        <v>0</v>
      </c>
      <c r="EL537" s="123">
        <f t="shared" si="497"/>
        <v>0</v>
      </c>
    </row>
    <row r="538" spans="1:142" ht="13.5" hidden="1" thickBot="1" x14ac:dyDescent="0.25">
      <c r="A538" s="49">
        <f t="shared" ref="A538:A543" si="499">A537+1</f>
        <v>15</v>
      </c>
      <c r="B538" s="101"/>
      <c r="C538" s="50" t="str">
        <f>IF(ISBLANK(D538)=FALSE,VLOOKUP(D538,Довідники!$B$2:$C$45,2,FALSE),"")</f>
        <v/>
      </c>
      <c r="D538" s="145"/>
      <c r="E538" s="112"/>
      <c r="F538" s="48" t="str">
        <f t="shared" si="460"/>
        <v/>
      </c>
      <c r="G538" s="48" t="str">
        <f>CONCATENATE(IF($X538="З", CONCATENATE($R$4, ","), ""), IF($X538=Довідники!$E$5, CONCATENATE($R$4, "*,"), ""), IF($AE538="З", CONCATENATE($Y$4, ","), ""), IF($AE538=Довідники!$E$5, CONCATENATE($Y$4, "*,"), ""), IF($AL538="З", CONCATENATE($AF$4, ","), ""), IF($AL538=Довідники!$E$5, CONCATENATE($AF$4, "*,"), ""), IF($AS538="З", CONCATENATE($AM$4, ","), ""), IF($AS538=Довідники!$E$5, CONCATENATE($AM$4, "*,"), ""), IF($AZ538="З", CONCATENATE($AT$4, ","), ""), IF($AZ538=Довідники!$E$5, CONCATENATE($AT$4, "*,"), ""), IF($BG538="З", CONCATENATE($BA$4, ","), ""), IF($BG538=Довідники!$E$5, CONCATENATE($BA$4, "*,"), ""), IF($BN538="З", CONCATENATE($BH$4, ","), ""), IF($BN538=Довідники!$E$5, CONCATENATE($BH$4, "*,"), ""), IF($BU538="З", CONCATENATE($BO$4, ","), ""), IF($BU538=Довідники!$E$5, CONCATENATE($BO$4, "*,"), ""), IF($CB538="З", CONCATENATE($BV$4, ","), ""), IF($CB538=Довідники!$E$5, CONCATENATE($BV$4, "*,"), ""), IF($CI538="З", CONCATENATE($CC$4, ","), ""), IF($CI538=Довідники!$E$5, CONCATENATE($CC$4, "*,"), ""), IF($CP538="З", CONCATENATE($CJ$4, ","), ""), IF($CP538=Довідники!$E$5, CONCATENATE($CJ$4, "*,"), ""), IF($CW538="З", CONCATENATE($CQ$4, ","), ""), IF($CW538=Довідники!$E$5, CONCATENATE($CQ$4, "*,"), ""), IF($DD538="З", CONCATENATE($CX$4, ","), ""), IF($DD538=Довідники!$E$5, CONCATENATE($CX$4, "*,"), ""), IF($DK538="З", CONCATENATE($DE$4, ","), ""), IF($DK538=Довідники!$E$5, CONCATENATE($DE$4, "*,"), ""))</f>
        <v/>
      </c>
      <c r="H538" s="48" t="str">
        <f t="shared" si="461"/>
        <v/>
      </c>
      <c r="I538" s="48" t="str">
        <f t="shared" si="462"/>
        <v/>
      </c>
      <c r="J538" s="48">
        <f t="shared" ref="J538:J539" si="500">V538+AC538+AJ538+AQ538+AX538+BE538+BL538+BS538+BZ538+CG538+CN538+CU538+DB538+DI538</f>
        <v>0</v>
      </c>
      <c r="K538" s="48" t="str">
        <f t="shared" si="464"/>
        <v/>
      </c>
      <c r="L538" s="48">
        <f t="shared" ref="L538:L539" si="501">SUM(M538:O538)</f>
        <v>0</v>
      </c>
      <c r="M538" s="51">
        <f t="shared" ref="M538:M539" si="502">$R$6*R538+$Y$6*Y538+$AF$6*AF538+$AM$6*AM538+$AT$6*AT538+$BA$6*BA538+$BH$6*BH538+$BO$6*BO538+$BV$6*BV538+$CC$6*CC538+$CJ$6*CJ538+$CQ$6*CQ538+$CX$6*CX538+$DE$6*DE538</f>
        <v>0</v>
      </c>
      <c r="N538" s="51">
        <f t="shared" ref="N538:N539" si="503">$R$6*S538+$Y$6*Z538+$AF$6*AG538+$AM$6*AN538+$AT$6*AU538+$BA$6*BB538+$BH$6*BI538+$BO$6*BP538+$BV$6*BW538+$CC$6*CD538+$CJ$6*CK538+$CQ$6*CR538+$CX$6*CY538+$DE$6*DF538</f>
        <v>0</v>
      </c>
      <c r="O538" s="52">
        <f t="shared" ref="O538:O539" si="504">$R$6*T538+$Y$6*AA538+$AF$6*AH538+$AM$6*AO538+$AT$6*AV538+$BA$6*BC538+$BH$6*BJ538+$BO$6*BQ538+$BV$6*BX538+$CC$6*CE538+$CJ$6*CL538+$CQ$6*CS538+$CX$6*CZ538+$DE$6*DG538</f>
        <v>0</v>
      </c>
      <c r="P538" s="96" t="str">
        <f t="shared" ref="P538:P539" si="505">IF(DM538&lt;&gt;0, L538/DM538, " ")</f>
        <v xml:space="preserve"> </v>
      </c>
      <c r="Q538" s="166" t="str">
        <f>IF(OR(P538&lt;Довідники!$J$8, P538&gt;Довідники!$K$8), "!", "")</f>
        <v>!</v>
      </c>
      <c r="R538" s="159"/>
      <c r="S538" s="103"/>
      <c r="T538" s="103"/>
      <c r="U538" s="72">
        <f t="shared" ref="U538:U539" si="506">SUM(R538:T538)</f>
        <v>0</v>
      </c>
      <c r="V538" s="104"/>
      <c r="W538" s="104"/>
      <c r="X538" s="105"/>
      <c r="Y538" s="102"/>
      <c r="Z538" s="103"/>
      <c r="AA538" s="103"/>
      <c r="AB538" s="72">
        <f t="shared" ref="AB538:AB539" si="507">SUM(Y538:AA538)</f>
        <v>0</v>
      </c>
      <c r="AC538" s="104"/>
      <c r="AD538" s="104"/>
      <c r="AE538" s="152"/>
      <c r="AF538" s="159"/>
      <c r="AG538" s="103"/>
      <c r="AH538" s="103"/>
      <c r="AI538" s="72">
        <f t="shared" ref="AI538:AI539" si="508">SUM(AF538:AH538)</f>
        <v>0</v>
      </c>
      <c r="AJ538" s="104"/>
      <c r="AK538" s="104"/>
      <c r="AL538" s="105"/>
      <c r="AM538" s="102"/>
      <c r="AN538" s="103"/>
      <c r="AO538" s="103"/>
      <c r="AP538" s="72">
        <f t="shared" ref="AP538:AP539" si="509">SUM(AM538:AO538)</f>
        <v>0</v>
      </c>
      <c r="AQ538" s="104"/>
      <c r="AR538" s="104"/>
      <c r="AS538" s="152"/>
      <c r="AT538" s="159"/>
      <c r="AU538" s="103"/>
      <c r="AV538" s="103"/>
      <c r="AW538" s="72">
        <f t="shared" ref="AW538:AW539" si="510">SUM(AT538:AV538)</f>
        <v>0</v>
      </c>
      <c r="AX538" s="104"/>
      <c r="AY538" s="104"/>
      <c r="AZ538" s="105"/>
      <c r="BA538" s="102"/>
      <c r="BB538" s="103"/>
      <c r="BC538" s="103"/>
      <c r="BD538" s="72">
        <f t="shared" ref="BD538:BD539" si="511">SUM(BA538:BC538)</f>
        <v>0</v>
      </c>
      <c r="BE538" s="104"/>
      <c r="BF538" s="104"/>
      <c r="BG538" s="152"/>
      <c r="BH538" s="159"/>
      <c r="BI538" s="103"/>
      <c r="BJ538" s="103"/>
      <c r="BK538" s="72">
        <f t="shared" ref="BK538:BK539" si="512">SUM(BH538:BJ538)</f>
        <v>0</v>
      </c>
      <c r="BL538" s="104"/>
      <c r="BM538" s="104"/>
      <c r="BN538" s="105"/>
      <c r="BO538" s="102"/>
      <c r="BP538" s="103"/>
      <c r="BQ538" s="103"/>
      <c r="BR538" s="72">
        <f t="shared" ref="BR538:BR539" si="513">SUM(BO538:BQ538)</f>
        <v>0</v>
      </c>
      <c r="BS538" s="104"/>
      <c r="BT538" s="104"/>
      <c r="BU538" s="152"/>
      <c r="BV538" s="159"/>
      <c r="BW538" s="103"/>
      <c r="BX538" s="103"/>
      <c r="BY538" s="72">
        <f t="shared" ref="BY538:BY539" si="514">SUM(BV538:BX538)</f>
        <v>0</v>
      </c>
      <c r="BZ538" s="104"/>
      <c r="CA538" s="104"/>
      <c r="CB538" s="105"/>
      <c r="CC538" s="102"/>
      <c r="CD538" s="103"/>
      <c r="CE538" s="103"/>
      <c r="CF538" s="72">
        <f t="shared" ref="CF538:CF539" si="515">SUM(CC538:CE538)</f>
        <v>0</v>
      </c>
      <c r="CG538" s="104"/>
      <c r="CH538" s="104"/>
      <c r="CI538" s="152"/>
      <c r="CJ538" s="159"/>
      <c r="CK538" s="103"/>
      <c r="CL538" s="103"/>
      <c r="CM538" s="72">
        <f t="shared" ref="CM538:CM539" si="516">SUM(CJ538:CL538)</f>
        <v>0</v>
      </c>
      <c r="CN538" s="104"/>
      <c r="CO538" s="104"/>
      <c r="CP538" s="105"/>
      <c r="CQ538" s="102"/>
      <c r="CR538" s="103"/>
      <c r="CS538" s="103"/>
      <c r="CT538" s="72">
        <f t="shared" ref="CT538:CT539" si="517">SUM(CQ538:CS538)</f>
        <v>0</v>
      </c>
      <c r="CU538" s="104"/>
      <c r="CV538" s="104"/>
      <c r="CW538" s="152"/>
      <c r="CX538" s="159"/>
      <c r="CY538" s="103"/>
      <c r="CZ538" s="103"/>
      <c r="DA538" s="72">
        <f t="shared" ref="DA538:DA539" si="518">SUM(CX538:CZ538)</f>
        <v>0</v>
      </c>
      <c r="DB538" s="104"/>
      <c r="DC538" s="104"/>
      <c r="DD538" s="105"/>
      <c r="DE538" s="102"/>
      <c r="DF538" s="103"/>
      <c r="DG538" s="103"/>
      <c r="DH538" s="72">
        <f t="shared" ref="DH538:DH539" si="519">SUM(DE538:DG538)</f>
        <v>0</v>
      </c>
      <c r="DI538" s="104"/>
      <c r="DJ538" s="104"/>
      <c r="DK538" s="152"/>
      <c r="DL538" s="170">
        <f t="shared" ref="DL538:DL539" si="520">DM538-L538</f>
        <v>0</v>
      </c>
      <c r="DM538" s="51">
        <f>DN538*Довідники!$H$2</f>
        <v>0</v>
      </c>
      <c r="DN538" s="72">
        <f t="shared" ref="DN538:DN539" si="521">E538-DQ538</f>
        <v>0</v>
      </c>
      <c r="DO538" s="96" t="str">
        <f t="shared" ref="DO538:DO539" si="522">IF(DM538&lt;&gt;0,DL538/DM538," ")</f>
        <v xml:space="preserve"> </v>
      </c>
      <c r="DP538" s="68" t="str">
        <f>IF(OR(DO538&lt;Довідники!$J$3, DO538&gt;Довідники!$K$3), "!", "")</f>
        <v>!</v>
      </c>
      <c r="DQ538" s="120"/>
      <c r="DR538" s="45" t="str">
        <f t="shared" ref="DR538:DR539" si="523">IF(AND(E538&lt;&gt;0,DQ538=E538), "+", "")</f>
        <v/>
      </c>
      <c r="DS538" s="119"/>
      <c r="DT538" s="119"/>
      <c r="DU538" s="119"/>
      <c r="DV538" s="119"/>
      <c r="DW538" s="179"/>
      <c r="DX538" s="182"/>
      <c r="DY538" s="119"/>
      <c r="DZ538" s="119"/>
      <c r="EA538" s="183"/>
      <c r="EB538" s="129">
        <f t="shared" ref="EB538:EB539" si="524">IF(DS538="+",L538,0)</f>
        <v>0</v>
      </c>
      <c r="EC538" s="130">
        <f t="shared" ref="EC538:EC539" si="525">IF(DS538="+",E538,0)</f>
        <v>0</v>
      </c>
      <c r="ED538" s="131">
        <f t="shared" ref="ED538:ED539" si="526">IF(AND(DS538="+",OR(U538&gt;0,V538&gt;0,W538&lt;&gt;"",X538&lt;&gt;"",AB538&gt;0,AC538&gt;0,AD538&lt;&gt;"",AE538&lt;&gt;"")),1,0)</f>
        <v>0</v>
      </c>
      <c r="EE538" s="131">
        <f t="shared" ref="EE538:EE539" si="527">IF(AND(DS538="+",OR(AI538&gt;0,AJ538&gt;0,AK538&lt;&gt;"",AL538&lt;&gt;"",AP538&gt;0,AQ538&gt;0,AR538&lt;&gt;"",AS538&lt;&gt;"")),1,0)</f>
        <v>0</v>
      </c>
      <c r="EF538" s="131">
        <f t="shared" ref="EF538:EF539" si="528">IF(AND(DS538="+",OR(AW538&gt;0,AX538&gt;0,AY538&lt;&gt;"",AZ538&lt;&gt;"",BD538&gt;0,BE538&gt;0,BF538&lt;&gt;"",BG538&lt;&gt;"")),1,0)</f>
        <v>0</v>
      </c>
      <c r="EG538" s="131">
        <f t="shared" ref="EG538:EG539" si="529">IF(AND(DS538="+",OR(BK538&gt;0,BL538&gt;0,BM538&lt;&gt;"",BN538&lt;&gt;"",BR538&gt;0,BS538&gt;0,BT538&lt;&gt;"",BU538&lt;&gt;"")),1,0)</f>
        <v>0</v>
      </c>
      <c r="EH538" s="131">
        <f t="shared" ref="EH538:EH539" si="530">IF(AND(DS538="+",OR(BY538&gt;0,BZ538&gt;0,CA538&lt;&gt;"",CB538&lt;&gt;"",CF538&gt;0,CG538&gt;0,CH538&lt;&gt;"",CI538&lt;&gt;"")),1,0)</f>
        <v>0</v>
      </c>
      <c r="EI538" s="131">
        <f t="shared" ref="EI538:EI539" si="531">IF(AND(DS538="+",OR(CM538&gt;0,CN538&gt;0,CO538&lt;&gt;"",CP538&lt;&gt;"",CT538&gt;0,CU538&gt;0,CV538&lt;&gt;"",CW538&lt;&gt;"")),1,0)</f>
        <v>0</v>
      </c>
      <c r="EJ538" s="131">
        <f t="shared" ref="EJ538:EJ539" si="532">IF(AND($DS538="+",OR(DA538&gt;0,DB538&gt;0,DC538&lt;&gt;"",DD538&lt;&gt;"",DH538&gt;0,DI538&gt;0,DJ538&lt;&gt;"",DK538&lt;&gt;"")),1,0)</f>
        <v>0</v>
      </c>
      <c r="EL538" s="123">
        <f t="shared" ref="EL538:EL539" si="533">IF(AND(B538="", OR(E538&lt;&gt;0, F538&lt;&gt;"", G538&lt;&gt;"", H538&lt;&gt;"", I538&lt;&gt;"", J538&lt;&gt;0, L538&lt;&gt;0)), 1, 0)</f>
        <v>0</v>
      </c>
    </row>
    <row r="539" spans="1:142" ht="13.5" hidden="1" thickBot="1" x14ac:dyDescent="0.25">
      <c r="A539" s="49">
        <f t="shared" si="499"/>
        <v>16</v>
      </c>
      <c r="B539" s="101"/>
      <c r="C539" s="50" t="str">
        <f>IF(ISBLANK(D539)=FALSE,VLOOKUP(D539,Довідники!$B$2:$C$45,2,FALSE),"")</f>
        <v/>
      </c>
      <c r="D539" s="145"/>
      <c r="E539" s="112"/>
      <c r="F539" s="48" t="str">
        <f t="shared" si="460"/>
        <v/>
      </c>
      <c r="G539" s="48" t="str">
        <f>CONCATENATE(IF($X539="З", CONCATENATE($R$4, ","), ""), IF($X539=Довідники!$E$5, CONCATENATE($R$4, "*,"), ""), IF($AE539="З", CONCATENATE($Y$4, ","), ""), IF($AE539=Довідники!$E$5, CONCATENATE($Y$4, "*,"), ""), IF($AL539="З", CONCATENATE($AF$4, ","), ""), IF($AL539=Довідники!$E$5, CONCATENATE($AF$4, "*,"), ""), IF($AS539="З", CONCATENATE($AM$4, ","), ""), IF($AS539=Довідники!$E$5, CONCATENATE($AM$4, "*,"), ""), IF($AZ539="З", CONCATENATE($AT$4, ","), ""), IF($AZ539=Довідники!$E$5, CONCATENATE($AT$4, "*,"), ""), IF($BG539="З", CONCATENATE($BA$4, ","), ""), IF($BG539=Довідники!$E$5, CONCATENATE($BA$4, "*,"), ""), IF($BN539="З", CONCATENATE($BH$4, ","), ""), IF($BN539=Довідники!$E$5, CONCATENATE($BH$4, "*,"), ""), IF($BU539="З", CONCATENATE($BO$4, ","), ""), IF($BU539=Довідники!$E$5, CONCATENATE($BO$4, "*,"), ""), IF($CB539="З", CONCATENATE($BV$4, ","), ""), IF($CB539=Довідники!$E$5, CONCATENATE($BV$4, "*,"), ""), IF($CI539="З", CONCATENATE($CC$4, ","), ""), IF($CI539=Довідники!$E$5, CONCATENATE($CC$4, "*,"), ""), IF($CP539="З", CONCATENATE($CJ$4, ","), ""), IF($CP539=Довідники!$E$5, CONCATENATE($CJ$4, "*,"), ""), IF($CW539="З", CONCATENATE($CQ$4, ","), ""), IF($CW539=Довідники!$E$5, CONCATENATE($CQ$4, "*,"), ""), IF($DD539="З", CONCATENATE($CX$4, ","), ""), IF($DD539=Довідники!$E$5, CONCATENATE($CX$4, "*,"), ""), IF($DK539="З", CONCATENATE($DE$4, ","), ""), IF($DK539=Довідники!$E$5, CONCATENATE($DE$4, "*,"), ""))</f>
        <v/>
      </c>
      <c r="H539" s="48" t="str">
        <f t="shared" si="461"/>
        <v/>
      </c>
      <c r="I539" s="48" t="str">
        <f t="shared" si="462"/>
        <v/>
      </c>
      <c r="J539" s="48">
        <f t="shared" si="500"/>
        <v>0</v>
      </c>
      <c r="K539" s="48" t="str">
        <f t="shared" si="464"/>
        <v/>
      </c>
      <c r="L539" s="48">
        <f t="shared" si="501"/>
        <v>0</v>
      </c>
      <c r="M539" s="51">
        <f t="shared" si="502"/>
        <v>0</v>
      </c>
      <c r="N539" s="51">
        <f t="shared" si="503"/>
        <v>0</v>
      </c>
      <c r="O539" s="52">
        <f t="shared" si="504"/>
        <v>0</v>
      </c>
      <c r="P539" s="96" t="str">
        <f t="shared" si="505"/>
        <v xml:space="preserve"> </v>
      </c>
      <c r="Q539" s="166" t="str">
        <f>IF(OR(P539&lt;Довідники!$J$8, P539&gt;Довідники!$K$8), "!", "")</f>
        <v>!</v>
      </c>
      <c r="R539" s="159"/>
      <c r="S539" s="103"/>
      <c r="T539" s="103"/>
      <c r="U539" s="72">
        <f t="shared" si="506"/>
        <v>0</v>
      </c>
      <c r="V539" s="104"/>
      <c r="W539" s="104"/>
      <c r="X539" s="105"/>
      <c r="Y539" s="102"/>
      <c r="Z539" s="103"/>
      <c r="AA539" s="103"/>
      <c r="AB539" s="72">
        <f t="shared" si="507"/>
        <v>0</v>
      </c>
      <c r="AC539" s="104"/>
      <c r="AD539" s="104"/>
      <c r="AE539" s="152"/>
      <c r="AF539" s="159"/>
      <c r="AG539" s="103"/>
      <c r="AH539" s="103"/>
      <c r="AI539" s="72">
        <f t="shared" si="508"/>
        <v>0</v>
      </c>
      <c r="AJ539" s="104"/>
      <c r="AK539" s="104"/>
      <c r="AL539" s="105"/>
      <c r="AM539" s="102"/>
      <c r="AN539" s="103"/>
      <c r="AO539" s="103"/>
      <c r="AP539" s="72">
        <f t="shared" si="509"/>
        <v>0</v>
      </c>
      <c r="AQ539" s="104"/>
      <c r="AR539" s="104"/>
      <c r="AS539" s="152"/>
      <c r="AT539" s="159"/>
      <c r="AU539" s="103"/>
      <c r="AV539" s="103"/>
      <c r="AW539" s="72">
        <f t="shared" si="510"/>
        <v>0</v>
      </c>
      <c r="AX539" s="104"/>
      <c r="AY539" s="104"/>
      <c r="AZ539" s="105"/>
      <c r="BA539" s="102"/>
      <c r="BB539" s="103"/>
      <c r="BC539" s="103"/>
      <c r="BD539" s="72">
        <f t="shared" si="511"/>
        <v>0</v>
      </c>
      <c r="BE539" s="104"/>
      <c r="BF539" s="104"/>
      <c r="BG539" s="152"/>
      <c r="BH539" s="159"/>
      <c r="BI539" s="103"/>
      <c r="BJ539" s="103"/>
      <c r="BK539" s="72">
        <f t="shared" si="512"/>
        <v>0</v>
      </c>
      <c r="BL539" s="104"/>
      <c r="BM539" s="104"/>
      <c r="BN539" s="105"/>
      <c r="BO539" s="102"/>
      <c r="BP539" s="103"/>
      <c r="BQ539" s="103"/>
      <c r="BR539" s="72">
        <f t="shared" si="513"/>
        <v>0</v>
      </c>
      <c r="BS539" s="104"/>
      <c r="BT539" s="104"/>
      <c r="BU539" s="152"/>
      <c r="BV539" s="159"/>
      <c r="BW539" s="103"/>
      <c r="BX539" s="103"/>
      <c r="BY539" s="72">
        <f t="shared" si="514"/>
        <v>0</v>
      </c>
      <c r="BZ539" s="104"/>
      <c r="CA539" s="104"/>
      <c r="CB539" s="105"/>
      <c r="CC539" s="102"/>
      <c r="CD539" s="103"/>
      <c r="CE539" s="103"/>
      <c r="CF539" s="72">
        <f t="shared" si="515"/>
        <v>0</v>
      </c>
      <c r="CG539" s="104"/>
      <c r="CH539" s="104"/>
      <c r="CI539" s="152"/>
      <c r="CJ539" s="159"/>
      <c r="CK539" s="103"/>
      <c r="CL539" s="103"/>
      <c r="CM539" s="72">
        <f t="shared" si="516"/>
        <v>0</v>
      </c>
      <c r="CN539" s="104"/>
      <c r="CO539" s="104"/>
      <c r="CP539" s="105"/>
      <c r="CQ539" s="102"/>
      <c r="CR539" s="103"/>
      <c r="CS539" s="103"/>
      <c r="CT539" s="72">
        <f t="shared" si="517"/>
        <v>0</v>
      </c>
      <c r="CU539" s="104"/>
      <c r="CV539" s="104"/>
      <c r="CW539" s="152"/>
      <c r="CX539" s="159"/>
      <c r="CY539" s="103"/>
      <c r="CZ539" s="103"/>
      <c r="DA539" s="72">
        <f t="shared" si="518"/>
        <v>0</v>
      </c>
      <c r="DB539" s="104"/>
      <c r="DC539" s="104"/>
      <c r="DD539" s="105"/>
      <c r="DE539" s="102"/>
      <c r="DF539" s="103"/>
      <c r="DG539" s="103"/>
      <c r="DH539" s="72">
        <f t="shared" si="519"/>
        <v>0</v>
      </c>
      <c r="DI539" s="104"/>
      <c r="DJ539" s="104"/>
      <c r="DK539" s="152"/>
      <c r="DL539" s="170">
        <f t="shared" si="520"/>
        <v>0</v>
      </c>
      <c r="DM539" s="51">
        <f>DN539*Довідники!$H$2</f>
        <v>0</v>
      </c>
      <c r="DN539" s="72">
        <f t="shared" si="521"/>
        <v>0</v>
      </c>
      <c r="DO539" s="96" t="str">
        <f t="shared" si="522"/>
        <v xml:space="preserve"> </v>
      </c>
      <c r="DP539" s="68" t="str">
        <f>IF(OR(DO539&lt;Довідники!$J$3, DO539&gt;Довідники!$K$3), "!", "")</f>
        <v>!</v>
      </c>
      <c r="DQ539" s="120"/>
      <c r="DR539" s="45" t="str">
        <f t="shared" si="523"/>
        <v/>
      </c>
      <c r="DS539" s="119"/>
      <c r="DT539" s="119"/>
      <c r="DU539" s="119"/>
      <c r="DV539" s="119"/>
      <c r="DW539" s="179"/>
      <c r="DX539" s="182"/>
      <c r="DY539" s="119"/>
      <c r="DZ539" s="119"/>
      <c r="EA539" s="183"/>
      <c r="EB539" s="129">
        <f t="shared" si="524"/>
        <v>0</v>
      </c>
      <c r="EC539" s="130">
        <f t="shared" si="525"/>
        <v>0</v>
      </c>
      <c r="ED539" s="131">
        <f t="shared" si="526"/>
        <v>0</v>
      </c>
      <c r="EE539" s="131">
        <f t="shared" si="527"/>
        <v>0</v>
      </c>
      <c r="EF539" s="131">
        <f t="shared" si="528"/>
        <v>0</v>
      </c>
      <c r="EG539" s="131">
        <f t="shared" si="529"/>
        <v>0</v>
      </c>
      <c r="EH539" s="131">
        <f t="shared" si="530"/>
        <v>0</v>
      </c>
      <c r="EI539" s="131">
        <f t="shared" si="531"/>
        <v>0</v>
      </c>
      <c r="EJ539" s="131">
        <f t="shared" si="532"/>
        <v>0</v>
      </c>
      <c r="EL539" s="123">
        <f t="shared" si="533"/>
        <v>0</v>
      </c>
    </row>
    <row r="540" spans="1:142" ht="13.5" hidden="1" thickBot="1" x14ac:dyDescent="0.25">
      <c r="A540" s="49">
        <f t="shared" si="499"/>
        <v>17</v>
      </c>
      <c r="B540" s="101"/>
      <c r="C540" s="50" t="str">
        <f>IF(ISBLANK(D540)=FALSE,VLOOKUP(D540,Довідники!$B$2:$C$45,2,FALSE),"")</f>
        <v/>
      </c>
      <c r="D540" s="145"/>
      <c r="E540" s="112"/>
      <c r="F540" s="48" t="str">
        <f t="shared" si="460"/>
        <v/>
      </c>
      <c r="G540" s="48" t="str">
        <f>CONCATENATE(IF($X540="З", CONCATENATE($R$4, ","), ""), IF($X540=Довідники!$E$5, CONCATENATE($R$4, "*,"), ""), IF($AE540="З", CONCATENATE($Y$4, ","), ""), IF($AE540=Довідники!$E$5, CONCATENATE($Y$4, "*,"), ""), IF($AL540="З", CONCATENATE($AF$4, ","), ""), IF($AL540=Довідники!$E$5, CONCATENATE($AF$4, "*,"), ""), IF($AS540="З", CONCATENATE($AM$4, ","), ""), IF($AS540=Довідники!$E$5, CONCATENATE($AM$4, "*,"), ""), IF($AZ540="З", CONCATENATE($AT$4, ","), ""), IF($AZ540=Довідники!$E$5, CONCATENATE($AT$4, "*,"), ""), IF($BG540="З", CONCATENATE($BA$4, ","), ""), IF($BG540=Довідники!$E$5, CONCATENATE($BA$4, "*,"), ""), IF($BN540="З", CONCATENATE($BH$4, ","), ""), IF($BN540=Довідники!$E$5, CONCATENATE($BH$4, "*,"), ""), IF($BU540="З", CONCATENATE($BO$4, ","), ""), IF($BU540=Довідники!$E$5, CONCATENATE($BO$4, "*,"), ""), IF($CB540="З", CONCATENATE($BV$4, ","), ""), IF($CB540=Довідники!$E$5, CONCATENATE($BV$4, "*,"), ""), IF($CI540="З", CONCATENATE($CC$4, ","), ""), IF($CI540=Довідники!$E$5, CONCATENATE($CC$4, "*,"), ""), IF($CP540="З", CONCATENATE($CJ$4, ","), ""), IF($CP540=Довідники!$E$5, CONCATENATE($CJ$4, "*,"), ""), IF($CW540="З", CONCATENATE($CQ$4, ","), ""), IF($CW540=Довідники!$E$5, CONCATENATE($CQ$4, "*,"), ""), IF($DD540="З", CONCATENATE($CX$4, ","), ""), IF($DD540=Довідники!$E$5, CONCATENATE($CX$4, "*,"), ""), IF($DK540="З", CONCATENATE($DE$4, ","), ""), IF($DK540=Довідники!$E$5, CONCATENATE($DE$4, "*,"), ""))</f>
        <v/>
      </c>
      <c r="H540" s="48" t="str">
        <f t="shared" si="461"/>
        <v/>
      </c>
      <c r="I540" s="48" t="str">
        <f t="shared" si="462"/>
        <v/>
      </c>
      <c r="J540" s="48">
        <f t="shared" ref="J540:J543" si="534">V540+AC540+AJ540+AQ540+AX540+BE540+BL540+BS540+BZ540+CG540+CN540+CU540+DB540+DI540</f>
        <v>0</v>
      </c>
      <c r="K540" s="48" t="str">
        <f t="shared" si="464"/>
        <v/>
      </c>
      <c r="L540" s="48">
        <f t="shared" ref="L540:L543" si="535">SUM(M540:O540)</f>
        <v>0</v>
      </c>
      <c r="M540" s="51">
        <f t="shared" ref="M540:M543" si="536">$R$6*R540+$Y$6*Y540+$AF$6*AF540+$AM$6*AM540+$AT$6*AT540+$BA$6*BA540+$BH$6*BH540+$BO$6*BO540+$BV$6*BV540+$CC$6*CC540+$CJ$6*CJ540+$CQ$6*CQ540+$CX$6*CX540+$DE$6*DE540</f>
        <v>0</v>
      </c>
      <c r="N540" s="51">
        <f t="shared" ref="N540:N543" si="537">$R$6*S540+$Y$6*Z540+$AF$6*AG540+$AM$6*AN540+$AT$6*AU540+$BA$6*BB540+$BH$6*BI540+$BO$6*BP540+$BV$6*BW540+$CC$6*CD540+$CJ$6*CK540+$CQ$6*CR540+$CX$6*CY540+$DE$6*DF540</f>
        <v>0</v>
      </c>
      <c r="O540" s="52">
        <f t="shared" ref="O540:O543" si="538">$R$6*T540+$Y$6*AA540+$AF$6*AH540+$AM$6*AO540+$AT$6*AV540+$BA$6*BC540+$BH$6*BJ540+$BO$6*BQ540+$BV$6*BX540+$CC$6*CE540+$CJ$6*CL540+$CQ$6*CS540+$CX$6*CZ540+$DE$6*DG540</f>
        <v>0</v>
      </c>
      <c r="P540" s="96" t="str">
        <f t="shared" ref="P540:P543" si="539">IF(DM540&lt;&gt;0, L540/DM540, " ")</f>
        <v xml:space="preserve"> </v>
      </c>
      <c r="Q540" s="166" t="str">
        <f>IF(OR(P540&lt;Довідники!$J$8, P540&gt;Довідники!$K$8), "!", "")</f>
        <v>!</v>
      </c>
      <c r="R540" s="159"/>
      <c r="S540" s="103"/>
      <c r="T540" s="103"/>
      <c r="U540" s="72">
        <f t="shared" ref="U540:U543" si="540">SUM(R540:T540)</f>
        <v>0</v>
      </c>
      <c r="V540" s="104"/>
      <c r="W540" s="104"/>
      <c r="X540" s="105"/>
      <c r="Y540" s="102"/>
      <c r="Z540" s="103"/>
      <c r="AA540" s="103"/>
      <c r="AB540" s="72">
        <f t="shared" ref="AB540:AB543" si="541">SUM(Y540:AA540)</f>
        <v>0</v>
      </c>
      <c r="AC540" s="104"/>
      <c r="AD540" s="104"/>
      <c r="AE540" s="152"/>
      <c r="AF540" s="159"/>
      <c r="AG540" s="103"/>
      <c r="AH540" s="103"/>
      <c r="AI540" s="72">
        <f t="shared" ref="AI540:AI543" si="542">SUM(AF540:AH540)</f>
        <v>0</v>
      </c>
      <c r="AJ540" s="104"/>
      <c r="AK540" s="104"/>
      <c r="AL540" s="105"/>
      <c r="AM540" s="102"/>
      <c r="AN540" s="103"/>
      <c r="AO540" s="103"/>
      <c r="AP540" s="72">
        <f t="shared" ref="AP540:AP543" si="543">SUM(AM540:AO540)</f>
        <v>0</v>
      </c>
      <c r="AQ540" s="104"/>
      <c r="AR540" s="104"/>
      <c r="AS540" s="152"/>
      <c r="AT540" s="159"/>
      <c r="AU540" s="103"/>
      <c r="AV540" s="103"/>
      <c r="AW540" s="72">
        <f t="shared" ref="AW540:AW543" si="544">SUM(AT540:AV540)</f>
        <v>0</v>
      </c>
      <c r="AX540" s="104"/>
      <c r="AY540" s="104"/>
      <c r="AZ540" s="105"/>
      <c r="BA540" s="102"/>
      <c r="BB540" s="103"/>
      <c r="BC540" s="103"/>
      <c r="BD540" s="72">
        <f t="shared" ref="BD540:BD543" si="545">SUM(BA540:BC540)</f>
        <v>0</v>
      </c>
      <c r="BE540" s="104"/>
      <c r="BF540" s="104"/>
      <c r="BG540" s="152"/>
      <c r="BH540" s="159"/>
      <c r="BI540" s="103"/>
      <c r="BJ540" s="103"/>
      <c r="BK540" s="72">
        <f t="shared" ref="BK540:BK543" si="546">SUM(BH540:BJ540)</f>
        <v>0</v>
      </c>
      <c r="BL540" s="104"/>
      <c r="BM540" s="104"/>
      <c r="BN540" s="105"/>
      <c r="BO540" s="102"/>
      <c r="BP540" s="103"/>
      <c r="BQ540" s="103"/>
      <c r="BR540" s="72">
        <f t="shared" ref="BR540:BR543" si="547">SUM(BO540:BQ540)</f>
        <v>0</v>
      </c>
      <c r="BS540" s="104"/>
      <c r="BT540" s="104"/>
      <c r="BU540" s="152"/>
      <c r="BV540" s="159"/>
      <c r="BW540" s="103"/>
      <c r="BX540" s="103"/>
      <c r="BY540" s="72">
        <f t="shared" ref="BY540:BY543" si="548">SUM(BV540:BX540)</f>
        <v>0</v>
      </c>
      <c r="BZ540" s="104"/>
      <c r="CA540" s="104"/>
      <c r="CB540" s="105"/>
      <c r="CC540" s="102"/>
      <c r="CD540" s="103"/>
      <c r="CE540" s="103"/>
      <c r="CF540" s="72">
        <f t="shared" ref="CF540:CF543" si="549">SUM(CC540:CE540)</f>
        <v>0</v>
      </c>
      <c r="CG540" s="104"/>
      <c r="CH540" s="104"/>
      <c r="CI540" s="152"/>
      <c r="CJ540" s="159"/>
      <c r="CK540" s="103"/>
      <c r="CL540" s="103"/>
      <c r="CM540" s="72">
        <f t="shared" ref="CM540:CM543" si="550">SUM(CJ540:CL540)</f>
        <v>0</v>
      </c>
      <c r="CN540" s="104"/>
      <c r="CO540" s="104"/>
      <c r="CP540" s="105"/>
      <c r="CQ540" s="102"/>
      <c r="CR540" s="103"/>
      <c r="CS540" s="103"/>
      <c r="CT540" s="72">
        <f t="shared" ref="CT540:CT543" si="551">SUM(CQ540:CS540)</f>
        <v>0</v>
      </c>
      <c r="CU540" s="104"/>
      <c r="CV540" s="104"/>
      <c r="CW540" s="152"/>
      <c r="CX540" s="159"/>
      <c r="CY540" s="103"/>
      <c r="CZ540" s="103"/>
      <c r="DA540" s="72">
        <f t="shared" ref="DA540:DA543" si="552">SUM(CX540:CZ540)</f>
        <v>0</v>
      </c>
      <c r="DB540" s="104"/>
      <c r="DC540" s="104"/>
      <c r="DD540" s="105"/>
      <c r="DE540" s="102"/>
      <c r="DF540" s="103"/>
      <c r="DG540" s="103"/>
      <c r="DH540" s="72">
        <f t="shared" ref="DH540:DH543" si="553">SUM(DE540:DG540)</f>
        <v>0</v>
      </c>
      <c r="DI540" s="104"/>
      <c r="DJ540" s="104"/>
      <c r="DK540" s="152"/>
      <c r="DL540" s="170">
        <f t="shared" ref="DL540:DL543" si="554">DM540-L540</f>
        <v>0</v>
      </c>
      <c r="DM540" s="51">
        <f>DN540*Довідники!$H$2</f>
        <v>0</v>
      </c>
      <c r="DN540" s="72">
        <f t="shared" ref="DN540:DN543" si="555">E540-DQ540</f>
        <v>0</v>
      </c>
      <c r="DO540" s="96" t="str">
        <f t="shared" ref="DO540:DO543" si="556">IF(DM540&lt;&gt;0,DL540/DM540," ")</f>
        <v xml:space="preserve"> </v>
      </c>
      <c r="DP540" s="68" t="str">
        <f>IF(OR(DO540&lt;Довідники!$J$3, DO540&gt;Довідники!$K$3), "!", "")</f>
        <v>!</v>
      </c>
      <c r="DQ540" s="120"/>
      <c r="DR540" s="45" t="str">
        <f t="shared" ref="DR540:DR543" si="557">IF(AND(E540&lt;&gt;0,DQ540=E540), "+", "")</f>
        <v/>
      </c>
      <c r="DS540" s="119"/>
      <c r="DT540" s="119"/>
      <c r="DU540" s="119"/>
      <c r="DV540" s="119"/>
      <c r="DW540" s="179"/>
      <c r="DX540" s="182"/>
      <c r="DY540" s="119"/>
      <c r="DZ540" s="119"/>
      <c r="EA540" s="183"/>
      <c r="EB540" s="129">
        <f t="shared" ref="EB540:EB543" si="558">IF(DS540="+",L540,0)</f>
        <v>0</v>
      </c>
      <c r="EC540" s="130">
        <f t="shared" ref="EC540:EC543" si="559">IF(DS540="+",E540,0)</f>
        <v>0</v>
      </c>
      <c r="ED540" s="131">
        <f t="shared" ref="ED540:ED543" si="560">IF(AND(DS540="+",OR(U540&gt;0,V540&gt;0,W540&lt;&gt;"",X540&lt;&gt;"",AB540&gt;0,AC540&gt;0,AD540&lt;&gt;"",AE540&lt;&gt;"")),1,0)</f>
        <v>0</v>
      </c>
      <c r="EE540" s="131">
        <f t="shared" ref="EE540:EE543" si="561">IF(AND(DS540="+",OR(AI540&gt;0,AJ540&gt;0,AK540&lt;&gt;"",AL540&lt;&gt;"",AP540&gt;0,AQ540&gt;0,AR540&lt;&gt;"",AS540&lt;&gt;"")),1,0)</f>
        <v>0</v>
      </c>
      <c r="EF540" s="131">
        <f t="shared" ref="EF540:EF543" si="562">IF(AND(DS540="+",OR(AW540&gt;0,AX540&gt;0,AY540&lt;&gt;"",AZ540&lt;&gt;"",BD540&gt;0,BE540&gt;0,BF540&lt;&gt;"",BG540&lt;&gt;"")),1,0)</f>
        <v>0</v>
      </c>
      <c r="EG540" s="131">
        <f t="shared" ref="EG540:EG543" si="563">IF(AND(DS540="+",OR(BK540&gt;0,BL540&gt;0,BM540&lt;&gt;"",BN540&lt;&gt;"",BR540&gt;0,BS540&gt;0,BT540&lt;&gt;"",BU540&lt;&gt;"")),1,0)</f>
        <v>0</v>
      </c>
      <c r="EH540" s="131">
        <f t="shared" ref="EH540:EH543" si="564">IF(AND(DS540="+",OR(BY540&gt;0,BZ540&gt;0,CA540&lt;&gt;"",CB540&lt;&gt;"",CF540&gt;0,CG540&gt;0,CH540&lt;&gt;"",CI540&lt;&gt;"")),1,0)</f>
        <v>0</v>
      </c>
      <c r="EI540" s="131">
        <f t="shared" ref="EI540:EI543" si="565">IF(AND(DS540="+",OR(CM540&gt;0,CN540&gt;0,CO540&lt;&gt;"",CP540&lt;&gt;"",CT540&gt;0,CU540&gt;0,CV540&lt;&gt;"",CW540&lt;&gt;"")),1,0)</f>
        <v>0</v>
      </c>
      <c r="EJ540" s="131">
        <f t="shared" ref="EJ540:EJ543" si="566">IF(AND($DS540="+",OR(DA540&gt;0,DB540&gt;0,DC540&lt;&gt;"",DD540&lt;&gt;"",DH540&gt;0,DI540&gt;0,DJ540&lt;&gt;"",DK540&lt;&gt;"")),1,0)</f>
        <v>0</v>
      </c>
      <c r="EL540" s="123">
        <f t="shared" ref="EL540:EL543" si="567">IF(AND(B540="", OR(E540&lt;&gt;0, F540&lt;&gt;"", G540&lt;&gt;"", H540&lt;&gt;"", I540&lt;&gt;"", J540&lt;&gt;0, L540&lt;&gt;0)), 1, 0)</f>
        <v>0</v>
      </c>
    </row>
    <row r="541" spans="1:142" ht="13.5" hidden="1" thickBot="1" x14ac:dyDescent="0.25">
      <c r="A541" s="49">
        <f t="shared" si="499"/>
        <v>18</v>
      </c>
      <c r="B541" s="101"/>
      <c r="C541" s="50" t="str">
        <f>IF(ISBLANK(D541)=FALSE,VLOOKUP(D541,Довідники!$B$2:$C$45,2,FALSE),"")</f>
        <v/>
      </c>
      <c r="D541" s="145"/>
      <c r="E541" s="112"/>
      <c r="F541" s="48" t="str">
        <f t="shared" si="460"/>
        <v/>
      </c>
      <c r="G541" s="48" t="str">
        <f>CONCATENATE(IF($X541="З", CONCATENATE($R$4, ","), ""), IF($X541=Довідники!$E$5, CONCATENATE($R$4, "*,"), ""), IF($AE541="З", CONCATENATE($Y$4, ","), ""), IF($AE541=Довідники!$E$5, CONCATENATE($Y$4, "*,"), ""), IF($AL541="З", CONCATENATE($AF$4, ","), ""), IF($AL541=Довідники!$E$5, CONCATENATE($AF$4, "*,"), ""), IF($AS541="З", CONCATENATE($AM$4, ","), ""), IF($AS541=Довідники!$E$5, CONCATENATE($AM$4, "*,"), ""), IF($AZ541="З", CONCATENATE($AT$4, ","), ""), IF($AZ541=Довідники!$E$5, CONCATENATE($AT$4, "*,"), ""), IF($BG541="З", CONCATENATE($BA$4, ","), ""), IF($BG541=Довідники!$E$5, CONCATENATE($BA$4, "*,"), ""), IF($BN541="З", CONCATENATE($BH$4, ","), ""), IF($BN541=Довідники!$E$5, CONCATENATE($BH$4, "*,"), ""), IF($BU541="З", CONCATENATE($BO$4, ","), ""), IF($BU541=Довідники!$E$5, CONCATENATE($BO$4, "*,"), ""), IF($CB541="З", CONCATENATE($BV$4, ","), ""), IF($CB541=Довідники!$E$5, CONCATENATE($BV$4, "*,"), ""), IF($CI541="З", CONCATENATE($CC$4, ","), ""), IF($CI541=Довідники!$E$5, CONCATENATE($CC$4, "*,"), ""), IF($CP541="З", CONCATENATE($CJ$4, ","), ""), IF($CP541=Довідники!$E$5, CONCATENATE($CJ$4, "*,"), ""), IF($CW541="З", CONCATENATE($CQ$4, ","), ""), IF($CW541=Довідники!$E$5, CONCATENATE($CQ$4, "*,"), ""), IF($DD541="З", CONCATENATE($CX$4, ","), ""), IF($DD541=Довідники!$E$5, CONCATENATE($CX$4, "*,"), ""), IF($DK541="З", CONCATENATE($DE$4, ","), ""), IF($DK541=Довідники!$E$5, CONCATENATE($DE$4, "*,"), ""))</f>
        <v/>
      </c>
      <c r="H541" s="48" t="str">
        <f t="shared" si="461"/>
        <v/>
      </c>
      <c r="I541" s="48" t="str">
        <f t="shared" si="462"/>
        <v/>
      </c>
      <c r="J541" s="48">
        <f t="shared" si="534"/>
        <v>0</v>
      </c>
      <c r="K541" s="48" t="str">
        <f t="shared" si="464"/>
        <v/>
      </c>
      <c r="L541" s="48">
        <f t="shared" si="535"/>
        <v>0</v>
      </c>
      <c r="M541" s="51">
        <f t="shared" si="536"/>
        <v>0</v>
      </c>
      <c r="N541" s="51">
        <f t="shared" si="537"/>
        <v>0</v>
      </c>
      <c r="O541" s="52">
        <f t="shared" si="538"/>
        <v>0</v>
      </c>
      <c r="P541" s="96" t="str">
        <f t="shared" si="539"/>
        <v xml:space="preserve"> </v>
      </c>
      <c r="Q541" s="166" t="str">
        <f>IF(OR(P541&lt;Довідники!$J$8, P541&gt;Довідники!$K$8), "!", "")</f>
        <v>!</v>
      </c>
      <c r="R541" s="159"/>
      <c r="S541" s="103"/>
      <c r="T541" s="103"/>
      <c r="U541" s="72">
        <f t="shared" si="540"/>
        <v>0</v>
      </c>
      <c r="V541" s="104"/>
      <c r="W541" s="104"/>
      <c r="X541" s="105"/>
      <c r="Y541" s="102"/>
      <c r="Z541" s="103"/>
      <c r="AA541" s="103"/>
      <c r="AB541" s="72">
        <f t="shared" si="541"/>
        <v>0</v>
      </c>
      <c r="AC541" s="104"/>
      <c r="AD541" s="104"/>
      <c r="AE541" s="152"/>
      <c r="AF541" s="159"/>
      <c r="AG541" s="103"/>
      <c r="AH541" s="103"/>
      <c r="AI541" s="72">
        <f t="shared" si="542"/>
        <v>0</v>
      </c>
      <c r="AJ541" s="104"/>
      <c r="AK541" s="104"/>
      <c r="AL541" s="105"/>
      <c r="AM541" s="102"/>
      <c r="AN541" s="103"/>
      <c r="AO541" s="103"/>
      <c r="AP541" s="72">
        <f t="shared" si="543"/>
        <v>0</v>
      </c>
      <c r="AQ541" s="104"/>
      <c r="AR541" s="104"/>
      <c r="AS541" s="152"/>
      <c r="AT541" s="159"/>
      <c r="AU541" s="103"/>
      <c r="AV541" s="103"/>
      <c r="AW541" s="72">
        <f t="shared" si="544"/>
        <v>0</v>
      </c>
      <c r="AX541" s="104"/>
      <c r="AY541" s="104"/>
      <c r="AZ541" s="105"/>
      <c r="BA541" s="102"/>
      <c r="BB541" s="103"/>
      <c r="BC541" s="103"/>
      <c r="BD541" s="72">
        <f t="shared" si="545"/>
        <v>0</v>
      </c>
      <c r="BE541" s="104"/>
      <c r="BF541" s="104"/>
      <c r="BG541" s="152"/>
      <c r="BH541" s="159"/>
      <c r="BI541" s="103"/>
      <c r="BJ541" s="103"/>
      <c r="BK541" s="72">
        <f t="shared" si="546"/>
        <v>0</v>
      </c>
      <c r="BL541" s="104"/>
      <c r="BM541" s="104"/>
      <c r="BN541" s="105"/>
      <c r="BO541" s="102"/>
      <c r="BP541" s="103"/>
      <c r="BQ541" s="103"/>
      <c r="BR541" s="72">
        <f t="shared" si="547"/>
        <v>0</v>
      </c>
      <c r="BS541" s="104"/>
      <c r="BT541" s="104"/>
      <c r="BU541" s="152"/>
      <c r="BV541" s="159"/>
      <c r="BW541" s="103"/>
      <c r="BX541" s="103"/>
      <c r="BY541" s="72">
        <f t="shared" si="548"/>
        <v>0</v>
      </c>
      <c r="BZ541" s="104"/>
      <c r="CA541" s="104"/>
      <c r="CB541" s="105"/>
      <c r="CC541" s="102"/>
      <c r="CD541" s="103"/>
      <c r="CE541" s="103"/>
      <c r="CF541" s="72">
        <f t="shared" si="549"/>
        <v>0</v>
      </c>
      <c r="CG541" s="104"/>
      <c r="CH541" s="104"/>
      <c r="CI541" s="152"/>
      <c r="CJ541" s="159"/>
      <c r="CK541" s="103"/>
      <c r="CL541" s="103"/>
      <c r="CM541" s="72">
        <f t="shared" si="550"/>
        <v>0</v>
      </c>
      <c r="CN541" s="104"/>
      <c r="CO541" s="104"/>
      <c r="CP541" s="105"/>
      <c r="CQ541" s="102"/>
      <c r="CR541" s="103"/>
      <c r="CS541" s="103"/>
      <c r="CT541" s="72">
        <f t="shared" si="551"/>
        <v>0</v>
      </c>
      <c r="CU541" s="104"/>
      <c r="CV541" s="104"/>
      <c r="CW541" s="152"/>
      <c r="CX541" s="159"/>
      <c r="CY541" s="103"/>
      <c r="CZ541" s="103"/>
      <c r="DA541" s="72">
        <f t="shared" si="552"/>
        <v>0</v>
      </c>
      <c r="DB541" s="104"/>
      <c r="DC541" s="104"/>
      <c r="DD541" s="105"/>
      <c r="DE541" s="102"/>
      <c r="DF541" s="103"/>
      <c r="DG541" s="103"/>
      <c r="DH541" s="72">
        <f t="shared" si="553"/>
        <v>0</v>
      </c>
      <c r="DI541" s="104"/>
      <c r="DJ541" s="104"/>
      <c r="DK541" s="152"/>
      <c r="DL541" s="170">
        <f t="shared" si="554"/>
        <v>0</v>
      </c>
      <c r="DM541" s="51">
        <f>DN541*Довідники!$H$2</f>
        <v>0</v>
      </c>
      <c r="DN541" s="72">
        <f t="shared" si="555"/>
        <v>0</v>
      </c>
      <c r="DO541" s="96" t="str">
        <f t="shared" si="556"/>
        <v xml:space="preserve"> </v>
      </c>
      <c r="DP541" s="68" t="str">
        <f>IF(OR(DO541&lt;Довідники!$J$3, DO541&gt;Довідники!$K$3), "!", "")</f>
        <v>!</v>
      </c>
      <c r="DQ541" s="120"/>
      <c r="DR541" s="45" t="str">
        <f t="shared" si="557"/>
        <v/>
      </c>
      <c r="DS541" s="119"/>
      <c r="DT541" s="119"/>
      <c r="DU541" s="119"/>
      <c r="DV541" s="119"/>
      <c r="DW541" s="179"/>
      <c r="DX541" s="182"/>
      <c r="DY541" s="119"/>
      <c r="DZ541" s="119"/>
      <c r="EA541" s="183"/>
      <c r="EB541" s="129">
        <f t="shared" si="558"/>
        <v>0</v>
      </c>
      <c r="EC541" s="130">
        <f t="shared" si="559"/>
        <v>0</v>
      </c>
      <c r="ED541" s="131">
        <f t="shared" si="560"/>
        <v>0</v>
      </c>
      <c r="EE541" s="131">
        <f t="shared" si="561"/>
        <v>0</v>
      </c>
      <c r="EF541" s="131">
        <f t="shared" si="562"/>
        <v>0</v>
      </c>
      <c r="EG541" s="131">
        <f t="shared" si="563"/>
        <v>0</v>
      </c>
      <c r="EH541" s="131">
        <f t="shared" si="564"/>
        <v>0</v>
      </c>
      <c r="EI541" s="131">
        <f t="shared" si="565"/>
        <v>0</v>
      </c>
      <c r="EJ541" s="131">
        <f t="shared" si="566"/>
        <v>0</v>
      </c>
      <c r="EL541" s="123">
        <f t="shared" si="567"/>
        <v>0</v>
      </c>
    </row>
    <row r="542" spans="1:142" ht="13.5" hidden="1" thickBot="1" x14ac:dyDescent="0.25">
      <c r="A542" s="49">
        <f t="shared" si="499"/>
        <v>19</v>
      </c>
      <c r="B542" s="101"/>
      <c r="C542" s="50" t="str">
        <f>IF(ISBLANK(D542)=FALSE,VLOOKUP(D542,Довідники!$B$2:$C$45,2,FALSE),"")</f>
        <v/>
      </c>
      <c r="D542" s="145"/>
      <c r="E542" s="112"/>
      <c r="F542" s="48" t="str">
        <f t="shared" si="460"/>
        <v/>
      </c>
      <c r="G542" s="48" t="str">
        <f>CONCATENATE(IF($X542="З", CONCATENATE($R$4, ","), ""), IF($X542=Довідники!$E$5, CONCATENATE($R$4, "*,"), ""), IF($AE542="З", CONCATENATE($Y$4, ","), ""), IF($AE542=Довідники!$E$5, CONCATENATE($Y$4, "*,"), ""), IF($AL542="З", CONCATENATE($AF$4, ","), ""), IF($AL542=Довідники!$E$5, CONCATENATE($AF$4, "*,"), ""), IF($AS542="З", CONCATENATE($AM$4, ","), ""), IF($AS542=Довідники!$E$5, CONCATENATE($AM$4, "*,"), ""), IF($AZ542="З", CONCATENATE($AT$4, ","), ""), IF($AZ542=Довідники!$E$5, CONCATENATE($AT$4, "*,"), ""), IF($BG542="З", CONCATENATE($BA$4, ","), ""), IF($BG542=Довідники!$E$5, CONCATENATE($BA$4, "*,"), ""), IF($BN542="З", CONCATENATE($BH$4, ","), ""), IF($BN542=Довідники!$E$5, CONCATENATE($BH$4, "*,"), ""), IF($BU542="З", CONCATENATE($BO$4, ","), ""), IF($BU542=Довідники!$E$5, CONCATENATE($BO$4, "*,"), ""), IF($CB542="З", CONCATENATE($BV$4, ","), ""), IF($CB542=Довідники!$E$5, CONCATENATE($BV$4, "*,"), ""), IF($CI542="З", CONCATENATE($CC$4, ","), ""), IF($CI542=Довідники!$E$5, CONCATENATE($CC$4, "*,"), ""), IF($CP542="З", CONCATENATE($CJ$4, ","), ""), IF($CP542=Довідники!$E$5, CONCATENATE($CJ$4, "*,"), ""), IF($CW542="З", CONCATENATE($CQ$4, ","), ""), IF($CW542=Довідники!$E$5, CONCATENATE($CQ$4, "*,"), ""), IF($DD542="З", CONCATENATE($CX$4, ","), ""), IF($DD542=Довідники!$E$5, CONCATENATE($CX$4, "*,"), ""), IF($DK542="З", CONCATENATE($DE$4, ","), ""), IF($DK542=Довідники!$E$5, CONCATENATE($DE$4, "*,"), ""))</f>
        <v/>
      </c>
      <c r="H542" s="48" t="str">
        <f t="shared" si="461"/>
        <v/>
      </c>
      <c r="I542" s="48" t="str">
        <f t="shared" si="462"/>
        <v/>
      </c>
      <c r="J542" s="48">
        <f t="shared" si="534"/>
        <v>0</v>
      </c>
      <c r="K542" s="48" t="str">
        <f t="shared" si="464"/>
        <v/>
      </c>
      <c r="L542" s="48">
        <f t="shared" si="535"/>
        <v>0</v>
      </c>
      <c r="M542" s="51">
        <f t="shared" si="536"/>
        <v>0</v>
      </c>
      <c r="N542" s="51">
        <f t="shared" si="537"/>
        <v>0</v>
      </c>
      <c r="O542" s="52">
        <f t="shared" si="538"/>
        <v>0</v>
      </c>
      <c r="P542" s="96" t="str">
        <f t="shared" si="539"/>
        <v xml:space="preserve"> </v>
      </c>
      <c r="Q542" s="166" t="str">
        <f>IF(OR(P542&lt;Довідники!$J$8, P542&gt;Довідники!$K$8), "!", "")</f>
        <v>!</v>
      </c>
      <c r="R542" s="159"/>
      <c r="S542" s="103"/>
      <c r="T542" s="103"/>
      <c r="U542" s="72">
        <f t="shared" si="540"/>
        <v>0</v>
      </c>
      <c r="V542" s="104"/>
      <c r="W542" s="104"/>
      <c r="X542" s="105"/>
      <c r="Y542" s="102"/>
      <c r="Z542" s="103"/>
      <c r="AA542" s="103"/>
      <c r="AB542" s="72">
        <f t="shared" si="541"/>
        <v>0</v>
      </c>
      <c r="AC542" s="104"/>
      <c r="AD542" s="104"/>
      <c r="AE542" s="152"/>
      <c r="AF542" s="159"/>
      <c r="AG542" s="103"/>
      <c r="AH542" s="103"/>
      <c r="AI542" s="72">
        <f t="shared" si="542"/>
        <v>0</v>
      </c>
      <c r="AJ542" s="104"/>
      <c r="AK542" s="104"/>
      <c r="AL542" s="105"/>
      <c r="AM542" s="102"/>
      <c r="AN542" s="103"/>
      <c r="AO542" s="103"/>
      <c r="AP542" s="72">
        <f t="shared" si="543"/>
        <v>0</v>
      </c>
      <c r="AQ542" s="104"/>
      <c r="AR542" s="104"/>
      <c r="AS542" s="152"/>
      <c r="AT542" s="159"/>
      <c r="AU542" s="103"/>
      <c r="AV542" s="103"/>
      <c r="AW542" s="72">
        <f t="shared" si="544"/>
        <v>0</v>
      </c>
      <c r="AX542" s="104"/>
      <c r="AY542" s="104"/>
      <c r="AZ542" s="105"/>
      <c r="BA542" s="102"/>
      <c r="BB542" s="103"/>
      <c r="BC542" s="103"/>
      <c r="BD542" s="72">
        <f t="shared" si="545"/>
        <v>0</v>
      </c>
      <c r="BE542" s="104"/>
      <c r="BF542" s="104"/>
      <c r="BG542" s="152"/>
      <c r="BH542" s="159"/>
      <c r="BI542" s="103"/>
      <c r="BJ542" s="103"/>
      <c r="BK542" s="72">
        <f t="shared" si="546"/>
        <v>0</v>
      </c>
      <c r="BL542" s="104"/>
      <c r="BM542" s="104"/>
      <c r="BN542" s="105"/>
      <c r="BO542" s="102"/>
      <c r="BP542" s="103"/>
      <c r="BQ542" s="103"/>
      <c r="BR542" s="72">
        <f t="shared" si="547"/>
        <v>0</v>
      </c>
      <c r="BS542" s="104"/>
      <c r="BT542" s="104"/>
      <c r="BU542" s="152"/>
      <c r="BV542" s="159"/>
      <c r="BW542" s="103"/>
      <c r="BX542" s="103"/>
      <c r="BY542" s="72">
        <f t="shared" si="548"/>
        <v>0</v>
      </c>
      <c r="BZ542" s="104"/>
      <c r="CA542" s="104"/>
      <c r="CB542" s="105"/>
      <c r="CC542" s="102"/>
      <c r="CD542" s="103"/>
      <c r="CE542" s="103"/>
      <c r="CF542" s="72">
        <f t="shared" si="549"/>
        <v>0</v>
      </c>
      <c r="CG542" s="104"/>
      <c r="CH542" s="104"/>
      <c r="CI542" s="152"/>
      <c r="CJ542" s="159"/>
      <c r="CK542" s="103"/>
      <c r="CL542" s="103"/>
      <c r="CM542" s="72">
        <f t="shared" si="550"/>
        <v>0</v>
      </c>
      <c r="CN542" s="104"/>
      <c r="CO542" s="104"/>
      <c r="CP542" s="105"/>
      <c r="CQ542" s="102"/>
      <c r="CR542" s="103"/>
      <c r="CS542" s="103"/>
      <c r="CT542" s="72">
        <f t="shared" si="551"/>
        <v>0</v>
      </c>
      <c r="CU542" s="104"/>
      <c r="CV542" s="104"/>
      <c r="CW542" s="152"/>
      <c r="CX542" s="159"/>
      <c r="CY542" s="103"/>
      <c r="CZ542" s="103"/>
      <c r="DA542" s="72">
        <f t="shared" si="552"/>
        <v>0</v>
      </c>
      <c r="DB542" s="104"/>
      <c r="DC542" s="104"/>
      <c r="DD542" s="105"/>
      <c r="DE542" s="102"/>
      <c r="DF542" s="103"/>
      <c r="DG542" s="103"/>
      <c r="DH542" s="72">
        <f t="shared" si="553"/>
        <v>0</v>
      </c>
      <c r="DI542" s="104"/>
      <c r="DJ542" s="104"/>
      <c r="DK542" s="152"/>
      <c r="DL542" s="170">
        <f t="shared" si="554"/>
        <v>0</v>
      </c>
      <c r="DM542" s="51">
        <f>DN542*Довідники!$H$2</f>
        <v>0</v>
      </c>
      <c r="DN542" s="72">
        <f t="shared" si="555"/>
        <v>0</v>
      </c>
      <c r="DO542" s="96" t="str">
        <f t="shared" si="556"/>
        <v xml:space="preserve"> </v>
      </c>
      <c r="DP542" s="68" t="str">
        <f>IF(OR(DO542&lt;Довідники!$J$3, DO542&gt;Довідники!$K$3), "!", "")</f>
        <v>!</v>
      </c>
      <c r="DQ542" s="120"/>
      <c r="DR542" s="45" t="str">
        <f t="shared" si="557"/>
        <v/>
      </c>
      <c r="DS542" s="119"/>
      <c r="DT542" s="119"/>
      <c r="DU542" s="119"/>
      <c r="DV542" s="119"/>
      <c r="DW542" s="179"/>
      <c r="DX542" s="182"/>
      <c r="DY542" s="119"/>
      <c r="DZ542" s="119"/>
      <c r="EA542" s="183"/>
      <c r="EB542" s="129">
        <f t="shared" si="558"/>
        <v>0</v>
      </c>
      <c r="EC542" s="130">
        <f t="shared" si="559"/>
        <v>0</v>
      </c>
      <c r="ED542" s="131">
        <f t="shared" si="560"/>
        <v>0</v>
      </c>
      <c r="EE542" s="131">
        <f t="shared" si="561"/>
        <v>0</v>
      </c>
      <c r="EF542" s="131">
        <f t="shared" si="562"/>
        <v>0</v>
      </c>
      <c r="EG542" s="131">
        <f t="shared" si="563"/>
        <v>0</v>
      </c>
      <c r="EH542" s="131">
        <f t="shared" si="564"/>
        <v>0</v>
      </c>
      <c r="EI542" s="131">
        <f t="shared" si="565"/>
        <v>0</v>
      </c>
      <c r="EJ542" s="131">
        <f t="shared" si="566"/>
        <v>0</v>
      </c>
      <c r="EL542" s="123">
        <f t="shared" si="567"/>
        <v>0</v>
      </c>
    </row>
    <row r="543" spans="1:142" ht="13.5" hidden="1" thickBot="1" x14ac:dyDescent="0.25">
      <c r="A543" s="49">
        <f t="shared" si="499"/>
        <v>20</v>
      </c>
      <c r="B543" s="101"/>
      <c r="C543" s="50" t="str">
        <f>IF(ISBLANK(D543)=FALSE,VLOOKUP(D543,Довідники!$B$2:$C$45,2,FALSE),"")</f>
        <v/>
      </c>
      <c r="D543" s="145"/>
      <c r="E543" s="112"/>
      <c r="F543" s="48" t="str">
        <f t="shared" si="460"/>
        <v/>
      </c>
      <c r="G543" s="48" t="str">
        <f>CONCATENATE(IF($X543="З", CONCATENATE($R$4, ","), ""), IF($X543=Довідники!$E$5, CONCATENATE($R$4, "*,"), ""), IF($AE543="З", CONCATENATE($Y$4, ","), ""), IF($AE543=Довідники!$E$5, CONCATENATE($Y$4, "*,"), ""), IF($AL543="З", CONCATENATE($AF$4, ","), ""), IF($AL543=Довідники!$E$5, CONCATENATE($AF$4, "*,"), ""), IF($AS543="З", CONCATENATE($AM$4, ","), ""), IF($AS543=Довідники!$E$5, CONCATENATE($AM$4, "*,"), ""), IF($AZ543="З", CONCATENATE($AT$4, ","), ""), IF($AZ543=Довідники!$E$5, CONCATENATE($AT$4, "*,"), ""), IF($BG543="З", CONCATENATE($BA$4, ","), ""), IF($BG543=Довідники!$E$5, CONCATENATE($BA$4, "*,"), ""), IF($BN543="З", CONCATENATE($BH$4, ","), ""), IF($BN543=Довідники!$E$5, CONCATENATE($BH$4, "*,"), ""), IF($BU543="З", CONCATENATE($BO$4, ","), ""), IF($BU543=Довідники!$E$5, CONCATENATE($BO$4, "*,"), ""), IF($CB543="З", CONCATENATE($BV$4, ","), ""), IF($CB543=Довідники!$E$5, CONCATENATE($BV$4, "*,"), ""), IF($CI543="З", CONCATENATE($CC$4, ","), ""), IF($CI543=Довідники!$E$5, CONCATENATE($CC$4, "*,"), ""), IF($CP543="З", CONCATENATE($CJ$4, ","), ""), IF($CP543=Довідники!$E$5, CONCATENATE($CJ$4, "*,"), ""), IF($CW543="З", CONCATENATE($CQ$4, ","), ""), IF($CW543=Довідники!$E$5, CONCATENATE($CQ$4, "*,"), ""), IF($DD543="З", CONCATENATE($CX$4, ","), ""), IF($DD543=Довідники!$E$5, CONCATENATE($CX$4, "*,"), ""), IF($DK543="З", CONCATENATE($DE$4, ","), ""), IF($DK543=Довідники!$E$5, CONCATENATE($DE$4, "*,"), ""))</f>
        <v/>
      </c>
      <c r="H543" s="48" t="str">
        <f t="shared" si="461"/>
        <v/>
      </c>
      <c r="I543" s="48" t="str">
        <f t="shared" si="462"/>
        <v/>
      </c>
      <c r="J543" s="48">
        <f t="shared" si="534"/>
        <v>0</v>
      </c>
      <c r="K543" s="48" t="str">
        <f t="shared" si="464"/>
        <v/>
      </c>
      <c r="L543" s="48">
        <f t="shared" si="535"/>
        <v>0</v>
      </c>
      <c r="M543" s="51">
        <f t="shared" si="536"/>
        <v>0</v>
      </c>
      <c r="N543" s="51">
        <f t="shared" si="537"/>
        <v>0</v>
      </c>
      <c r="O543" s="52">
        <f t="shared" si="538"/>
        <v>0</v>
      </c>
      <c r="P543" s="96" t="str">
        <f t="shared" si="539"/>
        <v xml:space="preserve"> </v>
      </c>
      <c r="Q543" s="166" t="str">
        <f>IF(OR(P543&lt;Довідники!$J$8, P543&gt;Довідники!$K$8), "!", "")</f>
        <v>!</v>
      </c>
      <c r="R543" s="159"/>
      <c r="S543" s="103"/>
      <c r="T543" s="103"/>
      <c r="U543" s="72">
        <f t="shared" si="540"/>
        <v>0</v>
      </c>
      <c r="V543" s="104"/>
      <c r="W543" s="104"/>
      <c r="X543" s="105"/>
      <c r="Y543" s="102"/>
      <c r="Z543" s="103"/>
      <c r="AA543" s="103"/>
      <c r="AB543" s="72">
        <f t="shared" si="541"/>
        <v>0</v>
      </c>
      <c r="AC543" s="104"/>
      <c r="AD543" s="104"/>
      <c r="AE543" s="152"/>
      <c r="AF543" s="159"/>
      <c r="AG543" s="103"/>
      <c r="AH543" s="103"/>
      <c r="AI543" s="72">
        <f t="shared" si="542"/>
        <v>0</v>
      </c>
      <c r="AJ543" s="104"/>
      <c r="AK543" s="104"/>
      <c r="AL543" s="105"/>
      <c r="AM543" s="102"/>
      <c r="AN543" s="103"/>
      <c r="AO543" s="103"/>
      <c r="AP543" s="72">
        <f t="shared" si="543"/>
        <v>0</v>
      </c>
      <c r="AQ543" s="104"/>
      <c r="AR543" s="104"/>
      <c r="AS543" s="152"/>
      <c r="AT543" s="159"/>
      <c r="AU543" s="103"/>
      <c r="AV543" s="103"/>
      <c r="AW543" s="72">
        <f t="shared" si="544"/>
        <v>0</v>
      </c>
      <c r="AX543" s="104"/>
      <c r="AY543" s="104"/>
      <c r="AZ543" s="105"/>
      <c r="BA543" s="102"/>
      <c r="BB543" s="103"/>
      <c r="BC543" s="103"/>
      <c r="BD543" s="72">
        <f t="shared" si="545"/>
        <v>0</v>
      </c>
      <c r="BE543" s="104"/>
      <c r="BF543" s="104"/>
      <c r="BG543" s="152"/>
      <c r="BH543" s="159"/>
      <c r="BI543" s="103"/>
      <c r="BJ543" s="103"/>
      <c r="BK543" s="72">
        <f t="shared" si="546"/>
        <v>0</v>
      </c>
      <c r="BL543" s="104"/>
      <c r="BM543" s="104"/>
      <c r="BN543" s="105"/>
      <c r="BO543" s="102"/>
      <c r="BP543" s="103"/>
      <c r="BQ543" s="103"/>
      <c r="BR543" s="72">
        <f t="shared" si="547"/>
        <v>0</v>
      </c>
      <c r="BS543" s="104"/>
      <c r="BT543" s="104"/>
      <c r="BU543" s="152"/>
      <c r="BV543" s="159"/>
      <c r="BW543" s="103"/>
      <c r="BX543" s="103"/>
      <c r="BY543" s="72">
        <f t="shared" si="548"/>
        <v>0</v>
      </c>
      <c r="BZ543" s="104"/>
      <c r="CA543" s="104"/>
      <c r="CB543" s="105"/>
      <c r="CC543" s="102"/>
      <c r="CD543" s="103"/>
      <c r="CE543" s="103"/>
      <c r="CF543" s="72">
        <f t="shared" si="549"/>
        <v>0</v>
      </c>
      <c r="CG543" s="104"/>
      <c r="CH543" s="104"/>
      <c r="CI543" s="152"/>
      <c r="CJ543" s="159"/>
      <c r="CK543" s="103"/>
      <c r="CL543" s="103"/>
      <c r="CM543" s="72">
        <f t="shared" si="550"/>
        <v>0</v>
      </c>
      <c r="CN543" s="104"/>
      <c r="CO543" s="104"/>
      <c r="CP543" s="105"/>
      <c r="CQ543" s="102"/>
      <c r="CR543" s="103"/>
      <c r="CS543" s="103"/>
      <c r="CT543" s="72">
        <f t="shared" si="551"/>
        <v>0</v>
      </c>
      <c r="CU543" s="104"/>
      <c r="CV543" s="104"/>
      <c r="CW543" s="152"/>
      <c r="CX543" s="159"/>
      <c r="CY543" s="103"/>
      <c r="CZ543" s="103"/>
      <c r="DA543" s="72">
        <f t="shared" si="552"/>
        <v>0</v>
      </c>
      <c r="DB543" s="104"/>
      <c r="DC543" s="104"/>
      <c r="DD543" s="105"/>
      <c r="DE543" s="102"/>
      <c r="DF543" s="103"/>
      <c r="DG543" s="103"/>
      <c r="DH543" s="72">
        <f t="shared" si="553"/>
        <v>0</v>
      </c>
      <c r="DI543" s="104"/>
      <c r="DJ543" s="104"/>
      <c r="DK543" s="152"/>
      <c r="DL543" s="170">
        <f t="shared" si="554"/>
        <v>0</v>
      </c>
      <c r="DM543" s="51">
        <f>DN543*Довідники!$H$2</f>
        <v>0</v>
      </c>
      <c r="DN543" s="72">
        <f t="shared" si="555"/>
        <v>0</v>
      </c>
      <c r="DO543" s="96" t="str">
        <f t="shared" si="556"/>
        <v xml:space="preserve"> </v>
      </c>
      <c r="DP543" s="68" t="str">
        <f>IF(OR(DO543&lt;Довідники!$J$3, DO543&gt;Довідники!$K$3), "!", "")</f>
        <v>!</v>
      </c>
      <c r="DQ543" s="120"/>
      <c r="DR543" s="45" t="str">
        <f t="shared" si="557"/>
        <v/>
      </c>
      <c r="DS543" s="119"/>
      <c r="DT543" s="119"/>
      <c r="DU543" s="119"/>
      <c r="DV543" s="119"/>
      <c r="DW543" s="179"/>
      <c r="DX543" s="182"/>
      <c r="DY543" s="119"/>
      <c r="DZ543" s="119"/>
      <c r="EA543" s="183"/>
      <c r="EB543" s="129">
        <f t="shared" si="558"/>
        <v>0</v>
      </c>
      <c r="EC543" s="130">
        <f t="shared" si="559"/>
        <v>0</v>
      </c>
      <c r="ED543" s="131">
        <f t="shared" si="560"/>
        <v>0</v>
      </c>
      <c r="EE543" s="131">
        <f t="shared" si="561"/>
        <v>0</v>
      </c>
      <c r="EF543" s="131">
        <f t="shared" si="562"/>
        <v>0</v>
      </c>
      <c r="EG543" s="131">
        <f t="shared" si="563"/>
        <v>0</v>
      </c>
      <c r="EH543" s="131">
        <f t="shared" si="564"/>
        <v>0</v>
      </c>
      <c r="EI543" s="131">
        <f t="shared" si="565"/>
        <v>0</v>
      </c>
      <c r="EJ543" s="131">
        <f t="shared" si="566"/>
        <v>0</v>
      </c>
      <c r="EL543" s="123">
        <f t="shared" si="567"/>
        <v>0</v>
      </c>
    </row>
    <row r="544" spans="1:142" s="60" customFormat="1" ht="13.5" hidden="1" thickBot="1" x14ac:dyDescent="0.25">
      <c r="A544" s="49"/>
      <c r="B544" s="54" t="s">
        <v>100</v>
      </c>
      <c r="C544" s="55"/>
      <c r="D544" s="146"/>
      <c r="E544" s="113">
        <f>SUM(E524:E543)</f>
        <v>0</v>
      </c>
      <c r="F544" s="57"/>
      <c r="G544" s="57"/>
      <c r="H544" s="57"/>
      <c r="I544" s="57"/>
      <c r="J544" s="57"/>
      <c r="K544" s="57"/>
      <c r="L544" s="57">
        <f>SUM(L524:L543)</f>
        <v>0</v>
      </c>
      <c r="M544" s="58">
        <f>SUM(M524:M543)</f>
        <v>0</v>
      </c>
      <c r="N544" s="58">
        <f>SUM(N524:N543)</f>
        <v>0</v>
      </c>
      <c r="O544" s="59">
        <f>SUM(O524:O543)</f>
        <v>0</v>
      </c>
      <c r="P544" s="59"/>
      <c r="Q544" s="59"/>
      <c r="R544" s="160"/>
      <c r="S544" s="74"/>
      <c r="T544" s="74"/>
      <c r="U544" s="75"/>
      <c r="V544" s="58"/>
      <c r="W544" s="58"/>
      <c r="X544" s="52"/>
      <c r="Y544" s="73"/>
      <c r="Z544" s="74"/>
      <c r="AA544" s="74"/>
      <c r="AB544" s="75"/>
      <c r="AC544" s="58"/>
      <c r="AD544" s="58"/>
      <c r="AE544" s="153"/>
      <c r="AF544" s="160"/>
      <c r="AG544" s="74"/>
      <c r="AH544" s="74"/>
      <c r="AI544" s="75"/>
      <c r="AJ544" s="58"/>
      <c r="AK544" s="58"/>
      <c r="AL544" s="59"/>
      <c r="AM544" s="73"/>
      <c r="AN544" s="74"/>
      <c r="AO544" s="74"/>
      <c r="AP544" s="75"/>
      <c r="AQ544" s="58"/>
      <c r="AR544" s="58"/>
      <c r="AS544" s="153"/>
      <c r="AT544" s="160"/>
      <c r="AU544" s="74"/>
      <c r="AV544" s="74"/>
      <c r="AW544" s="75"/>
      <c r="AX544" s="58"/>
      <c r="AY544" s="58"/>
      <c r="AZ544" s="59"/>
      <c r="BA544" s="73"/>
      <c r="BB544" s="74"/>
      <c r="BC544" s="74"/>
      <c r="BD544" s="75"/>
      <c r="BE544" s="58"/>
      <c r="BF544" s="58"/>
      <c r="BG544" s="153"/>
      <c r="BH544" s="160"/>
      <c r="BI544" s="74"/>
      <c r="BJ544" s="74"/>
      <c r="BK544" s="75"/>
      <c r="BL544" s="58"/>
      <c r="BM544" s="58"/>
      <c r="BN544" s="59"/>
      <c r="BO544" s="73"/>
      <c r="BP544" s="74"/>
      <c r="BQ544" s="74"/>
      <c r="BR544" s="75"/>
      <c r="BS544" s="58"/>
      <c r="BT544" s="58"/>
      <c r="BU544" s="153"/>
      <c r="BV544" s="160"/>
      <c r="BW544" s="74"/>
      <c r="BX544" s="74"/>
      <c r="BY544" s="75"/>
      <c r="BZ544" s="58"/>
      <c r="CA544" s="58"/>
      <c r="CB544" s="59"/>
      <c r="CC544" s="73"/>
      <c r="CD544" s="74"/>
      <c r="CE544" s="74"/>
      <c r="CF544" s="75"/>
      <c r="CG544" s="58"/>
      <c r="CH544" s="58"/>
      <c r="CI544" s="153"/>
      <c r="CJ544" s="160"/>
      <c r="CK544" s="74"/>
      <c r="CL544" s="74"/>
      <c r="CM544" s="75"/>
      <c r="CN544" s="58"/>
      <c r="CO544" s="58"/>
      <c r="CP544" s="59"/>
      <c r="CQ544" s="73"/>
      <c r="CR544" s="74"/>
      <c r="CS544" s="74"/>
      <c r="CT544" s="75"/>
      <c r="CU544" s="58"/>
      <c r="CV544" s="58"/>
      <c r="CW544" s="153"/>
      <c r="CX544" s="160"/>
      <c r="CY544" s="74"/>
      <c r="CZ544" s="74"/>
      <c r="DA544" s="75"/>
      <c r="DB544" s="58"/>
      <c r="DC544" s="58"/>
      <c r="DD544" s="59"/>
      <c r="DE544" s="73"/>
      <c r="DF544" s="74"/>
      <c r="DG544" s="74"/>
      <c r="DH544" s="75"/>
      <c r="DI544" s="58"/>
      <c r="DJ544" s="58"/>
      <c r="DK544" s="153"/>
      <c r="DL544" s="171">
        <f>SUM(DL524:DL543)</f>
        <v>0</v>
      </c>
      <c r="DM544" s="58">
        <f>SUM(DM524:DM543)</f>
        <v>0</v>
      </c>
      <c r="DN544" s="58"/>
      <c r="DO544" s="97" t="str">
        <f>IF(DM544&lt;&gt;0,DL544/DM544," ")</f>
        <v xml:space="preserve"> </v>
      </c>
      <c r="DP544" s="69" t="str">
        <f>IF(OR(DO544&lt;Довідники!$J$3, DO544&gt;Довідники!$K$3), "!", "")</f>
        <v>!</v>
      </c>
      <c r="DQ544" s="48"/>
      <c r="DR544" s="45"/>
      <c r="DS544" s="117"/>
      <c r="DT544" s="117"/>
      <c r="DU544" s="117"/>
      <c r="DV544" s="119"/>
      <c r="DW544" s="179"/>
      <c r="DX544" s="182"/>
      <c r="DY544" s="119"/>
      <c r="DZ544" s="119"/>
      <c r="EA544" s="183"/>
      <c r="EB544" s="129">
        <f t="shared" ref="EB544:EB546" si="568">IF(DS544="+",L544,0)</f>
        <v>0</v>
      </c>
      <c r="EC544" s="130">
        <f t="shared" ref="EC544:EC546" si="569">IF(DS544="+",E544,0)</f>
        <v>0</v>
      </c>
      <c r="ED544" s="131">
        <f t="shared" ref="ED544:ED546" si="570">IF(AND(DS544="+",OR(U544&gt;0,V544&gt;0,W544&lt;&gt;"",X544&lt;&gt;"",AB544&gt;0,AC544&gt;0,AD544&lt;&gt;"",AE544&lt;&gt;"")),1,0)</f>
        <v>0</v>
      </c>
      <c r="EE544" s="131">
        <f t="shared" ref="EE544:EE546" si="571">IF(AND(DS544="+",OR(AI544&gt;0,AJ544&gt;0,AK544&lt;&gt;"",AL544&lt;&gt;"",AP544&gt;0,AQ544&gt;0,AR544&lt;&gt;"",AS544&lt;&gt;"")),1,0)</f>
        <v>0</v>
      </c>
      <c r="EF544" s="131">
        <f t="shared" ref="EF544:EF546" si="572">IF(AND(DS544="+",OR(AW544&gt;0,AX544&gt;0,AY544&lt;&gt;"",AZ544&lt;&gt;"",BD544&gt;0,BE544&gt;0,BF544&lt;&gt;"",BG544&lt;&gt;"")),1,0)</f>
        <v>0</v>
      </c>
      <c r="EG544" s="131">
        <f t="shared" ref="EG544:EG546" si="573">IF(AND(DS544="+",OR(BK544&gt;0,BL544&gt;0,BM544&lt;&gt;"",BN544&lt;&gt;"",BR544&gt;0,BS544&gt;0,BT544&lt;&gt;"",BU544&lt;&gt;"")),1,0)</f>
        <v>0</v>
      </c>
      <c r="EH544" s="131">
        <f t="shared" ref="EH544:EH546" si="574">IF(AND(DS544="+",OR(BY544&gt;0,BZ544&gt;0,CA544&lt;&gt;"",CB544&lt;&gt;"",CF544&gt;0,CG544&gt;0,CH544&lt;&gt;"",CI544&lt;&gt;"")),1,0)</f>
        <v>0</v>
      </c>
      <c r="EI544" s="131">
        <f t="shared" ref="EI544:EI546" si="575">IF(AND(DS544="+",OR(CM544&gt;0,CN544&gt;0,CO544&lt;&gt;"",CP544&lt;&gt;"",CT544&gt;0,CU544&gt;0,CV544&lt;&gt;"",CW544&lt;&gt;"")),1,0)</f>
        <v>0</v>
      </c>
      <c r="EJ544" s="131">
        <f t="shared" ref="EJ544:EJ546" si="576">IF(AND($DS544="+",OR(DA544&gt;0,DB544&gt;0,DC544&lt;&gt;"",DD544&lt;&gt;"",DH544&gt;0,DI544&gt;0,DJ544&lt;&gt;"",DK544&lt;&gt;"")),1,0)</f>
        <v>0</v>
      </c>
      <c r="EL544" s="123">
        <f t="shared" ref="EL544:EL546" si="577">IF(AND(B544="", OR(E544&lt;&gt;0, F544&lt;&gt;"", G544&lt;&gt;"", H544&lt;&gt;"", I544&lt;&gt;"", J544&lt;&gt;0, L544&lt;&gt;0)), 1, 0)</f>
        <v>0</v>
      </c>
    </row>
    <row r="545" spans="1:142" s="60" customFormat="1" ht="13.5" hidden="1" thickBot="1" x14ac:dyDescent="0.25">
      <c r="A545" s="49"/>
      <c r="B545" s="589" t="s">
        <v>241</v>
      </c>
      <c r="C545" s="62"/>
      <c r="D545" s="148"/>
      <c r="E545" s="114"/>
      <c r="F545" s="63"/>
      <c r="G545" s="63"/>
      <c r="H545" s="63"/>
      <c r="I545" s="63"/>
      <c r="J545" s="63"/>
      <c r="K545" s="63"/>
      <c r="L545" s="63"/>
      <c r="M545" s="64"/>
      <c r="N545" s="64"/>
      <c r="O545" s="65"/>
      <c r="P545" s="65"/>
      <c r="Q545" s="168"/>
      <c r="R545" s="163"/>
      <c r="S545" s="82"/>
      <c r="T545" s="82"/>
      <c r="U545" s="83"/>
      <c r="V545" s="64"/>
      <c r="W545" s="64"/>
      <c r="X545" s="45"/>
      <c r="Y545" s="81"/>
      <c r="Z545" s="82"/>
      <c r="AA545" s="82"/>
      <c r="AB545" s="83"/>
      <c r="AC545" s="64"/>
      <c r="AD545" s="64"/>
      <c r="AE545" s="154"/>
      <c r="AF545" s="163"/>
      <c r="AG545" s="82"/>
      <c r="AH545" s="82"/>
      <c r="AI545" s="83"/>
      <c r="AJ545" s="64"/>
      <c r="AK545" s="64"/>
      <c r="AL545" s="65"/>
      <c r="AM545" s="81"/>
      <c r="AN545" s="82"/>
      <c r="AO545" s="82"/>
      <c r="AP545" s="83"/>
      <c r="AQ545" s="64"/>
      <c r="AR545" s="64"/>
      <c r="AS545" s="154"/>
      <c r="AT545" s="163"/>
      <c r="AU545" s="82"/>
      <c r="AV545" s="82"/>
      <c r="AW545" s="83"/>
      <c r="AX545" s="64"/>
      <c r="AY545" s="64"/>
      <c r="AZ545" s="65"/>
      <c r="BA545" s="81"/>
      <c r="BB545" s="82"/>
      <c r="BC545" s="82"/>
      <c r="BD545" s="83"/>
      <c r="BE545" s="64"/>
      <c r="BF545" s="64"/>
      <c r="BG545" s="154"/>
      <c r="BH545" s="163"/>
      <c r="BI545" s="82"/>
      <c r="BJ545" s="82"/>
      <c r="BK545" s="83"/>
      <c r="BL545" s="64"/>
      <c r="BM545" s="64"/>
      <c r="BN545" s="65"/>
      <c r="BO545" s="81"/>
      <c r="BP545" s="82"/>
      <c r="BQ545" s="82"/>
      <c r="BR545" s="83"/>
      <c r="BS545" s="64"/>
      <c r="BT545" s="64"/>
      <c r="BU545" s="154"/>
      <c r="BV545" s="163"/>
      <c r="BW545" s="82"/>
      <c r="BX545" s="82"/>
      <c r="BY545" s="83"/>
      <c r="BZ545" s="64"/>
      <c r="CA545" s="64"/>
      <c r="CB545" s="65"/>
      <c r="CC545" s="81"/>
      <c r="CD545" s="82"/>
      <c r="CE545" s="82"/>
      <c r="CF545" s="83"/>
      <c r="CG545" s="64"/>
      <c r="CH545" s="64"/>
      <c r="CI545" s="154"/>
      <c r="CJ545" s="163"/>
      <c r="CK545" s="82"/>
      <c r="CL545" s="82"/>
      <c r="CM545" s="83"/>
      <c r="CN545" s="64"/>
      <c r="CO545" s="64"/>
      <c r="CP545" s="65"/>
      <c r="CQ545" s="81"/>
      <c r="CR545" s="82"/>
      <c r="CS545" s="82"/>
      <c r="CT545" s="83"/>
      <c r="CU545" s="64"/>
      <c r="CV545" s="64"/>
      <c r="CW545" s="154"/>
      <c r="CX545" s="163"/>
      <c r="CY545" s="82"/>
      <c r="CZ545" s="82"/>
      <c r="DA545" s="83"/>
      <c r="DB545" s="64"/>
      <c r="DC545" s="64"/>
      <c r="DD545" s="65"/>
      <c r="DE545" s="81"/>
      <c r="DF545" s="82"/>
      <c r="DG545" s="82"/>
      <c r="DH545" s="83"/>
      <c r="DI545" s="64"/>
      <c r="DJ545" s="64"/>
      <c r="DK545" s="154"/>
      <c r="DL545" s="172"/>
      <c r="DM545" s="64"/>
      <c r="DN545" s="64"/>
      <c r="DO545" s="98"/>
      <c r="DP545" s="70"/>
      <c r="DQ545" s="43"/>
      <c r="DR545" s="45"/>
      <c r="DS545" s="47"/>
      <c r="DT545" s="47"/>
      <c r="DU545" s="47"/>
      <c r="DV545" s="180"/>
      <c r="DW545" s="181"/>
      <c r="DX545" s="182"/>
      <c r="DY545" s="119"/>
      <c r="DZ545" s="119"/>
      <c r="EA545" s="184"/>
      <c r="EB545" s="129">
        <f t="shared" si="568"/>
        <v>0</v>
      </c>
      <c r="EC545" s="130">
        <f t="shared" si="569"/>
        <v>0</v>
      </c>
      <c r="ED545" s="131">
        <f t="shared" si="570"/>
        <v>0</v>
      </c>
      <c r="EE545" s="131">
        <f t="shared" si="571"/>
        <v>0</v>
      </c>
      <c r="EF545" s="131">
        <f t="shared" si="572"/>
        <v>0</v>
      </c>
      <c r="EG545" s="131">
        <f t="shared" si="573"/>
        <v>0</v>
      </c>
      <c r="EH545" s="131">
        <f t="shared" si="574"/>
        <v>0</v>
      </c>
      <c r="EI545" s="131">
        <f t="shared" si="575"/>
        <v>0</v>
      </c>
      <c r="EJ545" s="131">
        <f t="shared" si="576"/>
        <v>0</v>
      </c>
      <c r="EK545" s="66"/>
      <c r="EL545" s="123">
        <f t="shared" si="577"/>
        <v>0</v>
      </c>
    </row>
    <row r="546" spans="1:142" ht="13.5" hidden="1" thickBot="1" x14ac:dyDescent="0.25">
      <c r="A546" s="49">
        <v>1</v>
      </c>
      <c r="B546" s="101"/>
      <c r="C546" s="50" t="str">
        <f>IF(ISBLANK(D546)=FALSE,VLOOKUP(D546,Довідники!$B$2:$C$45,2,FALSE),"")</f>
        <v/>
      </c>
      <c r="D546" s="145"/>
      <c r="E546" s="112"/>
      <c r="F546" s="48" t="str">
        <f>CONCATENATE(IF($X546="Е", CONCATENATE($R$4, ","), ""), IF($AE546="Е", CONCATENATE($Y$4, ","), ""), IF($AL546="Е", CONCATENATE($AF$4, ","), ""), IF($AS546="Е", CONCATENATE($AM$4, ","), ""), IF($AZ546="Е", CONCATENATE($AT$4, ","), ""), IF($BG546="Е", CONCATENATE($BA$4, ","), ""), IF($BN546="Е", CONCATENATE($BH$4, ","), ""), IF($BU546="Е", CONCATENATE($BO$4, ","), ""), IF($CB546="Е", CONCATENATE($BV$4, ","), ""), IF($CI546="Е", CONCATENATE($CC$4, ","), ""), IF($CP546="Е", CONCATENATE($CJ$4, ","), ""), IF($CW546="Е", CONCATENATE($CQ$4, ","), ""), IF($DD546="Е", CONCATENATE($CX$4, ","), ""), IF($DK546="Е", CONCATENATE($DE$4, ","), ""))</f>
        <v/>
      </c>
      <c r="G546" s="48" t="str">
        <f>CONCATENATE(IF($X546="З", CONCATENATE($R$4, ","), ""), IF($X546=Довідники!$E$5, CONCATENATE($R$4, "*,"), ""), IF($AE546="З", CONCATENATE($Y$4, ","), ""), IF($AE546=Довідники!$E$5, CONCATENATE($Y$4, "*,"), ""), IF($AL546="З", CONCATENATE($AF$4, ","), ""), IF($AL546=Довідники!$E$5, CONCATENATE($AF$4, "*,"), ""), IF($AS546="З", CONCATENATE($AM$4, ","), ""), IF($AS546=Довідники!$E$5, CONCATENATE($AM$4, "*,"), ""), IF($AZ546="З", CONCATENATE($AT$4, ","), ""), IF($AZ546=Довідники!$E$5, CONCATENATE($AT$4, "*,"), ""), IF($BG546="З", CONCATENATE($BA$4, ","), ""), IF($BG546=Довідники!$E$5, CONCATENATE($BA$4, "*,"), ""), IF($BN546="З", CONCATENATE($BH$4, ","), ""), IF($BN546=Довідники!$E$5, CONCATENATE($BH$4, "*,"), ""), IF($BU546="З", CONCATENATE($BO$4, ","), ""), IF($BU546=Довідники!$E$5, CONCATENATE($BO$4, "*,"), ""), IF($CB546="З", CONCATENATE($BV$4, ","), ""), IF($CB546=Довідники!$E$5, CONCATENATE($BV$4, "*,"), ""), IF($CI546="З", CONCATENATE($CC$4, ","), ""), IF($CI546=Довідники!$E$5, CONCATENATE($CC$4, "*,"), ""), IF($CP546="З", CONCATENATE($CJ$4, ","), ""), IF($CP546=Довідники!$E$5, CONCATENATE($CJ$4, "*,"), ""), IF($CW546="З", CONCATENATE($CQ$4, ","), ""), IF($CW546=Довідники!$E$5, CONCATENATE($CQ$4, "*,"), ""), IF($DD546="З", CONCATENATE($CX$4, ","), ""), IF($DD546=Довідники!$E$5, CONCATENATE($CX$4, "*,"), ""), IF($DK546="З", CONCATENATE($DE$4, ","), ""), IF($DK546=Довідники!$E$5, CONCATENATE($DE$4, "*,"), ""))</f>
        <v/>
      </c>
      <c r="H546" s="48" t="str">
        <f>CONCATENATE(IF($W546="КП", CONCATENATE($R$4, ","), ""), IF($AD546="КП", CONCATENATE($Y$4, ","), ""), IF($AK546="КП", CONCATENATE($AF$4, ","), ""), IF($AR546="КП", CONCATENATE($AM$4, ","), ""), IF($AY546="КП", CONCATENATE($AT$4, ","), ""), IF($BF546="КП", CONCATENATE($BA$4, ","), ""), IF($BM546="КП", CONCATENATE($BH$4, ","), ""), IF($BT546="КП", CONCATENATE($BO$4, ","), ""), IF($CA546="КП", CONCATENATE($BV$4, ","), ""), IF($CH546="КП", CONCATENATE($CC$4, ","), ""), IF($CO546="КП", CONCATENATE($CJ$4, ","), ""), IF($CV546="КП", CONCATENATE($CQ$4, ","), ""), IF($DC546="КП", CONCATENATE($CX$4, ","), ""), IF($DJ546="КП", CONCATENATE($DE$4, ","), ""))</f>
        <v/>
      </c>
      <c r="I546" s="48" t="str">
        <f>CONCATENATE(IF($W546="КР", CONCATENATE($R$4, ","), ""), IF($AD546="КР", CONCATENATE($Y$4, ","), ""), IF($AK546="КР", CONCATENATE($AF$4, ","), ""), IF($AR546="КР", CONCATENATE($AM$4, ","), ""), IF($AY546="КР", CONCATENATE($AT$4, ","), ""), IF($BF546="КР", CONCATENATE($BA$4, ","), ""), IF($BM546="КР", CONCATENATE($BH$4, ","), ""), IF($BT546="КР", CONCATENATE($BO$4, ","), ""), IF($CA546="КР", CONCATENATE($BV$4, ","), ""), IF($CH546="КР", CONCATENATE($CC$4, ","), ""), IF($CO546="КР", CONCATENATE($CJ$4, ","), ""), IF($CV546="КР", CONCATENATE($CQ$4, ","), ""), IF($DC546="КР", CONCATENATE($CX$4, ","), ""), IF($DJ546="КР", CONCATENATE($DE$4, ","), ""))</f>
        <v/>
      </c>
      <c r="J546" s="48">
        <f>V546+AC546+AJ546+AQ546+AX546+BE546+BL546+BS546+BZ546+CG546+CN546+CU546+DB546+DI546</f>
        <v>0</v>
      </c>
      <c r="K546" s="48" t="str">
        <f>CONCATENATE(IF($V546&lt;&gt;"", CONCATENATE($R$4, ","), ""), IF($AC546&lt;&gt;"", CONCATENATE($Y$4, ","), ""), IF($AJ546&lt;&gt;"", CONCATENATE($AF$4, ","), ""), IF($AQ546&lt;&gt;"", CONCATENATE($AM$4, ","), ""), IF($AX546&lt;&gt;"", CONCATENATE($AT$4, ","), ""), IF($BE546&lt;&gt;"", CONCATENATE($BA$4, ","), ""), IF($BL546&lt;&gt;"", CONCATENATE($BH$4, ","), ""), IF($BS546&lt;&gt;"", CONCATENATE($BO$4, ","), ""), IF($BZ546&lt;&gt;"", CONCATENATE($BV$4, ","), ""), IF($CG546&lt;&gt;"", CONCATENATE($CC$4, ","), ""), IF($CN546&lt;&gt;"", CONCATENATE($CJ$4, ","), ""), IF($CU546&lt;&gt;"", CONCATENATE($CQ$4, ","), ""), IF($DB546&lt;&gt;"", CONCATENATE($CX$4, ","), ""), IF($DI546&lt;&gt;"", CONCATENATE($DE$4, ","), ""))</f>
        <v/>
      </c>
      <c r="L546" s="48">
        <f t="shared" ref="L546" si="578">SUM(M546:O546)</f>
        <v>0</v>
      </c>
      <c r="M546" s="51">
        <f>$R$6*R546+$Y$6*Y546+$AF$6*AF546+$AM$6*AM546+$AT$6*AT546+$BA$6*BA546+$BH$6*BH546+$BO$6*BO546+$BV$6*BV546+$CC$6*CC546+$CJ$6*CJ546+$CQ$6*CQ546+$CX$6*CX546+$DE$6*DE546</f>
        <v>0</v>
      </c>
      <c r="N546" s="51">
        <f>$R$6*S546+$Y$6*Z546+$AF$6*AG546+$AM$6*AN546+$AT$6*AU546+$BA$6*BB546+$BH$6*BI546+$BO$6*BP546+$BV$6*BW546+$CC$6*CD546+$CJ$6*CK546+$CQ$6*CR546+$CX$6*CY546+$DE$6*DF546</f>
        <v>0</v>
      </c>
      <c r="O546" s="52">
        <f>$R$6*T546+$Y$6*AA546+$AF$6*AH546+$AM$6*AO546+$AT$6*AV546+$BA$6*BC546+$BH$6*BJ546+$BO$6*BQ546+$BV$6*BX546+$CC$6*CE546+$CJ$6*CL546+$CQ$6*CS546+$CX$6*CZ546+$DE$6*DG546</f>
        <v>0</v>
      </c>
      <c r="P546" s="96" t="str">
        <f>IF(DM546&lt;&gt;0, L546/DM546, " ")</f>
        <v xml:space="preserve"> </v>
      </c>
      <c r="Q546" s="166" t="str">
        <f>IF(OR(P546&lt;Довідники!$J$8, P546&gt;Довідники!$K$8), "!", "")</f>
        <v>!</v>
      </c>
      <c r="R546" s="159"/>
      <c r="S546" s="103"/>
      <c r="T546" s="103"/>
      <c r="U546" s="72">
        <f t="shared" ref="U546" si="579">SUM(R546:T546)</f>
        <v>0</v>
      </c>
      <c r="V546" s="104"/>
      <c r="W546" s="104"/>
      <c r="X546" s="105"/>
      <c r="Y546" s="102"/>
      <c r="Z546" s="103"/>
      <c r="AA546" s="103"/>
      <c r="AB546" s="72">
        <f t="shared" ref="AB546" si="580">SUM(Y546:AA546)</f>
        <v>0</v>
      </c>
      <c r="AC546" s="104"/>
      <c r="AD546" s="104"/>
      <c r="AE546" s="152"/>
      <c r="AF546" s="159"/>
      <c r="AG546" s="103"/>
      <c r="AH546" s="103"/>
      <c r="AI546" s="72">
        <f t="shared" ref="AI546" si="581">SUM(AF546:AH546)</f>
        <v>0</v>
      </c>
      <c r="AJ546" s="104"/>
      <c r="AK546" s="104"/>
      <c r="AL546" s="105"/>
      <c r="AM546" s="102"/>
      <c r="AN546" s="103"/>
      <c r="AO546" s="103"/>
      <c r="AP546" s="72">
        <f t="shared" ref="AP546" si="582">SUM(AM546:AO546)</f>
        <v>0</v>
      </c>
      <c r="AQ546" s="104"/>
      <c r="AR546" s="104"/>
      <c r="AS546" s="152"/>
      <c r="AT546" s="159"/>
      <c r="AU546" s="103"/>
      <c r="AV546" s="103"/>
      <c r="AW546" s="72">
        <f t="shared" ref="AW546" si="583">SUM(AT546:AV546)</f>
        <v>0</v>
      </c>
      <c r="AX546" s="104"/>
      <c r="AY546" s="104"/>
      <c r="AZ546" s="105"/>
      <c r="BA546" s="102"/>
      <c r="BB546" s="103"/>
      <c r="BC546" s="103"/>
      <c r="BD546" s="72">
        <f t="shared" ref="BD546" si="584">SUM(BA546:BC546)</f>
        <v>0</v>
      </c>
      <c r="BE546" s="104"/>
      <c r="BF546" s="104"/>
      <c r="BG546" s="152"/>
      <c r="BH546" s="159"/>
      <c r="BI546" s="103"/>
      <c r="BJ546" s="103"/>
      <c r="BK546" s="72">
        <f t="shared" ref="BK546" si="585">SUM(BH546:BJ546)</f>
        <v>0</v>
      </c>
      <c r="BL546" s="104"/>
      <c r="BM546" s="104"/>
      <c r="BN546" s="105"/>
      <c r="BO546" s="102"/>
      <c r="BP546" s="103"/>
      <c r="BQ546" s="103"/>
      <c r="BR546" s="72">
        <f t="shared" ref="BR546" si="586">SUM(BO546:BQ546)</f>
        <v>0</v>
      </c>
      <c r="BS546" s="104"/>
      <c r="BT546" s="104"/>
      <c r="BU546" s="152"/>
      <c r="BV546" s="159"/>
      <c r="BW546" s="103"/>
      <c r="BX546" s="103"/>
      <c r="BY546" s="72">
        <f t="shared" ref="BY546" si="587">SUM(BV546:BX546)</f>
        <v>0</v>
      </c>
      <c r="BZ546" s="104"/>
      <c r="CA546" s="104"/>
      <c r="CB546" s="105"/>
      <c r="CC546" s="102"/>
      <c r="CD546" s="103"/>
      <c r="CE546" s="103"/>
      <c r="CF546" s="72">
        <f t="shared" ref="CF546" si="588">SUM(CC546:CE546)</f>
        <v>0</v>
      </c>
      <c r="CG546" s="104"/>
      <c r="CH546" s="104"/>
      <c r="CI546" s="152"/>
      <c r="CJ546" s="159"/>
      <c r="CK546" s="103"/>
      <c r="CL546" s="103"/>
      <c r="CM546" s="72">
        <f t="shared" ref="CM546" si="589">SUM(CJ546:CL546)</f>
        <v>0</v>
      </c>
      <c r="CN546" s="104"/>
      <c r="CO546" s="104"/>
      <c r="CP546" s="105"/>
      <c r="CQ546" s="102"/>
      <c r="CR546" s="103"/>
      <c r="CS546" s="103"/>
      <c r="CT546" s="72">
        <f t="shared" ref="CT546" si="590">SUM(CQ546:CS546)</f>
        <v>0</v>
      </c>
      <c r="CU546" s="104"/>
      <c r="CV546" s="104"/>
      <c r="CW546" s="152"/>
      <c r="CX546" s="159"/>
      <c r="CY546" s="103"/>
      <c r="CZ546" s="103"/>
      <c r="DA546" s="72">
        <f t="shared" ref="DA546" si="591">SUM(CX546:CZ546)</f>
        <v>0</v>
      </c>
      <c r="DB546" s="104"/>
      <c r="DC546" s="104"/>
      <c r="DD546" s="105"/>
      <c r="DE546" s="102"/>
      <c r="DF546" s="103"/>
      <c r="DG546" s="103"/>
      <c r="DH546" s="72">
        <f t="shared" ref="DH546" si="592">SUM(DE546:DG546)</f>
        <v>0</v>
      </c>
      <c r="DI546" s="104"/>
      <c r="DJ546" s="104"/>
      <c r="DK546" s="152"/>
      <c r="DL546" s="170">
        <f>DM546-L546</f>
        <v>0</v>
      </c>
      <c r="DM546" s="51">
        <f>DN546*Довідники!$H$2</f>
        <v>0</v>
      </c>
      <c r="DN546" s="72">
        <f>E546-DQ546</f>
        <v>0</v>
      </c>
      <c r="DO546" s="96" t="str">
        <f t="shared" ref="DO546" si="593">IF(DM546&lt;&gt;0,DL546/DM546," ")</f>
        <v xml:space="preserve"> </v>
      </c>
      <c r="DP546" s="68" t="str">
        <f>IF(OR(DO546&lt;Довідники!$J$3, DO546&gt;Довідники!$K$3), "!", "")</f>
        <v>!</v>
      </c>
      <c r="DQ546" s="120"/>
      <c r="DR546" s="45" t="str">
        <f>IF(AND(E546&lt;&gt;0,DQ546=E546), "+", "")</f>
        <v/>
      </c>
      <c r="DS546" s="119"/>
      <c r="DT546" s="119"/>
      <c r="DU546" s="119"/>
      <c r="DV546" s="119"/>
      <c r="DW546" s="179"/>
      <c r="DX546" s="182"/>
      <c r="DY546" s="119"/>
      <c r="DZ546" s="119"/>
      <c r="EA546" s="183"/>
      <c r="EB546" s="129">
        <f t="shared" si="568"/>
        <v>0</v>
      </c>
      <c r="EC546" s="130">
        <f t="shared" si="569"/>
        <v>0</v>
      </c>
      <c r="ED546" s="131">
        <f t="shared" si="570"/>
        <v>0</v>
      </c>
      <c r="EE546" s="131">
        <f t="shared" si="571"/>
        <v>0</v>
      </c>
      <c r="EF546" s="131">
        <f t="shared" si="572"/>
        <v>0</v>
      </c>
      <c r="EG546" s="131">
        <f t="shared" si="573"/>
        <v>0</v>
      </c>
      <c r="EH546" s="131">
        <f t="shared" si="574"/>
        <v>0</v>
      </c>
      <c r="EI546" s="131">
        <f t="shared" si="575"/>
        <v>0</v>
      </c>
      <c r="EJ546" s="131">
        <f t="shared" si="576"/>
        <v>0</v>
      </c>
      <c r="EL546" s="123">
        <f t="shared" si="577"/>
        <v>0</v>
      </c>
    </row>
    <row r="547" spans="1:142" ht="13.5" hidden="1" thickBot="1" x14ac:dyDescent="0.25">
      <c r="A547" s="49">
        <f>A546+1</f>
        <v>2</v>
      </c>
      <c r="B547" s="101"/>
      <c r="C547" s="50" t="str">
        <f>IF(ISBLANK(D547)=FALSE,VLOOKUP(D547,Довідники!$B$2:$C$45,2,FALSE),"")</f>
        <v/>
      </c>
      <c r="D547" s="145"/>
      <c r="E547" s="112"/>
      <c r="F547" s="48" t="str">
        <f t="shared" ref="F547:F565" si="594">CONCATENATE(IF($X547="Е", CONCATENATE($R$4, ","), ""), IF($AE547="Е", CONCATENATE($Y$4, ","), ""), IF($AL547="Е", CONCATENATE($AF$4, ","), ""), IF($AS547="Е", CONCATENATE($AM$4, ","), ""), IF($AZ547="Е", CONCATENATE($AT$4, ","), ""), IF($BG547="Е", CONCATENATE($BA$4, ","), ""), IF($BN547="Е", CONCATENATE($BH$4, ","), ""), IF($BU547="Е", CONCATENATE($BO$4, ","), ""), IF($CB547="Е", CONCATENATE($BV$4, ","), ""), IF($CI547="Е", CONCATENATE($CC$4, ","), ""), IF($CP547="Е", CONCATENATE($CJ$4, ","), ""), IF($CW547="Е", CONCATENATE($CQ$4, ","), ""), IF($DD547="Е", CONCATENATE($CX$4, ","), ""), IF($DK547="Е", CONCATENATE($DE$4, ","), ""))</f>
        <v/>
      </c>
      <c r="G547" s="48" t="str">
        <f>CONCATENATE(IF($X547="З", CONCATENATE($R$4, ","), ""), IF($X547=Довідники!$E$5, CONCATENATE($R$4, "*,"), ""), IF($AE547="З", CONCATENATE($Y$4, ","), ""), IF($AE547=Довідники!$E$5, CONCATENATE($Y$4, "*,"), ""), IF($AL547="З", CONCATENATE($AF$4, ","), ""), IF($AL547=Довідники!$E$5, CONCATENATE($AF$4, "*,"), ""), IF($AS547="З", CONCATENATE($AM$4, ","), ""), IF($AS547=Довідники!$E$5, CONCATENATE($AM$4, "*,"), ""), IF($AZ547="З", CONCATENATE($AT$4, ","), ""), IF($AZ547=Довідники!$E$5, CONCATENATE($AT$4, "*,"), ""), IF($BG547="З", CONCATENATE($BA$4, ","), ""), IF($BG547=Довідники!$E$5, CONCATENATE($BA$4, "*,"), ""), IF($BN547="З", CONCATENATE($BH$4, ","), ""), IF($BN547=Довідники!$E$5, CONCATENATE($BH$4, "*,"), ""), IF($BU547="З", CONCATENATE($BO$4, ","), ""), IF($BU547=Довідники!$E$5, CONCATENATE($BO$4, "*,"), ""), IF($CB547="З", CONCATENATE($BV$4, ","), ""), IF($CB547=Довідники!$E$5, CONCATENATE($BV$4, "*,"), ""), IF($CI547="З", CONCATENATE($CC$4, ","), ""), IF($CI547=Довідники!$E$5, CONCATENATE($CC$4, "*,"), ""), IF($CP547="З", CONCATENATE($CJ$4, ","), ""), IF($CP547=Довідники!$E$5, CONCATENATE($CJ$4, "*,"), ""), IF($CW547="З", CONCATENATE($CQ$4, ","), ""), IF($CW547=Довідники!$E$5, CONCATENATE($CQ$4, "*,"), ""), IF($DD547="З", CONCATENATE($CX$4, ","), ""), IF($DD547=Довідники!$E$5, CONCATENATE($CX$4, "*,"), ""), IF($DK547="З", CONCATENATE($DE$4, ","), ""), IF($DK547=Довідники!$E$5, CONCATENATE($DE$4, "*,"), ""))</f>
        <v/>
      </c>
      <c r="H547" s="48" t="str">
        <f t="shared" ref="H547:H565" si="595">CONCATENATE(IF($W547="КП", CONCATENATE($R$4, ","), ""), IF($AD547="КП", CONCATENATE($Y$4, ","), ""), IF($AK547="КП", CONCATENATE($AF$4, ","), ""), IF($AR547="КП", CONCATENATE($AM$4, ","), ""), IF($AY547="КП", CONCATENATE($AT$4, ","), ""), IF($BF547="КП", CONCATENATE($BA$4, ","), ""), IF($BM547="КП", CONCATENATE($BH$4, ","), ""), IF($BT547="КП", CONCATENATE($BO$4, ","), ""), IF($CA547="КП", CONCATENATE($BV$4, ","), ""), IF($CH547="КП", CONCATENATE($CC$4, ","), ""), IF($CO547="КП", CONCATENATE($CJ$4, ","), ""), IF($CV547="КП", CONCATENATE($CQ$4, ","), ""), IF($DC547="КП", CONCATENATE($CX$4, ","), ""), IF($DJ547="КП", CONCATENATE($DE$4, ","), ""))</f>
        <v/>
      </c>
      <c r="I547" s="48" t="str">
        <f t="shared" ref="I547:I565" si="596">CONCATENATE(IF($W547="КР", CONCATENATE($R$4, ","), ""), IF($AD547="КР", CONCATENATE($Y$4, ","), ""), IF($AK547="КР", CONCATENATE($AF$4, ","), ""), IF($AR547="КР", CONCATENATE($AM$4, ","), ""), IF($AY547="КР", CONCATENATE($AT$4, ","), ""), IF($BF547="КР", CONCATENATE($BA$4, ","), ""), IF($BM547="КР", CONCATENATE($BH$4, ","), ""), IF($BT547="КР", CONCATENATE($BO$4, ","), ""), IF($CA547="КР", CONCATENATE($BV$4, ","), ""), IF($CH547="КР", CONCATENATE($CC$4, ","), ""), IF($CO547="КР", CONCATENATE($CJ$4, ","), ""), IF($CV547="КР", CONCATENATE($CQ$4, ","), ""), IF($DC547="КР", CONCATENATE($CX$4, ","), ""), IF($DJ547="КР", CONCATENATE($DE$4, ","), ""))</f>
        <v/>
      </c>
      <c r="J547" s="48">
        <f t="shared" ref="J547:J561" si="597">V547+AC547+AJ547+AQ547+AX547+BE547+BL547+BS547+BZ547+CG547+CN547+CU547+DB547+DI547</f>
        <v>0</v>
      </c>
      <c r="K547" s="48" t="str">
        <f t="shared" ref="K547:K565" si="598">CONCATENATE(IF($V547&lt;&gt;"", CONCATENATE($R$4, ","), ""), IF($AC547&lt;&gt;"", CONCATENATE($Y$4, ","), ""), IF($AJ547&lt;&gt;"", CONCATENATE($AF$4, ","), ""), IF($AQ547&lt;&gt;"", CONCATENATE($AM$4, ","), ""), IF($AX547&lt;&gt;"", CONCATENATE($AT$4, ","), ""), IF($BE547&lt;&gt;"", CONCATENATE($BA$4, ","), ""), IF($BL547&lt;&gt;"", CONCATENATE($BH$4, ","), ""), IF($BS547&lt;&gt;"", CONCATENATE($BO$4, ","), ""), IF($BZ547&lt;&gt;"", CONCATENATE($BV$4, ","), ""), IF($CG547&lt;&gt;"", CONCATENATE($CC$4, ","), ""), IF($CN547&lt;&gt;"", CONCATENATE($CJ$4, ","), ""), IF($CU547&lt;&gt;"", CONCATENATE($CQ$4, ","), ""), IF($DB547&lt;&gt;"", CONCATENATE($CX$4, ","), ""), IF($DI547&lt;&gt;"", CONCATENATE($DE$4, ","), ""))</f>
        <v/>
      </c>
      <c r="L547" s="48">
        <f t="shared" ref="L547:L561" si="599">SUM(M547:O547)</f>
        <v>0</v>
      </c>
      <c r="M547" s="51">
        <f t="shared" ref="M547:M561" si="600">$R$6*R547+$Y$6*Y547+$AF$6*AF547+$AM$6*AM547+$AT$6*AT547+$BA$6*BA547+$BH$6*BH547+$BO$6*BO547+$BV$6*BV547+$CC$6*CC547+$CJ$6*CJ547+$CQ$6*CQ547+$CX$6*CX547+$DE$6*DE547</f>
        <v>0</v>
      </c>
      <c r="N547" s="51">
        <f t="shared" ref="N547:N561" si="601">$R$6*S547+$Y$6*Z547+$AF$6*AG547+$AM$6*AN547+$AT$6*AU547+$BA$6*BB547+$BH$6*BI547+$BO$6*BP547+$BV$6*BW547+$CC$6*CD547+$CJ$6*CK547+$CQ$6*CR547+$CX$6*CY547+$DE$6*DF547</f>
        <v>0</v>
      </c>
      <c r="O547" s="52">
        <f t="shared" ref="O547:O561" si="602">$R$6*T547+$Y$6*AA547+$AF$6*AH547+$AM$6*AO547+$AT$6*AV547+$BA$6*BC547+$BH$6*BJ547+$BO$6*BQ547+$BV$6*BX547+$CC$6*CE547+$CJ$6*CL547+$CQ$6*CS547+$CX$6*CZ547+$DE$6*DG547</f>
        <v>0</v>
      </c>
      <c r="P547" s="96" t="str">
        <f t="shared" ref="P547:P561" si="603">IF(DM547&lt;&gt;0, L547/DM547, " ")</f>
        <v xml:space="preserve"> </v>
      </c>
      <c r="Q547" s="166" t="str">
        <f>IF(OR(P547&lt;Довідники!$J$8, P547&gt;Довідники!$K$8), "!", "")</f>
        <v>!</v>
      </c>
      <c r="R547" s="159"/>
      <c r="S547" s="103"/>
      <c r="T547" s="103"/>
      <c r="U547" s="72">
        <f t="shared" ref="U547:U561" si="604">SUM(R547:T547)</f>
        <v>0</v>
      </c>
      <c r="V547" s="104"/>
      <c r="W547" s="104"/>
      <c r="X547" s="105"/>
      <c r="Y547" s="102"/>
      <c r="Z547" s="103"/>
      <c r="AA547" s="103"/>
      <c r="AB547" s="72">
        <f t="shared" ref="AB547:AB561" si="605">SUM(Y547:AA547)</f>
        <v>0</v>
      </c>
      <c r="AC547" s="104"/>
      <c r="AD547" s="104"/>
      <c r="AE547" s="152"/>
      <c r="AF547" s="159"/>
      <c r="AG547" s="103"/>
      <c r="AH547" s="103"/>
      <c r="AI547" s="72">
        <f t="shared" ref="AI547:AI561" si="606">SUM(AF547:AH547)</f>
        <v>0</v>
      </c>
      <c r="AJ547" s="104"/>
      <c r="AK547" s="104"/>
      <c r="AL547" s="105"/>
      <c r="AM547" s="102"/>
      <c r="AN547" s="103"/>
      <c r="AO547" s="103"/>
      <c r="AP547" s="72">
        <f t="shared" ref="AP547:AP561" si="607">SUM(AM547:AO547)</f>
        <v>0</v>
      </c>
      <c r="AQ547" s="104"/>
      <c r="AR547" s="104"/>
      <c r="AS547" s="152"/>
      <c r="AT547" s="159"/>
      <c r="AU547" s="103"/>
      <c r="AV547" s="103"/>
      <c r="AW547" s="72">
        <f t="shared" ref="AW547:AW561" si="608">SUM(AT547:AV547)</f>
        <v>0</v>
      </c>
      <c r="AX547" s="104"/>
      <c r="AY547" s="104"/>
      <c r="AZ547" s="105"/>
      <c r="BA547" s="102"/>
      <c r="BB547" s="103"/>
      <c r="BC547" s="103"/>
      <c r="BD547" s="72">
        <f t="shared" ref="BD547:BD561" si="609">SUM(BA547:BC547)</f>
        <v>0</v>
      </c>
      <c r="BE547" s="104"/>
      <c r="BF547" s="104"/>
      <c r="BG547" s="152"/>
      <c r="BH547" s="159"/>
      <c r="BI547" s="103"/>
      <c r="BJ547" s="103"/>
      <c r="BK547" s="72">
        <f t="shared" ref="BK547:BK561" si="610">SUM(BH547:BJ547)</f>
        <v>0</v>
      </c>
      <c r="BL547" s="104"/>
      <c r="BM547" s="104"/>
      <c r="BN547" s="105"/>
      <c r="BO547" s="102"/>
      <c r="BP547" s="103"/>
      <c r="BQ547" s="103"/>
      <c r="BR547" s="72">
        <f t="shared" ref="BR547:BR561" si="611">SUM(BO547:BQ547)</f>
        <v>0</v>
      </c>
      <c r="BS547" s="104"/>
      <c r="BT547" s="104"/>
      <c r="BU547" s="152"/>
      <c r="BV547" s="159"/>
      <c r="BW547" s="103"/>
      <c r="BX547" s="103"/>
      <c r="BY547" s="72">
        <f t="shared" ref="BY547:BY561" si="612">SUM(BV547:BX547)</f>
        <v>0</v>
      </c>
      <c r="BZ547" s="104"/>
      <c r="CA547" s="104"/>
      <c r="CB547" s="105"/>
      <c r="CC547" s="102"/>
      <c r="CD547" s="103"/>
      <c r="CE547" s="103"/>
      <c r="CF547" s="72">
        <f t="shared" ref="CF547:CF561" si="613">SUM(CC547:CE547)</f>
        <v>0</v>
      </c>
      <c r="CG547" s="104"/>
      <c r="CH547" s="104"/>
      <c r="CI547" s="152"/>
      <c r="CJ547" s="159"/>
      <c r="CK547" s="103"/>
      <c r="CL547" s="103"/>
      <c r="CM547" s="72">
        <f t="shared" ref="CM547:CM561" si="614">SUM(CJ547:CL547)</f>
        <v>0</v>
      </c>
      <c r="CN547" s="104"/>
      <c r="CO547" s="104"/>
      <c r="CP547" s="105"/>
      <c r="CQ547" s="102"/>
      <c r="CR547" s="103"/>
      <c r="CS547" s="103"/>
      <c r="CT547" s="72">
        <f t="shared" ref="CT547:CT561" si="615">SUM(CQ547:CS547)</f>
        <v>0</v>
      </c>
      <c r="CU547" s="104"/>
      <c r="CV547" s="104"/>
      <c r="CW547" s="152"/>
      <c r="CX547" s="159"/>
      <c r="CY547" s="103"/>
      <c r="CZ547" s="103"/>
      <c r="DA547" s="72">
        <f t="shared" ref="DA547:DA561" si="616">SUM(CX547:CZ547)</f>
        <v>0</v>
      </c>
      <c r="DB547" s="104"/>
      <c r="DC547" s="104"/>
      <c r="DD547" s="105"/>
      <c r="DE547" s="102"/>
      <c r="DF547" s="103"/>
      <c r="DG547" s="103"/>
      <c r="DH547" s="72">
        <f t="shared" ref="DH547:DH561" si="617">SUM(DE547:DG547)</f>
        <v>0</v>
      </c>
      <c r="DI547" s="104"/>
      <c r="DJ547" s="104"/>
      <c r="DK547" s="152"/>
      <c r="DL547" s="170">
        <f t="shared" ref="DL547:DL561" si="618">DM547-L547</f>
        <v>0</v>
      </c>
      <c r="DM547" s="51">
        <f>DN547*Довідники!$H$2</f>
        <v>0</v>
      </c>
      <c r="DN547" s="72">
        <f t="shared" ref="DN547:DN561" si="619">E547-DQ547</f>
        <v>0</v>
      </c>
      <c r="DO547" s="96" t="str">
        <f t="shared" ref="DO547:DO561" si="620">IF(DM547&lt;&gt;0,DL547/DM547," ")</f>
        <v xml:space="preserve"> </v>
      </c>
      <c r="DP547" s="68" t="str">
        <f>IF(OR(DO547&lt;Довідники!$J$3, DO547&gt;Довідники!$K$3), "!", "")</f>
        <v>!</v>
      </c>
      <c r="DQ547" s="120"/>
      <c r="DR547" s="45" t="str">
        <f t="shared" ref="DR547:DR561" si="621">IF(AND(E547&lt;&gt;0,DQ547=E547), "+", "")</f>
        <v/>
      </c>
      <c r="DS547" s="119"/>
      <c r="DT547" s="119"/>
      <c r="DU547" s="119"/>
      <c r="DV547" s="119"/>
      <c r="DW547" s="179"/>
      <c r="DX547" s="182"/>
      <c r="DY547" s="119"/>
      <c r="DZ547" s="119"/>
      <c r="EA547" s="183"/>
      <c r="EB547" s="129">
        <f t="shared" ref="EB547:EB561" si="622">IF(DS547="+",L547,0)</f>
        <v>0</v>
      </c>
      <c r="EC547" s="130">
        <f t="shared" ref="EC547:EC561" si="623">IF(DS547="+",E547,0)</f>
        <v>0</v>
      </c>
      <c r="ED547" s="131">
        <f t="shared" ref="ED547:ED561" si="624">IF(AND(DS547="+",OR(U547&gt;0,V547&gt;0,W547&lt;&gt;"",X547&lt;&gt;"",AB547&gt;0,AC547&gt;0,AD547&lt;&gt;"",AE547&lt;&gt;"")),1,0)</f>
        <v>0</v>
      </c>
      <c r="EE547" s="131">
        <f t="shared" ref="EE547:EE561" si="625">IF(AND(DS547="+",OR(AI547&gt;0,AJ547&gt;0,AK547&lt;&gt;"",AL547&lt;&gt;"",AP547&gt;0,AQ547&gt;0,AR547&lt;&gt;"",AS547&lt;&gt;"")),1,0)</f>
        <v>0</v>
      </c>
      <c r="EF547" s="131">
        <f t="shared" ref="EF547:EF561" si="626">IF(AND(DS547="+",OR(AW547&gt;0,AX547&gt;0,AY547&lt;&gt;"",AZ547&lt;&gt;"",BD547&gt;0,BE547&gt;0,BF547&lt;&gt;"",BG547&lt;&gt;"")),1,0)</f>
        <v>0</v>
      </c>
      <c r="EG547" s="131">
        <f t="shared" ref="EG547:EG561" si="627">IF(AND(DS547="+",OR(BK547&gt;0,BL547&gt;0,BM547&lt;&gt;"",BN547&lt;&gt;"",BR547&gt;0,BS547&gt;0,BT547&lt;&gt;"",BU547&lt;&gt;"")),1,0)</f>
        <v>0</v>
      </c>
      <c r="EH547" s="131">
        <f t="shared" ref="EH547:EH561" si="628">IF(AND(DS547="+",OR(BY547&gt;0,BZ547&gt;0,CA547&lt;&gt;"",CB547&lt;&gt;"",CF547&gt;0,CG547&gt;0,CH547&lt;&gt;"",CI547&lt;&gt;"")),1,0)</f>
        <v>0</v>
      </c>
      <c r="EI547" s="131">
        <f t="shared" ref="EI547:EI561" si="629">IF(AND(DS547="+",OR(CM547&gt;0,CN547&gt;0,CO547&lt;&gt;"",CP547&lt;&gt;"",CT547&gt;0,CU547&gt;0,CV547&lt;&gt;"",CW547&lt;&gt;"")),1,0)</f>
        <v>0</v>
      </c>
      <c r="EJ547" s="131">
        <f t="shared" ref="EJ547:EJ561" si="630">IF(AND($DS547="+",OR(DA547&gt;0,DB547&gt;0,DC547&lt;&gt;"",DD547&lt;&gt;"",DH547&gt;0,DI547&gt;0,DJ547&lt;&gt;"",DK547&lt;&gt;"")),1,0)</f>
        <v>0</v>
      </c>
      <c r="EL547" s="123">
        <f t="shared" ref="EL547:EL561" si="631">IF(AND(B547="", OR(E547&lt;&gt;0, F547&lt;&gt;"", G547&lt;&gt;"", H547&lt;&gt;"", I547&lt;&gt;"", J547&lt;&gt;0, L547&lt;&gt;0)), 1, 0)</f>
        <v>0</v>
      </c>
    </row>
    <row r="548" spans="1:142" ht="13.5" hidden="1" thickBot="1" x14ac:dyDescent="0.25">
      <c r="A548" s="49">
        <f t="shared" ref="A548:A565" si="632">A547+1</f>
        <v>3</v>
      </c>
      <c r="B548" s="101"/>
      <c r="C548" s="50" t="str">
        <f>IF(ISBLANK(D548)=FALSE,VLOOKUP(D548,Довідники!$B$2:$C$45,2,FALSE),"")</f>
        <v/>
      </c>
      <c r="D548" s="145"/>
      <c r="E548" s="112"/>
      <c r="F548" s="48" t="str">
        <f t="shared" si="594"/>
        <v/>
      </c>
      <c r="G548" s="48" t="str">
        <f>CONCATENATE(IF($X548="З", CONCATENATE($R$4, ","), ""), IF($X548=Довідники!$E$5, CONCATENATE($R$4, "*,"), ""), IF($AE548="З", CONCATENATE($Y$4, ","), ""), IF($AE548=Довідники!$E$5, CONCATENATE($Y$4, "*,"), ""), IF($AL548="З", CONCATENATE($AF$4, ","), ""), IF($AL548=Довідники!$E$5, CONCATENATE($AF$4, "*,"), ""), IF($AS548="З", CONCATENATE($AM$4, ","), ""), IF($AS548=Довідники!$E$5, CONCATENATE($AM$4, "*,"), ""), IF($AZ548="З", CONCATENATE($AT$4, ","), ""), IF($AZ548=Довідники!$E$5, CONCATENATE($AT$4, "*,"), ""), IF($BG548="З", CONCATENATE($BA$4, ","), ""), IF($BG548=Довідники!$E$5, CONCATENATE($BA$4, "*,"), ""), IF($BN548="З", CONCATENATE($BH$4, ","), ""), IF($BN548=Довідники!$E$5, CONCATENATE($BH$4, "*,"), ""), IF($BU548="З", CONCATENATE($BO$4, ","), ""), IF($BU548=Довідники!$E$5, CONCATENATE($BO$4, "*,"), ""), IF($CB548="З", CONCATENATE($BV$4, ","), ""), IF($CB548=Довідники!$E$5, CONCATENATE($BV$4, "*,"), ""), IF($CI548="З", CONCATENATE($CC$4, ","), ""), IF($CI548=Довідники!$E$5, CONCATENATE($CC$4, "*,"), ""), IF($CP548="З", CONCATENATE($CJ$4, ","), ""), IF($CP548=Довідники!$E$5, CONCATENATE($CJ$4, "*,"), ""), IF($CW548="З", CONCATENATE($CQ$4, ","), ""), IF($CW548=Довідники!$E$5, CONCATENATE($CQ$4, "*,"), ""), IF($DD548="З", CONCATENATE($CX$4, ","), ""), IF($DD548=Довідники!$E$5, CONCATENATE($CX$4, "*,"), ""), IF($DK548="З", CONCATENATE($DE$4, ","), ""), IF($DK548=Довідники!$E$5, CONCATENATE($DE$4, "*,"), ""))</f>
        <v/>
      </c>
      <c r="H548" s="48" t="str">
        <f t="shared" si="595"/>
        <v/>
      </c>
      <c r="I548" s="48" t="str">
        <f t="shared" si="596"/>
        <v/>
      </c>
      <c r="J548" s="48">
        <f t="shared" si="597"/>
        <v>0</v>
      </c>
      <c r="K548" s="48" t="str">
        <f t="shared" si="598"/>
        <v/>
      </c>
      <c r="L548" s="48">
        <f t="shared" si="599"/>
        <v>0</v>
      </c>
      <c r="M548" s="51">
        <f t="shared" si="600"/>
        <v>0</v>
      </c>
      <c r="N548" s="51">
        <f t="shared" si="601"/>
        <v>0</v>
      </c>
      <c r="O548" s="52">
        <f t="shared" si="602"/>
        <v>0</v>
      </c>
      <c r="P548" s="96" t="str">
        <f t="shared" si="603"/>
        <v xml:space="preserve"> </v>
      </c>
      <c r="Q548" s="166" t="str">
        <f>IF(OR(P548&lt;Довідники!$J$8, P548&gt;Довідники!$K$8), "!", "")</f>
        <v>!</v>
      </c>
      <c r="R548" s="159"/>
      <c r="S548" s="103"/>
      <c r="T548" s="103"/>
      <c r="U548" s="72">
        <f t="shared" si="604"/>
        <v>0</v>
      </c>
      <c r="V548" s="104"/>
      <c r="W548" s="104"/>
      <c r="X548" s="105"/>
      <c r="Y548" s="102"/>
      <c r="Z548" s="103"/>
      <c r="AA548" s="103"/>
      <c r="AB548" s="72">
        <f t="shared" si="605"/>
        <v>0</v>
      </c>
      <c r="AC548" s="104"/>
      <c r="AD548" s="104"/>
      <c r="AE548" s="152"/>
      <c r="AF548" s="159"/>
      <c r="AG548" s="103"/>
      <c r="AH548" s="103"/>
      <c r="AI548" s="72">
        <f t="shared" si="606"/>
        <v>0</v>
      </c>
      <c r="AJ548" s="104"/>
      <c r="AK548" s="104"/>
      <c r="AL548" s="105"/>
      <c r="AM548" s="102"/>
      <c r="AN548" s="103"/>
      <c r="AO548" s="103"/>
      <c r="AP548" s="72">
        <f t="shared" si="607"/>
        <v>0</v>
      </c>
      <c r="AQ548" s="104"/>
      <c r="AR548" s="104"/>
      <c r="AS548" s="152"/>
      <c r="AT548" s="159"/>
      <c r="AU548" s="103"/>
      <c r="AV548" s="103"/>
      <c r="AW548" s="72">
        <f t="shared" si="608"/>
        <v>0</v>
      </c>
      <c r="AX548" s="104"/>
      <c r="AY548" s="104"/>
      <c r="AZ548" s="105"/>
      <c r="BA548" s="102"/>
      <c r="BB548" s="103"/>
      <c r="BC548" s="103"/>
      <c r="BD548" s="72">
        <f t="shared" si="609"/>
        <v>0</v>
      </c>
      <c r="BE548" s="104"/>
      <c r="BF548" s="104"/>
      <c r="BG548" s="152"/>
      <c r="BH548" s="159"/>
      <c r="BI548" s="103"/>
      <c r="BJ548" s="103"/>
      <c r="BK548" s="72">
        <f t="shared" si="610"/>
        <v>0</v>
      </c>
      <c r="BL548" s="104"/>
      <c r="BM548" s="104"/>
      <c r="BN548" s="105"/>
      <c r="BO548" s="102"/>
      <c r="BP548" s="103"/>
      <c r="BQ548" s="103"/>
      <c r="BR548" s="72">
        <f t="shared" si="611"/>
        <v>0</v>
      </c>
      <c r="BS548" s="104"/>
      <c r="BT548" s="104"/>
      <c r="BU548" s="152"/>
      <c r="BV548" s="159"/>
      <c r="BW548" s="103"/>
      <c r="BX548" s="103"/>
      <c r="BY548" s="72">
        <f t="shared" si="612"/>
        <v>0</v>
      </c>
      <c r="BZ548" s="104"/>
      <c r="CA548" s="104"/>
      <c r="CB548" s="105"/>
      <c r="CC548" s="102"/>
      <c r="CD548" s="103"/>
      <c r="CE548" s="103"/>
      <c r="CF548" s="72">
        <f t="shared" si="613"/>
        <v>0</v>
      </c>
      <c r="CG548" s="104"/>
      <c r="CH548" s="104"/>
      <c r="CI548" s="152"/>
      <c r="CJ548" s="159"/>
      <c r="CK548" s="103"/>
      <c r="CL548" s="103"/>
      <c r="CM548" s="72">
        <f t="shared" si="614"/>
        <v>0</v>
      </c>
      <c r="CN548" s="104"/>
      <c r="CO548" s="104"/>
      <c r="CP548" s="105"/>
      <c r="CQ548" s="102"/>
      <c r="CR548" s="103"/>
      <c r="CS548" s="103"/>
      <c r="CT548" s="72">
        <f t="shared" si="615"/>
        <v>0</v>
      </c>
      <c r="CU548" s="104"/>
      <c r="CV548" s="104"/>
      <c r="CW548" s="152"/>
      <c r="CX548" s="159"/>
      <c r="CY548" s="103"/>
      <c r="CZ548" s="103"/>
      <c r="DA548" s="72">
        <f t="shared" si="616"/>
        <v>0</v>
      </c>
      <c r="DB548" s="104"/>
      <c r="DC548" s="104"/>
      <c r="DD548" s="105"/>
      <c r="DE548" s="102"/>
      <c r="DF548" s="103"/>
      <c r="DG548" s="103"/>
      <c r="DH548" s="72">
        <f t="shared" si="617"/>
        <v>0</v>
      </c>
      <c r="DI548" s="104"/>
      <c r="DJ548" s="104"/>
      <c r="DK548" s="152"/>
      <c r="DL548" s="170">
        <f t="shared" si="618"/>
        <v>0</v>
      </c>
      <c r="DM548" s="51">
        <f>DN548*Довідники!$H$2</f>
        <v>0</v>
      </c>
      <c r="DN548" s="72">
        <f t="shared" si="619"/>
        <v>0</v>
      </c>
      <c r="DO548" s="96" t="str">
        <f t="shared" si="620"/>
        <v xml:space="preserve"> </v>
      </c>
      <c r="DP548" s="68" t="str">
        <f>IF(OR(DO548&lt;Довідники!$J$3, DO548&gt;Довідники!$K$3), "!", "")</f>
        <v>!</v>
      </c>
      <c r="DQ548" s="120"/>
      <c r="DR548" s="45" t="str">
        <f t="shared" si="621"/>
        <v/>
      </c>
      <c r="DS548" s="119"/>
      <c r="DT548" s="119"/>
      <c r="DU548" s="119"/>
      <c r="DV548" s="119"/>
      <c r="DW548" s="179"/>
      <c r="DX548" s="182"/>
      <c r="DY548" s="119"/>
      <c r="DZ548" s="119"/>
      <c r="EA548" s="183"/>
      <c r="EB548" s="129">
        <f t="shared" si="622"/>
        <v>0</v>
      </c>
      <c r="EC548" s="130">
        <f t="shared" si="623"/>
        <v>0</v>
      </c>
      <c r="ED548" s="131">
        <f t="shared" si="624"/>
        <v>0</v>
      </c>
      <c r="EE548" s="131">
        <f t="shared" si="625"/>
        <v>0</v>
      </c>
      <c r="EF548" s="131">
        <f t="shared" si="626"/>
        <v>0</v>
      </c>
      <c r="EG548" s="131">
        <f t="shared" si="627"/>
        <v>0</v>
      </c>
      <c r="EH548" s="131">
        <f t="shared" si="628"/>
        <v>0</v>
      </c>
      <c r="EI548" s="131">
        <f t="shared" si="629"/>
        <v>0</v>
      </c>
      <c r="EJ548" s="131">
        <f t="shared" si="630"/>
        <v>0</v>
      </c>
      <c r="EL548" s="123">
        <f t="shared" si="631"/>
        <v>0</v>
      </c>
    </row>
    <row r="549" spans="1:142" ht="13.5" hidden="1" thickBot="1" x14ac:dyDescent="0.25">
      <c r="A549" s="49">
        <f t="shared" si="632"/>
        <v>4</v>
      </c>
      <c r="B549" s="101"/>
      <c r="C549" s="50" t="str">
        <f>IF(ISBLANK(D549)=FALSE,VLOOKUP(D549,Довідники!$B$2:$C$45,2,FALSE),"")</f>
        <v/>
      </c>
      <c r="D549" s="145"/>
      <c r="E549" s="112"/>
      <c r="F549" s="48" t="str">
        <f t="shared" si="594"/>
        <v/>
      </c>
      <c r="G549" s="48" t="str">
        <f>CONCATENATE(IF($X549="З", CONCATENATE($R$4, ","), ""), IF($X549=Довідники!$E$5, CONCATENATE($R$4, "*,"), ""), IF($AE549="З", CONCATENATE($Y$4, ","), ""), IF($AE549=Довідники!$E$5, CONCATENATE($Y$4, "*,"), ""), IF($AL549="З", CONCATENATE($AF$4, ","), ""), IF($AL549=Довідники!$E$5, CONCATENATE($AF$4, "*,"), ""), IF($AS549="З", CONCATENATE($AM$4, ","), ""), IF($AS549=Довідники!$E$5, CONCATENATE($AM$4, "*,"), ""), IF($AZ549="З", CONCATENATE($AT$4, ","), ""), IF($AZ549=Довідники!$E$5, CONCATENATE($AT$4, "*,"), ""), IF($BG549="З", CONCATENATE($BA$4, ","), ""), IF($BG549=Довідники!$E$5, CONCATENATE($BA$4, "*,"), ""), IF($BN549="З", CONCATENATE($BH$4, ","), ""), IF($BN549=Довідники!$E$5, CONCATENATE($BH$4, "*,"), ""), IF($BU549="З", CONCATENATE($BO$4, ","), ""), IF($BU549=Довідники!$E$5, CONCATENATE($BO$4, "*,"), ""), IF($CB549="З", CONCATENATE($BV$4, ","), ""), IF($CB549=Довідники!$E$5, CONCATENATE($BV$4, "*,"), ""), IF($CI549="З", CONCATENATE($CC$4, ","), ""), IF($CI549=Довідники!$E$5, CONCATENATE($CC$4, "*,"), ""), IF($CP549="З", CONCATENATE($CJ$4, ","), ""), IF($CP549=Довідники!$E$5, CONCATENATE($CJ$4, "*,"), ""), IF($CW549="З", CONCATENATE($CQ$4, ","), ""), IF($CW549=Довідники!$E$5, CONCATENATE($CQ$4, "*,"), ""), IF($DD549="З", CONCATENATE($CX$4, ","), ""), IF($DD549=Довідники!$E$5, CONCATENATE($CX$4, "*,"), ""), IF($DK549="З", CONCATENATE($DE$4, ","), ""), IF($DK549=Довідники!$E$5, CONCATENATE($DE$4, "*,"), ""))</f>
        <v/>
      </c>
      <c r="H549" s="48" t="str">
        <f t="shared" si="595"/>
        <v/>
      </c>
      <c r="I549" s="48" t="str">
        <f t="shared" si="596"/>
        <v/>
      </c>
      <c r="J549" s="48">
        <f t="shared" si="597"/>
        <v>0</v>
      </c>
      <c r="K549" s="48" t="str">
        <f t="shared" si="598"/>
        <v/>
      </c>
      <c r="L549" s="48">
        <f t="shared" si="599"/>
        <v>0</v>
      </c>
      <c r="M549" s="51">
        <f t="shared" si="600"/>
        <v>0</v>
      </c>
      <c r="N549" s="51">
        <f t="shared" si="601"/>
        <v>0</v>
      </c>
      <c r="O549" s="52">
        <f t="shared" si="602"/>
        <v>0</v>
      </c>
      <c r="P549" s="96" t="str">
        <f t="shared" si="603"/>
        <v xml:space="preserve"> </v>
      </c>
      <c r="Q549" s="166" t="str">
        <f>IF(OR(P549&lt;Довідники!$J$8, P549&gt;Довідники!$K$8), "!", "")</f>
        <v>!</v>
      </c>
      <c r="R549" s="159"/>
      <c r="S549" s="103"/>
      <c r="T549" s="103"/>
      <c r="U549" s="72">
        <f t="shared" si="604"/>
        <v>0</v>
      </c>
      <c r="V549" s="104"/>
      <c r="W549" s="104"/>
      <c r="X549" s="105"/>
      <c r="Y549" s="102"/>
      <c r="Z549" s="103"/>
      <c r="AA549" s="103"/>
      <c r="AB549" s="72">
        <f t="shared" si="605"/>
        <v>0</v>
      </c>
      <c r="AC549" s="104"/>
      <c r="AD549" s="104"/>
      <c r="AE549" s="152"/>
      <c r="AF549" s="159"/>
      <c r="AG549" s="103"/>
      <c r="AH549" s="103"/>
      <c r="AI549" s="72">
        <f t="shared" si="606"/>
        <v>0</v>
      </c>
      <c r="AJ549" s="104"/>
      <c r="AK549" s="104"/>
      <c r="AL549" s="105"/>
      <c r="AM549" s="102"/>
      <c r="AN549" s="103"/>
      <c r="AO549" s="103"/>
      <c r="AP549" s="72">
        <f t="shared" si="607"/>
        <v>0</v>
      </c>
      <c r="AQ549" s="104"/>
      <c r="AR549" s="104"/>
      <c r="AS549" s="152"/>
      <c r="AT549" s="159"/>
      <c r="AU549" s="103"/>
      <c r="AV549" s="103"/>
      <c r="AW549" s="72">
        <f t="shared" si="608"/>
        <v>0</v>
      </c>
      <c r="AX549" s="104"/>
      <c r="AY549" s="104"/>
      <c r="AZ549" s="105"/>
      <c r="BA549" s="102"/>
      <c r="BB549" s="103"/>
      <c r="BC549" s="103"/>
      <c r="BD549" s="72">
        <f t="shared" si="609"/>
        <v>0</v>
      </c>
      <c r="BE549" s="104"/>
      <c r="BF549" s="104"/>
      <c r="BG549" s="152"/>
      <c r="BH549" s="159"/>
      <c r="BI549" s="103"/>
      <c r="BJ549" s="103"/>
      <c r="BK549" s="72">
        <f t="shared" si="610"/>
        <v>0</v>
      </c>
      <c r="BL549" s="104"/>
      <c r="BM549" s="104"/>
      <c r="BN549" s="105"/>
      <c r="BO549" s="102"/>
      <c r="BP549" s="103"/>
      <c r="BQ549" s="103"/>
      <c r="BR549" s="72">
        <f t="shared" si="611"/>
        <v>0</v>
      </c>
      <c r="BS549" s="104"/>
      <c r="BT549" s="104"/>
      <c r="BU549" s="152"/>
      <c r="BV549" s="159"/>
      <c r="BW549" s="103"/>
      <c r="BX549" s="103"/>
      <c r="BY549" s="72">
        <f t="shared" si="612"/>
        <v>0</v>
      </c>
      <c r="BZ549" s="104"/>
      <c r="CA549" s="104"/>
      <c r="CB549" s="105"/>
      <c r="CC549" s="102"/>
      <c r="CD549" s="103"/>
      <c r="CE549" s="103"/>
      <c r="CF549" s="72">
        <f t="shared" si="613"/>
        <v>0</v>
      </c>
      <c r="CG549" s="104"/>
      <c r="CH549" s="104"/>
      <c r="CI549" s="152"/>
      <c r="CJ549" s="159"/>
      <c r="CK549" s="103"/>
      <c r="CL549" s="103"/>
      <c r="CM549" s="72">
        <f t="shared" si="614"/>
        <v>0</v>
      </c>
      <c r="CN549" s="104"/>
      <c r="CO549" s="104"/>
      <c r="CP549" s="105"/>
      <c r="CQ549" s="102"/>
      <c r="CR549" s="103"/>
      <c r="CS549" s="103"/>
      <c r="CT549" s="72">
        <f t="shared" si="615"/>
        <v>0</v>
      </c>
      <c r="CU549" s="104"/>
      <c r="CV549" s="104"/>
      <c r="CW549" s="152"/>
      <c r="CX549" s="159"/>
      <c r="CY549" s="103"/>
      <c r="CZ549" s="103"/>
      <c r="DA549" s="72">
        <f t="shared" si="616"/>
        <v>0</v>
      </c>
      <c r="DB549" s="104"/>
      <c r="DC549" s="104"/>
      <c r="DD549" s="105"/>
      <c r="DE549" s="102"/>
      <c r="DF549" s="103"/>
      <c r="DG549" s="103"/>
      <c r="DH549" s="72">
        <f t="shared" si="617"/>
        <v>0</v>
      </c>
      <c r="DI549" s="104"/>
      <c r="DJ549" s="104"/>
      <c r="DK549" s="152"/>
      <c r="DL549" s="170">
        <f t="shared" si="618"/>
        <v>0</v>
      </c>
      <c r="DM549" s="51">
        <f>DN549*Довідники!$H$2</f>
        <v>0</v>
      </c>
      <c r="DN549" s="72">
        <f t="shared" si="619"/>
        <v>0</v>
      </c>
      <c r="DO549" s="96" t="str">
        <f t="shared" si="620"/>
        <v xml:space="preserve"> </v>
      </c>
      <c r="DP549" s="68" t="str">
        <f>IF(OR(DO549&lt;Довідники!$J$3, DO549&gt;Довідники!$K$3), "!", "")</f>
        <v>!</v>
      </c>
      <c r="DQ549" s="120"/>
      <c r="DR549" s="45" t="str">
        <f t="shared" si="621"/>
        <v/>
      </c>
      <c r="DS549" s="119"/>
      <c r="DT549" s="119"/>
      <c r="DU549" s="119"/>
      <c r="DV549" s="119"/>
      <c r="DW549" s="179"/>
      <c r="DX549" s="182"/>
      <c r="DY549" s="119"/>
      <c r="DZ549" s="119"/>
      <c r="EA549" s="183"/>
      <c r="EB549" s="129">
        <f t="shared" si="622"/>
        <v>0</v>
      </c>
      <c r="EC549" s="130">
        <f t="shared" si="623"/>
        <v>0</v>
      </c>
      <c r="ED549" s="131">
        <f t="shared" si="624"/>
        <v>0</v>
      </c>
      <c r="EE549" s="131">
        <f t="shared" si="625"/>
        <v>0</v>
      </c>
      <c r="EF549" s="131">
        <f t="shared" si="626"/>
        <v>0</v>
      </c>
      <c r="EG549" s="131">
        <f t="shared" si="627"/>
        <v>0</v>
      </c>
      <c r="EH549" s="131">
        <f t="shared" si="628"/>
        <v>0</v>
      </c>
      <c r="EI549" s="131">
        <f t="shared" si="629"/>
        <v>0</v>
      </c>
      <c r="EJ549" s="131">
        <f t="shared" si="630"/>
        <v>0</v>
      </c>
      <c r="EL549" s="123">
        <f t="shared" si="631"/>
        <v>0</v>
      </c>
    </row>
    <row r="550" spans="1:142" ht="13.5" hidden="1" thickBot="1" x14ac:dyDescent="0.25">
      <c r="A550" s="49">
        <f t="shared" si="632"/>
        <v>5</v>
      </c>
      <c r="B550" s="101"/>
      <c r="C550" s="50" t="str">
        <f>IF(ISBLANK(D550)=FALSE,VLOOKUP(D550,Довідники!$B$2:$C$45,2,FALSE),"")</f>
        <v/>
      </c>
      <c r="D550" s="145"/>
      <c r="E550" s="112"/>
      <c r="F550" s="48" t="str">
        <f t="shared" si="594"/>
        <v/>
      </c>
      <c r="G550" s="48" t="str">
        <f>CONCATENATE(IF($X550="З", CONCATENATE($R$4, ","), ""), IF($X550=Довідники!$E$5, CONCATENATE($R$4, "*,"), ""), IF($AE550="З", CONCATENATE($Y$4, ","), ""), IF($AE550=Довідники!$E$5, CONCATENATE($Y$4, "*,"), ""), IF($AL550="З", CONCATENATE($AF$4, ","), ""), IF($AL550=Довідники!$E$5, CONCATENATE($AF$4, "*,"), ""), IF($AS550="З", CONCATENATE($AM$4, ","), ""), IF($AS550=Довідники!$E$5, CONCATENATE($AM$4, "*,"), ""), IF($AZ550="З", CONCATENATE($AT$4, ","), ""), IF($AZ550=Довідники!$E$5, CONCATENATE($AT$4, "*,"), ""), IF($BG550="З", CONCATENATE($BA$4, ","), ""), IF($BG550=Довідники!$E$5, CONCATENATE($BA$4, "*,"), ""), IF($BN550="З", CONCATENATE($BH$4, ","), ""), IF($BN550=Довідники!$E$5, CONCATENATE($BH$4, "*,"), ""), IF($BU550="З", CONCATENATE($BO$4, ","), ""), IF($BU550=Довідники!$E$5, CONCATENATE($BO$4, "*,"), ""), IF($CB550="З", CONCATENATE($BV$4, ","), ""), IF($CB550=Довідники!$E$5, CONCATENATE($BV$4, "*,"), ""), IF($CI550="З", CONCATENATE($CC$4, ","), ""), IF($CI550=Довідники!$E$5, CONCATENATE($CC$4, "*,"), ""), IF($CP550="З", CONCATENATE($CJ$4, ","), ""), IF($CP550=Довідники!$E$5, CONCATENATE($CJ$4, "*,"), ""), IF($CW550="З", CONCATENATE($CQ$4, ","), ""), IF($CW550=Довідники!$E$5, CONCATENATE($CQ$4, "*,"), ""), IF($DD550="З", CONCATENATE($CX$4, ","), ""), IF($DD550=Довідники!$E$5, CONCATENATE($CX$4, "*,"), ""), IF($DK550="З", CONCATENATE($DE$4, ","), ""), IF($DK550=Довідники!$E$5, CONCATENATE($DE$4, "*,"), ""))</f>
        <v/>
      </c>
      <c r="H550" s="48" t="str">
        <f t="shared" si="595"/>
        <v/>
      </c>
      <c r="I550" s="48" t="str">
        <f t="shared" si="596"/>
        <v/>
      </c>
      <c r="J550" s="48">
        <f t="shared" si="597"/>
        <v>0</v>
      </c>
      <c r="K550" s="48" t="str">
        <f t="shared" si="598"/>
        <v/>
      </c>
      <c r="L550" s="48">
        <f t="shared" si="599"/>
        <v>0</v>
      </c>
      <c r="M550" s="51">
        <f t="shared" si="600"/>
        <v>0</v>
      </c>
      <c r="N550" s="51">
        <f t="shared" si="601"/>
        <v>0</v>
      </c>
      <c r="O550" s="52">
        <f t="shared" si="602"/>
        <v>0</v>
      </c>
      <c r="P550" s="96" t="str">
        <f t="shared" si="603"/>
        <v xml:space="preserve"> </v>
      </c>
      <c r="Q550" s="166" t="str">
        <f>IF(OR(P550&lt;Довідники!$J$8, P550&gt;Довідники!$K$8), "!", "")</f>
        <v>!</v>
      </c>
      <c r="R550" s="159"/>
      <c r="S550" s="103"/>
      <c r="T550" s="103"/>
      <c r="U550" s="72">
        <f t="shared" si="604"/>
        <v>0</v>
      </c>
      <c r="V550" s="104"/>
      <c r="W550" s="104"/>
      <c r="X550" s="105"/>
      <c r="Y550" s="102"/>
      <c r="Z550" s="103"/>
      <c r="AA550" s="103"/>
      <c r="AB550" s="72">
        <f t="shared" si="605"/>
        <v>0</v>
      </c>
      <c r="AC550" s="104"/>
      <c r="AD550" s="104"/>
      <c r="AE550" s="152"/>
      <c r="AF550" s="159"/>
      <c r="AG550" s="103"/>
      <c r="AH550" s="103"/>
      <c r="AI550" s="72">
        <f t="shared" si="606"/>
        <v>0</v>
      </c>
      <c r="AJ550" s="104"/>
      <c r="AK550" s="104"/>
      <c r="AL550" s="105"/>
      <c r="AM550" s="102"/>
      <c r="AN550" s="103"/>
      <c r="AO550" s="103"/>
      <c r="AP550" s="72">
        <f t="shared" si="607"/>
        <v>0</v>
      </c>
      <c r="AQ550" s="104"/>
      <c r="AR550" s="104"/>
      <c r="AS550" s="152"/>
      <c r="AT550" s="159"/>
      <c r="AU550" s="103"/>
      <c r="AV550" s="103"/>
      <c r="AW550" s="72">
        <f t="shared" si="608"/>
        <v>0</v>
      </c>
      <c r="AX550" s="104"/>
      <c r="AY550" s="104"/>
      <c r="AZ550" s="105"/>
      <c r="BA550" s="102"/>
      <c r="BB550" s="103"/>
      <c r="BC550" s="103"/>
      <c r="BD550" s="72">
        <f t="shared" si="609"/>
        <v>0</v>
      </c>
      <c r="BE550" s="104"/>
      <c r="BF550" s="104"/>
      <c r="BG550" s="152"/>
      <c r="BH550" s="159"/>
      <c r="BI550" s="103"/>
      <c r="BJ550" s="103"/>
      <c r="BK550" s="72">
        <f t="shared" si="610"/>
        <v>0</v>
      </c>
      <c r="BL550" s="104"/>
      <c r="BM550" s="104"/>
      <c r="BN550" s="105"/>
      <c r="BO550" s="102"/>
      <c r="BP550" s="103"/>
      <c r="BQ550" s="103"/>
      <c r="BR550" s="72">
        <f t="shared" si="611"/>
        <v>0</v>
      </c>
      <c r="BS550" s="104"/>
      <c r="BT550" s="104"/>
      <c r="BU550" s="152"/>
      <c r="BV550" s="159"/>
      <c r="BW550" s="103"/>
      <c r="BX550" s="103"/>
      <c r="BY550" s="72">
        <f t="shared" si="612"/>
        <v>0</v>
      </c>
      <c r="BZ550" s="104"/>
      <c r="CA550" s="104"/>
      <c r="CB550" s="105"/>
      <c r="CC550" s="102"/>
      <c r="CD550" s="103"/>
      <c r="CE550" s="103"/>
      <c r="CF550" s="72">
        <f t="shared" si="613"/>
        <v>0</v>
      </c>
      <c r="CG550" s="104"/>
      <c r="CH550" s="104"/>
      <c r="CI550" s="152"/>
      <c r="CJ550" s="159"/>
      <c r="CK550" s="103"/>
      <c r="CL550" s="103"/>
      <c r="CM550" s="72">
        <f t="shared" si="614"/>
        <v>0</v>
      </c>
      <c r="CN550" s="104"/>
      <c r="CO550" s="104"/>
      <c r="CP550" s="105"/>
      <c r="CQ550" s="102"/>
      <c r="CR550" s="103"/>
      <c r="CS550" s="103"/>
      <c r="CT550" s="72">
        <f t="shared" si="615"/>
        <v>0</v>
      </c>
      <c r="CU550" s="104"/>
      <c r="CV550" s="104"/>
      <c r="CW550" s="152"/>
      <c r="CX550" s="159"/>
      <c r="CY550" s="103"/>
      <c r="CZ550" s="103"/>
      <c r="DA550" s="72">
        <f t="shared" si="616"/>
        <v>0</v>
      </c>
      <c r="DB550" s="104"/>
      <c r="DC550" s="104"/>
      <c r="DD550" s="105"/>
      <c r="DE550" s="102"/>
      <c r="DF550" s="103"/>
      <c r="DG550" s="103"/>
      <c r="DH550" s="72">
        <f t="shared" si="617"/>
        <v>0</v>
      </c>
      <c r="DI550" s="104"/>
      <c r="DJ550" s="104"/>
      <c r="DK550" s="152"/>
      <c r="DL550" s="170">
        <f t="shared" si="618"/>
        <v>0</v>
      </c>
      <c r="DM550" s="51">
        <f>DN550*Довідники!$H$2</f>
        <v>0</v>
      </c>
      <c r="DN550" s="72">
        <f t="shared" si="619"/>
        <v>0</v>
      </c>
      <c r="DO550" s="96" t="str">
        <f t="shared" si="620"/>
        <v xml:space="preserve"> </v>
      </c>
      <c r="DP550" s="68" t="str">
        <f>IF(OR(DO550&lt;Довідники!$J$3, DO550&gt;Довідники!$K$3), "!", "")</f>
        <v>!</v>
      </c>
      <c r="DQ550" s="120"/>
      <c r="DR550" s="45" t="str">
        <f t="shared" si="621"/>
        <v/>
      </c>
      <c r="DS550" s="119"/>
      <c r="DT550" s="119"/>
      <c r="DU550" s="119"/>
      <c r="DV550" s="119"/>
      <c r="DW550" s="179"/>
      <c r="DX550" s="182"/>
      <c r="DY550" s="119"/>
      <c r="DZ550" s="119"/>
      <c r="EA550" s="183"/>
      <c r="EB550" s="129">
        <f t="shared" si="622"/>
        <v>0</v>
      </c>
      <c r="EC550" s="130">
        <f t="shared" si="623"/>
        <v>0</v>
      </c>
      <c r="ED550" s="131">
        <f t="shared" si="624"/>
        <v>0</v>
      </c>
      <c r="EE550" s="131">
        <f t="shared" si="625"/>
        <v>0</v>
      </c>
      <c r="EF550" s="131">
        <f t="shared" si="626"/>
        <v>0</v>
      </c>
      <c r="EG550" s="131">
        <f t="shared" si="627"/>
        <v>0</v>
      </c>
      <c r="EH550" s="131">
        <f t="shared" si="628"/>
        <v>0</v>
      </c>
      <c r="EI550" s="131">
        <f t="shared" si="629"/>
        <v>0</v>
      </c>
      <c r="EJ550" s="131">
        <f t="shared" si="630"/>
        <v>0</v>
      </c>
      <c r="EL550" s="123">
        <f t="shared" si="631"/>
        <v>0</v>
      </c>
    </row>
    <row r="551" spans="1:142" ht="13.5" hidden="1" thickBot="1" x14ac:dyDescent="0.25">
      <c r="A551" s="49">
        <f t="shared" si="632"/>
        <v>6</v>
      </c>
      <c r="B551" s="101"/>
      <c r="C551" s="50" t="str">
        <f>IF(ISBLANK(D551)=FALSE,VLOOKUP(D551,Довідники!$B$2:$C$45,2,FALSE),"")</f>
        <v/>
      </c>
      <c r="D551" s="145"/>
      <c r="E551" s="112"/>
      <c r="F551" s="48" t="str">
        <f t="shared" si="594"/>
        <v/>
      </c>
      <c r="G551" s="48" t="str">
        <f>CONCATENATE(IF($X551="З", CONCATENATE($R$4, ","), ""), IF($X551=Довідники!$E$5, CONCATENATE($R$4, "*,"), ""), IF($AE551="З", CONCATENATE($Y$4, ","), ""), IF($AE551=Довідники!$E$5, CONCATENATE($Y$4, "*,"), ""), IF($AL551="З", CONCATENATE($AF$4, ","), ""), IF($AL551=Довідники!$E$5, CONCATENATE($AF$4, "*,"), ""), IF($AS551="З", CONCATENATE($AM$4, ","), ""), IF($AS551=Довідники!$E$5, CONCATENATE($AM$4, "*,"), ""), IF($AZ551="З", CONCATENATE($AT$4, ","), ""), IF($AZ551=Довідники!$E$5, CONCATENATE($AT$4, "*,"), ""), IF($BG551="З", CONCATENATE($BA$4, ","), ""), IF($BG551=Довідники!$E$5, CONCATENATE($BA$4, "*,"), ""), IF($BN551="З", CONCATENATE($BH$4, ","), ""), IF($BN551=Довідники!$E$5, CONCATENATE($BH$4, "*,"), ""), IF($BU551="З", CONCATENATE($BO$4, ","), ""), IF($BU551=Довідники!$E$5, CONCATENATE($BO$4, "*,"), ""), IF($CB551="З", CONCATENATE($BV$4, ","), ""), IF($CB551=Довідники!$E$5, CONCATENATE($BV$4, "*,"), ""), IF($CI551="З", CONCATENATE($CC$4, ","), ""), IF($CI551=Довідники!$E$5, CONCATENATE($CC$4, "*,"), ""), IF($CP551="З", CONCATENATE($CJ$4, ","), ""), IF($CP551=Довідники!$E$5, CONCATENATE($CJ$4, "*,"), ""), IF($CW551="З", CONCATENATE($CQ$4, ","), ""), IF($CW551=Довідники!$E$5, CONCATENATE($CQ$4, "*,"), ""), IF($DD551="З", CONCATENATE($CX$4, ","), ""), IF($DD551=Довідники!$E$5, CONCATENATE($CX$4, "*,"), ""), IF($DK551="З", CONCATENATE($DE$4, ","), ""), IF($DK551=Довідники!$E$5, CONCATENATE($DE$4, "*,"), ""))</f>
        <v/>
      </c>
      <c r="H551" s="48" t="str">
        <f t="shared" si="595"/>
        <v/>
      </c>
      <c r="I551" s="48" t="str">
        <f t="shared" si="596"/>
        <v/>
      </c>
      <c r="J551" s="48">
        <f t="shared" si="597"/>
        <v>0</v>
      </c>
      <c r="K551" s="48" t="str">
        <f t="shared" si="598"/>
        <v/>
      </c>
      <c r="L551" s="48">
        <f t="shared" si="599"/>
        <v>0</v>
      </c>
      <c r="M551" s="51">
        <f t="shared" si="600"/>
        <v>0</v>
      </c>
      <c r="N551" s="51">
        <f t="shared" si="601"/>
        <v>0</v>
      </c>
      <c r="O551" s="52">
        <f t="shared" si="602"/>
        <v>0</v>
      </c>
      <c r="P551" s="96" t="str">
        <f t="shared" si="603"/>
        <v xml:space="preserve"> </v>
      </c>
      <c r="Q551" s="166" t="str">
        <f>IF(OR(P551&lt;Довідники!$J$8, P551&gt;Довідники!$K$8), "!", "")</f>
        <v>!</v>
      </c>
      <c r="R551" s="159"/>
      <c r="S551" s="103"/>
      <c r="T551" s="103"/>
      <c r="U551" s="72">
        <f t="shared" si="604"/>
        <v>0</v>
      </c>
      <c r="V551" s="104"/>
      <c r="W551" s="104"/>
      <c r="X551" s="105"/>
      <c r="Y551" s="102"/>
      <c r="Z551" s="103"/>
      <c r="AA551" s="103"/>
      <c r="AB551" s="72">
        <f t="shared" si="605"/>
        <v>0</v>
      </c>
      <c r="AC551" s="104"/>
      <c r="AD551" s="104"/>
      <c r="AE551" s="152"/>
      <c r="AF551" s="159"/>
      <c r="AG551" s="103"/>
      <c r="AH551" s="103"/>
      <c r="AI551" s="72">
        <f t="shared" si="606"/>
        <v>0</v>
      </c>
      <c r="AJ551" s="104"/>
      <c r="AK551" s="104"/>
      <c r="AL551" s="105"/>
      <c r="AM551" s="102"/>
      <c r="AN551" s="103"/>
      <c r="AO551" s="103"/>
      <c r="AP551" s="72">
        <f t="shared" si="607"/>
        <v>0</v>
      </c>
      <c r="AQ551" s="104"/>
      <c r="AR551" s="104"/>
      <c r="AS551" s="152"/>
      <c r="AT551" s="159"/>
      <c r="AU551" s="103"/>
      <c r="AV551" s="103"/>
      <c r="AW551" s="72">
        <f t="shared" si="608"/>
        <v>0</v>
      </c>
      <c r="AX551" s="104"/>
      <c r="AY551" s="104"/>
      <c r="AZ551" s="105"/>
      <c r="BA551" s="102"/>
      <c r="BB551" s="103"/>
      <c r="BC551" s="103"/>
      <c r="BD551" s="72">
        <f t="shared" si="609"/>
        <v>0</v>
      </c>
      <c r="BE551" s="104"/>
      <c r="BF551" s="104"/>
      <c r="BG551" s="152"/>
      <c r="BH551" s="159"/>
      <c r="BI551" s="103"/>
      <c r="BJ551" s="103"/>
      <c r="BK551" s="72">
        <f t="shared" si="610"/>
        <v>0</v>
      </c>
      <c r="BL551" s="104"/>
      <c r="BM551" s="104"/>
      <c r="BN551" s="105"/>
      <c r="BO551" s="102"/>
      <c r="BP551" s="103"/>
      <c r="BQ551" s="103"/>
      <c r="BR551" s="72">
        <f t="shared" si="611"/>
        <v>0</v>
      </c>
      <c r="BS551" s="104"/>
      <c r="BT551" s="104"/>
      <c r="BU551" s="152"/>
      <c r="BV551" s="159"/>
      <c r="BW551" s="103"/>
      <c r="BX551" s="103"/>
      <c r="BY551" s="72">
        <f t="shared" si="612"/>
        <v>0</v>
      </c>
      <c r="BZ551" s="104"/>
      <c r="CA551" s="104"/>
      <c r="CB551" s="105"/>
      <c r="CC551" s="102"/>
      <c r="CD551" s="103"/>
      <c r="CE551" s="103"/>
      <c r="CF551" s="72">
        <f t="shared" si="613"/>
        <v>0</v>
      </c>
      <c r="CG551" s="104"/>
      <c r="CH551" s="104"/>
      <c r="CI551" s="152"/>
      <c r="CJ551" s="159"/>
      <c r="CK551" s="103"/>
      <c r="CL551" s="103"/>
      <c r="CM551" s="72">
        <f t="shared" si="614"/>
        <v>0</v>
      </c>
      <c r="CN551" s="104"/>
      <c r="CO551" s="104"/>
      <c r="CP551" s="105"/>
      <c r="CQ551" s="102"/>
      <c r="CR551" s="103"/>
      <c r="CS551" s="103"/>
      <c r="CT551" s="72">
        <f t="shared" si="615"/>
        <v>0</v>
      </c>
      <c r="CU551" s="104"/>
      <c r="CV551" s="104"/>
      <c r="CW551" s="152"/>
      <c r="CX551" s="159"/>
      <c r="CY551" s="103"/>
      <c r="CZ551" s="103"/>
      <c r="DA551" s="72">
        <f t="shared" si="616"/>
        <v>0</v>
      </c>
      <c r="DB551" s="104"/>
      <c r="DC551" s="104"/>
      <c r="DD551" s="105"/>
      <c r="DE551" s="102"/>
      <c r="DF551" s="103"/>
      <c r="DG551" s="103"/>
      <c r="DH551" s="72">
        <f t="shared" si="617"/>
        <v>0</v>
      </c>
      <c r="DI551" s="104"/>
      <c r="DJ551" s="104"/>
      <c r="DK551" s="152"/>
      <c r="DL551" s="170">
        <f t="shared" si="618"/>
        <v>0</v>
      </c>
      <c r="DM551" s="51">
        <f>DN551*Довідники!$H$2</f>
        <v>0</v>
      </c>
      <c r="DN551" s="72">
        <f t="shared" si="619"/>
        <v>0</v>
      </c>
      <c r="DO551" s="96" t="str">
        <f t="shared" si="620"/>
        <v xml:space="preserve"> </v>
      </c>
      <c r="DP551" s="68" t="str">
        <f>IF(OR(DO551&lt;Довідники!$J$3, DO551&gt;Довідники!$K$3), "!", "")</f>
        <v>!</v>
      </c>
      <c r="DQ551" s="120"/>
      <c r="DR551" s="45" t="str">
        <f t="shared" si="621"/>
        <v/>
      </c>
      <c r="DS551" s="119"/>
      <c r="DT551" s="119"/>
      <c r="DU551" s="119"/>
      <c r="DV551" s="119"/>
      <c r="DW551" s="179"/>
      <c r="DX551" s="182"/>
      <c r="DY551" s="119"/>
      <c r="DZ551" s="119"/>
      <c r="EA551" s="183"/>
      <c r="EB551" s="129">
        <f t="shared" si="622"/>
        <v>0</v>
      </c>
      <c r="EC551" s="130">
        <f t="shared" si="623"/>
        <v>0</v>
      </c>
      <c r="ED551" s="131">
        <f t="shared" si="624"/>
        <v>0</v>
      </c>
      <c r="EE551" s="131">
        <f t="shared" si="625"/>
        <v>0</v>
      </c>
      <c r="EF551" s="131">
        <f t="shared" si="626"/>
        <v>0</v>
      </c>
      <c r="EG551" s="131">
        <f t="shared" si="627"/>
        <v>0</v>
      </c>
      <c r="EH551" s="131">
        <f t="shared" si="628"/>
        <v>0</v>
      </c>
      <c r="EI551" s="131">
        <f t="shared" si="629"/>
        <v>0</v>
      </c>
      <c r="EJ551" s="131">
        <f t="shared" si="630"/>
        <v>0</v>
      </c>
      <c r="EL551" s="123">
        <f t="shared" si="631"/>
        <v>0</v>
      </c>
    </row>
    <row r="552" spans="1:142" ht="13.5" hidden="1" thickBot="1" x14ac:dyDescent="0.25">
      <c r="A552" s="49">
        <f t="shared" si="632"/>
        <v>7</v>
      </c>
      <c r="B552" s="101"/>
      <c r="C552" s="50" t="str">
        <f>IF(ISBLANK(D552)=FALSE,VLOOKUP(D552,Довідники!$B$2:$C$45,2,FALSE),"")</f>
        <v/>
      </c>
      <c r="D552" s="145"/>
      <c r="E552" s="112"/>
      <c r="F552" s="48" t="str">
        <f t="shared" si="594"/>
        <v/>
      </c>
      <c r="G552" s="48" t="str">
        <f>CONCATENATE(IF($X552="З", CONCATENATE($R$4, ","), ""), IF($X552=Довідники!$E$5, CONCATENATE($R$4, "*,"), ""), IF($AE552="З", CONCATENATE($Y$4, ","), ""), IF($AE552=Довідники!$E$5, CONCATENATE($Y$4, "*,"), ""), IF($AL552="З", CONCATENATE($AF$4, ","), ""), IF($AL552=Довідники!$E$5, CONCATENATE($AF$4, "*,"), ""), IF($AS552="З", CONCATENATE($AM$4, ","), ""), IF($AS552=Довідники!$E$5, CONCATENATE($AM$4, "*,"), ""), IF($AZ552="З", CONCATENATE($AT$4, ","), ""), IF($AZ552=Довідники!$E$5, CONCATENATE($AT$4, "*,"), ""), IF($BG552="З", CONCATENATE($BA$4, ","), ""), IF($BG552=Довідники!$E$5, CONCATENATE($BA$4, "*,"), ""), IF($BN552="З", CONCATENATE($BH$4, ","), ""), IF($BN552=Довідники!$E$5, CONCATENATE($BH$4, "*,"), ""), IF($BU552="З", CONCATENATE($BO$4, ","), ""), IF($BU552=Довідники!$E$5, CONCATENATE($BO$4, "*,"), ""), IF($CB552="З", CONCATENATE($BV$4, ","), ""), IF($CB552=Довідники!$E$5, CONCATENATE($BV$4, "*,"), ""), IF($CI552="З", CONCATENATE($CC$4, ","), ""), IF($CI552=Довідники!$E$5, CONCATENATE($CC$4, "*,"), ""), IF($CP552="З", CONCATENATE($CJ$4, ","), ""), IF($CP552=Довідники!$E$5, CONCATENATE($CJ$4, "*,"), ""), IF($CW552="З", CONCATENATE($CQ$4, ","), ""), IF($CW552=Довідники!$E$5, CONCATENATE($CQ$4, "*,"), ""), IF($DD552="З", CONCATENATE($CX$4, ","), ""), IF($DD552=Довідники!$E$5, CONCATENATE($CX$4, "*,"), ""), IF($DK552="З", CONCATENATE($DE$4, ","), ""), IF($DK552=Довідники!$E$5, CONCATENATE($DE$4, "*,"), ""))</f>
        <v/>
      </c>
      <c r="H552" s="48" t="str">
        <f t="shared" si="595"/>
        <v/>
      </c>
      <c r="I552" s="48" t="str">
        <f t="shared" si="596"/>
        <v/>
      </c>
      <c r="J552" s="48">
        <f t="shared" si="597"/>
        <v>0</v>
      </c>
      <c r="K552" s="48" t="str">
        <f t="shared" si="598"/>
        <v/>
      </c>
      <c r="L552" s="48">
        <f t="shared" si="599"/>
        <v>0</v>
      </c>
      <c r="M552" s="51">
        <f t="shared" si="600"/>
        <v>0</v>
      </c>
      <c r="N552" s="51">
        <f t="shared" si="601"/>
        <v>0</v>
      </c>
      <c r="O552" s="52">
        <f t="shared" si="602"/>
        <v>0</v>
      </c>
      <c r="P552" s="96" t="str">
        <f t="shared" si="603"/>
        <v xml:space="preserve"> </v>
      </c>
      <c r="Q552" s="166" t="str">
        <f>IF(OR(P552&lt;Довідники!$J$8, P552&gt;Довідники!$K$8), "!", "")</f>
        <v>!</v>
      </c>
      <c r="R552" s="159"/>
      <c r="S552" s="103"/>
      <c r="T552" s="103"/>
      <c r="U552" s="72">
        <f t="shared" si="604"/>
        <v>0</v>
      </c>
      <c r="V552" s="104"/>
      <c r="W552" s="104"/>
      <c r="X552" s="105"/>
      <c r="Y552" s="102"/>
      <c r="Z552" s="103"/>
      <c r="AA552" s="103"/>
      <c r="AB552" s="72">
        <f t="shared" si="605"/>
        <v>0</v>
      </c>
      <c r="AC552" s="104"/>
      <c r="AD552" s="104"/>
      <c r="AE552" s="152"/>
      <c r="AF552" s="159"/>
      <c r="AG552" s="103"/>
      <c r="AH552" s="103"/>
      <c r="AI552" s="72">
        <f t="shared" si="606"/>
        <v>0</v>
      </c>
      <c r="AJ552" s="104"/>
      <c r="AK552" s="104"/>
      <c r="AL552" s="105"/>
      <c r="AM552" s="102"/>
      <c r="AN552" s="103"/>
      <c r="AO552" s="103"/>
      <c r="AP552" s="72">
        <f t="shared" si="607"/>
        <v>0</v>
      </c>
      <c r="AQ552" s="104"/>
      <c r="AR552" s="104"/>
      <c r="AS552" s="152"/>
      <c r="AT552" s="159"/>
      <c r="AU552" s="103"/>
      <c r="AV552" s="103"/>
      <c r="AW552" s="72">
        <f t="shared" si="608"/>
        <v>0</v>
      </c>
      <c r="AX552" s="104"/>
      <c r="AY552" s="104"/>
      <c r="AZ552" s="105"/>
      <c r="BA552" s="102"/>
      <c r="BB552" s="103"/>
      <c r="BC552" s="103"/>
      <c r="BD552" s="72">
        <f t="shared" si="609"/>
        <v>0</v>
      </c>
      <c r="BE552" s="104"/>
      <c r="BF552" s="104"/>
      <c r="BG552" s="152"/>
      <c r="BH552" s="159"/>
      <c r="BI552" s="103"/>
      <c r="BJ552" s="103"/>
      <c r="BK552" s="72">
        <f t="shared" si="610"/>
        <v>0</v>
      </c>
      <c r="BL552" s="104"/>
      <c r="BM552" s="104"/>
      <c r="BN552" s="105"/>
      <c r="BO552" s="102"/>
      <c r="BP552" s="103"/>
      <c r="BQ552" s="103"/>
      <c r="BR552" s="72">
        <f t="shared" si="611"/>
        <v>0</v>
      </c>
      <c r="BS552" s="104"/>
      <c r="BT552" s="104"/>
      <c r="BU552" s="152"/>
      <c r="BV552" s="159"/>
      <c r="BW552" s="103"/>
      <c r="BX552" s="103"/>
      <c r="BY552" s="72">
        <f t="shared" si="612"/>
        <v>0</v>
      </c>
      <c r="BZ552" s="104"/>
      <c r="CA552" s="104"/>
      <c r="CB552" s="105"/>
      <c r="CC552" s="102"/>
      <c r="CD552" s="103"/>
      <c r="CE552" s="103"/>
      <c r="CF552" s="72">
        <f t="shared" si="613"/>
        <v>0</v>
      </c>
      <c r="CG552" s="104"/>
      <c r="CH552" s="104"/>
      <c r="CI552" s="152"/>
      <c r="CJ552" s="159"/>
      <c r="CK552" s="103"/>
      <c r="CL552" s="103"/>
      <c r="CM552" s="72">
        <f t="shared" si="614"/>
        <v>0</v>
      </c>
      <c r="CN552" s="104"/>
      <c r="CO552" s="104"/>
      <c r="CP552" s="105"/>
      <c r="CQ552" s="102"/>
      <c r="CR552" s="103"/>
      <c r="CS552" s="103"/>
      <c r="CT552" s="72">
        <f t="shared" si="615"/>
        <v>0</v>
      </c>
      <c r="CU552" s="104"/>
      <c r="CV552" s="104"/>
      <c r="CW552" s="152"/>
      <c r="CX552" s="159"/>
      <c r="CY552" s="103"/>
      <c r="CZ552" s="103"/>
      <c r="DA552" s="72">
        <f t="shared" si="616"/>
        <v>0</v>
      </c>
      <c r="DB552" s="104"/>
      <c r="DC552" s="104"/>
      <c r="DD552" s="105"/>
      <c r="DE552" s="102"/>
      <c r="DF552" s="103"/>
      <c r="DG552" s="103"/>
      <c r="DH552" s="72">
        <f t="shared" si="617"/>
        <v>0</v>
      </c>
      <c r="DI552" s="104"/>
      <c r="DJ552" s="104"/>
      <c r="DK552" s="152"/>
      <c r="DL552" s="170">
        <f t="shared" si="618"/>
        <v>0</v>
      </c>
      <c r="DM552" s="51">
        <f>DN552*Довідники!$H$2</f>
        <v>0</v>
      </c>
      <c r="DN552" s="72">
        <f t="shared" si="619"/>
        <v>0</v>
      </c>
      <c r="DO552" s="96" t="str">
        <f t="shared" si="620"/>
        <v xml:space="preserve"> </v>
      </c>
      <c r="DP552" s="68" t="str">
        <f>IF(OR(DO552&lt;Довідники!$J$3, DO552&gt;Довідники!$K$3), "!", "")</f>
        <v>!</v>
      </c>
      <c r="DQ552" s="120"/>
      <c r="DR552" s="45" t="str">
        <f t="shared" si="621"/>
        <v/>
      </c>
      <c r="DS552" s="119"/>
      <c r="DT552" s="119"/>
      <c r="DU552" s="119"/>
      <c r="DV552" s="119"/>
      <c r="DW552" s="179"/>
      <c r="DX552" s="182"/>
      <c r="DY552" s="119"/>
      <c r="DZ552" s="119"/>
      <c r="EA552" s="183"/>
      <c r="EB552" s="129">
        <f t="shared" si="622"/>
        <v>0</v>
      </c>
      <c r="EC552" s="130">
        <f t="shared" si="623"/>
        <v>0</v>
      </c>
      <c r="ED552" s="131">
        <f t="shared" si="624"/>
        <v>0</v>
      </c>
      <c r="EE552" s="131">
        <f t="shared" si="625"/>
        <v>0</v>
      </c>
      <c r="EF552" s="131">
        <f t="shared" si="626"/>
        <v>0</v>
      </c>
      <c r="EG552" s="131">
        <f t="shared" si="627"/>
        <v>0</v>
      </c>
      <c r="EH552" s="131">
        <f t="shared" si="628"/>
        <v>0</v>
      </c>
      <c r="EI552" s="131">
        <f t="shared" si="629"/>
        <v>0</v>
      </c>
      <c r="EJ552" s="131">
        <f t="shared" si="630"/>
        <v>0</v>
      </c>
      <c r="EL552" s="123">
        <f t="shared" si="631"/>
        <v>0</v>
      </c>
    </row>
    <row r="553" spans="1:142" ht="13.5" hidden="1" thickBot="1" x14ac:dyDescent="0.25">
      <c r="A553" s="49">
        <f t="shared" si="632"/>
        <v>8</v>
      </c>
      <c r="B553" s="101"/>
      <c r="C553" s="50" t="str">
        <f>IF(ISBLANK(D553)=FALSE,VLOOKUP(D553,Довідники!$B$2:$C$45,2,FALSE),"")</f>
        <v/>
      </c>
      <c r="D553" s="145"/>
      <c r="E553" s="112"/>
      <c r="F553" s="48" t="str">
        <f t="shared" si="594"/>
        <v/>
      </c>
      <c r="G553" s="48" t="str">
        <f>CONCATENATE(IF($X553="З", CONCATENATE($R$4, ","), ""), IF($X553=Довідники!$E$5, CONCATENATE($R$4, "*,"), ""), IF($AE553="З", CONCATENATE($Y$4, ","), ""), IF($AE553=Довідники!$E$5, CONCATENATE($Y$4, "*,"), ""), IF($AL553="З", CONCATENATE($AF$4, ","), ""), IF($AL553=Довідники!$E$5, CONCATENATE($AF$4, "*,"), ""), IF($AS553="З", CONCATENATE($AM$4, ","), ""), IF($AS553=Довідники!$E$5, CONCATENATE($AM$4, "*,"), ""), IF($AZ553="З", CONCATENATE($AT$4, ","), ""), IF($AZ553=Довідники!$E$5, CONCATENATE($AT$4, "*,"), ""), IF($BG553="З", CONCATENATE($BA$4, ","), ""), IF($BG553=Довідники!$E$5, CONCATENATE($BA$4, "*,"), ""), IF($BN553="З", CONCATENATE($BH$4, ","), ""), IF($BN553=Довідники!$E$5, CONCATENATE($BH$4, "*,"), ""), IF($BU553="З", CONCATENATE($BO$4, ","), ""), IF($BU553=Довідники!$E$5, CONCATENATE($BO$4, "*,"), ""), IF($CB553="З", CONCATENATE($BV$4, ","), ""), IF($CB553=Довідники!$E$5, CONCATENATE($BV$4, "*,"), ""), IF($CI553="З", CONCATENATE($CC$4, ","), ""), IF($CI553=Довідники!$E$5, CONCATENATE($CC$4, "*,"), ""), IF($CP553="З", CONCATENATE($CJ$4, ","), ""), IF($CP553=Довідники!$E$5, CONCATENATE($CJ$4, "*,"), ""), IF($CW553="З", CONCATENATE($CQ$4, ","), ""), IF($CW553=Довідники!$E$5, CONCATENATE($CQ$4, "*,"), ""), IF($DD553="З", CONCATENATE($CX$4, ","), ""), IF($DD553=Довідники!$E$5, CONCATENATE($CX$4, "*,"), ""), IF($DK553="З", CONCATENATE($DE$4, ","), ""), IF($DK553=Довідники!$E$5, CONCATENATE($DE$4, "*,"), ""))</f>
        <v/>
      </c>
      <c r="H553" s="48" t="str">
        <f t="shared" si="595"/>
        <v/>
      </c>
      <c r="I553" s="48" t="str">
        <f t="shared" si="596"/>
        <v/>
      </c>
      <c r="J553" s="48">
        <f t="shared" si="597"/>
        <v>0</v>
      </c>
      <c r="K553" s="48" t="str">
        <f t="shared" si="598"/>
        <v/>
      </c>
      <c r="L553" s="48">
        <f t="shared" si="599"/>
        <v>0</v>
      </c>
      <c r="M553" s="51">
        <f t="shared" si="600"/>
        <v>0</v>
      </c>
      <c r="N553" s="51">
        <f t="shared" si="601"/>
        <v>0</v>
      </c>
      <c r="O553" s="52">
        <f t="shared" si="602"/>
        <v>0</v>
      </c>
      <c r="P553" s="96" t="str">
        <f t="shared" si="603"/>
        <v xml:space="preserve"> </v>
      </c>
      <c r="Q553" s="166" t="str">
        <f>IF(OR(P553&lt;Довідники!$J$8, P553&gt;Довідники!$K$8), "!", "")</f>
        <v>!</v>
      </c>
      <c r="R553" s="159"/>
      <c r="S553" s="103"/>
      <c r="T553" s="103"/>
      <c r="U553" s="72">
        <f t="shared" si="604"/>
        <v>0</v>
      </c>
      <c r="V553" s="104"/>
      <c r="W553" s="104"/>
      <c r="X553" s="105"/>
      <c r="Y553" s="102"/>
      <c r="Z553" s="103"/>
      <c r="AA553" s="103"/>
      <c r="AB553" s="72">
        <f t="shared" si="605"/>
        <v>0</v>
      </c>
      <c r="AC553" s="104"/>
      <c r="AD553" s="104"/>
      <c r="AE553" s="152"/>
      <c r="AF553" s="159"/>
      <c r="AG553" s="103"/>
      <c r="AH553" s="103"/>
      <c r="AI553" s="72">
        <f t="shared" si="606"/>
        <v>0</v>
      </c>
      <c r="AJ553" s="104"/>
      <c r="AK553" s="104"/>
      <c r="AL553" s="105"/>
      <c r="AM553" s="102"/>
      <c r="AN553" s="103"/>
      <c r="AO553" s="103"/>
      <c r="AP553" s="72">
        <f t="shared" si="607"/>
        <v>0</v>
      </c>
      <c r="AQ553" s="104"/>
      <c r="AR553" s="104"/>
      <c r="AS553" s="152"/>
      <c r="AT553" s="159"/>
      <c r="AU553" s="103"/>
      <c r="AV553" s="103"/>
      <c r="AW553" s="72">
        <f t="shared" si="608"/>
        <v>0</v>
      </c>
      <c r="AX553" s="104"/>
      <c r="AY553" s="104"/>
      <c r="AZ553" s="105"/>
      <c r="BA553" s="102"/>
      <c r="BB553" s="103"/>
      <c r="BC553" s="103"/>
      <c r="BD553" s="72">
        <f t="shared" si="609"/>
        <v>0</v>
      </c>
      <c r="BE553" s="104"/>
      <c r="BF553" s="104"/>
      <c r="BG553" s="152"/>
      <c r="BH553" s="159"/>
      <c r="BI553" s="103"/>
      <c r="BJ553" s="103"/>
      <c r="BK553" s="72">
        <f t="shared" si="610"/>
        <v>0</v>
      </c>
      <c r="BL553" s="104"/>
      <c r="BM553" s="104"/>
      <c r="BN553" s="105"/>
      <c r="BO553" s="102"/>
      <c r="BP553" s="103"/>
      <c r="BQ553" s="103"/>
      <c r="BR553" s="72">
        <f t="shared" si="611"/>
        <v>0</v>
      </c>
      <c r="BS553" s="104"/>
      <c r="BT553" s="104"/>
      <c r="BU553" s="152"/>
      <c r="BV553" s="159"/>
      <c r="BW553" s="103"/>
      <c r="BX553" s="103"/>
      <c r="BY553" s="72">
        <f t="shared" si="612"/>
        <v>0</v>
      </c>
      <c r="BZ553" s="104"/>
      <c r="CA553" s="104"/>
      <c r="CB553" s="105"/>
      <c r="CC553" s="102"/>
      <c r="CD553" s="103"/>
      <c r="CE553" s="103"/>
      <c r="CF553" s="72">
        <f t="shared" si="613"/>
        <v>0</v>
      </c>
      <c r="CG553" s="104"/>
      <c r="CH553" s="104"/>
      <c r="CI553" s="152"/>
      <c r="CJ553" s="159"/>
      <c r="CK553" s="103"/>
      <c r="CL553" s="103"/>
      <c r="CM553" s="72">
        <f t="shared" si="614"/>
        <v>0</v>
      </c>
      <c r="CN553" s="104"/>
      <c r="CO553" s="104"/>
      <c r="CP553" s="105"/>
      <c r="CQ553" s="102"/>
      <c r="CR553" s="103"/>
      <c r="CS553" s="103"/>
      <c r="CT553" s="72">
        <f t="shared" si="615"/>
        <v>0</v>
      </c>
      <c r="CU553" s="104"/>
      <c r="CV553" s="104"/>
      <c r="CW553" s="152"/>
      <c r="CX553" s="159"/>
      <c r="CY553" s="103"/>
      <c r="CZ553" s="103"/>
      <c r="DA553" s="72">
        <f t="shared" si="616"/>
        <v>0</v>
      </c>
      <c r="DB553" s="104"/>
      <c r="DC553" s="104"/>
      <c r="DD553" s="105"/>
      <c r="DE553" s="102"/>
      <c r="DF553" s="103"/>
      <c r="DG553" s="103"/>
      <c r="DH553" s="72">
        <f t="shared" si="617"/>
        <v>0</v>
      </c>
      <c r="DI553" s="104"/>
      <c r="DJ553" s="104"/>
      <c r="DK553" s="152"/>
      <c r="DL553" s="170">
        <f t="shared" si="618"/>
        <v>0</v>
      </c>
      <c r="DM553" s="51">
        <f>DN553*Довідники!$H$2</f>
        <v>0</v>
      </c>
      <c r="DN553" s="72">
        <f t="shared" si="619"/>
        <v>0</v>
      </c>
      <c r="DO553" s="96" t="str">
        <f t="shared" si="620"/>
        <v xml:space="preserve"> </v>
      </c>
      <c r="DP553" s="68" t="str">
        <f>IF(OR(DO553&lt;Довідники!$J$3, DO553&gt;Довідники!$K$3), "!", "")</f>
        <v>!</v>
      </c>
      <c r="DQ553" s="120"/>
      <c r="DR553" s="45" t="str">
        <f t="shared" si="621"/>
        <v/>
      </c>
      <c r="DS553" s="119"/>
      <c r="DT553" s="119"/>
      <c r="DU553" s="119"/>
      <c r="DV553" s="119"/>
      <c r="DW553" s="179"/>
      <c r="DX553" s="182"/>
      <c r="DY553" s="119"/>
      <c r="DZ553" s="119"/>
      <c r="EA553" s="183"/>
      <c r="EB553" s="129">
        <f t="shared" si="622"/>
        <v>0</v>
      </c>
      <c r="EC553" s="130">
        <f t="shared" si="623"/>
        <v>0</v>
      </c>
      <c r="ED553" s="131">
        <f t="shared" si="624"/>
        <v>0</v>
      </c>
      <c r="EE553" s="131">
        <f t="shared" si="625"/>
        <v>0</v>
      </c>
      <c r="EF553" s="131">
        <f t="shared" si="626"/>
        <v>0</v>
      </c>
      <c r="EG553" s="131">
        <f t="shared" si="627"/>
        <v>0</v>
      </c>
      <c r="EH553" s="131">
        <f t="shared" si="628"/>
        <v>0</v>
      </c>
      <c r="EI553" s="131">
        <f t="shared" si="629"/>
        <v>0</v>
      </c>
      <c r="EJ553" s="131">
        <f t="shared" si="630"/>
        <v>0</v>
      </c>
      <c r="EL553" s="123">
        <f t="shared" si="631"/>
        <v>0</v>
      </c>
    </row>
    <row r="554" spans="1:142" ht="13.5" hidden="1" thickBot="1" x14ac:dyDescent="0.25">
      <c r="A554" s="49">
        <f t="shared" si="632"/>
        <v>9</v>
      </c>
      <c r="B554" s="101"/>
      <c r="C554" s="50" t="str">
        <f>IF(ISBLANK(D554)=FALSE,VLOOKUP(D554,Довідники!$B$2:$C$45,2,FALSE),"")</f>
        <v/>
      </c>
      <c r="D554" s="145"/>
      <c r="E554" s="112"/>
      <c r="F554" s="48" t="str">
        <f t="shared" si="594"/>
        <v/>
      </c>
      <c r="G554" s="48" t="str">
        <f>CONCATENATE(IF($X554="З", CONCATENATE($R$4, ","), ""), IF($X554=Довідники!$E$5, CONCATENATE($R$4, "*,"), ""), IF($AE554="З", CONCATENATE($Y$4, ","), ""), IF($AE554=Довідники!$E$5, CONCATENATE($Y$4, "*,"), ""), IF($AL554="З", CONCATENATE($AF$4, ","), ""), IF($AL554=Довідники!$E$5, CONCATENATE($AF$4, "*,"), ""), IF($AS554="З", CONCATENATE($AM$4, ","), ""), IF($AS554=Довідники!$E$5, CONCATENATE($AM$4, "*,"), ""), IF($AZ554="З", CONCATENATE($AT$4, ","), ""), IF($AZ554=Довідники!$E$5, CONCATENATE($AT$4, "*,"), ""), IF($BG554="З", CONCATENATE($BA$4, ","), ""), IF($BG554=Довідники!$E$5, CONCATENATE($BA$4, "*,"), ""), IF($BN554="З", CONCATENATE($BH$4, ","), ""), IF($BN554=Довідники!$E$5, CONCATENATE($BH$4, "*,"), ""), IF($BU554="З", CONCATENATE($BO$4, ","), ""), IF($BU554=Довідники!$E$5, CONCATENATE($BO$4, "*,"), ""), IF($CB554="З", CONCATENATE($BV$4, ","), ""), IF($CB554=Довідники!$E$5, CONCATENATE($BV$4, "*,"), ""), IF($CI554="З", CONCATENATE($CC$4, ","), ""), IF($CI554=Довідники!$E$5, CONCATENATE($CC$4, "*,"), ""), IF($CP554="З", CONCATENATE($CJ$4, ","), ""), IF($CP554=Довідники!$E$5, CONCATENATE($CJ$4, "*,"), ""), IF($CW554="З", CONCATENATE($CQ$4, ","), ""), IF($CW554=Довідники!$E$5, CONCATENATE($CQ$4, "*,"), ""), IF($DD554="З", CONCATENATE($CX$4, ","), ""), IF($DD554=Довідники!$E$5, CONCATENATE($CX$4, "*,"), ""), IF($DK554="З", CONCATENATE($DE$4, ","), ""), IF($DK554=Довідники!$E$5, CONCATENATE($DE$4, "*,"), ""))</f>
        <v/>
      </c>
      <c r="H554" s="48" t="str">
        <f t="shared" si="595"/>
        <v/>
      </c>
      <c r="I554" s="48" t="str">
        <f t="shared" si="596"/>
        <v/>
      </c>
      <c r="J554" s="48">
        <f t="shared" si="597"/>
        <v>0</v>
      </c>
      <c r="K554" s="48" t="str">
        <f t="shared" si="598"/>
        <v/>
      </c>
      <c r="L554" s="48">
        <f t="shared" si="599"/>
        <v>0</v>
      </c>
      <c r="M554" s="51">
        <f t="shared" si="600"/>
        <v>0</v>
      </c>
      <c r="N554" s="51">
        <f t="shared" si="601"/>
        <v>0</v>
      </c>
      <c r="O554" s="52">
        <f t="shared" si="602"/>
        <v>0</v>
      </c>
      <c r="P554" s="96" t="str">
        <f t="shared" si="603"/>
        <v xml:space="preserve"> </v>
      </c>
      <c r="Q554" s="166" t="str">
        <f>IF(OR(P554&lt;Довідники!$J$8, P554&gt;Довідники!$K$8), "!", "")</f>
        <v>!</v>
      </c>
      <c r="R554" s="159"/>
      <c r="S554" s="103"/>
      <c r="T554" s="103"/>
      <c r="U554" s="72">
        <f t="shared" si="604"/>
        <v>0</v>
      </c>
      <c r="V554" s="104"/>
      <c r="W554" s="104"/>
      <c r="X554" s="105"/>
      <c r="Y554" s="102"/>
      <c r="Z554" s="103"/>
      <c r="AA554" s="103"/>
      <c r="AB554" s="72">
        <f t="shared" si="605"/>
        <v>0</v>
      </c>
      <c r="AC554" s="104"/>
      <c r="AD554" s="104"/>
      <c r="AE554" s="152"/>
      <c r="AF554" s="159"/>
      <c r="AG554" s="103"/>
      <c r="AH554" s="103"/>
      <c r="AI554" s="72">
        <f t="shared" si="606"/>
        <v>0</v>
      </c>
      <c r="AJ554" s="104"/>
      <c r="AK554" s="104"/>
      <c r="AL554" s="105"/>
      <c r="AM554" s="102"/>
      <c r="AN554" s="103"/>
      <c r="AO554" s="103"/>
      <c r="AP554" s="72">
        <f t="shared" si="607"/>
        <v>0</v>
      </c>
      <c r="AQ554" s="104"/>
      <c r="AR554" s="104"/>
      <c r="AS554" s="152"/>
      <c r="AT554" s="159"/>
      <c r="AU554" s="103"/>
      <c r="AV554" s="103"/>
      <c r="AW554" s="72">
        <f t="shared" si="608"/>
        <v>0</v>
      </c>
      <c r="AX554" s="104"/>
      <c r="AY554" s="104"/>
      <c r="AZ554" s="105"/>
      <c r="BA554" s="102"/>
      <c r="BB554" s="103"/>
      <c r="BC554" s="103"/>
      <c r="BD554" s="72">
        <f t="shared" si="609"/>
        <v>0</v>
      </c>
      <c r="BE554" s="104"/>
      <c r="BF554" s="104"/>
      <c r="BG554" s="152"/>
      <c r="BH554" s="159"/>
      <c r="BI554" s="103"/>
      <c r="BJ554" s="103"/>
      <c r="BK554" s="72">
        <f t="shared" si="610"/>
        <v>0</v>
      </c>
      <c r="BL554" s="104"/>
      <c r="BM554" s="104"/>
      <c r="BN554" s="105"/>
      <c r="BO554" s="102"/>
      <c r="BP554" s="103"/>
      <c r="BQ554" s="103"/>
      <c r="BR554" s="72">
        <f t="shared" si="611"/>
        <v>0</v>
      </c>
      <c r="BS554" s="104"/>
      <c r="BT554" s="104"/>
      <c r="BU554" s="152"/>
      <c r="BV554" s="159"/>
      <c r="BW554" s="103"/>
      <c r="BX554" s="103"/>
      <c r="BY554" s="72">
        <f t="shared" si="612"/>
        <v>0</v>
      </c>
      <c r="BZ554" s="104"/>
      <c r="CA554" s="104"/>
      <c r="CB554" s="105"/>
      <c r="CC554" s="102"/>
      <c r="CD554" s="103"/>
      <c r="CE554" s="103"/>
      <c r="CF554" s="72">
        <f t="shared" si="613"/>
        <v>0</v>
      </c>
      <c r="CG554" s="104"/>
      <c r="CH554" s="104"/>
      <c r="CI554" s="152"/>
      <c r="CJ554" s="159"/>
      <c r="CK554" s="103"/>
      <c r="CL554" s="103"/>
      <c r="CM554" s="72">
        <f t="shared" si="614"/>
        <v>0</v>
      </c>
      <c r="CN554" s="104"/>
      <c r="CO554" s="104"/>
      <c r="CP554" s="105"/>
      <c r="CQ554" s="102"/>
      <c r="CR554" s="103"/>
      <c r="CS554" s="103"/>
      <c r="CT554" s="72">
        <f t="shared" si="615"/>
        <v>0</v>
      </c>
      <c r="CU554" s="104"/>
      <c r="CV554" s="104"/>
      <c r="CW554" s="152"/>
      <c r="CX554" s="159"/>
      <c r="CY554" s="103"/>
      <c r="CZ554" s="103"/>
      <c r="DA554" s="72">
        <f t="shared" si="616"/>
        <v>0</v>
      </c>
      <c r="DB554" s="104"/>
      <c r="DC554" s="104"/>
      <c r="DD554" s="105"/>
      <c r="DE554" s="102"/>
      <c r="DF554" s="103"/>
      <c r="DG554" s="103"/>
      <c r="DH554" s="72">
        <f t="shared" si="617"/>
        <v>0</v>
      </c>
      <c r="DI554" s="104"/>
      <c r="DJ554" s="104"/>
      <c r="DK554" s="152"/>
      <c r="DL554" s="170">
        <f t="shared" si="618"/>
        <v>0</v>
      </c>
      <c r="DM554" s="51">
        <f>DN554*Довідники!$H$2</f>
        <v>0</v>
      </c>
      <c r="DN554" s="72">
        <f t="shared" si="619"/>
        <v>0</v>
      </c>
      <c r="DO554" s="96" t="str">
        <f t="shared" si="620"/>
        <v xml:space="preserve"> </v>
      </c>
      <c r="DP554" s="68" t="str">
        <f>IF(OR(DO554&lt;Довідники!$J$3, DO554&gt;Довідники!$K$3), "!", "")</f>
        <v>!</v>
      </c>
      <c r="DQ554" s="120"/>
      <c r="DR554" s="45" t="str">
        <f t="shared" si="621"/>
        <v/>
      </c>
      <c r="DS554" s="119"/>
      <c r="DT554" s="119"/>
      <c r="DU554" s="119"/>
      <c r="DV554" s="119"/>
      <c r="DW554" s="179"/>
      <c r="DX554" s="182"/>
      <c r="DY554" s="119"/>
      <c r="DZ554" s="119"/>
      <c r="EA554" s="183"/>
      <c r="EB554" s="129">
        <f t="shared" si="622"/>
        <v>0</v>
      </c>
      <c r="EC554" s="130">
        <f t="shared" si="623"/>
        <v>0</v>
      </c>
      <c r="ED554" s="131">
        <f t="shared" si="624"/>
        <v>0</v>
      </c>
      <c r="EE554" s="131">
        <f t="shared" si="625"/>
        <v>0</v>
      </c>
      <c r="EF554" s="131">
        <f t="shared" si="626"/>
        <v>0</v>
      </c>
      <c r="EG554" s="131">
        <f t="shared" si="627"/>
        <v>0</v>
      </c>
      <c r="EH554" s="131">
        <f t="shared" si="628"/>
        <v>0</v>
      </c>
      <c r="EI554" s="131">
        <f t="shared" si="629"/>
        <v>0</v>
      </c>
      <c r="EJ554" s="131">
        <f t="shared" si="630"/>
        <v>0</v>
      </c>
      <c r="EL554" s="123">
        <f t="shared" si="631"/>
        <v>0</v>
      </c>
    </row>
    <row r="555" spans="1:142" ht="13.5" hidden="1" thickBot="1" x14ac:dyDescent="0.25">
      <c r="A555" s="49">
        <f t="shared" si="632"/>
        <v>10</v>
      </c>
      <c r="B555" s="101"/>
      <c r="C555" s="50" t="str">
        <f>IF(ISBLANK(D555)=FALSE,VLOOKUP(D555,Довідники!$B$2:$C$45,2,FALSE),"")</f>
        <v/>
      </c>
      <c r="D555" s="145"/>
      <c r="E555" s="112"/>
      <c r="F555" s="48" t="str">
        <f t="shared" si="594"/>
        <v/>
      </c>
      <c r="G555" s="48" t="str">
        <f>CONCATENATE(IF($X555="З", CONCATENATE($R$4, ","), ""), IF($X555=Довідники!$E$5, CONCATENATE($R$4, "*,"), ""), IF($AE555="З", CONCATENATE($Y$4, ","), ""), IF($AE555=Довідники!$E$5, CONCATENATE($Y$4, "*,"), ""), IF($AL555="З", CONCATENATE($AF$4, ","), ""), IF($AL555=Довідники!$E$5, CONCATENATE($AF$4, "*,"), ""), IF($AS555="З", CONCATENATE($AM$4, ","), ""), IF($AS555=Довідники!$E$5, CONCATENATE($AM$4, "*,"), ""), IF($AZ555="З", CONCATENATE($AT$4, ","), ""), IF($AZ555=Довідники!$E$5, CONCATENATE($AT$4, "*,"), ""), IF($BG555="З", CONCATENATE($BA$4, ","), ""), IF($BG555=Довідники!$E$5, CONCATENATE($BA$4, "*,"), ""), IF($BN555="З", CONCATENATE($BH$4, ","), ""), IF($BN555=Довідники!$E$5, CONCATENATE($BH$4, "*,"), ""), IF($BU555="З", CONCATENATE($BO$4, ","), ""), IF($BU555=Довідники!$E$5, CONCATENATE($BO$4, "*,"), ""), IF($CB555="З", CONCATENATE($BV$4, ","), ""), IF($CB555=Довідники!$E$5, CONCATENATE($BV$4, "*,"), ""), IF($CI555="З", CONCATENATE($CC$4, ","), ""), IF($CI555=Довідники!$E$5, CONCATENATE($CC$4, "*,"), ""), IF($CP555="З", CONCATENATE($CJ$4, ","), ""), IF($CP555=Довідники!$E$5, CONCATENATE($CJ$4, "*,"), ""), IF($CW555="З", CONCATENATE($CQ$4, ","), ""), IF($CW555=Довідники!$E$5, CONCATENATE($CQ$4, "*,"), ""), IF($DD555="З", CONCATENATE($CX$4, ","), ""), IF($DD555=Довідники!$E$5, CONCATENATE($CX$4, "*,"), ""), IF($DK555="З", CONCATENATE($DE$4, ","), ""), IF($DK555=Довідники!$E$5, CONCATENATE($DE$4, "*,"), ""))</f>
        <v/>
      </c>
      <c r="H555" s="48" t="str">
        <f t="shared" si="595"/>
        <v/>
      </c>
      <c r="I555" s="48" t="str">
        <f t="shared" si="596"/>
        <v/>
      </c>
      <c r="J555" s="48">
        <f t="shared" si="597"/>
        <v>0</v>
      </c>
      <c r="K555" s="48" t="str">
        <f t="shared" si="598"/>
        <v/>
      </c>
      <c r="L555" s="48">
        <f t="shared" si="599"/>
        <v>0</v>
      </c>
      <c r="M555" s="51">
        <f t="shared" si="600"/>
        <v>0</v>
      </c>
      <c r="N555" s="51">
        <f t="shared" si="601"/>
        <v>0</v>
      </c>
      <c r="O555" s="52">
        <f t="shared" si="602"/>
        <v>0</v>
      </c>
      <c r="P555" s="96" t="str">
        <f t="shared" si="603"/>
        <v xml:space="preserve"> </v>
      </c>
      <c r="Q555" s="166" t="str">
        <f>IF(OR(P555&lt;Довідники!$J$8, P555&gt;Довідники!$K$8), "!", "")</f>
        <v>!</v>
      </c>
      <c r="R555" s="159"/>
      <c r="S555" s="103"/>
      <c r="T555" s="103"/>
      <c r="U555" s="72">
        <f t="shared" si="604"/>
        <v>0</v>
      </c>
      <c r="V555" s="104"/>
      <c r="W555" s="104"/>
      <c r="X555" s="105"/>
      <c r="Y555" s="102"/>
      <c r="Z555" s="103"/>
      <c r="AA555" s="103"/>
      <c r="AB555" s="72">
        <f t="shared" si="605"/>
        <v>0</v>
      </c>
      <c r="AC555" s="104"/>
      <c r="AD555" s="104"/>
      <c r="AE555" s="152"/>
      <c r="AF555" s="159"/>
      <c r="AG555" s="103"/>
      <c r="AH555" s="103"/>
      <c r="AI555" s="72">
        <f t="shared" si="606"/>
        <v>0</v>
      </c>
      <c r="AJ555" s="104"/>
      <c r="AK555" s="104"/>
      <c r="AL555" s="105"/>
      <c r="AM555" s="102"/>
      <c r="AN555" s="103"/>
      <c r="AO555" s="103"/>
      <c r="AP555" s="72">
        <f t="shared" si="607"/>
        <v>0</v>
      </c>
      <c r="AQ555" s="104"/>
      <c r="AR555" s="104"/>
      <c r="AS555" s="152"/>
      <c r="AT555" s="159"/>
      <c r="AU555" s="103"/>
      <c r="AV555" s="103"/>
      <c r="AW555" s="72">
        <f t="shared" si="608"/>
        <v>0</v>
      </c>
      <c r="AX555" s="104"/>
      <c r="AY555" s="104"/>
      <c r="AZ555" s="105"/>
      <c r="BA555" s="102"/>
      <c r="BB555" s="103"/>
      <c r="BC555" s="103"/>
      <c r="BD555" s="72">
        <f t="shared" si="609"/>
        <v>0</v>
      </c>
      <c r="BE555" s="104"/>
      <c r="BF555" s="104"/>
      <c r="BG555" s="152"/>
      <c r="BH555" s="159"/>
      <c r="BI555" s="103"/>
      <c r="BJ555" s="103"/>
      <c r="BK555" s="72">
        <f t="shared" si="610"/>
        <v>0</v>
      </c>
      <c r="BL555" s="104"/>
      <c r="BM555" s="104"/>
      <c r="BN555" s="105"/>
      <c r="BO555" s="102"/>
      <c r="BP555" s="103"/>
      <c r="BQ555" s="103"/>
      <c r="BR555" s="72">
        <f t="shared" si="611"/>
        <v>0</v>
      </c>
      <c r="BS555" s="104"/>
      <c r="BT555" s="104"/>
      <c r="BU555" s="152"/>
      <c r="BV555" s="159"/>
      <c r="BW555" s="103"/>
      <c r="BX555" s="103"/>
      <c r="BY555" s="72">
        <f t="shared" si="612"/>
        <v>0</v>
      </c>
      <c r="BZ555" s="104"/>
      <c r="CA555" s="104"/>
      <c r="CB555" s="105"/>
      <c r="CC555" s="102"/>
      <c r="CD555" s="103"/>
      <c r="CE555" s="103"/>
      <c r="CF555" s="72">
        <f t="shared" si="613"/>
        <v>0</v>
      </c>
      <c r="CG555" s="104"/>
      <c r="CH555" s="104"/>
      <c r="CI555" s="152"/>
      <c r="CJ555" s="159"/>
      <c r="CK555" s="103"/>
      <c r="CL555" s="103"/>
      <c r="CM555" s="72">
        <f t="shared" si="614"/>
        <v>0</v>
      </c>
      <c r="CN555" s="104"/>
      <c r="CO555" s="104"/>
      <c r="CP555" s="105"/>
      <c r="CQ555" s="102"/>
      <c r="CR555" s="103"/>
      <c r="CS555" s="103"/>
      <c r="CT555" s="72">
        <f t="shared" si="615"/>
        <v>0</v>
      </c>
      <c r="CU555" s="104"/>
      <c r="CV555" s="104"/>
      <c r="CW555" s="152"/>
      <c r="CX555" s="159"/>
      <c r="CY555" s="103"/>
      <c r="CZ555" s="103"/>
      <c r="DA555" s="72">
        <f t="shared" si="616"/>
        <v>0</v>
      </c>
      <c r="DB555" s="104"/>
      <c r="DC555" s="104"/>
      <c r="DD555" s="105"/>
      <c r="DE555" s="102"/>
      <c r="DF555" s="103"/>
      <c r="DG555" s="103"/>
      <c r="DH555" s="72">
        <f t="shared" si="617"/>
        <v>0</v>
      </c>
      <c r="DI555" s="104"/>
      <c r="DJ555" s="104"/>
      <c r="DK555" s="152"/>
      <c r="DL555" s="170">
        <f t="shared" si="618"/>
        <v>0</v>
      </c>
      <c r="DM555" s="51">
        <f>DN555*Довідники!$H$2</f>
        <v>0</v>
      </c>
      <c r="DN555" s="72">
        <f t="shared" si="619"/>
        <v>0</v>
      </c>
      <c r="DO555" s="96" t="str">
        <f t="shared" si="620"/>
        <v xml:space="preserve"> </v>
      </c>
      <c r="DP555" s="68" t="str">
        <f>IF(OR(DO555&lt;Довідники!$J$3, DO555&gt;Довідники!$K$3), "!", "")</f>
        <v>!</v>
      </c>
      <c r="DQ555" s="120"/>
      <c r="DR555" s="45" t="str">
        <f t="shared" si="621"/>
        <v/>
      </c>
      <c r="DS555" s="119"/>
      <c r="DT555" s="119"/>
      <c r="DU555" s="119"/>
      <c r="DV555" s="119"/>
      <c r="DW555" s="179"/>
      <c r="DX555" s="182"/>
      <c r="DY555" s="119"/>
      <c r="DZ555" s="119"/>
      <c r="EA555" s="183"/>
      <c r="EB555" s="129">
        <f t="shared" si="622"/>
        <v>0</v>
      </c>
      <c r="EC555" s="130">
        <f t="shared" si="623"/>
        <v>0</v>
      </c>
      <c r="ED555" s="131">
        <f t="shared" si="624"/>
        <v>0</v>
      </c>
      <c r="EE555" s="131">
        <f t="shared" si="625"/>
        <v>0</v>
      </c>
      <c r="EF555" s="131">
        <f t="shared" si="626"/>
        <v>0</v>
      </c>
      <c r="EG555" s="131">
        <f t="shared" si="627"/>
        <v>0</v>
      </c>
      <c r="EH555" s="131">
        <f t="shared" si="628"/>
        <v>0</v>
      </c>
      <c r="EI555" s="131">
        <f t="shared" si="629"/>
        <v>0</v>
      </c>
      <c r="EJ555" s="131">
        <f t="shared" si="630"/>
        <v>0</v>
      </c>
      <c r="EL555" s="123">
        <f t="shared" si="631"/>
        <v>0</v>
      </c>
    </row>
    <row r="556" spans="1:142" ht="13.5" hidden="1" thickBot="1" x14ac:dyDescent="0.25">
      <c r="A556" s="49">
        <f t="shared" si="632"/>
        <v>11</v>
      </c>
      <c r="B556" s="101"/>
      <c r="C556" s="50" t="str">
        <f>IF(ISBLANK(D556)=FALSE,VLOOKUP(D556,Довідники!$B$2:$C$45,2,FALSE),"")</f>
        <v/>
      </c>
      <c r="D556" s="145"/>
      <c r="E556" s="112"/>
      <c r="F556" s="48" t="str">
        <f t="shared" si="594"/>
        <v/>
      </c>
      <c r="G556" s="48" t="str">
        <f>CONCATENATE(IF($X556="З", CONCATENATE($R$4, ","), ""), IF($X556=Довідники!$E$5, CONCATENATE($R$4, "*,"), ""), IF($AE556="З", CONCATENATE($Y$4, ","), ""), IF($AE556=Довідники!$E$5, CONCATENATE($Y$4, "*,"), ""), IF($AL556="З", CONCATENATE($AF$4, ","), ""), IF($AL556=Довідники!$E$5, CONCATENATE($AF$4, "*,"), ""), IF($AS556="З", CONCATENATE($AM$4, ","), ""), IF($AS556=Довідники!$E$5, CONCATENATE($AM$4, "*,"), ""), IF($AZ556="З", CONCATENATE($AT$4, ","), ""), IF($AZ556=Довідники!$E$5, CONCATENATE($AT$4, "*,"), ""), IF($BG556="З", CONCATENATE($BA$4, ","), ""), IF($BG556=Довідники!$E$5, CONCATENATE($BA$4, "*,"), ""), IF($BN556="З", CONCATENATE($BH$4, ","), ""), IF($BN556=Довідники!$E$5, CONCATENATE($BH$4, "*,"), ""), IF($BU556="З", CONCATENATE($BO$4, ","), ""), IF($BU556=Довідники!$E$5, CONCATENATE($BO$4, "*,"), ""), IF($CB556="З", CONCATENATE($BV$4, ","), ""), IF($CB556=Довідники!$E$5, CONCATENATE($BV$4, "*,"), ""), IF($CI556="З", CONCATENATE($CC$4, ","), ""), IF($CI556=Довідники!$E$5, CONCATENATE($CC$4, "*,"), ""), IF($CP556="З", CONCATENATE($CJ$4, ","), ""), IF($CP556=Довідники!$E$5, CONCATENATE($CJ$4, "*,"), ""), IF($CW556="З", CONCATENATE($CQ$4, ","), ""), IF($CW556=Довідники!$E$5, CONCATENATE($CQ$4, "*,"), ""), IF($DD556="З", CONCATENATE($CX$4, ","), ""), IF($DD556=Довідники!$E$5, CONCATENATE($CX$4, "*,"), ""), IF($DK556="З", CONCATENATE($DE$4, ","), ""), IF($DK556=Довідники!$E$5, CONCATENATE($DE$4, "*,"), ""))</f>
        <v/>
      </c>
      <c r="H556" s="48" t="str">
        <f t="shared" si="595"/>
        <v/>
      </c>
      <c r="I556" s="48" t="str">
        <f t="shared" si="596"/>
        <v/>
      </c>
      <c r="J556" s="48">
        <f t="shared" si="597"/>
        <v>0</v>
      </c>
      <c r="K556" s="48" t="str">
        <f t="shared" si="598"/>
        <v/>
      </c>
      <c r="L556" s="48">
        <f t="shared" si="599"/>
        <v>0</v>
      </c>
      <c r="M556" s="51">
        <f t="shared" si="600"/>
        <v>0</v>
      </c>
      <c r="N556" s="51">
        <f t="shared" si="601"/>
        <v>0</v>
      </c>
      <c r="O556" s="52">
        <f t="shared" si="602"/>
        <v>0</v>
      </c>
      <c r="P556" s="96" t="str">
        <f t="shared" si="603"/>
        <v xml:space="preserve"> </v>
      </c>
      <c r="Q556" s="166" t="str">
        <f>IF(OR(P556&lt;Довідники!$J$8, P556&gt;Довідники!$K$8), "!", "")</f>
        <v>!</v>
      </c>
      <c r="R556" s="159"/>
      <c r="S556" s="103"/>
      <c r="T556" s="103"/>
      <c r="U556" s="72">
        <f t="shared" si="604"/>
        <v>0</v>
      </c>
      <c r="V556" s="104"/>
      <c r="W556" s="104"/>
      <c r="X556" s="105"/>
      <c r="Y556" s="102"/>
      <c r="Z556" s="103"/>
      <c r="AA556" s="103"/>
      <c r="AB556" s="72">
        <f t="shared" si="605"/>
        <v>0</v>
      </c>
      <c r="AC556" s="104"/>
      <c r="AD556" s="104"/>
      <c r="AE556" s="152"/>
      <c r="AF556" s="159"/>
      <c r="AG556" s="103"/>
      <c r="AH556" s="103"/>
      <c r="AI556" s="72">
        <f t="shared" si="606"/>
        <v>0</v>
      </c>
      <c r="AJ556" s="104"/>
      <c r="AK556" s="104"/>
      <c r="AL556" s="105"/>
      <c r="AM556" s="102"/>
      <c r="AN556" s="103"/>
      <c r="AO556" s="103"/>
      <c r="AP556" s="72">
        <f t="shared" si="607"/>
        <v>0</v>
      </c>
      <c r="AQ556" s="104"/>
      <c r="AR556" s="104"/>
      <c r="AS556" s="152"/>
      <c r="AT556" s="159"/>
      <c r="AU556" s="103"/>
      <c r="AV556" s="103"/>
      <c r="AW556" s="72">
        <f t="shared" si="608"/>
        <v>0</v>
      </c>
      <c r="AX556" s="104"/>
      <c r="AY556" s="104"/>
      <c r="AZ556" s="105"/>
      <c r="BA556" s="102"/>
      <c r="BB556" s="103"/>
      <c r="BC556" s="103"/>
      <c r="BD556" s="72">
        <f t="shared" si="609"/>
        <v>0</v>
      </c>
      <c r="BE556" s="104"/>
      <c r="BF556" s="104"/>
      <c r="BG556" s="152"/>
      <c r="BH556" s="159"/>
      <c r="BI556" s="103"/>
      <c r="BJ556" s="103"/>
      <c r="BK556" s="72">
        <f t="shared" si="610"/>
        <v>0</v>
      </c>
      <c r="BL556" s="104"/>
      <c r="BM556" s="104"/>
      <c r="BN556" s="105"/>
      <c r="BO556" s="102"/>
      <c r="BP556" s="103"/>
      <c r="BQ556" s="103"/>
      <c r="BR556" s="72">
        <f t="shared" si="611"/>
        <v>0</v>
      </c>
      <c r="BS556" s="104"/>
      <c r="BT556" s="104"/>
      <c r="BU556" s="152"/>
      <c r="BV556" s="159"/>
      <c r="BW556" s="103"/>
      <c r="BX556" s="103"/>
      <c r="BY556" s="72">
        <f t="shared" si="612"/>
        <v>0</v>
      </c>
      <c r="BZ556" s="104"/>
      <c r="CA556" s="104"/>
      <c r="CB556" s="105"/>
      <c r="CC556" s="102"/>
      <c r="CD556" s="103"/>
      <c r="CE556" s="103"/>
      <c r="CF556" s="72">
        <f t="shared" si="613"/>
        <v>0</v>
      </c>
      <c r="CG556" s="104"/>
      <c r="CH556" s="104"/>
      <c r="CI556" s="152"/>
      <c r="CJ556" s="159"/>
      <c r="CK556" s="103"/>
      <c r="CL556" s="103"/>
      <c r="CM556" s="72">
        <f t="shared" si="614"/>
        <v>0</v>
      </c>
      <c r="CN556" s="104"/>
      <c r="CO556" s="104"/>
      <c r="CP556" s="105"/>
      <c r="CQ556" s="102"/>
      <c r="CR556" s="103"/>
      <c r="CS556" s="103"/>
      <c r="CT556" s="72">
        <f t="shared" si="615"/>
        <v>0</v>
      </c>
      <c r="CU556" s="104"/>
      <c r="CV556" s="104"/>
      <c r="CW556" s="152"/>
      <c r="CX556" s="159"/>
      <c r="CY556" s="103"/>
      <c r="CZ556" s="103"/>
      <c r="DA556" s="72">
        <f t="shared" si="616"/>
        <v>0</v>
      </c>
      <c r="DB556" s="104"/>
      <c r="DC556" s="104"/>
      <c r="DD556" s="105"/>
      <c r="DE556" s="102"/>
      <c r="DF556" s="103"/>
      <c r="DG556" s="103"/>
      <c r="DH556" s="72">
        <f t="shared" si="617"/>
        <v>0</v>
      </c>
      <c r="DI556" s="104"/>
      <c r="DJ556" s="104"/>
      <c r="DK556" s="152"/>
      <c r="DL556" s="170">
        <f t="shared" si="618"/>
        <v>0</v>
      </c>
      <c r="DM556" s="51">
        <f>DN556*Довідники!$H$2</f>
        <v>0</v>
      </c>
      <c r="DN556" s="72">
        <f t="shared" si="619"/>
        <v>0</v>
      </c>
      <c r="DO556" s="96" t="str">
        <f t="shared" si="620"/>
        <v xml:space="preserve"> </v>
      </c>
      <c r="DP556" s="68" t="str">
        <f>IF(OR(DO556&lt;Довідники!$J$3, DO556&gt;Довідники!$K$3), "!", "")</f>
        <v>!</v>
      </c>
      <c r="DQ556" s="120"/>
      <c r="DR556" s="45" t="str">
        <f t="shared" si="621"/>
        <v/>
      </c>
      <c r="DS556" s="119"/>
      <c r="DT556" s="119"/>
      <c r="DU556" s="119"/>
      <c r="DV556" s="119"/>
      <c r="DW556" s="179"/>
      <c r="DX556" s="182"/>
      <c r="DY556" s="119"/>
      <c r="DZ556" s="119"/>
      <c r="EA556" s="183"/>
      <c r="EB556" s="129">
        <f t="shared" si="622"/>
        <v>0</v>
      </c>
      <c r="EC556" s="130">
        <f t="shared" si="623"/>
        <v>0</v>
      </c>
      <c r="ED556" s="131">
        <f t="shared" si="624"/>
        <v>0</v>
      </c>
      <c r="EE556" s="131">
        <f t="shared" si="625"/>
        <v>0</v>
      </c>
      <c r="EF556" s="131">
        <f t="shared" si="626"/>
        <v>0</v>
      </c>
      <c r="EG556" s="131">
        <f t="shared" si="627"/>
        <v>0</v>
      </c>
      <c r="EH556" s="131">
        <f t="shared" si="628"/>
        <v>0</v>
      </c>
      <c r="EI556" s="131">
        <f t="shared" si="629"/>
        <v>0</v>
      </c>
      <c r="EJ556" s="131">
        <f t="shared" si="630"/>
        <v>0</v>
      </c>
      <c r="EL556" s="123">
        <f t="shared" si="631"/>
        <v>0</v>
      </c>
    </row>
    <row r="557" spans="1:142" ht="13.5" hidden="1" thickBot="1" x14ac:dyDescent="0.25">
      <c r="A557" s="49">
        <f t="shared" si="632"/>
        <v>12</v>
      </c>
      <c r="B557" s="101"/>
      <c r="C557" s="50" t="str">
        <f>IF(ISBLANK(D557)=FALSE,VLOOKUP(D557,Довідники!$B$2:$C$45,2,FALSE),"")</f>
        <v/>
      </c>
      <c r="D557" s="145"/>
      <c r="E557" s="112"/>
      <c r="F557" s="48" t="str">
        <f t="shared" si="594"/>
        <v/>
      </c>
      <c r="G557" s="48" t="str">
        <f>CONCATENATE(IF($X557="З", CONCATENATE($R$4, ","), ""), IF($X557=Довідники!$E$5, CONCATENATE($R$4, "*,"), ""), IF($AE557="З", CONCATENATE($Y$4, ","), ""), IF($AE557=Довідники!$E$5, CONCATENATE($Y$4, "*,"), ""), IF($AL557="З", CONCATENATE($AF$4, ","), ""), IF($AL557=Довідники!$E$5, CONCATENATE($AF$4, "*,"), ""), IF($AS557="З", CONCATENATE($AM$4, ","), ""), IF($AS557=Довідники!$E$5, CONCATENATE($AM$4, "*,"), ""), IF($AZ557="З", CONCATENATE($AT$4, ","), ""), IF($AZ557=Довідники!$E$5, CONCATENATE($AT$4, "*,"), ""), IF($BG557="З", CONCATENATE($BA$4, ","), ""), IF($BG557=Довідники!$E$5, CONCATENATE($BA$4, "*,"), ""), IF($BN557="З", CONCATENATE($BH$4, ","), ""), IF($BN557=Довідники!$E$5, CONCATENATE($BH$4, "*,"), ""), IF($BU557="З", CONCATENATE($BO$4, ","), ""), IF($BU557=Довідники!$E$5, CONCATENATE($BO$4, "*,"), ""), IF($CB557="З", CONCATENATE($BV$4, ","), ""), IF($CB557=Довідники!$E$5, CONCATENATE($BV$4, "*,"), ""), IF($CI557="З", CONCATENATE($CC$4, ","), ""), IF($CI557=Довідники!$E$5, CONCATENATE($CC$4, "*,"), ""), IF($CP557="З", CONCATENATE($CJ$4, ","), ""), IF($CP557=Довідники!$E$5, CONCATENATE($CJ$4, "*,"), ""), IF($CW557="З", CONCATENATE($CQ$4, ","), ""), IF($CW557=Довідники!$E$5, CONCATENATE($CQ$4, "*,"), ""), IF($DD557="З", CONCATENATE($CX$4, ","), ""), IF($DD557=Довідники!$E$5, CONCATENATE($CX$4, "*,"), ""), IF($DK557="З", CONCATENATE($DE$4, ","), ""), IF($DK557=Довідники!$E$5, CONCATENATE($DE$4, "*,"), ""))</f>
        <v/>
      </c>
      <c r="H557" s="48" t="str">
        <f t="shared" si="595"/>
        <v/>
      </c>
      <c r="I557" s="48" t="str">
        <f t="shared" si="596"/>
        <v/>
      </c>
      <c r="J557" s="48">
        <f t="shared" si="597"/>
        <v>0</v>
      </c>
      <c r="K557" s="48" t="str">
        <f t="shared" si="598"/>
        <v/>
      </c>
      <c r="L557" s="48">
        <f t="shared" si="599"/>
        <v>0</v>
      </c>
      <c r="M557" s="51">
        <f t="shared" si="600"/>
        <v>0</v>
      </c>
      <c r="N557" s="51">
        <f t="shared" si="601"/>
        <v>0</v>
      </c>
      <c r="O557" s="52">
        <f t="shared" si="602"/>
        <v>0</v>
      </c>
      <c r="P557" s="96" t="str">
        <f t="shared" si="603"/>
        <v xml:space="preserve"> </v>
      </c>
      <c r="Q557" s="166" t="str">
        <f>IF(OR(P557&lt;Довідники!$J$8, P557&gt;Довідники!$K$8), "!", "")</f>
        <v>!</v>
      </c>
      <c r="R557" s="159"/>
      <c r="S557" s="103"/>
      <c r="T557" s="103"/>
      <c r="U557" s="72">
        <f t="shared" si="604"/>
        <v>0</v>
      </c>
      <c r="V557" s="104"/>
      <c r="W557" s="104"/>
      <c r="X557" s="105"/>
      <c r="Y557" s="102"/>
      <c r="Z557" s="103"/>
      <c r="AA557" s="103"/>
      <c r="AB557" s="72">
        <f t="shared" si="605"/>
        <v>0</v>
      </c>
      <c r="AC557" s="104"/>
      <c r="AD557" s="104"/>
      <c r="AE557" s="152"/>
      <c r="AF557" s="159"/>
      <c r="AG557" s="103"/>
      <c r="AH557" s="103"/>
      <c r="AI557" s="72">
        <f t="shared" si="606"/>
        <v>0</v>
      </c>
      <c r="AJ557" s="104"/>
      <c r="AK557" s="104"/>
      <c r="AL557" s="105"/>
      <c r="AM557" s="102"/>
      <c r="AN557" s="103"/>
      <c r="AO557" s="103"/>
      <c r="AP557" s="72">
        <f t="shared" si="607"/>
        <v>0</v>
      </c>
      <c r="AQ557" s="104"/>
      <c r="AR557" s="104"/>
      <c r="AS557" s="152"/>
      <c r="AT557" s="159"/>
      <c r="AU557" s="103"/>
      <c r="AV557" s="103"/>
      <c r="AW557" s="72">
        <f t="shared" si="608"/>
        <v>0</v>
      </c>
      <c r="AX557" s="104"/>
      <c r="AY557" s="104"/>
      <c r="AZ557" s="105"/>
      <c r="BA557" s="102"/>
      <c r="BB557" s="103"/>
      <c r="BC557" s="103"/>
      <c r="BD557" s="72">
        <f t="shared" si="609"/>
        <v>0</v>
      </c>
      <c r="BE557" s="104"/>
      <c r="BF557" s="104"/>
      <c r="BG557" s="152"/>
      <c r="BH557" s="159"/>
      <c r="BI557" s="103"/>
      <c r="BJ557" s="103"/>
      <c r="BK557" s="72">
        <f t="shared" si="610"/>
        <v>0</v>
      </c>
      <c r="BL557" s="104"/>
      <c r="BM557" s="104"/>
      <c r="BN557" s="105"/>
      <c r="BO557" s="102"/>
      <c r="BP557" s="103"/>
      <c r="BQ557" s="103"/>
      <c r="BR557" s="72">
        <f t="shared" si="611"/>
        <v>0</v>
      </c>
      <c r="BS557" s="104"/>
      <c r="BT557" s="104"/>
      <c r="BU557" s="152"/>
      <c r="BV557" s="159"/>
      <c r="BW557" s="103"/>
      <c r="BX557" s="103"/>
      <c r="BY557" s="72">
        <f t="shared" si="612"/>
        <v>0</v>
      </c>
      <c r="BZ557" s="104"/>
      <c r="CA557" s="104"/>
      <c r="CB557" s="105"/>
      <c r="CC557" s="102"/>
      <c r="CD557" s="103"/>
      <c r="CE557" s="103"/>
      <c r="CF557" s="72">
        <f t="shared" si="613"/>
        <v>0</v>
      </c>
      <c r="CG557" s="104"/>
      <c r="CH557" s="104"/>
      <c r="CI557" s="152"/>
      <c r="CJ557" s="159"/>
      <c r="CK557" s="103"/>
      <c r="CL557" s="103"/>
      <c r="CM557" s="72">
        <f t="shared" si="614"/>
        <v>0</v>
      </c>
      <c r="CN557" s="104"/>
      <c r="CO557" s="104"/>
      <c r="CP557" s="105"/>
      <c r="CQ557" s="102"/>
      <c r="CR557" s="103"/>
      <c r="CS557" s="103"/>
      <c r="CT557" s="72">
        <f t="shared" si="615"/>
        <v>0</v>
      </c>
      <c r="CU557" s="104"/>
      <c r="CV557" s="104"/>
      <c r="CW557" s="152"/>
      <c r="CX557" s="159"/>
      <c r="CY557" s="103"/>
      <c r="CZ557" s="103"/>
      <c r="DA557" s="72">
        <f t="shared" si="616"/>
        <v>0</v>
      </c>
      <c r="DB557" s="104"/>
      <c r="DC557" s="104"/>
      <c r="DD557" s="105"/>
      <c r="DE557" s="102"/>
      <c r="DF557" s="103"/>
      <c r="DG557" s="103"/>
      <c r="DH557" s="72">
        <f t="shared" si="617"/>
        <v>0</v>
      </c>
      <c r="DI557" s="104"/>
      <c r="DJ557" s="104"/>
      <c r="DK557" s="152"/>
      <c r="DL557" s="170">
        <f t="shared" si="618"/>
        <v>0</v>
      </c>
      <c r="DM557" s="51">
        <f>DN557*Довідники!$H$2</f>
        <v>0</v>
      </c>
      <c r="DN557" s="72">
        <f t="shared" si="619"/>
        <v>0</v>
      </c>
      <c r="DO557" s="96" t="str">
        <f t="shared" si="620"/>
        <v xml:space="preserve"> </v>
      </c>
      <c r="DP557" s="68" t="str">
        <f>IF(OR(DO557&lt;Довідники!$J$3, DO557&gt;Довідники!$K$3), "!", "")</f>
        <v>!</v>
      </c>
      <c r="DQ557" s="120"/>
      <c r="DR557" s="45" t="str">
        <f t="shared" si="621"/>
        <v/>
      </c>
      <c r="DS557" s="119"/>
      <c r="DT557" s="119"/>
      <c r="DU557" s="119"/>
      <c r="DV557" s="119"/>
      <c r="DW557" s="179"/>
      <c r="DX557" s="182"/>
      <c r="DY557" s="119"/>
      <c r="DZ557" s="119"/>
      <c r="EA557" s="183"/>
      <c r="EB557" s="129">
        <f t="shared" si="622"/>
        <v>0</v>
      </c>
      <c r="EC557" s="130">
        <f t="shared" si="623"/>
        <v>0</v>
      </c>
      <c r="ED557" s="131">
        <f t="shared" si="624"/>
        <v>0</v>
      </c>
      <c r="EE557" s="131">
        <f t="shared" si="625"/>
        <v>0</v>
      </c>
      <c r="EF557" s="131">
        <f t="shared" si="626"/>
        <v>0</v>
      </c>
      <c r="EG557" s="131">
        <f t="shared" si="627"/>
        <v>0</v>
      </c>
      <c r="EH557" s="131">
        <f t="shared" si="628"/>
        <v>0</v>
      </c>
      <c r="EI557" s="131">
        <f t="shared" si="629"/>
        <v>0</v>
      </c>
      <c r="EJ557" s="131">
        <f t="shared" si="630"/>
        <v>0</v>
      </c>
      <c r="EL557" s="123">
        <f t="shared" si="631"/>
        <v>0</v>
      </c>
    </row>
    <row r="558" spans="1:142" ht="13.5" hidden="1" thickBot="1" x14ac:dyDescent="0.25">
      <c r="A558" s="49">
        <f t="shared" si="632"/>
        <v>13</v>
      </c>
      <c r="B558" s="101"/>
      <c r="C558" s="50" t="str">
        <f>IF(ISBLANK(D558)=FALSE,VLOOKUP(D558,Довідники!$B$2:$C$45,2,FALSE),"")</f>
        <v/>
      </c>
      <c r="D558" s="145"/>
      <c r="E558" s="112"/>
      <c r="F558" s="48" t="str">
        <f t="shared" si="594"/>
        <v/>
      </c>
      <c r="G558" s="48" t="str">
        <f>CONCATENATE(IF($X558="З", CONCATENATE($R$4, ","), ""), IF($X558=Довідники!$E$5, CONCATENATE($R$4, "*,"), ""), IF($AE558="З", CONCATENATE($Y$4, ","), ""), IF($AE558=Довідники!$E$5, CONCATENATE($Y$4, "*,"), ""), IF($AL558="З", CONCATENATE($AF$4, ","), ""), IF($AL558=Довідники!$E$5, CONCATENATE($AF$4, "*,"), ""), IF($AS558="З", CONCATENATE($AM$4, ","), ""), IF($AS558=Довідники!$E$5, CONCATENATE($AM$4, "*,"), ""), IF($AZ558="З", CONCATENATE($AT$4, ","), ""), IF($AZ558=Довідники!$E$5, CONCATENATE($AT$4, "*,"), ""), IF($BG558="З", CONCATENATE($BA$4, ","), ""), IF($BG558=Довідники!$E$5, CONCATENATE($BA$4, "*,"), ""), IF($BN558="З", CONCATENATE($BH$4, ","), ""), IF($BN558=Довідники!$E$5, CONCATENATE($BH$4, "*,"), ""), IF($BU558="З", CONCATENATE($BO$4, ","), ""), IF($BU558=Довідники!$E$5, CONCATENATE($BO$4, "*,"), ""), IF($CB558="З", CONCATENATE($BV$4, ","), ""), IF($CB558=Довідники!$E$5, CONCATENATE($BV$4, "*,"), ""), IF($CI558="З", CONCATENATE($CC$4, ","), ""), IF($CI558=Довідники!$E$5, CONCATENATE($CC$4, "*,"), ""), IF($CP558="З", CONCATENATE($CJ$4, ","), ""), IF($CP558=Довідники!$E$5, CONCATENATE($CJ$4, "*,"), ""), IF($CW558="З", CONCATENATE($CQ$4, ","), ""), IF($CW558=Довідники!$E$5, CONCATENATE($CQ$4, "*,"), ""), IF($DD558="З", CONCATENATE($CX$4, ","), ""), IF($DD558=Довідники!$E$5, CONCATENATE($CX$4, "*,"), ""), IF($DK558="З", CONCATENATE($DE$4, ","), ""), IF($DK558=Довідники!$E$5, CONCATENATE($DE$4, "*,"), ""))</f>
        <v/>
      </c>
      <c r="H558" s="48" t="str">
        <f t="shared" si="595"/>
        <v/>
      </c>
      <c r="I558" s="48" t="str">
        <f t="shared" si="596"/>
        <v/>
      </c>
      <c r="J558" s="48">
        <f t="shared" si="597"/>
        <v>0</v>
      </c>
      <c r="K558" s="48" t="str">
        <f t="shared" si="598"/>
        <v/>
      </c>
      <c r="L558" s="48">
        <f t="shared" si="599"/>
        <v>0</v>
      </c>
      <c r="M558" s="51">
        <f t="shared" si="600"/>
        <v>0</v>
      </c>
      <c r="N558" s="51">
        <f t="shared" si="601"/>
        <v>0</v>
      </c>
      <c r="O558" s="52">
        <f t="shared" si="602"/>
        <v>0</v>
      </c>
      <c r="P558" s="96" t="str">
        <f t="shared" si="603"/>
        <v xml:space="preserve"> </v>
      </c>
      <c r="Q558" s="166" t="str">
        <f>IF(OR(P558&lt;Довідники!$J$8, P558&gt;Довідники!$K$8), "!", "")</f>
        <v>!</v>
      </c>
      <c r="R558" s="159"/>
      <c r="S558" s="103"/>
      <c r="T558" s="103"/>
      <c r="U558" s="72">
        <f t="shared" si="604"/>
        <v>0</v>
      </c>
      <c r="V558" s="104"/>
      <c r="W558" s="104"/>
      <c r="X558" s="105"/>
      <c r="Y558" s="102"/>
      <c r="Z558" s="103"/>
      <c r="AA558" s="103"/>
      <c r="AB558" s="72">
        <f t="shared" si="605"/>
        <v>0</v>
      </c>
      <c r="AC558" s="104"/>
      <c r="AD558" s="104"/>
      <c r="AE558" s="152"/>
      <c r="AF558" s="159"/>
      <c r="AG558" s="103"/>
      <c r="AH558" s="103"/>
      <c r="AI558" s="72">
        <f t="shared" si="606"/>
        <v>0</v>
      </c>
      <c r="AJ558" s="104"/>
      <c r="AK558" s="104"/>
      <c r="AL558" s="105"/>
      <c r="AM558" s="102"/>
      <c r="AN558" s="103"/>
      <c r="AO558" s="103"/>
      <c r="AP558" s="72">
        <f t="shared" si="607"/>
        <v>0</v>
      </c>
      <c r="AQ558" s="104"/>
      <c r="AR558" s="104"/>
      <c r="AS558" s="152"/>
      <c r="AT558" s="159"/>
      <c r="AU558" s="103"/>
      <c r="AV558" s="103"/>
      <c r="AW558" s="72">
        <f t="shared" si="608"/>
        <v>0</v>
      </c>
      <c r="AX558" s="104"/>
      <c r="AY558" s="104"/>
      <c r="AZ558" s="105"/>
      <c r="BA558" s="102"/>
      <c r="BB558" s="103"/>
      <c r="BC558" s="103"/>
      <c r="BD558" s="72">
        <f t="shared" si="609"/>
        <v>0</v>
      </c>
      <c r="BE558" s="104"/>
      <c r="BF558" s="104"/>
      <c r="BG558" s="152"/>
      <c r="BH558" s="159"/>
      <c r="BI558" s="103"/>
      <c r="BJ558" s="103"/>
      <c r="BK558" s="72">
        <f t="shared" si="610"/>
        <v>0</v>
      </c>
      <c r="BL558" s="104"/>
      <c r="BM558" s="104"/>
      <c r="BN558" s="105"/>
      <c r="BO558" s="102"/>
      <c r="BP558" s="103"/>
      <c r="BQ558" s="103"/>
      <c r="BR558" s="72">
        <f t="shared" si="611"/>
        <v>0</v>
      </c>
      <c r="BS558" s="104"/>
      <c r="BT558" s="104"/>
      <c r="BU558" s="152"/>
      <c r="BV558" s="159"/>
      <c r="BW558" s="103"/>
      <c r="BX558" s="103"/>
      <c r="BY558" s="72">
        <f t="shared" si="612"/>
        <v>0</v>
      </c>
      <c r="BZ558" s="104"/>
      <c r="CA558" s="104"/>
      <c r="CB558" s="105"/>
      <c r="CC558" s="102"/>
      <c r="CD558" s="103"/>
      <c r="CE558" s="103"/>
      <c r="CF558" s="72">
        <f t="shared" si="613"/>
        <v>0</v>
      </c>
      <c r="CG558" s="104"/>
      <c r="CH558" s="104"/>
      <c r="CI558" s="152"/>
      <c r="CJ558" s="159"/>
      <c r="CK558" s="103"/>
      <c r="CL558" s="103"/>
      <c r="CM558" s="72">
        <f t="shared" si="614"/>
        <v>0</v>
      </c>
      <c r="CN558" s="104"/>
      <c r="CO558" s="104"/>
      <c r="CP558" s="105"/>
      <c r="CQ558" s="102"/>
      <c r="CR558" s="103"/>
      <c r="CS558" s="103"/>
      <c r="CT558" s="72">
        <f t="shared" si="615"/>
        <v>0</v>
      </c>
      <c r="CU558" s="104"/>
      <c r="CV558" s="104"/>
      <c r="CW558" s="152"/>
      <c r="CX558" s="159"/>
      <c r="CY558" s="103"/>
      <c r="CZ558" s="103"/>
      <c r="DA558" s="72">
        <f t="shared" si="616"/>
        <v>0</v>
      </c>
      <c r="DB558" s="104"/>
      <c r="DC558" s="104"/>
      <c r="DD558" s="105"/>
      <c r="DE558" s="102"/>
      <c r="DF558" s="103"/>
      <c r="DG558" s="103"/>
      <c r="DH558" s="72">
        <f t="shared" si="617"/>
        <v>0</v>
      </c>
      <c r="DI558" s="104"/>
      <c r="DJ558" s="104"/>
      <c r="DK558" s="152"/>
      <c r="DL558" s="170">
        <f t="shared" si="618"/>
        <v>0</v>
      </c>
      <c r="DM558" s="51">
        <f>DN558*Довідники!$H$2</f>
        <v>0</v>
      </c>
      <c r="DN558" s="72">
        <f t="shared" si="619"/>
        <v>0</v>
      </c>
      <c r="DO558" s="96" t="str">
        <f t="shared" si="620"/>
        <v xml:space="preserve"> </v>
      </c>
      <c r="DP558" s="68" t="str">
        <f>IF(OR(DO558&lt;Довідники!$J$3, DO558&gt;Довідники!$K$3), "!", "")</f>
        <v>!</v>
      </c>
      <c r="DQ558" s="120"/>
      <c r="DR558" s="45" t="str">
        <f t="shared" si="621"/>
        <v/>
      </c>
      <c r="DS558" s="119"/>
      <c r="DT558" s="119"/>
      <c r="DU558" s="119"/>
      <c r="DV558" s="119"/>
      <c r="DW558" s="179"/>
      <c r="DX558" s="182"/>
      <c r="DY558" s="119"/>
      <c r="DZ558" s="119"/>
      <c r="EA558" s="183"/>
      <c r="EB558" s="129">
        <f t="shared" si="622"/>
        <v>0</v>
      </c>
      <c r="EC558" s="130">
        <f t="shared" si="623"/>
        <v>0</v>
      </c>
      <c r="ED558" s="131">
        <f t="shared" si="624"/>
        <v>0</v>
      </c>
      <c r="EE558" s="131">
        <f t="shared" si="625"/>
        <v>0</v>
      </c>
      <c r="EF558" s="131">
        <f t="shared" si="626"/>
        <v>0</v>
      </c>
      <c r="EG558" s="131">
        <f t="shared" si="627"/>
        <v>0</v>
      </c>
      <c r="EH558" s="131">
        <f t="shared" si="628"/>
        <v>0</v>
      </c>
      <c r="EI558" s="131">
        <f t="shared" si="629"/>
        <v>0</v>
      </c>
      <c r="EJ558" s="131">
        <f t="shared" si="630"/>
        <v>0</v>
      </c>
      <c r="EL558" s="123">
        <f t="shared" si="631"/>
        <v>0</v>
      </c>
    </row>
    <row r="559" spans="1:142" ht="13.5" hidden="1" thickBot="1" x14ac:dyDescent="0.25">
      <c r="A559" s="49">
        <f t="shared" si="632"/>
        <v>14</v>
      </c>
      <c r="B559" s="101"/>
      <c r="C559" s="50" t="str">
        <f>IF(ISBLANK(D559)=FALSE,VLOOKUP(D559,Довідники!$B$2:$C$45,2,FALSE),"")</f>
        <v/>
      </c>
      <c r="D559" s="145"/>
      <c r="E559" s="112"/>
      <c r="F559" s="48" t="str">
        <f t="shared" si="594"/>
        <v/>
      </c>
      <c r="G559" s="48" t="str">
        <f>CONCATENATE(IF($X559="З", CONCATENATE($R$4, ","), ""), IF($X559=Довідники!$E$5, CONCATENATE($R$4, "*,"), ""), IF($AE559="З", CONCATENATE($Y$4, ","), ""), IF($AE559=Довідники!$E$5, CONCATENATE($Y$4, "*,"), ""), IF($AL559="З", CONCATENATE($AF$4, ","), ""), IF($AL559=Довідники!$E$5, CONCATENATE($AF$4, "*,"), ""), IF($AS559="З", CONCATENATE($AM$4, ","), ""), IF($AS559=Довідники!$E$5, CONCATENATE($AM$4, "*,"), ""), IF($AZ559="З", CONCATENATE($AT$4, ","), ""), IF($AZ559=Довідники!$E$5, CONCATENATE($AT$4, "*,"), ""), IF($BG559="З", CONCATENATE($BA$4, ","), ""), IF($BG559=Довідники!$E$5, CONCATENATE($BA$4, "*,"), ""), IF($BN559="З", CONCATENATE($BH$4, ","), ""), IF($BN559=Довідники!$E$5, CONCATENATE($BH$4, "*,"), ""), IF($BU559="З", CONCATENATE($BO$4, ","), ""), IF($BU559=Довідники!$E$5, CONCATENATE($BO$4, "*,"), ""), IF($CB559="З", CONCATENATE($BV$4, ","), ""), IF($CB559=Довідники!$E$5, CONCATENATE($BV$4, "*,"), ""), IF($CI559="З", CONCATENATE($CC$4, ","), ""), IF($CI559=Довідники!$E$5, CONCATENATE($CC$4, "*,"), ""), IF($CP559="З", CONCATENATE($CJ$4, ","), ""), IF($CP559=Довідники!$E$5, CONCATENATE($CJ$4, "*,"), ""), IF($CW559="З", CONCATENATE($CQ$4, ","), ""), IF($CW559=Довідники!$E$5, CONCATENATE($CQ$4, "*,"), ""), IF($DD559="З", CONCATENATE($CX$4, ","), ""), IF($DD559=Довідники!$E$5, CONCATENATE($CX$4, "*,"), ""), IF($DK559="З", CONCATENATE($DE$4, ","), ""), IF($DK559=Довідники!$E$5, CONCATENATE($DE$4, "*,"), ""))</f>
        <v/>
      </c>
      <c r="H559" s="48" t="str">
        <f t="shared" si="595"/>
        <v/>
      </c>
      <c r="I559" s="48" t="str">
        <f t="shared" si="596"/>
        <v/>
      </c>
      <c r="J559" s="48">
        <f t="shared" si="597"/>
        <v>0</v>
      </c>
      <c r="K559" s="48" t="str">
        <f t="shared" si="598"/>
        <v/>
      </c>
      <c r="L559" s="48">
        <f t="shared" si="599"/>
        <v>0</v>
      </c>
      <c r="M559" s="51">
        <f t="shared" si="600"/>
        <v>0</v>
      </c>
      <c r="N559" s="51">
        <f t="shared" si="601"/>
        <v>0</v>
      </c>
      <c r="O559" s="52">
        <f t="shared" si="602"/>
        <v>0</v>
      </c>
      <c r="P559" s="96" t="str">
        <f t="shared" si="603"/>
        <v xml:space="preserve"> </v>
      </c>
      <c r="Q559" s="166" t="str">
        <f>IF(OR(P559&lt;Довідники!$J$8, P559&gt;Довідники!$K$8), "!", "")</f>
        <v>!</v>
      </c>
      <c r="R559" s="159"/>
      <c r="S559" s="103"/>
      <c r="T559" s="103"/>
      <c r="U559" s="72">
        <f t="shared" si="604"/>
        <v>0</v>
      </c>
      <c r="V559" s="104"/>
      <c r="W559" s="104"/>
      <c r="X559" s="105"/>
      <c r="Y559" s="102"/>
      <c r="Z559" s="103"/>
      <c r="AA559" s="103"/>
      <c r="AB559" s="72">
        <f t="shared" si="605"/>
        <v>0</v>
      </c>
      <c r="AC559" s="104"/>
      <c r="AD559" s="104"/>
      <c r="AE559" s="152"/>
      <c r="AF559" s="159"/>
      <c r="AG559" s="103"/>
      <c r="AH559" s="103"/>
      <c r="AI559" s="72">
        <f t="shared" si="606"/>
        <v>0</v>
      </c>
      <c r="AJ559" s="104"/>
      <c r="AK559" s="104"/>
      <c r="AL559" s="105"/>
      <c r="AM559" s="102"/>
      <c r="AN559" s="103"/>
      <c r="AO559" s="103"/>
      <c r="AP559" s="72">
        <f t="shared" si="607"/>
        <v>0</v>
      </c>
      <c r="AQ559" s="104"/>
      <c r="AR559" s="104"/>
      <c r="AS559" s="152"/>
      <c r="AT559" s="159"/>
      <c r="AU559" s="103"/>
      <c r="AV559" s="103"/>
      <c r="AW559" s="72">
        <f t="shared" si="608"/>
        <v>0</v>
      </c>
      <c r="AX559" s="104"/>
      <c r="AY559" s="104"/>
      <c r="AZ559" s="105"/>
      <c r="BA559" s="102"/>
      <c r="BB559" s="103"/>
      <c r="BC559" s="103"/>
      <c r="BD559" s="72">
        <f t="shared" si="609"/>
        <v>0</v>
      </c>
      <c r="BE559" s="104"/>
      <c r="BF559" s="104"/>
      <c r="BG559" s="152"/>
      <c r="BH559" s="159"/>
      <c r="BI559" s="103"/>
      <c r="BJ559" s="103"/>
      <c r="BK559" s="72">
        <f t="shared" si="610"/>
        <v>0</v>
      </c>
      <c r="BL559" s="104"/>
      <c r="BM559" s="104"/>
      <c r="BN559" s="105"/>
      <c r="BO559" s="102"/>
      <c r="BP559" s="103"/>
      <c r="BQ559" s="103"/>
      <c r="BR559" s="72">
        <f t="shared" si="611"/>
        <v>0</v>
      </c>
      <c r="BS559" s="104"/>
      <c r="BT559" s="104"/>
      <c r="BU559" s="152"/>
      <c r="BV559" s="159"/>
      <c r="BW559" s="103"/>
      <c r="BX559" s="103"/>
      <c r="BY559" s="72">
        <f t="shared" si="612"/>
        <v>0</v>
      </c>
      <c r="BZ559" s="104"/>
      <c r="CA559" s="104"/>
      <c r="CB559" s="105"/>
      <c r="CC559" s="102"/>
      <c r="CD559" s="103"/>
      <c r="CE559" s="103"/>
      <c r="CF559" s="72">
        <f t="shared" si="613"/>
        <v>0</v>
      </c>
      <c r="CG559" s="104"/>
      <c r="CH559" s="104"/>
      <c r="CI559" s="152"/>
      <c r="CJ559" s="159"/>
      <c r="CK559" s="103"/>
      <c r="CL559" s="103"/>
      <c r="CM559" s="72">
        <f t="shared" si="614"/>
        <v>0</v>
      </c>
      <c r="CN559" s="104"/>
      <c r="CO559" s="104"/>
      <c r="CP559" s="105"/>
      <c r="CQ559" s="102"/>
      <c r="CR559" s="103"/>
      <c r="CS559" s="103"/>
      <c r="CT559" s="72">
        <f t="shared" si="615"/>
        <v>0</v>
      </c>
      <c r="CU559" s="104"/>
      <c r="CV559" s="104"/>
      <c r="CW559" s="152"/>
      <c r="CX559" s="159"/>
      <c r="CY559" s="103"/>
      <c r="CZ559" s="103"/>
      <c r="DA559" s="72">
        <f t="shared" si="616"/>
        <v>0</v>
      </c>
      <c r="DB559" s="104"/>
      <c r="DC559" s="104"/>
      <c r="DD559" s="105"/>
      <c r="DE559" s="102"/>
      <c r="DF559" s="103"/>
      <c r="DG559" s="103"/>
      <c r="DH559" s="72">
        <f t="shared" si="617"/>
        <v>0</v>
      </c>
      <c r="DI559" s="104"/>
      <c r="DJ559" s="104"/>
      <c r="DK559" s="152"/>
      <c r="DL559" s="170">
        <f t="shared" si="618"/>
        <v>0</v>
      </c>
      <c r="DM559" s="51">
        <f>DN559*Довідники!$H$2</f>
        <v>0</v>
      </c>
      <c r="DN559" s="72">
        <f t="shared" si="619"/>
        <v>0</v>
      </c>
      <c r="DO559" s="96" t="str">
        <f t="shared" si="620"/>
        <v xml:space="preserve"> </v>
      </c>
      <c r="DP559" s="68" t="str">
        <f>IF(OR(DO559&lt;Довідники!$J$3, DO559&gt;Довідники!$K$3), "!", "")</f>
        <v>!</v>
      </c>
      <c r="DQ559" s="120"/>
      <c r="DR559" s="45" t="str">
        <f t="shared" si="621"/>
        <v/>
      </c>
      <c r="DS559" s="119"/>
      <c r="DT559" s="119"/>
      <c r="DU559" s="119"/>
      <c r="DV559" s="119"/>
      <c r="DW559" s="179"/>
      <c r="DX559" s="182"/>
      <c r="DY559" s="119"/>
      <c r="DZ559" s="119"/>
      <c r="EA559" s="183"/>
      <c r="EB559" s="129">
        <f t="shared" si="622"/>
        <v>0</v>
      </c>
      <c r="EC559" s="130">
        <f t="shared" si="623"/>
        <v>0</v>
      </c>
      <c r="ED559" s="131">
        <f t="shared" si="624"/>
        <v>0</v>
      </c>
      <c r="EE559" s="131">
        <f t="shared" si="625"/>
        <v>0</v>
      </c>
      <c r="EF559" s="131">
        <f t="shared" si="626"/>
        <v>0</v>
      </c>
      <c r="EG559" s="131">
        <f t="shared" si="627"/>
        <v>0</v>
      </c>
      <c r="EH559" s="131">
        <f t="shared" si="628"/>
        <v>0</v>
      </c>
      <c r="EI559" s="131">
        <f t="shared" si="629"/>
        <v>0</v>
      </c>
      <c r="EJ559" s="131">
        <f t="shared" si="630"/>
        <v>0</v>
      </c>
      <c r="EL559" s="123">
        <f t="shared" si="631"/>
        <v>0</v>
      </c>
    </row>
    <row r="560" spans="1:142" ht="13.5" hidden="1" thickBot="1" x14ac:dyDescent="0.25">
      <c r="A560" s="49">
        <f t="shared" si="632"/>
        <v>15</v>
      </c>
      <c r="B560" s="101"/>
      <c r="C560" s="50" t="str">
        <f>IF(ISBLANK(D560)=FALSE,VLOOKUP(D560,Довідники!$B$2:$C$45,2,FALSE),"")</f>
        <v/>
      </c>
      <c r="D560" s="145"/>
      <c r="E560" s="112"/>
      <c r="F560" s="48" t="str">
        <f t="shared" si="594"/>
        <v/>
      </c>
      <c r="G560" s="48" t="str">
        <f>CONCATENATE(IF($X560="З", CONCATENATE($R$4, ","), ""), IF($X560=Довідники!$E$5, CONCATENATE($R$4, "*,"), ""), IF($AE560="З", CONCATENATE($Y$4, ","), ""), IF($AE560=Довідники!$E$5, CONCATENATE($Y$4, "*,"), ""), IF($AL560="З", CONCATENATE($AF$4, ","), ""), IF($AL560=Довідники!$E$5, CONCATENATE($AF$4, "*,"), ""), IF($AS560="З", CONCATENATE($AM$4, ","), ""), IF($AS560=Довідники!$E$5, CONCATENATE($AM$4, "*,"), ""), IF($AZ560="З", CONCATENATE($AT$4, ","), ""), IF($AZ560=Довідники!$E$5, CONCATENATE($AT$4, "*,"), ""), IF($BG560="З", CONCATENATE($BA$4, ","), ""), IF($BG560=Довідники!$E$5, CONCATENATE($BA$4, "*,"), ""), IF($BN560="З", CONCATENATE($BH$4, ","), ""), IF($BN560=Довідники!$E$5, CONCATENATE($BH$4, "*,"), ""), IF($BU560="З", CONCATENATE($BO$4, ","), ""), IF($BU560=Довідники!$E$5, CONCATENATE($BO$4, "*,"), ""), IF($CB560="З", CONCATENATE($BV$4, ","), ""), IF($CB560=Довідники!$E$5, CONCATENATE($BV$4, "*,"), ""), IF($CI560="З", CONCATENATE($CC$4, ","), ""), IF($CI560=Довідники!$E$5, CONCATENATE($CC$4, "*,"), ""), IF($CP560="З", CONCATENATE($CJ$4, ","), ""), IF($CP560=Довідники!$E$5, CONCATENATE($CJ$4, "*,"), ""), IF($CW560="З", CONCATENATE($CQ$4, ","), ""), IF($CW560=Довідники!$E$5, CONCATENATE($CQ$4, "*,"), ""), IF($DD560="З", CONCATENATE($CX$4, ","), ""), IF($DD560=Довідники!$E$5, CONCATENATE($CX$4, "*,"), ""), IF($DK560="З", CONCATENATE($DE$4, ","), ""), IF($DK560=Довідники!$E$5, CONCATENATE($DE$4, "*,"), ""))</f>
        <v/>
      </c>
      <c r="H560" s="48" t="str">
        <f t="shared" si="595"/>
        <v/>
      </c>
      <c r="I560" s="48" t="str">
        <f t="shared" si="596"/>
        <v/>
      </c>
      <c r="J560" s="48">
        <f t="shared" si="597"/>
        <v>0</v>
      </c>
      <c r="K560" s="48" t="str">
        <f t="shared" si="598"/>
        <v/>
      </c>
      <c r="L560" s="48">
        <f t="shared" si="599"/>
        <v>0</v>
      </c>
      <c r="M560" s="51">
        <f t="shared" si="600"/>
        <v>0</v>
      </c>
      <c r="N560" s="51">
        <f t="shared" si="601"/>
        <v>0</v>
      </c>
      <c r="O560" s="52">
        <f t="shared" si="602"/>
        <v>0</v>
      </c>
      <c r="P560" s="96" t="str">
        <f t="shared" si="603"/>
        <v xml:space="preserve"> </v>
      </c>
      <c r="Q560" s="166" t="str">
        <f>IF(OR(P560&lt;Довідники!$J$8, P560&gt;Довідники!$K$8), "!", "")</f>
        <v>!</v>
      </c>
      <c r="R560" s="159"/>
      <c r="S560" s="103"/>
      <c r="T560" s="103"/>
      <c r="U560" s="72">
        <f t="shared" si="604"/>
        <v>0</v>
      </c>
      <c r="V560" s="104"/>
      <c r="W560" s="104"/>
      <c r="X560" s="105"/>
      <c r="Y560" s="102"/>
      <c r="Z560" s="103"/>
      <c r="AA560" s="103"/>
      <c r="AB560" s="72">
        <f t="shared" si="605"/>
        <v>0</v>
      </c>
      <c r="AC560" s="104"/>
      <c r="AD560" s="104"/>
      <c r="AE560" s="152"/>
      <c r="AF560" s="159"/>
      <c r="AG560" s="103"/>
      <c r="AH560" s="103"/>
      <c r="AI560" s="72">
        <f t="shared" si="606"/>
        <v>0</v>
      </c>
      <c r="AJ560" s="104"/>
      <c r="AK560" s="104"/>
      <c r="AL560" s="105"/>
      <c r="AM560" s="102"/>
      <c r="AN560" s="103"/>
      <c r="AO560" s="103"/>
      <c r="AP560" s="72">
        <f t="shared" si="607"/>
        <v>0</v>
      </c>
      <c r="AQ560" s="104"/>
      <c r="AR560" s="104"/>
      <c r="AS560" s="152"/>
      <c r="AT560" s="159"/>
      <c r="AU560" s="103"/>
      <c r="AV560" s="103"/>
      <c r="AW560" s="72">
        <f t="shared" si="608"/>
        <v>0</v>
      </c>
      <c r="AX560" s="104"/>
      <c r="AY560" s="104"/>
      <c r="AZ560" s="105"/>
      <c r="BA560" s="102"/>
      <c r="BB560" s="103"/>
      <c r="BC560" s="103"/>
      <c r="BD560" s="72">
        <f t="shared" si="609"/>
        <v>0</v>
      </c>
      <c r="BE560" s="104"/>
      <c r="BF560" s="104"/>
      <c r="BG560" s="152"/>
      <c r="BH560" s="159"/>
      <c r="BI560" s="103"/>
      <c r="BJ560" s="103"/>
      <c r="BK560" s="72">
        <f t="shared" si="610"/>
        <v>0</v>
      </c>
      <c r="BL560" s="104"/>
      <c r="BM560" s="104"/>
      <c r="BN560" s="105"/>
      <c r="BO560" s="102"/>
      <c r="BP560" s="103"/>
      <c r="BQ560" s="103"/>
      <c r="BR560" s="72">
        <f t="shared" si="611"/>
        <v>0</v>
      </c>
      <c r="BS560" s="104"/>
      <c r="BT560" s="104"/>
      <c r="BU560" s="152"/>
      <c r="BV560" s="159"/>
      <c r="BW560" s="103"/>
      <c r="BX560" s="103"/>
      <c r="BY560" s="72">
        <f t="shared" si="612"/>
        <v>0</v>
      </c>
      <c r="BZ560" s="104"/>
      <c r="CA560" s="104"/>
      <c r="CB560" s="105"/>
      <c r="CC560" s="102"/>
      <c r="CD560" s="103"/>
      <c r="CE560" s="103"/>
      <c r="CF560" s="72">
        <f t="shared" si="613"/>
        <v>0</v>
      </c>
      <c r="CG560" s="104"/>
      <c r="CH560" s="104"/>
      <c r="CI560" s="152"/>
      <c r="CJ560" s="159"/>
      <c r="CK560" s="103"/>
      <c r="CL560" s="103"/>
      <c r="CM560" s="72">
        <f t="shared" si="614"/>
        <v>0</v>
      </c>
      <c r="CN560" s="104"/>
      <c r="CO560" s="104"/>
      <c r="CP560" s="105"/>
      <c r="CQ560" s="102"/>
      <c r="CR560" s="103"/>
      <c r="CS560" s="103"/>
      <c r="CT560" s="72">
        <f t="shared" si="615"/>
        <v>0</v>
      </c>
      <c r="CU560" s="104"/>
      <c r="CV560" s="104"/>
      <c r="CW560" s="152"/>
      <c r="CX560" s="159"/>
      <c r="CY560" s="103"/>
      <c r="CZ560" s="103"/>
      <c r="DA560" s="72">
        <f t="shared" si="616"/>
        <v>0</v>
      </c>
      <c r="DB560" s="104"/>
      <c r="DC560" s="104"/>
      <c r="DD560" s="105"/>
      <c r="DE560" s="102"/>
      <c r="DF560" s="103"/>
      <c r="DG560" s="103"/>
      <c r="DH560" s="72">
        <f t="shared" si="617"/>
        <v>0</v>
      </c>
      <c r="DI560" s="104"/>
      <c r="DJ560" s="104"/>
      <c r="DK560" s="152"/>
      <c r="DL560" s="170">
        <f t="shared" si="618"/>
        <v>0</v>
      </c>
      <c r="DM560" s="51">
        <f>DN560*Довідники!$H$2</f>
        <v>0</v>
      </c>
      <c r="DN560" s="72">
        <f t="shared" si="619"/>
        <v>0</v>
      </c>
      <c r="DO560" s="96" t="str">
        <f t="shared" si="620"/>
        <v xml:space="preserve"> </v>
      </c>
      <c r="DP560" s="68" t="str">
        <f>IF(OR(DO560&lt;Довідники!$J$3, DO560&gt;Довідники!$K$3), "!", "")</f>
        <v>!</v>
      </c>
      <c r="DQ560" s="120"/>
      <c r="DR560" s="45" t="str">
        <f t="shared" si="621"/>
        <v/>
      </c>
      <c r="DS560" s="119"/>
      <c r="DT560" s="119"/>
      <c r="DU560" s="119"/>
      <c r="DV560" s="119"/>
      <c r="DW560" s="179"/>
      <c r="DX560" s="182"/>
      <c r="DY560" s="119"/>
      <c r="DZ560" s="119"/>
      <c r="EA560" s="183"/>
      <c r="EB560" s="129">
        <f t="shared" si="622"/>
        <v>0</v>
      </c>
      <c r="EC560" s="130">
        <f t="shared" si="623"/>
        <v>0</v>
      </c>
      <c r="ED560" s="131">
        <f t="shared" si="624"/>
        <v>0</v>
      </c>
      <c r="EE560" s="131">
        <f t="shared" si="625"/>
        <v>0</v>
      </c>
      <c r="EF560" s="131">
        <f t="shared" si="626"/>
        <v>0</v>
      </c>
      <c r="EG560" s="131">
        <f t="shared" si="627"/>
        <v>0</v>
      </c>
      <c r="EH560" s="131">
        <f t="shared" si="628"/>
        <v>0</v>
      </c>
      <c r="EI560" s="131">
        <f t="shared" si="629"/>
        <v>0</v>
      </c>
      <c r="EJ560" s="131">
        <f t="shared" si="630"/>
        <v>0</v>
      </c>
      <c r="EL560" s="123">
        <f t="shared" si="631"/>
        <v>0</v>
      </c>
    </row>
    <row r="561" spans="1:142" ht="13.5" hidden="1" thickBot="1" x14ac:dyDescent="0.25">
      <c r="A561" s="49">
        <f t="shared" si="632"/>
        <v>16</v>
      </c>
      <c r="B561" s="101"/>
      <c r="C561" s="50" t="str">
        <f>IF(ISBLANK(D561)=FALSE,VLOOKUP(D561,Довідники!$B$2:$C$45,2,FALSE),"")</f>
        <v/>
      </c>
      <c r="D561" s="145"/>
      <c r="E561" s="112"/>
      <c r="F561" s="48" t="str">
        <f t="shared" si="594"/>
        <v/>
      </c>
      <c r="G561" s="48" t="str">
        <f>CONCATENATE(IF($X561="З", CONCATENATE($R$4, ","), ""), IF($X561=Довідники!$E$5, CONCATENATE($R$4, "*,"), ""), IF($AE561="З", CONCATENATE($Y$4, ","), ""), IF($AE561=Довідники!$E$5, CONCATENATE($Y$4, "*,"), ""), IF($AL561="З", CONCATENATE($AF$4, ","), ""), IF($AL561=Довідники!$E$5, CONCATENATE($AF$4, "*,"), ""), IF($AS561="З", CONCATENATE($AM$4, ","), ""), IF($AS561=Довідники!$E$5, CONCATENATE($AM$4, "*,"), ""), IF($AZ561="З", CONCATENATE($AT$4, ","), ""), IF($AZ561=Довідники!$E$5, CONCATENATE($AT$4, "*,"), ""), IF($BG561="З", CONCATENATE($BA$4, ","), ""), IF($BG561=Довідники!$E$5, CONCATENATE($BA$4, "*,"), ""), IF($BN561="З", CONCATENATE($BH$4, ","), ""), IF($BN561=Довідники!$E$5, CONCATENATE($BH$4, "*,"), ""), IF($BU561="З", CONCATENATE($BO$4, ","), ""), IF($BU561=Довідники!$E$5, CONCATENATE($BO$4, "*,"), ""), IF($CB561="З", CONCATENATE($BV$4, ","), ""), IF($CB561=Довідники!$E$5, CONCATENATE($BV$4, "*,"), ""), IF($CI561="З", CONCATENATE($CC$4, ","), ""), IF($CI561=Довідники!$E$5, CONCATENATE($CC$4, "*,"), ""), IF($CP561="З", CONCATENATE($CJ$4, ","), ""), IF($CP561=Довідники!$E$5, CONCATENATE($CJ$4, "*,"), ""), IF($CW561="З", CONCATENATE($CQ$4, ","), ""), IF($CW561=Довідники!$E$5, CONCATENATE($CQ$4, "*,"), ""), IF($DD561="З", CONCATENATE($CX$4, ","), ""), IF($DD561=Довідники!$E$5, CONCATENATE($CX$4, "*,"), ""), IF($DK561="З", CONCATENATE($DE$4, ","), ""), IF($DK561=Довідники!$E$5, CONCATENATE($DE$4, "*,"), ""))</f>
        <v/>
      </c>
      <c r="H561" s="48" t="str">
        <f t="shared" si="595"/>
        <v/>
      </c>
      <c r="I561" s="48" t="str">
        <f t="shared" si="596"/>
        <v/>
      </c>
      <c r="J561" s="48">
        <f t="shared" si="597"/>
        <v>0</v>
      </c>
      <c r="K561" s="48" t="str">
        <f t="shared" si="598"/>
        <v/>
      </c>
      <c r="L561" s="48">
        <f t="shared" si="599"/>
        <v>0</v>
      </c>
      <c r="M561" s="51">
        <f t="shared" si="600"/>
        <v>0</v>
      </c>
      <c r="N561" s="51">
        <f t="shared" si="601"/>
        <v>0</v>
      </c>
      <c r="O561" s="52">
        <f t="shared" si="602"/>
        <v>0</v>
      </c>
      <c r="P561" s="96" t="str">
        <f t="shared" si="603"/>
        <v xml:space="preserve"> </v>
      </c>
      <c r="Q561" s="166" t="str">
        <f>IF(OR(P561&lt;Довідники!$J$8, P561&gt;Довідники!$K$8), "!", "")</f>
        <v>!</v>
      </c>
      <c r="R561" s="159"/>
      <c r="S561" s="103"/>
      <c r="T561" s="103"/>
      <c r="U561" s="72">
        <f t="shared" si="604"/>
        <v>0</v>
      </c>
      <c r="V561" s="104"/>
      <c r="W561" s="104"/>
      <c r="X561" s="105"/>
      <c r="Y561" s="102"/>
      <c r="Z561" s="103"/>
      <c r="AA561" s="103"/>
      <c r="AB561" s="72">
        <f t="shared" si="605"/>
        <v>0</v>
      </c>
      <c r="AC561" s="104"/>
      <c r="AD561" s="104"/>
      <c r="AE561" s="152"/>
      <c r="AF561" s="159"/>
      <c r="AG561" s="103"/>
      <c r="AH561" s="103"/>
      <c r="AI561" s="72">
        <f t="shared" si="606"/>
        <v>0</v>
      </c>
      <c r="AJ561" s="104"/>
      <c r="AK561" s="104"/>
      <c r="AL561" s="105"/>
      <c r="AM561" s="102"/>
      <c r="AN561" s="103"/>
      <c r="AO561" s="103"/>
      <c r="AP561" s="72">
        <f t="shared" si="607"/>
        <v>0</v>
      </c>
      <c r="AQ561" s="104"/>
      <c r="AR561" s="104"/>
      <c r="AS561" s="152"/>
      <c r="AT561" s="159"/>
      <c r="AU561" s="103"/>
      <c r="AV561" s="103"/>
      <c r="AW561" s="72">
        <f t="shared" si="608"/>
        <v>0</v>
      </c>
      <c r="AX561" s="104"/>
      <c r="AY561" s="104"/>
      <c r="AZ561" s="105"/>
      <c r="BA561" s="102"/>
      <c r="BB561" s="103"/>
      <c r="BC561" s="103"/>
      <c r="BD561" s="72">
        <f t="shared" si="609"/>
        <v>0</v>
      </c>
      <c r="BE561" s="104"/>
      <c r="BF561" s="104"/>
      <c r="BG561" s="152"/>
      <c r="BH561" s="159"/>
      <c r="BI561" s="103"/>
      <c r="BJ561" s="103"/>
      <c r="BK561" s="72">
        <f t="shared" si="610"/>
        <v>0</v>
      </c>
      <c r="BL561" s="104"/>
      <c r="BM561" s="104"/>
      <c r="BN561" s="105"/>
      <c r="BO561" s="102"/>
      <c r="BP561" s="103"/>
      <c r="BQ561" s="103"/>
      <c r="BR561" s="72">
        <f t="shared" si="611"/>
        <v>0</v>
      </c>
      <c r="BS561" s="104"/>
      <c r="BT561" s="104"/>
      <c r="BU561" s="152"/>
      <c r="BV561" s="159"/>
      <c r="BW561" s="103"/>
      <c r="BX561" s="103"/>
      <c r="BY561" s="72">
        <f t="shared" si="612"/>
        <v>0</v>
      </c>
      <c r="BZ561" s="104"/>
      <c r="CA561" s="104"/>
      <c r="CB561" s="105"/>
      <c r="CC561" s="102"/>
      <c r="CD561" s="103"/>
      <c r="CE561" s="103"/>
      <c r="CF561" s="72">
        <f t="shared" si="613"/>
        <v>0</v>
      </c>
      <c r="CG561" s="104"/>
      <c r="CH561" s="104"/>
      <c r="CI561" s="152"/>
      <c r="CJ561" s="159"/>
      <c r="CK561" s="103"/>
      <c r="CL561" s="103"/>
      <c r="CM561" s="72">
        <f t="shared" si="614"/>
        <v>0</v>
      </c>
      <c r="CN561" s="104"/>
      <c r="CO561" s="104"/>
      <c r="CP561" s="105"/>
      <c r="CQ561" s="102"/>
      <c r="CR561" s="103"/>
      <c r="CS561" s="103"/>
      <c r="CT561" s="72">
        <f t="shared" si="615"/>
        <v>0</v>
      </c>
      <c r="CU561" s="104"/>
      <c r="CV561" s="104"/>
      <c r="CW561" s="152"/>
      <c r="CX561" s="159"/>
      <c r="CY561" s="103"/>
      <c r="CZ561" s="103"/>
      <c r="DA561" s="72">
        <f t="shared" si="616"/>
        <v>0</v>
      </c>
      <c r="DB561" s="104"/>
      <c r="DC561" s="104"/>
      <c r="DD561" s="105"/>
      <c r="DE561" s="102"/>
      <c r="DF561" s="103"/>
      <c r="DG561" s="103"/>
      <c r="DH561" s="72">
        <f t="shared" si="617"/>
        <v>0</v>
      </c>
      <c r="DI561" s="104"/>
      <c r="DJ561" s="104"/>
      <c r="DK561" s="152"/>
      <c r="DL561" s="170">
        <f t="shared" si="618"/>
        <v>0</v>
      </c>
      <c r="DM561" s="51">
        <f>DN561*Довідники!$H$2</f>
        <v>0</v>
      </c>
      <c r="DN561" s="72">
        <f t="shared" si="619"/>
        <v>0</v>
      </c>
      <c r="DO561" s="96" t="str">
        <f t="shared" si="620"/>
        <v xml:space="preserve"> </v>
      </c>
      <c r="DP561" s="68" t="str">
        <f>IF(OR(DO561&lt;Довідники!$J$3, DO561&gt;Довідники!$K$3), "!", "")</f>
        <v>!</v>
      </c>
      <c r="DQ561" s="120"/>
      <c r="DR561" s="45" t="str">
        <f t="shared" si="621"/>
        <v/>
      </c>
      <c r="DS561" s="119"/>
      <c r="DT561" s="119"/>
      <c r="DU561" s="119"/>
      <c r="DV561" s="119"/>
      <c r="DW561" s="179"/>
      <c r="DX561" s="182"/>
      <c r="DY561" s="119"/>
      <c r="DZ561" s="119"/>
      <c r="EA561" s="183"/>
      <c r="EB561" s="129">
        <f t="shared" si="622"/>
        <v>0</v>
      </c>
      <c r="EC561" s="130">
        <f t="shared" si="623"/>
        <v>0</v>
      </c>
      <c r="ED561" s="131">
        <f t="shared" si="624"/>
        <v>0</v>
      </c>
      <c r="EE561" s="131">
        <f t="shared" si="625"/>
        <v>0</v>
      </c>
      <c r="EF561" s="131">
        <f t="shared" si="626"/>
        <v>0</v>
      </c>
      <c r="EG561" s="131">
        <f t="shared" si="627"/>
        <v>0</v>
      </c>
      <c r="EH561" s="131">
        <f t="shared" si="628"/>
        <v>0</v>
      </c>
      <c r="EI561" s="131">
        <f t="shared" si="629"/>
        <v>0</v>
      </c>
      <c r="EJ561" s="131">
        <f t="shared" si="630"/>
        <v>0</v>
      </c>
      <c r="EL561" s="123">
        <f t="shared" si="631"/>
        <v>0</v>
      </c>
    </row>
    <row r="562" spans="1:142" ht="13.5" hidden="1" thickBot="1" x14ac:dyDescent="0.25">
      <c r="A562" s="49">
        <f t="shared" si="632"/>
        <v>17</v>
      </c>
      <c r="B562" s="101"/>
      <c r="C562" s="50" t="str">
        <f>IF(ISBLANK(D562)=FALSE,VLOOKUP(D562,Довідники!$B$2:$C$45,2,FALSE),"")</f>
        <v/>
      </c>
      <c r="D562" s="145"/>
      <c r="E562" s="112"/>
      <c r="F562" s="48" t="str">
        <f t="shared" si="594"/>
        <v/>
      </c>
      <c r="G562" s="48" t="str">
        <f>CONCATENATE(IF($X562="З", CONCATENATE($R$4, ","), ""), IF($X562=Довідники!$E$5, CONCATENATE($R$4, "*,"), ""), IF($AE562="З", CONCATENATE($Y$4, ","), ""), IF($AE562=Довідники!$E$5, CONCATENATE($Y$4, "*,"), ""), IF($AL562="З", CONCATENATE($AF$4, ","), ""), IF($AL562=Довідники!$E$5, CONCATENATE($AF$4, "*,"), ""), IF($AS562="З", CONCATENATE($AM$4, ","), ""), IF($AS562=Довідники!$E$5, CONCATENATE($AM$4, "*,"), ""), IF($AZ562="З", CONCATENATE($AT$4, ","), ""), IF($AZ562=Довідники!$E$5, CONCATENATE($AT$4, "*,"), ""), IF($BG562="З", CONCATENATE($BA$4, ","), ""), IF($BG562=Довідники!$E$5, CONCATENATE($BA$4, "*,"), ""), IF($BN562="З", CONCATENATE($BH$4, ","), ""), IF($BN562=Довідники!$E$5, CONCATENATE($BH$4, "*,"), ""), IF($BU562="З", CONCATENATE($BO$4, ","), ""), IF($BU562=Довідники!$E$5, CONCATENATE($BO$4, "*,"), ""), IF($CB562="З", CONCATENATE($BV$4, ","), ""), IF($CB562=Довідники!$E$5, CONCATENATE($BV$4, "*,"), ""), IF($CI562="З", CONCATENATE($CC$4, ","), ""), IF($CI562=Довідники!$E$5, CONCATENATE($CC$4, "*,"), ""), IF($CP562="З", CONCATENATE($CJ$4, ","), ""), IF($CP562=Довідники!$E$5, CONCATENATE($CJ$4, "*,"), ""), IF($CW562="З", CONCATENATE($CQ$4, ","), ""), IF($CW562=Довідники!$E$5, CONCATENATE($CQ$4, "*,"), ""), IF($DD562="З", CONCATENATE($CX$4, ","), ""), IF($DD562=Довідники!$E$5, CONCATENATE($CX$4, "*,"), ""), IF($DK562="З", CONCATENATE($DE$4, ","), ""), IF($DK562=Довідники!$E$5, CONCATENATE($DE$4, "*,"), ""))</f>
        <v/>
      </c>
      <c r="H562" s="48" t="str">
        <f t="shared" si="595"/>
        <v/>
      </c>
      <c r="I562" s="48" t="str">
        <f t="shared" si="596"/>
        <v/>
      </c>
      <c r="J562" s="48">
        <f t="shared" ref="J562:J565" si="633">V562+AC562+AJ562+AQ562+AX562+BE562+BL562+BS562+BZ562+CG562+CN562+CU562+DB562+DI562</f>
        <v>0</v>
      </c>
      <c r="K562" s="48" t="str">
        <f t="shared" si="598"/>
        <v/>
      </c>
      <c r="L562" s="48">
        <f t="shared" ref="L562:L565" si="634">SUM(M562:O562)</f>
        <v>0</v>
      </c>
      <c r="M562" s="51">
        <f t="shared" ref="M562:M565" si="635">$R$6*R562+$Y$6*Y562+$AF$6*AF562+$AM$6*AM562+$AT$6*AT562+$BA$6*BA562+$BH$6*BH562+$BO$6*BO562+$BV$6*BV562+$CC$6*CC562+$CJ$6*CJ562+$CQ$6*CQ562+$CX$6*CX562+$DE$6*DE562</f>
        <v>0</v>
      </c>
      <c r="N562" s="51">
        <f t="shared" ref="N562:N565" si="636">$R$6*S562+$Y$6*Z562+$AF$6*AG562+$AM$6*AN562+$AT$6*AU562+$BA$6*BB562+$BH$6*BI562+$BO$6*BP562+$BV$6*BW562+$CC$6*CD562+$CJ$6*CK562+$CQ$6*CR562+$CX$6*CY562+$DE$6*DF562</f>
        <v>0</v>
      </c>
      <c r="O562" s="52">
        <f t="shared" ref="O562:O565" si="637">$R$6*T562+$Y$6*AA562+$AF$6*AH562+$AM$6*AO562+$AT$6*AV562+$BA$6*BC562+$BH$6*BJ562+$BO$6*BQ562+$BV$6*BX562+$CC$6*CE562+$CJ$6*CL562+$CQ$6*CS562+$CX$6*CZ562+$DE$6*DG562</f>
        <v>0</v>
      </c>
      <c r="P562" s="96" t="str">
        <f t="shared" ref="P562:P565" si="638">IF(DM562&lt;&gt;0, L562/DM562, " ")</f>
        <v xml:space="preserve"> </v>
      </c>
      <c r="Q562" s="166" t="str">
        <f>IF(OR(P562&lt;Довідники!$J$8, P562&gt;Довідники!$K$8), "!", "")</f>
        <v>!</v>
      </c>
      <c r="R562" s="159"/>
      <c r="S562" s="103"/>
      <c r="T562" s="103"/>
      <c r="U562" s="72">
        <f t="shared" ref="U562:U565" si="639">SUM(R562:T562)</f>
        <v>0</v>
      </c>
      <c r="V562" s="104"/>
      <c r="W562" s="104"/>
      <c r="X562" s="105"/>
      <c r="Y562" s="102"/>
      <c r="Z562" s="103"/>
      <c r="AA562" s="103"/>
      <c r="AB562" s="72">
        <f t="shared" ref="AB562:AB565" si="640">SUM(Y562:AA562)</f>
        <v>0</v>
      </c>
      <c r="AC562" s="104"/>
      <c r="AD562" s="104"/>
      <c r="AE562" s="152"/>
      <c r="AF562" s="159"/>
      <c r="AG562" s="103"/>
      <c r="AH562" s="103"/>
      <c r="AI562" s="72">
        <f t="shared" ref="AI562:AI565" si="641">SUM(AF562:AH562)</f>
        <v>0</v>
      </c>
      <c r="AJ562" s="104"/>
      <c r="AK562" s="104"/>
      <c r="AL562" s="105"/>
      <c r="AM562" s="102"/>
      <c r="AN562" s="103"/>
      <c r="AO562" s="103"/>
      <c r="AP562" s="72">
        <f t="shared" ref="AP562:AP565" si="642">SUM(AM562:AO562)</f>
        <v>0</v>
      </c>
      <c r="AQ562" s="104"/>
      <c r="AR562" s="104"/>
      <c r="AS562" s="152"/>
      <c r="AT562" s="159"/>
      <c r="AU562" s="103"/>
      <c r="AV562" s="103"/>
      <c r="AW562" s="72">
        <f t="shared" ref="AW562:AW565" si="643">SUM(AT562:AV562)</f>
        <v>0</v>
      </c>
      <c r="AX562" s="104"/>
      <c r="AY562" s="104"/>
      <c r="AZ562" s="105"/>
      <c r="BA562" s="102"/>
      <c r="BB562" s="103"/>
      <c r="BC562" s="103"/>
      <c r="BD562" s="72">
        <f t="shared" ref="BD562:BD565" si="644">SUM(BA562:BC562)</f>
        <v>0</v>
      </c>
      <c r="BE562" s="104"/>
      <c r="BF562" s="104"/>
      <c r="BG562" s="152"/>
      <c r="BH562" s="159"/>
      <c r="BI562" s="103"/>
      <c r="BJ562" s="103"/>
      <c r="BK562" s="72">
        <f t="shared" ref="BK562:BK565" si="645">SUM(BH562:BJ562)</f>
        <v>0</v>
      </c>
      <c r="BL562" s="104"/>
      <c r="BM562" s="104"/>
      <c r="BN562" s="105"/>
      <c r="BO562" s="102"/>
      <c r="BP562" s="103"/>
      <c r="BQ562" s="103"/>
      <c r="BR562" s="72">
        <f t="shared" ref="BR562:BR565" si="646">SUM(BO562:BQ562)</f>
        <v>0</v>
      </c>
      <c r="BS562" s="104"/>
      <c r="BT562" s="104"/>
      <c r="BU562" s="152"/>
      <c r="BV562" s="159"/>
      <c r="BW562" s="103"/>
      <c r="BX562" s="103"/>
      <c r="BY562" s="72">
        <f t="shared" ref="BY562:BY565" si="647">SUM(BV562:BX562)</f>
        <v>0</v>
      </c>
      <c r="BZ562" s="104"/>
      <c r="CA562" s="104"/>
      <c r="CB562" s="105"/>
      <c r="CC562" s="102"/>
      <c r="CD562" s="103"/>
      <c r="CE562" s="103"/>
      <c r="CF562" s="72">
        <f t="shared" ref="CF562:CF565" si="648">SUM(CC562:CE562)</f>
        <v>0</v>
      </c>
      <c r="CG562" s="104"/>
      <c r="CH562" s="104"/>
      <c r="CI562" s="152"/>
      <c r="CJ562" s="159"/>
      <c r="CK562" s="103"/>
      <c r="CL562" s="103"/>
      <c r="CM562" s="72">
        <f t="shared" ref="CM562:CM565" si="649">SUM(CJ562:CL562)</f>
        <v>0</v>
      </c>
      <c r="CN562" s="104"/>
      <c r="CO562" s="104"/>
      <c r="CP562" s="105"/>
      <c r="CQ562" s="102"/>
      <c r="CR562" s="103"/>
      <c r="CS562" s="103"/>
      <c r="CT562" s="72">
        <f t="shared" ref="CT562:CT565" si="650">SUM(CQ562:CS562)</f>
        <v>0</v>
      </c>
      <c r="CU562" s="104"/>
      <c r="CV562" s="104"/>
      <c r="CW562" s="152"/>
      <c r="CX562" s="159"/>
      <c r="CY562" s="103"/>
      <c r="CZ562" s="103"/>
      <c r="DA562" s="72">
        <f t="shared" ref="DA562:DA565" si="651">SUM(CX562:CZ562)</f>
        <v>0</v>
      </c>
      <c r="DB562" s="104"/>
      <c r="DC562" s="104"/>
      <c r="DD562" s="105"/>
      <c r="DE562" s="102"/>
      <c r="DF562" s="103"/>
      <c r="DG562" s="103"/>
      <c r="DH562" s="72">
        <f t="shared" ref="DH562:DH565" si="652">SUM(DE562:DG562)</f>
        <v>0</v>
      </c>
      <c r="DI562" s="104"/>
      <c r="DJ562" s="104"/>
      <c r="DK562" s="152"/>
      <c r="DL562" s="170">
        <f t="shared" ref="DL562:DL565" si="653">DM562-L562</f>
        <v>0</v>
      </c>
      <c r="DM562" s="51">
        <f>DN562*Довідники!$H$2</f>
        <v>0</v>
      </c>
      <c r="DN562" s="72">
        <f t="shared" ref="DN562:DN565" si="654">E562-DQ562</f>
        <v>0</v>
      </c>
      <c r="DO562" s="96" t="str">
        <f t="shared" ref="DO562:DO565" si="655">IF(DM562&lt;&gt;0,DL562/DM562," ")</f>
        <v xml:space="preserve"> </v>
      </c>
      <c r="DP562" s="68" t="str">
        <f>IF(OR(DO562&lt;Довідники!$J$3, DO562&gt;Довідники!$K$3), "!", "")</f>
        <v>!</v>
      </c>
      <c r="DQ562" s="120"/>
      <c r="DR562" s="45" t="str">
        <f t="shared" ref="DR562:DR565" si="656">IF(AND(E562&lt;&gt;0,DQ562=E562), "+", "")</f>
        <v/>
      </c>
      <c r="DS562" s="119"/>
      <c r="DT562" s="119"/>
      <c r="DU562" s="119"/>
      <c r="DV562" s="119"/>
      <c r="DW562" s="179"/>
      <c r="DX562" s="182"/>
      <c r="DY562" s="119"/>
      <c r="DZ562" s="119"/>
      <c r="EA562" s="183"/>
      <c r="EB562" s="129">
        <f t="shared" ref="EB562:EB565" si="657">IF(DS562="+",L562,0)</f>
        <v>0</v>
      </c>
      <c r="EC562" s="130">
        <f t="shared" ref="EC562:EC565" si="658">IF(DS562="+",E562,0)</f>
        <v>0</v>
      </c>
      <c r="ED562" s="131">
        <f t="shared" ref="ED562:ED565" si="659">IF(AND(DS562="+",OR(U562&gt;0,V562&gt;0,W562&lt;&gt;"",X562&lt;&gt;"",AB562&gt;0,AC562&gt;0,AD562&lt;&gt;"",AE562&lt;&gt;"")),1,0)</f>
        <v>0</v>
      </c>
      <c r="EE562" s="131">
        <f t="shared" ref="EE562:EE565" si="660">IF(AND(DS562="+",OR(AI562&gt;0,AJ562&gt;0,AK562&lt;&gt;"",AL562&lt;&gt;"",AP562&gt;0,AQ562&gt;0,AR562&lt;&gt;"",AS562&lt;&gt;"")),1,0)</f>
        <v>0</v>
      </c>
      <c r="EF562" s="131">
        <f t="shared" ref="EF562:EF565" si="661">IF(AND(DS562="+",OR(AW562&gt;0,AX562&gt;0,AY562&lt;&gt;"",AZ562&lt;&gt;"",BD562&gt;0,BE562&gt;0,BF562&lt;&gt;"",BG562&lt;&gt;"")),1,0)</f>
        <v>0</v>
      </c>
      <c r="EG562" s="131">
        <f t="shared" ref="EG562:EG565" si="662">IF(AND(DS562="+",OR(BK562&gt;0,BL562&gt;0,BM562&lt;&gt;"",BN562&lt;&gt;"",BR562&gt;0,BS562&gt;0,BT562&lt;&gt;"",BU562&lt;&gt;"")),1,0)</f>
        <v>0</v>
      </c>
      <c r="EH562" s="131">
        <f t="shared" ref="EH562:EH565" si="663">IF(AND(DS562="+",OR(BY562&gt;0,BZ562&gt;0,CA562&lt;&gt;"",CB562&lt;&gt;"",CF562&gt;0,CG562&gt;0,CH562&lt;&gt;"",CI562&lt;&gt;"")),1,0)</f>
        <v>0</v>
      </c>
      <c r="EI562" s="131">
        <f t="shared" ref="EI562:EI565" si="664">IF(AND(DS562="+",OR(CM562&gt;0,CN562&gt;0,CO562&lt;&gt;"",CP562&lt;&gt;"",CT562&gt;0,CU562&gt;0,CV562&lt;&gt;"",CW562&lt;&gt;"")),1,0)</f>
        <v>0</v>
      </c>
      <c r="EJ562" s="131">
        <f t="shared" ref="EJ562:EJ565" si="665">IF(AND($DS562="+",OR(DA562&gt;0,DB562&gt;0,DC562&lt;&gt;"",DD562&lt;&gt;"",DH562&gt;0,DI562&gt;0,DJ562&lt;&gt;"",DK562&lt;&gt;"")),1,0)</f>
        <v>0</v>
      </c>
      <c r="EL562" s="123">
        <f t="shared" ref="EL562:EL565" si="666">IF(AND(B562="", OR(E562&lt;&gt;0, F562&lt;&gt;"", G562&lt;&gt;"", H562&lt;&gt;"", I562&lt;&gt;"", J562&lt;&gt;0, L562&lt;&gt;0)), 1, 0)</f>
        <v>0</v>
      </c>
    </row>
    <row r="563" spans="1:142" ht="13.5" hidden="1" thickBot="1" x14ac:dyDescent="0.25">
      <c r="A563" s="49">
        <f t="shared" si="632"/>
        <v>18</v>
      </c>
      <c r="B563" s="101"/>
      <c r="C563" s="50" t="str">
        <f>IF(ISBLANK(D563)=FALSE,VLOOKUP(D563,Довідники!$B$2:$C$45,2,FALSE),"")</f>
        <v/>
      </c>
      <c r="D563" s="145"/>
      <c r="E563" s="112"/>
      <c r="F563" s="48" t="str">
        <f t="shared" si="594"/>
        <v/>
      </c>
      <c r="G563" s="48" t="str">
        <f>CONCATENATE(IF($X563="З", CONCATENATE($R$4, ","), ""), IF($X563=Довідники!$E$5, CONCATENATE($R$4, "*,"), ""), IF($AE563="З", CONCATENATE($Y$4, ","), ""), IF($AE563=Довідники!$E$5, CONCATENATE($Y$4, "*,"), ""), IF($AL563="З", CONCATENATE($AF$4, ","), ""), IF($AL563=Довідники!$E$5, CONCATENATE($AF$4, "*,"), ""), IF($AS563="З", CONCATENATE($AM$4, ","), ""), IF($AS563=Довідники!$E$5, CONCATENATE($AM$4, "*,"), ""), IF($AZ563="З", CONCATENATE($AT$4, ","), ""), IF($AZ563=Довідники!$E$5, CONCATENATE($AT$4, "*,"), ""), IF($BG563="З", CONCATENATE($BA$4, ","), ""), IF($BG563=Довідники!$E$5, CONCATENATE($BA$4, "*,"), ""), IF($BN563="З", CONCATENATE($BH$4, ","), ""), IF($BN563=Довідники!$E$5, CONCATENATE($BH$4, "*,"), ""), IF($BU563="З", CONCATENATE($BO$4, ","), ""), IF($BU563=Довідники!$E$5, CONCATENATE($BO$4, "*,"), ""), IF($CB563="З", CONCATENATE($BV$4, ","), ""), IF($CB563=Довідники!$E$5, CONCATENATE($BV$4, "*,"), ""), IF($CI563="З", CONCATENATE($CC$4, ","), ""), IF($CI563=Довідники!$E$5, CONCATENATE($CC$4, "*,"), ""), IF($CP563="З", CONCATENATE($CJ$4, ","), ""), IF($CP563=Довідники!$E$5, CONCATENATE($CJ$4, "*,"), ""), IF($CW563="З", CONCATENATE($CQ$4, ","), ""), IF($CW563=Довідники!$E$5, CONCATENATE($CQ$4, "*,"), ""), IF($DD563="З", CONCATENATE($CX$4, ","), ""), IF($DD563=Довідники!$E$5, CONCATENATE($CX$4, "*,"), ""), IF($DK563="З", CONCATENATE($DE$4, ","), ""), IF($DK563=Довідники!$E$5, CONCATENATE($DE$4, "*,"), ""))</f>
        <v/>
      </c>
      <c r="H563" s="48" t="str">
        <f t="shared" si="595"/>
        <v/>
      </c>
      <c r="I563" s="48" t="str">
        <f t="shared" si="596"/>
        <v/>
      </c>
      <c r="J563" s="48">
        <f t="shared" si="633"/>
        <v>0</v>
      </c>
      <c r="K563" s="48" t="str">
        <f t="shared" si="598"/>
        <v/>
      </c>
      <c r="L563" s="48">
        <f t="shared" si="634"/>
        <v>0</v>
      </c>
      <c r="M563" s="51">
        <f t="shared" si="635"/>
        <v>0</v>
      </c>
      <c r="N563" s="51">
        <f t="shared" si="636"/>
        <v>0</v>
      </c>
      <c r="O563" s="52">
        <f t="shared" si="637"/>
        <v>0</v>
      </c>
      <c r="P563" s="96" t="str">
        <f t="shared" si="638"/>
        <v xml:space="preserve"> </v>
      </c>
      <c r="Q563" s="166" t="str">
        <f>IF(OR(P563&lt;Довідники!$J$8, P563&gt;Довідники!$K$8), "!", "")</f>
        <v>!</v>
      </c>
      <c r="R563" s="159"/>
      <c r="S563" s="103"/>
      <c r="T563" s="103"/>
      <c r="U563" s="72">
        <f t="shared" si="639"/>
        <v>0</v>
      </c>
      <c r="V563" s="104"/>
      <c r="W563" s="104"/>
      <c r="X563" s="105"/>
      <c r="Y563" s="102"/>
      <c r="Z563" s="103"/>
      <c r="AA563" s="103"/>
      <c r="AB563" s="72">
        <f t="shared" si="640"/>
        <v>0</v>
      </c>
      <c r="AC563" s="104"/>
      <c r="AD563" s="104"/>
      <c r="AE563" s="152"/>
      <c r="AF563" s="159"/>
      <c r="AG563" s="103"/>
      <c r="AH563" s="103"/>
      <c r="AI563" s="72">
        <f t="shared" si="641"/>
        <v>0</v>
      </c>
      <c r="AJ563" s="104"/>
      <c r="AK563" s="104"/>
      <c r="AL563" s="105"/>
      <c r="AM563" s="102"/>
      <c r="AN563" s="103"/>
      <c r="AO563" s="103"/>
      <c r="AP563" s="72">
        <f t="shared" si="642"/>
        <v>0</v>
      </c>
      <c r="AQ563" s="104"/>
      <c r="AR563" s="104"/>
      <c r="AS563" s="152"/>
      <c r="AT563" s="159"/>
      <c r="AU563" s="103"/>
      <c r="AV563" s="103"/>
      <c r="AW563" s="72">
        <f t="shared" si="643"/>
        <v>0</v>
      </c>
      <c r="AX563" s="104"/>
      <c r="AY563" s="104"/>
      <c r="AZ563" s="105"/>
      <c r="BA563" s="102"/>
      <c r="BB563" s="103"/>
      <c r="BC563" s="103"/>
      <c r="BD563" s="72">
        <f t="shared" si="644"/>
        <v>0</v>
      </c>
      <c r="BE563" s="104"/>
      <c r="BF563" s="104"/>
      <c r="BG563" s="152"/>
      <c r="BH563" s="159"/>
      <c r="BI563" s="103"/>
      <c r="BJ563" s="103"/>
      <c r="BK563" s="72">
        <f t="shared" si="645"/>
        <v>0</v>
      </c>
      <c r="BL563" s="104"/>
      <c r="BM563" s="104"/>
      <c r="BN563" s="105"/>
      <c r="BO563" s="102"/>
      <c r="BP563" s="103"/>
      <c r="BQ563" s="103"/>
      <c r="BR563" s="72">
        <f t="shared" si="646"/>
        <v>0</v>
      </c>
      <c r="BS563" s="104"/>
      <c r="BT563" s="104"/>
      <c r="BU563" s="152"/>
      <c r="BV563" s="159"/>
      <c r="BW563" s="103"/>
      <c r="BX563" s="103"/>
      <c r="BY563" s="72">
        <f t="shared" si="647"/>
        <v>0</v>
      </c>
      <c r="BZ563" s="104"/>
      <c r="CA563" s="104"/>
      <c r="CB563" s="105"/>
      <c r="CC563" s="102"/>
      <c r="CD563" s="103"/>
      <c r="CE563" s="103"/>
      <c r="CF563" s="72">
        <f t="shared" si="648"/>
        <v>0</v>
      </c>
      <c r="CG563" s="104"/>
      <c r="CH563" s="104"/>
      <c r="CI563" s="152"/>
      <c r="CJ563" s="159"/>
      <c r="CK563" s="103"/>
      <c r="CL563" s="103"/>
      <c r="CM563" s="72">
        <f t="shared" si="649"/>
        <v>0</v>
      </c>
      <c r="CN563" s="104"/>
      <c r="CO563" s="104"/>
      <c r="CP563" s="105"/>
      <c r="CQ563" s="102"/>
      <c r="CR563" s="103"/>
      <c r="CS563" s="103"/>
      <c r="CT563" s="72">
        <f t="shared" si="650"/>
        <v>0</v>
      </c>
      <c r="CU563" s="104"/>
      <c r="CV563" s="104"/>
      <c r="CW563" s="152"/>
      <c r="CX563" s="159"/>
      <c r="CY563" s="103"/>
      <c r="CZ563" s="103"/>
      <c r="DA563" s="72">
        <f t="shared" si="651"/>
        <v>0</v>
      </c>
      <c r="DB563" s="104"/>
      <c r="DC563" s="104"/>
      <c r="DD563" s="105"/>
      <c r="DE563" s="102"/>
      <c r="DF563" s="103"/>
      <c r="DG563" s="103"/>
      <c r="DH563" s="72">
        <f t="shared" si="652"/>
        <v>0</v>
      </c>
      <c r="DI563" s="104"/>
      <c r="DJ563" s="104"/>
      <c r="DK563" s="152"/>
      <c r="DL563" s="170">
        <f t="shared" si="653"/>
        <v>0</v>
      </c>
      <c r="DM563" s="51">
        <f>DN563*Довідники!$H$2</f>
        <v>0</v>
      </c>
      <c r="DN563" s="72">
        <f t="shared" si="654"/>
        <v>0</v>
      </c>
      <c r="DO563" s="96" t="str">
        <f t="shared" si="655"/>
        <v xml:space="preserve"> </v>
      </c>
      <c r="DP563" s="68" t="str">
        <f>IF(OR(DO563&lt;Довідники!$J$3, DO563&gt;Довідники!$K$3), "!", "")</f>
        <v>!</v>
      </c>
      <c r="DQ563" s="120"/>
      <c r="DR563" s="45" t="str">
        <f t="shared" si="656"/>
        <v/>
      </c>
      <c r="DS563" s="119"/>
      <c r="DT563" s="119"/>
      <c r="DU563" s="119"/>
      <c r="DV563" s="119"/>
      <c r="DW563" s="179"/>
      <c r="DX563" s="182"/>
      <c r="DY563" s="119"/>
      <c r="DZ563" s="119"/>
      <c r="EA563" s="183"/>
      <c r="EB563" s="129">
        <f t="shared" si="657"/>
        <v>0</v>
      </c>
      <c r="EC563" s="130">
        <f t="shared" si="658"/>
        <v>0</v>
      </c>
      <c r="ED563" s="131">
        <f t="shared" si="659"/>
        <v>0</v>
      </c>
      <c r="EE563" s="131">
        <f t="shared" si="660"/>
        <v>0</v>
      </c>
      <c r="EF563" s="131">
        <f t="shared" si="661"/>
        <v>0</v>
      </c>
      <c r="EG563" s="131">
        <f t="shared" si="662"/>
        <v>0</v>
      </c>
      <c r="EH563" s="131">
        <f t="shared" si="663"/>
        <v>0</v>
      </c>
      <c r="EI563" s="131">
        <f t="shared" si="664"/>
        <v>0</v>
      </c>
      <c r="EJ563" s="131">
        <f t="shared" si="665"/>
        <v>0</v>
      </c>
      <c r="EL563" s="123">
        <f t="shared" si="666"/>
        <v>0</v>
      </c>
    </row>
    <row r="564" spans="1:142" ht="13.5" hidden="1" thickBot="1" x14ac:dyDescent="0.25">
      <c r="A564" s="49">
        <f t="shared" si="632"/>
        <v>19</v>
      </c>
      <c r="B564" s="101"/>
      <c r="C564" s="50" t="str">
        <f>IF(ISBLANK(D564)=FALSE,VLOOKUP(D564,Довідники!$B$2:$C$45,2,FALSE),"")</f>
        <v/>
      </c>
      <c r="D564" s="145"/>
      <c r="E564" s="112"/>
      <c r="F564" s="48" t="str">
        <f t="shared" si="594"/>
        <v/>
      </c>
      <c r="G564" s="48" t="str">
        <f>CONCATENATE(IF($X564="З", CONCATENATE($R$4, ","), ""), IF($X564=Довідники!$E$5, CONCATENATE($R$4, "*,"), ""), IF($AE564="З", CONCATENATE($Y$4, ","), ""), IF($AE564=Довідники!$E$5, CONCATENATE($Y$4, "*,"), ""), IF($AL564="З", CONCATENATE($AF$4, ","), ""), IF($AL564=Довідники!$E$5, CONCATENATE($AF$4, "*,"), ""), IF($AS564="З", CONCATENATE($AM$4, ","), ""), IF($AS564=Довідники!$E$5, CONCATENATE($AM$4, "*,"), ""), IF($AZ564="З", CONCATENATE($AT$4, ","), ""), IF($AZ564=Довідники!$E$5, CONCATENATE($AT$4, "*,"), ""), IF($BG564="З", CONCATENATE($BA$4, ","), ""), IF($BG564=Довідники!$E$5, CONCATENATE($BA$4, "*,"), ""), IF($BN564="З", CONCATENATE($BH$4, ","), ""), IF($BN564=Довідники!$E$5, CONCATENATE($BH$4, "*,"), ""), IF($BU564="З", CONCATENATE($BO$4, ","), ""), IF($BU564=Довідники!$E$5, CONCATENATE($BO$4, "*,"), ""), IF($CB564="З", CONCATENATE($BV$4, ","), ""), IF($CB564=Довідники!$E$5, CONCATENATE($BV$4, "*,"), ""), IF($CI564="З", CONCATENATE($CC$4, ","), ""), IF($CI564=Довідники!$E$5, CONCATENATE($CC$4, "*,"), ""), IF($CP564="З", CONCATENATE($CJ$4, ","), ""), IF($CP564=Довідники!$E$5, CONCATENATE($CJ$4, "*,"), ""), IF($CW564="З", CONCATENATE($CQ$4, ","), ""), IF($CW564=Довідники!$E$5, CONCATENATE($CQ$4, "*,"), ""), IF($DD564="З", CONCATENATE($CX$4, ","), ""), IF($DD564=Довідники!$E$5, CONCATENATE($CX$4, "*,"), ""), IF($DK564="З", CONCATENATE($DE$4, ","), ""), IF($DK564=Довідники!$E$5, CONCATENATE($DE$4, "*,"), ""))</f>
        <v/>
      </c>
      <c r="H564" s="48" t="str">
        <f t="shared" si="595"/>
        <v/>
      </c>
      <c r="I564" s="48" t="str">
        <f t="shared" si="596"/>
        <v/>
      </c>
      <c r="J564" s="48">
        <f t="shared" si="633"/>
        <v>0</v>
      </c>
      <c r="K564" s="48" t="str">
        <f t="shared" si="598"/>
        <v/>
      </c>
      <c r="L564" s="48">
        <f t="shared" si="634"/>
        <v>0</v>
      </c>
      <c r="M564" s="51">
        <f t="shared" si="635"/>
        <v>0</v>
      </c>
      <c r="N564" s="51">
        <f t="shared" si="636"/>
        <v>0</v>
      </c>
      <c r="O564" s="52">
        <f t="shared" si="637"/>
        <v>0</v>
      </c>
      <c r="P564" s="96" t="str">
        <f t="shared" si="638"/>
        <v xml:space="preserve"> </v>
      </c>
      <c r="Q564" s="166" t="str">
        <f>IF(OR(P564&lt;Довідники!$J$8, P564&gt;Довідники!$K$8), "!", "")</f>
        <v>!</v>
      </c>
      <c r="R564" s="159"/>
      <c r="S564" s="103"/>
      <c r="T564" s="103"/>
      <c r="U564" s="72">
        <f t="shared" si="639"/>
        <v>0</v>
      </c>
      <c r="V564" s="104"/>
      <c r="W564" s="104"/>
      <c r="X564" s="105"/>
      <c r="Y564" s="102"/>
      <c r="Z564" s="103"/>
      <c r="AA564" s="103"/>
      <c r="AB564" s="72">
        <f t="shared" si="640"/>
        <v>0</v>
      </c>
      <c r="AC564" s="104"/>
      <c r="AD564" s="104"/>
      <c r="AE564" s="152"/>
      <c r="AF564" s="159"/>
      <c r="AG564" s="103"/>
      <c r="AH564" s="103"/>
      <c r="AI564" s="72">
        <f t="shared" si="641"/>
        <v>0</v>
      </c>
      <c r="AJ564" s="104"/>
      <c r="AK564" s="104"/>
      <c r="AL564" s="105"/>
      <c r="AM564" s="102"/>
      <c r="AN564" s="103"/>
      <c r="AO564" s="103"/>
      <c r="AP564" s="72">
        <f t="shared" si="642"/>
        <v>0</v>
      </c>
      <c r="AQ564" s="104"/>
      <c r="AR564" s="104"/>
      <c r="AS564" s="152"/>
      <c r="AT564" s="159"/>
      <c r="AU564" s="103"/>
      <c r="AV564" s="103"/>
      <c r="AW564" s="72">
        <f t="shared" si="643"/>
        <v>0</v>
      </c>
      <c r="AX564" s="104"/>
      <c r="AY564" s="104"/>
      <c r="AZ564" s="105"/>
      <c r="BA564" s="102"/>
      <c r="BB564" s="103"/>
      <c r="BC564" s="103"/>
      <c r="BD564" s="72">
        <f t="shared" si="644"/>
        <v>0</v>
      </c>
      <c r="BE564" s="104"/>
      <c r="BF564" s="104"/>
      <c r="BG564" s="152"/>
      <c r="BH564" s="159"/>
      <c r="BI564" s="103"/>
      <c r="BJ564" s="103"/>
      <c r="BK564" s="72">
        <f t="shared" si="645"/>
        <v>0</v>
      </c>
      <c r="BL564" s="104"/>
      <c r="BM564" s="104"/>
      <c r="BN564" s="105"/>
      <c r="BO564" s="102"/>
      <c r="BP564" s="103"/>
      <c r="BQ564" s="103"/>
      <c r="BR564" s="72">
        <f t="shared" si="646"/>
        <v>0</v>
      </c>
      <c r="BS564" s="104"/>
      <c r="BT564" s="104"/>
      <c r="BU564" s="152"/>
      <c r="BV564" s="159"/>
      <c r="BW564" s="103"/>
      <c r="BX564" s="103"/>
      <c r="BY564" s="72">
        <f t="shared" si="647"/>
        <v>0</v>
      </c>
      <c r="BZ564" s="104"/>
      <c r="CA564" s="104"/>
      <c r="CB564" s="105"/>
      <c r="CC564" s="102"/>
      <c r="CD564" s="103"/>
      <c r="CE564" s="103"/>
      <c r="CF564" s="72">
        <f t="shared" si="648"/>
        <v>0</v>
      </c>
      <c r="CG564" s="104"/>
      <c r="CH564" s="104"/>
      <c r="CI564" s="152"/>
      <c r="CJ564" s="159"/>
      <c r="CK564" s="103"/>
      <c r="CL564" s="103"/>
      <c r="CM564" s="72">
        <f t="shared" si="649"/>
        <v>0</v>
      </c>
      <c r="CN564" s="104"/>
      <c r="CO564" s="104"/>
      <c r="CP564" s="105"/>
      <c r="CQ564" s="102"/>
      <c r="CR564" s="103"/>
      <c r="CS564" s="103"/>
      <c r="CT564" s="72">
        <f t="shared" si="650"/>
        <v>0</v>
      </c>
      <c r="CU564" s="104"/>
      <c r="CV564" s="104"/>
      <c r="CW564" s="152"/>
      <c r="CX564" s="159"/>
      <c r="CY564" s="103"/>
      <c r="CZ564" s="103"/>
      <c r="DA564" s="72">
        <f t="shared" si="651"/>
        <v>0</v>
      </c>
      <c r="DB564" s="104"/>
      <c r="DC564" s="104"/>
      <c r="DD564" s="105"/>
      <c r="DE564" s="102"/>
      <c r="DF564" s="103"/>
      <c r="DG564" s="103"/>
      <c r="DH564" s="72">
        <f t="shared" si="652"/>
        <v>0</v>
      </c>
      <c r="DI564" s="104"/>
      <c r="DJ564" s="104"/>
      <c r="DK564" s="152"/>
      <c r="DL564" s="170">
        <f t="shared" si="653"/>
        <v>0</v>
      </c>
      <c r="DM564" s="51">
        <f>DN564*Довідники!$H$2</f>
        <v>0</v>
      </c>
      <c r="DN564" s="72">
        <f t="shared" si="654"/>
        <v>0</v>
      </c>
      <c r="DO564" s="96" t="str">
        <f t="shared" si="655"/>
        <v xml:space="preserve"> </v>
      </c>
      <c r="DP564" s="68" t="str">
        <f>IF(OR(DO564&lt;Довідники!$J$3, DO564&gt;Довідники!$K$3), "!", "")</f>
        <v>!</v>
      </c>
      <c r="DQ564" s="120"/>
      <c r="DR564" s="45" t="str">
        <f t="shared" si="656"/>
        <v/>
      </c>
      <c r="DS564" s="119"/>
      <c r="DT564" s="119"/>
      <c r="DU564" s="119"/>
      <c r="DV564" s="119"/>
      <c r="DW564" s="179"/>
      <c r="DX564" s="182"/>
      <c r="DY564" s="119"/>
      <c r="DZ564" s="119"/>
      <c r="EA564" s="183"/>
      <c r="EB564" s="129">
        <f t="shared" si="657"/>
        <v>0</v>
      </c>
      <c r="EC564" s="130">
        <f t="shared" si="658"/>
        <v>0</v>
      </c>
      <c r="ED564" s="131">
        <f t="shared" si="659"/>
        <v>0</v>
      </c>
      <c r="EE564" s="131">
        <f t="shared" si="660"/>
        <v>0</v>
      </c>
      <c r="EF564" s="131">
        <f t="shared" si="661"/>
        <v>0</v>
      </c>
      <c r="EG564" s="131">
        <f t="shared" si="662"/>
        <v>0</v>
      </c>
      <c r="EH564" s="131">
        <f t="shared" si="663"/>
        <v>0</v>
      </c>
      <c r="EI564" s="131">
        <f t="shared" si="664"/>
        <v>0</v>
      </c>
      <c r="EJ564" s="131">
        <f t="shared" si="665"/>
        <v>0</v>
      </c>
      <c r="EL564" s="123">
        <f t="shared" si="666"/>
        <v>0</v>
      </c>
    </row>
    <row r="565" spans="1:142" ht="13.5" hidden="1" thickBot="1" x14ac:dyDescent="0.25">
      <c r="A565" s="49">
        <f t="shared" si="632"/>
        <v>20</v>
      </c>
      <c r="B565" s="101"/>
      <c r="C565" s="50" t="str">
        <f>IF(ISBLANK(D565)=FALSE,VLOOKUP(D565,Довідники!$B$2:$C$45,2,FALSE),"")</f>
        <v/>
      </c>
      <c r="D565" s="145"/>
      <c r="E565" s="112"/>
      <c r="F565" s="48" t="str">
        <f t="shared" si="594"/>
        <v/>
      </c>
      <c r="G565" s="48" t="str">
        <f>CONCATENATE(IF($X565="З", CONCATENATE($R$4, ","), ""), IF($X565=Довідники!$E$5, CONCATENATE($R$4, "*,"), ""), IF($AE565="З", CONCATENATE($Y$4, ","), ""), IF($AE565=Довідники!$E$5, CONCATENATE($Y$4, "*,"), ""), IF($AL565="З", CONCATENATE($AF$4, ","), ""), IF($AL565=Довідники!$E$5, CONCATENATE($AF$4, "*,"), ""), IF($AS565="З", CONCATENATE($AM$4, ","), ""), IF($AS565=Довідники!$E$5, CONCATENATE($AM$4, "*,"), ""), IF($AZ565="З", CONCATENATE($AT$4, ","), ""), IF($AZ565=Довідники!$E$5, CONCATENATE($AT$4, "*,"), ""), IF($BG565="З", CONCATENATE($BA$4, ","), ""), IF($BG565=Довідники!$E$5, CONCATENATE($BA$4, "*,"), ""), IF($BN565="З", CONCATENATE($BH$4, ","), ""), IF($BN565=Довідники!$E$5, CONCATENATE($BH$4, "*,"), ""), IF($BU565="З", CONCATENATE($BO$4, ","), ""), IF($BU565=Довідники!$E$5, CONCATENATE($BO$4, "*,"), ""), IF($CB565="З", CONCATENATE($BV$4, ","), ""), IF($CB565=Довідники!$E$5, CONCATENATE($BV$4, "*,"), ""), IF($CI565="З", CONCATENATE($CC$4, ","), ""), IF($CI565=Довідники!$E$5, CONCATENATE($CC$4, "*,"), ""), IF($CP565="З", CONCATENATE($CJ$4, ","), ""), IF($CP565=Довідники!$E$5, CONCATENATE($CJ$4, "*,"), ""), IF($CW565="З", CONCATENATE($CQ$4, ","), ""), IF($CW565=Довідники!$E$5, CONCATENATE($CQ$4, "*,"), ""), IF($DD565="З", CONCATENATE($CX$4, ","), ""), IF($DD565=Довідники!$E$5, CONCATENATE($CX$4, "*,"), ""), IF($DK565="З", CONCATENATE($DE$4, ","), ""), IF($DK565=Довідники!$E$5, CONCATENATE($DE$4, "*,"), ""))</f>
        <v/>
      </c>
      <c r="H565" s="48" t="str">
        <f t="shared" si="595"/>
        <v/>
      </c>
      <c r="I565" s="48" t="str">
        <f t="shared" si="596"/>
        <v/>
      </c>
      <c r="J565" s="48">
        <f t="shared" si="633"/>
        <v>0</v>
      </c>
      <c r="K565" s="48" t="str">
        <f t="shared" si="598"/>
        <v/>
      </c>
      <c r="L565" s="48">
        <f t="shared" si="634"/>
        <v>0</v>
      </c>
      <c r="M565" s="51">
        <f t="shared" si="635"/>
        <v>0</v>
      </c>
      <c r="N565" s="51">
        <f t="shared" si="636"/>
        <v>0</v>
      </c>
      <c r="O565" s="52">
        <f t="shared" si="637"/>
        <v>0</v>
      </c>
      <c r="P565" s="96" t="str">
        <f t="shared" si="638"/>
        <v xml:space="preserve"> </v>
      </c>
      <c r="Q565" s="166" t="str">
        <f>IF(OR(P565&lt;Довідники!$J$8, P565&gt;Довідники!$K$8), "!", "")</f>
        <v>!</v>
      </c>
      <c r="R565" s="159"/>
      <c r="S565" s="103"/>
      <c r="T565" s="103"/>
      <c r="U565" s="72">
        <f t="shared" si="639"/>
        <v>0</v>
      </c>
      <c r="V565" s="104"/>
      <c r="W565" s="104"/>
      <c r="X565" s="105"/>
      <c r="Y565" s="102"/>
      <c r="Z565" s="103"/>
      <c r="AA565" s="103"/>
      <c r="AB565" s="72">
        <f t="shared" si="640"/>
        <v>0</v>
      </c>
      <c r="AC565" s="104"/>
      <c r="AD565" s="104"/>
      <c r="AE565" s="152"/>
      <c r="AF565" s="159"/>
      <c r="AG565" s="103"/>
      <c r="AH565" s="103"/>
      <c r="AI565" s="72">
        <f t="shared" si="641"/>
        <v>0</v>
      </c>
      <c r="AJ565" s="104"/>
      <c r="AK565" s="104"/>
      <c r="AL565" s="105"/>
      <c r="AM565" s="102"/>
      <c r="AN565" s="103"/>
      <c r="AO565" s="103"/>
      <c r="AP565" s="72">
        <f t="shared" si="642"/>
        <v>0</v>
      </c>
      <c r="AQ565" s="104"/>
      <c r="AR565" s="104"/>
      <c r="AS565" s="152"/>
      <c r="AT565" s="159"/>
      <c r="AU565" s="103"/>
      <c r="AV565" s="103"/>
      <c r="AW565" s="72">
        <f t="shared" si="643"/>
        <v>0</v>
      </c>
      <c r="AX565" s="104"/>
      <c r="AY565" s="104"/>
      <c r="AZ565" s="105"/>
      <c r="BA565" s="102"/>
      <c r="BB565" s="103"/>
      <c r="BC565" s="103"/>
      <c r="BD565" s="72">
        <f t="shared" si="644"/>
        <v>0</v>
      </c>
      <c r="BE565" s="104"/>
      <c r="BF565" s="104"/>
      <c r="BG565" s="152"/>
      <c r="BH565" s="159"/>
      <c r="BI565" s="103"/>
      <c r="BJ565" s="103"/>
      <c r="BK565" s="72">
        <f t="shared" si="645"/>
        <v>0</v>
      </c>
      <c r="BL565" s="104"/>
      <c r="BM565" s="104"/>
      <c r="BN565" s="105"/>
      <c r="BO565" s="102"/>
      <c r="BP565" s="103"/>
      <c r="BQ565" s="103"/>
      <c r="BR565" s="72">
        <f t="shared" si="646"/>
        <v>0</v>
      </c>
      <c r="BS565" s="104"/>
      <c r="BT565" s="104"/>
      <c r="BU565" s="152"/>
      <c r="BV565" s="159"/>
      <c r="BW565" s="103"/>
      <c r="BX565" s="103"/>
      <c r="BY565" s="72">
        <f t="shared" si="647"/>
        <v>0</v>
      </c>
      <c r="BZ565" s="104"/>
      <c r="CA565" s="104"/>
      <c r="CB565" s="105"/>
      <c r="CC565" s="102"/>
      <c r="CD565" s="103"/>
      <c r="CE565" s="103"/>
      <c r="CF565" s="72">
        <f t="shared" si="648"/>
        <v>0</v>
      </c>
      <c r="CG565" s="104"/>
      <c r="CH565" s="104"/>
      <c r="CI565" s="152"/>
      <c r="CJ565" s="159"/>
      <c r="CK565" s="103"/>
      <c r="CL565" s="103"/>
      <c r="CM565" s="72">
        <f t="shared" si="649"/>
        <v>0</v>
      </c>
      <c r="CN565" s="104"/>
      <c r="CO565" s="104"/>
      <c r="CP565" s="105"/>
      <c r="CQ565" s="102"/>
      <c r="CR565" s="103"/>
      <c r="CS565" s="103"/>
      <c r="CT565" s="72">
        <f t="shared" si="650"/>
        <v>0</v>
      </c>
      <c r="CU565" s="104"/>
      <c r="CV565" s="104"/>
      <c r="CW565" s="152"/>
      <c r="CX565" s="159"/>
      <c r="CY565" s="103"/>
      <c r="CZ565" s="103"/>
      <c r="DA565" s="72">
        <f t="shared" si="651"/>
        <v>0</v>
      </c>
      <c r="DB565" s="104"/>
      <c r="DC565" s="104"/>
      <c r="DD565" s="105"/>
      <c r="DE565" s="102"/>
      <c r="DF565" s="103"/>
      <c r="DG565" s="103"/>
      <c r="DH565" s="72">
        <f t="shared" si="652"/>
        <v>0</v>
      </c>
      <c r="DI565" s="104"/>
      <c r="DJ565" s="104"/>
      <c r="DK565" s="152"/>
      <c r="DL565" s="170">
        <f t="shared" si="653"/>
        <v>0</v>
      </c>
      <c r="DM565" s="51">
        <f>DN565*Довідники!$H$2</f>
        <v>0</v>
      </c>
      <c r="DN565" s="72">
        <f t="shared" si="654"/>
        <v>0</v>
      </c>
      <c r="DO565" s="96" t="str">
        <f t="shared" si="655"/>
        <v xml:space="preserve"> </v>
      </c>
      <c r="DP565" s="68" t="str">
        <f>IF(OR(DO565&lt;Довідники!$J$3, DO565&gt;Довідники!$K$3), "!", "")</f>
        <v>!</v>
      </c>
      <c r="DQ565" s="120"/>
      <c r="DR565" s="45" t="str">
        <f t="shared" si="656"/>
        <v/>
      </c>
      <c r="DS565" s="119"/>
      <c r="DT565" s="119"/>
      <c r="DU565" s="119"/>
      <c r="DV565" s="119"/>
      <c r="DW565" s="179"/>
      <c r="DX565" s="182"/>
      <c r="DY565" s="119"/>
      <c r="DZ565" s="119"/>
      <c r="EA565" s="183"/>
      <c r="EB565" s="129">
        <f t="shared" si="657"/>
        <v>0</v>
      </c>
      <c r="EC565" s="130">
        <f t="shared" si="658"/>
        <v>0</v>
      </c>
      <c r="ED565" s="131">
        <f t="shared" si="659"/>
        <v>0</v>
      </c>
      <c r="EE565" s="131">
        <f t="shared" si="660"/>
        <v>0</v>
      </c>
      <c r="EF565" s="131">
        <f t="shared" si="661"/>
        <v>0</v>
      </c>
      <c r="EG565" s="131">
        <f t="shared" si="662"/>
        <v>0</v>
      </c>
      <c r="EH565" s="131">
        <f t="shared" si="663"/>
        <v>0</v>
      </c>
      <c r="EI565" s="131">
        <f t="shared" si="664"/>
        <v>0</v>
      </c>
      <c r="EJ565" s="131">
        <f t="shared" si="665"/>
        <v>0</v>
      </c>
      <c r="EL565" s="123">
        <f t="shared" si="666"/>
        <v>0</v>
      </c>
    </row>
    <row r="566" spans="1:142" s="60" customFormat="1" ht="13.5" hidden="1" thickBot="1" x14ac:dyDescent="0.25">
      <c r="A566" s="49"/>
      <c r="B566" s="54" t="s">
        <v>100</v>
      </c>
      <c r="C566" s="55"/>
      <c r="D566" s="146"/>
      <c r="E566" s="113">
        <f>SUM(E546:E565)</f>
        <v>0</v>
      </c>
      <c r="F566" s="57"/>
      <c r="G566" s="57"/>
      <c r="H566" s="57"/>
      <c r="I566" s="57"/>
      <c r="J566" s="57"/>
      <c r="K566" s="57"/>
      <c r="L566" s="57">
        <f>SUM(L546:L565)</f>
        <v>0</v>
      </c>
      <c r="M566" s="58">
        <f>SUM(M546:M565)</f>
        <v>0</v>
      </c>
      <c r="N566" s="58">
        <f>SUM(N546:N565)</f>
        <v>0</v>
      </c>
      <c r="O566" s="59">
        <f>SUM(O546:O565)</f>
        <v>0</v>
      </c>
      <c r="P566" s="59"/>
      <c r="Q566" s="59"/>
      <c r="R566" s="160"/>
      <c r="S566" s="74"/>
      <c r="T566" s="74"/>
      <c r="U566" s="75"/>
      <c r="V566" s="58"/>
      <c r="W566" s="58"/>
      <c r="X566" s="52"/>
      <c r="Y566" s="73"/>
      <c r="Z566" s="74"/>
      <c r="AA566" s="74"/>
      <c r="AB566" s="75"/>
      <c r="AC566" s="58"/>
      <c r="AD566" s="58"/>
      <c r="AE566" s="153"/>
      <c r="AF566" s="160"/>
      <c r="AG566" s="74"/>
      <c r="AH566" s="74"/>
      <c r="AI566" s="75"/>
      <c r="AJ566" s="58"/>
      <c r="AK566" s="58"/>
      <c r="AL566" s="59"/>
      <c r="AM566" s="73"/>
      <c r="AN566" s="74"/>
      <c r="AO566" s="74"/>
      <c r="AP566" s="75"/>
      <c r="AQ566" s="58"/>
      <c r="AR566" s="58"/>
      <c r="AS566" s="153"/>
      <c r="AT566" s="160"/>
      <c r="AU566" s="74"/>
      <c r="AV566" s="74"/>
      <c r="AW566" s="75"/>
      <c r="AX566" s="58"/>
      <c r="AY566" s="58"/>
      <c r="AZ566" s="59"/>
      <c r="BA566" s="73"/>
      <c r="BB566" s="74"/>
      <c r="BC566" s="74"/>
      <c r="BD566" s="75"/>
      <c r="BE566" s="58"/>
      <c r="BF566" s="58"/>
      <c r="BG566" s="153"/>
      <c r="BH566" s="160"/>
      <c r="BI566" s="74"/>
      <c r="BJ566" s="74"/>
      <c r="BK566" s="75"/>
      <c r="BL566" s="58"/>
      <c r="BM566" s="58"/>
      <c r="BN566" s="59"/>
      <c r="BO566" s="73"/>
      <c r="BP566" s="74"/>
      <c r="BQ566" s="74"/>
      <c r="BR566" s="75"/>
      <c r="BS566" s="58"/>
      <c r="BT566" s="58"/>
      <c r="BU566" s="153"/>
      <c r="BV566" s="160"/>
      <c r="BW566" s="74"/>
      <c r="BX566" s="74"/>
      <c r="BY566" s="75"/>
      <c r="BZ566" s="58"/>
      <c r="CA566" s="58"/>
      <c r="CB566" s="59"/>
      <c r="CC566" s="73"/>
      <c r="CD566" s="74"/>
      <c r="CE566" s="74"/>
      <c r="CF566" s="75"/>
      <c r="CG566" s="58"/>
      <c r="CH566" s="58"/>
      <c r="CI566" s="153"/>
      <c r="CJ566" s="160"/>
      <c r="CK566" s="74"/>
      <c r="CL566" s="74"/>
      <c r="CM566" s="75"/>
      <c r="CN566" s="58"/>
      <c r="CO566" s="58"/>
      <c r="CP566" s="59"/>
      <c r="CQ566" s="73"/>
      <c r="CR566" s="74"/>
      <c r="CS566" s="74"/>
      <c r="CT566" s="75"/>
      <c r="CU566" s="58"/>
      <c r="CV566" s="58"/>
      <c r="CW566" s="153"/>
      <c r="CX566" s="160"/>
      <c r="CY566" s="74"/>
      <c r="CZ566" s="74"/>
      <c r="DA566" s="75"/>
      <c r="DB566" s="58"/>
      <c r="DC566" s="58"/>
      <c r="DD566" s="59"/>
      <c r="DE566" s="73"/>
      <c r="DF566" s="74"/>
      <c r="DG566" s="74"/>
      <c r="DH566" s="75"/>
      <c r="DI566" s="58"/>
      <c r="DJ566" s="58"/>
      <c r="DK566" s="153"/>
      <c r="DL566" s="171">
        <f>SUM(DL546:DL565)</f>
        <v>0</v>
      </c>
      <c r="DM566" s="58">
        <f>SUM(DM546:DM565)</f>
        <v>0</v>
      </c>
      <c r="DN566" s="58"/>
      <c r="DO566" s="97" t="str">
        <f>IF(DM566&lt;&gt;0,DL566/DM566," ")</f>
        <v xml:space="preserve"> </v>
      </c>
      <c r="DP566" s="69" t="str">
        <f>IF(OR(DO566&lt;Довідники!$J$3, DO566&gt;Довідники!$K$3), "!", "")</f>
        <v>!</v>
      </c>
      <c r="DQ566" s="48"/>
      <c r="DR566" s="45"/>
      <c r="DS566" s="117"/>
      <c r="DT566" s="117"/>
      <c r="DU566" s="117"/>
      <c r="DV566" s="119"/>
      <c r="DW566" s="179"/>
      <c r="DX566" s="182"/>
      <c r="DY566" s="119"/>
      <c r="DZ566" s="119"/>
      <c r="EA566" s="183"/>
      <c r="EB566" s="129">
        <f t="shared" ref="EB566:EB568" si="667">IF(DS566="+",L566,0)</f>
        <v>0</v>
      </c>
      <c r="EC566" s="130">
        <f t="shared" ref="EC566:EC568" si="668">IF(DS566="+",E566,0)</f>
        <v>0</v>
      </c>
      <c r="ED566" s="131">
        <f t="shared" ref="ED566:ED568" si="669">IF(AND(DS566="+",OR(U566&gt;0,V566&gt;0,W566&lt;&gt;"",X566&lt;&gt;"",AB566&gt;0,AC566&gt;0,AD566&lt;&gt;"",AE566&lt;&gt;"")),1,0)</f>
        <v>0</v>
      </c>
      <c r="EE566" s="131">
        <f t="shared" ref="EE566:EE568" si="670">IF(AND(DS566="+",OR(AI566&gt;0,AJ566&gt;0,AK566&lt;&gt;"",AL566&lt;&gt;"",AP566&gt;0,AQ566&gt;0,AR566&lt;&gt;"",AS566&lt;&gt;"")),1,0)</f>
        <v>0</v>
      </c>
      <c r="EF566" s="131">
        <f t="shared" ref="EF566:EF568" si="671">IF(AND(DS566="+",OR(AW566&gt;0,AX566&gt;0,AY566&lt;&gt;"",AZ566&lt;&gt;"",BD566&gt;0,BE566&gt;0,BF566&lt;&gt;"",BG566&lt;&gt;"")),1,0)</f>
        <v>0</v>
      </c>
      <c r="EG566" s="131">
        <f t="shared" ref="EG566:EG568" si="672">IF(AND(DS566="+",OR(BK566&gt;0,BL566&gt;0,BM566&lt;&gt;"",BN566&lt;&gt;"",BR566&gt;0,BS566&gt;0,BT566&lt;&gt;"",BU566&lt;&gt;"")),1,0)</f>
        <v>0</v>
      </c>
      <c r="EH566" s="131">
        <f t="shared" ref="EH566:EH568" si="673">IF(AND(DS566="+",OR(BY566&gt;0,BZ566&gt;0,CA566&lt;&gt;"",CB566&lt;&gt;"",CF566&gt;0,CG566&gt;0,CH566&lt;&gt;"",CI566&lt;&gt;"")),1,0)</f>
        <v>0</v>
      </c>
      <c r="EI566" s="131">
        <f t="shared" ref="EI566:EI568" si="674">IF(AND(DS566="+",OR(CM566&gt;0,CN566&gt;0,CO566&lt;&gt;"",CP566&lt;&gt;"",CT566&gt;0,CU566&gt;0,CV566&lt;&gt;"",CW566&lt;&gt;"")),1,0)</f>
        <v>0</v>
      </c>
      <c r="EJ566" s="131">
        <f t="shared" ref="EJ566:EJ568" si="675">IF(AND($DS566="+",OR(DA566&gt;0,DB566&gt;0,DC566&lt;&gt;"",DD566&lt;&gt;"",DH566&gt;0,DI566&gt;0,DJ566&lt;&gt;"",DK566&lt;&gt;"")),1,0)</f>
        <v>0</v>
      </c>
      <c r="EL566" s="123">
        <f t="shared" ref="EL566:EL588" si="676">IF(AND(B566="", OR(E566&lt;&gt;0, F566&lt;&gt;"", G566&lt;&gt;"", H566&lt;&gt;"", I566&lt;&gt;"", J566&lt;&gt;0, L566&lt;&gt;0)), 1, 0)</f>
        <v>0</v>
      </c>
    </row>
    <row r="567" spans="1:142" s="60" customFormat="1" ht="13.5" hidden="1" thickBot="1" x14ac:dyDescent="0.25">
      <c r="A567" s="49"/>
      <c r="B567" s="589" t="s">
        <v>242</v>
      </c>
      <c r="C567" s="62"/>
      <c r="D567" s="148"/>
      <c r="E567" s="114"/>
      <c r="F567" s="63"/>
      <c r="G567" s="63"/>
      <c r="H567" s="63"/>
      <c r="I567" s="63"/>
      <c r="J567" s="63"/>
      <c r="K567" s="63"/>
      <c r="L567" s="63"/>
      <c r="M567" s="64"/>
      <c r="N567" s="64"/>
      <c r="O567" s="65"/>
      <c r="P567" s="65"/>
      <c r="Q567" s="168"/>
      <c r="R567" s="163"/>
      <c r="S567" s="82"/>
      <c r="T567" s="82"/>
      <c r="U567" s="83"/>
      <c r="V567" s="64"/>
      <c r="W567" s="64"/>
      <c r="X567" s="45"/>
      <c r="Y567" s="81"/>
      <c r="Z567" s="82"/>
      <c r="AA567" s="82"/>
      <c r="AB567" s="83"/>
      <c r="AC567" s="64"/>
      <c r="AD567" s="64"/>
      <c r="AE567" s="154"/>
      <c r="AF567" s="163"/>
      <c r="AG567" s="82"/>
      <c r="AH567" s="82"/>
      <c r="AI567" s="83"/>
      <c r="AJ567" s="64"/>
      <c r="AK567" s="64"/>
      <c r="AL567" s="65"/>
      <c r="AM567" s="81"/>
      <c r="AN567" s="82"/>
      <c r="AO567" s="82"/>
      <c r="AP567" s="83"/>
      <c r="AQ567" s="64"/>
      <c r="AR567" s="64"/>
      <c r="AS567" s="154"/>
      <c r="AT567" s="163"/>
      <c r="AU567" s="82"/>
      <c r="AV567" s="82"/>
      <c r="AW567" s="83"/>
      <c r="AX567" s="64"/>
      <c r="AY567" s="64"/>
      <c r="AZ567" s="65"/>
      <c r="BA567" s="81"/>
      <c r="BB567" s="82"/>
      <c r="BC567" s="82"/>
      <c r="BD567" s="83"/>
      <c r="BE567" s="64"/>
      <c r="BF567" s="64"/>
      <c r="BG567" s="154"/>
      <c r="BH567" s="163"/>
      <c r="BI567" s="82"/>
      <c r="BJ567" s="82"/>
      <c r="BK567" s="83"/>
      <c r="BL567" s="64"/>
      <c r="BM567" s="64"/>
      <c r="BN567" s="65"/>
      <c r="BO567" s="81"/>
      <c r="BP567" s="82"/>
      <c r="BQ567" s="82"/>
      <c r="BR567" s="83"/>
      <c r="BS567" s="64"/>
      <c r="BT567" s="64"/>
      <c r="BU567" s="154"/>
      <c r="BV567" s="163"/>
      <c r="BW567" s="82"/>
      <c r="BX567" s="82"/>
      <c r="BY567" s="83"/>
      <c r="BZ567" s="64"/>
      <c r="CA567" s="64"/>
      <c r="CB567" s="65"/>
      <c r="CC567" s="81"/>
      <c r="CD567" s="82"/>
      <c r="CE567" s="82"/>
      <c r="CF567" s="83"/>
      <c r="CG567" s="64"/>
      <c r="CH567" s="64"/>
      <c r="CI567" s="154"/>
      <c r="CJ567" s="163"/>
      <c r="CK567" s="82"/>
      <c r="CL567" s="82"/>
      <c r="CM567" s="83"/>
      <c r="CN567" s="64"/>
      <c r="CO567" s="64"/>
      <c r="CP567" s="65"/>
      <c r="CQ567" s="81"/>
      <c r="CR567" s="82"/>
      <c r="CS567" s="82"/>
      <c r="CT567" s="83"/>
      <c r="CU567" s="64"/>
      <c r="CV567" s="64"/>
      <c r="CW567" s="154"/>
      <c r="CX567" s="163"/>
      <c r="CY567" s="82"/>
      <c r="CZ567" s="82"/>
      <c r="DA567" s="83"/>
      <c r="DB567" s="64"/>
      <c r="DC567" s="64"/>
      <c r="DD567" s="65"/>
      <c r="DE567" s="81"/>
      <c r="DF567" s="82"/>
      <c r="DG567" s="82"/>
      <c r="DH567" s="83"/>
      <c r="DI567" s="64"/>
      <c r="DJ567" s="64"/>
      <c r="DK567" s="154"/>
      <c r="DL567" s="172"/>
      <c r="DM567" s="64"/>
      <c r="DN567" s="64"/>
      <c r="DO567" s="98"/>
      <c r="DP567" s="70"/>
      <c r="DQ567" s="43"/>
      <c r="DR567" s="45"/>
      <c r="DS567" s="47"/>
      <c r="DT567" s="47"/>
      <c r="DU567" s="47"/>
      <c r="DV567" s="180"/>
      <c r="DW567" s="181"/>
      <c r="DX567" s="182"/>
      <c r="DY567" s="119"/>
      <c r="DZ567" s="119"/>
      <c r="EA567" s="184"/>
      <c r="EB567" s="129">
        <f t="shared" si="667"/>
        <v>0</v>
      </c>
      <c r="EC567" s="130">
        <f t="shared" si="668"/>
        <v>0</v>
      </c>
      <c r="ED567" s="131">
        <f t="shared" si="669"/>
        <v>0</v>
      </c>
      <c r="EE567" s="131">
        <f t="shared" si="670"/>
        <v>0</v>
      </c>
      <c r="EF567" s="131">
        <f t="shared" si="671"/>
        <v>0</v>
      </c>
      <c r="EG567" s="131">
        <f t="shared" si="672"/>
        <v>0</v>
      </c>
      <c r="EH567" s="131">
        <f t="shared" si="673"/>
        <v>0</v>
      </c>
      <c r="EI567" s="131">
        <f t="shared" si="674"/>
        <v>0</v>
      </c>
      <c r="EJ567" s="131">
        <f t="shared" si="675"/>
        <v>0</v>
      </c>
      <c r="EK567" s="66"/>
      <c r="EL567" s="123">
        <f t="shared" si="676"/>
        <v>0</v>
      </c>
    </row>
    <row r="568" spans="1:142" ht="13.5" hidden="1" thickBot="1" x14ac:dyDescent="0.25">
      <c r="A568" s="49">
        <v>1</v>
      </c>
      <c r="B568" s="101"/>
      <c r="C568" s="50" t="str">
        <f>IF(ISBLANK(D568)=FALSE,VLOOKUP(D568,Довідники!$B$2:$C$45,2,FALSE),"")</f>
        <v/>
      </c>
      <c r="D568" s="145"/>
      <c r="E568" s="112"/>
      <c r="F568" s="48" t="str">
        <f>CONCATENATE(IF($X568="Е", CONCATENATE($R$4, ","), ""), IF($AE568="Е", CONCATENATE($Y$4, ","), ""), IF($AL568="Е", CONCATENATE($AF$4, ","), ""), IF($AS568="Е", CONCATENATE($AM$4, ","), ""), IF($AZ568="Е", CONCATENATE($AT$4, ","), ""), IF($BG568="Е", CONCATENATE($BA$4, ","), ""), IF($BN568="Е", CONCATENATE($BH$4, ","), ""), IF($BU568="Е", CONCATENATE($BO$4, ","), ""), IF($CB568="Е", CONCATENATE($BV$4, ","), ""), IF($CI568="Е", CONCATENATE($CC$4, ","), ""), IF($CP568="Е", CONCATENATE($CJ$4, ","), ""), IF($CW568="Е", CONCATENATE($CQ$4, ","), ""), IF($DD568="Е", CONCATENATE($CX$4, ","), ""), IF($DK568="Е", CONCATENATE($DE$4, ","), ""))</f>
        <v/>
      </c>
      <c r="G568" s="48" t="str">
        <f>CONCATENATE(IF($X568="З", CONCATENATE($R$4, ","), ""), IF($X568=Довідники!$E$5, CONCATENATE($R$4, "*,"), ""), IF($AE568="З", CONCATENATE($Y$4, ","), ""), IF($AE568=Довідники!$E$5, CONCATENATE($Y$4, "*,"), ""), IF($AL568="З", CONCATENATE($AF$4, ","), ""), IF($AL568=Довідники!$E$5, CONCATENATE($AF$4, "*,"), ""), IF($AS568="З", CONCATENATE($AM$4, ","), ""), IF($AS568=Довідники!$E$5, CONCATENATE($AM$4, "*,"), ""), IF($AZ568="З", CONCATENATE($AT$4, ","), ""), IF($AZ568=Довідники!$E$5, CONCATENATE($AT$4, "*,"), ""), IF($BG568="З", CONCATENATE($BA$4, ","), ""), IF($BG568=Довідники!$E$5, CONCATENATE($BA$4, "*,"), ""), IF($BN568="З", CONCATENATE($BH$4, ","), ""), IF($BN568=Довідники!$E$5, CONCATENATE($BH$4, "*,"), ""), IF($BU568="З", CONCATENATE($BO$4, ","), ""), IF($BU568=Довідники!$E$5, CONCATENATE($BO$4, "*,"), ""), IF($CB568="З", CONCATENATE($BV$4, ","), ""), IF($CB568=Довідники!$E$5, CONCATENATE($BV$4, "*,"), ""), IF($CI568="З", CONCATENATE($CC$4, ","), ""), IF($CI568=Довідники!$E$5, CONCATENATE($CC$4, "*,"), ""), IF($CP568="З", CONCATENATE($CJ$4, ","), ""), IF($CP568=Довідники!$E$5, CONCATENATE($CJ$4, "*,"), ""), IF($CW568="З", CONCATENATE($CQ$4, ","), ""), IF($CW568=Довідники!$E$5, CONCATENATE($CQ$4, "*,"), ""), IF($DD568="З", CONCATENATE($CX$4, ","), ""), IF($DD568=Довідники!$E$5, CONCATENATE($CX$4, "*,"), ""), IF($DK568="З", CONCATENATE($DE$4, ","), ""), IF($DK568=Довідники!$E$5, CONCATENATE($DE$4, "*,"), ""))</f>
        <v/>
      </c>
      <c r="H568" s="48" t="str">
        <f>CONCATENATE(IF($W568="КП", CONCATENATE($R$4, ","), ""), IF($AD568="КП", CONCATENATE($Y$4, ","), ""), IF($AK568="КП", CONCATENATE($AF$4, ","), ""), IF($AR568="КП", CONCATENATE($AM$4, ","), ""), IF($AY568="КП", CONCATENATE($AT$4, ","), ""), IF($BF568="КП", CONCATENATE($BA$4, ","), ""), IF($BM568="КП", CONCATENATE($BH$4, ","), ""), IF($BT568="КП", CONCATENATE($BO$4, ","), ""), IF($CA568="КП", CONCATENATE($BV$4, ","), ""), IF($CH568="КП", CONCATENATE($CC$4, ","), ""), IF($CO568="КП", CONCATENATE($CJ$4, ","), ""), IF($CV568="КП", CONCATENATE($CQ$4, ","), ""), IF($DC568="КП", CONCATENATE($CX$4, ","), ""), IF($DJ568="КП", CONCATENATE($DE$4, ","), ""))</f>
        <v/>
      </c>
      <c r="I568" s="48" t="str">
        <f>CONCATENATE(IF($W568="КР", CONCATENATE($R$4, ","), ""), IF($AD568="КР", CONCATENATE($Y$4, ","), ""), IF($AK568="КР", CONCATENATE($AF$4, ","), ""), IF($AR568="КР", CONCATENATE($AM$4, ","), ""), IF($AY568="КР", CONCATENATE($AT$4, ","), ""), IF($BF568="КР", CONCATENATE($BA$4, ","), ""), IF($BM568="КР", CONCATENATE($BH$4, ","), ""), IF($BT568="КР", CONCATENATE($BO$4, ","), ""), IF($CA568="КР", CONCATENATE($BV$4, ","), ""), IF($CH568="КР", CONCATENATE($CC$4, ","), ""), IF($CO568="КР", CONCATENATE($CJ$4, ","), ""), IF($CV568="КР", CONCATENATE($CQ$4, ","), ""), IF($DC568="КР", CONCATENATE($CX$4, ","), ""), IF($DJ568="КР", CONCATENATE($DE$4, ","), ""))</f>
        <v/>
      </c>
      <c r="J568" s="48">
        <f>V568+AC568+AJ568+AQ568+AX568+BE568+BL568+BS568+BZ568+CG568+CN568+CU568+DB568+DI568</f>
        <v>0</v>
      </c>
      <c r="K568" s="48" t="str">
        <f>CONCATENATE(IF($V568&lt;&gt;"", CONCATENATE($R$4, ","), ""), IF($AC568&lt;&gt;"", CONCATENATE($Y$4, ","), ""), IF($AJ568&lt;&gt;"", CONCATENATE($AF$4, ","), ""), IF($AQ568&lt;&gt;"", CONCATENATE($AM$4, ","), ""), IF($AX568&lt;&gt;"", CONCATENATE($AT$4, ","), ""), IF($BE568&lt;&gt;"", CONCATENATE($BA$4, ","), ""), IF($BL568&lt;&gt;"", CONCATENATE($BH$4, ","), ""), IF($BS568&lt;&gt;"", CONCATENATE($BO$4, ","), ""), IF($BZ568&lt;&gt;"", CONCATENATE($BV$4, ","), ""), IF($CG568&lt;&gt;"", CONCATENATE($CC$4, ","), ""), IF($CN568&lt;&gt;"", CONCATENATE($CJ$4, ","), ""), IF($CU568&lt;&gt;"", CONCATENATE($CQ$4, ","), ""), IF($DB568&lt;&gt;"", CONCATENATE($CX$4, ","), ""), IF($DI568&lt;&gt;"", CONCATENATE($DE$4, ","), ""))</f>
        <v/>
      </c>
      <c r="L568" s="48">
        <f t="shared" ref="L568" si="677">SUM(M568:O568)</f>
        <v>0</v>
      </c>
      <c r="M568" s="51">
        <f>$R$6*R568+$Y$6*Y568+$AF$6*AF568+$AM$6*AM568+$AT$6*AT568+$BA$6*BA568+$BH$6*BH568+$BO$6*BO568+$BV$6*BV568+$CC$6*CC568+$CJ$6*CJ568+$CQ$6*CQ568+$CX$6*CX568+$DE$6*DE568</f>
        <v>0</v>
      </c>
      <c r="N568" s="51">
        <f>$R$6*S568+$Y$6*Z568+$AF$6*AG568+$AM$6*AN568+$AT$6*AU568+$BA$6*BB568+$BH$6*BI568+$BO$6*BP568+$BV$6*BW568+$CC$6*CD568+$CJ$6*CK568+$CQ$6*CR568+$CX$6*CY568+$DE$6*DF568</f>
        <v>0</v>
      </c>
      <c r="O568" s="52">
        <f>$R$6*T568+$Y$6*AA568+$AF$6*AH568+$AM$6*AO568+$AT$6*AV568+$BA$6*BC568+$BH$6*BJ568+$BO$6*BQ568+$BV$6*BX568+$CC$6*CE568+$CJ$6*CL568+$CQ$6*CS568+$CX$6*CZ568+$DE$6*DG568</f>
        <v>0</v>
      </c>
      <c r="P568" s="96" t="str">
        <f>IF(DM568&lt;&gt;0, L568/DM568, " ")</f>
        <v xml:space="preserve"> </v>
      </c>
      <c r="Q568" s="166" t="str">
        <f>IF(OR(P568&lt;Довідники!$J$8, P568&gt;Довідники!$K$8), "!", "")</f>
        <v>!</v>
      </c>
      <c r="R568" s="159"/>
      <c r="S568" s="103"/>
      <c r="T568" s="103"/>
      <c r="U568" s="72">
        <f t="shared" ref="U568" si="678">SUM(R568:T568)</f>
        <v>0</v>
      </c>
      <c r="V568" s="104"/>
      <c r="W568" s="104"/>
      <c r="X568" s="105"/>
      <c r="Y568" s="102"/>
      <c r="Z568" s="103"/>
      <c r="AA568" s="103"/>
      <c r="AB568" s="72">
        <f t="shared" ref="AB568" si="679">SUM(Y568:AA568)</f>
        <v>0</v>
      </c>
      <c r="AC568" s="104"/>
      <c r="AD568" s="104"/>
      <c r="AE568" s="152"/>
      <c r="AF568" s="159"/>
      <c r="AG568" s="103"/>
      <c r="AH568" s="103"/>
      <c r="AI568" s="72">
        <f t="shared" ref="AI568" si="680">SUM(AF568:AH568)</f>
        <v>0</v>
      </c>
      <c r="AJ568" s="104"/>
      <c r="AK568" s="104"/>
      <c r="AL568" s="105"/>
      <c r="AM568" s="102"/>
      <c r="AN568" s="103"/>
      <c r="AO568" s="103"/>
      <c r="AP568" s="72">
        <f t="shared" ref="AP568" si="681">SUM(AM568:AO568)</f>
        <v>0</v>
      </c>
      <c r="AQ568" s="104"/>
      <c r="AR568" s="104"/>
      <c r="AS568" s="152"/>
      <c r="AT568" s="159"/>
      <c r="AU568" s="103"/>
      <c r="AV568" s="103"/>
      <c r="AW568" s="72">
        <f t="shared" ref="AW568" si="682">SUM(AT568:AV568)</f>
        <v>0</v>
      </c>
      <c r="AX568" s="104"/>
      <c r="AY568" s="104"/>
      <c r="AZ568" s="105"/>
      <c r="BA568" s="102"/>
      <c r="BB568" s="103"/>
      <c r="BC568" s="103"/>
      <c r="BD568" s="72">
        <f t="shared" ref="BD568" si="683">SUM(BA568:BC568)</f>
        <v>0</v>
      </c>
      <c r="BE568" s="104"/>
      <c r="BF568" s="104"/>
      <c r="BG568" s="152"/>
      <c r="BH568" s="159"/>
      <c r="BI568" s="103"/>
      <c r="BJ568" s="103"/>
      <c r="BK568" s="72">
        <f t="shared" ref="BK568" si="684">SUM(BH568:BJ568)</f>
        <v>0</v>
      </c>
      <c r="BL568" s="104"/>
      <c r="BM568" s="104"/>
      <c r="BN568" s="105"/>
      <c r="BO568" s="102"/>
      <c r="BP568" s="103"/>
      <c r="BQ568" s="103"/>
      <c r="BR568" s="72">
        <f t="shared" ref="BR568" si="685">SUM(BO568:BQ568)</f>
        <v>0</v>
      </c>
      <c r="BS568" s="104"/>
      <c r="BT568" s="104"/>
      <c r="BU568" s="152"/>
      <c r="BV568" s="159"/>
      <c r="BW568" s="103"/>
      <c r="BX568" s="103"/>
      <c r="BY568" s="72">
        <f t="shared" ref="BY568" si="686">SUM(BV568:BX568)</f>
        <v>0</v>
      </c>
      <c r="BZ568" s="104"/>
      <c r="CA568" s="104"/>
      <c r="CB568" s="105"/>
      <c r="CC568" s="102"/>
      <c r="CD568" s="103"/>
      <c r="CE568" s="103"/>
      <c r="CF568" s="72">
        <f t="shared" ref="CF568" si="687">SUM(CC568:CE568)</f>
        <v>0</v>
      </c>
      <c r="CG568" s="104"/>
      <c r="CH568" s="104"/>
      <c r="CI568" s="152"/>
      <c r="CJ568" s="159"/>
      <c r="CK568" s="103"/>
      <c r="CL568" s="103"/>
      <c r="CM568" s="72">
        <f t="shared" ref="CM568" si="688">SUM(CJ568:CL568)</f>
        <v>0</v>
      </c>
      <c r="CN568" s="104"/>
      <c r="CO568" s="104"/>
      <c r="CP568" s="105"/>
      <c r="CQ568" s="102"/>
      <c r="CR568" s="103"/>
      <c r="CS568" s="103"/>
      <c r="CT568" s="72">
        <f t="shared" ref="CT568" si="689">SUM(CQ568:CS568)</f>
        <v>0</v>
      </c>
      <c r="CU568" s="104"/>
      <c r="CV568" s="104"/>
      <c r="CW568" s="152"/>
      <c r="CX568" s="159"/>
      <c r="CY568" s="103"/>
      <c r="CZ568" s="103"/>
      <c r="DA568" s="72">
        <f t="shared" ref="DA568" si="690">SUM(CX568:CZ568)</f>
        <v>0</v>
      </c>
      <c r="DB568" s="104"/>
      <c r="DC568" s="104"/>
      <c r="DD568" s="105"/>
      <c r="DE568" s="102"/>
      <c r="DF568" s="103"/>
      <c r="DG568" s="103"/>
      <c r="DH568" s="72">
        <f t="shared" ref="DH568" si="691">SUM(DE568:DG568)</f>
        <v>0</v>
      </c>
      <c r="DI568" s="104"/>
      <c r="DJ568" s="104"/>
      <c r="DK568" s="152"/>
      <c r="DL568" s="170">
        <f>DM568-L568</f>
        <v>0</v>
      </c>
      <c r="DM568" s="51">
        <f>DN568*Довідники!$H$2</f>
        <v>0</v>
      </c>
      <c r="DN568" s="72">
        <f>E568-DQ568</f>
        <v>0</v>
      </c>
      <c r="DO568" s="96" t="str">
        <f t="shared" ref="DO568" si="692">IF(DM568&lt;&gt;0,DL568/DM568," ")</f>
        <v xml:space="preserve"> </v>
      </c>
      <c r="DP568" s="68" t="str">
        <f>IF(OR(DO568&lt;Довідники!$J$3, DO568&gt;Довідники!$K$3), "!", "")</f>
        <v>!</v>
      </c>
      <c r="DQ568" s="120"/>
      <c r="DR568" s="45" t="str">
        <f>IF(AND(E568&lt;&gt;0,DQ568=E568), "+", "")</f>
        <v/>
      </c>
      <c r="DS568" s="119"/>
      <c r="DT568" s="119"/>
      <c r="DU568" s="119"/>
      <c r="DV568" s="119"/>
      <c r="DW568" s="179"/>
      <c r="DX568" s="182"/>
      <c r="DY568" s="119"/>
      <c r="DZ568" s="119"/>
      <c r="EA568" s="183"/>
      <c r="EB568" s="129">
        <f t="shared" si="667"/>
        <v>0</v>
      </c>
      <c r="EC568" s="130">
        <f t="shared" si="668"/>
        <v>0</v>
      </c>
      <c r="ED568" s="131">
        <f t="shared" si="669"/>
        <v>0</v>
      </c>
      <c r="EE568" s="131">
        <f t="shared" si="670"/>
        <v>0</v>
      </c>
      <c r="EF568" s="131">
        <f t="shared" si="671"/>
        <v>0</v>
      </c>
      <c r="EG568" s="131">
        <f t="shared" si="672"/>
        <v>0</v>
      </c>
      <c r="EH568" s="131">
        <f t="shared" si="673"/>
        <v>0</v>
      </c>
      <c r="EI568" s="131">
        <f t="shared" si="674"/>
        <v>0</v>
      </c>
      <c r="EJ568" s="131">
        <f t="shared" si="675"/>
        <v>0</v>
      </c>
      <c r="EL568" s="123">
        <f t="shared" si="676"/>
        <v>0</v>
      </c>
    </row>
    <row r="569" spans="1:142" ht="13.5" hidden="1" thickBot="1" x14ac:dyDescent="0.25">
      <c r="A569" s="49">
        <f>A568+1</f>
        <v>2</v>
      </c>
      <c r="B569" s="101"/>
      <c r="C569" s="50" t="str">
        <f>IF(ISBLANK(D569)=FALSE,VLOOKUP(D569,Довідники!$B$2:$C$45,2,FALSE),"")</f>
        <v/>
      </c>
      <c r="D569" s="145"/>
      <c r="E569" s="112"/>
      <c r="F569" s="48" t="str">
        <f t="shared" ref="F569:F587" si="693">CONCATENATE(IF($X569="Е", CONCATENATE($R$4, ","), ""), IF($AE569="Е", CONCATENATE($Y$4, ","), ""), IF($AL569="Е", CONCATENATE($AF$4, ","), ""), IF($AS569="Е", CONCATENATE($AM$4, ","), ""), IF($AZ569="Е", CONCATENATE($AT$4, ","), ""), IF($BG569="Е", CONCATENATE($BA$4, ","), ""), IF($BN569="Е", CONCATENATE($BH$4, ","), ""), IF($BU569="Е", CONCATENATE($BO$4, ","), ""), IF($CB569="Е", CONCATENATE($BV$4, ","), ""), IF($CI569="Е", CONCATENATE($CC$4, ","), ""), IF($CP569="Е", CONCATENATE($CJ$4, ","), ""), IF($CW569="Е", CONCATENATE($CQ$4, ","), ""), IF($DD569="Е", CONCATENATE($CX$4, ","), ""), IF($DK569="Е", CONCATENATE($DE$4, ","), ""))</f>
        <v/>
      </c>
      <c r="G569" s="48" t="str">
        <f>CONCATENATE(IF($X569="З", CONCATENATE($R$4, ","), ""), IF($X569=Довідники!$E$5, CONCATENATE($R$4, "*,"), ""), IF($AE569="З", CONCATENATE($Y$4, ","), ""), IF($AE569=Довідники!$E$5, CONCATENATE($Y$4, "*,"), ""), IF($AL569="З", CONCATENATE($AF$4, ","), ""), IF($AL569=Довідники!$E$5, CONCATENATE($AF$4, "*,"), ""), IF($AS569="З", CONCATENATE($AM$4, ","), ""), IF($AS569=Довідники!$E$5, CONCATENATE($AM$4, "*,"), ""), IF($AZ569="З", CONCATENATE($AT$4, ","), ""), IF($AZ569=Довідники!$E$5, CONCATENATE($AT$4, "*,"), ""), IF($BG569="З", CONCATENATE($BA$4, ","), ""), IF($BG569=Довідники!$E$5, CONCATENATE($BA$4, "*,"), ""), IF($BN569="З", CONCATENATE($BH$4, ","), ""), IF($BN569=Довідники!$E$5, CONCATENATE($BH$4, "*,"), ""), IF($BU569="З", CONCATENATE($BO$4, ","), ""), IF($BU569=Довідники!$E$5, CONCATENATE($BO$4, "*,"), ""), IF($CB569="З", CONCATENATE($BV$4, ","), ""), IF($CB569=Довідники!$E$5, CONCATENATE($BV$4, "*,"), ""), IF($CI569="З", CONCATENATE($CC$4, ","), ""), IF($CI569=Довідники!$E$5, CONCATENATE($CC$4, "*,"), ""), IF($CP569="З", CONCATENATE($CJ$4, ","), ""), IF($CP569=Довідники!$E$5, CONCATENATE($CJ$4, "*,"), ""), IF($CW569="З", CONCATENATE($CQ$4, ","), ""), IF($CW569=Довідники!$E$5, CONCATENATE($CQ$4, "*,"), ""), IF($DD569="З", CONCATENATE($CX$4, ","), ""), IF($DD569=Довідники!$E$5, CONCATENATE($CX$4, "*,"), ""), IF($DK569="З", CONCATENATE($DE$4, ","), ""), IF($DK569=Довідники!$E$5, CONCATENATE($DE$4, "*,"), ""))</f>
        <v/>
      </c>
      <c r="H569" s="48" t="str">
        <f t="shared" ref="H569:H587" si="694">CONCATENATE(IF($W569="КП", CONCATENATE($R$4, ","), ""), IF($AD569="КП", CONCATENATE($Y$4, ","), ""), IF($AK569="КП", CONCATENATE($AF$4, ","), ""), IF($AR569="КП", CONCATENATE($AM$4, ","), ""), IF($AY569="КП", CONCATENATE($AT$4, ","), ""), IF($BF569="КП", CONCATENATE($BA$4, ","), ""), IF($BM569="КП", CONCATENATE($BH$4, ","), ""), IF($BT569="КП", CONCATENATE($BO$4, ","), ""), IF($CA569="КП", CONCATENATE($BV$4, ","), ""), IF($CH569="КП", CONCATENATE($CC$4, ","), ""), IF($CO569="КП", CONCATENATE($CJ$4, ","), ""), IF($CV569="КП", CONCATENATE($CQ$4, ","), ""), IF($DC569="КП", CONCATENATE($CX$4, ","), ""), IF($DJ569="КП", CONCATENATE($DE$4, ","), ""))</f>
        <v/>
      </c>
      <c r="I569" s="48" t="str">
        <f t="shared" ref="I569:I587" si="695">CONCATENATE(IF($W569="КР", CONCATENATE($R$4, ","), ""), IF($AD569="КР", CONCATENATE($Y$4, ","), ""), IF($AK569="КР", CONCATENATE($AF$4, ","), ""), IF($AR569="КР", CONCATENATE($AM$4, ","), ""), IF($AY569="КР", CONCATENATE($AT$4, ","), ""), IF($BF569="КР", CONCATENATE($BA$4, ","), ""), IF($BM569="КР", CONCATENATE($BH$4, ","), ""), IF($BT569="КР", CONCATENATE($BO$4, ","), ""), IF($CA569="КР", CONCATENATE($BV$4, ","), ""), IF($CH569="КР", CONCATENATE($CC$4, ","), ""), IF($CO569="КР", CONCATENATE($CJ$4, ","), ""), IF($CV569="КР", CONCATENATE($CQ$4, ","), ""), IF($DC569="КР", CONCATENATE($CX$4, ","), ""), IF($DJ569="КР", CONCATENATE($DE$4, ","), ""))</f>
        <v/>
      </c>
      <c r="J569" s="48">
        <f t="shared" ref="J569:J583" si="696">V569+AC569+AJ569+AQ569+AX569+BE569+BL569+BS569+BZ569+CG569+CN569+CU569+DB569+DI569</f>
        <v>0</v>
      </c>
      <c r="K569" s="48" t="str">
        <f t="shared" ref="K569:K587" si="697">CONCATENATE(IF($V569&lt;&gt;"", CONCATENATE($R$4, ","), ""), IF($AC569&lt;&gt;"", CONCATENATE($Y$4, ","), ""), IF($AJ569&lt;&gt;"", CONCATENATE($AF$4, ","), ""), IF($AQ569&lt;&gt;"", CONCATENATE($AM$4, ","), ""), IF($AX569&lt;&gt;"", CONCATENATE($AT$4, ","), ""), IF($BE569&lt;&gt;"", CONCATENATE($BA$4, ","), ""), IF($BL569&lt;&gt;"", CONCATENATE($BH$4, ","), ""), IF($BS569&lt;&gt;"", CONCATENATE($BO$4, ","), ""), IF($BZ569&lt;&gt;"", CONCATENATE($BV$4, ","), ""), IF($CG569&lt;&gt;"", CONCATENATE($CC$4, ","), ""), IF($CN569&lt;&gt;"", CONCATENATE($CJ$4, ","), ""), IF($CU569&lt;&gt;"", CONCATENATE($CQ$4, ","), ""), IF($DB569&lt;&gt;"", CONCATENATE($CX$4, ","), ""), IF($DI569&lt;&gt;"", CONCATENATE($DE$4, ","), ""))</f>
        <v/>
      </c>
      <c r="L569" s="48">
        <f t="shared" ref="L569:L583" si="698">SUM(M569:O569)</f>
        <v>0</v>
      </c>
      <c r="M569" s="51">
        <f t="shared" ref="M569:M583" si="699">$R$6*R569+$Y$6*Y569+$AF$6*AF569+$AM$6*AM569+$AT$6*AT569+$BA$6*BA569+$BH$6*BH569+$BO$6*BO569+$BV$6*BV569+$CC$6*CC569+$CJ$6*CJ569+$CQ$6*CQ569+$CX$6*CX569+$DE$6*DE569</f>
        <v>0</v>
      </c>
      <c r="N569" s="51">
        <f t="shared" ref="N569:N583" si="700">$R$6*S569+$Y$6*Z569+$AF$6*AG569+$AM$6*AN569+$AT$6*AU569+$BA$6*BB569+$BH$6*BI569+$BO$6*BP569+$BV$6*BW569+$CC$6*CD569+$CJ$6*CK569+$CQ$6*CR569+$CX$6*CY569+$DE$6*DF569</f>
        <v>0</v>
      </c>
      <c r="O569" s="52">
        <f t="shared" ref="O569:O583" si="701">$R$6*T569+$Y$6*AA569+$AF$6*AH569+$AM$6*AO569+$AT$6*AV569+$BA$6*BC569+$BH$6*BJ569+$BO$6*BQ569+$BV$6*BX569+$CC$6*CE569+$CJ$6*CL569+$CQ$6*CS569+$CX$6*CZ569+$DE$6*DG569</f>
        <v>0</v>
      </c>
      <c r="P569" s="96" t="str">
        <f t="shared" ref="P569:P583" si="702">IF(DM569&lt;&gt;0, L569/DM569, " ")</f>
        <v xml:space="preserve"> </v>
      </c>
      <c r="Q569" s="166" t="str">
        <f>IF(OR(P569&lt;Довідники!$J$8, P569&gt;Довідники!$K$8), "!", "")</f>
        <v>!</v>
      </c>
      <c r="R569" s="159"/>
      <c r="S569" s="103"/>
      <c r="T569" s="103"/>
      <c r="U569" s="72">
        <f t="shared" ref="U569:U583" si="703">SUM(R569:T569)</f>
        <v>0</v>
      </c>
      <c r="V569" s="104"/>
      <c r="W569" s="104"/>
      <c r="X569" s="105"/>
      <c r="Y569" s="102"/>
      <c r="Z569" s="103"/>
      <c r="AA569" s="103"/>
      <c r="AB569" s="72">
        <f t="shared" ref="AB569:AB583" si="704">SUM(Y569:AA569)</f>
        <v>0</v>
      </c>
      <c r="AC569" s="104"/>
      <c r="AD569" s="104"/>
      <c r="AE569" s="152"/>
      <c r="AF569" s="159"/>
      <c r="AG569" s="103"/>
      <c r="AH569" s="103"/>
      <c r="AI569" s="72">
        <f t="shared" ref="AI569:AI583" si="705">SUM(AF569:AH569)</f>
        <v>0</v>
      </c>
      <c r="AJ569" s="104"/>
      <c r="AK569" s="104"/>
      <c r="AL569" s="105"/>
      <c r="AM569" s="102"/>
      <c r="AN569" s="103"/>
      <c r="AO569" s="103"/>
      <c r="AP569" s="72">
        <f t="shared" ref="AP569:AP583" si="706">SUM(AM569:AO569)</f>
        <v>0</v>
      </c>
      <c r="AQ569" s="104"/>
      <c r="AR569" s="104"/>
      <c r="AS569" s="152"/>
      <c r="AT569" s="159"/>
      <c r="AU569" s="103"/>
      <c r="AV569" s="103"/>
      <c r="AW569" s="72">
        <f t="shared" ref="AW569:AW583" si="707">SUM(AT569:AV569)</f>
        <v>0</v>
      </c>
      <c r="AX569" s="104"/>
      <c r="AY569" s="104"/>
      <c r="AZ569" s="105"/>
      <c r="BA569" s="102"/>
      <c r="BB569" s="103"/>
      <c r="BC569" s="103"/>
      <c r="BD569" s="72">
        <f t="shared" ref="BD569:BD583" si="708">SUM(BA569:BC569)</f>
        <v>0</v>
      </c>
      <c r="BE569" s="104"/>
      <c r="BF569" s="104"/>
      <c r="BG569" s="152"/>
      <c r="BH569" s="159"/>
      <c r="BI569" s="103"/>
      <c r="BJ569" s="103"/>
      <c r="BK569" s="72">
        <f t="shared" ref="BK569:BK583" si="709">SUM(BH569:BJ569)</f>
        <v>0</v>
      </c>
      <c r="BL569" s="104"/>
      <c r="BM569" s="104"/>
      <c r="BN569" s="105"/>
      <c r="BO569" s="102"/>
      <c r="BP569" s="103"/>
      <c r="BQ569" s="103"/>
      <c r="BR569" s="72">
        <f t="shared" ref="BR569:BR583" si="710">SUM(BO569:BQ569)</f>
        <v>0</v>
      </c>
      <c r="BS569" s="104"/>
      <c r="BT569" s="104"/>
      <c r="BU569" s="152"/>
      <c r="BV569" s="159"/>
      <c r="BW569" s="103"/>
      <c r="BX569" s="103"/>
      <c r="BY569" s="72">
        <f t="shared" ref="BY569:BY583" si="711">SUM(BV569:BX569)</f>
        <v>0</v>
      </c>
      <c r="BZ569" s="104"/>
      <c r="CA569" s="104"/>
      <c r="CB569" s="105"/>
      <c r="CC569" s="102"/>
      <c r="CD569" s="103"/>
      <c r="CE569" s="103"/>
      <c r="CF569" s="72">
        <f t="shared" ref="CF569:CF583" si="712">SUM(CC569:CE569)</f>
        <v>0</v>
      </c>
      <c r="CG569" s="104"/>
      <c r="CH569" s="104"/>
      <c r="CI569" s="152"/>
      <c r="CJ569" s="159"/>
      <c r="CK569" s="103"/>
      <c r="CL569" s="103"/>
      <c r="CM569" s="72">
        <f t="shared" ref="CM569:CM583" si="713">SUM(CJ569:CL569)</f>
        <v>0</v>
      </c>
      <c r="CN569" s="104"/>
      <c r="CO569" s="104"/>
      <c r="CP569" s="105"/>
      <c r="CQ569" s="102"/>
      <c r="CR569" s="103"/>
      <c r="CS569" s="103"/>
      <c r="CT569" s="72">
        <f t="shared" ref="CT569:CT583" si="714">SUM(CQ569:CS569)</f>
        <v>0</v>
      </c>
      <c r="CU569" s="104"/>
      <c r="CV569" s="104"/>
      <c r="CW569" s="152"/>
      <c r="CX569" s="159"/>
      <c r="CY569" s="103"/>
      <c r="CZ569" s="103"/>
      <c r="DA569" s="72">
        <f t="shared" ref="DA569:DA583" si="715">SUM(CX569:CZ569)</f>
        <v>0</v>
      </c>
      <c r="DB569" s="104"/>
      <c r="DC569" s="104"/>
      <c r="DD569" s="105"/>
      <c r="DE569" s="102"/>
      <c r="DF569" s="103"/>
      <c r="DG569" s="103"/>
      <c r="DH569" s="72">
        <f t="shared" ref="DH569:DH583" si="716">SUM(DE569:DG569)</f>
        <v>0</v>
      </c>
      <c r="DI569" s="104"/>
      <c r="DJ569" s="104"/>
      <c r="DK569" s="152"/>
      <c r="DL569" s="170">
        <f t="shared" ref="DL569:DL583" si="717">DM569-L569</f>
        <v>0</v>
      </c>
      <c r="DM569" s="51">
        <f>DN569*Довідники!$H$2</f>
        <v>0</v>
      </c>
      <c r="DN569" s="72">
        <f t="shared" ref="DN569:DN583" si="718">E569-DQ569</f>
        <v>0</v>
      </c>
      <c r="DO569" s="96" t="str">
        <f t="shared" ref="DO569:DO583" si="719">IF(DM569&lt;&gt;0,DL569/DM569," ")</f>
        <v xml:space="preserve"> </v>
      </c>
      <c r="DP569" s="68" t="str">
        <f>IF(OR(DO569&lt;Довідники!$J$3, DO569&gt;Довідники!$K$3), "!", "")</f>
        <v>!</v>
      </c>
      <c r="DQ569" s="120"/>
      <c r="DR569" s="45" t="str">
        <f t="shared" ref="DR569:DR583" si="720">IF(AND(E569&lt;&gt;0,DQ569=E569), "+", "")</f>
        <v/>
      </c>
      <c r="DS569" s="119"/>
      <c r="DT569" s="119"/>
      <c r="DU569" s="119"/>
      <c r="DV569" s="119"/>
      <c r="DW569" s="179"/>
      <c r="DX569" s="182"/>
      <c r="DY569" s="119"/>
      <c r="DZ569" s="119"/>
      <c r="EA569" s="183"/>
      <c r="EB569" s="129">
        <f t="shared" ref="EB569:EB583" si="721">IF(DS569="+",L569,0)</f>
        <v>0</v>
      </c>
      <c r="EC569" s="130">
        <f t="shared" ref="EC569:EC583" si="722">IF(DS569="+",E569,0)</f>
        <v>0</v>
      </c>
      <c r="ED569" s="131">
        <f t="shared" ref="ED569:ED583" si="723">IF(AND(DS569="+",OR(U569&gt;0,V569&gt;0,W569&lt;&gt;"",X569&lt;&gt;"",AB569&gt;0,AC569&gt;0,AD569&lt;&gt;"",AE569&lt;&gt;"")),1,0)</f>
        <v>0</v>
      </c>
      <c r="EE569" s="131">
        <f t="shared" ref="EE569:EE583" si="724">IF(AND(DS569="+",OR(AI569&gt;0,AJ569&gt;0,AK569&lt;&gt;"",AL569&lt;&gt;"",AP569&gt;0,AQ569&gt;0,AR569&lt;&gt;"",AS569&lt;&gt;"")),1,0)</f>
        <v>0</v>
      </c>
      <c r="EF569" s="131">
        <f t="shared" ref="EF569:EF583" si="725">IF(AND(DS569="+",OR(AW569&gt;0,AX569&gt;0,AY569&lt;&gt;"",AZ569&lt;&gt;"",BD569&gt;0,BE569&gt;0,BF569&lt;&gt;"",BG569&lt;&gt;"")),1,0)</f>
        <v>0</v>
      </c>
      <c r="EG569" s="131">
        <f t="shared" ref="EG569:EG583" si="726">IF(AND(DS569="+",OR(BK569&gt;0,BL569&gt;0,BM569&lt;&gt;"",BN569&lt;&gt;"",BR569&gt;0,BS569&gt;0,BT569&lt;&gt;"",BU569&lt;&gt;"")),1,0)</f>
        <v>0</v>
      </c>
      <c r="EH569" s="131">
        <f t="shared" ref="EH569:EH583" si="727">IF(AND(DS569="+",OR(BY569&gt;0,BZ569&gt;0,CA569&lt;&gt;"",CB569&lt;&gt;"",CF569&gt;0,CG569&gt;0,CH569&lt;&gt;"",CI569&lt;&gt;"")),1,0)</f>
        <v>0</v>
      </c>
      <c r="EI569" s="131">
        <f t="shared" ref="EI569:EI583" si="728">IF(AND(DS569="+",OR(CM569&gt;0,CN569&gt;0,CO569&lt;&gt;"",CP569&lt;&gt;"",CT569&gt;0,CU569&gt;0,CV569&lt;&gt;"",CW569&lt;&gt;"")),1,0)</f>
        <v>0</v>
      </c>
      <c r="EJ569" s="131">
        <f t="shared" ref="EJ569:EJ583" si="729">IF(AND($DS569="+",OR(DA569&gt;0,DB569&gt;0,DC569&lt;&gt;"",DD569&lt;&gt;"",DH569&gt;0,DI569&gt;0,DJ569&lt;&gt;"",DK569&lt;&gt;"")),1,0)</f>
        <v>0</v>
      </c>
      <c r="EL569" s="123">
        <f t="shared" ref="EL569:EL583" si="730">IF(AND(B569="", OR(E569&lt;&gt;0, F569&lt;&gt;"", G569&lt;&gt;"", H569&lt;&gt;"", I569&lt;&gt;"", J569&lt;&gt;0, L569&lt;&gt;0)), 1, 0)</f>
        <v>0</v>
      </c>
    </row>
    <row r="570" spans="1:142" ht="13.5" hidden="1" thickBot="1" x14ac:dyDescent="0.25">
      <c r="A570" s="49">
        <f t="shared" ref="A570:A587" si="731">A569+1</f>
        <v>3</v>
      </c>
      <c r="B570" s="101"/>
      <c r="C570" s="50" t="str">
        <f>IF(ISBLANK(D570)=FALSE,VLOOKUP(D570,Довідники!$B$2:$C$45,2,FALSE),"")</f>
        <v/>
      </c>
      <c r="D570" s="145"/>
      <c r="E570" s="112"/>
      <c r="F570" s="48" t="str">
        <f t="shared" si="693"/>
        <v/>
      </c>
      <c r="G570" s="48" t="str">
        <f>CONCATENATE(IF($X570="З", CONCATENATE($R$4, ","), ""), IF($X570=Довідники!$E$5, CONCATENATE($R$4, "*,"), ""), IF($AE570="З", CONCATENATE($Y$4, ","), ""), IF($AE570=Довідники!$E$5, CONCATENATE($Y$4, "*,"), ""), IF($AL570="З", CONCATENATE($AF$4, ","), ""), IF($AL570=Довідники!$E$5, CONCATENATE($AF$4, "*,"), ""), IF($AS570="З", CONCATENATE($AM$4, ","), ""), IF($AS570=Довідники!$E$5, CONCATENATE($AM$4, "*,"), ""), IF($AZ570="З", CONCATENATE($AT$4, ","), ""), IF($AZ570=Довідники!$E$5, CONCATENATE($AT$4, "*,"), ""), IF($BG570="З", CONCATENATE($BA$4, ","), ""), IF($BG570=Довідники!$E$5, CONCATENATE($BA$4, "*,"), ""), IF($BN570="З", CONCATENATE($BH$4, ","), ""), IF($BN570=Довідники!$E$5, CONCATENATE($BH$4, "*,"), ""), IF($BU570="З", CONCATENATE($BO$4, ","), ""), IF($BU570=Довідники!$E$5, CONCATENATE($BO$4, "*,"), ""), IF($CB570="З", CONCATENATE($BV$4, ","), ""), IF($CB570=Довідники!$E$5, CONCATENATE($BV$4, "*,"), ""), IF($CI570="З", CONCATENATE($CC$4, ","), ""), IF($CI570=Довідники!$E$5, CONCATENATE($CC$4, "*,"), ""), IF($CP570="З", CONCATENATE($CJ$4, ","), ""), IF($CP570=Довідники!$E$5, CONCATENATE($CJ$4, "*,"), ""), IF($CW570="З", CONCATENATE($CQ$4, ","), ""), IF($CW570=Довідники!$E$5, CONCATENATE($CQ$4, "*,"), ""), IF($DD570="З", CONCATENATE($CX$4, ","), ""), IF($DD570=Довідники!$E$5, CONCATENATE($CX$4, "*,"), ""), IF($DK570="З", CONCATENATE($DE$4, ","), ""), IF($DK570=Довідники!$E$5, CONCATENATE($DE$4, "*,"), ""))</f>
        <v/>
      </c>
      <c r="H570" s="48" t="str">
        <f t="shared" si="694"/>
        <v/>
      </c>
      <c r="I570" s="48" t="str">
        <f t="shared" si="695"/>
        <v/>
      </c>
      <c r="J570" s="48">
        <f t="shared" si="696"/>
        <v>0</v>
      </c>
      <c r="K570" s="48" t="str">
        <f t="shared" si="697"/>
        <v/>
      </c>
      <c r="L570" s="48">
        <f t="shared" si="698"/>
        <v>0</v>
      </c>
      <c r="M570" s="51">
        <f t="shared" si="699"/>
        <v>0</v>
      </c>
      <c r="N570" s="51">
        <f t="shared" si="700"/>
        <v>0</v>
      </c>
      <c r="O570" s="52">
        <f t="shared" si="701"/>
        <v>0</v>
      </c>
      <c r="P570" s="96" t="str">
        <f t="shared" si="702"/>
        <v xml:space="preserve"> </v>
      </c>
      <c r="Q570" s="166" t="str">
        <f>IF(OR(P570&lt;Довідники!$J$8, P570&gt;Довідники!$K$8), "!", "")</f>
        <v>!</v>
      </c>
      <c r="R570" s="159"/>
      <c r="S570" s="103"/>
      <c r="T570" s="103"/>
      <c r="U570" s="72">
        <f t="shared" si="703"/>
        <v>0</v>
      </c>
      <c r="V570" s="104"/>
      <c r="W570" s="104"/>
      <c r="X570" s="105"/>
      <c r="Y570" s="102"/>
      <c r="Z570" s="103"/>
      <c r="AA570" s="103"/>
      <c r="AB570" s="72">
        <f t="shared" si="704"/>
        <v>0</v>
      </c>
      <c r="AC570" s="104"/>
      <c r="AD570" s="104"/>
      <c r="AE570" s="152"/>
      <c r="AF570" s="159"/>
      <c r="AG570" s="103"/>
      <c r="AH570" s="103"/>
      <c r="AI570" s="72">
        <f t="shared" si="705"/>
        <v>0</v>
      </c>
      <c r="AJ570" s="104"/>
      <c r="AK570" s="104"/>
      <c r="AL570" s="105"/>
      <c r="AM570" s="102"/>
      <c r="AN570" s="103"/>
      <c r="AO570" s="103"/>
      <c r="AP570" s="72">
        <f t="shared" si="706"/>
        <v>0</v>
      </c>
      <c r="AQ570" s="104"/>
      <c r="AR570" s="104"/>
      <c r="AS570" s="152"/>
      <c r="AT570" s="159"/>
      <c r="AU570" s="103"/>
      <c r="AV570" s="103"/>
      <c r="AW570" s="72">
        <f t="shared" si="707"/>
        <v>0</v>
      </c>
      <c r="AX570" s="104"/>
      <c r="AY570" s="104"/>
      <c r="AZ570" s="105"/>
      <c r="BA570" s="102"/>
      <c r="BB570" s="103"/>
      <c r="BC570" s="103"/>
      <c r="BD570" s="72">
        <f t="shared" si="708"/>
        <v>0</v>
      </c>
      <c r="BE570" s="104"/>
      <c r="BF570" s="104"/>
      <c r="BG570" s="152"/>
      <c r="BH570" s="159"/>
      <c r="BI570" s="103"/>
      <c r="BJ570" s="103"/>
      <c r="BK570" s="72">
        <f t="shared" si="709"/>
        <v>0</v>
      </c>
      <c r="BL570" s="104"/>
      <c r="BM570" s="104"/>
      <c r="BN570" s="105"/>
      <c r="BO570" s="102"/>
      <c r="BP570" s="103"/>
      <c r="BQ570" s="103"/>
      <c r="BR570" s="72">
        <f t="shared" si="710"/>
        <v>0</v>
      </c>
      <c r="BS570" s="104"/>
      <c r="BT570" s="104"/>
      <c r="BU570" s="152"/>
      <c r="BV570" s="159"/>
      <c r="BW570" s="103"/>
      <c r="BX570" s="103"/>
      <c r="BY570" s="72">
        <f t="shared" si="711"/>
        <v>0</v>
      </c>
      <c r="BZ570" s="104"/>
      <c r="CA570" s="104"/>
      <c r="CB570" s="105"/>
      <c r="CC570" s="102"/>
      <c r="CD570" s="103"/>
      <c r="CE570" s="103"/>
      <c r="CF570" s="72">
        <f t="shared" si="712"/>
        <v>0</v>
      </c>
      <c r="CG570" s="104"/>
      <c r="CH570" s="104"/>
      <c r="CI570" s="152"/>
      <c r="CJ570" s="159"/>
      <c r="CK570" s="103"/>
      <c r="CL570" s="103"/>
      <c r="CM570" s="72">
        <f t="shared" si="713"/>
        <v>0</v>
      </c>
      <c r="CN570" s="104"/>
      <c r="CO570" s="104"/>
      <c r="CP570" s="105"/>
      <c r="CQ570" s="102"/>
      <c r="CR570" s="103"/>
      <c r="CS570" s="103"/>
      <c r="CT570" s="72">
        <f t="shared" si="714"/>
        <v>0</v>
      </c>
      <c r="CU570" s="104"/>
      <c r="CV570" s="104"/>
      <c r="CW570" s="152"/>
      <c r="CX570" s="159"/>
      <c r="CY570" s="103"/>
      <c r="CZ570" s="103"/>
      <c r="DA570" s="72">
        <f t="shared" si="715"/>
        <v>0</v>
      </c>
      <c r="DB570" s="104"/>
      <c r="DC570" s="104"/>
      <c r="DD570" s="105"/>
      <c r="DE570" s="102"/>
      <c r="DF570" s="103"/>
      <c r="DG570" s="103"/>
      <c r="DH570" s="72">
        <f t="shared" si="716"/>
        <v>0</v>
      </c>
      <c r="DI570" s="104"/>
      <c r="DJ570" s="104"/>
      <c r="DK570" s="152"/>
      <c r="DL570" s="170">
        <f t="shared" si="717"/>
        <v>0</v>
      </c>
      <c r="DM570" s="51">
        <f>DN570*Довідники!$H$2</f>
        <v>0</v>
      </c>
      <c r="DN570" s="72">
        <f t="shared" si="718"/>
        <v>0</v>
      </c>
      <c r="DO570" s="96" t="str">
        <f t="shared" si="719"/>
        <v xml:space="preserve"> </v>
      </c>
      <c r="DP570" s="68" t="str">
        <f>IF(OR(DO570&lt;Довідники!$J$3, DO570&gt;Довідники!$K$3), "!", "")</f>
        <v>!</v>
      </c>
      <c r="DQ570" s="120"/>
      <c r="DR570" s="45" t="str">
        <f t="shared" si="720"/>
        <v/>
      </c>
      <c r="DS570" s="119"/>
      <c r="DT570" s="119"/>
      <c r="DU570" s="119"/>
      <c r="DV570" s="119"/>
      <c r="DW570" s="179"/>
      <c r="DX570" s="182"/>
      <c r="DY570" s="119"/>
      <c r="DZ570" s="119"/>
      <c r="EA570" s="183"/>
      <c r="EB570" s="129">
        <f t="shared" si="721"/>
        <v>0</v>
      </c>
      <c r="EC570" s="130">
        <f t="shared" si="722"/>
        <v>0</v>
      </c>
      <c r="ED570" s="131">
        <f t="shared" si="723"/>
        <v>0</v>
      </c>
      <c r="EE570" s="131">
        <f t="shared" si="724"/>
        <v>0</v>
      </c>
      <c r="EF570" s="131">
        <f t="shared" si="725"/>
        <v>0</v>
      </c>
      <c r="EG570" s="131">
        <f t="shared" si="726"/>
        <v>0</v>
      </c>
      <c r="EH570" s="131">
        <f t="shared" si="727"/>
        <v>0</v>
      </c>
      <c r="EI570" s="131">
        <f t="shared" si="728"/>
        <v>0</v>
      </c>
      <c r="EJ570" s="131">
        <f t="shared" si="729"/>
        <v>0</v>
      </c>
      <c r="EL570" s="123">
        <f t="shared" si="730"/>
        <v>0</v>
      </c>
    </row>
    <row r="571" spans="1:142" ht="13.5" hidden="1" thickBot="1" x14ac:dyDescent="0.25">
      <c r="A571" s="49">
        <f t="shared" si="731"/>
        <v>4</v>
      </c>
      <c r="B571" s="101"/>
      <c r="C571" s="50" t="str">
        <f>IF(ISBLANK(D571)=FALSE,VLOOKUP(D571,Довідники!$B$2:$C$45,2,FALSE),"")</f>
        <v/>
      </c>
      <c r="D571" s="145"/>
      <c r="E571" s="112"/>
      <c r="F571" s="48" t="str">
        <f t="shared" si="693"/>
        <v/>
      </c>
      <c r="G571" s="48" t="str">
        <f>CONCATENATE(IF($X571="З", CONCATENATE($R$4, ","), ""), IF($X571=Довідники!$E$5, CONCATENATE($R$4, "*,"), ""), IF($AE571="З", CONCATENATE($Y$4, ","), ""), IF($AE571=Довідники!$E$5, CONCATENATE($Y$4, "*,"), ""), IF($AL571="З", CONCATENATE($AF$4, ","), ""), IF($AL571=Довідники!$E$5, CONCATENATE($AF$4, "*,"), ""), IF($AS571="З", CONCATENATE($AM$4, ","), ""), IF($AS571=Довідники!$E$5, CONCATENATE($AM$4, "*,"), ""), IF($AZ571="З", CONCATENATE($AT$4, ","), ""), IF($AZ571=Довідники!$E$5, CONCATENATE($AT$4, "*,"), ""), IF($BG571="З", CONCATENATE($BA$4, ","), ""), IF($BG571=Довідники!$E$5, CONCATENATE($BA$4, "*,"), ""), IF($BN571="З", CONCATENATE($BH$4, ","), ""), IF($BN571=Довідники!$E$5, CONCATENATE($BH$4, "*,"), ""), IF($BU571="З", CONCATENATE($BO$4, ","), ""), IF($BU571=Довідники!$E$5, CONCATENATE($BO$4, "*,"), ""), IF($CB571="З", CONCATENATE($BV$4, ","), ""), IF($CB571=Довідники!$E$5, CONCATENATE($BV$4, "*,"), ""), IF($CI571="З", CONCATENATE($CC$4, ","), ""), IF($CI571=Довідники!$E$5, CONCATENATE($CC$4, "*,"), ""), IF($CP571="З", CONCATENATE($CJ$4, ","), ""), IF($CP571=Довідники!$E$5, CONCATENATE($CJ$4, "*,"), ""), IF($CW571="З", CONCATENATE($CQ$4, ","), ""), IF($CW571=Довідники!$E$5, CONCATENATE($CQ$4, "*,"), ""), IF($DD571="З", CONCATENATE($CX$4, ","), ""), IF($DD571=Довідники!$E$5, CONCATENATE($CX$4, "*,"), ""), IF($DK571="З", CONCATENATE($DE$4, ","), ""), IF($DK571=Довідники!$E$5, CONCATENATE($DE$4, "*,"), ""))</f>
        <v/>
      </c>
      <c r="H571" s="48" t="str">
        <f t="shared" si="694"/>
        <v/>
      </c>
      <c r="I571" s="48" t="str">
        <f t="shared" si="695"/>
        <v/>
      </c>
      <c r="J571" s="48">
        <f t="shared" si="696"/>
        <v>0</v>
      </c>
      <c r="K571" s="48" t="str">
        <f t="shared" si="697"/>
        <v/>
      </c>
      <c r="L571" s="48">
        <f t="shared" si="698"/>
        <v>0</v>
      </c>
      <c r="M571" s="51">
        <f t="shared" si="699"/>
        <v>0</v>
      </c>
      <c r="N571" s="51">
        <f t="shared" si="700"/>
        <v>0</v>
      </c>
      <c r="O571" s="52">
        <f t="shared" si="701"/>
        <v>0</v>
      </c>
      <c r="P571" s="96" t="str">
        <f t="shared" si="702"/>
        <v xml:space="preserve"> </v>
      </c>
      <c r="Q571" s="166" t="str">
        <f>IF(OR(P571&lt;Довідники!$J$8, P571&gt;Довідники!$K$8), "!", "")</f>
        <v>!</v>
      </c>
      <c r="R571" s="159"/>
      <c r="S571" s="103"/>
      <c r="T571" s="103"/>
      <c r="U571" s="72">
        <f t="shared" si="703"/>
        <v>0</v>
      </c>
      <c r="V571" s="104"/>
      <c r="W571" s="104"/>
      <c r="X571" s="105"/>
      <c r="Y571" s="102"/>
      <c r="Z571" s="103"/>
      <c r="AA571" s="103"/>
      <c r="AB571" s="72">
        <f t="shared" si="704"/>
        <v>0</v>
      </c>
      <c r="AC571" s="104"/>
      <c r="AD571" s="104"/>
      <c r="AE571" s="152"/>
      <c r="AF571" s="159"/>
      <c r="AG571" s="103"/>
      <c r="AH571" s="103"/>
      <c r="AI571" s="72">
        <f t="shared" si="705"/>
        <v>0</v>
      </c>
      <c r="AJ571" s="104"/>
      <c r="AK571" s="104"/>
      <c r="AL571" s="105"/>
      <c r="AM571" s="102"/>
      <c r="AN571" s="103"/>
      <c r="AO571" s="103"/>
      <c r="AP571" s="72">
        <f t="shared" si="706"/>
        <v>0</v>
      </c>
      <c r="AQ571" s="104"/>
      <c r="AR571" s="104"/>
      <c r="AS571" s="152"/>
      <c r="AT571" s="159"/>
      <c r="AU571" s="103"/>
      <c r="AV571" s="103"/>
      <c r="AW571" s="72">
        <f t="shared" si="707"/>
        <v>0</v>
      </c>
      <c r="AX571" s="104"/>
      <c r="AY571" s="104"/>
      <c r="AZ571" s="105"/>
      <c r="BA571" s="102"/>
      <c r="BB571" s="103"/>
      <c r="BC571" s="103"/>
      <c r="BD571" s="72">
        <f t="shared" si="708"/>
        <v>0</v>
      </c>
      <c r="BE571" s="104"/>
      <c r="BF571" s="104"/>
      <c r="BG571" s="152"/>
      <c r="BH571" s="159"/>
      <c r="BI571" s="103"/>
      <c r="BJ571" s="103"/>
      <c r="BK571" s="72">
        <f t="shared" si="709"/>
        <v>0</v>
      </c>
      <c r="BL571" s="104"/>
      <c r="BM571" s="104"/>
      <c r="BN571" s="105"/>
      <c r="BO571" s="102"/>
      <c r="BP571" s="103"/>
      <c r="BQ571" s="103"/>
      <c r="BR571" s="72">
        <f t="shared" si="710"/>
        <v>0</v>
      </c>
      <c r="BS571" s="104"/>
      <c r="BT571" s="104"/>
      <c r="BU571" s="152"/>
      <c r="BV571" s="159"/>
      <c r="BW571" s="103"/>
      <c r="BX571" s="103"/>
      <c r="BY571" s="72">
        <f t="shared" si="711"/>
        <v>0</v>
      </c>
      <c r="BZ571" s="104"/>
      <c r="CA571" s="104"/>
      <c r="CB571" s="105"/>
      <c r="CC571" s="102"/>
      <c r="CD571" s="103"/>
      <c r="CE571" s="103"/>
      <c r="CF571" s="72">
        <f t="shared" si="712"/>
        <v>0</v>
      </c>
      <c r="CG571" s="104"/>
      <c r="CH571" s="104"/>
      <c r="CI571" s="152"/>
      <c r="CJ571" s="159"/>
      <c r="CK571" s="103"/>
      <c r="CL571" s="103"/>
      <c r="CM571" s="72">
        <f t="shared" si="713"/>
        <v>0</v>
      </c>
      <c r="CN571" s="104"/>
      <c r="CO571" s="104"/>
      <c r="CP571" s="105"/>
      <c r="CQ571" s="102"/>
      <c r="CR571" s="103"/>
      <c r="CS571" s="103"/>
      <c r="CT571" s="72">
        <f t="shared" si="714"/>
        <v>0</v>
      </c>
      <c r="CU571" s="104"/>
      <c r="CV571" s="104"/>
      <c r="CW571" s="152"/>
      <c r="CX571" s="159"/>
      <c r="CY571" s="103"/>
      <c r="CZ571" s="103"/>
      <c r="DA571" s="72">
        <f t="shared" si="715"/>
        <v>0</v>
      </c>
      <c r="DB571" s="104"/>
      <c r="DC571" s="104"/>
      <c r="DD571" s="105"/>
      <c r="DE571" s="102"/>
      <c r="DF571" s="103"/>
      <c r="DG571" s="103"/>
      <c r="DH571" s="72">
        <f t="shared" si="716"/>
        <v>0</v>
      </c>
      <c r="DI571" s="104"/>
      <c r="DJ571" s="104"/>
      <c r="DK571" s="152"/>
      <c r="DL571" s="170">
        <f t="shared" si="717"/>
        <v>0</v>
      </c>
      <c r="DM571" s="51">
        <f>DN571*Довідники!$H$2</f>
        <v>0</v>
      </c>
      <c r="DN571" s="72">
        <f t="shared" si="718"/>
        <v>0</v>
      </c>
      <c r="DO571" s="96" t="str">
        <f t="shared" si="719"/>
        <v xml:space="preserve"> </v>
      </c>
      <c r="DP571" s="68" t="str">
        <f>IF(OR(DO571&lt;Довідники!$J$3, DO571&gt;Довідники!$K$3), "!", "")</f>
        <v>!</v>
      </c>
      <c r="DQ571" s="120"/>
      <c r="DR571" s="45" t="str">
        <f t="shared" si="720"/>
        <v/>
      </c>
      <c r="DS571" s="119"/>
      <c r="DT571" s="119"/>
      <c r="DU571" s="119"/>
      <c r="DV571" s="119"/>
      <c r="DW571" s="179"/>
      <c r="DX571" s="182"/>
      <c r="DY571" s="119"/>
      <c r="DZ571" s="119"/>
      <c r="EA571" s="183"/>
      <c r="EB571" s="129">
        <f t="shared" si="721"/>
        <v>0</v>
      </c>
      <c r="EC571" s="130">
        <f t="shared" si="722"/>
        <v>0</v>
      </c>
      <c r="ED571" s="131">
        <f t="shared" si="723"/>
        <v>0</v>
      </c>
      <c r="EE571" s="131">
        <f t="shared" si="724"/>
        <v>0</v>
      </c>
      <c r="EF571" s="131">
        <f t="shared" si="725"/>
        <v>0</v>
      </c>
      <c r="EG571" s="131">
        <f t="shared" si="726"/>
        <v>0</v>
      </c>
      <c r="EH571" s="131">
        <f t="shared" si="727"/>
        <v>0</v>
      </c>
      <c r="EI571" s="131">
        <f t="shared" si="728"/>
        <v>0</v>
      </c>
      <c r="EJ571" s="131">
        <f t="shared" si="729"/>
        <v>0</v>
      </c>
      <c r="EL571" s="123">
        <f t="shared" si="730"/>
        <v>0</v>
      </c>
    </row>
    <row r="572" spans="1:142" ht="13.5" hidden="1" thickBot="1" x14ac:dyDescent="0.25">
      <c r="A572" s="49">
        <f t="shared" si="731"/>
        <v>5</v>
      </c>
      <c r="B572" s="101"/>
      <c r="C572" s="50" t="str">
        <f>IF(ISBLANK(D572)=FALSE,VLOOKUP(D572,Довідники!$B$2:$C$45,2,FALSE),"")</f>
        <v/>
      </c>
      <c r="D572" s="145"/>
      <c r="E572" s="112"/>
      <c r="F572" s="48" t="str">
        <f t="shared" si="693"/>
        <v/>
      </c>
      <c r="G572" s="48" t="str">
        <f>CONCATENATE(IF($X572="З", CONCATENATE($R$4, ","), ""), IF($X572=Довідники!$E$5, CONCATENATE($R$4, "*,"), ""), IF($AE572="З", CONCATENATE($Y$4, ","), ""), IF($AE572=Довідники!$E$5, CONCATENATE($Y$4, "*,"), ""), IF($AL572="З", CONCATENATE($AF$4, ","), ""), IF($AL572=Довідники!$E$5, CONCATENATE($AF$4, "*,"), ""), IF($AS572="З", CONCATENATE($AM$4, ","), ""), IF($AS572=Довідники!$E$5, CONCATENATE($AM$4, "*,"), ""), IF($AZ572="З", CONCATENATE($AT$4, ","), ""), IF($AZ572=Довідники!$E$5, CONCATENATE($AT$4, "*,"), ""), IF($BG572="З", CONCATENATE($BA$4, ","), ""), IF($BG572=Довідники!$E$5, CONCATENATE($BA$4, "*,"), ""), IF($BN572="З", CONCATENATE($BH$4, ","), ""), IF($BN572=Довідники!$E$5, CONCATENATE($BH$4, "*,"), ""), IF($BU572="З", CONCATENATE($BO$4, ","), ""), IF($BU572=Довідники!$E$5, CONCATENATE($BO$4, "*,"), ""), IF($CB572="З", CONCATENATE($BV$4, ","), ""), IF($CB572=Довідники!$E$5, CONCATENATE($BV$4, "*,"), ""), IF($CI572="З", CONCATENATE($CC$4, ","), ""), IF($CI572=Довідники!$E$5, CONCATENATE($CC$4, "*,"), ""), IF($CP572="З", CONCATENATE($CJ$4, ","), ""), IF($CP572=Довідники!$E$5, CONCATENATE($CJ$4, "*,"), ""), IF($CW572="З", CONCATENATE($CQ$4, ","), ""), IF($CW572=Довідники!$E$5, CONCATENATE($CQ$4, "*,"), ""), IF($DD572="З", CONCATENATE($CX$4, ","), ""), IF($DD572=Довідники!$E$5, CONCATENATE($CX$4, "*,"), ""), IF($DK572="З", CONCATENATE($DE$4, ","), ""), IF($DK572=Довідники!$E$5, CONCATENATE($DE$4, "*,"), ""))</f>
        <v/>
      </c>
      <c r="H572" s="48" t="str">
        <f t="shared" si="694"/>
        <v/>
      </c>
      <c r="I572" s="48" t="str">
        <f t="shared" si="695"/>
        <v/>
      </c>
      <c r="J572" s="48">
        <f t="shared" si="696"/>
        <v>0</v>
      </c>
      <c r="K572" s="48" t="str">
        <f t="shared" si="697"/>
        <v/>
      </c>
      <c r="L572" s="48">
        <f t="shared" si="698"/>
        <v>0</v>
      </c>
      <c r="M572" s="51">
        <f t="shared" si="699"/>
        <v>0</v>
      </c>
      <c r="N572" s="51">
        <f t="shared" si="700"/>
        <v>0</v>
      </c>
      <c r="O572" s="52">
        <f t="shared" si="701"/>
        <v>0</v>
      </c>
      <c r="P572" s="96" t="str">
        <f t="shared" si="702"/>
        <v xml:space="preserve"> </v>
      </c>
      <c r="Q572" s="166" t="str">
        <f>IF(OR(P572&lt;Довідники!$J$8, P572&gt;Довідники!$K$8), "!", "")</f>
        <v>!</v>
      </c>
      <c r="R572" s="159"/>
      <c r="S572" s="103"/>
      <c r="T572" s="103"/>
      <c r="U572" s="72">
        <f t="shared" si="703"/>
        <v>0</v>
      </c>
      <c r="V572" s="104"/>
      <c r="W572" s="104"/>
      <c r="X572" s="105"/>
      <c r="Y572" s="102"/>
      <c r="Z572" s="103"/>
      <c r="AA572" s="103"/>
      <c r="AB572" s="72">
        <f t="shared" si="704"/>
        <v>0</v>
      </c>
      <c r="AC572" s="104"/>
      <c r="AD572" s="104"/>
      <c r="AE572" s="152"/>
      <c r="AF572" s="159"/>
      <c r="AG572" s="103"/>
      <c r="AH572" s="103"/>
      <c r="AI572" s="72">
        <f t="shared" si="705"/>
        <v>0</v>
      </c>
      <c r="AJ572" s="104"/>
      <c r="AK572" s="104"/>
      <c r="AL572" s="105"/>
      <c r="AM572" s="102"/>
      <c r="AN572" s="103"/>
      <c r="AO572" s="103"/>
      <c r="AP572" s="72">
        <f t="shared" si="706"/>
        <v>0</v>
      </c>
      <c r="AQ572" s="104"/>
      <c r="AR572" s="104"/>
      <c r="AS572" s="152"/>
      <c r="AT572" s="159"/>
      <c r="AU572" s="103"/>
      <c r="AV572" s="103"/>
      <c r="AW572" s="72">
        <f t="shared" si="707"/>
        <v>0</v>
      </c>
      <c r="AX572" s="104"/>
      <c r="AY572" s="104"/>
      <c r="AZ572" s="105"/>
      <c r="BA572" s="102"/>
      <c r="BB572" s="103"/>
      <c r="BC572" s="103"/>
      <c r="BD572" s="72">
        <f t="shared" si="708"/>
        <v>0</v>
      </c>
      <c r="BE572" s="104"/>
      <c r="BF572" s="104"/>
      <c r="BG572" s="152"/>
      <c r="BH572" s="159"/>
      <c r="BI572" s="103"/>
      <c r="BJ572" s="103"/>
      <c r="BK572" s="72">
        <f t="shared" si="709"/>
        <v>0</v>
      </c>
      <c r="BL572" s="104"/>
      <c r="BM572" s="104"/>
      <c r="BN572" s="105"/>
      <c r="BO572" s="102"/>
      <c r="BP572" s="103"/>
      <c r="BQ572" s="103"/>
      <c r="BR572" s="72">
        <f t="shared" si="710"/>
        <v>0</v>
      </c>
      <c r="BS572" s="104"/>
      <c r="BT572" s="104"/>
      <c r="BU572" s="152"/>
      <c r="BV572" s="159"/>
      <c r="BW572" s="103"/>
      <c r="BX572" s="103"/>
      <c r="BY572" s="72">
        <f t="shared" si="711"/>
        <v>0</v>
      </c>
      <c r="BZ572" s="104"/>
      <c r="CA572" s="104"/>
      <c r="CB572" s="105"/>
      <c r="CC572" s="102"/>
      <c r="CD572" s="103"/>
      <c r="CE572" s="103"/>
      <c r="CF572" s="72">
        <f t="shared" si="712"/>
        <v>0</v>
      </c>
      <c r="CG572" s="104"/>
      <c r="CH572" s="104"/>
      <c r="CI572" s="152"/>
      <c r="CJ572" s="159"/>
      <c r="CK572" s="103"/>
      <c r="CL572" s="103"/>
      <c r="CM572" s="72">
        <f t="shared" si="713"/>
        <v>0</v>
      </c>
      <c r="CN572" s="104"/>
      <c r="CO572" s="104"/>
      <c r="CP572" s="105"/>
      <c r="CQ572" s="102"/>
      <c r="CR572" s="103"/>
      <c r="CS572" s="103"/>
      <c r="CT572" s="72">
        <f t="shared" si="714"/>
        <v>0</v>
      </c>
      <c r="CU572" s="104"/>
      <c r="CV572" s="104"/>
      <c r="CW572" s="152"/>
      <c r="CX572" s="159"/>
      <c r="CY572" s="103"/>
      <c r="CZ572" s="103"/>
      <c r="DA572" s="72">
        <f t="shared" si="715"/>
        <v>0</v>
      </c>
      <c r="DB572" s="104"/>
      <c r="DC572" s="104"/>
      <c r="DD572" s="105"/>
      <c r="DE572" s="102"/>
      <c r="DF572" s="103"/>
      <c r="DG572" s="103"/>
      <c r="DH572" s="72">
        <f t="shared" si="716"/>
        <v>0</v>
      </c>
      <c r="DI572" s="104"/>
      <c r="DJ572" s="104"/>
      <c r="DK572" s="152"/>
      <c r="DL572" s="170">
        <f t="shared" si="717"/>
        <v>0</v>
      </c>
      <c r="DM572" s="51">
        <f>DN572*Довідники!$H$2</f>
        <v>0</v>
      </c>
      <c r="DN572" s="72">
        <f t="shared" si="718"/>
        <v>0</v>
      </c>
      <c r="DO572" s="96" t="str">
        <f t="shared" si="719"/>
        <v xml:space="preserve"> </v>
      </c>
      <c r="DP572" s="68" t="str">
        <f>IF(OR(DO572&lt;Довідники!$J$3, DO572&gt;Довідники!$K$3), "!", "")</f>
        <v>!</v>
      </c>
      <c r="DQ572" s="120"/>
      <c r="DR572" s="45" t="str">
        <f t="shared" si="720"/>
        <v/>
      </c>
      <c r="DS572" s="119"/>
      <c r="DT572" s="119"/>
      <c r="DU572" s="119"/>
      <c r="DV572" s="119"/>
      <c r="DW572" s="179"/>
      <c r="DX572" s="182"/>
      <c r="DY572" s="119"/>
      <c r="DZ572" s="119"/>
      <c r="EA572" s="183"/>
      <c r="EB572" s="129">
        <f t="shared" si="721"/>
        <v>0</v>
      </c>
      <c r="EC572" s="130">
        <f t="shared" si="722"/>
        <v>0</v>
      </c>
      <c r="ED572" s="131">
        <f t="shared" si="723"/>
        <v>0</v>
      </c>
      <c r="EE572" s="131">
        <f t="shared" si="724"/>
        <v>0</v>
      </c>
      <c r="EF572" s="131">
        <f t="shared" si="725"/>
        <v>0</v>
      </c>
      <c r="EG572" s="131">
        <f t="shared" si="726"/>
        <v>0</v>
      </c>
      <c r="EH572" s="131">
        <f t="shared" si="727"/>
        <v>0</v>
      </c>
      <c r="EI572" s="131">
        <f t="shared" si="728"/>
        <v>0</v>
      </c>
      <c r="EJ572" s="131">
        <f t="shared" si="729"/>
        <v>0</v>
      </c>
      <c r="EL572" s="123">
        <f t="shared" si="730"/>
        <v>0</v>
      </c>
    </row>
    <row r="573" spans="1:142" ht="13.5" hidden="1" thickBot="1" x14ac:dyDescent="0.25">
      <c r="A573" s="49">
        <f t="shared" si="731"/>
        <v>6</v>
      </c>
      <c r="B573" s="101"/>
      <c r="C573" s="50" t="str">
        <f>IF(ISBLANK(D573)=FALSE,VLOOKUP(D573,Довідники!$B$2:$C$45,2,FALSE),"")</f>
        <v/>
      </c>
      <c r="D573" s="145"/>
      <c r="E573" s="112"/>
      <c r="F573" s="48" t="str">
        <f t="shared" si="693"/>
        <v/>
      </c>
      <c r="G573" s="48" t="str">
        <f>CONCATENATE(IF($X573="З", CONCATENATE($R$4, ","), ""), IF($X573=Довідники!$E$5, CONCATENATE($R$4, "*,"), ""), IF($AE573="З", CONCATENATE($Y$4, ","), ""), IF($AE573=Довідники!$E$5, CONCATENATE($Y$4, "*,"), ""), IF($AL573="З", CONCATENATE($AF$4, ","), ""), IF($AL573=Довідники!$E$5, CONCATENATE($AF$4, "*,"), ""), IF($AS573="З", CONCATENATE($AM$4, ","), ""), IF($AS573=Довідники!$E$5, CONCATENATE($AM$4, "*,"), ""), IF($AZ573="З", CONCATENATE($AT$4, ","), ""), IF($AZ573=Довідники!$E$5, CONCATENATE($AT$4, "*,"), ""), IF($BG573="З", CONCATENATE($BA$4, ","), ""), IF($BG573=Довідники!$E$5, CONCATENATE($BA$4, "*,"), ""), IF($BN573="З", CONCATENATE($BH$4, ","), ""), IF($BN573=Довідники!$E$5, CONCATENATE($BH$4, "*,"), ""), IF($BU573="З", CONCATENATE($BO$4, ","), ""), IF($BU573=Довідники!$E$5, CONCATENATE($BO$4, "*,"), ""), IF($CB573="З", CONCATENATE($BV$4, ","), ""), IF($CB573=Довідники!$E$5, CONCATENATE($BV$4, "*,"), ""), IF($CI573="З", CONCATENATE($CC$4, ","), ""), IF($CI573=Довідники!$E$5, CONCATENATE($CC$4, "*,"), ""), IF($CP573="З", CONCATENATE($CJ$4, ","), ""), IF($CP573=Довідники!$E$5, CONCATENATE($CJ$4, "*,"), ""), IF($CW573="З", CONCATENATE($CQ$4, ","), ""), IF($CW573=Довідники!$E$5, CONCATENATE($CQ$4, "*,"), ""), IF($DD573="З", CONCATENATE($CX$4, ","), ""), IF($DD573=Довідники!$E$5, CONCATENATE($CX$4, "*,"), ""), IF($DK573="З", CONCATENATE($DE$4, ","), ""), IF($DK573=Довідники!$E$5, CONCATENATE($DE$4, "*,"), ""))</f>
        <v/>
      </c>
      <c r="H573" s="48" t="str">
        <f t="shared" si="694"/>
        <v/>
      </c>
      <c r="I573" s="48" t="str">
        <f t="shared" si="695"/>
        <v/>
      </c>
      <c r="J573" s="48">
        <f t="shared" si="696"/>
        <v>0</v>
      </c>
      <c r="K573" s="48" t="str">
        <f t="shared" si="697"/>
        <v/>
      </c>
      <c r="L573" s="48">
        <f t="shared" si="698"/>
        <v>0</v>
      </c>
      <c r="M573" s="51">
        <f t="shared" si="699"/>
        <v>0</v>
      </c>
      <c r="N573" s="51">
        <f t="shared" si="700"/>
        <v>0</v>
      </c>
      <c r="O573" s="52">
        <f t="shared" si="701"/>
        <v>0</v>
      </c>
      <c r="P573" s="96" t="str">
        <f t="shared" si="702"/>
        <v xml:space="preserve"> </v>
      </c>
      <c r="Q573" s="166" t="str">
        <f>IF(OR(P573&lt;Довідники!$J$8, P573&gt;Довідники!$K$8), "!", "")</f>
        <v>!</v>
      </c>
      <c r="R573" s="159"/>
      <c r="S573" s="103"/>
      <c r="T573" s="103"/>
      <c r="U573" s="72">
        <f t="shared" si="703"/>
        <v>0</v>
      </c>
      <c r="V573" s="104"/>
      <c r="W573" s="104"/>
      <c r="X573" s="105"/>
      <c r="Y573" s="102"/>
      <c r="Z573" s="103"/>
      <c r="AA573" s="103"/>
      <c r="AB573" s="72">
        <f t="shared" si="704"/>
        <v>0</v>
      </c>
      <c r="AC573" s="104"/>
      <c r="AD573" s="104"/>
      <c r="AE573" s="152"/>
      <c r="AF573" s="159"/>
      <c r="AG573" s="103"/>
      <c r="AH573" s="103"/>
      <c r="AI573" s="72">
        <f t="shared" si="705"/>
        <v>0</v>
      </c>
      <c r="AJ573" s="104"/>
      <c r="AK573" s="104"/>
      <c r="AL573" s="105"/>
      <c r="AM573" s="102"/>
      <c r="AN573" s="103"/>
      <c r="AO573" s="103"/>
      <c r="AP573" s="72">
        <f t="shared" si="706"/>
        <v>0</v>
      </c>
      <c r="AQ573" s="104"/>
      <c r="AR573" s="104"/>
      <c r="AS573" s="152"/>
      <c r="AT573" s="159"/>
      <c r="AU573" s="103"/>
      <c r="AV573" s="103"/>
      <c r="AW573" s="72">
        <f t="shared" si="707"/>
        <v>0</v>
      </c>
      <c r="AX573" s="104"/>
      <c r="AY573" s="104"/>
      <c r="AZ573" s="105"/>
      <c r="BA573" s="102"/>
      <c r="BB573" s="103"/>
      <c r="BC573" s="103"/>
      <c r="BD573" s="72">
        <f t="shared" si="708"/>
        <v>0</v>
      </c>
      <c r="BE573" s="104"/>
      <c r="BF573" s="104"/>
      <c r="BG573" s="152"/>
      <c r="BH573" s="159"/>
      <c r="BI573" s="103"/>
      <c r="BJ573" s="103"/>
      <c r="BK573" s="72">
        <f t="shared" si="709"/>
        <v>0</v>
      </c>
      <c r="BL573" s="104"/>
      <c r="BM573" s="104"/>
      <c r="BN573" s="105"/>
      <c r="BO573" s="102"/>
      <c r="BP573" s="103"/>
      <c r="BQ573" s="103"/>
      <c r="BR573" s="72">
        <f t="shared" si="710"/>
        <v>0</v>
      </c>
      <c r="BS573" s="104"/>
      <c r="BT573" s="104"/>
      <c r="BU573" s="152"/>
      <c r="BV573" s="159"/>
      <c r="BW573" s="103"/>
      <c r="BX573" s="103"/>
      <c r="BY573" s="72">
        <f t="shared" si="711"/>
        <v>0</v>
      </c>
      <c r="BZ573" s="104"/>
      <c r="CA573" s="104"/>
      <c r="CB573" s="105"/>
      <c r="CC573" s="102"/>
      <c r="CD573" s="103"/>
      <c r="CE573" s="103"/>
      <c r="CF573" s="72">
        <f t="shared" si="712"/>
        <v>0</v>
      </c>
      <c r="CG573" s="104"/>
      <c r="CH573" s="104"/>
      <c r="CI573" s="152"/>
      <c r="CJ573" s="159"/>
      <c r="CK573" s="103"/>
      <c r="CL573" s="103"/>
      <c r="CM573" s="72">
        <f t="shared" si="713"/>
        <v>0</v>
      </c>
      <c r="CN573" s="104"/>
      <c r="CO573" s="104"/>
      <c r="CP573" s="105"/>
      <c r="CQ573" s="102"/>
      <c r="CR573" s="103"/>
      <c r="CS573" s="103"/>
      <c r="CT573" s="72">
        <f t="shared" si="714"/>
        <v>0</v>
      </c>
      <c r="CU573" s="104"/>
      <c r="CV573" s="104"/>
      <c r="CW573" s="152"/>
      <c r="CX573" s="159"/>
      <c r="CY573" s="103"/>
      <c r="CZ573" s="103"/>
      <c r="DA573" s="72">
        <f t="shared" si="715"/>
        <v>0</v>
      </c>
      <c r="DB573" s="104"/>
      <c r="DC573" s="104"/>
      <c r="DD573" s="105"/>
      <c r="DE573" s="102"/>
      <c r="DF573" s="103"/>
      <c r="DG573" s="103"/>
      <c r="DH573" s="72">
        <f t="shared" si="716"/>
        <v>0</v>
      </c>
      <c r="DI573" s="104"/>
      <c r="DJ573" s="104"/>
      <c r="DK573" s="152"/>
      <c r="DL573" s="170">
        <f t="shared" si="717"/>
        <v>0</v>
      </c>
      <c r="DM573" s="51">
        <f>DN573*Довідники!$H$2</f>
        <v>0</v>
      </c>
      <c r="DN573" s="72">
        <f t="shared" si="718"/>
        <v>0</v>
      </c>
      <c r="DO573" s="96" t="str">
        <f t="shared" si="719"/>
        <v xml:space="preserve"> </v>
      </c>
      <c r="DP573" s="68" t="str">
        <f>IF(OR(DO573&lt;Довідники!$J$3, DO573&gt;Довідники!$K$3), "!", "")</f>
        <v>!</v>
      </c>
      <c r="DQ573" s="120"/>
      <c r="DR573" s="45" t="str">
        <f t="shared" si="720"/>
        <v/>
      </c>
      <c r="DS573" s="119"/>
      <c r="DT573" s="119"/>
      <c r="DU573" s="119"/>
      <c r="DV573" s="119"/>
      <c r="DW573" s="179"/>
      <c r="DX573" s="182"/>
      <c r="DY573" s="119"/>
      <c r="DZ573" s="119"/>
      <c r="EA573" s="183"/>
      <c r="EB573" s="129">
        <f t="shared" si="721"/>
        <v>0</v>
      </c>
      <c r="EC573" s="130">
        <f t="shared" si="722"/>
        <v>0</v>
      </c>
      <c r="ED573" s="131">
        <f t="shared" si="723"/>
        <v>0</v>
      </c>
      <c r="EE573" s="131">
        <f t="shared" si="724"/>
        <v>0</v>
      </c>
      <c r="EF573" s="131">
        <f t="shared" si="725"/>
        <v>0</v>
      </c>
      <c r="EG573" s="131">
        <f t="shared" si="726"/>
        <v>0</v>
      </c>
      <c r="EH573" s="131">
        <f t="shared" si="727"/>
        <v>0</v>
      </c>
      <c r="EI573" s="131">
        <f t="shared" si="728"/>
        <v>0</v>
      </c>
      <c r="EJ573" s="131">
        <f t="shared" si="729"/>
        <v>0</v>
      </c>
      <c r="EL573" s="123">
        <f t="shared" si="730"/>
        <v>0</v>
      </c>
    </row>
    <row r="574" spans="1:142" ht="13.5" hidden="1" thickBot="1" x14ac:dyDescent="0.25">
      <c r="A574" s="49">
        <f t="shared" si="731"/>
        <v>7</v>
      </c>
      <c r="B574" s="101"/>
      <c r="C574" s="50" t="str">
        <f>IF(ISBLANK(D574)=FALSE,VLOOKUP(D574,Довідники!$B$2:$C$45,2,FALSE),"")</f>
        <v/>
      </c>
      <c r="D574" s="145"/>
      <c r="E574" s="112"/>
      <c r="F574" s="48" t="str">
        <f t="shared" si="693"/>
        <v/>
      </c>
      <c r="G574" s="48" t="str">
        <f>CONCATENATE(IF($X574="З", CONCATENATE($R$4, ","), ""), IF($X574=Довідники!$E$5, CONCATENATE($R$4, "*,"), ""), IF($AE574="З", CONCATENATE($Y$4, ","), ""), IF($AE574=Довідники!$E$5, CONCATENATE($Y$4, "*,"), ""), IF($AL574="З", CONCATENATE($AF$4, ","), ""), IF($AL574=Довідники!$E$5, CONCATENATE($AF$4, "*,"), ""), IF($AS574="З", CONCATENATE($AM$4, ","), ""), IF($AS574=Довідники!$E$5, CONCATENATE($AM$4, "*,"), ""), IF($AZ574="З", CONCATENATE($AT$4, ","), ""), IF($AZ574=Довідники!$E$5, CONCATENATE($AT$4, "*,"), ""), IF($BG574="З", CONCATENATE($BA$4, ","), ""), IF($BG574=Довідники!$E$5, CONCATENATE($BA$4, "*,"), ""), IF($BN574="З", CONCATENATE($BH$4, ","), ""), IF($BN574=Довідники!$E$5, CONCATENATE($BH$4, "*,"), ""), IF($BU574="З", CONCATENATE($BO$4, ","), ""), IF($BU574=Довідники!$E$5, CONCATENATE($BO$4, "*,"), ""), IF($CB574="З", CONCATENATE($BV$4, ","), ""), IF($CB574=Довідники!$E$5, CONCATENATE($BV$4, "*,"), ""), IF($CI574="З", CONCATENATE($CC$4, ","), ""), IF($CI574=Довідники!$E$5, CONCATENATE($CC$4, "*,"), ""), IF($CP574="З", CONCATENATE($CJ$4, ","), ""), IF($CP574=Довідники!$E$5, CONCATENATE($CJ$4, "*,"), ""), IF($CW574="З", CONCATENATE($CQ$4, ","), ""), IF($CW574=Довідники!$E$5, CONCATENATE($CQ$4, "*,"), ""), IF($DD574="З", CONCATENATE($CX$4, ","), ""), IF($DD574=Довідники!$E$5, CONCATENATE($CX$4, "*,"), ""), IF($DK574="З", CONCATENATE($DE$4, ","), ""), IF($DK574=Довідники!$E$5, CONCATENATE($DE$4, "*,"), ""))</f>
        <v/>
      </c>
      <c r="H574" s="48" t="str">
        <f t="shared" si="694"/>
        <v/>
      </c>
      <c r="I574" s="48" t="str">
        <f t="shared" si="695"/>
        <v/>
      </c>
      <c r="J574" s="48">
        <f t="shared" si="696"/>
        <v>0</v>
      </c>
      <c r="K574" s="48" t="str">
        <f t="shared" si="697"/>
        <v/>
      </c>
      <c r="L574" s="48">
        <f t="shared" si="698"/>
        <v>0</v>
      </c>
      <c r="M574" s="51">
        <f t="shared" si="699"/>
        <v>0</v>
      </c>
      <c r="N574" s="51">
        <f t="shared" si="700"/>
        <v>0</v>
      </c>
      <c r="O574" s="52">
        <f t="shared" si="701"/>
        <v>0</v>
      </c>
      <c r="P574" s="96" t="str">
        <f t="shared" si="702"/>
        <v xml:space="preserve"> </v>
      </c>
      <c r="Q574" s="166" t="str">
        <f>IF(OR(P574&lt;Довідники!$J$8, P574&gt;Довідники!$K$8), "!", "")</f>
        <v>!</v>
      </c>
      <c r="R574" s="159"/>
      <c r="S574" s="103"/>
      <c r="T574" s="103"/>
      <c r="U574" s="72">
        <f t="shared" si="703"/>
        <v>0</v>
      </c>
      <c r="V574" s="104"/>
      <c r="W574" s="104"/>
      <c r="X574" s="105"/>
      <c r="Y574" s="102"/>
      <c r="Z574" s="103"/>
      <c r="AA574" s="103"/>
      <c r="AB574" s="72">
        <f t="shared" si="704"/>
        <v>0</v>
      </c>
      <c r="AC574" s="104"/>
      <c r="AD574" s="104"/>
      <c r="AE574" s="152"/>
      <c r="AF574" s="159"/>
      <c r="AG574" s="103"/>
      <c r="AH574" s="103"/>
      <c r="AI574" s="72">
        <f t="shared" si="705"/>
        <v>0</v>
      </c>
      <c r="AJ574" s="104"/>
      <c r="AK574" s="104"/>
      <c r="AL574" s="105"/>
      <c r="AM574" s="102"/>
      <c r="AN574" s="103"/>
      <c r="AO574" s="103"/>
      <c r="AP574" s="72">
        <f t="shared" si="706"/>
        <v>0</v>
      </c>
      <c r="AQ574" s="104"/>
      <c r="AR574" s="104"/>
      <c r="AS574" s="152"/>
      <c r="AT574" s="159"/>
      <c r="AU574" s="103"/>
      <c r="AV574" s="103"/>
      <c r="AW574" s="72">
        <f t="shared" si="707"/>
        <v>0</v>
      </c>
      <c r="AX574" s="104"/>
      <c r="AY574" s="104"/>
      <c r="AZ574" s="105"/>
      <c r="BA574" s="102"/>
      <c r="BB574" s="103"/>
      <c r="BC574" s="103"/>
      <c r="BD574" s="72">
        <f t="shared" si="708"/>
        <v>0</v>
      </c>
      <c r="BE574" s="104"/>
      <c r="BF574" s="104"/>
      <c r="BG574" s="152"/>
      <c r="BH574" s="159"/>
      <c r="BI574" s="103"/>
      <c r="BJ574" s="103"/>
      <c r="BK574" s="72">
        <f t="shared" si="709"/>
        <v>0</v>
      </c>
      <c r="BL574" s="104"/>
      <c r="BM574" s="104"/>
      <c r="BN574" s="105"/>
      <c r="BO574" s="102"/>
      <c r="BP574" s="103"/>
      <c r="BQ574" s="103"/>
      <c r="BR574" s="72">
        <f t="shared" si="710"/>
        <v>0</v>
      </c>
      <c r="BS574" s="104"/>
      <c r="BT574" s="104"/>
      <c r="BU574" s="152"/>
      <c r="BV574" s="159"/>
      <c r="BW574" s="103"/>
      <c r="BX574" s="103"/>
      <c r="BY574" s="72">
        <f t="shared" si="711"/>
        <v>0</v>
      </c>
      <c r="BZ574" s="104"/>
      <c r="CA574" s="104"/>
      <c r="CB574" s="105"/>
      <c r="CC574" s="102"/>
      <c r="CD574" s="103"/>
      <c r="CE574" s="103"/>
      <c r="CF574" s="72">
        <f t="shared" si="712"/>
        <v>0</v>
      </c>
      <c r="CG574" s="104"/>
      <c r="CH574" s="104"/>
      <c r="CI574" s="152"/>
      <c r="CJ574" s="159"/>
      <c r="CK574" s="103"/>
      <c r="CL574" s="103"/>
      <c r="CM574" s="72">
        <f t="shared" si="713"/>
        <v>0</v>
      </c>
      <c r="CN574" s="104"/>
      <c r="CO574" s="104"/>
      <c r="CP574" s="105"/>
      <c r="CQ574" s="102"/>
      <c r="CR574" s="103"/>
      <c r="CS574" s="103"/>
      <c r="CT574" s="72">
        <f t="shared" si="714"/>
        <v>0</v>
      </c>
      <c r="CU574" s="104"/>
      <c r="CV574" s="104"/>
      <c r="CW574" s="152"/>
      <c r="CX574" s="159"/>
      <c r="CY574" s="103"/>
      <c r="CZ574" s="103"/>
      <c r="DA574" s="72">
        <f t="shared" si="715"/>
        <v>0</v>
      </c>
      <c r="DB574" s="104"/>
      <c r="DC574" s="104"/>
      <c r="DD574" s="105"/>
      <c r="DE574" s="102"/>
      <c r="DF574" s="103"/>
      <c r="DG574" s="103"/>
      <c r="DH574" s="72">
        <f t="shared" si="716"/>
        <v>0</v>
      </c>
      <c r="DI574" s="104"/>
      <c r="DJ574" s="104"/>
      <c r="DK574" s="152"/>
      <c r="DL574" s="170">
        <f t="shared" si="717"/>
        <v>0</v>
      </c>
      <c r="DM574" s="51">
        <f>DN574*Довідники!$H$2</f>
        <v>0</v>
      </c>
      <c r="DN574" s="72">
        <f t="shared" si="718"/>
        <v>0</v>
      </c>
      <c r="DO574" s="96" t="str">
        <f t="shared" si="719"/>
        <v xml:space="preserve"> </v>
      </c>
      <c r="DP574" s="68" t="str">
        <f>IF(OR(DO574&lt;Довідники!$J$3, DO574&gt;Довідники!$K$3), "!", "")</f>
        <v>!</v>
      </c>
      <c r="DQ574" s="120"/>
      <c r="DR574" s="45" t="str">
        <f t="shared" si="720"/>
        <v/>
      </c>
      <c r="DS574" s="119"/>
      <c r="DT574" s="119"/>
      <c r="DU574" s="119"/>
      <c r="DV574" s="119"/>
      <c r="DW574" s="179"/>
      <c r="DX574" s="182"/>
      <c r="DY574" s="119"/>
      <c r="DZ574" s="119"/>
      <c r="EA574" s="183"/>
      <c r="EB574" s="129">
        <f t="shared" si="721"/>
        <v>0</v>
      </c>
      <c r="EC574" s="130">
        <f t="shared" si="722"/>
        <v>0</v>
      </c>
      <c r="ED574" s="131">
        <f t="shared" si="723"/>
        <v>0</v>
      </c>
      <c r="EE574" s="131">
        <f t="shared" si="724"/>
        <v>0</v>
      </c>
      <c r="EF574" s="131">
        <f t="shared" si="725"/>
        <v>0</v>
      </c>
      <c r="EG574" s="131">
        <f t="shared" si="726"/>
        <v>0</v>
      </c>
      <c r="EH574" s="131">
        <f t="shared" si="727"/>
        <v>0</v>
      </c>
      <c r="EI574" s="131">
        <f t="shared" si="728"/>
        <v>0</v>
      </c>
      <c r="EJ574" s="131">
        <f t="shared" si="729"/>
        <v>0</v>
      </c>
      <c r="EL574" s="123">
        <f t="shared" si="730"/>
        <v>0</v>
      </c>
    </row>
    <row r="575" spans="1:142" ht="13.5" hidden="1" thickBot="1" x14ac:dyDescent="0.25">
      <c r="A575" s="49">
        <f t="shared" si="731"/>
        <v>8</v>
      </c>
      <c r="B575" s="101"/>
      <c r="C575" s="50" t="str">
        <f>IF(ISBLANK(D575)=FALSE,VLOOKUP(D575,Довідники!$B$2:$C$45,2,FALSE),"")</f>
        <v/>
      </c>
      <c r="D575" s="145"/>
      <c r="E575" s="112"/>
      <c r="F575" s="48" t="str">
        <f t="shared" si="693"/>
        <v/>
      </c>
      <c r="G575" s="48" t="str">
        <f>CONCATENATE(IF($X575="З", CONCATENATE($R$4, ","), ""), IF($X575=Довідники!$E$5, CONCATENATE($R$4, "*,"), ""), IF($AE575="З", CONCATENATE($Y$4, ","), ""), IF($AE575=Довідники!$E$5, CONCATENATE($Y$4, "*,"), ""), IF($AL575="З", CONCATENATE($AF$4, ","), ""), IF($AL575=Довідники!$E$5, CONCATENATE($AF$4, "*,"), ""), IF($AS575="З", CONCATENATE($AM$4, ","), ""), IF($AS575=Довідники!$E$5, CONCATENATE($AM$4, "*,"), ""), IF($AZ575="З", CONCATENATE($AT$4, ","), ""), IF($AZ575=Довідники!$E$5, CONCATENATE($AT$4, "*,"), ""), IF($BG575="З", CONCATENATE($BA$4, ","), ""), IF($BG575=Довідники!$E$5, CONCATENATE($BA$4, "*,"), ""), IF($BN575="З", CONCATENATE($BH$4, ","), ""), IF($BN575=Довідники!$E$5, CONCATENATE($BH$4, "*,"), ""), IF($BU575="З", CONCATENATE($BO$4, ","), ""), IF($BU575=Довідники!$E$5, CONCATENATE($BO$4, "*,"), ""), IF($CB575="З", CONCATENATE($BV$4, ","), ""), IF($CB575=Довідники!$E$5, CONCATENATE($BV$4, "*,"), ""), IF($CI575="З", CONCATENATE($CC$4, ","), ""), IF($CI575=Довідники!$E$5, CONCATENATE($CC$4, "*,"), ""), IF($CP575="З", CONCATENATE($CJ$4, ","), ""), IF($CP575=Довідники!$E$5, CONCATENATE($CJ$4, "*,"), ""), IF($CW575="З", CONCATENATE($CQ$4, ","), ""), IF($CW575=Довідники!$E$5, CONCATENATE($CQ$4, "*,"), ""), IF($DD575="З", CONCATENATE($CX$4, ","), ""), IF($DD575=Довідники!$E$5, CONCATENATE($CX$4, "*,"), ""), IF($DK575="З", CONCATENATE($DE$4, ","), ""), IF($DK575=Довідники!$E$5, CONCATENATE($DE$4, "*,"), ""))</f>
        <v/>
      </c>
      <c r="H575" s="48" t="str">
        <f t="shared" si="694"/>
        <v/>
      </c>
      <c r="I575" s="48" t="str">
        <f t="shared" si="695"/>
        <v/>
      </c>
      <c r="J575" s="48">
        <f t="shared" si="696"/>
        <v>0</v>
      </c>
      <c r="K575" s="48" t="str">
        <f t="shared" si="697"/>
        <v/>
      </c>
      <c r="L575" s="48">
        <f t="shared" si="698"/>
        <v>0</v>
      </c>
      <c r="M575" s="51">
        <f t="shared" si="699"/>
        <v>0</v>
      </c>
      <c r="N575" s="51">
        <f t="shared" si="700"/>
        <v>0</v>
      </c>
      <c r="O575" s="52">
        <f t="shared" si="701"/>
        <v>0</v>
      </c>
      <c r="P575" s="96" t="str">
        <f t="shared" si="702"/>
        <v xml:space="preserve"> </v>
      </c>
      <c r="Q575" s="166" t="str">
        <f>IF(OR(P575&lt;Довідники!$J$8, P575&gt;Довідники!$K$8), "!", "")</f>
        <v>!</v>
      </c>
      <c r="R575" s="159"/>
      <c r="S575" s="103"/>
      <c r="T575" s="103"/>
      <c r="U575" s="72">
        <f t="shared" si="703"/>
        <v>0</v>
      </c>
      <c r="V575" s="104"/>
      <c r="W575" s="104"/>
      <c r="X575" s="105"/>
      <c r="Y575" s="102"/>
      <c r="Z575" s="103"/>
      <c r="AA575" s="103"/>
      <c r="AB575" s="72">
        <f t="shared" si="704"/>
        <v>0</v>
      </c>
      <c r="AC575" s="104"/>
      <c r="AD575" s="104"/>
      <c r="AE575" s="152"/>
      <c r="AF575" s="159"/>
      <c r="AG575" s="103"/>
      <c r="AH575" s="103"/>
      <c r="AI575" s="72">
        <f t="shared" si="705"/>
        <v>0</v>
      </c>
      <c r="AJ575" s="104"/>
      <c r="AK575" s="104"/>
      <c r="AL575" s="105"/>
      <c r="AM575" s="102"/>
      <c r="AN575" s="103"/>
      <c r="AO575" s="103"/>
      <c r="AP575" s="72">
        <f t="shared" si="706"/>
        <v>0</v>
      </c>
      <c r="AQ575" s="104"/>
      <c r="AR575" s="104"/>
      <c r="AS575" s="152"/>
      <c r="AT575" s="159"/>
      <c r="AU575" s="103"/>
      <c r="AV575" s="103"/>
      <c r="AW575" s="72">
        <f t="shared" si="707"/>
        <v>0</v>
      </c>
      <c r="AX575" s="104"/>
      <c r="AY575" s="104"/>
      <c r="AZ575" s="105"/>
      <c r="BA575" s="102"/>
      <c r="BB575" s="103"/>
      <c r="BC575" s="103"/>
      <c r="BD575" s="72">
        <f t="shared" si="708"/>
        <v>0</v>
      </c>
      <c r="BE575" s="104"/>
      <c r="BF575" s="104"/>
      <c r="BG575" s="152"/>
      <c r="BH575" s="159"/>
      <c r="BI575" s="103"/>
      <c r="BJ575" s="103"/>
      <c r="BK575" s="72">
        <f t="shared" si="709"/>
        <v>0</v>
      </c>
      <c r="BL575" s="104"/>
      <c r="BM575" s="104"/>
      <c r="BN575" s="105"/>
      <c r="BO575" s="102"/>
      <c r="BP575" s="103"/>
      <c r="BQ575" s="103"/>
      <c r="BR575" s="72">
        <f t="shared" si="710"/>
        <v>0</v>
      </c>
      <c r="BS575" s="104"/>
      <c r="BT575" s="104"/>
      <c r="BU575" s="152"/>
      <c r="BV575" s="159"/>
      <c r="BW575" s="103"/>
      <c r="BX575" s="103"/>
      <c r="BY575" s="72">
        <f t="shared" si="711"/>
        <v>0</v>
      </c>
      <c r="BZ575" s="104"/>
      <c r="CA575" s="104"/>
      <c r="CB575" s="105"/>
      <c r="CC575" s="102"/>
      <c r="CD575" s="103"/>
      <c r="CE575" s="103"/>
      <c r="CF575" s="72">
        <f t="shared" si="712"/>
        <v>0</v>
      </c>
      <c r="CG575" s="104"/>
      <c r="CH575" s="104"/>
      <c r="CI575" s="152"/>
      <c r="CJ575" s="159"/>
      <c r="CK575" s="103"/>
      <c r="CL575" s="103"/>
      <c r="CM575" s="72">
        <f t="shared" si="713"/>
        <v>0</v>
      </c>
      <c r="CN575" s="104"/>
      <c r="CO575" s="104"/>
      <c r="CP575" s="105"/>
      <c r="CQ575" s="102"/>
      <c r="CR575" s="103"/>
      <c r="CS575" s="103"/>
      <c r="CT575" s="72">
        <f t="shared" si="714"/>
        <v>0</v>
      </c>
      <c r="CU575" s="104"/>
      <c r="CV575" s="104"/>
      <c r="CW575" s="152"/>
      <c r="CX575" s="159"/>
      <c r="CY575" s="103"/>
      <c r="CZ575" s="103"/>
      <c r="DA575" s="72">
        <f t="shared" si="715"/>
        <v>0</v>
      </c>
      <c r="DB575" s="104"/>
      <c r="DC575" s="104"/>
      <c r="DD575" s="105"/>
      <c r="DE575" s="102"/>
      <c r="DF575" s="103"/>
      <c r="DG575" s="103"/>
      <c r="DH575" s="72">
        <f t="shared" si="716"/>
        <v>0</v>
      </c>
      <c r="DI575" s="104"/>
      <c r="DJ575" s="104"/>
      <c r="DK575" s="152"/>
      <c r="DL575" s="170">
        <f t="shared" si="717"/>
        <v>0</v>
      </c>
      <c r="DM575" s="51">
        <f>DN575*Довідники!$H$2</f>
        <v>0</v>
      </c>
      <c r="DN575" s="72">
        <f t="shared" si="718"/>
        <v>0</v>
      </c>
      <c r="DO575" s="96" t="str">
        <f t="shared" si="719"/>
        <v xml:space="preserve"> </v>
      </c>
      <c r="DP575" s="68" t="str">
        <f>IF(OR(DO575&lt;Довідники!$J$3, DO575&gt;Довідники!$K$3), "!", "")</f>
        <v>!</v>
      </c>
      <c r="DQ575" s="120"/>
      <c r="DR575" s="45" t="str">
        <f t="shared" si="720"/>
        <v/>
      </c>
      <c r="DS575" s="119"/>
      <c r="DT575" s="119"/>
      <c r="DU575" s="119"/>
      <c r="DV575" s="119"/>
      <c r="DW575" s="179"/>
      <c r="DX575" s="182"/>
      <c r="DY575" s="119"/>
      <c r="DZ575" s="119"/>
      <c r="EA575" s="183"/>
      <c r="EB575" s="129">
        <f t="shared" si="721"/>
        <v>0</v>
      </c>
      <c r="EC575" s="130">
        <f t="shared" si="722"/>
        <v>0</v>
      </c>
      <c r="ED575" s="131">
        <f t="shared" si="723"/>
        <v>0</v>
      </c>
      <c r="EE575" s="131">
        <f t="shared" si="724"/>
        <v>0</v>
      </c>
      <c r="EF575" s="131">
        <f t="shared" si="725"/>
        <v>0</v>
      </c>
      <c r="EG575" s="131">
        <f t="shared" si="726"/>
        <v>0</v>
      </c>
      <c r="EH575" s="131">
        <f t="shared" si="727"/>
        <v>0</v>
      </c>
      <c r="EI575" s="131">
        <f t="shared" si="728"/>
        <v>0</v>
      </c>
      <c r="EJ575" s="131">
        <f t="shared" si="729"/>
        <v>0</v>
      </c>
      <c r="EL575" s="123">
        <f t="shared" si="730"/>
        <v>0</v>
      </c>
    </row>
    <row r="576" spans="1:142" ht="13.5" hidden="1" thickBot="1" x14ac:dyDescent="0.25">
      <c r="A576" s="49">
        <f t="shared" si="731"/>
        <v>9</v>
      </c>
      <c r="B576" s="101"/>
      <c r="C576" s="50" t="str">
        <f>IF(ISBLANK(D576)=FALSE,VLOOKUP(D576,Довідники!$B$2:$C$45,2,FALSE),"")</f>
        <v/>
      </c>
      <c r="D576" s="145"/>
      <c r="E576" s="112"/>
      <c r="F576" s="48" t="str">
        <f t="shared" si="693"/>
        <v/>
      </c>
      <c r="G576" s="48" t="str">
        <f>CONCATENATE(IF($X576="З", CONCATENATE($R$4, ","), ""), IF($X576=Довідники!$E$5, CONCATENATE($R$4, "*,"), ""), IF($AE576="З", CONCATENATE($Y$4, ","), ""), IF($AE576=Довідники!$E$5, CONCATENATE($Y$4, "*,"), ""), IF($AL576="З", CONCATENATE($AF$4, ","), ""), IF($AL576=Довідники!$E$5, CONCATENATE($AF$4, "*,"), ""), IF($AS576="З", CONCATENATE($AM$4, ","), ""), IF($AS576=Довідники!$E$5, CONCATENATE($AM$4, "*,"), ""), IF($AZ576="З", CONCATENATE($AT$4, ","), ""), IF($AZ576=Довідники!$E$5, CONCATENATE($AT$4, "*,"), ""), IF($BG576="З", CONCATENATE($BA$4, ","), ""), IF($BG576=Довідники!$E$5, CONCATENATE($BA$4, "*,"), ""), IF($BN576="З", CONCATENATE($BH$4, ","), ""), IF($BN576=Довідники!$E$5, CONCATENATE($BH$4, "*,"), ""), IF($BU576="З", CONCATENATE($BO$4, ","), ""), IF($BU576=Довідники!$E$5, CONCATENATE($BO$4, "*,"), ""), IF($CB576="З", CONCATENATE($BV$4, ","), ""), IF($CB576=Довідники!$E$5, CONCATENATE($BV$4, "*,"), ""), IF($CI576="З", CONCATENATE($CC$4, ","), ""), IF($CI576=Довідники!$E$5, CONCATENATE($CC$4, "*,"), ""), IF($CP576="З", CONCATENATE($CJ$4, ","), ""), IF($CP576=Довідники!$E$5, CONCATENATE($CJ$4, "*,"), ""), IF($CW576="З", CONCATENATE($CQ$4, ","), ""), IF($CW576=Довідники!$E$5, CONCATENATE($CQ$4, "*,"), ""), IF($DD576="З", CONCATENATE($CX$4, ","), ""), IF($DD576=Довідники!$E$5, CONCATENATE($CX$4, "*,"), ""), IF($DK576="З", CONCATENATE($DE$4, ","), ""), IF($DK576=Довідники!$E$5, CONCATENATE($DE$4, "*,"), ""))</f>
        <v/>
      </c>
      <c r="H576" s="48" t="str">
        <f t="shared" si="694"/>
        <v/>
      </c>
      <c r="I576" s="48" t="str">
        <f t="shared" si="695"/>
        <v/>
      </c>
      <c r="J576" s="48">
        <f t="shared" si="696"/>
        <v>0</v>
      </c>
      <c r="K576" s="48" t="str">
        <f t="shared" si="697"/>
        <v/>
      </c>
      <c r="L576" s="48">
        <f t="shared" si="698"/>
        <v>0</v>
      </c>
      <c r="M576" s="51">
        <f t="shared" si="699"/>
        <v>0</v>
      </c>
      <c r="N576" s="51">
        <f t="shared" si="700"/>
        <v>0</v>
      </c>
      <c r="O576" s="52">
        <f t="shared" si="701"/>
        <v>0</v>
      </c>
      <c r="P576" s="96" t="str">
        <f t="shared" si="702"/>
        <v xml:space="preserve"> </v>
      </c>
      <c r="Q576" s="166" t="str">
        <f>IF(OR(P576&lt;Довідники!$J$8, P576&gt;Довідники!$K$8), "!", "")</f>
        <v>!</v>
      </c>
      <c r="R576" s="159"/>
      <c r="S576" s="103"/>
      <c r="T576" s="103"/>
      <c r="U576" s="72">
        <f t="shared" si="703"/>
        <v>0</v>
      </c>
      <c r="V576" s="104"/>
      <c r="W576" s="104"/>
      <c r="X576" s="105"/>
      <c r="Y576" s="102"/>
      <c r="Z576" s="103"/>
      <c r="AA576" s="103"/>
      <c r="AB576" s="72">
        <f t="shared" si="704"/>
        <v>0</v>
      </c>
      <c r="AC576" s="104"/>
      <c r="AD576" s="104"/>
      <c r="AE576" s="152"/>
      <c r="AF576" s="159"/>
      <c r="AG576" s="103"/>
      <c r="AH576" s="103"/>
      <c r="AI576" s="72">
        <f t="shared" si="705"/>
        <v>0</v>
      </c>
      <c r="AJ576" s="104"/>
      <c r="AK576" s="104"/>
      <c r="AL576" s="105"/>
      <c r="AM576" s="102"/>
      <c r="AN576" s="103"/>
      <c r="AO576" s="103"/>
      <c r="AP576" s="72">
        <f t="shared" si="706"/>
        <v>0</v>
      </c>
      <c r="AQ576" s="104"/>
      <c r="AR576" s="104"/>
      <c r="AS576" s="152"/>
      <c r="AT576" s="159"/>
      <c r="AU576" s="103"/>
      <c r="AV576" s="103"/>
      <c r="AW576" s="72">
        <f t="shared" si="707"/>
        <v>0</v>
      </c>
      <c r="AX576" s="104"/>
      <c r="AY576" s="104"/>
      <c r="AZ576" s="105"/>
      <c r="BA576" s="102"/>
      <c r="BB576" s="103"/>
      <c r="BC576" s="103"/>
      <c r="BD576" s="72">
        <f t="shared" si="708"/>
        <v>0</v>
      </c>
      <c r="BE576" s="104"/>
      <c r="BF576" s="104"/>
      <c r="BG576" s="152"/>
      <c r="BH576" s="159"/>
      <c r="BI576" s="103"/>
      <c r="BJ576" s="103"/>
      <c r="BK576" s="72">
        <f t="shared" si="709"/>
        <v>0</v>
      </c>
      <c r="BL576" s="104"/>
      <c r="BM576" s="104"/>
      <c r="BN576" s="105"/>
      <c r="BO576" s="102"/>
      <c r="BP576" s="103"/>
      <c r="BQ576" s="103"/>
      <c r="BR576" s="72">
        <f t="shared" si="710"/>
        <v>0</v>
      </c>
      <c r="BS576" s="104"/>
      <c r="BT576" s="104"/>
      <c r="BU576" s="152"/>
      <c r="BV576" s="159"/>
      <c r="BW576" s="103"/>
      <c r="BX576" s="103"/>
      <c r="BY576" s="72">
        <f t="shared" si="711"/>
        <v>0</v>
      </c>
      <c r="BZ576" s="104"/>
      <c r="CA576" s="104"/>
      <c r="CB576" s="105"/>
      <c r="CC576" s="102"/>
      <c r="CD576" s="103"/>
      <c r="CE576" s="103"/>
      <c r="CF576" s="72">
        <f t="shared" si="712"/>
        <v>0</v>
      </c>
      <c r="CG576" s="104"/>
      <c r="CH576" s="104"/>
      <c r="CI576" s="152"/>
      <c r="CJ576" s="159"/>
      <c r="CK576" s="103"/>
      <c r="CL576" s="103"/>
      <c r="CM576" s="72">
        <f t="shared" si="713"/>
        <v>0</v>
      </c>
      <c r="CN576" s="104"/>
      <c r="CO576" s="104"/>
      <c r="CP576" s="105"/>
      <c r="CQ576" s="102"/>
      <c r="CR576" s="103"/>
      <c r="CS576" s="103"/>
      <c r="CT576" s="72">
        <f t="shared" si="714"/>
        <v>0</v>
      </c>
      <c r="CU576" s="104"/>
      <c r="CV576" s="104"/>
      <c r="CW576" s="152"/>
      <c r="CX576" s="159"/>
      <c r="CY576" s="103"/>
      <c r="CZ576" s="103"/>
      <c r="DA576" s="72">
        <f t="shared" si="715"/>
        <v>0</v>
      </c>
      <c r="DB576" s="104"/>
      <c r="DC576" s="104"/>
      <c r="DD576" s="105"/>
      <c r="DE576" s="102"/>
      <c r="DF576" s="103"/>
      <c r="DG576" s="103"/>
      <c r="DH576" s="72">
        <f t="shared" si="716"/>
        <v>0</v>
      </c>
      <c r="DI576" s="104"/>
      <c r="DJ576" s="104"/>
      <c r="DK576" s="152"/>
      <c r="DL576" s="170">
        <f t="shared" si="717"/>
        <v>0</v>
      </c>
      <c r="DM576" s="51">
        <f>DN576*Довідники!$H$2</f>
        <v>0</v>
      </c>
      <c r="DN576" s="72">
        <f t="shared" si="718"/>
        <v>0</v>
      </c>
      <c r="DO576" s="96" t="str">
        <f t="shared" si="719"/>
        <v xml:space="preserve"> </v>
      </c>
      <c r="DP576" s="68" t="str">
        <f>IF(OR(DO576&lt;Довідники!$J$3, DO576&gt;Довідники!$K$3), "!", "")</f>
        <v>!</v>
      </c>
      <c r="DQ576" s="120"/>
      <c r="DR576" s="45" t="str">
        <f t="shared" si="720"/>
        <v/>
      </c>
      <c r="DS576" s="119"/>
      <c r="DT576" s="119"/>
      <c r="DU576" s="119"/>
      <c r="DV576" s="119"/>
      <c r="DW576" s="179"/>
      <c r="DX576" s="182"/>
      <c r="DY576" s="119"/>
      <c r="DZ576" s="119"/>
      <c r="EA576" s="183"/>
      <c r="EB576" s="129">
        <f t="shared" si="721"/>
        <v>0</v>
      </c>
      <c r="EC576" s="130">
        <f t="shared" si="722"/>
        <v>0</v>
      </c>
      <c r="ED576" s="131">
        <f t="shared" si="723"/>
        <v>0</v>
      </c>
      <c r="EE576" s="131">
        <f t="shared" si="724"/>
        <v>0</v>
      </c>
      <c r="EF576" s="131">
        <f t="shared" si="725"/>
        <v>0</v>
      </c>
      <c r="EG576" s="131">
        <f t="shared" si="726"/>
        <v>0</v>
      </c>
      <c r="EH576" s="131">
        <f t="shared" si="727"/>
        <v>0</v>
      </c>
      <c r="EI576" s="131">
        <f t="shared" si="728"/>
        <v>0</v>
      </c>
      <c r="EJ576" s="131">
        <f t="shared" si="729"/>
        <v>0</v>
      </c>
      <c r="EL576" s="123">
        <f t="shared" si="730"/>
        <v>0</v>
      </c>
    </row>
    <row r="577" spans="1:142" ht="13.5" hidden="1" thickBot="1" x14ac:dyDescent="0.25">
      <c r="A577" s="49">
        <f t="shared" si="731"/>
        <v>10</v>
      </c>
      <c r="B577" s="101"/>
      <c r="C577" s="50" t="str">
        <f>IF(ISBLANK(D577)=FALSE,VLOOKUP(D577,Довідники!$B$2:$C$45,2,FALSE),"")</f>
        <v/>
      </c>
      <c r="D577" s="145"/>
      <c r="E577" s="112"/>
      <c r="F577" s="48" t="str">
        <f t="shared" si="693"/>
        <v/>
      </c>
      <c r="G577" s="48" t="str">
        <f>CONCATENATE(IF($X577="З", CONCATENATE($R$4, ","), ""), IF($X577=Довідники!$E$5, CONCATENATE($R$4, "*,"), ""), IF($AE577="З", CONCATENATE($Y$4, ","), ""), IF($AE577=Довідники!$E$5, CONCATENATE($Y$4, "*,"), ""), IF($AL577="З", CONCATENATE($AF$4, ","), ""), IF($AL577=Довідники!$E$5, CONCATENATE($AF$4, "*,"), ""), IF($AS577="З", CONCATENATE($AM$4, ","), ""), IF($AS577=Довідники!$E$5, CONCATENATE($AM$4, "*,"), ""), IF($AZ577="З", CONCATENATE($AT$4, ","), ""), IF($AZ577=Довідники!$E$5, CONCATENATE($AT$4, "*,"), ""), IF($BG577="З", CONCATENATE($BA$4, ","), ""), IF($BG577=Довідники!$E$5, CONCATENATE($BA$4, "*,"), ""), IF($BN577="З", CONCATENATE($BH$4, ","), ""), IF($BN577=Довідники!$E$5, CONCATENATE($BH$4, "*,"), ""), IF($BU577="З", CONCATENATE($BO$4, ","), ""), IF($BU577=Довідники!$E$5, CONCATENATE($BO$4, "*,"), ""), IF($CB577="З", CONCATENATE($BV$4, ","), ""), IF($CB577=Довідники!$E$5, CONCATENATE($BV$4, "*,"), ""), IF($CI577="З", CONCATENATE($CC$4, ","), ""), IF($CI577=Довідники!$E$5, CONCATENATE($CC$4, "*,"), ""), IF($CP577="З", CONCATENATE($CJ$4, ","), ""), IF($CP577=Довідники!$E$5, CONCATENATE($CJ$4, "*,"), ""), IF($CW577="З", CONCATENATE($CQ$4, ","), ""), IF($CW577=Довідники!$E$5, CONCATENATE($CQ$4, "*,"), ""), IF($DD577="З", CONCATENATE($CX$4, ","), ""), IF($DD577=Довідники!$E$5, CONCATENATE($CX$4, "*,"), ""), IF($DK577="З", CONCATENATE($DE$4, ","), ""), IF($DK577=Довідники!$E$5, CONCATENATE($DE$4, "*,"), ""))</f>
        <v/>
      </c>
      <c r="H577" s="48" t="str">
        <f t="shared" si="694"/>
        <v/>
      </c>
      <c r="I577" s="48" t="str">
        <f t="shared" si="695"/>
        <v/>
      </c>
      <c r="J577" s="48">
        <f t="shared" si="696"/>
        <v>0</v>
      </c>
      <c r="K577" s="48" t="str">
        <f t="shared" si="697"/>
        <v/>
      </c>
      <c r="L577" s="48">
        <f t="shared" si="698"/>
        <v>0</v>
      </c>
      <c r="M577" s="51">
        <f t="shared" si="699"/>
        <v>0</v>
      </c>
      <c r="N577" s="51">
        <f t="shared" si="700"/>
        <v>0</v>
      </c>
      <c r="O577" s="52">
        <f t="shared" si="701"/>
        <v>0</v>
      </c>
      <c r="P577" s="96" t="str">
        <f t="shared" si="702"/>
        <v xml:space="preserve"> </v>
      </c>
      <c r="Q577" s="166" t="str">
        <f>IF(OR(P577&lt;Довідники!$J$8, P577&gt;Довідники!$K$8), "!", "")</f>
        <v>!</v>
      </c>
      <c r="R577" s="159"/>
      <c r="S577" s="103"/>
      <c r="T577" s="103"/>
      <c r="U577" s="72">
        <f t="shared" si="703"/>
        <v>0</v>
      </c>
      <c r="V577" s="104"/>
      <c r="W577" s="104"/>
      <c r="X577" s="105"/>
      <c r="Y577" s="102"/>
      <c r="Z577" s="103"/>
      <c r="AA577" s="103"/>
      <c r="AB577" s="72">
        <f t="shared" si="704"/>
        <v>0</v>
      </c>
      <c r="AC577" s="104"/>
      <c r="AD577" s="104"/>
      <c r="AE577" s="152"/>
      <c r="AF577" s="159"/>
      <c r="AG577" s="103"/>
      <c r="AH577" s="103"/>
      <c r="AI577" s="72">
        <f t="shared" si="705"/>
        <v>0</v>
      </c>
      <c r="AJ577" s="104"/>
      <c r="AK577" s="104"/>
      <c r="AL577" s="105"/>
      <c r="AM577" s="102"/>
      <c r="AN577" s="103"/>
      <c r="AO577" s="103"/>
      <c r="AP577" s="72">
        <f t="shared" si="706"/>
        <v>0</v>
      </c>
      <c r="AQ577" s="104"/>
      <c r="AR577" s="104"/>
      <c r="AS577" s="152"/>
      <c r="AT577" s="159"/>
      <c r="AU577" s="103"/>
      <c r="AV577" s="103"/>
      <c r="AW577" s="72">
        <f t="shared" si="707"/>
        <v>0</v>
      </c>
      <c r="AX577" s="104"/>
      <c r="AY577" s="104"/>
      <c r="AZ577" s="105"/>
      <c r="BA577" s="102"/>
      <c r="BB577" s="103"/>
      <c r="BC577" s="103"/>
      <c r="BD577" s="72">
        <f t="shared" si="708"/>
        <v>0</v>
      </c>
      <c r="BE577" s="104"/>
      <c r="BF577" s="104"/>
      <c r="BG577" s="152"/>
      <c r="BH577" s="159"/>
      <c r="BI577" s="103"/>
      <c r="BJ577" s="103"/>
      <c r="BK577" s="72">
        <f t="shared" si="709"/>
        <v>0</v>
      </c>
      <c r="BL577" s="104"/>
      <c r="BM577" s="104"/>
      <c r="BN577" s="105"/>
      <c r="BO577" s="102"/>
      <c r="BP577" s="103"/>
      <c r="BQ577" s="103"/>
      <c r="BR577" s="72">
        <f t="shared" si="710"/>
        <v>0</v>
      </c>
      <c r="BS577" s="104"/>
      <c r="BT577" s="104"/>
      <c r="BU577" s="152"/>
      <c r="BV577" s="159"/>
      <c r="BW577" s="103"/>
      <c r="BX577" s="103"/>
      <c r="BY577" s="72">
        <f t="shared" si="711"/>
        <v>0</v>
      </c>
      <c r="BZ577" s="104"/>
      <c r="CA577" s="104"/>
      <c r="CB577" s="105"/>
      <c r="CC577" s="102"/>
      <c r="CD577" s="103"/>
      <c r="CE577" s="103"/>
      <c r="CF577" s="72">
        <f t="shared" si="712"/>
        <v>0</v>
      </c>
      <c r="CG577" s="104"/>
      <c r="CH577" s="104"/>
      <c r="CI577" s="152"/>
      <c r="CJ577" s="159"/>
      <c r="CK577" s="103"/>
      <c r="CL577" s="103"/>
      <c r="CM577" s="72">
        <f t="shared" si="713"/>
        <v>0</v>
      </c>
      <c r="CN577" s="104"/>
      <c r="CO577" s="104"/>
      <c r="CP577" s="105"/>
      <c r="CQ577" s="102"/>
      <c r="CR577" s="103"/>
      <c r="CS577" s="103"/>
      <c r="CT577" s="72">
        <f t="shared" si="714"/>
        <v>0</v>
      </c>
      <c r="CU577" s="104"/>
      <c r="CV577" s="104"/>
      <c r="CW577" s="152"/>
      <c r="CX577" s="159"/>
      <c r="CY577" s="103"/>
      <c r="CZ577" s="103"/>
      <c r="DA577" s="72">
        <f t="shared" si="715"/>
        <v>0</v>
      </c>
      <c r="DB577" s="104"/>
      <c r="DC577" s="104"/>
      <c r="DD577" s="105"/>
      <c r="DE577" s="102"/>
      <c r="DF577" s="103"/>
      <c r="DG577" s="103"/>
      <c r="DH577" s="72">
        <f t="shared" si="716"/>
        <v>0</v>
      </c>
      <c r="DI577" s="104"/>
      <c r="DJ577" s="104"/>
      <c r="DK577" s="152"/>
      <c r="DL577" s="170">
        <f t="shared" si="717"/>
        <v>0</v>
      </c>
      <c r="DM577" s="51">
        <f>DN577*Довідники!$H$2</f>
        <v>0</v>
      </c>
      <c r="DN577" s="72">
        <f t="shared" si="718"/>
        <v>0</v>
      </c>
      <c r="DO577" s="96" t="str">
        <f t="shared" si="719"/>
        <v xml:space="preserve"> </v>
      </c>
      <c r="DP577" s="68" t="str">
        <f>IF(OR(DO577&lt;Довідники!$J$3, DO577&gt;Довідники!$K$3), "!", "")</f>
        <v>!</v>
      </c>
      <c r="DQ577" s="120"/>
      <c r="DR577" s="45" t="str">
        <f t="shared" si="720"/>
        <v/>
      </c>
      <c r="DS577" s="119"/>
      <c r="DT577" s="119"/>
      <c r="DU577" s="119"/>
      <c r="DV577" s="119"/>
      <c r="DW577" s="179"/>
      <c r="DX577" s="182"/>
      <c r="DY577" s="119"/>
      <c r="DZ577" s="119"/>
      <c r="EA577" s="183"/>
      <c r="EB577" s="129">
        <f t="shared" si="721"/>
        <v>0</v>
      </c>
      <c r="EC577" s="130">
        <f t="shared" si="722"/>
        <v>0</v>
      </c>
      <c r="ED577" s="131">
        <f t="shared" si="723"/>
        <v>0</v>
      </c>
      <c r="EE577" s="131">
        <f t="shared" si="724"/>
        <v>0</v>
      </c>
      <c r="EF577" s="131">
        <f t="shared" si="725"/>
        <v>0</v>
      </c>
      <c r="EG577" s="131">
        <f t="shared" si="726"/>
        <v>0</v>
      </c>
      <c r="EH577" s="131">
        <f t="shared" si="727"/>
        <v>0</v>
      </c>
      <c r="EI577" s="131">
        <f t="shared" si="728"/>
        <v>0</v>
      </c>
      <c r="EJ577" s="131">
        <f t="shared" si="729"/>
        <v>0</v>
      </c>
      <c r="EL577" s="123">
        <f t="shared" si="730"/>
        <v>0</v>
      </c>
    </row>
    <row r="578" spans="1:142" ht="13.5" hidden="1" thickBot="1" x14ac:dyDescent="0.25">
      <c r="A578" s="49">
        <f t="shared" si="731"/>
        <v>11</v>
      </c>
      <c r="B578" s="101"/>
      <c r="C578" s="50" t="str">
        <f>IF(ISBLANK(D578)=FALSE,VLOOKUP(D578,Довідники!$B$2:$C$45,2,FALSE),"")</f>
        <v/>
      </c>
      <c r="D578" s="145"/>
      <c r="E578" s="112"/>
      <c r="F578" s="48" t="str">
        <f t="shared" si="693"/>
        <v/>
      </c>
      <c r="G578" s="48" t="str">
        <f>CONCATENATE(IF($X578="З", CONCATENATE($R$4, ","), ""), IF($X578=Довідники!$E$5, CONCATENATE($R$4, "*,"), ""), IF($AE578="З", CONCATENATE($Y$4, ","), ""), IF($AE578=Довідники!$E$5, CONCATENATE($Y$4, "*,"), ""), IF($AL578="З", CONCATENATE($AF$4, ","), ""), IF($AL578=Довідники!$E$5, CONCATENATE($AF$4, "*,"), ""), IF($AS578="З", CONCATENATE($AM$4, ","), ""), IF($AS578=Довідники!$E$5, CONCATENATE($AM$4, "*,"), ""), IF($AZ578="З", CONCATENATE($AT$4, ","), ""), IF($AZ578=Довідники!$E$5, CONCATENATE($AT$4, "*,"), ""), IF($BG578="З", CONCATENATE($BA$4, ","), ""), IF($BG578=Довідники!$E$5, CONCATENATE($BA$4, "*,"), ""), IF($BN578="З", CONCATENATE($BH$4, ","), ""), IF($BN578=Довідники!$E$5, CONCATENATE($BH$4, "*,"), ""), IF($BU578="З", CONCATENATE($BO$4, ","), ""), IF($BU578=Довідники!$E$5, CONCATENATE($BO$4, "*,"), ""), IF($CB578="З", CONCATENATE($BV$4, ","), ""), IF($CB578=Довідники!$E$5, CONCATENATE($BV$4, "*,"), ""), IF($CI578="З", CONCATENATE($CC$4, ","), ""), IF($CI578=Довідники!$E$5, CONCATENATE($CC$4, "*,"), ""), IF($CP578="З", CONCATENATE($CJ$4, ","), ""), IF($CP578=Довідники!$E$5, CONCATENATE($CJ$4, "*,"), ""), IF($CW578="З", CONCATENATE($CQ$4, ","), ""), IF($CW578=Довідники!$E$5, CONCATENATE($CQ$4, "*,"), ""), IF($DD578="З", CONCATENATE($CX$4, ","), ""), IF($DD578=Довідники!$E$5, CONCATENATE($CX$4, "*,"), ""), IF($DK578="З", CONCATENATE($DE$4, ","), ""), IF($DK578=Довідники!$E$5, CONCATENATE($DE$4, "*,"), ""))</f>
        <v/>
      </c>
      <c r="H578" s="48" t="str">
        <f t="shared" si="694"/>
        <v/>
      </c>
      <c r="I578" s="48" t="str">
        <f t="shared" si="695"/>
        <v/>
      </c>
      <c r="J578" s="48">
        <f t="shared" si="696"/>
        <v>0</v>
      </c>
      <c r="K578" s="48" t="str">
        <f t="shared" si="697"/>
        <v/>
      </c>
      <c r="L578" s="48">
        <f t="shared" si="698"/>
        <v>0</v>
      </c>
      <c r="M578" s="51">
        <f t="shared" si="699"/>
        <v>0</v>
      </c>
      <c r="N578" s="51">
        <f t="shared" si="700"/>
        <v>0</v>
      </c>
      <c r="O578" s="52">
        <f t="shared" si="701"/>
        <v>0</v>
      </c>
      <c r="P578" s="96" t="str">
        <f t="shared" si="702"/>
        <v xml:space="preserve"> </v>
      </c>
      <c r="Q578" s="166" t="str">
        <f>IF(OR(P578&lt;Довідники!$J$8, P578&gt;Довідники!$K$8), "!", "")</f>
        <v>!</v>
      </c>
      <c r="R578" s="159"/>
      <c r="S578" s="103"/>
      <c r="T578" s="103"/>
      <c r="U578" s="72">
        <f t="shared" si="703"/>
        <v>0</v>
      </c>
      <c r="V578" s="104"/>
      <c r="W578" s="104"/>
      <c r="X578" s="105"/>
      <c r="Y578" s="102"/>
      <c r="Z578" s="103"/>
      <c r="AA578" s="103"/>
      <c r="AB578" s="72">
        <f t="shared" si="704"/>
        <v>0</v>
      </c>
      <c r="AC578" s="104"/>
      <c r="AD578" s="104"/>
      <c r="AE578" s="152"/>
      <c r="AF578" s="159"/>
      <c r="AG578" s="103"/>
      <c r="AH578" s="103"/>
      <c r="AI578" s="72">
        <f t="shared" si="705"/>
        <v>0</v>
      </c>
      <c r="AJ578" s="104"/>
      <c r="AK578" s="104"/>
      <c r="AL578" s="105"/>
      <c r="AM578" s="102"/>
      <c r="AN578" s="103"/>
      <c r="AO578" s="103"/>
      <c r="AP578" s="72">
        <f t="shared" si="706"/>
        <v>0</v>
      </c>
      <c r="AQ578" s="104"/>
      <c r="AR578" s="104"/>
      <c r="AS578" s="152"/>
      <c r="AT578" s="159"/>
      <c r="AU578" s="103"/>
      <c r="AV578" s="103"/>
      <c r="AW578" s="72">
        <f t="shared" si="707"/>
        <v>0</v>
      </c>
      <c r="AX578" s="104"/>
      <c r="AY578" s="104"/>
      <c r="AZ578" s="105"/>
      <c r="BA578" s="102"/>
      <c r="BB578" s="103"/>
      <c r="BC578" s="103"/>
      <c r="BD578" s="72">
        <f t="shared" si="708"/>
        <v>0</v>
      </c>
      <c r="BE578" s="104"/>
      <c r="BF578" s="104"/>
      <c r="BG578" s="152"/>
      <c r="BH578" s="159"/>
      <c r="BI578" s="103"/>
      <c r="BJ578" s="103"/>
      <c r="BK578" s="72">
        <f t="shared" si="709"/>
        <v>0</v>
      </c>
      <c r="BL578" s="104"/>
      <c r="BM578" s="104"/>
      <c r="BN578" s="105"/>
      <c r="BO578" s="102"/>
      <c r="BP578" s="103"/>
      <c r="BQ578" s="103"/>
      <c r="BR578" s="72">
        <f t="shared" si="710"/>
        <v>0</v>
      </c>
      <c r="BS578" s="104"/>
      <c r="BT578" s="104"/>
      <c r="BU578" s="152"/>
      <c r="BV578" s="159"/>
      <c r="BW578" s="103"/>
      <c r="BX578" s="103"/>
      <c r="BY578" s="72">
        <f t="shared" si="711"/>
        <v>0</v>
      </c>
      <c r="BZ578" s="104"/>
      <c r="CA578" s="104"/>
      <c r="CB578" s="105"/>
      <c r="CC578" s="102"/>
      <c r="CD578" s="103"/>
      <c r="CE578" s="103"/>
      <c r="CF578" s="72">
        <f t="shared" si="712"/>
        <v>0</v>
      </c>
      <c r="CG578" s="104"/>
      <c r="CH578" s="104"/>
      <c r="CI578" s="152"/>
      <c r="CJ578" s="159"/>
      <c r="CK578" s="103"/>
      <c r="CL578" s="103"/>
      <c r="CM578" s="72">
        <f t="shared" si="713"/>
        <v>0</v>
      </c>
      <c r="CN578" s="104"/>
      <c r="CO578" s="104"/>
      <c r="CP578" s="105"/>
      <c r="CQ578" s="102"/>
      <c r="CR578" s="103"/>
      <c r="CS578" s="103"/>
      <c r="CT578" s="72">
        <f t="shared" si="714"/>
        <v>0</v>
      </c>
      <c r="CU578" s="104"/>
      <c r="CV578" s="104"/>
      <c r="CW578" s="152"/>
      <c r="CX578" s="159"/>
      <c r="CY578" s="103"/>
      <c r="CZ578" s="103"/>
      <c r="DA578" s="72">
        <f t="shared" si="715"/>
        <v>0</v>
      </c>
      <c r="DB578" s="104"/>
      <c r="DC578" s="104"/>
      <c r="DD578" s="105"/>
      <c r="DE578" s="102"/>
      <c r="DF578" s="103"/>
      <c r="DG578" s="103"/>
      <c r="DH578" s="72">
        <f t="shared" si="716"/>
        <v>0</v>
      </c>
      <c r="DI578" s="104"/>
      <c r="DJ578" s="104"/>
      <c r="DK578" s="152"/>
      <c r="DL578" s="170">
        <f t="shared" si="717"/>
        <v>0</v>
      </c>
      <c r="DM578" s="51">
        <f>DN578*Довідники!$H$2</f>
        <v>0</v>
      </c>
      <c r="DN578" s="72">
        <f t="shared" si="718"/>
        <v>0</v>
      </c>
      <c r="DO578" s="96" t="str">
        <f t="shared" si="719"/>
        <v xml:space="preserve"> </v>
      </c>
      <c r="DP578" s="68" t="str">
        <f>IF(OR(DO578&lt;Довідники!$J$3, DO578&gt;Довідники!$K$3), "!", "")</f>
        <v>!</v>
      </c>
      <c r="DQ578" s="120"/>
      <c r="DR578" s="45" t="str">
        <f t="shared" si="720"/>
        <v/>
      </c>
      <c r="DS578" s="119"/>
      <c r="DT578" s="119"/>
      <c r="DU578" s="119"/>
      <c r="DV578" s="119"/>
      <c r="DW578" s="179"/>
      <c r="DX578" s="182"/>
      <c r="DY578" s="119"/>
      <c r="DZ578" s="119"/>
      <c r="EA578" s="183"/>
      <c r="EB578" s="129">
        <f t="shared" si="721"/>
        <v>0</v>
      </c>
      <c r="EC578" s="130">
        <f t="shared" si="722"/>
        <v>0</v>
      </c>
      <c r="ED578" s="131">
        <f t="shared" si="723"/>
        <v>0</v>
      </c>
      <c r="EE578" s="131">
        <f t="shared" si="724"/>
        <v>0</v>
      </c>
      <c r="EF578" s="131">
        <f t="shared" si="725"/>
        <v>0</v>
      </c>
      <c r="EG578" s="131">
        <f t="shared" si="726"/>
        <v>0</v>
      </c>
      <c r="EH578" s="131">
        <f t="shared" si="727"/>
        <v>0</v>
      </c>
      <c r="EI578" s="131">
        <f t="shared" si="728"/>
        <v>0</v>
      </c>
      <c r="EJ578" s="131">
        <f t="shared" si="729"/>
        <v>0</v>
      </c>
      <c r="EL578" s="123">
        <f t="shared" si="730"/>
        <v>0</v>
      </c>
    </row>
    <row r="579" spans="1:142" ht="13.5" hidden="1" thickBot="1" x14ac:dyDescent="0.25">
      <c r="A579" s="49">
        <f t="shared" si="731"/>
        <v>12</v>
      </c>
      <c r="B579" s="101"/>
      <c r="C579" s="50" t="str">
        <f>IF(ISBLANK(D579)=FALSE,VLOOKUP(D579,Довідники!$B$2:$C$45,2,FALSE),"")</f>
        <v/>
      </c>
      <c r="D579" s="145"/>
      <c r="E579" s="112"/>
      <c r="F579" s="48" t="str">
        <f t="shared" si="693"/>
        <v/>
      </c>
      <c r="G579" s="48" t="str">
        <f>CONCATENATE(IF($X579="З", CONCATENATE($R$4, ","), ""), IF($X579=Довідники!$E$5, CONCATENATE($R$4, "*,"), ""), IF($AE579="З", CONCATENATE($Y$4, ","), ""), IF($AE579=Довідники!$E$5, CONCATENATE($Y$4, "*,"), ""), IF($AL579="З", CONCATENATE($AF$4, ","), ""), IF($AL579=Довідники!$E$5, CONCATENATE($AF$4, "*,"), ""), IF($AS579="З", CONCATENATE($AM$4, ","), ""), IF($AS579=Довідники!$E$5, CONCATENATE($AM$4, "*,"), ""), IF($AZ579="З", CONCATENATE($AT$4, ","), ""), IF($AZ579=Довідники!$E$5, CONCATENATE($AT$4, "*,"), ""), IF($BG579="З", CONCATENATE($BA$4, ","), ""), IF($BG579=Довідники!$E$5, CONCATENATE($BA$4, "*,"), ""), IF($BN579="З", CONCATENATE($BH$4, ","), ""), IF($BN579=Довідники!$E$5, CONCATENATE($BH$4, "*,"), ""), IF($BU579="З", CONCATENATE($BO$4, ","), ""), IF($BU579=Довідники!$E$5, CONCATENATE($BO$4, "*,"), ""), IF($CB579="З", CONCATENATE($BV$4, ","), ""), IF($CB579=Довідники!$E$5, CONCATENATE($BV$4, "*,"), ""), IF($CI579="З", CONCATENATE($CC$4, ","), ""), IF($CI579=Довідники!$E$5, CONCATENATE($CC$4, "*,"), ""), IF($CP579="З", CONCATENATE($CJ$4, ","), ""), IF($CP579=Довідники!$E$5, CONCATENATE($CJ$4, "*,"), ""), IF($CW579="З", CONCATENATE($CQ$4, ","), ""), IF($CW579=Довідники!$E$5, CONCATENATE($CQ$4, "*,"), ""), IF($DD579="З", CONCATENATE($CX$4, ","), ""), IF($DD579=Довідники!$E$5, CONCATENATE($CX$4, "*,"), ""), IF($DK579="З", CONCATENATE($DE$4, ","), ""), IF($DK579=Довідники!$E$5, CONCATENATE($DE$4, "*,"), ""))</f>
        <v/>
      </c>
      <c r="H579" s="48" t="str">
        <f t="shared" si="694"/>
        <v/>
      </c>
      <c r="I579" s="48" t="str">
        <f t="shared" si="695"/>
        <v/>
      </c>
      <c r="J579" s="48">
        <f t="shared" si="696"/>
        <v>0</v>
      </c>
      <c r="K579" s="48" t="str">
        <f t="shared" si="697"/>
        <v/>
      </c>
      <c r="L579" s="48">
        <f t="shared" si="698"/>
        <v>0</v>
      </c>
      <c r="M579" s="51">
        <f t="shared" si="699"/>
        <v>0</v>
      </c>
      <c r="N579" s="51">
        <f t="shared" si="700"/>
        <v>0</v>
      </c>
      <c r="O579" s="52">
        <f t="shared" si="701"/>
        <v>0</v>
      </c>
      <c r="P579" s="96" t="str">
        <f t="shared" si="702"/>
        <v xml:space="preserve"> </v>
      </c>
      <c r="Q579" s="166" t="str">
        <f>IF(OR(P579&lt;Довідники!$J$8, P579&gt;Довідники!$K$8), "!", "")</f>
        <v>!</v>
      </c>
      <c r="R579" s="159"/>
      <c r="S579" s="103"/>
      <c r="T579" s="103"/>
      <c r="U579" s="72">
        <f t="shared" si="703"/>
        <v>0</v>
      </c>
      <c r="V579" s="104"/>
      <c r="W579" s="104"/>
      <c r="X579" s="105"/>
      <c r="Y579" s="102"/>
      <c r="Z579" s="103"/>
      <c r="AA579" s="103"/>
      <c r="AB579" s="72">
        <f t="shared" si="704"/>
        <v>0</v>
      </c>
      <c r="AC579" s="104"/>
      <c r="AD579" s="104"/>
      <c r="AE579" s="152"/>
      <c r="AF579" s="159"/>
      <c r="AG579" s="103"/>
      <c r="AH579" s="103"/>
      <c r="AI579" s="72">
        <f t="shared" si="705"/>
        <v>0</v>
      </c>
      <c r="AJ579" s="104"/>
      <c r="AK579" s="104"/>
      <c r="AL579" s="105"/>
      <c r="AM579" s="102"/>
      <c r="AN579" s="103"/>
      <c r="AO579" s="103"/>
      <c r="AP579" s="72">
        <f t="shared" si="706"/>
        <v>0</v>
      </c>
      <c r="AQ579" s="104"/>
      <c r="AR579" s="104"/>
      <c r="AS579" s="152"/>
      <c r="AT579" s="159"/>
      <c r="AU579" s="103"/>
      <c r="AV579" s="103"/>
      <c r="AW579" s="72">
        <f t="shared" si="707"/>
        <v>0</v>
      </c>
      <c r="AX579" s="104"/>
      <c r="AY579" s="104"/>
      <c r="AZ579" s="105"/>
      <c r="BA579" s="102"/>
      <c r="BB579" s="103"/>
      <c r="BC579" s="103"/>
      <c r="BD579" s="72">
        <f t="shared" si="708"/>
        <v>0</v>
      </c>
      <c r="BE579" s="104"/>
      <c r="BF579" s="104"/>
      <c r="BG579" s="152"/>
      <c r="BH579" s="159"/>
      <c r="BI579" s="103"/>
      <c r="BJ579" s="103"/>
      <c r="BK579" s="72">
        <f t="shared" si="709"/>
        <v>0</v>
      </c>
      <c r="BL579" s="104"/>
      <c r="BM579" s="104"/>
      <c r="BN579" s="105"/>
      <c r="BO579" s="102"/>
      <c r="BP579" s="103"/>
      <c r="BQ579" s="103"/>
      <c r="BR579" s="72">
        <f t="shared" si="710"/>
        <v>0</v>
      </c>
      <c r="BS579" s="104"/>
      <c r="BT579" s="104"/>
      <c r="BU579" s="152"/>
      <c r="BV579" s="159"/>
      <c r="BW579" s="103"/>
      <c r="BX579" s="103"/>
      <c r="BY579" s="72">
        <f t="shared" si="711"/>
        <v>0</v>
      </c>
      <c r="BZ579" s="104"/>
      <c r="CA579" s="104"/>
      <c r="CB579" s="105"/>
      <c r="CC579" s="102"/>
      <c r="CD579" s="103"/>
      <c r="CE579" s="103"/>
      <c r="CF579" s="72">
        <f t="shared" si="712"/>
        <v>0</v>
      </c>
      <c r="CG579" s="104"/>
      <c r="CH579" s="104"/>
      <c r="CI579" s="152"/>
      <c r="CJ579" s="159"/>
      <c r="CK579" s="103"/>
      <c r="CL579" s="103"/>
      <c r="CM579" s="72">
        <f t="shared" si="713"/>
        <v>0</v>
      </c>
      <c r="CN579" s="104"/>
      <c r="CO579" s="104"/>
      <c r="CP579" s="105"/>
      <c r="CQ579" s="102"/>
      <c r="CR579" s="103"/>
      <c r="CS579" s="103"/>
      <c r="CT579" s="72">
        <f t="shared" si="714"/>
        <v>0</v>
      </c>
      <c r="CU579" s="104"/>
      <c r="CV579" s="104"/>
      <c r="CW579" s="152"/>
      <c r="CX579" s="159"/>
      <c r="CY579" s="103"/>
      <c r="CZ579" s="103"/>
      <c r="DA579" s="72">
        <f t="shared" si="715"/>
        <v>0</v>
      </c>
      <c r="DB579" s="104"/>
      <c r="DC579" s="104"/>
      <c r="DD579" s="105"/>
      <c r="DE579" s="102"/>
      <c r="DF579" s="103"/>
      <c r="DG579" s="103"/>
      <c r="DH579" s="72">
        <f t="shared" si="716"/>
        <v>0</v>
      </c>
      <c r="DI579" s="104"/>
      <c r="DJ579" s="104"/>
      <c r="DK579" s="152"/>
      <c r="DL579" s="170">
        <f t="shared" si="717"/>
        <v>0</v>
      </c>
      <c r="DM579" s="51">
        <f>DN579*Довідники!$H$2</f>
        <v>0</v>
      </c>
      <c r="DN579" s="72">
        <f t="shared" si="718"/>
        <v>0</v>
      </c>
      <c r="DO579" s="96" t="str">
        <f t="shared" si="719"/>
        <v xml:space="preserve"> </v>
      </c>
      <c r="DP579" s="68" t="str">
        <f>IF(OR(DO579&lt;Довідники!$J$3, DO579&gt;Довідники!$K$3), "!", "")</f>
        <v>!</v>
      </c>
      <c r="DQ579" s="120"/>
      <c r="DR579" s="45" t="str">
        <f t="shared" si="720"/>
        <v/>
      </c>
      <c r="DS579" s="119"/>
      <c r="DT579" s="119"/>
      <c r="DU579" s="119"/>
      <c r="DV579" s="119"/>
      <c r="DW579" s="179"/>
      <c r="DX579" s="182"/>
      <c r="DY579" s="119"/>
      <c r="DZ579" s="119"/>
      <c r="EA579" s="183"/>
      <c r="EB579" s="129">
        <f t="shared" si="721"/>
        <v>0</v>
      </c>
      <c r="EC579" s="130">
        <f t="shared" si="722"/>
        <v>0</v>
      </c>
      <c r="ED579" s="131">
        <f t="shared" si="723"/>
        <v>0</v>
      </c>
      <c r="EE579" s="131">
        <f t="shared" si="724"/>
        <v>0</v>
      </c>
      <c r="EF579" s="131">
        <f t="shared" si="725"/>
        <v>0</v>
      </c>
      <c r="EG579" s="131">
        <f t="shared" si="726"/>
        <v>0</v>
      </c>
      <c r="EH579" s="131">
        <f t="shared" si="727"/>
        <v>0</v>
      </c>
      <c r="EI579" s="131">
        <f t="shared" si="728"/>
        <v>0</v>
      </c>
      <c r="EJ579" s="131">
        <f t="shared" si="729"/>
        <v>0</v>
      </c>
      <c r="EL579" s="123">
        <f t="shared" si="730"/>
        <v>0</v>
      </c>
    </row>
    <row r="580" spans="1:142" ht="13.5" hidden="1" thickBot="1" x14ac:dyDescent="0.25">
      <c r="A580" s="49">
        <f t="shared" si="731"/>
        <v>13</v>
      </c>
      <c r="B580" s="101"/>
      <c r="C580" s="50" t="str">
        <f>IF(ISBLANK(D580)=FALSE,VLOOKUP(D580,Довідники!$B$2:$C$45,2,FALSE),"")</f>
        <v/>
      </c>
      <c r="D580" s="145"/>
      <c r="E580" s="112"/>
      <c r="F580" s="48" t="str">
        <f t="shared" si="693"/>
        <v/>
      </c>
      <c r="G580" s="48" t="str">
        <f>CONCATENATE(IF($X580="З", CONCATENATE($R$4, ","), ""), IF($X580=Довідники!$E$5, CONCATENATE($R$4, "*,"), ""), IF($AE580="З", CONCATENATE($Y$4, ","), ""), IF($AE580=Довідники!$E$5, CONCATENATE($Y$4, "*,"), ""), IF($AL580="З", CONCATENATE($AF$4, ","), ""), IF($AL580=Довідники!$E$5, CONCATENATE($AF$4, "*,"), ""), IF($AS580="З", CONCATENATE($AM$4, ","), ""), IF($AS580=Довідники!$E$5, CONCATENATE($AM$4, "*,"), ""), IF($AZ580="З", CONCATENATE($AT$4, ","), ""), IF($AZ580=Довідники!$E$5, CONCATENATE($AT$4, "*,"), ""), IF($BG580="З", CONCATENATE($BA$4, ","), ""), IF($BG580=Довідники!$E$5, CONCATENATE($BA$4, "*,"), ""), IF($BN580="З", CONCATENATE($BH$4, ","), ""), IF($BN580=Довідники!$E$5, CONCATENATE($BH$4, "*,"), ""), IF($BU580="З", CONCATENATE($BO$4, ","), ""), IF($BU580=Довідники!$E$5, CONCATENATE($BO$4, "*,"), ""), IF($CB580="З", CONCATENATE($BV$4, ","), ""), IF($CB580=Довідники!$E$5, CONCATENATE($BV$4, "*,"), ""), IF($CI580="З", CONCATENATE($CC$4, ","), ""), IF($CI580=Довідники!$E$5, CONCATENATE($CC$4, "*,"), ""), IF($CP580="З", CONCATENATE($CJ$4, ","), ""), IF($CP580=Довідники!$E$5, CONCATENATE($CJ$4, "*,"), ""), IF($CW580="З", CONCATENATE($CQ$4, ","), ""), IF($CW580=Довідники!$E$5, CONCATENATE($CQ$4, "*,"), ""), IF($DD580="З", CONCATENATE($CX$4, ","), ""), IF($DD580=Довідники!$E$5, CONCATENATE($CX$4, "*,"), ""), IF($DK580="З", CONCATENATE($DE$4, ","), ""), IF($DK580=Довідники!$E$5, CONCATENATE($DE$4, "*,"), ""))</f>
        <v/>
      </c>
      <c r="H580" s="48" t="str">
        <f t="shared" si="694"/>
        <v/>
      </c>
      <c r="I580" s="48" t="str">
        <f t="shared" si="695"/>
        <v/>
      </c>
      <c r="J580" s="48">
        <f t="shared" si="696"/>
        <v>0</v>
      </c>
      <c r="K580" s="48" t="str">
        <f t="shared" si="697"/>
        <v/>
      </c>
      <c r="L580" s="48">
        <f t="shared" si="698"/>
        <v>0</v>
      </c>
      <c r="M580" s="51">
        <f t="shared" si="699"/>
        <v>0</v>
      </c>
      <c r="N580" s="51">
        <f t="shared" si="700"/>
        <v>0</v>
      </c>
      <c r="O580" s="52">
        <f t="shared" si="701"/>
        <v>0</v>
      </c>
      <c r="P580" s="96" t="str">
        <f t="shared" si="702"/>
        <v xml:space="preserve"> </v>
      </c>
      <c r="Q580" s="166" t="str">
        <f>IF(OR(P580&lt;Довідники!$J$8, P580&gt;Довідники!$K$8), "!", "")</f>
        <v>!</v>
      </c>
      <c r="R580" s="159"/>
      <c r="S580" s="103"/>
      <c r="T580" s="103"/>
      <c r="U580" s="72">
        <f t="shared" si="703"/>
        <v>0</v>
      </c>
      <c r="V580" s="104"/>
      <c r="W580" s="104"/>
      <c r="X580" s="105"/>
      <c r="Y580" s="102"/>
      <c r="Z580" s="103"/>
      <c r="AA580" s="103"/>
      <c r="AB580" s="72">
        <f t="shared" si="704"/>
        <v>0</v>
      </c>
      <c r="AC580" s="104"/>
      <c r="AD580" s="104"/>
      <c r="AE580" s="152"/>
      <c r="AF580" s="159"/>
      <c r="AG580" s="103"/>
      <c r="AH580" s="103"/>
      <c r="AI580" s="72">
        <f t="shared" si="705"/>
        <v>0</v>
      </c>
      <c r="AJ580" s="104"/>
      <c r="AK580" s="104"/>
      <c r="AL580" s="105"/>
      <c r="AM580" s="102"/>
      <c r="AN580" s="103"/>
      <c r="AO580" s="103"/>
      <c r="AP580" s="72">
        <f t="shared" si="706"/>
        <v>0</v>
      </c>
      <c r="AQ580" s="104"/>
      <c r="AR580" s="104"/>
      <c r="AS580" s="152"/>
      <c r="AT580" s="159"/>
      <c r="AU580" s="103"/>
      <c r="AV580" s="103"/>
      <c r="AW580" s="72">
        <f t="shared" si="707"/>
        <v>0</v>
      </c>
      <c r="AX580" s="104"/>
      <c r="AY580" s="104"/>
      <c r="AZ580" s="105"/>
      <c r="BA580" s="102"/>
      <c r="BB580" s="103"/>
      <c r="BC580" s="103"/>
      <c r="BD580" s="72">
        <f t="shared" si="708"/>
        <v>0</v>
      </c>
      <c r="BE580" s="104"/>
      <c r="BF580" s="104"/>
      <c r="BG580" s="152"/>
      <c r="BH580" s="159"/>
      <c r="BI580" s="103"/>
      <c r="BJ580" s="103"/>
      <c r="BK580" s="72">
        <f t="shared" si="709"/>
        <v>0</v>
      </c>
      <c r="BL580" s="104"/>
      <c r="BM580" s="104"/>
      <c r="BN580" s="105"/>
      <c r="BO580" s="102"/>
      <c r="BP580" s="103"/>
      <c r="BQ580" s="103"/>
      <c r="BR580" s="72">
        <f t="shared" si="710"/>
        <v>0</v>
      </c>
      <c r="BS580" s="104"/>
      <c r="BT580" s="104"/>
      <c r="BU580" s="152"/>
      <c r="BV580" s="159"/>
      <c r="BW580" s="103"/>
      <c r="BX580" s="103"/>
      <c r="BY580" s="72">
        <f t="shared" si="711"/>
        <v>0</v>
      </c>
      <c r="BZ580" s="104"/>
      <c r="CA580" s="104"/>
      <c r="CB580" s="105"/>
      <c r="CC580" s="102"/>
      <c r="CD580" s="103"/>
      <c r="CE580" s="103"/>
      <c r="CF580" s="72">
        <f t="shared" si="712"/>
        <v>0</v>
      </c>
      <c r="CG580" s="104"/>
      <c r="CH580" s="104"/>
      <c r="CI580" s="152"/>
      <c r="CJ580" s="159"/>
      <c r="CK580" s="103"/>
      <c r="CL580" s="103"/>
      <c r="CM580" s="72">
        <f t="shared" si="713"/>
        <v>0</v>
      </c>
      <c r="CN580" s="104"/>
      <c r="CO580" s="104"/>
      <c r="CP580" s="105"/>
      <c r="CQ580" s="102"/>
      <c r="CR580" s="103"/>
      <c r="CS580" s="103"/>
      <c r="CT580" s="72">
        <f t="shared" si="714"/>
        <v>0</v>
      </c>
      <c r="CU580" s="104"/>
      <c r="CV580" s="104"/>
      <c r="CW580" s="152"/>
      <c r="CX580" s="159"/>
      <c r="CY580" s="103"/>
      <c r="CZ580" s="103"/>
      <c r="DA580" s="72">
        <f t="shared" si="715"/>
        <v>0</v>
      </c>
      <c r="DB580" s="104"/>
      <c r="DC580" s="104"/>
      <c r="DD580" s="105"/>
      <c r="DE580" s="102"/>
      <c r="DF580" s="103"/>
      <c r="DG580" s="103"/>
      <c r="DH580" s="72">
        <f t="shared" si="716"/>
        <v>0</v>
      </c>
      <c r="DI580" s="104"/>
      <c r="DJ580" s="104"/>
      <c r="DK580" s="152"/>
      <c r="DL580" s="170">
        <f t="shared" si="717"/>
        <v>0</v>
      </c>
      <c r="DM580" s="51">
        <f>DN580*Довідники!$H$2</f>
        <v>0</v>
      </c>
      <c r="DN580" s="72">
        <f t="shared" si="718"/>
        <v>0</v>
      </c>
      <c r="DO580" s="96" t="str">
        <f t="shared" si="719"/>
        <v xml:space="preserve"> </v>
      </c>
      <c r="DP580" s="68" t="str">
        <f>IF(OR(DO580&lt;Довідники!$J$3, DO580&gt;Довідники!$K$3), "!", "")</f>
        <v>!</v>
      </c>
      <c r="DQ580" s="120"/>
      <c r="DR580" s="45" t="str">
        <f t="shared" si="720"/>
        <v/>
      </c>
      <c r="DS580" s="119"/>
      <c r="DT580" s="119"/>
      <c r="DU580" s="119"/>
      <c r="DV580" s="119"/>
      <c r="DW580" s="179"/>
      <c r="DX580" s="182"/>
      <c r="DY580" s="119"/>
      <c r="DZ580" s="119"/>
      <c r="EA580" s="183"/>
      <c r="EB580" s="129">
        <f t="shared" si="721"/>
        <v>0</v>
      </c>
      <c r="EC580" s="130">
        <f t="shared" si="722"/>
        <v>0</v>
      </c>
      <c r="ED580" s="131">
        <f t="shared" si="723"/>
        <v>0</v>
      </c>
      <c r="EE580" s="131">
        <f t="shared" si="724"/>
        <v>0</v>
      </c>
      <c r="EF580" s="131">
        <f t="shared" si="725"/>
        <v>0</v>
      </c>
      <c r="EG580" s="131">
        <f t="shared" si="726"/>
        <v>0</v>
      </c>
      <c r="EH580" s="131">
        <f t="shared" si="727"/>
        <v>0</v>
      </c>
      <c r="EI580" s="131">
        <f t="shared" si="728"/>
        <v>0</v>
      </c>
      <c r="EJ580" s="131">
        <f t="shared" si="729"/>
        <v>0</v>
      </c>
      <c r="EL580" s="123">
        <f t="shared" si="730"/>
        <v>0</v>
      </c>
    </row>
    <row r="581" spans="1:142" ht="13.5" hidden="1" thickBot="1" x14ac:dyDescent="0.25">
      <c r="A581" s="49">
        <f t="shared" si="731"/>
        <v>14</v>
      </c>
      <c r="B581" s="101"/>
      <c r="C581" s="50" t="str">
        <f>IF(ISBLANK(D581)=FALSE,VLOOKUP(D581,Довідники!$B$2:$C$45,2,FALSE),"")</f>
        <v/>
      </c>
      <c r="D581" s="145"/>
      <c r="E581" s="112"/>
      <c r="F581" s="48" t="str">
        <f t="shared" si="693"/>
        <v/>
      </c>
      <c r="G581" s="48" t="str">
        <f>CONCATENATE(IF($X581="З", CONCATENATE($R$4, ","), ""), IF($X581=Довідники!$E$5, CONCATENATE($R$4, "*,"), ""), IF($AE581="З", CONCATENATE($Y$4, ","), ""), IF($AE581=Довідники!$E$5, CONCATENATE($Y$4, "*,"), ""), IF($AL581="З", CONCATENATE($AF$4, ","), ""), IF($AL581=Довідники!$E$5, CONCATENATE($AF$4, "*,"), ""), IF($AS581="З", CONCATENATE($AM$4, ","), ""), IF($AS581=Довідники!$E$5, CONCATENATE($AM$4, "*,"), ""), IF($AZ581="З", CONCATENATE($AT$4, ","), ""), IF($AZ581=Довідники!$E$5, CONCATENATE($AT$4, "*,"), ""), IF($BG581="З", CONCATENATE($BA$4, ","), ""), IF($BG581=Довідники!$E$5, CONCATENATE($BA$4, "*,"), ""), IF($BN581="З", CONCATENATE($BH$4, ","), ""), IF($BN581=Довідники!$E$5, CONCATENATE($BH$4, "*,"), ""), IF($BU581="З", CONCATENATE($BO$4, ","), ""), IF($BU581=Довідники!$E$5, CONCATENATE($BO$4, "*,"), ""), IF($CB581="З", CONCATENATE($BV$4, ","), ""), IF($CB581=Довідники!$E$5, CONCATENATE($BV$4, "*,"), ""), IF($CI581="З", CONCATENATE($CC$4, ","), ""), IF($CI581=Довідники!$E$5, CONCATENATE($CC$4, "*,"), ""), IF($CP581="З", CONCATENATE($CJ$4, ","), ""), IF($CP581=Довідники!$E$5, CONCATENATE($CJ$4, "*,"), ""), IF($CW581="З", CONCATENATE($CQ$4, ","), ""), IF($CW581=Довідники!$E$5, CONCATENATE($CQ$4, "*,"), ""), IF($DD581="З", CONCATENATE($CX$4, ","), ""), IF($DD581=Довідники!$E$5, CONCATENATE($CX$4, "*,"), ""), IF($DK581="З", CONCATENATE($DE$4, ","), ""), IF($DK581=Довідники!$E$5, CONCATENATE($DE$4, "*,"), ""))</f>
        <v/>
      </c>
      <c r="H581" s="48" t="str">
        <f t="shared" si="694"/>
        <v/>
      </c>
      <c r="I581" s="48" t="str">
        <f t="shared" si="695"/>
        <v/>
      </c>
      <c r="J581" s="48">
        <f t="shared" si="696"/>
        <v>0</v>
      </c>
      <c r="K581" s="48" t="str">
        <f t="shared" si="697"/>
        <v/>
      </c>
      <c r="L581" s="48">
        <f t="shared" si="698"/>
        <v>0</v>
      </c>
      <c r="M581" s="51">
        <f t="shared" si="699"/>
        <v>0</v>
      </c>
      <c r="N581" s="51">
        <f t="shared" si="700"/>
        <v>0</v>
      </c>
      <c r="O581" s="52">
        <f t="shared" si="701"/>
        <v>0</v>
      </c>
      <c r="P581" s="96" t="str">
        <f t="shared" si="702"/>
        <v xml:space="preserve"> </v>
      </c>
      <c r="Q581" s="166" t="str">
        <f>IF(OR(P581&lt;Довідники!$J$8, P581&gt;Довідники!$K$8), "!", "")</f>
        <v>!</v>
      </c>
      <c r="R581" s="159"/>
      <c r="S581" s="103"/>
      <c r="T581" s="103"/>
      <c r="U581" s="72">
        <f t="shared" si="703"/>
        <v>0</v>
      </c>
      <c r="V581" s="104"/>
      <c r="W581" s="104"/>
      <c r="X581" s="105"/>
      <c r="Y581" s="102"/>
      <c r="Z581" s="103"/>
      <c r="AA581" s="103"/>
      <c r="AB581" s="72">
        <f t="shared" si="704"/>
        <v>0</v>
      </c>
      <c r="AC581" s="104"/>
      <c r="AD581" s="104"/>
      <c r="AE581" s="152"/>
      <c r="AF581" s="159"/>
      <c r="AG581" s="103"/>
      <c r="AH581" s="103"/>
      <c r="AI581" s="72">
        <f t="shared" si="705"/>
        <v>0</v>
      </c>
      <c r="AJ581" s="104"/>
      <c r="AK581" s="104"/>
      <c r="AL581" s="105"/>
      <c r="AM581" s="102"/>
      <c r="AN581" s="103"/>
      <c r="AO581" s="103"/>
      <c r="AP581" s="72">
        <f t="shared" si="706"/>
        <v>0</v>
      </c>
      <c r="AQ581" s="104"/>
      <c r="AR581" s="104"/>
      <c r="AS581" s="152"/>
      <c r="AT581" s="159"/>
      <c r="AU581" s="103"/>
      <c r="AV581" s="103"/>
      <c r="AW581" s="72">
        <f t="shared" si="707"/>
        <v>0</v>
      </c>
      <c r="AX581" s="104"/>
      <c r="AY581" s="104"/>
      <c r="AZ581" s="105"/>
      <c r="BA581" s="102"/>
      <c r="BB581" s="103"/>
      <c r="BC581" s="103"/>
      <c r="BD581" s="72">
        <f t="shared" si="708"/>
        <v>0</v>
      </c>
      <c r="BE581" s="104"/>
      <c r="BF581" s="104"/>
      <c r="BG581" s="152"/>
      <c r="BH581" s="159"/>
      <c r="BI581" s="103"/>
      <c r="BJ581" s="103"/>
      <c r="BK581" s="72">
        <f t="shared" si="709"/>
        <v>0</v>
      </c>
      <c r="BL581" s="104"/>
      <c r="BM581" s="104"/>
      <c r="BN581" s="105"/>
      <c r="BO581" s="102"/>
      <c r="BP581" s="103"/>
      <c r="BQ581" s="103"/>
      <c r="BR581" s="72">
        <f t="shared" si="710"/>
        <v>0</v>
      </c>
      <c r="BS581" s="104"/>
      <c r="BT581" s="104"/>
      <c r="BU581" s="152"/>
      <c r="BV581" s="159"/>
      <c r="BW581" s="103"/>
      <c r="BX581" s="103"/>
      <c r="BY581" s="72">
        <f t="shared" si="711"/>
        <v>0</v>
      </c>
      <c r="BZ581" s="104"/>
      <c r="CA581" s="104"/>
      <c r="CB581" s="105"/>
      <c r="CC581" s="102"/>
      <c r="CD581" s="103"/>
      <c r="CE581" s="103"/>
      <c r="CF581" s="72">
        <f t="shared" si="712"/>
        <v>0</v>
      </c>
      <c r="CG581" s="104"/>
      <c r="CH581" s="104"/>
      <c r="CI581" s="152"/>
      <c r="CJ581" s="159"/>
      <c r="CK581" s="103"/>
      <c r="CL581" s="103"/>
      <c r="CM581" s="72">
        <f t="shared" si="713"/>
        <v>0</v>
      </c>
      <c r="CN581" s="104"/>
      <c r="CO581" s="104"/>
      <c r="CP581" s="105"/>
      <c r="CQ581" s="102"/>
      <c r="CR581" s="103"/>
      <c r="CS581" s="103"/>
      <c r="CT581" s="72">
        <f t="shared" si="714"/>
        <v>0</v>
      </c>
      <c r="CU581" s="104"/>
      <c r="CV581" s="104"/>
      <c r="CW581" s="152"/>
      <c r="CX581" s="159"/>
      <c r="CY581" s="103"/>
      <c r="CZ581" s="103"/>
      <c r="DA581" s="72">
        <f t="shared" si="715"/>
        <v>0</v>
      </c>
      <c r="DB581" s="104"/>
      <c r="DC581" s="104"/>
      <c r="DD581" s="105"/>
      <c r="DE581" s="102"/>
      <c r="DF581" s="103"/>
      <c r="DG581" s="103"/>
      <c r="DH581" s="72">
        <f t="shared" si="716"/>
        <v>0</v>
      </c>
      <c r="DI581" s="104"/>
      <c r="DJ581" s="104"/>
      <c r="DK581" s="152"/>
      <c r="DL581" s="170">
        <f t="shared" si="717"/>
        <v>0</v>
      </c>
      <c r="DM581" s="51">
        <f>DN581*Довідники!$H$2</f>
        <v>0</v>
      </c>
      <c r="DN581" s="72">
        <f t="shared" si="718"/>
        <v>0</v>
      </c>
      <c r="DO581" s="96" t="str">
        <f t="shared" si="719"/>
        <v xml:space="preserve"> </v>
      </c>
      <c r="DP581" s="68" t="str">
        <f>IF(OR(DO581&lt;Довідники!$J$3, DO581&gt;Довідники!$K$3), "!", "")</f>
        <v>!</v>
      </c>
      <c r="DQ581" s="120"/>
      <c r="DR581" s="45" t="str">
        <f t="shared" si="720"/>
        <v/>
      </c>
      <c r="DS581" s="119"/>
      <c r="DT581" s="119"/>
      <c r="DU581" s="119"/>
      <c r="DV581" s="119"/>
      <c r="DW581" s="179"/>
      <c r="DX581" s="182"/>
      <c r="DY581" s="119"/>
      <c r="DZ581" s="119"/>
      <c r="EA581" s="183"/>
      <c r="EB581" s="129">
        <f t="shared" si="721"/>
        <v>0</v>
      </c>
      <c r="EC581" s="130">
        <f t="shared" si="722"/>
        <v>0</v>
      </c>
      <c r="ED581" s="131">
        <f t="shared" si="723"/>
        <v>0</v>
      </c>
      <c r="EE581" s="131">
        <f t="shared" si="724"/>
        <v>0</v>
      </c>
      <c r="EF581" s="131">
        <f t="shared" si="725"/>
        <v>0</v>
      </c>
      <c r="EG581" s="131">
        <f t="shared" si="726"/>
        <v>0</v>
      </c>
      <c r="EH581" s="131">
        <f t="shared" si="727"/>
        <v>0</v>
      </c>
      <c r="EI581" s="131">
        <f t="shared" si="728"/>
        <v>0</v>
      </c>
      <c r="EJ581" s="131">
        <f t="shared" si="729"/>
        <v>0</v>
      </c>
      <c r="EL581" s="123">
        <f t="shared" si="730"/>
        <v>0</v>
      </c>
    </row>
    <row r="582" spans="1:142" ht="13.5" hidden="1" thickBot="1" x14ac:dyDescent="0.25">
      <c r="A582" s="49">
        <f t="shared" si="731"/>
        <v>15</v>
      </c>
      <c r="B582" s="101"/>
      <c r="C582" s="50" t="str">
        <f>IF(ISBLANK(D582)=FALSE,VLOOKUP(D582,Довідники!$B$2:$C$45,2,FALSE),"")</f>
        <v/>
      </c>
      <c r="D582" s="145"/>
      <c r="E582" s="112"/>
      <c r="F582" s="48" t="str">
        <f t="shared" si="693"/>
        <v/>
      </c>
      <c r="G582" s="48" t="str">
        <f>CONCATENATE(IF($X582="З", CONCATENATE($R$4, ","), ""), IF($X582=Довідники!$E$5, CONCATENATE($R$4, "*,"), ""), IF($AE582="З", CONCATENATE($Y$4, ","), ""), IF($AE582=Довідники!$E$5, CONCATENATE($Y$4, "*,"), ""), IF($AL582="З", CONCATENATE($AF$4, ","), ""), IF($AL582=Довідники!$E$5, CONCATENATE($AF$4, "*,"), ""), IF($AS582="З", CONCATENATE($AM$4, ","), ""), IF($AS582=Довідники!$E$5, CONCATENATE($AM$4, "*,"), ""), IF($AZ582="З", CONCATENATE($AT$4, ","), ""), IF($AZ582=Довідники!$E$5, CONCATENATE($AT$4, "*,"), ""), IF($BG582="З", CONCATENATE($BA$4, ","), ""), IF($BG582=Довідники!$E$5, CONCATENATE($BA$4, "*,"), ""), IF($BN582="З", CONCATENATE($BH$4, ","), ""), IF($BN582=Довідники!$E$5, CONCATENATE($BH$4, "*,"), ""), IF($BU582="З", CONCATENATE($BO$4, ","), ""), IF($BU582=Довідники!$E$5, CONCATENATE($BO$4, "*,"), ""), IF($CB582="З", CONCATENATE($BV$4, ","), ""), IF($CB582=Довідники!$E$5, CONCATENATE($BV$4, "*,"), ""), IF($CI582="З", CONCATENATE($CC$4, ","), ""), IF($CI582=Довідники!$E$5, CONCATENATE($CC$4, "*,"), ""), IF($CP582="З", CONCATENATE($CJ$4, ","), ""), IF($CP582=Довідники!$E$5, CONCATENATE($CJ$4, "*,"), ""), IF($CW582="З", CONCATENATE($CQ$4, ","), ""), IF($CW582=Довідники!$E$5, CONCATENATE($CQ$4, "*,"), ""), IF($DD582="З", CONCATENATE($CX$4, ","), ""), IF($DD582=Довідники!$E$5, CONCATENATE($CX$4, "*,"), ""), IF($DK582="З", CONCATENATE($DE$4, ","), ""), IF($DK582=Довідники!$E$5, CONCATENATE($DE$4, "*,"), ""))</f>
        <v/>
      </c>
      <c r="H582" s="48" t="str">
        <f t="shared" si="694"/>
        <v/>
      </c>
      <c r="I582" s="48" t="str">
        <f t="shared" si="695"/>
        <v/>
      </c>
      <c r="J582" s="48">
        <f t="shared" si="696"/>
        <v>0</v>
      </c>
      <c r="K582" s="48" t="str">
        <f t="shared" si="697"/>
        <v/>
      </c>
      <c r="L582" s="48">
        <f t="shared" si="698"/>
        <v>0</v>
      </c>
      <c r="M582" s="51">
        <f t="shared" si="699"/>
        <v>0</v>
      </c>
      <c r="N582" s="51">
        <f t="shared" si="700"/>
        <v>0</v>
      </c>
      <c r="O582" s="52">
        <f t="shared" si="701"/>
        <v>0</v>
      </c>
      <c r="P582" s="96" t="str">
        <f t="shared" si="702"/>
        <v xml:space="preserve"> </v>
      </c>
      <c r="Q582" s="166" t="str">
        <f>IF(OR(P582&lt;Довідники!$J$8, P582&gt;Довідники!$K$8), "!", "")</f>
        <v>!</v>
      </c>
      <c r="R582" s="159"/>
      <c r="S582" s="103"/>
      <c r="T582" s="103"/>
      <c r="U582" s="72">
        <f t="shared" si="703"/>
        <v>0</v>
      </c>
      <c r="V582" s="104"/>
      <c r="W582" s="104"/>
      <c r="X582" s="105"/>
      <c r="Y582" s="102"/>
      <c r="Z582" s="103"/>
      <c r="AA582" s="103"/>
      <c r="AB582" s="72">
        <f t="shared" si="704"/>
        <v>0</v>
      </c>
      <c r="AC582" s="104"/>
      <c r="AD582" s="104"/>
      <c r="AE582" s="152"/>
      <c r="AF582" s="159"/>
      <c r="AG582" s="103"/>
      <c r="AH582" s="103"/>
      <c r="AI582" s="72">
        <f t="shared" si="705"/>
        <v>0</v>
      </c>
      <c r="AJ582" s="104"/>
      <c r="AK582" s="104"/>
      <c r="AL582" s="105"/>
      <c r="AM582" s="102"/>
      <c r="AN582" s="103"/>
      <c r="AO582" s="103"/>
      <c r="AP582" s="72">
        <f t="shared" si="706"/>
        <v>0</v>
      </c>
      <c r="AQ582" s="104"/>
      <c r="AR582" s="104"/>
      <c r="AS582" s="152"/>
      <c r="AT582" s="159"/>
      <c r="AU582" s="103"/>
      <c r="AV582" s="103"/>
      <c r="AW582" s="72">
        <f t="shared" si="707"/>
        <v>0</v>
      </c>
      <c r="AX582" s="104"/>
      <c r="AY582" s="104"/>
      <c r="AZ582" s="105"/>
      <c r="BA582" s="102"/>
      <c r="BB582" s="103"/>
      <c r="BC582" s="103"/>
      <c r="BD582" s="72">
        <f t="shared" si="708"/>
        <v>0</v>
      </c>
      <c r="BE582" s="104"/>
      <c r="BF582" s="104"/>
      <c r="BG582" s="152"/>
      <c r="BH582" s="159"/>
      <c r="BI582" s="103"/>
      <c r="BJ582" s="103"/>
      <c r="BK582" s="72">
        <f t="shared" si="709"/>
        <v>0</v>
      </c>
      <c r="BL582" s="104"/>
      <c r="BM582" s="104"/>
      <c r="BN582" s="105"/>
      <c r="BO582" s="102"/>
      <c r="BP582" s="103"/>
      <c r="BQ582" s="103"/>
      <c r="BR582" s="72">
        <f t="shared" si="710"/>
        <v>0</v>
      </c>
      <c r="BS582" s="104"/>
      <c r="BT582" s="104"/>
      <c r="BU582" s="152"/>
      <c r="BV582" s="159"/>
      <c r="BW582" s="103"/>
      <c r="BX582" s="103"/>
      <c r="BY582" s="72">
        <f t="shared" si="711"/>
        <v>0</v>
      </c>
      <c r="BZ582" s="104"/>
      <c r="CA582" s="104"/>
      <c r="CB582" s="105"/>
      <c r="CC582" s="102"/>
      <c r="CD582" s="103"/>
      <c r="CE582" s="103"/>
      <c r="CF582" s="72">
        <f t="shared" si="712"/>
        <v>0</v>
      </c>
      <c r="CG582" s="104"/>
      <c r="CH582" s="104"/>
      <c r="CI582" s="152"/>
      <c r="CJ582" s="159"/>
      <c r="CK582" s="103"/>
      <c r="CL582" s="103"/>
      <c r="CM582" s="72">
        <f t="shared" si="713"/>
        <v>0</v>
      </c>
      <c r="CN582" s="104"/>
      <c r="CO582" s="104"/>
      <c r="CP582" s="105"/>
      <c r="CQ582" s="102"/>
      <c r="CR582" s="103"/>
      <c r="CS582" s="103"/>
      <c r="CT582" s="72">
        <f t="shared" si="714"/>
        <v>0</v>
      </c>
      <c r="CU582" s="104"/>
      <c r="CV582" s="104"/>
      <c r="CW582" s="152"/>
      <c r="CX582" s="159"/>
      <c r="CY582" s="103"/>
      <c r="CZ582" s="103"/>
      <c r="DA582" s="72">
        <f t="shared" si="715"/>
        <v>0</v>
      </c>
      <c r="DB582" s="104"/>
      <c r="DC582" s="104"/>
      <c r="DD582" s="105"/>
      <c r="DE582" s="102"/>
      <c r="DF582" s="103"/>
      <c r="DG582" s="103"/>
      <c r="DH582" s="72">
        <f t="shared" si="716"/>
        <v>0</v>
      </c>
      <c r="DI582" s="104"/>
      <c r="DJ582" s="104"/>
      <c r="DK582" s="152"/>
      <c r="DL582" s="170">
        <f t="shared" si="717"/>
        <v>0</v>
      </c>
      <c r="DM582" s="51">
        <f>DN582*Довідники!$H$2</f>
        <v>0</v>
      </c>
      <c r="DN582" s="72">
        <f t="shared" si="718"/>
        <v>0</v>
      </c>
      <c r="DO582" s="96" t="str">
        <f t="shared" si="719"/>
        <v xml:space="preserve"> </v>
      </c>
      <c r="DP582" s="68" t="str">
        <f>IF(OR(DO582&lt;Довідники!$J$3, DO582&gt;Довідники!$K$3), "!", "")</f>
        <v>!</v>
      </c>
      <c r="DQ582" s="120"/>
      <c r="DR582" s="45" t="str">
        <f t="shared" si="720"/>
        <v/>
      </c>
      <c r="DS582" s="119"/>
      <c r="DT582" s="119"/>
      <c r="DU582" s="119"/>
      <c r="DV582" s="119"/>
      <c r="DW582" s="179"/>
      <c r="DX582" s="182"/>
      <c r="DY582" s="119"/>
      <c r="DZ582" s="119"/>
      <c r="EA582" s="183"/>
      <c r="EB582" s="129">
        <f t="shared" si="721"/>
        <v>0</v>
      </c>
      <c r="EC582" s="130">
        <f t="shared" si="722"/>
        <v>0</v>
      </c>
      <c r="ED582" s="131">
        <f t="shared" si="723"/>
        <v>0</v>
      </c>
      <c r="EE582" s="131">
        <f t="shared" si="724"/>
        <v>0</v>
      </c>
      <c r="EF582" s="131">
        <f t="shared" si="725"/>
        <v>0</v>
      </c>
      <c r="EG582" s="131">
        <f t="shared" si="726"/>
        <v>0</v>
      </c>
      <c r="EH582" s="131">
        <f t="shared" si="727"/>
        <v>0</v>
      </c>
      <c r="EI582" s="131">
        <f t="shared" si="728"/>
        <v>0</v>
      </c>
      <c r="EJ582" s="131">
        <f t="shared" si="729"/>
        <v>0</v>
      </c>
      <c r="EL582" s="123">
        <f t="shared" si="730"/>
        <v>0</v>
      </c>
    </row>
    <row r="583" spans="1:142" ht="13.5" hidden="1" thickBot="1" x14ac:dyDescent="0.25">
      <c r="A583" s="49">
        <f t="shared" si="731"/>
        <v>16</v>
      </c>
      <c r="B583" s="101"/>
      <c r="C583" s="50" t="str">
        <f>IF(ISBLANK(D583)=FALSE,VLOOKUP(D583,Довідники!$B$2:$C$45,2,FALSE),"")</f>
        <v/>
      </c>
      <c r="D583" s="145"/>
      <c r="E583" s="112"/>
      <c r="F583" s="48" t="str">
        <f t="shared" si="693"/>
        <v/>
      </c>
      <c r="G583" s="48" t="str">
        <f>CONCATENATE(IF($X583="З", CONCATENATE($R$4, ","), ""), IF($X583=Довідники!$E$5, CONCATENATE($R$4, "*,"), ""), IF($AE583="З", CONCATENATE($Y$4, ","), ""), IF($AE583=Довідники!$E$5, CONCATENATE($Y$4, "*,"), ""), IF($AL583="З", CONCATENATE($AF$4, ","), ""), IF($AL583=Довідники!$E$5, CONCATENATE($AF$4, "*,"), ""), IF($AS583="З", CONCATENATE($AM$4, ","), ""), IF($AS583=Довідники!$E$5, CONCATENATE($AM$4, "*,"), ""), IF($AZ583="З", CONCATENATE($AT$4, ","), ""), IF($AZ583=Довідники!$E$5, CONCATENATE($AT$4, "*,"), ""), IF($BG583="З", CONCATENATE($BA$4, ","), ""), IF($BG583=Довідники!$E$5, CONCATENATE($BA$4, "*,"), ""), IF($BN583="З", CONCATENATE($BH$4, ","), ""), IF($BN583=Довідники!$E$5, CONCATENATE($BH$4, "*,"), ""), IF($BU583="З", CONCATENATE($BO$4, ","), ""), IF($BU583=Довідники!$E$5, CONCATENATE($BO$4, "*,"), ""), IF($CB583="З", CONCATENATE($BV$4, ","), ""), IF($CB583=Довідники!$E$5, CONCATENATE($BV$4, "*,"), ""), IF($CI583="З", CONCATENATE($CC$4, ","), ""), IF($CI583=Довідники!$E$5, CONCATENATE($CC$4, "*,"), ""), IF($CP583="З", CONCATENATE($CJ$4, ","), ""), IF($CP583=Довідники!$E$5, CONCATENATE($CJ$4, "*,"), ""), IF($CW583="З", CONCATENATE($CQ$4, ","), ""), IF($CW583=Довідники!$E$5, CONCATENATE($CQ$4, "*,"), ""), IF($DD583="З", CONCATENATE($CX$4, ","), ""), IF($DD583=Довідники!$E$5, CONCATENATE($CX$4, "*,"), ""), IF($DK583="З", CONCATENATE($DE$4, ","), ""), IF($DK583=Довідники!$E$5, CONCATENATE($DE$4, "*,"), ""))</f>
        <v/>
      </c>
      <c r="H583" s="48" t="str">
        <f t="shared" si="694"/>
        <v/>
      </c>
      <c r="I583" s="48" t="str">
        <f t="shared" si="695"/>
        <v/>
      </c>
      <c r="J583" s="48">
        <f t="shared" si="696"/>
        <v>0</v>
      </c>
      <c r="K583" s="48" t="str">
        <f t="shared" si="697"/>
        <v/>
      </c>
      <c r="L583" s="48">
        <f t="shared" si="698"/>
        <v>0</v>
      </c>
      <c r="M583" s="51">
        <f t="shared" si="699"/>
        <v>0</v>
      </c>
      <c r="N583" s="51">
        <f t="shared" si="700"/>
        <v>0</v>
      </c>
      <c r="O583" s="52">
        <f t="shared" si="701"/>
        <v>0</v>
      </c>
      <c r="P583" s="96" t="str">
        <f t="shared" si="702"/>
        <v xml:space="preserve"> </v>
      </c>
      <c r="Q583" s="166" t="str">
        <f>IF(OR(P583&lt;Довідники!$J$8, P583&gt;Довідники!$K$8), "!", "")</f>
        <v>!</v>
      </c>
      <c r="R583" s="159"/>
      <c r="S583" s="103"/>
      <c r="T583" s="103"/>
      <c r="U583" s="72">
        <f t="shared" si="703"/>
        <v>0</v>
      </c>
      <c r="V583" s="104"/>
      <c r="W583" s="104"/>
      <c r="X583" s="105"/>
      <c r="Y583" s="102"/>
      <c r="Z583" s="103"/>
      <c r="AA583" s="103"/>
      <c r="AB583" s="72">
        <f t="shared" si="704"/>
        <v>0</v>
      </c>
      <c r="AC583" s="104"/>
      <c r="AD583" s="104"/>
      <c r="AE583" s="152"/>
      <c r="AF583" s="159"/>
      <c r="AG583" s="103"/>
      <c r="AH583" s="103"/>
      <c r="AI583" s="72">
        <f t="shared" si="705"/>
        <v>0</v>
      </c>
      <c r="AJ583" s="104"/>
      <c r="AK583" s="104"/>
      <c r="AL583" s="105"/>
      <c r="AM583" s="102"/>
      <c r="AN583" s="103"/>
      <c r="AO583" s="103"/>
      <c r="AP583" s="72">
        <f t="shared" si="706"/>
        <v>0</v>
      </c>
      <c r="AQ583" s="104"/>
      <c r="AR583" s="104"/>
      <c r="AS583" s="152"/>
      <c r="AT583" s="159"/>
      <c r="AU583" s="103"/>
      <c r="AV583" s="103"/>
      <c r="AW583" s="72">
        <f t="shared" si="707"/>
        <v>0</v>
      </c>
      <c r="AX583" s="104"/>
      <c r="AY583" s="104"/>
      <c r="AZ583" s="105"/>
      <c r="BA583" s="102"/>
      <c r="BB583" s="103"/>
      <c r="BC583" s="103"/>
      <c r="BD583" s="72">
        <f t="shared" si="708"/>
        <v>0</v>
      </c>
      <c r="BE583" s="104"/>
      <c r="BF583" s="104"/>
      <c r="BG583" s="152"/>
      <c r="BH583" s="159"/>
      <c r="BI583" s="103"/>
      <c r="BJ583" s="103"/>
      <c r="BK583" s="72">
        <f t="shared" si="709"/>
        <v>0</v>
      </c>
      <c r="BL583" s="104"/>
      <c r="BM583" s="104"/>
      <c r="BN583" s="105"/>
      <c r="BO583" s="102"/>
      <c r="BP583" s="103"/>
      <c r="BQ583" s="103"/>
      <c r="BR583" s="72">
        <f t="shared" si="710"/>
        <v>0</v>
      </c>
      <c r="BS583" s="104"/>
      <c r="BT583" s="104"/>
      <c r="BU583" s="152"/>
      <c r="BV583" s="159"/>
      <c r="BW583" s="103"/>
      <c r="BX583" s="103"/>
      <c r="BY583" s="72">
        <f t="shared" si="711"/>
        <v>0</v>
      </c>
      <c r="BZ583" s="104"/>
      <c r="CA583" s="104"/>
      <c r="CB583" s="105"/>
      <c r="CC583" s="102"/>
      <c r="CD583" s="103"/>
      <c r="CE583" s="103"/>
      <c r="CF583" s="72">
        <f t="shared" si="712"/>
        <v>0</v>
      </c>
      <c r="CG583" s="104"/>
      <c r="CH583" s="104"/>
      <c r="CI583" s="152"/>
      <c r="CJ583" s="159"/>
      <c r="CK583" s="103"/>
      <c r="CL583" s="103"/>
      <c r="CM583" s="72">
        <f t="shared" si="713"/>
        <v>0</v>
      </c>
      <c r="CN583" s="104"/>
      <c r="CO583" s="104"/>
      <c r="CP583" s="105"/>
      <c r="CQ583" s="102"/>
      <c r="CR583" s="103"/>
      <c r="CS583" s="103"/>
      <c r="CT583" s="72">
        <f t="shared" si="714"/>
        <v>0</v>
      </c>
      <c r="CU583" s="104"/>
      <c r="CV583" s="104"/>
      <c r="CW583" s="152"/>
      <c r="CX583" s="159"/>
      <c r="CY583" s="103"/>
      <c r="CZ583" s="103"/>
      <c r="DA583" s="72">
        <f t="shared" si="715"/>
        <v>0</v>
      </c>
      <c r="DB583" s="104"/>
      <c r="DC583" s="104"/>
      <c r="DD583" s="105"/>
      <c r="DE583" s="102"/>
      <c r="DF583" s="103"/>
      <c r="DG583" s="103"/>
      <c r="DH583" s="72">
        <f t="shared" si="716"/>
        <v>0</v>
      </c>
      <c r="DI583" s="104"/>
      <c r="DJ583" s="104"/>
      <c r="DK583" s="152"/>
      <c r="DL583" s="170">
        <f t="shared" si="717"/>
        <v>0</v>
      </c>
      <c r="DM583" s="51">
        <f>DN583*Довідники!$H$2</f>
        <v>0</v>
      </c>
      <c r="DN583" s="72">
        <f t="shared" si="718"/>
        <v>0</v>
      </c>
      <c r="DO583" s="96" t="str">
        <f t="shared" si="719"/>
        <v xml:space="preserve"> </v>
      </c>
      <c r="DP583" s="68" t="str">
        <f>IF(OR(DO583&lt;Довідники!$J$3, DO583&gt;Довідники!$K$3), "!", "")</f>
        <v>!</v>
      </c>
      <c r="DQ583" s="120"/>
      <c r="DR583" s="45" t="str">
        <f t="shared" si="720"/>
        <v/>
      </c>
      <c r="DS583" s="119"/>
      <c r="DT583" s="119"/>
      <c r="DU583" s="119"/>
      <c r="DV583" s="119"/>
      <c r="DW583" s="179"/>
      <c r="DX583" s="182"/>
      <c r="DY583" s="119"/>
      <c r="DZ583" s="119"/>
      <c r="EA583" s="183"/>
      <c r="EB583" s="129">
        <f t="shared" si="721"/>
        <v>0</v>
      </c>
      <c r="EC583" s="130">
        <f t="shared" si="722"/>
        <v>0</v>
      </c>
      <c r="ED583" s="131">
        <f t="shared" si="723"/>
        <v>0</v>
      </c>
      <c r="EE583" s="131">
        <f t="shared" si="724"/>
        <v>0</v>
      </c>
      <c r="EF583" s="131">
        <f t="shared" si="725"/>
        <v>0</v>
      </c>
      <c r="EG583" s="131">
        <f t="shared" si="726"/>
        <v>0</v>
      </c>
      <c r="EH583" s="131">
        <f t="shared" si="727"/>
        <v>0</v>
      </c>
      <c r="EI583" s="131">
        <f t="shared" si="728"/>
        <v>0</v>
      </c>
      <c r="EJ583" s="131">
        <f t="shared" si="729"/>
        <v>0</v>
      </c>
      <c r="EL583" s="123">
        <f t="shared" si="730"/>
        <v>0</v>
      </c>
    </row>
    <row r="584" spans="1:142" ht="13.5" hidden="1" thickBot="1" x14ac:dyDescent="0.25">
      <c r="A584" s="49">
        <f t="shared" si="731"/>
        <v>17</v>
      </c>
      <c r="B584" s="101"/>
      <c r="C584" s="50" t="str">
        <f>IF(ISBLANK(D584)=FALSE,VLOOKUP(D584,Довідники!$B$2:$C$45,2,FALSE),"")</f>
        <v/>
      </c>
      <c r="D584" s="145"/>
      <c r="E584" s="112"/>
      <c r="F584" s="48" t="str">
        <f t="shared" si="693"/>
        <v/>
      </c>
      <c r="G584" s="48" t="str">
        <f>CONCATENATE(IF($X584="З", CONCATENATE($R$4, ","), ""), IF($X584=Довідники!$E$5, CONCATENATE($R$4, "*,"), ""), IF($AE584="З", CONCATENATE($Y$4, ","), ""), IF($AE584=Довідники!$E$5, CONCATENATE($Y$4, "*,"), ""), IF($AL584="З", CONCATENATE($AF$4, ","), ""), IF($AL584=Довідники!$E$5, CONCATENATE($AF$4, "*,"), ""), IF($AS584="З", CONCATENATE($AM$4, ","), ""), IF($AS584=Довідники!$E$5, CONCATENATE($AM$4, "*,"), ""), IF($AZ584="З", CONCATENATE($AT$4, ","), ""), IF($AZ584=Довідники!$E$5, CONCATENATE($AT$4, "*,"), ""), IF($BG584="З", CONCATENATE($BA$4, ","), ""), IF($BG584=Довідники!$E$5, CONCATENATE($BA$4, "*,"), ""), IF($BN584="З", CONCATENATE($BH$4, ","), ""), IF($BN584=Довідники!$E$5, CONCATENATE($BH$4, "*,"), ""), IF($BU584="З", CONCATENATE($BO$4, ","), ""), IF($BU584=Довідники!$E$5, CONCATENATE($BO$4, "*,"), ""), IF($CB584="З", CONCATENATE($BV$4, ","), ""), IF($CB584=Довідники!$E$5, CONCATENATE($BV$4, "*,"), ""), IF($CI584="З", CONCATENATE($CC$4, ","), ""), IF($CI584=Довідники!$E$5, CONCATENATE($CC$4, "*,"), ""), IF($CP584="З", CONCATENATE($CJ$4, ","), ""), IF($CP584=Довідники!$E$5, CONCATENATE($CJ$4, "*,"), ""), IF($CW584="З", CONCATENATE($CQ$4, ","), ""), IF($CW584=Довідники!$E$5, CONCATENATE($CQ$4, "*,"), ""), IF($DD584="З", CONCATENATE($CX$4, ","), ""), IF($DD584=Довідники!$E$5, CONCATENATE($CX$4, "*,"), ""), IF($DK584="З", CONCATENATE($DE$4, ","), ""), IF($DK584=Довідники!$E$5, CONCATENATE($DE$4, "*,"), ""))</f>
        <v/>
      </c>
      <c r="H584" s="48" t="str">
        <f t="shared" si="694"/>
        <v/>
      </c>
      <c r="I584" s="48" t="str">
        <f t="shared" si="695"/>
        <v/>
      </c>
      <c r="J584" s="48">
        <f t="shared" ref="J584:J587" si="732">V584+AC584+AJ584+AQ584+AX584+BE584+BL584+BS584+BZ584+CG584+CN584+CU584+DB584+DI584</f>
        <v>0</v>
      </c>
      <c r="K584" s="48" t="str">
        <f t="shared" si="697"/>
        <v/>
      </c>
      <c r="L584" s="48">
        <f t="shared" ref="L584:L587" si="733">SUM(M584:O584)</f>
        <v>0</v>
      </c>
      <c r="M584" s="51">
        <f t="shared" ref="M584:M587" si="734">$R$6*R584+$Y$6*Y584+$AF$6*AF584+$AM$6*AM584+$AT$6*AT584+$BA$6*BA584+$BH$6*BH584+$BO$6*BO584+$BV$6*BV584+$CC$6*CC584+$CJ$6*CJ584+$CQ$6*CQ584+$CX$6*CX584+$DE$6*DE584</f>
        <v>0</v>
      </c>
      <c r="N584" s="51">
        <f t="shared" ref="N584:N587" si="735">$R$6*S584+$Y$6*Z584+$AF$6*AG584+$AM$6*AN584+$AT$6*AU584+$BA$6*BB584+$BH$6*BI584+$BO$6*BP584+$BV$6*BW584+$CC$6*CD584+$CJ$6*CK584+$CQ$6*CR584+$CX$6*CY584+$DE$6*DF584</f>
        <v>0</v>
      </c>
      <c r="O584" s="52">
        <f t="shared" ref="O584:O587" si="736">$R$6*T584+$Y$6*AA584+$AF$6*AH584+$AM$6*AO584+$AT$6*AV584+$BA$6*BC584+$BH$6*BJ584+$BO$6*BQ584+$BV$6*BX584+$CC$6*CE584+$CJ$6*CL584+$CQ$6*CS584+$CX$6*CZ584+$DE$6*DG584</f>
        <v>0</v>
      </c>
      <c r="P584" s="96" t="str">
        <f t="shared" ref="P584:P587" si="737">IF(DM584&lt;&gt;0, L584/DM584, " ")</f>
        <v xml:space="preserve"> </v>
      </c>
      <c r="Q584" s="166" t="str">
        <f>IF(OR(P584&lt;Довідники!$J$8, P584&gt;Довідники!$K$8), "!", "")</f>
        <v>!</v>
      </c>
      <c r="R584" s="159"/>
      <c r="S584" s="103"/>
      <c r="T584" s="103"/>
      <c r="U584" s="72">
        <f t="shared" ref="U584:U587" si="738">SUM(R584:T584)</f>
        <v>0</v>
      </c>
      <c r="V584" s="104"/>
      <c r="W584" s="104"/>
      <c r="X584" s="105"/>
      <c r="Y584" s="102"/>
      <c r="Z584" s="103"/>
      <c r="AA584" s="103"/>
      <c r="AB584" s="72">
        <f t="shared" ref="AB584:AB587" si="739">SUM(Y584:AA584)</f>
        <v>0</v>
      </c>
      <c r="AC584" s="104"/>
      <c r="AD584" s="104"/>
      <c r="AE584" s="152"/>
      <c r="AF584" s="159"/>
      <c r="AG584" s="103"/>
      <c r="AH584" s="103"/>
      <c r="AI584" s="72">
        <f t="shared" ref="AI584:AI587" si="740">SUM(AF584:AH584)</f>
        <v>0</v>
      </c>
      <c r="AJ584" s="104"/>
      <c r="AK584" s="104"/>
      <c r="AL584" s="105"/>
      <c r="AM584" s="102"/>
      <c r="AN584" s="103"/>
      <c r="AO584" s="103"/>
      <c r="AP584" s="72">
        <f t="shared" ref="AP584:AP587" si="741">SUM(AM584:AO584)</f>
        <v>0</v>
      </c>
      <c r="AQ584" s="104"/>
      <c r="AR584" s="104"/>
      <c r="AS584" s="152"/>
      <c r="AT584" s="159"/>
      <c r="AU584" s="103"/>
      <c r="AV584" s="103"/>
      <c r="AW584" s="72">
        <f t="shared" ref="AW584:AW587" si="742">SUM(AT584:AV584)</f>
        <v>0</v>
      </c>
      <c r="AX584" s="104"/>
      <c r="AY584" s="104"/>
      <c r="AZ584" s="105"/>
      <c r="BA584" s="102"/>
      <c r="BB584" s="103"/>
      <c r="BC584" s="103"/>
      <c r="BD584" s="72">
        <f t="shared" ref="BD584:BD587" si="743">SUM(BA584:BC584)</f>
        <v>0</v>
      </c>
      <c r="BE584" s="104"/>
      <c r="BF584" s="104"/>
      <c r="BG584" s="152"/>
      <c r="BH584" s="159"/>
      <c r="BI584" s="103"/>
      <c r="BJ584" s="103"/>
      <c r="BK584" s="72">
        <f t="shared" ref="BK584:BK587" si="744">SUM(BH584:BJ584)</f>
        <v>0</v>
      </c>
      <c r="BL584" s="104"/>
      <c r="BM584" s="104"/>
      <c r="BN584" s="105"/>
      <c r="BO584" s="102"/>
      <c r="BP584" s="103"/>
      <c r="BQ584" s="103"/>
      <c r="BR584" s="72">
        <f t="shared" ref="BR584:BR587" si="745">SUM(BO584:BQ584)</f>
        <v>0</v>
      </c>
      <c r="BS584" s="104"/>
      <c r="BT584" s="104"/>
      <c r="BU584" s="152"/>
      <c r="BV584" s="159"/>
      <c r="BW584" s="103"/>
      <c r="BX584" s="103"/>
      <c r="BY584" s="72">
        <f t="shared" ref="BY584:BY587" si="746">SUM(BV584:BX584)</f>
        <v>0</v>
      </c>
      <c r="BZ584" s="104"/>
      <c r="CA584" s="104"/>
      <c r="CB584" s="105"/>
      <c r="CC584" s="102"/>
      <c r="CD584" s="103"/>
      <c r="CE584" s="103"/>
      <c r="CF584" s="72">
        <f t="shared" ref="CF584:CF587" si="747">SUM(CC584:CE584)</f>
        <v>0</v>
      </c>
      <c r="CG584" s="104"/>
      <c r="CH584" s="104"/>
      <c r="CI584" s="152"/>
      <c r="CJ584" s="159"/>
      <c r="CK584" s="103"/>
      <c r="CL584" s="103"/>
      <c r="CM584" s="72">
        <f t="shared" ref="CM584:CM587" si="748">SUM(CJ584:CL584)</f>
        <v>0</v>
      </c>
      <c r="CN584" s="104"/>
      <c r="CO584" s="104"/>
      <c r="CP584" s="105"/>
      <c r="CQ584" s="102"/>
      <c r="CR584" s="103"/>
      <c r="CS584" s="103"/>
      <c r="CT584" s="72">
        <f t="shared" ref="CT584:CT587" si="749">SUM(CQ584:CS584)</f>
        <v>0</v>
      </c>
      <c r="CU584" s="104"/>
      <c r="CV584" s="104"/>
      <c r="CW584" s="152"/>
      <c r="CX584" s="159"/>
      <c r="CY584" s="103"/>
      <c r="CZ584" s="103"/>
      <c r="DA584" s="72">
        <f t="shared" ref="DA584:DA587" si="750">SUM(CX584:CZ584)</f>
        <v>0</v>
      </c>
      <c r="DB584" s="104"/>
      <c r="DC584" s="104"/>
      <c r="DD584" s="105"/>
      <c r="DE584" s="102"/>
      <c r="DF584" s="103"/>
      <c r="DG584" s="103"/>
      <c r="DH584" s="72">
        <f t="shared" ref="DH584:DH587" si="751">SUM(DE584:DG584)</f>
        <v>0</v>
      </c>
      <c r="DI584" s="104"/>
      <c r="DJ584" s="104"/>
      <c r="DK584" s="152"/>
      <c r="DL584" s="170">
        <f t="shared" ref="DL584:DL587" si="752">DM584-L584</f>
        <v>0</v>
      </c>
      <c r="DM584" s="51">
        <f>DN584*Довідники!$H$2</f>
        <v>0</v>
      </c>
      <c r="DN584" s="72">
        <f t="shared" ref="DN584:DN587" si="753">E584-DQ584</f>
        <v>0</v>
      </c>
      <c r="DO584" s="96" t="str">
        <f t="shared" ref="DO584:DO587" si="754">IF(DM584&lt;&gt;0,DL584/DM584," ")</f>
        <v xml:space="preserve"> </v>
      </c>
      <c r="DP584" s="68" t="str">
        <f>IF(OR(DO584&lt;Довідники!$J$3, DO584&gt;Довідники!$K$3), "!", "")</f>
        <v>!</v>
      </c>
      <c r="DQ584" s="120"/>
      <c r="DR584" s="45" t="str">
        <f t="shared" ref="DR584:DR587" si="755">IF(AND(E584&lt;&gt;0,DQ584=E584), "+", "")</f>
        <v/>
      </c>
      <c r="DS584" s="119"/>
      <c r="DT584" s="119"/>
      <c r="DU584" s="119"/>
      <c r="DV584" s="119"/>
      <c r="DW584" s="179"/>
      <c r="DX584" s="182"/>
      <c r="DY584" s="119"/>
      <c r="DZ584" s="119"/>
      <c r="EA584" s="183"/>
      <c r="EB584" s="129">
        <f t="shared" ref="EB584:EB587" si="756">IF(DS584="+",L584,0)</f>
        <v>0</v>
      </c>
      <c r="EC584" s="130">
        <f t="shared" ref="EC584:EC587" si="757">IF(DS584="+",E584,0)</f>
        <v>0</v>
      </c>
      <c r="ED584" s="131">
        <f t="shared" ref="ED584:ED587" si="758">IF(AND(DS584="+",OR(U584&gt;0,V584&gt;0,W584&lt;&gt;"",X584&lt;&gt;"",AB584&gt;0,AC584&gt;0,AD584&lt;&gt;"",AE584&lt;&gt;"")),1,0)</f>
        <v>0</v>
      </c>
      <c r="EE584" s="131">
        <f t="shared" ref="EE584:EE587" si="759">IF(AND(DS584="+",OR(AI584&gt;0,AJ584&gt;0,AK584&lt;&gt;"",AL584&lt;&gt;"",AP584&gt;0,AQ584&gt;0,AR584&lt;&gt;"",AS584&lt;&gt;"")),1,0)</f>
        <v>0</v>
      </c>
      <c r="EF584" s="131">
        <f t="shared" ref="EF584:EF587" si="760">IF(AND(DS584="+",OR(AW584&gt;0,AX584&gt;0,AY584&lt;&gt;"",AZ584&lt;&gt;"",BD584&gt;0,BE584&gt;0,BF584&lt;&gt;"",BG584&lt;&gt;"")),1,0)</f>
        <v>0</v>
      </c>
      <c r="EG584" s="131">
        <f t="shared" ref="EG584:EG587" si="761">IF(AND(DS584="+",OR(BK584&gt;0,BL584&gt;0,BM584&lt;&gt;"",BN584&lt;&gt;"",BR584&gt;0,BS584&gt;0,BT584&lt;&gt;"",BU584&lt;&gt;"")),1,0)</f>
        <v>0</v>
      </c>
      <c r="EH584" s="131">
        <f t="shared" ref="EH584:EH587" si="762">IF(AND(DS584="+",OR(BY584&gt;0,BZ584&gt;0,CA584&lt;&gt;"",CB584&lt;&gt;"",CF584&gt;0,CG584&gt;0,CH584&lt;&gt;"",CI584&lt;&gt;"")),1,0)</f>
        <v>0</v>
      </c>
      <c r="EI584" s="131">
        <f t="shared" ref="EI584:EI587" si="763">IF(AND(DS584="+",OR(CM584&gt;0,CN584&gt;0,CO584&lt;&gt;"",CP584&lt;&gt;"",CT584&gt;0,CU584&gt;0,CV584&lt;&gt;"",CW584&lt;&gt;"")),1,0)</f>
        <v>0</v>
      </c>
      <c r="EJ584" s="131">
        <f t="shared" ref="EJ584:EJ587" si="764">IF(AND($DS584="+",OR(DA584&gt;0,DB584&gt;0,DC584&lt;&gt;"",DD584&lt;&gt;"",DH584&gt;0,DI584&gt;0,DJ584&lt;&gt;"",DK584&lt;&gt;"")),1,0)</f>
        <v>0</v>
      </c>
      <c r="EL584" s="123">
        <f t="shared" ref="EL584:EL587" si="765">IF(AND(B584="", OR(E584&lt;&gt;0, F584&lt;&gt;"", G584&lt;&gt;"", H584&lt;&gt;"", I584&lt;&gt;"", J584&lt;&gt;0, L584&lt;&gt;0)), 1, 0)</f>
        <v>0</v>
      </c>
    </row>
    <row r="585" spans="1:142" ht="13.5" hidden="1" thickBot="1" x14ac:dyDescent="0.25">
      <c r="A585" s="49">
        <f t="shared" si="731"/>
        <v>18</v>
      </c>
      <c r="B585" s="101"/>
      <c r="C585" s="50" t="str">
        <f>IF(ISBLANK(D585)=FALSE,VLOOKUP(D585,Довідники!$B$2:$C$45,2,FALSE),"")</f>
        <v/>
      </c>
      <c r="D585" s="145"/>
      <c r="E585" s="112"/>
      <c r="F585" s="48" t="str">
        <f t="shared" si="693"/>
        <v/>
      </c>
      <c r="G585" s="48" t="str">
        <f>CONCATENATE(IF($X585="З", CONCATENATE($R$4, ","), ""), IF($X585=Довідники!$E$5, CONCATENATE($R$4, "*,"), ""), IF($AE585="З", CONCATENATE($Y$4, ","), ""), IF($AE585=Довідники!$E$5, CONCATENATE($Y$4, "*,"), ""), IF($AL585="З", CONCATENATE($AF$4, ","), ""), IF($AL585=Довідники!$E$5, CONCATENATE($AF$4, "*,"), ""), IF($AS585="З", CONCATENATE($AM$4, ","), ""), IF($AS585=Довідники!$E$5, CONCATENATE($AM$4, "*,"), ""), IF($AZ585="З", CONCATENATE($AT$4, ","), ""), IF($AZ585=Довідники!$E$5, CONCATENATE($AT$4, "*,"), ""), IF($BG585="З", CONCATENATE($BA$4, ","), ""), IF($BG585=Довідники!$E$5, CONCATENATE($BA$4, "*,"), ""), IF($BN585="З", CONCATENATE($BH$4, ","), ""), IF($BN585=Довідники!$E$5, CONCATENATE($BH$4, "*,"), ""), IF($BU585="З", CONCATENATE($BO$4, ","), ""), IF($BU585=Довідники!$E$5, CONCATENATE($BO$4, "*,"), ""), IF($CB585="З", CONCATENATE($BV$4, ","), ""), IF($CB585=Довідники!$E$5, CONCATENATE($BV$4, "*,"), ""), IF($CI585="З", CONCATENATE($CC$4, ","), ""), IF($CI585=Довідники!$E$5, CONCATENATE($CC$4, "*,"), ""), IF($CP585="З", CONCATENATE($CJ$4, ","), ""), IF($CP585=Довідники!$E$5, CONCATENATE($CJ$4, "*,"), ""), IF($CW585="З", CONCATENATE($CQ$4, ","), ""), IF($CW585=Довідники!$E$5, CONCATENATE($CQ$4, "*,"), ""), IF($DD585="З", CONCATENATE($CX$4, ","), ""), IF($DD585=Довідники!$E$5, CONCATENATE($CX$4, "*,"), ""), IF($DK585="З", CONCATENATE($DE$4, ","), ""), IF($DK585=Довідники!$E$5, CONCATENATE($DE$4, "*,"), ""))</f>
        <v/>
      </c>
      <c r="H585" s="48" t="str">
        <f t="shared" si="694"/>
        <v/>
      </c>
      <c r="I585" s="48" t="str">
        <f t="shared" si="695"/>
        <v/>
      </c>
      <c r="J585" s="48">
        <f t="shared" si="732"/>
        <v>0</v>
      </c>
      <c r="K585" s="48" t="str">
        <f t="shared" si="697"/>
        <v/>
      </c>
      <c r="L585" s="48">
        <f t="shared" si="733"/>
        <v>0</v>
      </c>
      <c r="M585" s="51">
        <f t="shared" si="734"/>
        <v>0</v>
      </c>
      <c r="N585" s="51">
        <f t="shared" si="735"/>
        <v>0</v>
      </c>
      <c r="O585" s="52">
        <f t="shared" si="736"/>
        <v>0</v>
      </c>
      <c r="P585" s="96" t="str">
        <f t="shared" si="737"/>
        <v xml:space="preserve"> </v>
      </c>
      <c r="Q585" s="166" t="str">
        <f>IF(OR(P585&lt;Довідники!$J$8, P585&gt;Довідники!$K$8), "!", "")</f>
        <v>!</v>
      </c>
      <c r="R585" s="159"/>
      <c r="S585" s="103"/>
      <c r="T585" s="103"/>
      <c r="U585" s="72">
        <f t="shared" si="738"/>
        <v>0</v>
      </c>
      <c r="V585" s="104"/>
      <c r="W585" s="104"/>
      <c r="X585" s="105"/>
      <c r="Y585" s="102"/>
      <c r="Z585" s="103"/>
      <c r="AA585" s="103"/>
      <c r="AB585" s="72">
        <f t="shared" si="739"/>
        <v>0</v>
      </c>
      <c r="AC585" s="104"/>
      <c r="AD585" s="104"/>
      <c r="AE585" s="152"/>
      <c r="AF585" s="159"/>
      <c r="AG585" s="103"/>
      <c r="AH585" s="103"/>
      <c r="AI585" s="72">
        <f t="shared" si="740"/>
        <v>0</v>
      </c>
      <c r="AJ585" s="104"/>
      <c r="AK585" s="104"/>
      <c r="AL585" s="105"/>
      <c r="AM585" s="102"/>
      <c r="AN585" s="103"/>
      <c r="AO585" s="103"/>
      <c r="AP585" s="72">
        <f t="shared" si="741"/>
        <v>0</v>
      </c>
      <c r="AQ585" s="104"/>
      <c r="AR585" s="104"/>
      <c r="AS585" s="152"/>
      <c r="AT585" s="159"/>
      <c r="AU585" s="103"/>
      <c r="AV585" s="103"/>
      <c r="AW585" s="72">
        <f t="shared" si="742"/>
        <v>0</v>
      </c>
      <c r="AX585" s="104"/>
      <c r="AY585" s="104"/>
      <c r="AZ585" s="105"/>
      <c r="BA585" s="102"/>
      <c r="BB585" s="103"/>
      <c r="BC585" s="103"/>
      <c r="BD585" s="72">
        <f t="shared" si="743"/>
        <v>0</v>
      </c>
      <c r="BE585" s="104"/>
      <c r="BF585" s="104"/>
      <c r="BG585" s="152"/>
      <c r="BH585" s="159"/>
      <c r="BI585" s="103"/>
      <c r="BJ585" s="103"/>
      <c r="BK585" s="72">
        <f t="shared" si="744"/>
        <v>0</v>
      </c>
      <c r="BL585" s="104"/>
      <c r="BM585" s="104"/>
      <c r="BN585" s="105"/>
      <c r="BO585" s="102"/>
      <c r="BP585" s="103"/>
      <c r="BQ585" s="103"/>
      <c r="BR585" s="72">
        <f t="shared" si="745"/>
        <v>0</v>
      </c>
      <c r="BS585" s="104"/>
      <c r="BT585" s="104"/>
      <c r="BU585" s="152"/>
      <c r="BV585" s="159"/>
      <c r="BW585" s="103"/>
      <c r="BX585" s="103"/>
      <c r="BY585" s="72">
        <f t="shared" si="746"/>
        <v>0</v>
      </c>
      <c r="BZ585" s="104"/>
      <c r="CA585" s="104"/>
      <c r="CB585" s="105"/>
      <c r="CC585" s="102"/>
      <c r="CD585" s="103"/>
      <c r="CE585" s="103"/>
      <c r="CF585" s="72">
        <f t="shared" si="747"/>
        <v>0</v>
      </c>
      <c r="CG585" s="104"/>
      <c r="CH585" s="104"/>
      <c r="CI585" s="152"/>
      <c r="CJ585" s="159"/>
      <c r="CK585" s="103"/>
      <c r="CL585" s="103"/>
      <c r="CM585" s="72">
        <f t="shared" si="748"/>
        <v>0</v>
      </c>
      <c r="CN585" s="104"/>
      <c r="CO585" s="104"/>
      <c r="CP585" s="105"/>
      <c r="CQ585" s="102"/>
      <c r="CR585" s="103"/>
      <c r="CS585" s="103"/>
      <c r="CT585" s="72">
        <f t="shared" si="749"/>
        <v>0</v>
      </c>
      <c r="CU585" s="104"/>
      <c r="CV585" s="104"/>
      <c r="CW585" s="152"/>
      <c r="CX585" s="159"/>
      <c r="CY585" s="103"/>
      <c r="CZ585" s="103"/>
      <c r="DA585" s="72">
        <f t="shared" si="750"/>
        <v>0</v>
      </c>
      <c r="DB585" s="104"/>
      <c r="DC585" s="104"/>
      <c r="DD585" s="105"/>
      <c r="DE585" s="102"/>
      <c r="DF585" s="103"/>
      <c r="DG585" s="103"/>
      <c r="DH585" s="72">
        <f t="shared" si="751"/>
        <v>0</v>
      </c>
      <c r="DI585" s="104"/>
      <c r="DJ585" s="104"/>
      <c r="DK585" s="152"/>
      <c r="DL585" s="170">
        <f t="shared" si="752"/>
        <v>0</v>
      </c>
      <c r="DM585" s="51">
        <f>DN585*Довідники!$H$2</f>
        <v>0</v>
      </c>
      <c r="DN585" s="72">
        <f t="shared" si="753"/>
        <v>0</v>
      </c>
      <c r="DO585" s="96" t="str">
        <f t="shared" si="754"/>
        <v xml:space="preserve"> </v>
      </c>
      <c r="DP585" s="68" t="str">
        <f>IF(OR(DO585&lt;Довідники!$J$3, DO585&gt;Довідники!$K$3), "!", "")</f>
        <v>!</v>
      </c>
      <c r="DQ585" s="120"/>
      <c r="DR585" s="45" t="str">
        <f t="shared" si="755"/>
        <v/>
      </c>
      <c r="DS585" s="119"/>
      <c r="DT585" s="119"/>
      <c r="DU585" s="119"/>
      <c r="DV585" s="119"/>
      <c r="DW585" s="179"/>
      <c r="DX585" s="182"/>
      <c r="DY585" s="119"/>
      <c r="DZ585" s="119"/>
      <c r="EA585" s="183"/>
      <c r="EB585" s="129">
        <f t="shared" si="756"/>
        <v>0</v>
      </c>
      <c r="EC585" s="130">
        <f t="shared" si="757"/>
        <v>0</v>
      </c>
      <c r="ED585" s="131">
        <f t="shared" si="758"/>
        <v>0</v>
      </c>
      <c r="EE585" s="131">
        <f t="shared" si="759"/>
        <v>0</v>
      </c>
      <c r="EF585" s="131">
        <f t="shared" si="760"/>
        <v>0</v>
      </c>
      <c r="EG585" s="131">
        <f t="shared" si="761"/>
        <v>0</v>
      </c>
      <c r="EH585" s="131">
        <f t="shared" si="762"/>
        <v>0</v>
      </c>
      <c r="EI585" s="131">
        <f t="shared" si="763"/>
        <v>0</v>
      </c>
      <c r="EJ585" s="131">
        <f t="shared" si="764"/>
        <v>0</v>
      </c>
      <c r="EL585" s="123">
        <f t="shared" si="765"/>
        <v>0</v>
      </c>
    </row>
    <row r="586" spans="1:142" ht="13.5" hidden="1" thickBot="1" x14ac:dyDescent="0.25">
      <c r="A586" s="49">
        <f t="shared" si="731"/>
        <v>19</v>
      </c>
      <c r="B586" s="101"/>
      <c r="C586" s="50" t="str">
        <f>IF(ISBLANK(D586)=FALSE,VLOOKUP(D586,Довідники!$B$2:$C$45,2,FALSE),"")</f>
        <v/>
      </c>
      <c r="D586" s="145"/>
      <c r="E586" s="112"/>
      <c r="F586" s="48" t="str">
        <f t="shared" si="693"/>
        <v/>
      </c>
      <c r="G586" s="48" t="str">
        <f>CONCATENATE(IF($X586="З", CONCATENATE($R$4, ","), ""), IF($X586=Довідники!$E$5, CONCATENATE($R$4, "*,"), ""), IF($AE586="З", CONCATENATE($Y$4, ","), ""), IF($AE586=Довідники!$E$5, CONCATENATE($Y$4, "*,"), ""), IF($AL586="З", CONCATENATE($AF$4, ","), ""), IF($AL586=Довідники!$E$5, CONCATENATE($AF$4, "*,"), ""), IF($AS586="З", CONCATENATE($AM$4, ","), ""), IF($AS586=Довідники!$E$5, CONCATENATE($AM$4, "*,"), ""), IF($AZ586="З", CONCATENATE($AT$4, ","), ""), IF($AZ586=Довідники!$E$5, CONCATENATE($AT$4, "*,"), ""), IF($BG586="З", CONCATENATE($BA$4, ","), ""), IF($BG586=Довідники!$E$5, CONCATENATE($BA$4, "*,"), ""), IF($BN586="З", CONCATENATE($BH$4, ","), ""), IF($BN586=Довідники!$E$5, CONCATENATE($BH$4, "*,"), ""), IF($BU586="З", CONCATENATE($BO$4, ","), ""), IF($BU586=Довідники!$E$5, CONCATENATE($BO$4, "*,"), ""), IF($CB586="З", CONCATENATE($BV$4, ","), ""), IF($CB586=Довідники!$E$5, CONCATENATE($BV$4, "*,"), ""), IF($CI586="З", CONCATENATE($CC$4, ","), ""), IF($CI586=Довідники!$E$5, CONCATENATE($CC$4, "*,"), ""), IF($CP586="З", CONCATENATE($CJ$4, ","), ""), IF($CP586=Довідники!$E$5, CONCATENATE($CJ$4, "*,"), ""), IF($CW586="З", CONCATENATE($CQ$4, ","), ""), IF($CW586=Довідники!$E$5, CONCATENATE($CQ$4, "*,"), ""), IF($DD586="З", CONCATENATE($CX$4, ","), ""), IF($DD586=Довідники!$E$5, CONCATENATE($CX$4, "*,"), ""), IF($DK586="З", CONCATENATE($DE$4, ","), ""), IF($DK586=Довідники!$E$5, CONCATENATE($DE$4, "*,"), ""))</f>
        <v/>
      </c>
      <c r="H586" s="48" t="str">
        <f t="shared" si="694"/>
        <v/>
      </c>
      <c r="I586" s="48" t="str">
        <f t="shared" si="695"/>
        <v/>
      </c>
      <c r="J586" s="48">
        <f t="shared" si="732"/>
        <v>0</v>
      </c>
      <c r="K586" s="48" t="str">
        <f t="shared" si="697"/>
        <v/>
      </c>
      <c r="L586" s="48">
        <f t="shared" si="733"/>
        <v>0</v>
      </c>
      <c r="M586" s="51">
        <f t="shared" si="734"/>
        <v>0</v>
      </c>
      <c r="N586" s="51">
        <f t="shared" si="735"/>
        <v>0</v>
      </c>
      <c r="O586" s="52">
        <f t="shared" si="736"/>
        <v>0</v>
      </c>
      <c r="P586" s="96" t="str">
        <f t="shared" si="737"/>
        <v xml:space="preserve"> </v>
      </c>
      <c r="Q586" s="166" t="str">
        <f>IF(OR(P586&lt;Довідники!$J$8, P586&gt;Довідники!$K$8), "!", "")</f>
        <v>!</v>
      </c>
      <c r="R586" s="159"/>
      <c r="S586" s="103"/>
      <c r="T586" s="103"/>
      <c r="U586" s="72">
        <f t="shared" si="738"/>
        <v>0</v>
      </c>
      <c r="V586" s="104"/>
      <c r="W586" s="104"/>
      <c r="X586" s="105"/>
      <c r="Y586" s="102"/>
      <c r="Z586" s="103"/>
      <c r="AA586" s="103"/>
      <c r="AB586" s="72">
        <f t="shared" si="739"/>
        <v>0</v>
      </c>
      <c r="AC586" s="104"/>
      <c r="AD586" s="104"/>
      <c r="AE586" s="152"/>
      <c r="AF586" s="159"/>
      <c r="AG586" s="103"/>
      <c r="AH586" s="103"/>
      <c r="AI586" s="72">
        <f t="shared" si="740"/>
        <v>0</v>
      </c>
      <c r="AJ586" s="104"/>
      <c r="AK586" s="104"/>
      <c r="AL586" s="105"/>
      <c r="AM586" s="102"/>
      <c r="AN586" s="103"/>
      <c r="AO586" s="103"/>
      <c r="AP586" s="72">
        <f t="shared" si="741"/>
        <v>0</v>
      </c>
      <c r="AQ586" s="104"/>
      <c r="AR586" s="104"/>
      <c r="AS586" s="152"/>
      <c r="AT586" s="159"/>
      <c r="AU586" s="103"/>
      <c r="AV586" s="103"/>
      <c r="AW586" s="72">
        <f t="shared" si="742"/>
        <v>0</v>
      </c>
      <c r="AX586" s="104"/>
      <c r="AY586" s="104"/>
      <c r="AZ586" s="105"/>
      <c r="BA586" s="102"/>
      <c r="BB586" s="103"/>
      <c r="BC586" s="103"/>
      <c r="BD586" s="72">
        <f t="shared" si="743"/>
        <v>0</v>
      </c>
      <c r="BE586" s="104"/>
      <c r="BF586" s="104"/>
      <c r="BG586" s="152"/>
      <c r="BH586" s="159"/>
      <c r="BI586" s="103"/>
      <c r="BJ586" s="103"/>
      <c r="BK586" s="72">
        <f t="shared" si="744"/>
        <v>0</v>
      </c>
      <c r="BL586" s="104"/>
      <c r="BM586" s="104"/>
      <c r="BN586" s="105"/>
      <c r="BO586" s="102"/>
      <c r="BP586" s="103"/>
      <c r="BQ586" s="103"/>
      <c r="BR586" s="72">
        <f t="shared" si="745"/>
        <v>0</v>
      </c>
      <c r="BS586" s="104"/>
      <c r="BT586" s="104"/>
      <c r="BU586" s="152"/>
      <c r="BV586" s="159"/>
      <c r="BW586" s="103"/>
      <c r="BX586" s="103"/>
      <c r="BY586" s="72">
        <f t="shared" si="746"/>
        <v>0</v>
      </c>
      <c r="BZ586" s="104"/>
      <c r="CA586" s="104"/>
      <c r="CB586" s="105"/>
      <c r="CC586" s="102"/>
      <c r="CD586" s="103"/>
      <c r="CE586" s="103"/>
      <c r="CF586" s="72">
        <f t="shared" si="747"/>
        <v>0</v>
      </c>
      <c r="CG586" s="104"/>
      <c r="CH586" s="104"/>
      <c r="CI586" s="152"/>
      <c r="CJ586" s="159"/>
      <c r="CK586" s="103"/>
      <c r="CL586" s="103"/>
      <c r="CM586" s="72">
        <f t="shared" si="748"/>
        <v>0</v>
      </c>
      <c r="CN586" s="104"/>
      <c r="CO586" s="104"/>
      <c r="CP586" s="105"/>
      <c r="CQ586" s="102"/>
      <c r="CR586" s="103"/>
      <c r="CS586" s="103"/>
      <c r="CT586" s="72">
        <f t="shared" si="749"/>
        <v>0</v>
      </c>
      <c r="CU586" s="104"/>
      <c r="CV586" s="104"/>
      <c r="CW586" s="152"/>
      <c r="CX586" s="159"/>
      <c r="CY586" s="103"/>
      <c r="CZ586" s="103"/>
      <c r="DA586" s="72">
        <f t="shared" si="750"/>
        <v>0</v>
      </c>
      <c r="DB586" s="104"/>
      <c r="DC586" s="104"/>
      <c r="DD586" s="105"/>
      <c r="DE586" s="102"/>
      <c r="DF586" s="103"/>
      <c r="DG586" s="103"/>
      <c r="DH586" s="72">
        <f t="shared" si="751"/>
        <v>0</v>
      </c>
      <c r="DI586" s="104"/>
      <c r="DJ586" s="104"/>
      <c r="DK586" s="152"/>
      <c r="DL586" s="170">
        <f t="shared" si="752"/>
        <v>0</v>
      </c>
      <c r="DM586" s="51">
        <f>DN586*Довідники!$H$2</f>
        <v>0</v>
      </c>
      <c r="DN586" s="72">
        <f t="shared" si="753"/>
        <v>0</v>
      </c>
      <c r="DO586" s="96" t="str">
        <f t="shared" si="754"/>
        <v xml:space="preserve"> </v>
      </c>
      <c r="DP586" s="68" t="str">
        <f>IF(OR(DO586&lt;Довідники!$J$3, DO586&gt;Довідники!$K$3), "!", "")</f>
        <v>!</v>
      </c>
      <c r="DQ586" s="120"/>
      <c r="DR586" s="45" t="str">
        <f t="shared" si="755"/>
        <v/>
      </c>
      <c r="DS586" s="119"/>
      <c r="DT586" s="119"/>
      <c r="DU586" s="119"/>
      <c r="DV586" s="119"/>
      <c r="DW586" s="179"/>
      <c r="DX586" s="182"/>
      <c r="DY586" s="119"/>
      <c r="DZ586" s="119"/>
      <c r="EA586" s="183"/>
      <c r="EB586" s="129">
        <f t="shared" si="756"/>
        <v>0</v>
      </c>
      <c r="EC586" s="130">
        <f t="shared" si="757"/>
        <v>0</v>
      </c>
      <c r="ED586" s="131">
        <f t="shared" si="758"/>
        <v>0</v>
      </c>
      <c r="EE586" s="131">
        <f t="shared" si="759"/>
        <v>0</v>
      </c>
      <c r="EF586" s="131">
        <f t="shared" si="760"/>
        <v>0</v>
      </c>
      <c r="EG586" s="131">
        <f t="shared" si="761"/>
        <v>0</v>
      </c>
      <c r="EH586" s="131">
        <f t="shared" si="762"/>
        <v>0</v>
      </c>
      <c r="EI586" s="131">
        <f t="shared" si="763"/>
        <v>0</v>
      </c>
      <c r="EJ586" s="131">
        <f t="shared" si="764"/>
        <v>0</v>
      </c>
      <c r="EL586" s="123">
        <f t="shared" si="765"/>
        <v>0</v>
      </c>
    </row>
    <row r="587" spans="1:142" ht="13.5" hidden="1" thickBot="1" x14ac:dyDescent="0.25">
      <c r="A587" s="49">
        <f t="shared" si="731"/>
        <v>20</v>
      </c>
      <c r="B587" s="101"/>
      <c r="C587" s="50" t="str">
        <f>IF(ISBLANK(D587)=FALSE,VLOOKUP(D587,Довідники!$B$2:$C$45,2,FALSE),"")</f>
        <v/>
      </c>
      <c r="D587" s="145"/>
      <c r="E587" s="112"/>
      <c r="F587" s="48" t="str">
        <f t="shared" si="693"/>
        <v/>
      </c>
      <c r="G587" s="48" t="str">
        <f>CONCATENATE(IF($X587="З", CONCATENATE($R$4, ","), ""), IF($X587=Довідники!$E$5, CONCATENATE($R$4, "*,"), ""), IF($AE587="З", CONCATENATE($Y$4, ","), ""), IF($AE587=Довідники!$E$5, CONCATENATE($Y$4, "*,"), ""), IF($AL587="З", CONCATENATE($AF$4, ","), ""), IF($AL587=Довідники!$E$5, CONCATENATE($AF$4, "*,"), ""), IF($AS587="З", CONCATENATE($AM$4, ","), ""), IF($AS587=Довідники!$E$5, CONCATENATE($AM$4, "*,"), ""), IF($AZ587="З", CONCATENATE($AT$4, ","), ""), IF($AZ587=Довідники!$E$5, CONCATENATE($AT$4, "*,"), ""), IF($BG587="З", CONCATENATE($BA$4, ","), ""), IF($BG587=Довідники!$E$5, CONCATENATE($BA$4, "*,"), ""), IF($BN587="З", CONCATENATE($BH$4, ","), ""), IF($BN587=Довідники!$E$5, CONCATENATE($BH$4, "*,"), ""), IF($BU587="З", CONCATENATE($BO$4, ","), ""), IF($BU587=Довідники!$E$5, CONCATENATE($BO$4, "*,"), ""), IF($CB587="З", CONCATENATE($BV$4, ","), ""), IF($CB587=Довідники!$E$5, CONCATENATE($BV$4, "*,"), ""), IF($CI587="З", CONCATENATE($CC$4, ","), ""), IF($CI587=Довідники!$E$5, CONCATENATE($CC$4, "*,"), ""), IF($CP587="З", CONCATENATE($CJ$4, ","), ""), IF($CP587=Довідники!$E$5, CONCATENATE($CJ$4, "*,"), ""), IF($CW587="З", CONCATENATE($CQ$4, ","), ""), IF($CW587=Довідники!$E$5, CONCATENATE($CQ$4, "*,"), ""), IF($DD587="З", CONCATENATE($CX$4, ","), ""), IF($DD587=Довідники!$E$5, CONCATENATE($CX$4, "*,"), ""), IF($DK587="З", CONCATENATE($DE$4, ","), ""), IF($DK587=Довідники!$E$5, CONCATENATE($DE$4, "*,"), ""))</f>
        <v/>
      </c>
      <c r="H587" s="48" t="str">
        <f t="shared" si="694"/>
        <v/>
      </c>
      <c r="I587" s="48" t="str">
        <f t="shared" si="695"/>
        <v/>
      </c>
      <c r="J587" s="48">
        <f t="shared" si="732"/>
        <v>0</v>
      </c>
      <c r="K587" s="48" t="str">
        <f t="shared" si="697"/>
        <v/>
      </c>
      <c r="L587" s="48">
        <f t="shared" si="733"/>
        <v>0</v>
      </c>
      <c r="M587" s="51">
        <f t="shared" si="734"/>
        <v>0</v>
      </c>
      <c r="N587" s="51">
        <f t="shared" si="735"/>
        <v>0</v>
      </c>
      <c r="O587" s="52">
        <f t="shared" si="736"/>
        <v>0</v>
      </c>
      <c r="P587" s="96" t="str">
        <f t="shared" si="737"/>
        <v xml:space="preserve"> </v>
      </c>
      <c r="Q587" s="166" t="str">
        <f>IF(OR(P587&lt;Довідники!$J$8, P587&gt;Довідники!$K$8), "!", "")</f>
        <v>!</v>
      </c>
      <c r="R587" s="159"/>
      <c r="S587" s="103"/>
      <c r="T587" s="103"/>
      <c r="U587" s="72">
        <f t="shared" si="738"/>
        <v>0</v>
      </c>
      <c r="V587" s="104"/>
      <c r="W587" s="104"/>
      <c r="X587" s="105"/>
      <c r="Y587" s="102"/>
      <c r="Z587" s="103"/>
      <c r="AA587" s="103"/>
      <c r="AB587" s="72">
        <f t="shared" si="739"/>
        <v>0</v>
      </c>
      <c r="AC587" s="104"/>
      <c r="AD587" s="104"/>
      <c r="AE587" s="152"/>
      <c r="AF587" s="159"/>
      <c r="AG587" s="103"/>
      <c r="AH587" s="103"/>
      <c r="AI587" s="72">
        <f t="shared" si="740"/>
        <v>0</v>
      </c>
      <c r="AJ587" s="104"/>
      <c r="AK587" s="104"/>
      <c r="AL587" s="105"/>
      <c r="AM587" s="102"/>
      <c r="AN587" s="103"/>
      <c r="AO587" s="103"/>
      <c r="AP587" s="72">
        <f t="shared" si="741"/>
        <v>0</v>
      </c>
      <c r="AQ587" s="104"/>
      <c r="AR587" s="104"/>
      <c r="AS587" s="152"/>
      <c r="AT587" s="159"/>
      <c r="AU587" s="103"/>
      <c r="AV587" s="103"/>
      <c r="AW587" s="72">
        <f t="shared" si="742"/>
        <v>0</v>
      </c>
      <c r="AX587" s="104"/>
      <c r="AY587" s="104"/>
      <c r="AZ587" s="105"/>
      <c r="BA587" s="102"/>
      <c r="BB587" s="103"/>
      <c r="BC587" s="103"/>
      <c r="BD587" s="72">
        <f t="shared" si="743"/>
        <v>0</v>
      </c>
      <c r="BE587" s="104"/>
      <c r="BF587" s="104"/>
      <c r="BG587" s="152"/>
      <c r="BH587" s="159"/>
      <c r="BI587" s="103"/>
      <c r="BJ587" s="103"/>
      <c r="BK587" s="72">
        <f t="shared" si="744"/>
        <v>0</v>
      </c>
      <c r="BL587" s="104"/>
      <c r="BM587" s="104"/>
      <c r="BN587" s="105"/>
      <c r="BO587" s="102"/>
      <c r="BP587" s="103"/>
      <c r="BQ587" s="103"/>
      <c r="BR587" s="72">
        <f t="shared" si="745"/>
        <v>0</v>
      </c>
      <c r="BS587" s="104"/>
      <c r="BT587" s="104"/>
      <c r="BU587" s="152"/>
      <c r="BV587" s="159"/>
      <c r="BW587" s="103"/>
      <c r="BX587" s="103"/>
      <c r="BY587" s="72">
        <f t="shared" si="746"/>
        <v>0</v>
      </c>
      <c r="BZ587" s="104"/>
      <c r="CA587" s="104"/>
      <c r="CB587" s="105"/>
      <c r="CC587" s="102"/>
      <c r="CD587" s="103"/>
      <c r="CE587" s="103"/>
      <c r="CF587" s="72">
        <f t="shared" si="747"/>
        <v>0</v>
      </c>
      <c r="CG587" s="104"/>
      <c r="CH587" s="104"/>
      <c r="CI587" s="152"/>
      <c r="CJ587" s="159"/>
      <c r="CK587" s="103"/>
      <c r="CL587" s="103"/>
      <c r="CM587" s="72">
        <f t="shared" si="748"/>
        <v>0</v>
      </c>
      <c r="CN587" s="104"/>
      <c r="CO587" s="104"/>
      <c r="CP587" s="105"/>
      <c r="CQ587" s="102"/>
      <c r="CR587" s="103"/>
      <c r="CS587" s="103"/>
      <c r="CT587" s="72">
        <f t="shared" si="749"/>
        <v>0</v>
      </c>
      <c r="CU587" s="104"/>
      <c r="CV587" s="104"/>
      <c r="CW587" s="152"/>
      <c r="CX587" s="159"/>
      <c r="CY587" s="103"/>
      <c r="CZ587" s="103"/>
      <c r="DA587" s="72">
        <f t="shared" si="750"/>
        <v>0</v>
      </c>
      <c r="DB587" s="104"/>
      <c r="DC587" s="104"/>
      <c r="DD587" s="105"/>
      <c r="DE587" s="102"/>
      <c r="DF587" s="103"/>
      <c r="DG587" s="103"/>
      <c r="DH587" s="72">
        <f t="shared" si="751"/>
        <v>0</v>
      </c>
      <c r="DI587" s="104"/>
      <c r="DJ587" s="104"/>
      <c r="DK587" s="152"/>
      <c r="DL587" s="170">
        <f t="shared" si="752"/>
        <v>0</v>
      </c>
      <c r="DM587" s="51">
        <f>DN587*Довідники!$H$2</f>
        <v>0</v>
      </c>
      <c r="DN587" s="72">
        <f t="shared" si="753"/>
        <v>0</v>
      </c>
      <c r="DO587" s="96" t="str">
        <f t="shared" si="754"/>
        <v xml:space="preserve"> </v>
      </c>
      <c r="DP587" s="68" t="str">
        <f>IF(OR(DO587&lt;Довідники!$J$3, DO587&gt;Довідники!$K$3), "!", "")</f>
        <v>!</v>
      </c>
      <c r="DQ587" s="120"/>
      <c r="DR587" s="45" t="str">
        <f t="shared" si="755"/>
        <v/>
      </c>
      <c r="DS587" s="119"/>
      <c r="DT587" s="119"/>
      <c r="DU587" s="119"/>
      <c r="DV587" s="119"/>
      <c r="DW587" s="179"/>
      <c r="DX587" s="182"/>
      <c r="DY587" s="119"/>
      <c r="DZ587" s="119"/>
      <c r="EA587" s="183"/>
      <c r="EB587" s="129">
        <f t="shared" si="756"/>
        <v>0</v>
      </c>
      <c r="EC587" s="130">
        <f t="shared" si="757"/>
        <v>0</v>
      </c>
      <c r="ED587" s="131">
        <f t="shared" si="758"/>
        <v>0</v>
      </c>
      <c r="EE587" s="131">
        <f t="shared" si="759"/>
        <v>0</v>
      </c>
      <c r="EF587" s="131">
        <f t="shared" si="760"/>
        <v>0</v>
      </c>
      <c r="EG587" s="131">
        <f t="shared" si="761"/>
        <v>0</v>
      </c>
      <c r="EH587" s="131">
        <f t="shared" si="762"/>
        <v>0</v>
      </c>
      <c r="EI587" s="131">
        <f t="shared" si="763"/>
        <v>0</v>
      </c>
      <c r="EJ587" s="131">
        <f t="shared" si="764"/>
        <v>0</v>
      </c>
      <c r="EL587" s="123">
        <f t="shared" si="765"/>
        <v>0</v>
      </c>
    </row>
    <row r="588" spans="1:142" s="60" customFormat="1" ht="13.5" hidden="1" thickBot="1" x14ac:dyDescent="0.25">
      <c r="A588" s="49"/>
      <c r="B588" s="54" t="s">
        <v>100</v>
      </c>
      <c r="C588" s="55"/>
      <c r="D588" s="146"/>
      <c r="E588" s="113">
        <f>SUM(E568:E587)</f>
        <v>0</v>
      </c>
      <c r="F588" s="57"/>
      <c r="G588" s="57"/>
      <c r="H588" s="57"/>
      <c r="I588" s="57"/>
      <c r="J588" s="57"/>
      <c r="K588" s="57"/>
      <c r="L588" s="57">
        <f>SUM(L568:L587)</f>
        <v>0</v>
      </c>
      <c r="M588" s="58">
        <f>SUM(M568:M587)</f>
        <v>0</v>
      </c>
      <c r="N588" s="58">
        <f>SUM(N568:N587)</f>
        <v>0</v>
      </c>
      <c r="O588" s="59">
        <f>SUM(O568:O587)</f>
        <v>0</v>
      </c>
      <c r="P588" s="59"/>
      <c r="Q588" s="59"/>
      <c r="R588" s="160"/>
      <c r="S588" s="74"/>
      <c r="T588" s="74"/>
      <c r="U588" s="75"/>
      <c r="V588" s="58"/>
      <c r="W588" s="58"/>
      <c r="X588" s="52"/>
      <c r="Y588" s="73"/>
      <c r="Z588" s="74"/>
      <c r="AA588" s="74"/>
      <c r="AB588" s="75"/>
      <c r="AC588" s="58"/>
      <c r="AD588" s="58"/>
      <c r="AE588" s="153"/>
      <c r="AF588" s="160"/>
      <c r="AG588" s="74"/>
      <c r="AH588" s="74"/>
      <c r="AI588" s="75"/>
      <c r="AJ588" s="58"/>
      <c r="AK588" s="58"/>
      <c r="AL588" s="59"/>
      <c r="AM588" s="73"/>
      <c r="AN588" s="74"/>
      <c r="AO588" s="74"/>
      <c r="AP588" s="75"/>
      <c r="AQ588" s="58"/>
      <c r="AR588" s="58"/>
      <c r="AS588" s="153"/>
      <c r="AT588" s="160"/>
      <c r="AU588" s="74"/>
      <c r="AV588" s="74"/>
      <c r="AW588" s="75"/>
      <c r="AX588" s="58"/>
      <c r="AY588" s="58"/>
      <c r="AZ588" s="59"/>
      <c r="BA588" s="73"/>
      <c r="BB588" s="74"/>
      <c r="BC588" s="74"/>
      <c r="BD588" s="75"/>
      <c r="BE588" s="58"/>
      <c r="BF588" s="58"/>
      <c r="BG588" s="153"/>
      <c r="BH588" s="160"/>
      <c r="BI588" s="74"/>
      <c r="BJ588" s="74"/>
      <c r="BK588" s="75"/>
      <c r="BL588" s="58"/>
      <c r="BM588" s="58"/>
      <c r="BN588" s="59"/>
      <c r="BO588" s="73"/>
      <c r="BP588" s="74"/>
      <c r="BQ588" s="74"/>
      <c r="BR588" s="75"/>
      <c r="BS588" s="58"/>
      <c r="BT588" s="58"/>
      <c r="BU588" s="153"/>
      <c r="BV588" s="160"/>
      <c r="BW588" s="74"/>
      <c r="BX588" s="74"/>
      <c r="BY588" s="75"/>
      <c r="BZ588" s="58"/>
      <c r="CA588" s="58"/>
      <c r="CB588" s="59"/>
      <c r="CC588" s="73"/>
      <c r="CD588" s="74"/>
      <c r="CE588" s="74"/>
      <c r="CF588" s="75"/>
      <c r="CG588" s="58"/>
      <c r="CH588" s="58"/>
      <c r="CI588" s="153"/>
      <c r="CJ588" s="160"/>
      <c r="CK588" s="74"/>
      <c r="CL588" s="74"/>
      <c r="CM588" s="75"/>
      <c r="CN588" s="58"/>
      <c r="CO588" s="58"/>
      <c r="CP588" s="59"/>
      <c r="CQ588" s="73"/>
      <c r="CR588" s="74"/>
      <c r="CS588" s="74"/>
      <c r="CT588" s="75"/>
      <c r="CU588" s="58"/>
      <c r="CV588" s="58"/>
      <c r="CW588" s="153"/>
      <c r="CX588" s="160"/>
      <c r="CY588" s="74"/>
      <c r="CZ588" s="74"/>
      <c r="DA588" s="75"/>
      <c r="DB588" s="58"/>
      <c r="DC588" s="58"/>
      <c r="DD588" s="59"/>
      <c r="DE588" s="73"/>
      <c r="DF588" s="74"/>
      <c r="DG588" s="74"/>
      <c r="DH588" s="75"/>
      <c r="DI588" s="58"/>
      <c r="DJ588" s="58"/>
      <c r="DK588" s="153"/>
      <c r="DL588" s="171">
        <f>SUM(DL568:DL587)</f>
        <v>0</v>
      </c>
      <c r="DM588" s="58">
        <f>SUM(DM568:DM587)</f>
        <v>0</v>
      </c>
      <c r="DN588" s="58"/>
      <c r="DO588" s="97" t="str">
        <f>IF(DM588&lt;&gt;0,DL588/DM588," ")</f>
        <v xml:space="preserve"> </v>
      </c>
      <c r="DP588" s="69" t="str">
        <f>IF(OR(DO588&lt;Довідники!$J$3, DO588&gt;Довідники!$K$3), "!", "")</f>
        <v>!</v>
      </c>
      <c r="DQ588" s="48"/>
      <c r="DR588" s="45"/>
      <c r="DS588" s="117"/>
      <c r="DT588" s="117"/>
      <c r="DU588" s="117"/>
      <c r="DV588" s="119"/>
      <c r="DW588" s="179"/>
      <c r="DX588" s="182"/>
      <c r="DY588" s="119"/>
      <c r="DZ588" s="119"/>
      <c r="EA588" s="183"/>
      <c r="EB588" s="87">
        <f>SUM(EB320:EB568)</f>
        <v>600</v>
      </c>
      <c r="EC588" s="143">
        <f>SUM(EC320:EC568)</f>
        <v>50</v>
      </c>
      <c r="ED588" s="131">
        <f t="shared" ref="ED588:ED589" si="766">IF(AND(DS588="+",OR(U588&gt;0,V588&gt;0,W588&lt;&gt;"",X588&lt;&gt;"",AB588&gt;0,AC588&gt;0,AD588&lt;&gt;"",AE588&lt;&gt;"")),1,0)</f>
        <v>0</v>
      </c>
      <c r="EE588" s="131">
        <f t="shared" ref="EE588:EE589" si="767">IF(AND(DS588="+",OR(AI588&gt;0,AJ588&gt;0,AK588&lt;&gt;"",AL588&lt;&gt;"",AP588&gt;0,AQ588&gt;0,AR588&lt;&gt;"",AS588&lt;&gt;"")),1,0)</f>
        <v>0</v>
      </c>
      <c r="EF588" s="131">
        <f t="shared" ref="EF588:EF589" si="768">IF(AND(DS588="+",OR(AW588&gt;0,AX588&gt;0,AY588&lt;&gt;"",AZ588&lt;&gt;"",BD588&gt;0,BE588&gt;0,BF588&lt;&gt;"",BG588&lt;&gt;"")),1,0)</f>
        <v>0</v>
      </c>
      <c r="EG588" s="131">
        <f t="shared" ref="EG588:EG589" si="769">IF(AND(DS588="+",OR(BK588&gt;0,BL588&gt;0,BM588&lt;&gt;"",BN588&lt;&gt;"",BR588&gt;0,BS588&gt;0,BT588&lt;&gt;"",BU588&lt;&gt;"")),1,0)</f>
        <v>0</v>
      </c>
      <c r="EH588" s="131">
        <f t="shared" ref="EH588:EH589" si="770">IF(AND(DS588="+",OR(BY588&gt;0,BZ588&gt;0,CA588&lt;&gt;"",CB588&lt;&gt;"",CF588&gt;0,CG588&gt;0,CH588&lt;&gt;"",CI588&lt;&gt;"")),1,0)</f>
        <v>0</v>
      </c>
      <c r="EI588" s="131">
        <f t="shared" ref="EI588:EI589" si="771">IF(AND(DS588="+",OR(CM588&gt;0,CN588&gt;0,CO588&lt;&gt;"",CP588&lt;&gt;"",CT588&gt;0,CU588&gt;0,CV588&lt;&gt;"",CW588&lt;&gt;"")),1,0)</f>
        <v>0</v>
      </c>
      <c r="EJ588" s="131">
        <f t="shared" ref="EJ588:EJ589" si="772">IF(AND($DS588="+",OR(DA588&gt;0,DB588&gt;0,DC588&lt;&gt;"",DD588&lt;&gt;"",DH588&gt;0,DI588&gt;0,DJ588&lt;&gt;"",DK588&lt;&gt;"")),1,0)</f>
        <v>0</v>
      </c>
      <c r="EL588" s="123">
        <f t="shared" si="676"/>
        <v>0</v>
      </c>
    </row>
    <row r="589" spans="1:142" s="60" customFormat="1" ht="39" hidden="1" thickBot="1" x14ac:dyDescent="0.25">
      <c r="A589" s="49"/>
      <c r="B589" s="589" t="s">
        <v>243</v>
      </c>
      <c r="C589" s="62"/>
      <c r="D589" s="148"/>
      <c r="E589" s="114"/>
      <c r="F589" s="63"/>
      <c r="G589" s="63"/>
      <c r="H589" s="63"/>
      <c r="I589" s="63"/>
      <c r="J589" s="63"/>
      <c r="K589" s="63"/>
      <c r="L589" s="63"/>
      <c r="M589" s="64"/>
      <c r="N589" s="64"/>
      <c r="O589" s="65"/>
      <c r="P589" s="121"/>
      <c r="Q589" s="169"/>
      <c r="R589" s="163"/>
      <c r="S589" s="82"/>
      <c r="T589" s="82"/>
      <c r="U589" s="83"/>
      <c r="V589" s="64"/>
      <c r="W589" s="64"/>
      <c r="X589" s="45"/>
      <c r="Y589" s="81"/>
      <c r="Z589" s="82"/>
      <c r="AA589" s="82"/>
      <c r="AB589" s="83"/>
      <c r="AC589" s="64"/>
      <c r="AD589" s="64"/>
      <c r="AE589" s="154"/>
      <c r="AF589" s="163"/>
      <c r="AG589" s="82"/>
      <c r="AH589" s="82"/>
      <c r="AI589" s="83"/>
      <c r="AJ589" s="64"/>
      <c r="AK589" s="64"/>
      <c r="AL589" s="65"/>
      <c r="AM589" s="81"/>
      <c r="AN589" s="82"/>
      <c r="AO589" s="82"/>
      <c r="AP589" s="83"/>
      <c r="AQ589" s="64"/>
      <c r="AR589" s="64"/>
      <c r="AS589" s="154"/>
      <c r="AT589" s="163"/>
      <c r="AU589" s="82"/>
      <c r="AV589" s="82"/>
      <c r="AW589" s="83"/>
      <c r="AX589" s="64"/>
      <c r="AY589" s="64"/>
      <c r="AZ589" s="65"/>
      <c r="BA589" s="81"/>
      <c r="BB589" s="82"/>
      <c r="BC589" s="82"/>
      <c r="BD589" s="83"/>
      <c r="BE589" s="64"/>
      <c r="BF589" s="64"/>
      <c r="BG589" s="154"/>
      <c r="BH589" s="163"/>
      <c r="BI589" s="82"/>
      <c r="BJ589" s="82"/>
      <c r="BK589" s="83"/>
      <c r="BL589" s="64"/>
      <c r="BM589" s="64"/>
      <c r="BN589" s="65"/>
      <c r="BO589" s="81"/>
      <c r="BP589" s="82"/>
      <c r="BQ589" s="82"/>
      <c r="BR589" s="83"/>
      <c r="BS589" s="64"/>
      <c r="BT589" s="64"/>
      <c r="BU589" s="154"/>
      <c r="BV589" s="163"/>
      <c r="BW589" s="82"/>
      <c r="BX589" s="82"/>
      <c r="BY589" s="83"/>
      <c r="BZ589" s="64"/>
      <c r="CA589" s="64"/>
      <c r="CB589" s="65"/>
      <c r="CC589" s="81"/>
      <c r="CD589" s="82"/>
      <c r="CE589" s="82"/>
      <c r="CF589" s="83"/>
      <c r="CG589" s="64"/>
      <c r="CH589" s="64"/>
      <c r="CI589" s="154"/>
      <c r="CJ589" s="163"/>
      <c r="CK589" s="82"/>
      <c r="CL589" s="82"/>
      <c r="CM589" s="83"/>
      <c r="CN589" s="64"/>
      <c r="CO589" s="64"/>
      <c r="CP589" s="65"/>
      <c r="CQ589" s="81"/>
      <c r="CR589" s="82"/>
      <c r="CS589" s="82"/>
      <c r="CT589" s="83"/>
      <c r="CU589" s="64"/>
      <c r="CV589" s="64"/>
      <c r="CW589" s="154"/>
      <c r="CX589" s="163"/>
      <c r="CY589" s="82"/>
      <c r="CZ589" s="82"/>
      <c r="DA589" s="83"/>
      <c r="DB589" s="64"/>
      <c r="DC589" s="64"/>
      <c r="DD589" s="65"/>
      <c r="DE589" s="81"/>
      <c r="DF589" s="82"/>
      <c r="DG589" s="82"/>
      <c r="DH589" s="83"/>
      <c r="DI589" s="64"/>
      <c r="DJ589" s="64"/>
      <c r="DK589" s="154"/>
      <c r="DL589" s="172"/>
      <c r="DM589" s="64"/>
      <c r="DN589" s="64"/>
      <c r="DO589" s="98"/>
      <c r="DP589" s="70"/>
      <c r="DQ589" s="43"/>
      <c r="DR589" s="45"/>
      <c r="DS589" s="117"/>
      <c r="DT589" s="117"/>
      <c r="DU589" s="117"/>
      <c r="DV589" s="180"/>
      <c r="DW589" s="181"/>
      <c r="DX589" s="182"/>
      <c r="DY589" s="119"/>
      <c r="DZ589" s="119"/>
      <c r="EA589" s="184"/>
      <c r="EB589" s="66"/>
      <c r="EC589" s="66"/>
      <c r="ED589" s="131">
        <f t="shared" si="766"/>
        <v>0</v>
      </c>
      <c r="EE589" s="131">
        <f t="shared" si="767"/>
        <v>0</v>
      </c>
      <c r="EF589" s="131">
        <f t="shared" si="768"/>
        <v>0</v>
      </c>
      <c r="EG589" s="131">
        <f t="shared" si="769"/>
        <v>0</v>
      </c>
      <c r="EH589" s="131">
        <f t="shared" si="770"/>
        <v>0</v>
      </c>
      <c r="EI589" s="131">
        <f t="shared" si="771"/>
        <v>0</v>
      </c>
      <c r="EJ589" s="131">
        <f t="shared" si="772"/>
        <v>0</v>
      </c>
      <c r="EK589" s="66"/>
      <c r="EL589" s="123">
        <f t="shared" ref="EL589:EL639" si="773">IF(AND(B589="", OR(E589&lt;&gt;0, F589&lt;&gt;"", G589&lt;&gt;"", H589&lt;&gt;"", I589&lt;&gt;"", J589&lt;&gt;0, L589&lt;&gt;0)), 1, 0)</f>
        <v>0</v>
      </c>
    </row>
    <row r="590" spans="1:142" ht="13.5" hidden="1" thickBot="1" x14ac:dyDescent="0.25">
      <c r="A590" s="49">
        <v>1</v>
      </c>
      <c r="B590" s="588"/>
      <c r="C590" s="50" t="str">
        <f>IF(ISBLANK(D590)=FALSE,VLOOKUP(D590,Довідники!$B$2:$C$45,2,FALSE),"")</f>
        <v/>
      </c>
      <c r="D590" s="214"/>
      <c r="E590" s="215"/>
      <c r="F590" s="48" t="str">
        <f>CONCATENATE(IF($X590="Е", CONCATENATE($R$4, ","), ""), IF($AE590="Е", CONCATENATE($Y$4, ","), ""), IF($AL590="Е", CONCATENATE($AF$4, ","), ""), IF($AS590="Е", CONCATENATE($AM$4, ","), ""), IF($AZ590="Е", CONCATENATE($AT$4, ","), ""), IF($BG590="Е", CONCATENATE($BA$4, ","), ""), IF($BN590="Е", CONCATENATE($BH$4, ","), ""), IF($BU590="Е", CONCATENATE($BO$4, ","), ""), IF($CB590="Е", CONCATENATE($BV$4, ","), ""), IF($CI590="Е", CONCATENATE($CC$4, ","), ""), IF($CP590="Е", CONCATENATE($CJ$4, ","), ""), IF($CW590="Е", CONCATENATE($CQ$4, ","), ""), IF($DD590="Е", CONCATENATE($CX$4, ","), ""), IF($DK590="Е", CONCATENATE($DE$4, ","), ""))</f>
        <v/>
      </c>
      <c r="G590" s="48" t="str">
        <f>CONCATENATE(IF($X590="З", CONCATENATE($R$4, ","), ""), IF($X590=Довідники!$E$5, CONCATENATE($R$4, "*,"), ""), IF($AE590="З", CONCATENATE($Y$4, ","), ""), IF($AE590=Довідники!$E$5, CONCATENATE($Y$4, "*,"), ""), IF($AL590="З", CONCATENATE($AF$4, ","), ""), IF($AL590=Довідники!$E$5, CONCATENATE($AF$4, "*,"), ""), IF($AS590="З", CONCATENATE($AM$4, ","), ""), IF($AS590=Довідники!$E$5, CONCATENATE($AM$4, "*,"), ""), IF($AZ590="З", CONCATENATE($AT$4, ","), ""), IF($AZ590=Довідники!$E$5, CONCATENATE($AT$4, "*,"), ""), IF($BG590="З", CONCATENATE($BA$4, ","), ""), IF($BG590=Довідники!$E$5, CONCATENATE($BA$4, "*,"), ""), IF($BN590="З", CONCATENATE($BH$4, ","), ""), IF($BN590=Довідники!$E$5, CONCATENATE($BH$4, "*,"), ""), IF($BU590="З", CONCATENATE($BO$4, ","), ""), IF($BU590=Довідники!$E$5, CONCATENATE($BO$4, "*,"), ""), IF($CB590="З", CONCATENATE($BV$4, ","), ""), IF($CB590=Довідники!$E$5, CONCATENATE($BV$4, "*,"), ""), IF($CI590="З", CONCATENATE($CC$4, ","), ""), IF($CI590=Довідники!$E$5, CONCATENATE($CC$4, "*,"), ""), IF($CP590="З", CONCATENATE($CJ$4, ","), ""), IF($CP590=Довідники!$E$5, CONCATENATE($CJ$4, "*,"), ""), IF($CW590="З", CONCATENATE($CQ$4, ","), ""), IF($CW590=Довідники!$E$5, CONCATENATE($CQ$4, "*,"), ""), IF($DD590="З", CONCATENATE($CX$4, ","), ""), IF($DD590=Довідники!$E$5, CONCATENATE($CX$4, "*,"), ""), IF($DK590="З", CONCATENATE($DE$4, ","), ""), IF($DK590=Довідники!$E$5, CONCATENATE($DE$4, "*,"), ""))</f>
        <v/>
      </c>
      <c r="H590" s="48" t="str">
        <f>CONCATENATE(IF($W590="КП", CONCATENATE($R$4, ","), ""), IF($AD590="КП", CONCATENATE($Y$4, ","), ""), IF($AK590="КП", CONCATENATE($AF$4, ","), ""), IF($AR590="КП", CONCATENATE($AM$4, ","), ""), IF($AY590="КП", CONCATENATE($AT$4, ","), ""), IF($BF590="КП", CONCATENATE($BA$4, ","), ""), IF($BM590="КП", CONCATENATE($BH$4, ","), ""), IF($BT590="КП", CONCATENATE($BO$4, ","), ""), IF($CA590="КП", CONCATENATE($BV$4, ","), ""), IF($CH590="КП", CONCATENATE($CC$4, ","), ""), IF($CO590="КП", CONCATENATE($CJ$4, ","), ""), IF($CV590="КП", CONCATENATE($CQ$4, ","), ""), IF($DC590="КП", CONCATENATE($CX$4, ","), ""), IF($DJ590="КП", CONCATENATE($DE$4, ","), ""))</f>
        <v/>
      </c>
      <c r="I590" s="48" t="str">
        <f>CONCATENATE(IF($W590="КР", CONCATENATE($R$4, ","), ""), IF($AD590="КР", CONCATENATE($Y$4, ","), ""), IF($AK590="КР", CONCATENATE($AF$4, ","), ""), IF($AR590="КР", CONCATENATE($AM$4, ","), ""), IF($AY590="КР", CONCATENATE($AT$4, ","), ""), IF($BF590="КР", CONCATENATE($BA$4, ","), ""), IF($BM590="КР", CONCATENATE($BH$4, ","), ""), IF($BT590="КР", CONCATENATE($BO$4, ","), ""), IF($CA590="КР", CONCATENATE($BV$4, ","), ""), IF($CH590="КР", CONCATENATE($CC$4, ","), ""), IF($CO590="КР", CONCATENATE($CJ$4, ","), ""), IF($CV590="КР", CONCATENATE($CQ$4, ","), ""), IF($DC590="КР", CONCATENATE($CX$4, ","), ""), IF($DJ590="КР", CONCATENATE($DE$4, ","), ""))</f>
        <v/>
      </c>
      <c r="J590" s="48">
        <f>V590+AC590+AJ590+AQ590+AX590+BE590+BL590+BS590+BZ590+CG590+CN590+CU590+DB590+DI590</f>
        <v>0</v>
      </c>
      <c r="K590" s="48" t="str">
        <f>CONCATENATE(IF($V590&lt;&gt;"", CONCATENATE($R$4, ","), ""), IF($AC590&lt;&gt;"", CONCATENATE($Y$4, ","), ""), IF($AJ590&lt;&gt;"", CONCATENATE($AF$4, ","), ""), IF($AQ590&lt;&gt;"", CONCATENATE($AM$4, ","), ""), IF($AX590&lt;&gt;"", CONCATENATE($AT$4, ","), ""), IF($BE590&lt;&gt;"", CONCATENATE($BA$4, ","), ""), IF($BL590&lt;&gt;"", CONCATENATE($BH$4, ","), ""), IF($BS590&lt;&gt;"", CONCATENATE($BO$4, ","), ""), IF($BZ590&lt;&gt;"", CONCATENATE($BV$4, ","), ""), IF($CG590&lt;&gt;"", CONCATENATE($CC$4, ","), ""), IF($CN590&lt;&gt;"", CONCATENATE($CJ$4, ","), ""), IF($CU590&lt;&gt;"", CONCATENATE($CQ$4, ","), ""), IF($DB590&lt;&gt;"", CONCATENATE($CX$4, ","), ""), IF($DI590&lt;&gt;"", CONCATENATE($DE$4, ","), ""))</f>
        <v/>
      </c>
      <c r="L590" s="48">
        <f t="shared" ref="L590:L639" si="774">SUM(M590:O590)</f>
        <v>0</v>
      </c>
      <c r="M590" s="51">
        <f>$R$6*R590+$Y$6*Y590+$AF$6*AF590+$AM$6*AM590+$AT$6*AT590+$BA$6*BA590+$BH$6*BH590+$BO$6*BO590+$BV$6*BV590+$CC$6*CC590+$CJ$6*CJ590+$CQ$6*CQ590+$CX$6*CX590+$DE$6*DE590</f>
        <v>0</v>
      </c>
      <c r="N590" s="51">
        <f>$R$6*S590+$Y$6*Z590+$AF$6*AG590+$AM$6*AN590+$AT$6*AU590+$BA$6*BB590+$BH$6*BI590+$BO$6*BP590+$BV$6*BW590+$CC$6*CD590+$CJ$6*CK590+$CQ$6*CR590+$CX$6*CY590+$DE$6*DF590</f>
        <v>0</v>
      </c>
      <c r="O590" s="52">
        <f>$R$6*T590+$Y$6*AA590+$AF$6*AH590+$AM$6*AO590+$AT$6*AV590+$BA$6*BC590+$BH$6*BJ590+$BO$6*BQ590+$BV$6*BX590+$CC$6*CE590+$CJ$6*CL590+$CQ$6*CS590+$CX$6*CZ590+$DE$6*DG590</f>
        <v>0</v>
      </c>
      <c r="P590" s="96" t="str">
        <f>IF(DM590&lt;&gt;0, L590/DM590, " ")</f>
        <v xml:space="preserve"> </v>
      </c>
      <c r="Q590" s="166" t="str">
        <f>IF(OR(P590&lt;Довідники!$J$8, P590&gt;Довідники!$K$8), "!", "")</f>
        <v>!</v>
      </c>
      <c r="R590" s="216"/>
      <c r="S590" s="217"/>
      <c r="T590" s="217"/>
      <c r="U590" s="72">
        <f t="shared" ref="U590:U639" si="775">SUM(R590:T590)</f>
        <v>0</v>
      </c>
      <c r="V590" s="51"/>
      <c r="W590" s="51"/>
      <c r="X590" s="52"/>
      <c r="Y590" s="218"/>
      <c r="Z590" s="217"/>
      <c r="AA590" s="217"/>
      <c r="AB590" s="72">
        <f t="shared" ref="AB590:AB639" si="776">SUM(Y590:AA590)</f>
        <v>0</v>
      </c>
      <c r="AC590" s="51"/>
      <c r="AD590" s="51"/>
      <c r="AE590" s="219"/>
      <c r="AF590" s="216"/>
      <c r="AG590" s="217"/>
      <c r="AH590" s="217"/>
      <c r="AI590" s="72">
        <f t="shared" ref="AI590:AI639" si="777">SUM(AF590:AH590)</f>
        <v>0</v>
      </c>
      <c r="AJ590" s="51"/>
      <c r="AK590" s="51"/>
      <c r="AL590" s="52"/>
      <c r="AM590" s="218"/>
      <c r="AN590" s="217"/>
      <c r="AO590" s="217"/>
      <c r="AP590" s="72">
        <f t="shared" ref="AP590:AP639" si="778">SUM(AM590:AO590)</f>
        <v>0</v>
      </c>
      <c r="AQ590" s="51"/>
      <c r="AR590" s="51"/>
      <c r="AS590" s="219"/>
      <c r="AT590" s="216"/>
      <c r="AU590" s="217"/>
      <c r="AV590" s="217"/>
      <c r="AW590" s="72">
        <f t="shared" ref="AW590:AW639" si="779">SUM(AT590:AV590)</f>
        <v>0</v>
      </c>
      <c r="AX590" s="51"/>
      <c r="AY590" s="51"/>
      <c r="AZ590" s="52"/>
      <c r="BA590" s="218"/>
      <c r="BB590" s="217"/>
      <c r="BC590" s="217"/>
      <c r="BD590" s="72">
        <f t="shared" ref="BD590:BD639" si="780">SUM(BA590:BC590)</f>
        <v>0</v>
      </c>
      <c r="BE590" s="51"/>
      <c r="BF590" s="51"/>
      <c r="BG590" s="219"/>
      <c r="BH590" s="216"/>
      <c r="BI590" s="217"/>
      <c r="BJ590" s="217"/>
      <c r="BK590" s="72">
        <f t="shared" ref="BK590:BK639" si="781">SUM(BH590:BJ590)</f>
        <v>0</v>
      </c>
      <c r="BL590" s="51"/>
      <c r="BM590" s="51"/>
      <c r="BN590" s="52"/>
      <c r="BO590" s="218"/>
      <c r="BP590" s="217"/>
      <c r="BQ590" s="217"/>
      <c r="BR590" s="72">
        <f t="shared" ref="BR590:BR639" si="782">SUM(BO590:BQ590)</f>
        <v>0</v>
      </c>
      <c r="BS590" s="51"/>
      <c r="BT590" s="51"/>
      <c r="BU590" s="219"/>
      <c r="BV590" s="216"/>
      <c r="BW590" s="217"/>
      <c r="BX590" s="217"/>
      <c r="BY590" s="72">
        <f t="shared" ref="BY590:BY639" si="783">SUM(BV590:BX590)</f>
        <v>0</v>
      </c>
      <c r="BZ590" s="51"/>
      <c r="CA590" s="51"/>
      <c r="CB590" s="52"/>
      <c r="CC590" s="218"/>
      <c r="CD590" s="217"/>
      <c r="CE590" s="217"/>
      <c r="CF590" s="72">
        <f t="shared" ref="CF590:CF639" si="784">SUM(CC590:CE590)</f>
        <v>0</v>
      </c>
      <c r="CG590" s="51"/>
      <c r="CH590" s="51"/>
      <c r="CI590" s="219"/>
      <c r="CJ590" s="216"/>
      <c r="CK590" s="217"/>
      <c r="CL590" s="217"/>
      <c r="CM590" s="72">
        <f t="shared" ref="CM590:CM639" si="785">SUM(CJ590:CL590)</f>
        <v>0</v>
      </c>
      <c r="CN590" s="51"/>
      <c r="CO590" s="51"/>
      <c r="CP590" s="52"/>
      <c r="CQ590" s="218"/>
      <c r="CR590" s="217"/>
      <c r="CS590" s="217"/>
      <c r="CT590" s="72">
        <f t="shared" ref="CT590:CT639" si="786">SUM(CQ590:CS590)</f>
        <v>0</v>
      </c>
      <c r="CU590" s="51"/>
      <c r="CV590" s="51"/>
      <c r="CW590" s="219"/>
      <c r="CX590" s="216"/>
      <c r="CY590" s="217"/>
      <c r="CZ590" s="217"/>
      <c r="DA590" s="72">
        <f t="shared" ref="DA590:DA639" si="787">SUM(CX590:CZ590)</f>
        <v>0</v>
      </c>
      <c r="DB590" s="51"/>
      <c r="DC590" s="51"/>
      <c r="DD590" s="52"/>
      <c r="DE590" s="218"/>
      <c r="DF590" s="217"/>
      <c r="DG590" s="217"/>
      <c r="DH590" s="72">
        <f t="shared" ref="DH590:DH639" si="788">SUM(DE590:DG590)</f>
        <v>0</v>
      </c>
      <c r="DI590" s="51"/>
      <c r="DJ590" s="51"/>
      <c r="DK590" s="219"/>
      <c r="DL590" s="170">
        <f>DM590-L590</f>
        <v>0</v>
      </c>
      <c r="DM590" s="51">
        <f>DN590*Довідники!$H$2</f>
        <v>0</v>
      </c>
      <c r="DN590" s="72">
        <f>E590-DQ590</f>
        <v>0</v>
      </c>
      <c r="DO590" s="96" t="str">
        <f t="shared" ref="DO590:DO639" si="789">IF(DM590&lt;&gt;0,DL590/DM590," ")</f>
        <v xml:space="preserve"> </v>
      </c>
      <c r="DP590" s="68" t="str">
        <f>IF(OR(DO590&lt;Довідники!$J$3, DO590&gt;Довідники!$K$3), "!", "")</f>
        <v>!</v>
      </c>
      <c r="DQ590" s="120"/>
      <c r="DR590" s="45" t="str">
        <f>IF(AND(E590&lt;&gt;0,DQ590=E590), "+", "")</f>
        <v/>
      </c>
      <c r="DS590" s="47"/>
      <c r="DT590" s="119"/>
      <c r="DU590" s="119"/>
      <c r="DV590" s="119"/>
      <c r="DW590" s="179"/>
      <c r="DX590" s="182"/>
      <c r="DY590" s="119"/>
      <c r="DZ590" s="119"/>
      <c r="EA590" s="183"/>
      <c r="ED590" s="131">
        <f>IF(OR(U590&gt;0,V590&gt;0,W590&lt;&gt;"",X590&lt;&gt;"",AB590&gt;0,AC590&gt;0,AD590&lt;&gt;"",AE590&lt;&gt;""),1,0)</f>
        <v>0</v>
      </c>
      <c r="EE590" s="131">
        <f t="shared" ref="EE590:EE621" si="790">IF(OR(AI590&gt;0,AJ590&gt;0,AK590&lt;&gt;"",AL590&lt;&gt;"",AP590&gt;0,AQ590&gt;0,AR590&lt;&gt;"",AS590&lt;&gt;""),1,0)</f>
        <v>0</v>
      </c>
      <c r="EF590" s="131">
        <f t="shared" ref="EF590:EF621" si="791">IF(OR(AW590&gt;0,AX590&gt;0,AY590&lt;&gt;"",AZ590&lt;&gt;"",BD590&gt;0,BE590&gt;0,BF590&lt;&gt;"",BG590&lt;&gt;""),1,0)</f>
        <v>0</v>
      </c>
      <c r="EG590" s="131">
        <f t="shared" ref="EG590:EG621" si="792">IF(OR(BK590&gt;0,BL590&gt;0,BM590&lt;&gt;"",BN590&lt;&gt;"",BR590&gt;0,BS590&gt;0,BT590&lt;&gt;"",BU590&lt;&gt;""),1,0)</f>
        <v>0</v>
      </c>
      <c r="EH590" s="131">
        <f t="shared" ref="EH590:EH621" si="793">IF(OR(BY590&gt;0,BZ590&gt;0,CA590&lt;&gt;"",CB590&lt;&gt;"",CF590&gt;0,CG590&gt;0,CH590&lt;&gt;"",CI590&lt;&gt;""),1,0)</f>
        <v>0</v>
      </c>
      <c r="EI590" s="131">
        <f t="shared" ref="EI590:EI621" si="794">IF(OR(CM590&gt;0,CN590&gt;0,CO590&lt;&gt;"",CP590&lt;&gt;"",CT590&gt;0,CU590&gt;0,CV590&lt;&gt;"",CW590&lt;&gt;""),1,0)</f>
        <v>0</v>
      </c>
      <c r="EJ590" s="131">
        <f>IF(OR(DA590&gt;0,DB590&gt;0,DC590&lt;&gt;"",DD590&lt;&gt;"",DH590&gt;0,DI590&gt;0,DJ590&lt;&gt;"",DK590&lt;&gt;""),1,0)</f>
        <v>0</v>
      </c>
      <c r="EL590" s="123">
        <f t="shared" si="773"/>
        <v>0</v>
      </c>
    </row>
    <row r="591" spans="1:142" ht="13.5" hidden="1" thickBot="1" x14ac:dyDescent="0.25">
      <c r="A591" s="49">
        <f t="shared" ref="A591:A625" si="795">A590+1</f>
        <v>2</v>
      </c>
      <c r="B591" s="588"/>
      <c r="C591" s="50" t="str">
        <f>IF(ISBLANK(D591)=FALSE,VLOOKUP(D591,Довідники!$B$2:$C$45,2,FALSE),"")</f>
        <v/>
      </c>
      <c r="D591" s="214"/>
      <c r="E591" s="215"/>
      <c r="F591" s="48" t="str">
        <f t="shared" ref="F591:F639" si="796">CONCATENATE(IF($X591="Е", CONCATENATE($R$4, ","), ""), IF($AE591="Е", CONCATENATE($Y$4, ","), ""), IF($AL591="Е", CONCATENATE($AF$4, ","), ""), IF($AS591="Е", CONCATENATE($AM$4, ","), ""), IF($AZ591="Е", CONCATENATE($AT$4, ","), ""), IF($BG591="Е", CONCATENATE($BA$4, ","), ""), IF($BN591="Е", CONCATENATE($BH$4, ","), ""), IF($BU591="Е", CONCATENATE($BO$4, ","), ""), IF($CB591="Е", CONCATENATE($BV$4, ","), ""), IF($CI591="Е", CONCATENATE($CC$4, ","), ""), IF($CP591="Е", CONCATENATE($CJ$4, ","), ""), IF($CW591="Е", CONCATENATE($CQ$4, ","), ""), IF($DD591="Е", CONCATENATE($CX$4, ","), ""), IF($DK591="Е", CONCATENATE($DE$4, ","), ""))</f>
        <v/>
      </c>
      <c r="G591" s="48" t="str">
        <f>CONCATENATE(IF($X591="З", CONCATENATE($R$4, ","), ""), IF($X591=Довідники!$E$5, CONCATENATE($R$4, "*,"), ""), IF($AE591="З", CONCATENATE($Y$4, ","), ""), IF($AE591=Довідники!$E$5, CONCATENATE($Y$4, "*,"), ""), IF($AL591="З", CONCATENATE($AF$4, ","), ""), IF($AL591=Довідники!$E$5, CONCATENATE($AF$4, "*,"), ""), IF($AS591="З", CONCATENATE($AM$4, ","), ""), IF($AS591=Довідники!$E$5, CONCATENATE($AM$4, "*,"), ""), IF($AZ591="З", CONCATENATE($AT$4, ","), ""), IF($AZ591=Довідники!$E$5, CONCATENATE($AT$4, "*,"), ""), IF($BG591="З", CONCATENATE($BA$4, ","), ""), IF($BG591=Довідники!$E$5, CONCATENATE($BA$4, "*,"), ""), IF($BN591="З", CONCATENATE($BH$4, ","), ""), IF($BN591=Довідники!$E$5, CONCATENATE($BH$4, "*,"), ""), IF($BU591="З", CONCATENATE($BO$4, ","), ""), IF($BU591=Довідники!$E$5, CONCATENATE($BO$4, "*,"), ""), IF($CB591="З", CONCATENATE($BV$4, ","), ""), IF($CB591=Довідники!$E$5, CONCATENATE($BV$4, "*,"), ""), IF($CI591="З", CONCATENATE($CC$4, ","), ""), IF($CI591=Довідники!$E$5, CONCATENATE($CC$4, "*,"), ""), IF($CP591="З", CONCATENATE($CJ$4, ","), ""), IF($CP591=Довідники!$E$5, CONCATENATE($CJ$4, "*,"), ""), IF($CW591="З", CONCATENATE($CQ$4, ","), ""), IF($CW591=Довідники!$E$5, CONCATENATE($CQ$4, "*,"), ""), IF($DD591="З", CONCATENATE($CX$4, ","), ""), IF($DD591=Довідники!$E$5, CONCATENATE($CX$4, "*,"), ""), IF($DK591="З", CONCATENATE($DE$4, ","), ""), IF($DK591=Довідники!$E$5, CONCATENATE($DE$4, "*,"), ""))</f>
        <v/>
      </c>
      <c r="H591" s="48" t="str">
        <f t="shared" ref="H591:H639" si="797">CONCATENATE(IF($W591="КП", CONCATENATE($R$4, ","), ""), IF($AD591="КП", CONCATENATE($Y$4, ","), ""), IF($AK591="КП", CONCATENATE($AF$4, ","), ""), IF($AR591="КП", CONCATENATE($AM$4, ","), ""), IF($AY591="КП", CONCATENATE($AT$4, ","), ""), IF($BF591="КП", CONCATENATE($BA$4, ","), ""), IF($BM591="КП", CONCATENATE($BH$4, ","), ""), IF($BT591="КП", CONCATENATE($BO$4, ","), ""), IF($CA591="КП", CONCATENATE($BV$4, ","), ""), IF($CH591="КП", CONCATENATE($CC$4, ","), ""), IF($CO591="КП", CONCATENATE($CJ$4, ","), ""), IF($CV591="КП", CONCATENATE($CQ$4, ","), ""), IF($DC591="КП", CONCATENATE($CX$4, ","), ""), IF($DJ591="КП", CONCATENATE($DE$4, ","), ""))</f>
        <v/>
      </c>
      <c r="I591" s="48" t="str">
        <f t="shared" ref="I591:I639" si="798">CONCATENATE(IF($W591="КР", CONCATENATE($R$4, ","), ""), IF($AD591="КР", CONCATENATE($Y$4, ","), ""), IF($AK591="КР", CONCATENATE($AF$4, ","), ""), IF($AR591="КР", CONCATENATE($AM$4, ","), ""), IF($AY591="КР", CONCATENATE($AT$4, ","), ""), IF($BF591="КР", CONCATENATE($BA$4, ","), ""), IF($BM591="КР", CONCATENATE($BH$4, ","), ""), IF($BT591="КР", CONCATENATE($BO$4, ","), ""), IF($CA591="КР", CONCATENATE($BV$4, ","), ""), IF($CH591="КР", CONCATENATE($CC$4, ","), ""), IF($CO591="КР", CONCATENATE($CJ$4, ","), ""), IF($CV591="КР", CONCATENATE($CQ$4, ","), ""), IF($DC591="КР", CONCATENATE($CX$4, ","), ""), IF($DJ591="КР", CONCATENATE($DE$4, ","), ""))</f>
        <v/>
      </c>
      <c r="J591" s="48">
        <f t="shared" ref="J591:J639" si="799">V591+AC591+AJ591+AQ591+AX591+BE591+BL591+BS591+BZ591+CG591+CN591+CU591+DB591+DI591</f>
        <v>0</v>
      </c>
      <c r="K591" s="48" t="str">
        <f t="shared" ref="K591:K639" si="800">CONCATENATE(IF($V591&lt;&gt;"", CONCATENATE($R$4, ","), ""), IF($AC591&lt;&gt;"", CONCATENATE($Y$4, ","), ""), IF($AJ591&lt;&gt;"", CONCATENATE($AF$4, ","), ""), IF($AQ591&lt;&gt;"", CONCATENATE($AM$4, ","), ""), IF($AX591&lt;&gt;"", CONCATENATE($AT$4, ","), ""), IF($BE591&lt;&gt;"", CONCATENATE($BA$4, ","), ""), IF($BL591&lt;&gt;"", CONCATENATE($BH$4, ","), ""), IF($BS591&lt;&gt;"", CONCATENATE($BO$4, ","), ""), IF($BZ591&lt;&gt;"", CONCATENATE($BV$4, ","), ""), IF($CG591&lt;&gt;"", CONCATENATE($CC$4, ","), ""), IF($CN591&lt;&gt;"", CONCATENATE($CJ$4, ","), ""), IF($CU591&lt;&gt;"", CONCATENATE($CQ$4, ","), ""), IF($DB591&lt;&gt;"", CONCATENATE($CX$4, ","), ""), IF($DI591&lt;&gt;"", CONCATENATE($DE$4, ","), ""))</f>
        <v/>
      </c>
      <c r="L591" s="48">
        <f t="shared" si="774"/>
        <v>0</v>
      </c>
      <c r="M591" s="51">
        <f t="shared" ref="M591:M639" si="801">$R$6*R591+$Y$6*Y591+$AF$6*AF591+$AM$6*AM591+$AT$6*AT591+$BA$6*BA591+$BH$6*BH591+$BO$6*BO591+$BV$6*BV591+$CC$6*CC591+$CJ$6*CJ591+$CQ$6*CQ591+$CX$6*CX591+$DE$6*DE591</f>
        <v>0</v>
      </c>
      <c r="N591" s="51">
        <f t="shared" ref="N591:N639" si="802">$R$6*S591+$Y$6*Z591+$AF$6*AG591+$AM$6*AN591+$AT$6*AU591+$BA$6*BB591+$BH$6*BI591+$BO$6*BP591+$BV$6*BW591+$CC$6*CD591+$CJ$6*CK591+$CQ$6*CR591+$CX$6*CY591+$DE$6*DF591</f>
        <v>0</v>
      </c>
      <c r="O591" s="52">
        <f t="shared" ref="O591:O639" si="803">$R$6*T591+$Y$6*AA591+$AF$6*AH591+$AM$6*AO591+$AT$6*AV591+$BA$6*BC591+$BH$6*BJ591+$BO$6*BQ591+$BV$6*BX591+$CC$6*CE591+$CJ$6*CL591+$CQ$6*CS591+$CX$6*CZ591+$DE$6*DG591</f>
        <v>0</v>
      </c>
      <c r="P591" s="96" t="str">
        <f t="shared" ref="P591:P639" si="804">IF(DM591&lt;&gt;0, L591/DM591, " ")</f>
        <v xml:space="preserve"> </v>
      </c>
      <c r="Q591" s="166" t="str">
        <f>IF(OR(P591&lt;Довідники!$J$8, P591&gt;Довідники!$K$8), "!", "")</f>
        <v>!</v>
      </c>
      <c r="R591" s="216"/>
      <c r="S591" s="217"/>
      <c r="T591" s="217"/>
      <c r="U591" s="72">
        <f t="shared" si="775"/>
        <v>0</v>
      </c>
      <c r="V591" s="51"/>
      <c r="W591" s="51"/>
      <c r="X591" s="52"/>
      <c r="Y591" s="218"/>
      <c r="Z591" s="217"/>
      <c r="AA591" s="217"/>
      <c r="AB591" s="72">
        <f t="shared" si="776"/>
        <v>0</v>
      </c>
      <c r="AC591" s="51"/>
      <c r="AD591" s="51"/>
      <c r="AE591" s="219"/>
      <c r="AF591" s="216"/>
      <c r="AG591" s="217"/>
      <c r="AH591" s="217"/>
      <c r="AI591" s="72">
        <f t="shared" si="777"/>
        <v>0</v>
      </c>
      <c r="AJ591" s="51"/>
      <c r="AK591" s="51"/>
      <c r="AL591" s="52"/>
      <c r="AM591" s="218"/>
      <c r="AN591" s="217"/>
      <c r="AO591" s="217"/>
      <c r="AP591" s="72">
        <f t="shared" si="778"/>
        <v>0</v>
      </c>
      <c r="AQ591" s="51"/>
      <c r="AR591" s="51"/>
      <c r="AS591" s="219"/>
      <c r="AT591" s="216"/>
      <c r="AU591" s="217"/>
      <c r="AV591" s="217"/>
      <c r="AW591" s="72">
        <f t="shared" si="779"/>
        <v>0</v>
      </c>
      <c r="AX591" s="51"/>
      <c r="AY591" s="51"/>
      <c r="AZ591" s="52"/>
      <c r="BA591" s="218"/>
      <c r="BB591" s="217"/>
      <c r="BC591" s="217"/>
      <c r="BD591" s="72">
        <f t="shared" si="780"/>
        <v>0</v>
      </c>
      <c r="BE591" s="51"/>
      <c r="BF591" s="51"/>
      <c r="BG591" s="219"/>
      <c r="BH591" s="216"/>
      <c r="BI591" s="217"/>
      <c r="BJ591" s="217"/>
      <c r="BK591" s="72">
        <f t="shared" si="781"/>
        <v>0</v>
      </c>
      <c r="BL591" s="51"/>
      <c r="BM591" s="51"/>
      <c r="BN591" s="52"/>
      <c r="BO591" s="218"/>
      <c r="BP591" s="217"/>
      <c r="BQ591" s="217"/>
      <c r="BR591" s="72">
        <f t="shared" si="782"/>
        <v>0</v>
      </c>
      <c r="BS591" s="51"/>
      <c r="BT591" s="51"/>
      <c r="BU591" s="219"/>
      <c r="BV591" s="216"/>
      <c r="BW591" s="217"/>
      <c r="BX591" s="217"/>
      <c r="BY591" s="72">
        <f t="shared" si="783"/>
        <v>0</v>
      </c>
      <c r="BZ591" s="51"/>
      <c r="CA591" s="51"/>
      <c r="CB591" s="52"/>
      <c r="CC591" s="218"/>
      <c r="CD591" s="217"/>
      <c r="CE591" s="217"/>
      <c r="CF591" s="72">
        <f t="shared" si="784"/>
        <v>0</v>
      </c>
      <c r="CG591" s="51"/>
      <c r="CH591" s="51"/>
      <c r="CI591" s="219"/>
      <c r="CJ591" s="216"/>
      <c r="CK591" s="217"/>
      <c r="CL591" s="217"/>
      <c r="CM591" s="72">
        <f t="shared" si="785"/>
        <v>0</v>
      </c>
      <c r="CN591" s="51"/>
      <c r="CO591" s="51"/>
      <c r="CP591" s="52"/>
      <c r="CQ591" s="218"/>
      <c r="CR591" s="217"/>
      <c r="CS591" s="217"/>
      <c r="CT591" s="72">
        <f t="shared" si="786"/>
        <v>0</v>
      </c>
      <c r="CU591" s="51"/>
      <c r="CV591" s="51"/>
      <c r="CW591" s="219"/>
      <c r="CX591" s="216"/>
      <c r="CY591" s="217"/>
      <c r="CZ591" s="217"/>
      <c r="DA591" s="72">
        <f t="shared" si="787"/>
        <v>0</v>
      </c>
      <c r="DB591" s="51"/>
      <c r="DC591" s="51"/>
      <c r="DD591" s="52"/>
      <c r="DE591" s="218"/>
      <c r="DF591" s="217"/>
      <c r="DG591" s="217"/>
      <c r="DH591" s="72">
        <f t="shared" si="788"/>
        <v>0</v>
      </c>
      <c r="DI591" s="51"/>
      <c r="DJ591" s="51"/>
      <c r="DK591" s="219"/>
      <c r="DL591" s="170">
        <f t="shared" ref="DL591:DL639" si="805">DM591-L591</f>
        <v>0</v>
      </c>
      <c r="DM591" s="51">
        <f>DN591*Довідники!$H$2</f>
        <v>0</v>
      </c>
      <c r="DN591" s="72">
        <f t="shared" ref="DN591:DN639" si="806">E591-DQ591</f>
        <v>0</v>
      </c>
      <c r="DO591" s="96" t="str">
        <f t="shared" si="789"/>
        <v xml:space="preserve"> </v>
      </c>
      <c r="DP591" s="68" t="str">
        <f>IF(OR(DO591&lt;Довідники!$J$3, DO591&gt;Довідники!$K$3), "!", "")</f>
        <v>!</v>
      </c>
      <c r="DQ591" s="120"/>
      <c r="DR591" s="45" t="str">
        <f t="shared" ref="DR591:DR639" si="807">IF(AND(E591&lt;&gt;0,DQ591=E591), "+", "")</f>
        <v/>
      </c>
      <c r="DS591" s="47"/>
      <c r="DT591" s="119"/>
      <c r="DU591" s="119"/>
      <c r="DV591" s="119"/>
      <c r="DW591" s="179"/>
      <c r="DX591" s="182"/>
      <c r="DY591" s="119"/>
      <c r="DZ591" s="119"/>
      <c r="EA591" s="183"/>
      <c r="ED591" s="131">
        <f t="shared" ref="ED591:ED639" si="808">IF(OR(U591&gt;0,V591&gt;0,W591&lt;&gt;"",X591&lt;&gt;"",AB591&gt;0,AC591&gt;0,AD591&lt;&gt;"",AE591&lt;&gt;""),1,0)</f>
        <v>0</v>
      </c>
      <c r="EE591" s="131">
        <f t="shared" si="790"/>
        <v>0</v>
      </c>
      <c r="EF591" s="131">
        <f t="shared" si="791"/>
        <v>0</v>
      </c>
      <c r="EG591" s="131">
        <f t="shared" si="792"/>
        <v>0</v>
      </c>
      <c r="EH591" s="131">
        <f t="shared" si="793"/>
        <v>0</v>
      </c>
      <c r="EI591" s="131">
        <f t="shared" si="794"/>
        <v>0</v>
      </c>
      <c r="EJ591" s="131">
        <f t="shared" ref="EJ591:EJ639" si="809">IF(OR(DA591&gt;0,DB591&gt;0,DC591&lt;&gt;"",DD591&lt;&gt;"",DH591&gt;0,DI591&gt;0,DJ591&lt;&gt;"",DK591&lt;&gt;""),1,0)</f>
        <v>0</v>
      </c>
      <c r="EL591" s="123">
        <f t="shared" si="773"/>
        <v>0</v>
      </c>
    </row>
    <row r="592" spans="1:142" ht="13.5" hidden="1" thickBot="1" x14ac:dyDescent="0.25">
      <c r="A592" s="49">
        <f t="shared" si="795"/>
        <v>3</v>
      </c>
      <c r="B592" s="588"/>
      <c r="C592" s="50" t="str">
        <f>IF(ISBLANK(D592)=FALSE,VLOOKUP(D592,Довідники!$B$2:$C$45,2,FALSE),"")</f>
        <v/>
      </c>
      <c r="D592" s="214"/>
      <c r="E592" s="215"/>
      <c r="F592" s="48" t="str">
        <f t="shared" si="796"/>
        <v/>
      </c>
      <c r="G592" s="48" t="str">
        <f>CONCATENATE(IF($X592="З", CONCATENATE($R$4, ","), ""), IF($X592=Довідники!$E$5, CONCATENATE($R$4, "*,"), ""), IF($AE592="З", CONCATENATE($Y$4, ","), ""), IF($AE592=Довідники!$E$5, CONCATENATE($Y$4, "*,"), ""), IF($AL592="З", CONCATENATE($AF$4, ","), ""), IF($AL592=Довідники!$E$5, CONCATENATE($AF$4, "*,"), ""), IF($AS592="З", CONCATENATE($AM$4, ","), ""), IF($AS592=Довідники!$E$5, CONCATENATE($AM$4, "*,"), ""), IF($AZ592="З", CONCATENATE($AT$4, ","), ""), IF($AZ592=Довідники!$E$5, CONCATENATE($AT$4, "*,"), ""), IF($BG592="З", CONCATENATE($BA$4, ","), ""), IF($BG592=Довідники!$E$5, CONCATENATE($BA$4, "*,"), ""), IF($BN592="З", CONCATENATE($BH$4, ","), ""), IF($BN592=Довідники!$E$5, CONCATENATE($BH$4, "*,"), ""), IF($BU592="З", CONCATENATE($BO$4, ","), ""), IF($BU592=Довідники!$E$5, CONCATENATE($BO$4, "*,"), ""), IF($CB592="З", CONCATENATE($BV$4, ","), ""), IF($CB592=Довідники!$E$5, CONCATENATE($BV$4, "*,"), ""), IF($CI592="З", CONCATENATE($CC$4, ","), ""), IF($CI592=Довідники!$E$5, CONCATENATE($CC$4, "*,"), ""), IF($CP592="З", CONCATENATE($CJ$4, ","), ""), IF($CP592=Довідники!$E$5, CONCATENATE($CJ$4, "*,"), ""), IF($CW592="З", CONCATENATE($CQ$4, ","), ""), IF($CW592=Довідники!$E$5, CONCATENATE($CQ$4, "*,"), ""), IF($DD592="З", CONCATENATE($CX$4, ","), ""), IF($DD592=Довідники!$E$5, CONCATENATE($CX$4, "*,"), ""), IF($DK592="З", CONCATENATE($DE$4, ","), ""), IF($DK592=Довідники!$E$5, CONCATENATE($DE$4, "*,"), ""))</f>
        <v/>
      </c>
      <c r="H592" s="48" t="str">
        <f t="shared" si="797"/>
        <v/>
      </c>
      <c r="I592" s="48" t="str">
        <f t="shared" si="798"/>
        <v/>
      </c>
      <c r="J592" s="48">
        <f t="shared" si="799"/>
        <v>0</v>
      </c>
      <c r="K592" s="48" t="str">
        <f t="shared" si="800"/>
        <v/>
      </c>
      <c r="L592" s="48">
        <f t="shared" si="774"/>
        <v>0</v>
      </c>
      <c r="M592" s="51">
        <f t="shared" si="801"/>
        <v>0</v>
      </c>
      <c r="N592" s="51">
        <f t="shared" si="802"/>
        <v>0</v>
      </c>
      <c r="O592" s="52">
        <f t="shared" si="803"/>
        <v>0</v>
      </c>
      <c r="P592" s="96" t="str">
        <f t="shared" si="804"/>
        <v xml:space="preserve"> </v>
      </c>
      <c r="Q592" s="166" t="str">
        <f>IF(OR(P592&lt;Довідники!$J$8, P592&gt;Довідники!$K$8), "!", "")</f>
        <v>!</v>
      </c>
      <c r="R592" s="216"/>
      <c r="S592" s="217"/>
      <c r="T592" s="217"/>
      <c r="U592" s="72">
        <f t="shared" si="775"/>
        <v>0</v>
      </c>
      <c r="V592" s="51"/>
      <c r="W592" s="51"/>
      <c r="X592" s="52"/>
      <c r="Y592" s="218"/>
      <c r="Z592" s="217"/>
      <c r="AA592" s="217"/>
      <c r="AB592" s="72">
        <f t="shared" si="776"/>
        <v>0</v>
      </c>
      <c r="AC592" s="51"/>
      <c r="AD592" s="51"/>
      <c r="AE592" s="219"/>
      <c r="AF592" s="216"/>
      <c r="AG592" s="217"/>
      <c r="AH592" s="217"/>
      <c r="AI592" s="72">
        <f t="shared" si="777"/>
        <v>0</v>
      </c>
      <c r="AJ592" s="51"/>
      <c r="AK592" s="51"/>
      <c r="AL592" s="52"/>
      <c r="AM592" s="218"/>
      <c r="AN592" s="217"/>
      <c r="AO592" s="217"/>
      <c r="AP592" s="72">
        <f t="shared" si="778"/>
        <v>0</v>
      </c>
      <c r="AQ592" s="51"/>
      <c r="AR592" s="51"/>
      <c r="AS592" s="219"/>
      <c r="AT592" s="216"/>
      <c r="AU592" s="217"/>
      <c r="AV592" s="217"/>
      <c r="AW592" s="72">
        <f t="shared" si="779"/>
        <v>0</v>
      </c>
      <c r="AX592" s="51"/>
      <c r="AY592" s="51"/>
      <c r="AZ592" s="52"/>
      <c r="BA592" s="218"/>
      <c r="BB592" s="217"/>
      <c r="BC592" s="217"/>
      <c r="BD592" s="72">
        <f t="shared" si="780"/>
        <v>0</v>
      </c>
      <c r="BE592" s="51"/>
      <c r="BF592" s="51"/>
      <c r="BG592" s="219"/>
      <c r="BH592" s="216"/>
      <c r="BI592" s="217"/>
      <c r="BJ592" s="217"/>
      <c r="BK592" s="72">
        <f t="shared" si="781"/>
        <v>0</v>
      </c>
      <c r="BL592" s="51"/>
      <c r="BM592" s="51"/>
      <c r="BN592" s="52"/>
      <c r="BO592" s="218"/>
      <c r="BP592" s="217"/>
      <c r="BQ592" s="217"/>
      <c r="BR592" s="72">
        <f t="shared" si="782"/>
        <v>0</v>
      </c>
      <c r="BS592" s="51"/>
      <c r="BT592" s="51"/>
      <c r="BU592" s="219"/>
      <c r="BV592" s="216"/>
      <c r="BW592" s="217"/>
      <c r="BX592" s="217"/>
      <c r="BY592" s="72">
        <f t="shared" si="783"/>
        <v>0</v>
      </c>
      <c r="BZ592" s="51"/>
      <c r="CA592" s="51"/>
      <c r="CB592" s="52"/>
      <c r="CC592" s="218"/>
      <c r="CD592" s="217"/>
      <c r="CE592" s="217"/>
      <c r="CF592" s="72">
        <f t="shared" si="784"/>
        <v>0</v>
      </c>
      <c r="CG592" s="51"/>
      <c r="CH592" s="51"/>
      <c r="CI592" s="219"/>
      <c r="CJ592" s="216"/>
      <c r="CK592" s="217"/>
      <c r="CL592" s="217"/>
      <c r="CM592" s="72">
        <f t="shared" si="785"/>
        <v>0</v>
      </c>
      <c r="CN592" s="51"/>
      <c r="CO592" s="51"/>
      <c r="CP592" s="52"/>
      <c r="CQ592" s="218"/>
      <c r="CR592" s="217"/>
      <c r="CS592" s="217"/>
      <c r="CT592" s="72">
        <f t="shared" si="786"/>
        <v>0</v>
      </c>
      <c r="CU592" s="51"/>
      <c r="CV592" s="51"/>
      <c r="CW592" s="219"/>
      <c r="CX592" s="216"/>
      <c r="CY592" s="217"/>
      <c r="CZ592" s="217"/>
      <c r="DA592" s="72">
        <f t="shared" si="787"/>
        <v>0</v>
      </c>
      <c r="DB592" s="51"/>
      <c r="DC592" s="51"/>
      <c r="DD592" s="52"/>
      <c r="DE592" s="218"/>
      <c r="DF592" s="217"/>
      <c r="DG592" s="217"/>
      <c r="DH592" s="72">
        <f t="shared" si="788"/>
        <v>0</v>
      </c>
      <c r="DI592" s="51"/>
      <c r="DJ592" s="51"/>
      <c r="DK592" s="219"/>
      <c r="DL592" s="170">
        <f t="shared" si="805"/>
        <v>0</v>
      </c>
      <c r="DM592" s="51">
        <f>DN592*Довідники!$H$2</f>
        <v>0</v>
      </c>
      <c r="DN592" s="72">
        <f t="shared" si="806"/>
        <v>0</v>
      </c>
      <c r="DO592" s="96" t="str">
        <f t="shared" si="789"/>
        <v xml:space="preserve"> </v>
      </c>
      <c r="DP592" s="68" t="str">
        <f>IF(OR(DO592&lt;Довідники!$J$3, DO592&gt;Довідники!$K$3), "!", "")</f>
        <v>!</v>
      </c>
      <c r="DQ592" s="120"/>
      <c r="DR592" s="45" t="str">
        <f t="shared" si="807"/>
        <v/>
      </c>
      <c r="DS592" s="47"/>
      <c r="DT592" s="119"/>
      <c r="DU592" s="119"/>
      <c r="DV592" s="119"/>
      <c r="DW592" s="179"/>
      <c r="DX592" s="182"/>
      <c r="DY592" s="119"/>
      <c r="DZ592" s="119"/>
      <c r="EA592" s="183"/>
      <c r="ED592" s="131">
        <f t="shared" si="808"/>
        <v>0</v>
      </c>
      <c r="EE592" s="131">
        <f t="shared" si="790"/>
        <v>0</v>
      </c>
      <c r="EF592" s="131">
        <f t="shared" si="791"/>
        <v>0</v>
      </c>
      <c r="EG592" s="131">
        <f t="shared" si="792"/>
        <v>0</v>
      </c>
      <c r="EH592" s="131">
        <f t="shared" si="793"/>
        <v>0</v>
      </c>
      <c r="EI592" s="131">
        <f t="shared" si="794"/>
        <v>0</v>
      </c>
      <c r="EJ592" s="131">
        <f t="shared" si="809"/>
        <v>0</v>
      </c>
      <c r="EL592" s="123">
        <f t="shared" si="773"/>
        <v>0</v>
      </c>
    </row>
    <row r="593" spans="1:142" ht="13.5" hidden="1" thickBot="1" x14ac:dyDescent="0.25">
      <c r="A593" s="49">
        <f t="shared" si="795"/>
        <v>4</v>
      </c>
      <c r="B593" s="588"/>
      <c r="C593" s="50" t="str">
        <f>IF(ISBLANK(D593)=FALSE,VLOOKUP(D593,Довідники!$B$2:$C$45,2,FALSE),"")</f>
        <v/>
      </c>
      <c r="D593" s="214"/>
      <c r="E593" s="215"/>
      <c r="F593" s="48" t="str">
        <f t="shared" si="796"/>
        <v/>
      </c>
      <c r="G593" s="48" t="str">
        <f>CONCATENATE(IF($X593="З", CONCATENATE($R$4, ","), ""), IF($X593=Довідники!$E$5, CONCATENATE($R$4, "*,"), ""), IF($AE593="З", CONCATENATE($Y$4, ","), ""), IF($AE593=Довідники!$E$5, CONCATENATE($Y$4, "*,"), ""), IF($AL593="З", CONCATENATE($AF$4, ","), ""), IF($AL593=Довідники!$E$5, CONCATENATE($AF$4, "*,"), ""), IF($AS593="З", CONCATENATE($AM$4, ","), ""), IF($AS593=Довідники!$E$5, CONCATENATE($AM$4, "*,"), ""), IF($AZ593="З", CONCATENATE($AT$4, ","), ""), IF($AZ593=Довідники!$E$5, CONCATENATE($AT$4, "*,"), ""), IF($BG593="З", CONCATENATE($BA$4, ","), ""), IF($BG593=Довідники!$E$5, CONCATENATE($BA$4, "*,"), ""), IF($BN593="З", CONCATENATE($BH$4, ","), ""), IF($BN593=Довідники!$E$5, CONCATENATE($BH$4, "*,"), ""), IF($BU593="З", CONCATENATE($BO$4, ","), ""), IF($BU593=Довідники!$E$5, CONCATENATE($BO$4, "*,"), ""), IF($CB593="З", CONCATENATE($BV$4, ","), ""), IF($CB593=Довідники!$E$5, CONCATENATE($BV$4, "*,"), ""), IF($CI593="З", CONCATENATE($CC$4, ","), ""), IF($CI593=Довідники!$E$5, CONCATENATE($CC$4, "*,"), ""), IF($CP593="З", CONCATENATE($CJ$4, ","), ""), IF($CP593=Довідники!$E$5, CONCATENATE($CJ$4, "*,"), ""), IF($CW593="З", CONCATENATE($CQ$4, ","), ""), IF($CW593=Довідники!$E$5, CONCATENATE($CQ$4, "*,"), ""), IF($DD593="З", CONCATENATE($CX$4, ","), ""), IF($DD593=Довідники!$E$5, CONCATENATE($CX$4, "*,"), ""), IF($DK593="З", CONCATENATE($DE$4, ","), ""), IF($DK593=Довідники!$E$5, CONCATENATE($DE$4, "*,"), ""))</f>
        <v/>
      </c>
      <c r="H593" s="48" t="str">
        <f t="shared" si="797"/>
        <v/>
      </c>
      <c r="I593" s="48" t="str">
        <f t="shared" si="798"/>
        <v/>
      </c>
      <c r="J593" s="48">
        <f t="shared" si="799"/>
        <v>0</v>
      </c>
      <c r="K593" s="48" t="str">
        <f t="shared" si="800"/>
        <v/>
      </c>
      <c r="L593" s="48">
        <f t="shared" si="774"/>
        <v>0</v>
      </c>
      <c r="M593" s="51">
        <f t="shared" si="801"/>
        <v>0</v>
      </c>
      <c r="N593" s="51">
        <f t="shared" si="802"/>
        <v>0</v>
      </c>
      <c r="O593" s="52">
        <f t="shared" si="803"/>
        <v>0</v>
      </c>
      <c r="P593" s="96" t="str">
        <f t="shared" si="804"/>
        <v xml:space="preserve"> </v>
      </c>
      <c r="Q593" s="166" t="str">
        <f>IF(OR(P593&lt;Довідники!$J$8, P593&gt;Довідники!$K$8), "!", "")</f>
        <v>!</v>
      </c>
      <c r="R593" s="216"/>
      <c r="S593" s="217"/>
      <c r="T593" s="217"/>
      <c r="U593" s="72">
        <f t="shared" si="775"/>
        <v>0</v>
      </c>
      <c r="V593" s="51"/>
      <c r="W593" s="51"/>
      <c r="X593" s="52"/>
      <c r="Y593" s="218"/>
      <c r="Z593" s="217"/>
      <c r="AA593" s="217"/>
      <c r="AB593" s="72">
        <f t="shared" si="776"/>
        <v>0</v>
      </c>
      <c r="AC593" s="51"/>
      <c r="AD593" s="51"/>
      <c r="AE593" s="219"/>
      <c r="AF593" s="216"/>
      <c r="AG593" s="217"/>
      <c r="AH593" s="217"/>
      <c r="AI593" s="72">
        <f t="shared" si="777"/>
        <v>0</v>
      </c>
      <c r="AJ593" s="51"/>
      <c r="AK593" s="51"/>
      <c r="AL593" s="52"/>
      <c r="AM593" s="218"/>
      <c r="AN593" s="217"/>
      <c r="AO593" s="217"/>
      <c r="AP593" s="72">
        <f t="shared" si="778"/>
        <v>0</v>
      </c>
      <c r="AQ593" s="51"/>
      <c r="AR593" s="51"/>
      <c r="AS593" s="219"/>
      <c r="AT593" s="216"/>
      <c r="AU593" s="217"/>
      <c r="AV593" s="217"/>
      <c r="AW593" s="72">
        <f t="shared" si="779"/>
        <v>0</v>
      </c>
      <c r="AX593" s="51"/>
      <c r="AY593" s="51"/>
      <c r="AZ593" s="52"/>
      <c r="BA593" s="218"/>
      <c r="BB593" s="217"/>
      <c r="BC593" s="217"/>
      <c r="BD593" s="72">
        <f t="shared" si="780"/>
        <v>0</v>
      </c>
      <c r="BE593" s="51"/>
      <c r="BF593" s="51"/>
      <c r="BG593" s="219"/>
      <c r="BH593" s="216"/>
      <c r="BI593" s="217"/>
      <c r="BJ593" s="217"/>
      <c r="BK593" s="72">
        <f t="shared" si="781"/>
        <v>0</v>
      </c>
      <c r="BL593" s="51"/>
      <c r="BM593" s="51"/>
      <c r="BN593" s="52"/>
      <c r="BO593" s="218"/>
      <c r="BP593" s="217"/>
      <c r="BQ593" s="217"/>
      <c r="BR593" s="72">
        <f t="shared" si="782"/>
        <v>0</v>
      </c>
      <c r="BS593" s="51"/>
      <c r="BT593" s="51"/>
      <c r="BU593" s="219"/>
      <c r="BV593" s="216"/>
      <c r="BW593" s="217"/>
      <c r="BX593" s="217"/>
      <c r="BY593" s="72">
        <f t="shared" si="783"/>
        <v>0</v>
      </c>
      <c r="BZ593" s="51"/>
      <c r="CA593" s="51"/>
      <c r="CB593" s="52"/>
      <c r="CC593" s="218"/>
      <c r="CD593" s="217"/>
      <c r="CE593" s="217"/>
      <c r="CF593" s="72">
        <f t="shared" si="784"/>
        <v>0</v>
      </c>
      <c r="CG593" s="51"/>
      <c r="CH593" s="51"/>
      <c r="CI593" s="219"/>
      <c r="CJ593" s="216"/>
      <c r="CK593" s="217"/>
      <c r="CL593" s="217"/>
      <c r="CM593" s="72">
        <f t="shared" si="785"/>
        <v>0</v>
      </c>
      <c r="CN593" s="51"/>
      <c r="CO593" s="51"/>
      <c r="CP593" s="52"/>
      <c r="CQ593" s="218"/>
      <c r="CR593" s="217"/>
      <c r="CS593" s="217"/>
      <c r="CT593" s="72">
        <f t="shared" si="786"/>
        <v>0</v>
      </c>
      <c r="CU593" s="51"/>
      <c r="CV593" s="51"/>
      <c r="CW593" s="219"/>
      <c r="CX593" s="216"/>
      <c r="CY593" s="217"/>
      <c r="CZ593" s="217"/>
      <c r="DA593" s="72">
        <f t="shared" si="787"/>
        <v>0</v>
      </c>
      <c r="DB593" s="51"/>
      <c r="DC593" s="51"/>
      <c r="DD593" s="52"/>
      <c r="DE593" s="218"/>
      <c r="DF593" s="217"/>
      <c r="DG593" s="217"/>
      <c r="DH593" s="72">
        <f t="shared" si="788"/>
        <v>0</v>
      </c>
      <c r="DI593" s="51"/>
      <c r="DJ593" s="51"/>
      <c r="DK593" s="219"/>
      <c r="DL593" s="170">
        <f t="shared" si="805"/>
        <v>0</v>
      </c>
      <c r="DM593" s="51">
        <f>DN593*Довідники!$H$2</f>
        <v>0</v>
      </c>
      <c r="DN593" s="72">
        <f t="shared" si="806"/>
        <v>0</v>
      </c>
      <c r="DO593" s="96" t="str">
        <f t="shared" si="789"/>
        <v xml:space="preserve"> </v>
      </c>
      <c r="DP593" s="68" t="str">
        <f>IF(OR(DO593&lt;Довідники!$J$3, DO593&gt;Довідники!$K$3), "!", "")</f>
        <v>!</v>
      </c>
      <c r="DQ593" s="120"/>
      <c r="DR593" s="45" t="str">
        <f t="shared" si="807"/>
        <v/>
      </c>
      <c r="DS593" s="47"/>
      <c r="DT593" s="119"/>
      <c r="DU593" s="119"/>
      <c r="DV593" s="119"/>
      <c r="DW593" s="179"/>
      <c r="DX593" s="182"/>
      <c r="DY593" s="119"/>
      <c r="DZ593" s="119"/>
      <c r="EA593" s="183"/>
      <c r="ED593" s="131">
        <f t="shared" si="808"/>
        <v>0</v>
      </c>
      <c r="EE593" s="131">
        <f t="shared" si="790"/>
        <v>0</v>
      </c>
      <c r="EF593" s="131">
        <f t="shared" si="791"/>
        <v>0</v>
      </c>
      <c r="EG593" s="131">
        <f t="shared" si="792"/>
        <v>0</v>
      </c>
      <c r="EH593" s="131">
        <f t="shared" si="793"/>
        <v>0</v>
      </c>
      <c r="EI593" s="131">
        <f t="shared" si="794"/>
        <v>0</v>
      </c>
      <c r="EJ593" s="131">
        <f t="shared" si="809"/>
        <v>0</v>
      </c>
      <c r="EL593" s="123">
        <f t="shared" si="773"/>
        <v>0</v>
      </c>
    </row>
    <row r="594" spans="1:142" ht="13.5" hidden="1" thickBot="1" x14ac:dyDescent="0.25">
      <c r="A594" s="49">
        <f t="shared" si="795"/>
        <v>5</v>
      </c>
      <c r="B594" s="588"/>
      <c r="C594" s="50" t="str">
        <f>IF(ISBLANK(D594)=FALSE,VLOOKUP(D594,Довідники!$B$2:$C$45,2,FALSE),"")</f>
        <v/>
      </c>
      <c r="D594" s="214"/>
      <c r="E594" s="215"/>
      <c r="F594" s="48" t="str">
        <f t="shared" si="796"/>
        <v/>
      </c>
      <c r="G594" s="48" t="str">
        <f>CONCATENATE(IF($X594="З", CONCATENATE($R$4, ","), ""), IF($X594=Довідники!$E$5, CONCATENATE($R$4, "*,"), ""), IF($AE594="З", CONCATENATE($Y$4, ","), ""), IF($AE594=Довідники!$E$5, CONCATENATE($Y$4, "*,"), ""), IF($AL594="З", CONCATENATE($AF$4, ","), ""), IF($AL594=Довідники!$E$5, CONCATENATE($AF$4, "*,"), ""), IF($AS594="З", CONCATENATE($AM$4, ","), ""), IF($AS594=Довідники!$E$5, CONCATENATE($AM$4, "*,"), ""), IF($AZ594="З", CONCATENATE($AT$4, ","), ""), IF($AZ594=Довідники!$E$5, CONCATENATE($AT$4, "*,"), ""), IF($BG594="З", CONCATENATE($BA$4, ","), ""), IF($BG594=Довідники!$E$5, CONCATENATE($BA$4, "*,"), ""), IF($BN594="З", CONCATENATE($BH$4, ","), ""), IF($BN594=Довідники!$E$5, CONCATENATE($BH$4, "*,"), ""), IF($BU594="З", CONCATENATE($BO$4, ","), ""), IF($BU594=Довідники!$E$5, CONCATENATE($BO$4, "*,"), ""), IF($CB594="З", CONCATENATE($BV$4, ","), ""), IF($CB594=Довідники!$E$5, CONCATENATE($BV$4, "*,"), ""), IF($CI594="З", CONCATENATE($CC$4, ","), ""), IF($CI594=Довідники!$E$5, CONCATENATE($CC$4, "*,"), ""), IF($CP594="З", CONCATENATE($CJ$4, ","), ""), IF($CP594=Довідники!$E$5, CONCATENATE($CJ$4, "*,"), ""), IF($CW594="З", CONCATENATE($CQ$4, ","), ""), IF($CW594=Довідники!$E$5, CONCATENATE($CQ$4, "*,"), ""), IF($DD594="З", CONCATENATE($CX$4, ","), ""), IF($DD594=Довідники!$E$5, CONCATENATE($CX$4, "*,"), ""), IF($DK594="З", CONCATENATE($DE$4, ","), ""), IF($DK594=Довідники!$E$5, CONCATENATE($DE$4, "*,"), ""))</f>
        <v/>
      </c>
      <c r="H594" s="48" t="str">
        <f t="shared" si="797"/>
        <v/>
      </c>
      <c r="I594" s="48" t="str">
        <f t="shared" si="798"/>
        <v/>
      </c>
      <c r="J594" s="48">
        <f t="shared" si="799"/>
        <v>0</v>
      </c>
      <c r="K594" s="48" t="str">
        <f t="shared" si="800"/>
        <v/>
      </c>
      <c r="L594" s="48">
        <f t="shared" si="774"/>
        <v>0</v>
      </c>
      <c r="M594" s="51">
        <f t="shared" si="801"/>
        <v>0</v>
      </c>
      <c r="N594" s="51">
        <f t="shared" si="802"/>
        <v>0</v>
      </c>
      <c r="O594" s="52">
        <f t="shared" si="803"/>
        <v>0</v>
      </c>
      <c r="P594" s="96" t="str">
        <f t="shared" si="804"/>
        <v xml:space="preserve"> </v>
      </c>
      <c r="Q594" s="166" t="str">
        <f>IF(OR(P594&lt;Довідники!$J$8, P594&gt;Довідники!$K$8), "!", "")</f>
        <v>!</v>
      </c>
      <c r="R594" s="216"/>
      <c r="S594" s="217"/>
      <c r="T594" s="217"/>
      <c r="U594" s="72">
        <f t="shared" si="775"/>
        <v>0</v>
      </c>
      <c r="V594" s="51"/>
      <c r="W594" s="51"/>
      <c r="X594" s="52"/>
      <c r="Y594" s="218"/>
      <c r="Z594" s="217"/>
      <c r="AA594" s="217"/>
      <c r="AB594" s="72">
        <f t="shared" si="776"/>
        <v>0</v>
      </c>
      <c r="AC594" s="51"/>
      <c r="AD594" s="51"/>
      <c r="AE594" s="219"/>
      <c r="AF594" s="216"/>
      <c r="AG594" s="217"/>
      <c r="AH594" s="217"/>
      <c r="AI594" s="72">
        <f t="shared" si="777"/>
        <v>0</v>
      </c>
      <c r="AJ594" s="51"/>
      <c r="AK594" s="51"/>
      <c r="AL594" s="52"/>
      <c r="AM594" s="218"/>
      <c r="AN594" s="217"/>
      <c r="AO594" s="217"/>
      <c r="AP594" s="72">
        <f t="shared" si="778"/>
        <v>0</v>
      </c>
      <c r="AQ594" s="51"/>
      <c r="AR594" s="51"/>
      <c r="AS594" s="219"/>
      <c r="AT594" s="216"/>
      <c r="AU594" s="217"/>
      <c r="AV594" s="217"/>
      <c r="AW594" s="72">
        <f t="shared" si="779"/>
        <v>0</v>
      </c>
      <c r="AX594" s="51"/>
      <c r="AY594" s="51"/>
      <c r="AZ594" s="52"/>
      <c r="BA594" s="218"/>
      <c r="BB594" s="217"/>
      <c r="BC594" s="217"/>
      <c r="BD594" s="72">
        <f t="shared" si="780"/>
        <v>0</v>
      </c>
      <c r="BE594" s="51"/>
      <c r="BF594" s="51"/>
      <c r="BG594" s="219"/>
      <c r="BH594" s="216"/>
      <c r="BI594" s="217"/>
      <c r="BJ594" s="217"/>
      <c r="BK594" s="72">
        <f t="shared" si="781"/>
        <v>0</v>
      </c>
      <c r="BL594" s="51"/>
      <c r="BM594" s="51"/>
      <c r="BN594" s="52"/>
      <c r="BO594" s="218"/>
      <c r="BP594" s="217"/>
      <c r="BQ594" s="217"/>
      <c r="BR594" s="72">
        <f t="shared" si="782"/>
        <v>0</v>
      </c>
      <c r="BS594" s="51"/>
      <c r="BT594" s="51"/>
      <c r="BU594" s="219"/>
      <c r="BV594" s="216"/>
      <c r="BW594" s="217"/>
      <c r="BX594" s="217"/>
      <c r="BY594" s="72">
        <f t="shared" si="783"/>
        <v>0</v>
      </c>
      <c r="BZ594" s="51"/>
      <c r="CA594" s="51"/>
      <c r="CB594" s="52"/>
      <c r="CC594" s="218"/>
      <c r="CD594" s="217"/>
      <c r="CE594" s="217"/>
      <c r="CF594" s="72">
        <f t="shared" si="784"/>
        <v>0</v>
      </c>
      <c r="CG594" s="51"/>
      <c r="CH594" s="51"/>
      <c r="CI594" s="219"/>
      <c r="CJ594" s="216"/>
      <c r="CK594" s="217"/>
      <c r="CL594" s="217"/>
      <c r="CM594" s="72">
        <f t="shared" si="785"/>
        <v>0</v>
      </c>
      <c r="CN594" s="51"/>
      <c r="CO594" s="51"/>
      <c r="CP594" s="52"/>
      <c r="CQ594" s="218"/>
      <c r="CR594" s="217"/>
      <c r="CS594" s="217"/>
      <c r="CT594" s="72">
        <f t="shared" si="786"/>
        <v>0</v>
      </c>
      <c r="CU594" s="51"/>
      <c r="CV594" s="51"/>
      <c r="CW594" s="219"/>
      <c r="CX594" s="216"/>
      <c r="CY594" s="217"/>
      <c r="CZ594" s="217"/>
      <c r="DA594" s="72">
        <f t="shared" si="787"/>
        <v>0</v>
      </c>
      <c r="DB594" s="51"/>
      <c r="DC594" s="51"/>
      <c r="DD594" s="52"/>
      <c r="DE594" s="218"/>
      <c r="DF594" s="217"/>
      <c r="DG594" s="217"/>
      <c r="DH594" s="72">
        <f t="shared" si="788"/>
        <v>0</v>
      </c>
      <c r="DI594" s="51"/>
      <c r="DJ594" s="51"/>
      <c r="DK594" s="219"/>
      <c r="DL594" s="170">
        <f t="shared" si="805"/>
        <v>0</v>
      </c>
      <c r="DM594" s="51">
        <f>DN594*Довідники!$H$2</f>
        <v>0</v>
      </c>
      <c r="DN594" s="72">
        <f t="shared" si="806"/>
        <v>0</v>
      </c>
      <c r="DO594" s="96" t="str">
        <f t="shared" si="789"/>
        <v xml:space="preserve"> </v>
      </c>
      <c r="DP594" s="68" t="str">
        <f>IF(OR(DO594&lt;Довідники!$J$3, DO594&gt;Довідники!$K$3), "!", "")</f>
        <v>!</v>
      </c>
      <c r="DQ594" s="120"/>
      <c r="DR594" s="45" t="str">
        <f t="shared" si="807"/>
        <v/>
      </c>
      <c r="DS594" s="47"/>
      <c r="DT594" s="119"/>
      <c r="DU594" s="119"/>
      <c r="DV594" s="119"/>
      <c r="DW594" s="179"/>
      <c r="DX594" s="182"/>
      <c r="DY594" s="119"/>
      <c r="DZ594" s="119"/>
      <c r="EA594" s="183"/>
      <c r="ED594" s="131">
        <f t="shared" si="808"/>
        <v>0</v>
      </c>
      <c r="EE594" s="131">
        <f t="shared" si="790"/>
        <v>0</v>
      </c>
      <c r="EF594" s="131">
        <f t="shared" si="791"/>
        <v>0</v>
      </c>
      <c r="EG594" s="131">
        <f t="shared" si="792"/>
        <v>0</v>
      </c>
      <c r="EH594" s="131">
        <f t="shared" si="793"/>
        <v>0</v>
      </c>
      <c r="EI594" s="131">
        <f t="shared" si="794"/>
        <v>0</v>
      </c>
      <c r="EJ594" s="131">
        <f t="shared" si="809"/>
        <v>0</v>
      </c>
      <c r="EL594" s="123">
        <f t="shared" si="773"/>
        <v>0</v>
      </c>
    </row>
    <row r="595" spans="1:142" ht="13.5" hidden="1" thickBot="1" x14ac:dyDescent="0.25">
      <c r="A595" s="49">
        <f t="shared" si="795"/>
        <v>6</v>
      </c>
      <c r="B595" s="588"/>
      <c r="C595" s="50" t="str">
        <f>IF(ISBLANK(D595)=FALSE,VLOOKUP(D595,Довідники!$B$2:$C$45,2,FALSE),"")</f>
        <v/>
      </c>
      <c r="D595" s="214"/>
      <c r="E595" s="215"/>
      <c r="F595" s="48" t="str">
        <f t="shared" si="796"/>
        <v/>
      </c>
      <c r="G595" s="48" t="str">
        <f>CONCATENATE(IF($X595="З", CONCATENATE($R$4, ","), ""), IF($X595=Довідники!$E$5, CONCATENATE($R$4, "*,"), ""), IF($AE595="З", CONCATENATE($Y$4, ","), ""), IF($AE595=Довідники!$E$5, CONCATENATE($Y$4, "*,"), ""), IF($AL595="З", CONCATENATE($AF$4, ","), ""), IF($AL595=Довідники!$E$5, CONCATENATE($AF$4, "*,"), ""), IF($AS595="З", CONCATENATE($AM$4, ","), ""), IF($AS595=Довідники!$E$5, CONCATENATE($AM$4, "*,"), ""), IF($AZ595="З", CONCATENATE($AT$4, ","), ""), IF($AZ595=Довідники!$E$5, CONCATENATE($AT$4, "*,"), ""), IF($BG595="З", CONCATENATE($BA$4, ","), ""), IF($BG595=Довідники!$E$5, CONCATENATE($BA$4, "*,"), ""), IF($BN595="З", CONCATENATE($BH$4, ","), ""), IF($BN595=Довідники!$E$5, CONCATENATE($BH$4, "*,"), ""), IF($BU595="З", CONCATENATE($BO$4, ","), ""), IF($BU595=Довідники!$E$5, CONCATENATE($BO$4, "*,"), ""), IF($CB595="З", CONCATENATE($BV$4, ","), ""), IF($CB595=Довідники!$E$5, CONCATENATE($BV$4, "*,"), ""), IF($CI595="З", CONCATENATE($CC$4, ","), ""), IF($CI595=Довідники!$E$5, CONCATENATE($CC$4, "*,"), ""), IF($CP595="З", CONCATENATE($CJ$4, ","), ""), IF($CP595=Довідники!$E$5, CONCATENATE($CJ$4, "*,"), ""), IF($CW595="З", CONCATENATE($CQ$4, ","), ""), IF($CW595=Довідники!$E$5, CONCATENATE($CQ$4, "*,"), ""), IF($DD595="З", CONCATENATE($CX$4, ","), ""), IF($DD595=Довідники!$E$5, CONCATENATE($CX$4, "*,"), ""), IF($DK595="З", CONCATENATE($DE$4, ","), ""), IF($DK595=Довідники!$E$5, CONCATENATE($DE$4, "*,"), ""))</f>
        <v/>
      </c>
      <c r="H595" s="48" t="str">
        <f t="shared" si="797"/>
        <v/>
      </c>
      <c r="I595" s="48" t="str">
        <f t="shared" si="798"/>
        <v/>
      </c>
      <c r="J595" s="48">
        <f t="shared" si="799"/>
        <v>0</v>
      </c>
      <c r="K595" s="48" t="str">
        <f t="shared" si="800"/>
        <v/>
      </c>
      <c r="L595" s="48">
        <f t="shared" si="774"/>
        <v>0</v>
      </c>
      <c r="M595" s="51">
        <f t="shared" si="801"/>
        <v>0</v>
      </c>
      <c r="N595" s="51">
        <f t="shared" si="802"/>
        <v>0</v>
      </c>
      <c r="O595" s="52">
        <f t="shared" si="803"/>
        <v>0</v>
      </c>
      <c r="P595" s="96" t="str">
        <f t="shared" si="804"/>
        <v xml:space="preserve"> </v>
      </c>
      <c r="Q595" s="166" t="str">
        <f>IF(OR(P595&lt;Довідники!$J$8, P595&gt;Довідники!$K$8), "!", "")</f>
        <v>!</v>
      </c>
      <c r="R595" s="216"/>
      <c r="S595" s="217"/>
      <c r="T595" s="217"/>
      <c r="U595" s="72">
        <f t="shared" si="775"/>
        <v>0</v>
      </c>
      <c r="V595" s="51"/>
      <c r="W595" s="51"/>
      <c r="X595" s="52"/>
      <c r="Y595" s="218"/>
      <c r="Z595" s="217"/>
      <c r="AA595" s="217"/>
      <c r="AB595" s="72">
        <f t="shared" si="776"/>
        <v>0</v>
      </c>
      <c r="AC595" s="51"/>
      <c r="AD595" s="51"/>
      <c r="AE595" s="219"/>
      <c r="AF595" s="216"/>
      <c r="AG595" s="217"/>
      <c r="AH595" s="217"/>
      <c r="AI595" s="72">
        <f t="shared" si="777"/>
        <v>0</v>
      </c>
      <c r="AJ595" s="51"/>
      <c r="AK595" s="51"/>
      <c r="AL595" s="52"/>
      <c r="AM595" s="218"/>
      <c r="AN595" s="217"/>
      <c r="AO595" s="217"/>
      <c r="AP595" s="72">
        <f t="shared" si="778"/>
        <v>0</v>
      </c>
      <c r="AQ595" s="51"/>
      <c r="AR595" s="51"/>
      <c r="AS595" s="219"/>
      <c r="AT595" s="216"/>
      <c r="AU595" s="217"/>
      <c r="AV595" s="217"/>
      <c r="AW595" s="72">
        <f t="shared" si="779"/>
        <v>0</v>
      </c>
      <c r="AX595" s="51"/>
      <c r="AY595" s="51"/>
      <c r="AZ595" s="52"/>
      <c r="BA595" s="218"/>
      <c r="BB595" s="217"/>
      <c r="BC595" s="217"/>
      <c r="BD595" s="72">
        <f t="shared" si="780"/>
        <v>0</v>
      </c>
      <c r="BE595" s="51"/>
      <c r="BF595" s="51"/>
      <c r="BG595" s="219"/>
      <c r="BH595" s="216"/>
      <c r="BI595" s="217"/>
      <c r="BJ595" s="217"/>
      <c r="BK595" s="72">
        <f t="shared" si="781"/>
        <v>0</v>
      </c>
      <c r="BL595" s="51"/>
      <c r="BM595" s="51"/>
      <c r="BN595" s="52"/>
      <c r="BO595" s="218"/>
      <c r="BP595" s="217"/>
      <c r="BQ595" s="217"/>
      <c r="BR595" s="72">
        <f t="shared" si="782"/>
        <v>0</v>
      </c>
      <c r="BS595" s="51"/>
      <c r="BT595" s="51"/>
      <c r="BU595" s="219"/>
      <c r="BV595" s="216"/>
      <c r="BW595" s="217"/>
      <c r="BX595" s="217"/>
      <c r="BY595" s="72">
        <f t="shared" si="783"/>
        <v>0</v>
      </c>
      <c r="BZ595" s="51"/>
      <c r="CA595" s="51"/>
      <c r="CB595" s="52"/>
      <c r="CC595" s="218"/>
      <c r="CD595" s="217"/>
      <c r="CE595" s="217"/>
      <c r="CF595" s="72">
        <f t="shared" si="784"/>
        <v>0</v>
      </c>
      <c r="CG595" s="51"/>
      <c r="CH595" s="51"/>
      <c r="CI595" s="219"/>
      <c r="CJ595" s="216"/>
      <c r="CK595" s="217"/>
      <c r="CL595" s="217"/>
      <c r="CM595" s="72">
        <f t="shared" si="785"/>
        <v>0</v>
      </c>
      <c r="CN595" s="51"/>
      <c r="CO595" s="51"/>
      <c r="CP595" s="52"/>
      <c r="CQ595" s="218"/>
      <c r="CR595" s="217"/>
      <c r="CS595" s="217"/>
      <c r="CT595" s="72">
        <f t="shared" si="786"/>
        <v>0</v>
      </c>
      <c r="CU595" s="51"/>
      <c r="CV595" s="51"/>
      <c r="CW595" s="219"/>
      <c r="CX595" s="216"/>
      <c r="CY595" s="217"/>
      <c r="CZ595" s="217"/>
      <c r="DA595" s="72">
        <f t="shared" si="787"/>
        <v>0</v>
      </c>
      <c r="DB595" s="51"/>
      <c r="DC595" s="51"/>
      <c r="DD595" s="52"/>
      <c r="DE595" s="218"/>
      <c r="DF595" s="217"/>
      <c r="DG595" s="217"/>
      <c r="DH595" s="72">
        <f t="shared" si="788"/>
        <v>0</v>
      </c>
      <c r="DI595" s="51"/>
      <c r="DJ595" s="51"/>
      <c r="DK595" s="219"/>
      <c r="DL595" s="170">
        <f t="shared" si="805"/>
        <v>0</v>
      </c>
      <c r="DM595" s="51">
        <f>DN595*Довідники!$H$2</f>
        <v>0</v>
      </c>
      <c r="DN595" s="72">
        <f t="shared" si="806"/>
        <v>0</v>
      </c>
      <c r="DO595" s="96" t="str">
        <f t="shared" si="789"/>
        <v xml:space="preserve"> </v>
      </c>
      <c r="DP595" s="68" t="str">
        <f>IF(OR(DO595&lt;Довідники!$J$3, DO595&gt;Довідники!$K$3), "!", "")</f>
        <v>!</v>
      </c>
      <c r="DQ595" s="120"/>
      <c r="DR595" s="45" t="str">
        <f t="shared" si="807"/>
        <v/>
      </c>
      <c r="DS595" s="47"/>
      <c r="DT595" s="119"/>
      <c r="DU595" s="119"/>
      <c r="DV595" s="119"/>
      <c r="DW595" s="179"/>
      <c r="DX595" s="182"/>
      <c r="DY595" s="119"/>
      <c r="DZ595" s="119"/>
      <c r="EA595" s="183"/>
      <c r="ED595" s="131">
        <f t="shared" si="808"/>
        <v>0</v>
      </c>
      <c r="EE595" s="131">
        <f t="shared" si="790"/>
        <v>0</v>
      </c>
      <c r="EF595" s="131">
        <f t="shared" si="791"/>
        <v>0</v>
      </c>
      <c r="EG595" s="131">
        <f t="shared" si="792"/>
        <v>0</v>
      </c>
      <c r="EH595" s="131">
        <f t="shared" si="793"/>
        <v>0</v>
      </c>
      <c r="EI595" s="131">
        <f t="shared" si="794"/>
        <v>0</v>
      </c>
      <c r="EJ595" s="131">
        <f t="shared" si="809"/>
        <v>0</v>
      </c>
      <c r="EL595" s="123">
        <f t="shared" si="773"/>
        <v>0</v>
      </c>
    </row>
    <row r="596" spans="1:142" ht="13.5" hidden="1" thickBot="1" x14ac:dyDescent="0.25">
      <c r="A596" s="49">
        <f t="shared" si="795"/>
        <v>7</v>
      </c>
      <c r="B596" s="588"/>
      <c r="C596" s="50" t="str">
        <f>IF(ISBLANK(D596)=FALSE,VLOOKUP(D596,Довідники!$B$2:$C$45,2,FALSE),"")</f>
        <v/>
      </c>
      <c r="D596" s="214"/>
      <c r="E596" s="215"/>
      <c r="F596" s="48" t="str">
        <f t="shared" si="796"/>
        <v/>
      </c>
      <c r="G596" s="48" t="str">
        <f>CONCATENATE(IF($X596="З", CONCATENATE($R$4, ","), ""), IF($X596=Довідники!$E$5, CONCATENATE($R$4, "*,"), ""), IF($AE596="З", CONCATENATE($Y$4, ","), ""), IF($AE596=Довідники!$E$5, CONCATENATE($Y$4, "*,"), ""), IF($AL596="З", CONCATENATE($AF$4, ","), ""), IF($AL596=Довідники!$E$5, CONCATENATE($AF$4, "*,"), ""), IF($AS596="З", CONCATENATE($AM$4, ","), ""), IF($AS596=Довідники!$E$5, CONCATENATE($AM$4, "*,"), ""), IF($AZ596="З", CONCATENATE($AT$4, ","), ""), IF($AZ596=Довідники!$E$5, CONCATENATE($AT$4, "*,"), ""), IF($BG596="З", CONCATENATE($BA$4, ","), ""), IF($BG596=Довідники!$E$5, CONCATENATE($BA$4, "*,"), ""), IF($BN596="З", CONCATENATE($BH$4, ","), ""), IF($BN596=Довідники!$E$5, CONCATENATE($BH$4, "*,"), ""), IF($BU596="З", CONCATENATE($BO$4, ","), ""), IF($BU596=Довідники!$E$5, CONCATENATE($BO$4, "*,"), ""), IF($CB596="З", CONCATENATE($BV$4, ","), ""), IF($CB596=Довідники!$E$5, CONCATENATE($BV$4, "*,"), ""), IF($CI596="З", CONCATENATE($CC$4, ","), ""), IF($CI596=Довідники!$E$5, CONCATENATE($CC$4, "*,"), ""), IF($CP596="З", CONCATENATE($CJ$4, ","), ""), IF($CP596=Довідники!$E$5, CONCATENATE($CJ$4, "*,"), ""), IF($CW596="З", CONCATENATE($CQ$4, ","), ""), IF($CW596=Довідники!$E$5, CONCATENATE($CQ$4, "*,"), ""), IF($DD596="З", CONCATENATE($CX$4, ","), ""), IF($DD596=Довідники!$E$5, CONCATENATE($CX$4, "*,"), ""), IF($DK596="З", CONCATENATE($DE$4, ","), ""), IF($DK596=Довідники!$E$5, CONCATENATE($DE$4, "*,"), ""))</f>
        <v/>
      </c>
      <c r="H596" s="48" t="str">
        <f t="shared" si="797"/>
        <v/>
      </c>
      <c r="I596" s="48" t="str">
        <f t="shared" si="798"/>
        <v/>
      </c>
      <c r="J596" s="48">
        <f t="shared" si="799"/>
        <v>0</v>
      </c>
      <c r="K596" s="48" t="str">
        <f t="shared" si="800"/>
        <v/>
      </c>
      <c r="L596" s="48">
        <f t="shared" si="774"/>
        <v>0</v>
      </c>
      <c r="M596" s="51">
        <f t="shared" si="801"/>
        <v>0</v>
      </c>
      <c r="N596" s="51">
        <f t="shared" si="802"/>
        <v>0</v>
      </c>
      <c r="O596" s="52">
        <f t="shared" si="803"/>
        <v>0</v>
      </c>
      <c r="P596" s="96" t="str">
        <f t="shared" si="804"/>
        <v xml:space="preserve"> </v>
      </c>
      <c r="Q596" s="166" t="str">
        <f>IF(OR(P596&lt;Довідники!$J$8, P596&gt;Довідники!$K$8), "!", "")</f>
        <v>!</v>
      </c>
      <c r="R596" s="216"/>
      <c r="S596" s="217"/>
      <c r="T596" s="217"/>
      <c r="U596" s="72">
        <f t="shared" si="775"/>
        <v>0</v>
      </c>
      <c r="V596" s="51"/>
      <c r="W596" s="51"/>
      <c r="X596" s="52"/>
      <c r="Y596" s="218"/>
      <c r="Z596" s="217"/>
      <c r="AA596" s="217"/>
      <c r="AB596" s="72">
        <f t="shared" si="776"/>
        <v>0</v>
      </c>
      <c r="AC596" s="51"/>
      <c r="AD596" s="51"/>
      <c r="AE596" s="219"/>
      <c r="AF596" s="216"/>
      <c r="AG596" s="217"/>
      <c r="AH596" s="217"/>
      <c r="AI596" s="72">
        <f t="shared" si="777"/>
        <v>0</v>
      </c>
      <c r="AJ596" s="51"/>
      <c r="AK596" s="51"/>
      <c r="AL596" s="52"/>
      <c r="AM596" s="218"/>
      <c r="AN596" s="217"/>
      <c r="AO596" s="217"/>
      <c r="AP596" s="72">
        <f t="shared" si="778"/>
        <v>0</v>
      </c>
      <c r="AQ596" s="51"/>
      <c r="AR596" s="51"/>
      <c r="AS596" s="219"/>
      <c r="AT596" s="216"/>
      <c r="AU596" s="217"/>
      <c r="AV596" s="217"/>
      <c r="AW596" s="72">
        <f t="shared" si="779"/>
        <v>0</v>
      </c>
      <c r="AX596" s="51"/>
      <c r="AY596" s="51"/>
      <c r="AZ596" s="52"/>
      <c r="BA596" s="218"/>
      <c r="BB596" s="217"/>
      <c r="BC596" s="217"/>
      <c r="BD596" s="72">
        <f t="shared" si="780"/>
        <v>0</v>
      </c>
      <c r="BE596" s="51"/>
      <c r="BF596" s="51"/>
      <c r="BG596" s="219"/>
      <c r="BH596" s="216"/>
      <c r="BI596" s="217"/>
      <c r="BJ596" s="217"/>
      <c r="BK596" s="72">
        <f t="shared" si="781"/>
        <v>0</v>
      </c>
      <c r="BL596" s="51"/>
      <c r="BM596" s="51"/>
      <c r="BN596" s="52"/>
      <c r="BO596" s="218"/>
      <c r="BP596" s="217"/>
      <c r="BQ596" s="217"/>
      <c r="BR596" s="72">
        <f t="shared" si="782"/>
        <v>0</v>
      </c>
      <c r="BS596" s="51"/>
      <c r="BT596" s="51"/>
      <c r="BU596" s="219"/>
      <c r="BV596" s="216"/>
      <c r="BW596" s="217"/>
      <c r="BX596" s="217"/>
      <c r="BY596" s="72">
        <f t="shared" si="783"/>
        <v>0</v>
      </c>
      <c r="BZ596" s="51"/>
      <c r="CA596" s="51"/>
      <c r="CB596" s="52"/>
      <c r="CC596" s="218"/>
      <c r="CD596" s="217"/>
      <c r="CE596" s="217"/>
      <c r="CF596" s="72">
        <f t="shared" si="784"/>
        <v>0</v>
      </c>
      <c r="CG596" s="51"/>
      <c r="CH596" s="51"/>
      <c r="CI596" s="219"/>
      <c r="CJ596" s="216"/>
      <c r="CK596" s="217"/>
      <c r="CL596" s="217"/>
      <c r="CM596" s="72">
        <f t="shared" si="785"/>
        <v>0</v>
      </c>
      <c r="CN596" s="51"/>
      <c r="CO596" s="51"/>
      <c r="CP596" s="52"/>
      <c r="CQ596" s="218"/>
      <c r="CR596" s="217"/>
      <c r="CS596" s="217"/>
      <c r="CT596" s="72">
        <f t="shared" si="786"/>
        <v>0</v>
      </c>
      <c r="CU596" s="51"/>
      <c r="CV596" s="51"/>
      <c r="CW596" s="219"/>
      <c r="CX596" s="216"/>
      <c r="CY596" s="217"/>
      <c r="CZ596" s="217"/>
      <c r="DA596" s="72">
        <f t="shared" si="787"/>
        <v>0</v>
      </c>
      <c r="DB596" s="51"/>
      <c r="DC596" s="51"/>
      <c r="DD596" s="52"/>
      <c r="DE596" s="218"/>
      <c r="DF596" s="217"/>
      <c r="DG596" s="217"/>
      <c r="DH596" s="72">
        <f t="shared" si="788"/>
        <v>0</v>
      </c>
      <c r="DI596" s="51"/>
      <c r="DJ596" s="51"/>
      <c r="DK596" s="219"/>
      <c r="DL596" s="170">
        <f t="shared" si="805"/>
        <v>0</v>
      </c>
      <c r="DM596" s="51">
        <f>DN596*Довідники!$H$2</f>
        <v>0</v>
      </c>
      <c r="DN596" s="72">
        <f t="shared" si="806"/>
        <v>0</v>
      </c>
      <c r="DO596" s="96" t="str">
        <f t="shared" si="789"/>
        <v xml:space="preserve"> </v>
      </c>
      <c r="DP596" s="68" t="str">
        <f>IF(OR(DO596&lt;Довідники!$J$3, DO596&gt;Довідники!$K$3), "!", "")</f>
        <v>!</v>
      </c>
      <c r="DQ596" s="120"/>
      <c r="DR596" s="45" t="str">
        <f t="shared" si="807"/>
        <v/>
      </c>
      <c r="DS596" s="47"/>
      <c r="DT596" s="119"/>
      <c r="DU596" s="119"/>
      <c r="DV596" s="119"/>
      <c r="DW596" s="179"/>
      <c r="DX596" s="182"/>
      <c r="DY596" s="119"/>
      <c r="DZ596" s="119"/>
      <c r="EA596" s="183"/>
      <c r="ED596" s="131">
        <f t="shared" si="808"/>
        <v>0</v>
      </c>
      <c r="EE596" s="131">
        <f t="shared" si="790"/>
        <v>0</v>
      </c>
      <c r="EF596" s="131">
        <f t="shared" si="791"/>
        <v>0</v>
      </c>
      <c r="EG596" s="131">
        <f t="shared" si="792"/>
        <v>0</v>
      </c>
      <c r="EH596" s="131">
        <f t="shared" si="793"/>
        <v>0</v>
      </c>
      <c r="EI596" s="131">
        <f t="shared" si="794"/>
        <v>0</v>
      </c>
      <c r="EJ596" s="131">
        <f t="shared" si="809"/>
        <v>0</v>
      </c>
      <c r="EL596" s="123">
        <f t="shared" si="773"/>
        <v>0</v>
      </c>
    </row>
    <row r="597" spans="1:142" ht="13.5" hidden="1" thickBot="1" x14ac:dyDescent="0.25">
      <c r="A597" s="49">
        <f t="shared" si="795"/>
        <v>8</v>
      </c>
      <c r="B597" s="588"/>
      <c r="C597" s="50" t="str">
        <f>IF(ISBLANK(D597)=FALSE,VLOOKUP(D597,Довідники!$B$2:$C$45,2,FALSE),"")</f>
        <v/>
      </c>
      <c r="D597" s="214"/>
      <c r="E597" s="215"/>
      <c r="F597" s="48" t="str">
        <f t="shared" si="796"/>
        <v/>
      </c>
      <c r="G597" s="48" t="str">
        <f>CONCATENATE(IF($X597="З", CONCATENATE($R$4, ","), ""), IF($X597=Довідники!$E$5, CONCATENATE($R$4, "*,"), ""), IF($AE597="З", CONCATENATE($Y$4, ","), ""), IF($AE597=Довідники!$E$5, CONCATENATE($Y$4, "*,"), ""), IF($AL597="З", CONCATENATE($AF$4, ","), ""), IF($AL597=Довідники!$E$5, CONCATENATE($AF$4, "*,"), ""), IF($AS597="З", CONCATENATE($AM$4, ","), ""), IF($AS597=Довідники!$E$5, CONCATENATE($AM$4, "*,"), ""), IF($AZ597="З", CONCATENATE($AT$4, ","), ""), IF($AZ597=Довідники!$E$5, CONCATENATE($AT$4, "*,"), ""), IF($BG597="З", CONCATENATE($BA$4, ","), ""), IF($BG597=Довідники!$E$5, CONCATENATE($BA$4, "*,"), ""), IF($BN597="З", CONCATENATE($BH$4, ","), ""), IF($BN597=Довідники!$E$5, CONCATENATE($BH$4, "*,"), ""), IF($BU597="З", CONCATENATE($BO$4, ","), ""), IF($BU597=Довідники!$E$5, CONCATENATE($BO$4, "*,"), ""), IF($CB597="З", CONCATENATE($BV$4, ","), ""), IF($CB597=Довідники!$E$5, CONCATENATE($BV$4, "*,"), ""), IF($CI597="З", CONCATENATE($CC$4, ","), ""), IF($CI597=Довідники!$E$5, CONCATENATE($CC$4, "*,"), ""), IF($CP597="З", CONCATENATE($CJ$4, ","), ""), IF($CP597=Довідники!$E$5, CONCATENATE($CJ$4, "*,"), ""), IF($CW597="З", CONCATENATE($CQ$4, ","), ""), IF($CW597=Довідники!$E$5, CONCATENATE($CQ$4, "*,"), ""), IF($DD597="З", CONCATENATE($CX$4, ","), ""), IF($DD597=Довідники!$E$5, CONCATENATE($CX$4, "*,"), ""), IF($DK597="З", CONCATENATE($DE$4, ","), ""), IF($DK597=Довідники!$E$5, CONCATENATE($DE$4, "*,"), ""))</f>
        <v/>
      </c>
      <c r="H597" s="48" t="str">
        <f t="shared" si="797"/>
        <v/>
      </c>
      <c r="I597" s="48" t="str">
        <f t="shared" si="798"/>
        <v/>
      </c>
      <c r="J597" s="48">
        <f t="shared" si="799"/>
        <v>0</v>
      </c>
      <c r="K597" s="48" t="str">
        <f t="shared" si="800"/>
        <v/>
      </c>
      <c r="L597" s="48">
        <f t="shared" si="774"/>
        <v>0</v>
      </c>
      <c r="M597" s="51">
        <f t="shared" si="801"/>
        <v>0</v>
      </c>
      <c r="N597" s="51">
        <f t="shared" si="802"/>
        <v>0</v>
      </c>
      <c r="O597" s="52">
        <f t="shared" si="803"/>
        <v>0</v>
      </c>
      <c r="P597" s="96" t="str">
        <f t="shared" si="804"/>
        <v xml:space="preserve"> </v>
      </c>
      <c r="Q597" s="166" t="str">
        <f>IF(OR(P597&lt;Довідники!$J$8, P597&gt;Довідники!$K$8), "!", "")</f>
        <v>!</v>
      </c>
      <c r="R597" s="216"/>
      <c r="S597" s="217"/>
      <c r="T597" s="217"/>
      <c r="U597" s="72">
        <f t="shared" si="775"/>
        <v>0</v>
      </c>
      <c r="V597" s="51"/>
      <c r="W597" s="51"/>
      <c r="X597" s="52"/>
      <c r="Y597" s="218"/>
      <c r="Z597" s="217"/>
      <c r="AA597" s="217"/>
      <c r="AB597" s="72">
        <f t="shared" si="776"/>
        <v>0</v>
      </c>
      <c r="AC597" s="51"/>
      <c r="AD597" s="51"/>
      <c r="AE597" s="219"/>
      <c r="AF597" s="216"/>
      <c r="AG597" s="217"/>
      <c r="AH597" s="217"/>
      <c r="AI597" s="72">
        <f t="shared" si="777"/>
        <v>0</v>
      </c>
      <c r="AJ597" s="51"/>
      <c r="AK597" s="51"/>
      <c r="AL597" s="52"/>
      <c r="AM597" s="218"/>
      <c r="AN597" s="217"/>
      <c r="AO597" s="217"/>
      <c r="AP597" s="72">
        <f t="shared" si="778"/>
        <v>0</v>
      </c>
      <c r="AQ597" s="51"/>
      <c r="AR597" s="51"/>
      <c r="AS597" s="219"/>
      <c r="AT597" s="216"/>
      <c r="AU597" s="217"/>
      <c r="AV597" s="217"/>
      <c r="AW597" s="72">
        <f t="shared" si="779"/>
        <v>0</v>
      </c>
      <c r="AX597" s="51"/>
      <c r="AY597" s="51"/>
      <c r="AZ597" s="52"/>
      <c r="BA597" s="218"/>
      <c r="BB597" s="217"/>
      <c r="BC597" s="217"/>
      <c r="BD597" s="72">
        <f t="shared" si="780"/>
        <v>0</v>
      </c>
      <c r="BE597" s="51"/>
      <c r="BF597" s="51"/>
      <c r="BG597" s="219"/>
      <c r="BH597" s="216"/>
      <c r="BI597" s="217"/>
      <c r="BJ597" s="217"/>
      <c r="BK597" s="72">
        <f t="shared" si="781"/>
        <v>0</v>
      </c>
      <c r="BL597" s="51"/>
      <c r="BM597" s="51"/>
      <c r="BN597" s="52"/>
      <c r="BO597" s="218"/>
      <c r="BP597" s="217"/>
      <c r="BQ597" s="217"/>
      <c r="BR597" s="72">
        <f t="shared" si="782"/>
        <v>0</v>
      </c>
      <c r="BS597" s="51"/>
      <c r="BT597" s="51"/>
      <c r="BU597" s="219"/>
      <c r="BV597" s="216"/>
      <c r="BW597" s="217"/>
      <c r="BX597" s="217"/>
      <c r="BY597" s="72">
        <f t="shared" si="783"/>
        <v>0</v>
      </c>
      <c r="BZ597" s="51"/>
      <c r="CA597" s="51"/>
      <c r="CB597" s="52"/>
      <c r="CC597" s="218"/>
      <c r="CD597" s="217"/>
      <c r="CE597" s="217"/>
      <c r="CF597" s="72">
        <f t="shared" si="784"/>
        <v>0</v>
      </c>
      <c r="CG597" s="51"/>
      <c r="CH597" s="51"/>
      <c r="CI597" s="219"/>
      <c r="CJ597" s="216"/>
      <c r="CK597" s="217"/>
      <c r="CL597" s="217"/>
      <c r="CM597" s="72">
        <f t="shared" si="785"/>
        <v>0</v>
      </c>
      <c r="CN597" s="51"/>
      <c r="CO597" s="51"/>
      <c r="CP597" s="52"/>
      <c r="CQ597" s="218"/>
      <c r="CR597" s="217"/>
      <c r="CS597" s="217"/>
      <c r="CT597" s="72">
        <f t="shared" si="786"/>
        <v>0</v>
      </c>
      <c r="CU597" s="51"/>
      <c r="CV597" s="51"/>
      <c r="CW597" s="219"/>
      <c r="CX597" s="216"/>
      <c r="CY597" s="217"/>
      <c r="CZ597" s="217"/>
      <c r="DA597" s="72">
        <f t="shared" si="787"/>
        <v>0</v>
      </c>
      <c r="DB597" s="51"/>
      <c r="DC597" s="51"/>
      <c r="DD597" s="52"/>
      <c r="DE597" s="218"/>
      <c r="DF597" s="217"/>
      <c r="DG597" s="217"/>
      <c r="DH597" s="72">
        <f t="shared" si="788"/>
        <v>0</v>
      </c>
      <c r="DI597" s="51"/>
      <c r="DJ597" s="51"/>
      <c r="DK597" s="219"/>
      <c r="DL597" s="170">
        <f t="shared" si="805"/>
        <v>0</v>
      </c>
      <c r="DM597" s="51">
        <f>DN597*Довідники!$H$2</f>
        <v>0</v>
      </c>
      <c r="DN597" s="72">
        <f t="shared" si="806"/>
        <v>0</v>
      </c>
      <c r="DO597" s="96" t="str">
        <f t="shared" si="789"/>
        <v xml:space="preserve"> </v>
      </c>
      <c r="DP597" s="68" t="str">
        <f>IF(OR(DO597&lt;Довідники!$J$3, DO597&gt;Довідники!$K$3), "!", "")</f>
        <v>!</v>
      </c>
      <c r="DQ597" s="120"/>
      <c r="DR597" s="45" t="str">
        <f t="shared" si="807"/>
        <v/>
      </c>
      <c r="DS597" s="47"/>
      <c r="DT597" s="119"/>
      <c r="DU597" s="119"/>
      <c r="DV597" s="119"/>
      <c r="DW597" s="179"/>
      <c r="DX597" s="182"/>
      <c r="DY597" s="119"/>
      <c r="DZ597" s="119"/>
      <c r="EA597" s="183"/>
      <c r="ED597" s="131">
        <f t="shared" si="808"/>
        <v>0</v>
      </c>
      <c r="EE597" s="131">
        <f t="shared" si="790"/>
        <v>0</v>
      </c>
      <c r="EF597" s="131">
        <f t="shared" si="791"/>
        <v>0</v>
      </c>
      <c r="EG597" s="131">
        <f t="shared" si="792"/>
        <v>0</v>
      </c>
      <c r="EH597" s="131">
        <f t="shared" si="793"/>
        <v>0</v>
      </c>
      <c r="EI597" s="131">
        <f t="shared" si="794"/>
        <v>0</v>
      </c>
      <c r="EJ597" s="131">
        <f t="shared" si="809"/>
        <v>0</v>
      </c>
      <c r="EL597" s="123">
        <f t="shared" si="773"/>
        <v>0</v>
      </c>
    </row>
    <row r="598" spans="1:142" ht="13.5" hidden="1" thickBot="1" x14ac:dyDescent="0.25">
      <c r="A598" s="49">
        <f t="shared" si="795"/>
        <v>9</v>
      </c>
      <c r="B598" s="588"/>
      <c r="C598" s="50" t="str">
        <f>IF(ISBLANK(D598)=FALSE,VLOOKUP(D598,Довідники!$B$2:$C$45,2,FALSE),"")</f>
        <v/>
      </c>
      <c r="D598" s="214"/>
      <c r="E598" s="215"/>
      <c r="F598" s="48" t="str">
        <f t="shared" si="796"/>
        <v/>
      </c>
      <c r="G598" s="48" t="str">
        <f>CONCATENATE(IF($X598="З", CONCATENATE($R$4, ","), ""), IF($X598=Довідники!$E$5, CONCATENATE($R$4, "*,"), ""), IF($AE598="З", CONCATENATE($Y$4, ","), ""), IF($AE598=Довідники!$E$5, CONCATENATE($Y$4, "*,"), ""), IF($AL598="З", CONCATENATE($AF$4, ","), ""), IF($AL598=Довідники!$E$5, CONCATENATE($AF$4, "*,"), ""), IF($AS598="З", CONCATENATE($AM$4, ","), ""), IF($AS598=Довідники!$E$5, CONCATENATE($AM$4, "*,"), ""), IF($AZ598="З", CONCATENATE($AT$4, ","), ""), IF($AZ598=Довідники!$E$5, CONCATENATE($AT$4, "*,"), ""), IF($BG598="З", CONCATENATE($BA$4, ","), ""), IF($BG598=Довідники!$E$5, CONCATENATE($BA$4, "*,"), ""), IF($BN598="З", CONCATENATE($BH$4, ","), ""), IF($BN598=Довідники!$E$5, CONCATENATE($BH$4, "*,"), ""), IF($BU598="З", CONCATENATE($BO$4, ","), ""), IF($BU598=Довідники!$E$5, CONCATENATE($BO$4, "*,"), ""), IF($CB598="З", CONCATENATE($BV$4, ","), ""), IF($CB598=Довідники!$E$5, CONCATENATE($BV$4, "*,"), ""), IF($CI598="З", CONCATENATE($CC$4, ","), ""), IF($CI598=Довідники!$E$5, CONCATENATE($CC$4, "*,"), ""), IF($CP598="З", CONCATENATE($CJ$4, ","), ""), IF($CP598=Довідники!$E$5, CONCATENATE($CJ$4, "*,"), ""), IF($CW598="З", CONCATENATE($CQ$4, ","), ""), IF($CW598=Довідники!$E$5, CONCATENATE($CQ$4, "*,"), ""), IF($DD598="З", CONCATENATE($CX$4, ","), ""), IF($DD598=Довідники!$E$5, CONCATENATE($CX$4, "*,"), ""), IF($DK598="З", CONCATENATE($DE$4, ","), ""), IF($DK598=Довідники!$E$5, CONCATENATE($DE$4, "*,"), ""))</f>
        <v/>
      </c>
      <c r="H598" s="48" t="str">
        <f t="shared" si="797"/>
        <v/>
      </c>
      <c r="I598" s="48" t="str">
        <f t="shared" si="798"/>
        <v/>
      </c>
      <c r="J598" s="48">
        <f t="shared" si="799"/>
        <v>0</v>
      </c>
      <c r="K598" s="48" t="str">
        <f t="shared" si="800"/>
        <v/>
      </c>
      <c r="L598" s="48">
        <f t="shared" si="774"/>
        <v>0</v>
      </c>
      <c r="M598" s="51">
        <f t="shared" si="801"/>
        <v>0</v>
      </c>
      <c r="N598" s="51">
        <f t="shared" si="802"/>
        <v>0</v>
      </c>
      <c r="O598" s="52">
        <f t="shared" si="803"/>
        <v>0</v>
      </c>
      <c r="P598" s="96" t="str">
        <f t="shared" si="804"/>
        <v xml:space="preserve"> </v>
      </c>
      <c r="Q598" s="166" t="str">
        <f>IF(OR(P598&lt;Довідники!$J$8, P598&gt;Довідники!$K$8), "!", "")</f>
        <v>!</v>
      </c>
      <c r="R598" s="216"/>
      <c r="S598" s="217"/>
      <c r="T598" s="217"/>
      <c r="U598" s="72">
        <f t="shared" si="775"/>
        <v>0</v>
      </c>
      <c r="V598" s="51"/>
      <c r="W598" s="51"/>
      <c r="X598" s="52"/>
      <c r="Y598" s="218"/>
      <c r="Z598" s="217"/>
      <c r="AA598" s="217"/>
      <c r="AB598" s="72">
        <f t="shared" si="776"/>
        <v>0</v>
      </c>
      <c r="AC598" s="51"/>
      <c r="AD598" s="51"/>
      <c r="AE598" s="219"/>
      <c r="AF598" s="216"/>
      <c r="AG598" s="217"/>
      <c r="AH598" s="217"/>
      <c r="AI598" s="72">
        <f t="shared" si="777"/>
        <v>0</v>
      </c>
      <c r="AJ598" s="51"/>
      <c r="AK598" s="51"/>
      <c r="AL598" s="52"/>
      <c r="AM598" s="218"/>
      <c r="AN598" s="217"/>
      <c r="AO598" s="217"/>
      <c r="AP598" s="72">
        <f t="shared" si="778"/>
        <v>0</v>
      </c>
      <c r="AQ598" s="51"/>
      <c r="AR598" s="51"/>
      <c r="AS598" s="219"/>
      <c r="AT598" s="216"/>
      <c r="AU598" s="217"/>
      <c r="AV598" s="217"/>
      <c r="AW598" s="72">
        <f t="shared" si="779"/>
        <v>0</v>
      </c>
      <c r="AX598" s="51"/>
      <c r="AY598" s="51"/>
      <c r="AZ598" s="52"/>
      <c r="BA598" s="218"/>
      <c r="BB598" s="217"/>
      <c r="BC598" s="217"/>
      <c r="BD598" s="72">
        <f t="shared" si="780"/>
        <v>0</v>
      </c>
      <c r="BE598" s="51"/>
      <c r="BF598" s="51"/>
      <c r="BG598" s="219"/>
      <c r="BH598" s="216"/>
      <c r="BI598" s="217"/>
      <c r="BJ598" s="217"/>
      <c r="BK598" s="72">
        <f t="shared" si="781"/>
        <v>0</v>
      </c>
      <c r="BL598" s="51"/>
      <c r="BM598" s="51"/>
      <c r="BN598" s="52"/>
      <c r="BO598" s="218"/>
      <c r="BP598" s="217"/>
      <c r="BQ598" s="217"/>
      <c r="BR598" s="72">
        <f t="shared" si="782"/>
        <v>0</v>
      </c>
      <c r="BS598" s="51"/>
      <c r="BT598" s="51"/>
      <c r="BU598" s="219"/>
      <c r="BV598" s="216"/>
      <c r="BW598" s="217"/>
      <c r="BX598" s="217"/>
      <c r="BY598" s="72">
        <f t="shared" si="783"/>
        <v>0</v>
      </c>
      <c r="BZ598" s="51"/>
      <c r="CA598" s="51"/>
      <c r="CB598" s="52"/>
      <c r="CC598" s="218"/>
      <c r="CD598" s="217"/>
      <c r="CE598" s="217"/>
      <c r="CF598" s="72">
        <f t="shared" si="784"/>
        <v>0</v>
      </c>
      <c r="CG598" s="51"/>
      <c r="CH598" s="51"/>
      <c r="CI598" s="219"/>
      <c r="CJ598" s="216"/>
      <c r="CK598" s="217"/>
      <c r="CL598" s="217"/>
      <c r="CM598" s="72">
        <f t="shared" si="785"/>
        <v>0</v>
      </c>
      <c r="CN598" s="51"/>
      <c r="CO598" s="51"/>
      <c r="CP598" s="52"/>
      <c r="CQ598" s="218"/>
      <c r="CR598" s="217"/>
      <c r="CS598" s="217"/>
      <c r="CT598" s="72">
        <f t="shared" si="786"/>
        <v>0</v>
      </c>
      <c r="CU598" s="51"/>
      <c r="CV598" s="51"/>
      <c r="CW598" s="219"/>
      <c r="CX598" s="216"/>
      <c r="CY598" s="217"/>
      <c r="CZ598" s="217"/>
      <c r="DA598" s="72">
        <f t="shared" si="787"/>
        <v>0</v>
      </c>
      <c r="DB598" s="51"/>
      <c r="DC598" s="51"/>
      <c r="DD598" s="52"/>
      <c r="DE598" s="218"/>
      <c r="DF598" s="217"/>
      <c r="DG598" s="217"/>
      <c r="DH598" s="72">
        <f t="shared" si="788"/>
        <v>0</v>
      </c>
      <c r="DI598" s="51"/>
      <c r="DJ598" s="51"/>
      <c r="DK598" s="219"/>
      <c r="DL598" s="170">
        <f t="shared" si="805"/>
        <v>0</v>
      </c>
      <c r="DM598" s="51">
        <f>DN598*Довідники!$H$2</f>
        <v>0</v>
      </c>
      <c r="DN598" s="72">
        <f t="shared" si="806"/>
        <v>0</v>
      </c>
      <c r="DO598" s="96" t="str">
        <f t="shared" si="789"/>
        <v xml:space="preserve"> </v>
      </c>
      <c r="DP598" s="68" t="str">
        <f>IF(OR(DO598&lt;Довідники!$J$3, DO598&gt;Довідники!$K$3), "!", "")</f>
        <v>!</v>
      </c>
      <c r="DQ598" s="120"/>
      <c r="DR598" s="45" t="str">
        <f t="shared" si="807"/>
        <v/>
      </c>
      <c r="DS598" s="47"/>
      <c r="DT598" s="119"/>
      <c r="DU598" s="119"/>
      <c r="DV598" s="119"/>
      <c r="DW598" s="179"/>
      <c r="DX598" s="182"/>
      <c r="DY598" s="119"/>
      <c r="DZ598" s="119"/>
      <c r="EA598" s="183"/>
      <c r="ED598" s="131">
        <f t="shared" si="808"/>
        <v>0</v>
      </c>
      <c r="EE598" s="131">
        <f t="shared" si="790"/>
        <v>0</v>
      </c>
      <c r="EF598" s="131">
        <f t="shared" si="791"/>
        <v>0</v>
      </c>
      <c r="EG598" s="131">
        <f t="shared" si="792"/>
        <v>0</v>
      </c>
      <c r="EH598" s="131">
        <f t="shared" si="793"/>
        <v>0</v>
      </c>
      <c r="EI598" s="131">
        <f t="shared" si="794"/>
        <v>0</v>
      </c>
      <c r="EJ598" s="131">
        <f t="shared" si="809"/>
        <v>0</v>
      </c>
      <c r="EL598" s="123">
        <f t="shared" si="773"/>
        <v>0</v>
      </c>
    </row>
    <row r="599" spans="1:142" ht="13.5" hidden="1" thickBot="1" x14ac:dyDescent="0.25">
      <c r="A599" s="49">
        <f t="shared" si="795"/>
        <v>10</v>
      </c>
      <c r="B599" s="588"/>
      <c r="C599" s="50" t="str">
        <f>IF(ISBLANK(D599)=FALSE,VLOOKUP(D599,Довідники!$B$2:$C$45,2,FALSE),"")</f>
        <v/>
      </c>
      <c r="D599" s="214"/>
      <c r="E599" s="215"/>
      <c r="F599" s="48" t="str">
        <f t="shared" si="796"/>
        <v/>
      </c>
      <c r="G599" s="48" t="str">
        <f>CONCATENATE(IF($X599="З", CONCATENATE($R$4, ","), ""), IF($X599=Довідники!$E$5, CONCATENATE($R$4, "*,"), ""), IF($AE599="З", CONCATENATE($Y$4, ","), ""), IF($AE599=Довідники!$E$5, CONCATENATE($Y$4, "*,"), ""), IF($AL599="З", CONCATENATE($AF$4, ","), ""), IF($AL599=Довідники!$E$5, CONCATENATE($AF$4, "*,"), ""), IF($AS599="З", CONCATENATE($AM$4, ","), ""), IF($AS599=Довідники!$E$5, CONCATENATE($AM$4, "*,"), ""), IF($AZ599="З", CONCATENATE($AT$4, ","), ""), IF($AZ599=Довідники!$E$5, CONCATENATE($AT$4, "*,"), ""), IF($BG599="З", CONCATENATE($BA$4, ","), ""), IF($BG599=Довідники!$E$5, CONCATENATE($BA$4, "*,"), ""), IF($BN599="З", CONCATENATE($BH$4, ","), ""), IF($BN599=Довідники!$E$5, CONCATENATE($BH$4, "*,"), ""), IF($BU599="З", CONCATENATE($BO$4, ","), ""), IF($BU599=Довідники!$E$5, CONCATENATE($BO$4, "*,"), ""), IF($CB599="З", CONCATENATE($BV$4, ","), ""), IF($CB599=Довідники!$E$5, CONCATENATE($BV$4, "*,"), ""), IF($CI599="З", CONCATENATE($CC$4, ","), ""), IF($CI599=Довідники!$E$5, CONCATENATE($CC$4, "*,"), ""), IF($CP599="З", CONCATENATE($CJ$4, ","), ""), IF($CP599=Довідники!$E$5, CONCATENATE($CJ$4, "*,"), ""), IF($CW599="З", CONCATENATE($CQ$4, ","), ""), IF($CW599=Довідники!$E$5, CONCATENATE($CQ$4, "*,"), ""), IF($DD599="З", CONCATENATE($CX$4, ","), ""), IF($DD599=Довідники!$E$5, CONCATENATE($CX$4, "*,"), ""), IF($DK599="З", CONCATENATE($DE$4, ","), ""), IF($DK599=Довідники!$E$5, CONCATENATE($DE$4, "*,"), ""))</f>
        <v/>
      </c>
      <c r="H599" s="48" t="str">
        <f t="shared" si="797"/>
        <v/>
      </c>
      <c r="I599" s="48" t="str">
        <f t="shared" si="798"/>
        <v/>
      </c>
      <c r="J599" s="48">
        <f t="shared" si="799"/>
        <v>0</v>
      </c>
      <c r="K599" s="48" t="str">
        <f t="shared" si="800"/>
        <v/>
      </c>
      <c r="L599" s="48">
        <f t="shared" si="774"/>
        <v>0</v>
      </c>
      <c r="M599" s="51">
        <f t="shared" si="801"/>
        <v>0</v>
      </c>
      <c r="N599" s="51">
        <f t="shared" si="802"/>
        <v>0</v>
      </c>
      <c r="O599" s="52">
        <f t="shared" si="803"/>
        <v>0</v>
      </c>
      <c r="P599" s="96" t="str">
        <f t="shared" si="804"/>
        <v xml:space="preserve"> </v>
      </c>
      <c r="Q599" s="166" t="str">
        <f>IF(OR(P599&lt;Довідники!$J$8, P599&gt;Довідники!$K$8), "!", "")</f>
        <v>!</v>
      </c>
      <c r="R599" s="216"/>
      <c r="S599" s="217"/>
      <c r="T599" s="217"/>
      <c r="U599" s="72">
        <f t="shared" si="775"/>
        <v>0</v>
      </c>
      <c r="V599" s="51"/>
      <c r="W599" s="51"/>
      <c r="X599" s="52"/>
      <c r="Y599" s="218"/>
      <c r="Z599" s="217"/>
      <c r="AA599" s="217"/>
      <c r="AB599" s="72">
        <f t="shared" si="776"/>
        <v>0</v>
      </c>
      <c r="AC599" s="51"/>
      <c r="AD599" s="51"/>
      <c r="AE599" s="219"/>
      <c r="AF599" s="216"/>
      <c r="AG599" s="217"/>
      <c r="AH599" s="217"/>
      <c r="AI599" s="72">
        <f t="shared" si="777"/>
        <v>0</v>
      </c>
      <c r="AJ599" s="51"/>
      <c r="AK599" s="51"/>
      <c r="AL599" s="52"/>
      <c r="AM599" s="218"/>
      <c r="AN599" s="217"/>
      <c r="AO599" s="217"/>
      <c r="AP599" s="72">
        <f t="shared" si="778"/>
        <v>0</v>
      </c>
      <c r="AQ599" s="51"/>
      <c r="AR599" s="51"/>
      <c r="AS599" s="219"/>
      <c r="AT599" s="216"/>
      <c r="AU599" s="217"/>
      <c r="AV599" s="217"/>
      <c r="AW599" s="72">
        <f t="shared" si="779"/>
        <v>0</v>
      </c>
      <c r="AX599" s="51"/>
      <c r="AY599" s="51"/>
      <c r="AZ599" s="52"/>
      <c r="BA599" s="218"/>
      <c r="BB599" s="217"/>
      <c r="BC599" s="217"/>
      <c r="BD599" s="72">
        <f t="shared" si="780"/>
        <v>0</v>
      </c>
      <c r="BE599" s="51"/>
      <c r="BF599" s="51"/>
      <c r="BG599" s="219"/>
      <c r="BH599" s="216"/>
      <c r="BI599" s="217"/>
      <c r="BJ599" s="217"/>
      <c r="BK599" s="72">
        <f t="shared" si="781"/>
        <v>0</v>
      </c>
      <c r="BL599" s="51"/>
      <c r="BM599" s="51"/>
      <c r="BN599" s="52"/>
      <c r="BO599" s="218"/>
      <c r="BP599" s="217"/>
      <c r="BQ599" s="217"/>
      <c r="BR599" s="72">
        <f t="shared" si="782"/>
        <v>0</v>
      </c>
      <c r="BS599" s="51"/>
      <c r="BT599" s="51"/>
      <c r="BU599" s="219"/>
      <c r="BV599" s="216"/>
      <c r="BW599" s="217"/>
      <c r="BX599" s="217"/>
      <c r="BY599" s="72">
        <f t="shared" si="783"/>
        <v>0</v>
      </c>
      <c r="BZ599" s="51"/>
      <c r="CA599" s="51"/>
      <c r="CB599" s="52"/>
      <c r="CC599" s="218"/>
      <c r="CD599" s="217"/>
      <c r="CE599" s="217"/>
      <c r="CF599" s="72">
        <f t="shared" si="784"/>
        <v>0</v>
      </c>
      <c r="CG599" s="51"/>
      <c r="CH599" s="51"/>
      <c r="CI599" s="219"/>
      <c r="CJ599" s="216"/>
      <c r="CK599" s="217"/>
      <c r="CL599" s="217"/>
      <c r="CM599" s="72">
        <f t="shared" si="785"/>
        <v>0</v>
      </c>
      <c r="CN599" s="51"/>
      <c r="CO599" s="51"/>
      <c r="CP599" s="52"/>
      <c r="CQ599" s="218"/>
      <c r="CR599" s="217"/>
      <c r="CS599" s="217"/>
      <c r="CT599" s="72">
        <f t="shared" si="786"/>
        <v>0</v>
      </c>
      <c r="CU599" s="51"/>
      <c r="CV599" s="51"/>
      <c r="CW599" s="219"/>
      <c r="CX599" s="216"/>
      <c r="CY599" s="217"/>
      <c r="CZ599" s="217"/>
      <c r="DA599" s="72">
        <f t="shared" si="787"/>
        <v>0</v>
      </c>
      <c r="DB599" s="51"/>
      <c r="DC599" s="51"/>
      <c r="DD599" s="52"/>
      <c r="DE599" s="218"/>
      <c r="DF599" s="217"/>
      <c r="DG599" s="217"/>
      <c r="DH599" s="72">
        <f t="shared" si="788"/>
        <v>0</v>
      </c>
      <c r="DI599" s="51"/>
      <c r="DJ599" s="51"/>
      <c r="DK599" s="219"/>
      <c r="DL599" s="170">
        <f t="shared" si="805"/>
        <v>0</v>
      </c>
      <c r="DM599" s="51">
        <f>DN599*Довідники!$H$2</f>
        <v>0</v>
      </c>
      <c r="DN599" s="72">
        <f t="shared" si="806"/>
        <v>0</v>
      </c>
      <c r="DO599" s="96" t="str">
        <f t="shared" si="789"/>
        <v xml:space="preserve"> </v>
      </c>
      <c r="DP599" s="68" t="str">
        <f>IF(OR(DO599&lt;Довідники!$J$3, DO599&gt;Довідники!$K$3), "!", "")</f>
        <v>!</v>
      </c>
      <c r="DQ599" s="120"/>
      <c r="DR599" s="45" t="str">
        <f t="shared" si="807"/>
        <v/>
      </c>
      <c r="DS599" s="47"/>
      <c r="DT599" s="119"/>
      <c r="DU599" s="119"/>
      <c r="DV599" s="119"/>
      <c r="DW599" s="179"/>
      <c r="DX599" s="182"/>
      <c r="DY599" s="119"/>
      <c r="DZ599" s="119"/>
      <c r="EA599" s="183"/>
      <c r="ED599" s="131">
        <f t="shared" si="808"/>
        <v>0</v>
      </c>
      <c r="EE599" s="131">
        <f t="shared" si="790"/>
        <v>0</v>
      </c>
      <c r="EF599" s="131">
        <f t="shared" si="791"/>
        <v>0</v>
      </c>
      <c r="EG599" s="131">
        <f t="shared" si="792"/>
        <v>0</v>
      </c>
      <c r="EH599" s="131">
        <f t="shared" si="793"/>
        <v>0</v>
      </c>
      <c r="EI599" s="131">
        <f t="shared" si="794"/>
        <v>0</v>
      </c>
      <c r="EJ599" s="131">
        <f t="shared" si="809"/>
        <v>0</v>
      </c>
      <c r="EL599" s="123">
        <f t="shared" si="773"/>
        <v>0</v>
      </c>
    </row>
    <row r="600" spans="1:142" ht="13.5" hidden="1" thickBot="1" x14ac:dyDescent="0.25">
      <c r="A600" s="49">
        <f t="shared" si="795"/>
        <v>11</v>
      </c>
      <c r="B600" s="588"/>
      <c r="C600" s="50" t="str">
        <f>IF(ISBLANK(D600)=FALSE,VLOOKUP(D600,Довідники!$B$2:$C$45,2,FALSE),"")</f>
        <v/>
      </c>
      <c r="D600" s="214"/>
      <c r="E600" s="215"/>
      <c r="F600" s="48" t="str">
        <f t="shared" si="796"/>
        <v/>
      </c>
      <c r="G600" s="48" t="str">
        <f>CONCATENATE(IF($X600="З", CONCATENATE($R$4, ","), ""), IF($X600=Довідники!$E$5, CONCATENATE($R$4, "*,"), ""), IF($AE600="З", CONCATENATE($Y$4, ","), ""), IF($AE600=Довідники!$E$5, CONCATENATE($Y$4, "*,"), ""), IF($AL600="З", CONCATENATE($AF$4, ","), ""), IF($AL600=Довідники!$E$5, CONCATENATE($AF$4, "*,"), ""), IF($AS600="З", CONCATENATE($AM$4, ","), ""), IF($AS600=Довідники!$E$5, CONCATENATE($AM$4, "*,"), ""), IF($AZ600="З", CONCATENATE($AT$4, ","), ""), IF($AZ600=Довідники!$E$5, CONCATENATE($AT$4, "*,"), ""), IF($BG600="З", CONCATENATE($BA$4, ","), ""), IF($BG600=Довідники!$E$5, CONCATENATE($BA$4, "*,"), ""), IF($BN600="З", CONCATENATE($BH$4, ","), ""), IF($BN600=Довідники!$E$5, CONCATENATE($BH$4, "*,"), ""), IF($BU600="З", CONCATENATE($BO$4, ","), ""), IF($BU600=Довідники!$E$5, CONCATENATE($BO$4, "*,"), ""), IF($CB600="З", CONCATENATE($BV$4, ","), ""), IF($CB600=Довідники!$E$5, CONCATENATE($BV$4, "*,"), ""), IF($CI600="З", CONCATENATE($CC$4, ","), ""), IF($CI600=Довідники!$E$5, CONCATENATE($CC$4, "*,"), ""), IF($CP600="З", CONCATENATE($CJ$4, ","), ""), IF($CP600=Довідники!$E$5, CONCATENATE($CJ$4, "*,"), ""), IF($CW600="З", CONCATENATE($CQ$4, ","), ""), IF($CW600=Довідники!$E$5, CONCATENATE($CQ$4, "*,"), ""), IF($DD600="З", CONCATENATE($CX$4, ","), ""), IF($DD600=Довідники!$E$5, CONCATENATE($CX$4, "*,"), ""), IF($DK600="З", CONCATENATE($DE$4, ","), ""), IF($DK600=Довідники!$E$5, CONCATENATE($DE$4, "*,"), ""))</f>
        <v/>
      </c>
      <c r="H600" s="48" t="str">
        <f t="shared" si="797"/>
        <v/>
      </c>
      <c r="I600" s="48" t="str">
        <f t="shared" si="798"/>
        <v/>
      </c>
      <c r="J600" s="48">
        <f t="shared" si="799"/>
        <v>0</v>
      </c>
      <c r="K600" s="48" t="str">
        <f t="shared" si="800"/>
        <v/>
      </c>
      <c r="L600" s="48">
        <f t="shared" si="774"/>
        <v>0</v>
      </c>
      <c r="M600" s="51">
        <f t="shared" si="801"/>
        <v>0</v>
      </c>
      <c r="N600" s="51">
        <f t="shared" si="802"/>
        <v>0</v>
      </c>
      <c r="O600" s="52">
        <f t="shared" si="803"/>
        <v>0</v>
      </c>
      <c r="P600" s="96" t="str">
        <f t="shared" si="804"/>
        <v xml:space="preserve"> </v>
      </c>
      <c r="Q600" s="166" t="str">
        <f>IF(OR(P600&lt;Довідники!$J$8, P600&gt;Довідники!$K$8), "!", "")</f>
        <v>!</v>
      </c>
      <c r="R600" s="216"/>
      <c r="S600" s="217"/>
      <c r="T600" s="217"/>
      <c r="U600" s="72">
        <f t="shared" si="775"/>
        <v>0</v>
      </c>
      <c r="V600" s="51"/>
      <c r="W600" s="51"/>
      <c r="X600" s="52"/>
      <c r="Y600" s="218"/>
      <c r="Z600" s="217"/>
      <c r="AA600" s="217"/>
      <c r="AB600" s="72">
        <f t="shared" si="776"/>
        <v>0</v>
      </c>
      <c r="AC600" s="51"/>
      <c r="AD600" s="51"/>
      <c r="AE600" s="219"/>
      <c r="AF600" s="216"/>
      <c r="AG600" s="217"/>
      <c r="AH600" s="217"/>
      <c r="AI600" s="72">
        <f t="shared" si="777"/>
        <v>0</v>
      </c>
      <c r="AJ600" s="51"/>
      <c r="AK600" s="51"/>
      <c r="AL600" s="52"/>
      <c r="AM600" s="218"/>
      <c r="AN600" s="217"/>
      <c r="AO600" s="217"/>
      <c r="AP600" s="72">
        <f t="shared" si="778"/>
        <v>0</v>
      </c>
      <c r="AQ600" s="51"/>
      <c r="AR600" s="51"/>
      <c r="AS600" s="219"/>
      <c r="AT600" s="216"/>
      <c r="AU600" s="217"/>
      <c r="AV600" s="217"/>
      <c r="AW600" s="72">
        <f t="shared" si="779"/>
        <v>0</v>
      </c>
      <c r="AX600" s="51"/>
      <c r="AY600" s="51"/>
      <c r="AZ600" s="52"/>
      <c r="BA600" s="218"/>
      <c r="BB600" s="217"/>
      <c r="BC600" s="217"/>
      <c r="BD600" s="72">
        <f t="shared" si="780"/>
        <v>0</v>
      </c>
      <c r="BE600" s="51"/>
      <c r="BF600" s="51"/>
      <c r="BG600" s="219"/>
      <c r="BH600" s="216"/>
      <c r="BI600" s="217"/>
      <c r="BJ600" s="217"/>
      <c r="BK600" s="72">
        <f t="shared" si="781"/>
        <v>0</v>
      </c>
      <c r="BL600" s="51"/>
      <c r="BM600" s="51"/>
      <c r="BN600" s="52"/>
      <c r="BO600" s="218"/>
      <c r="BP600" s="217"/>
      <c r="BQ600" s="217"/>
      <c r="BR600" s="72">
        <f t="shared" si="782"/>
        <v>0</v>
      </c>
      <c r="BS600" s="51"/>
      <c r="BT600" s="51"/>
      <c r="BU600" s="219"/>
      <c r="BV600" s="216"/>
      <c r="BW600" s="217"/>
      <c r="BX600" s="217"/>
      <c r="BY600" s="72">
        <f t="shared" si="783"/>
        <v>0</v>
      </c>
      <c r="BZ600" s="51"/>
      <c r="CA600" s="51"/>
      <c r="CB600" s="52"/>
      <c r="CC600" s="218"/>
      <c r="CD600" s="217"/>
      <c r="CE600" s="217"/>
      <c r="CF600" s="72">
        <f t="shared" si="784"/>
        <v>0</v>
      </c>
      <c r="CG600" s="51"/>
      <c r="CH600" s="51"/>
      <c r="CI600" s="219"/>
      <c r="CJ600" s="216"/>
      <c r="CK600" s="217"/>
      <c r="CL600" s="217"/>
      <c r="CM600" s="72">
        <f t="shared" si="785"/>
        <v>0</v>
      </c>
      <c r="CN600" s="51"/>
      <c r="CO600" s="51"/>
      <c r="CP600" s="52"/>
      <c r="CQ600" s="218"/>
      <c r="CR600" s="217"/>
      <c r="CS600" s="217"/>
      <c r="CT600" s="72">
        <f t="shared" si="786"/>
        <v>0</v>
      </c>
      <c r="CU600" s="51"/>
      <c r="CV600" s="51"/>
      <c r="CW600" s="219"/>
      <c r="CX600" s="216"/>
      <c r="CY600" s="217"/>
      <c r="CZ600" s="217"/>
      <c r="DA600" s="72">
        <f t="shared" si="787"/>
        <v>0</v>
      </c>
      <c r="DB600" s="51"/>
      <c r="DC600" s="51"/>
      <c r="DD600" s="52"/>
      <c r="DE600" s="218"/>
      <c r="DF600" s="217"/>
      <c r="DG600" s="217"/>
      <c r="DH600" s="72">
        <f t="shared" si="788"/>
        <v>0</v>
      </c>
      <c r="DI600" s="51"/>
      <c r="DJ600" s="51"/>
      <c r="DK600" s="219"/>
      <c r="DL600" s="170">
        <f t="shared" si="805"/>
        <v>0</v>
      </c>
      <c r="DM600" s="51">
        <f>DN600*Довідники!$H$2</f>
        <v>0</v>
      </c>
      <c r="DN600" s="72">
        <f t="shared" si="806"/>
        <v>0</v>
      </c>
      <c r="DO600" s="96" t="str">
        <f t="shared" si="789"/>
        <v xml:space="preserve"> </v>
      </c>
      <c r="DP600" s="68" t="str">
        <f>IF(OR(DO600&lt;Довідники!$J$3, DO600&gt;Довідники!$K$3), "!", "")</f>
        <v>!</v>
      </c>
      <c r="DQ600" s="120"/>
      <c r="DR600" s="45" t="str">
        <f t="shared" si="807"/>
        <v/>
      </c>
      <c r="DS600" s="47"/>
      <c r="DT600" s="119"/>
      <c r="DU600" s="119"/>
      <c r="DV600" s="119"/>
      <c r="DW600" s="179"/>
      <c r="DX600" s="182"/>
      <c r="DY600" s="119"/>
      <c r="DZ600" s="119"/>
      <c r="EA600" s="183"/>
      <c r="ED600" s="131">
        <f t="shared" si="808"/>
        <v>0</v>
      </c>
      <c r="EE600" s="131">
        <f t="shared" si="790"/>
        <v>0</v>
      </c>
      <c r="EF600" s="131">
        <f t="shared" si="791"/>
        <v>0</v>
      </c>
      <c r="EG600" s="131">
        <f t="shared" si="792"/>
        <v>0</v>
      </c>
      <c r="EH600" s="131">
        <f t="shared" si="793"/>
        <v>0</v>
      </c>
      <c r="EI600" s="131">
        <f t="shared" si="794"/>
        <v>0</v>
      </c>
      <c r="EJ600" s="131">
        <f t="shared" si="809"/>
        <v>0</v>
      </c>
      <c r="EL600" s="123">
        <f t="shared" si="773"/>
        <v>0</v>
      </c>
    </row>
    <row r="601" spans="1:142" ht="13.5" hidden="1" thickBot="1" x14ac:dyDescent="0.25">
      <c r="A601" s="49">
        <f t="shared" si="795"/>
        <v>12</v>
      </c>
      <c r="B601" s="588"/>
      <c r="C601" s="50" t="str">
        <f>IF(ISBLANK(D601)=FALSE,VLOOKUP(D601,Довідники!$B$2:$C$45,2,FALSE),"")</f>
        <v/>
      </c>
      <c r="D601" s="214"/>
      <c r="E601" s="215"/>
      <c r="F601" s="48" t="str">
        <f t="shared" si="796"/>
        <v/>
      </c>
      <c r="G601" s="48" t="str">
        <f>CONCATENATE(IF($X601="З", CONCATENATE($R$4, ","), ""), IF($X601=Довідники!$E$5, CONCATENATE($R$4, "*,"), ""), IF($AE601="З", CONCATENATE($Y$4, ","), ""), IF($AE601=Довідники!$E$5, CONCATENATE($Y$4, "*,"), ""), IF($AL601="З", CONCATENATE($AF$4, ","), ""), IF($AL601=Довідники!$E$5, CONCATENATE($AF$4, "*,"), ""), IF($AS601="З", CONCATENATE($AM$4, ","), ""), IF($AS601=Довідники!$E$5, CONCATENATE($AM$4, "*,"), ""), IF($AZ601="З", CONCATENATE($AT$4, ","), ""), IF($AZ601=Довідники!$E$5, CONCATENATE($AT$4, "*,"), ""), IF($BG601="З", CONCATENATE($BA$4, ","), ""), IF($BG601=Довідники!$E$5, CONCATENATE($BA$4, "*,"), ""), IF($BN601="З", CONCATENATE($BH$4, ","), ""), IF($BN601=Довідники!$E$5, CONCATENATE($BH$4, "*,"), ""), IF($BU601="З", CONCATENATE($BO$4, ","), ""), IF($BU601=Довідники!$E$5, CONCATENATE($BO$4, "*,"), ""), IF($CB601="З", CONCATENATE($BV$4, ","), ""), IF($CB601=Довідники!$E$5, CONCATENATE($BV$4, "*,"), ""), IF($CI601="З", CONCATENATE($CC$4, ","), ""), IF($CI601=Довідники!$E$5, CONCATENATE($CC$4, "*,"), ""), IF($CP601="З", CONCATENATE($CJ$4, ","), ""), IF($CP601=Довідники!$E$5, CONCATENATE($CJ$4, "*,"), ""), IF($CW601="З", CONCATENATE($CQ$4, ","), ""), IF($CW601=Довідники!$E$5, CONCATENATE($CQ$4, "*,"), ""), IF($DD601="З", CONCATENATE($CX$4, ","), ""), IF($DD601=Довідники!$E$5, CONCATENATE($CX$4, "*,"), ""), IF($DK601="З", CONCATENATE($DE$4, ","), ""), IF($DK601=Довідники!$E$5, CONCATENATE($DE$4, "*,"), ""))</f>
        <v/>
      </c>
      <c r="H601" s="48" t="str">
        <f t="shared" si="797"/>
        <v/>
      </c>
      <c r="I601" s="48" t="str">
        <f t="shared" si="798"/>
        <v/>
      </c>
      <c r="J601" s="48">
        <f t="shared" si="799"/>
        <v>0</v>
      </c>
      <c r="K601" s="48" t="str">
        <f t="shared" si="800"/>
        <v/>
      </c>
      <c r="L601" s="48">
        <f t="shared" si="774"/>
        <v>0</v>
      </c>
      <c r="M601" s="51">
        <f t="shared" si="801"/>
        <v>0</v>
      </c>
      <c r="N601" s="51">
        <f t="shared" si="802"/>
        <v>0</v>
      </c>
      <c r="O601" s="52">
        <f t="shared" si="803"/>
        <v>0</v>
      </c>
      <c r="P601" s="96" t="str">
        <f t="shared" si="804"/>
        <v xml:space="preserve"> </v>
      </c>
      <c r="Q601" s="166" t="str">
        <f>IF(OR(P601&lt;Довідники!$J$8, P601&gt;Довідники!$K$8), "!", "")</f>
        <v>!</v>
      </c>
      <c r="R601" s="216"/>
      <c r="S601" s="217"/>
      <c r="T601" s="217"/>
      <c r="U601" s="72">
        <f t="shared" si="775"/>
        <v>0</v>
      </c>
      <c r="V601" s="51"/>
      <c r="W601" s="51"/>
      <c r="X601" s="52"/>
      <c r="Y601" s="218"/>
      <c r="Z601" s="217"/>
      <c r="AA601" s="217"/>
      <c r="AB601" s="72">
        <f t="shared" si="776"/>
        <v>0</v>
      </c>
      <c r="AC601" s="51"/>
      <c r="AD601" s="51"/>
      <c r="AE601" s="219"/>
      <c r="AF601" s="216"/>
      <c r="AG601" s="217"/>
      <c r="AH601" s="217"/>
      <c r="AI601" s="72">
        <f t="shared" si="777"/>
        <v>0</v>
      </c>
      <c r="AJ601" s="51"/>
      <c r="AK601" s="51"/>
      <c r="AL601" s="52"/>
      <c r="AM601" s="218"/>
      <c r="AN601" s="217"/>
      <c r="AO601" s="217"/>
      <c r="AP601" s="72">
        <f t="shared" si="778"/>
        <v>0</v>
      </c>
      <c r="AQ601" s="51"/>
      <c r="AR601" s="51"/>
      <c r="AS601" s="219"/>
      <c r="AT601" s="216"/>
      <c r="AU601" s="217"/>
      <c r="AV601" s="217"/>
      <c r="AW601" s="72">
        <f t="shared" si="779"/>
        <v>0</v>
      </c>
      <c r="AX601" s="51"/>
      <c r="AY601" s="51"/>
      <c r="AZ601" s="52"/>
      <c r="BA601" s="218"/>
      <c r="BB601" s="217"/>
      <c r="BC601" s="217"/>
      <c r="BD601" s="72">
        <f t="shared" si="780"/>
        <v>0</v>
      </c>
      <c r="BE601" s="51"/>
      <c r="BF601" s="51"/>
      <c r="BG601" s="219"/>
      <c r="BH601" s="216"/>
      <c r="BI601" s="217"/>
      <c r="BJ601" s="217"/>
      <c r="BK601" s="72">
        <f t="shared" si="781"/>
        <v>0</v>
      </c>
      <c r="BL601" s="51"/>
      <c r="BM601" s="51"/>
      <c r="BN601" s="52"/>
      <c r="BO601" s="218"/>
      <c r="BP601" s="217"/>
      <c r="BQ601" s="217"/>
      <c r="BR601" s="72">
        <f t="shared" si="782"/>
        <v>0</v>
      </c>
      <c r="BS601" s="51"/>
      <c r="BT601" s="51"/>
      <c r="BU601" s="219"/>
      <c r="BV601" s="216"/>
      <c r="BW601" s="217"/>
      <c r="BX601" s="217"/>
      <c r="BY601" s="72">
        <f t="shared" si="783"/>
        <v>0</v>
      </c>
      <c r="BZ601" s="51"/>
      <c r="CA601" s="51"/>
      <c r="CB601" s="52"/>
      <c r="CC601" s="218"/>
      <c r="CD601" s="217"/>
      <c r="CE601" s="217"/>
      <c r="CF601" s="72">
        <f t="shared" si="784"/>
        <v>0</v>
      </c>
      <c r="CG601" s="51"/>
      <c r="CH601" s="51"/>
      <c r="CI601" s="219"/>
      <c r="CJ601" s="216"/>
      <c r="CK601" s="217"/>
      <c r="CL601" s="217"/>
      <c r="CM601" s="72">
        <f t="shared" si="785"/>
        <v>0</v>
      </c>
      <c r="CN601" s="51"/>
      <c r="CO601" s="51"/>
      <c r="CP601" s="52"/>
      <c r="CQ601" s="218"/>
      <c r="CR601" s="217"/>
      <c r="CS601" s="217"/>
      <c r="CT601" s="72">
        <f t="shared" si="786"/>
        <v>0</v>
      </c>
      <c r="CU601" s="51"/>
      <c r="CV601" s="51"/>
      <c r="CW601" s="219"/>
      <c r="CX601" s="216"/>
      <c r="CY601" s="217"/>
      <c r="CZ601" s="217"/>
      <c r="DA601" s="72">
        <f t="shared" si="787"/>
        <v>0</v>
      </c>
      <c r="DB601" s="51"/>
      <c r="DC601" s="51"/>
      <c r="DD601" s="52"/>
      <c r="DE601" s="218"/>
      <c r="DF601" s="217"/>
      <c r="DG601" s="217"/>
      <c r="DH601" s="72">
        <f t="shared" si="788"/>
        <v>0</v>
      </c>
      <c r="DI601" s="51"/>
      <c r="DJ601" s="51"/>
      <c r="DK601" s="219"/>
      <c r="DL601" s="170">
        <f t="shared" si="805"/>
        <v>0</v>
      </c>
      <c r="DM601" s="51">
        <f>DN601*Довідники!$H$2</f>
        <v>0</v>
      </c>
      <c r="DN601" s="72">
        <f t="shared" si="806"/>
        <v>0</v>
      </c>
      <c r="DO601" s="96" t="str">
        <f t="shared" si="789"/>
        <v xml:space="preserve"> </v>
      </c>
      <c r="DP601" s="68" t="str">
        <f>IF(OR(DO601&lt;Довідники!$J$3, DO601&gt;Довідники!$K$3), "!", "")</f>
        <v>!</v>
      </c>
      <c r="DQ601" s="120"/>
      <c r="DR601" s="45" t="str">
        <f t="shared" si="807"/>
        <v/>
      </c>
      <c r="DS601" s="47"/>
      <c r="DT601" s="119"/>
      <c r="DU601" s="119"/>
      <c r="DV601" s="119"/>
      <c r="DW601" s="179"/>
      <c r="DX601" s="182"/>
      <c r="DY601" s="119"/>
      <c r="DZ601" s="119"/>
      <c r="EA601" s="183"/>
      <c r="ED601" s="131">
        <f t="shared" si="808"/>
        <v>0</v>
      </c>
      <c r="EE601" s="131">
        <f t="shared" si="790"/>
        <v>0</v>
      </c>
      <c r="EF601" s="131">
        <f t="shared" si="791"/>
        <v>0</v>
      </c>
      <c r="EG601" s="131">
        <f t="shared" si="792"/>
        <v>0</v>
      </c>
      <c r="EH601" s="131">
        <f t="shared" si="793"/>
        <v>0</v>
      </c>
      <c r="EI601" s="131">
        <f t="shared" si="794"/>
        <v>0</v>
      </c>
      <c r="EJ601" s="131">
        <f t="shared" si="809"/>
        <v>0</v>
      </c>
      <c r="EL601" s="123">
        <f t="shared" si="773"/>
        <v>0</v>
      </c>
    </row>
    <row r="602" spans="1:142" ht="13.5" hidden="1" thickBot="1" x14ac:dyDescent="0.25">
      <c r="A602" s="49">
        <f t="shared" si="795"/>
        <v>13</v>
      </c>
      <c r="B602" s="588"/>
      <c r="C602" s="50" t="str">
        <f>IF(ISBLANK(D602)=FALSE,VLOOKUP(D602,Довідники!$B$2:$C$45,2,FALSE),"")</f>
        <v/>
      </c>
      <c r="D602" s="214"/>
      <c r="E602" s="215"/>
      <c r="F602" s="48" t="str">
        <f t="shared" si="796"/>
        <v/>
      </c>
      <c r="G602" s="48" t="str">
        <f>CONCATENATE(IF($X602="З", CONCATENATE($R$4, ","), ""), IF($X602=Довідники!$E$5, CONCATENATE($R$4, "*,"), ""), IF($AE602="З", CONCATENATE($Y$4, ","), ""), IF($AE602=Довідники!$E$5, CONCATENATE($Y$4, "*,"), ""), IF($AL602="З", CONCATENATE($AF$4, ","), ""), IF($AL602=Довідники!$E$5, CONCATENATE($AF$4, "*,"), ""), IF($AS602="З", CONCATENATE($AM$4, ","), ""), IF($AS602=Довідники!$E$5, CONCATENATE($AM$4, "*,"), ""), IF($AZ602="З", CONCATENATE($AT$4, ","), ""), IF($AZ602=Довідники!$E$5, CONCATENATE($AT$4, "*,"), ""), IF($BG602="З", CONCATENATE($BA$4, ","), ""), IF($BG602=Довідники!$E$5, CONCATENATE($BA$4, "*,"), ""), IF($BN602="З", CONCATENATE($BH$4, ","), ""), IF($BN602=Довідники!$E$5, CONCATENATE($BH$4, "*,"), ""), IF($BU602="З", CONCATENATE($BO$4, ","), ""), IF($BU602=Довідники!$E$5, CONCATENATE($BO$4, "*,"), ""), IF($CB602="З", CONCATENATE($BV$4, ","), ""), IF($CB602=Довідники!$E$5, CONCATENATE($BV$4, "*,"), ""), IF($CI602="З", CONCATENATE($CC$4, ","), ""), IF($CI602=Довідники!$E$5, CONCATENATE($CC$4, "*,"), ""), IF($CP602="З", CONCATENATE($CJ$4, ","), ""), IF($CP602=Довідники!$E$5, CONCATENATE($CJ$4, "*,"), ""), IF($CW602="З", CONCATENATE($CQ$4, ","), ""), IF($CW602=Довідники!$E$5, CONCATENATE($CQ$4, "*,"), ""), IF($DD602="З", CONCATENATE($CX$4, ","), ""), IF($DD602=Довідники!$E$5, CONCATENATE($CX$4, "*,"), ""), IF($DK602="З", CONCATENATE($DE$4, ","), ""), IF($DK602=Довідники!$E$5, CONCATENATE($DE$4, "*,"), ""))</f>
        <v/>
      </c>
      <c r="H602" s="48" t="str">
        <f t="shared" si="797"/>
        <v/>
      </c>
      <c r="I602" s="48" t="str">
        <f t="shared" si="798"/>
        <v/>
      </c>
      <c r="J602" s="48">
        <f t="shared" si="799"/>
        <v>0</v>
      </c>
      <c r="K602" s="48" t="str">
        <f t="shared" si="800"/>
        <v/>
      </c>
      <c r="L602" s="48">
        <f t="shared" si="774"/>
        <v>0</v>
      </c>
      <c r="M602" s="51">
        <f t="shared" si="801"/>
        <v>0</v>
      </c>
      <c r="N602" s="51">
        <f t="shared" si="802"/>
        <v>0</v>
      </c>
      <c r="O602" s="52">
        <f t="shared" si="803"/>
        <v>0</v>
      </c>
      <c r="P602" s="96" t="str">
        <f t="shared" si="804"/>
        <v xml:space="preserve"> </v>
      </c>
      <c r="Q602" s="166" t="str">
        <f>IF(OR(P602&lt;Довідники!$J$8, P602&gt;Довідники!$K$8), "!", "")</f>
        <v>!</v>
      </c>
      <c r="R602" s="216"/>
      <c r="S602" s="217"/>
      <c r="T602" s="217"/>
      <c r="U602" s="72">
        <f t="shared" si="775"/>
        <v>0</v>
      </c>
      <c r="V602" s="51"/>
      <c r="W602" s="51"/>
      <c r="X602" s="52"/>
      <c r="Y602" s="218"/>
      <c r="Z602" s="217"/>
      <c r="AA602" s="217"/>
      <c r="AB602" s="72">
        <f t="shared" si="776"/>
        <v>0</v>
      </c>
      <c r="AC602" s="51"/>
      <c r="AD602" s="51"/>
      <c r="AE602" s="219"/>
      <c r="AF602" s="216"/>
      <c r="AG602" s="217"/>
      <c r="AH602" s="217"/>
      <c r="AI602" s="72">
        <f t="shared" si="777"/>
        <v>0</v>
      </c>
      <c r="AJ602" s="51"/>
      <c r="AK602" s="51"/>
      <c r="AL602" s="52"/>
      <c r="AM602" s="218"/>
      <c r="AN602" s="217"/>
      <c r="AO602" s="217"/>
      <c r="AP602" s="72">
        <f t="shared" si="778"/>
        <v>0</v>
      </c>
      <c r="AQ602" s="51"/>
      <c r="AR602" s="51"/>
      <c r="AS602" s="219"/>
      <c r="AT602" s="216"/>
      <c r="AU602" s="217"/>
      <c r="AV602" s="217"/>
      <c r="AW602" s="72">
        <f t="shared" si="779"/>
        <v>0</v>
      </c>
      <c r="AX602" s="51"/>
      <c r="AY602" s="51"/>
      <c r="AZ602" s="52"/>
      <c r="BA602" s="218"/>
      <c r="BB602" s="217"/>
      <c r="BC602" s="217"/>
      <c r="BD602" s="72">
        <f t="shared" si="780"/>
        <v>0</v>
      </c>
      <c r="BE602" s="51"/>
      <c r="BF602" s="51"/>
      <c r="BG602" s="219"/>
      <c r="BH602" s="216"/>
      <c r="BI602" s="217"/>
      <c r="BJ602" s="217"/>
      <c r="BK602" s="72">
        <f t="shared" si="781"/>
        <v>0</v>
      </c>
      <c r="BL602" s="51"/>
      <c r="BM602" s="51"/>
      <c r="BN602" s="52"/>
      <c r="BO602" s="218"/>
      <c r="BP602" s="217"/>
      <c r="BQ602" s="217"/>
      <c r="BR602" s="72">
        <f t="shared" si="782"/>
        <v>0</v>
      </c>
      <c r="BS602" s="51"/>
      <c r="BT602" s="51"/>
      <c r="BU602" s="219"/>
      <c r="BV602" s="216"/>
      <c r="BW602" s="217"/>
      <c r="BX602" s="217"/>
      <c r="BY602" s="72">
        <f t="shared" si="783"/>
        <v>0</v>
      </c>
      <c r="BZ602" s="51"/>
      <c r="CA602" s="51"/>
      <c r="CB602" s="52"/>
      <c r="CC602" s="218"/>
      <c r="CD602" s="217"/>
      <c r="CE602" s="217"/>
      <c r="CF602" s="72">
        <f t="shared" si="784"/>
        <v>0</v>
      </c>
      <c r="CG602" s="51"/>
      <c r="CH602" s="51"/>
      <c r="CI602" s="219"/>
      <c r="CJ602" s="216"/>
      <c r="CK602" s="217"/>
      <c r="CL602" s="217"/>
      <c r="CM602" s="72">
        <f t="shared" si="785"/>
        <v>0</v>
      </c>
      <c r="CN602" s="51"/>
      <c r="CO602" s="51"/>
      <c r="CP602" s="52"/>
      <c r="CQ602" s="218"/>
      <c r="CR602" s="217"/>
      <c r="CS602" s="217"/>
      <c r="CT602" s="72">
        <f t="shared" si="786"/>
        <v>0</v>
      </c>
      <c r="CU602" s="51"/>
      <c r="CV602" s="51"/>
      <c r="CW602" s="219"/>
      <c r="CX602" s="216"/>
      <c r="CY602" s="217"/>
      <c r="CZ602" s="217"/>
      <c r="DA602" s="72">
        <f t="shared" si="787"/>
        <v>0</v>
      </c>
      <c r="DB602" s="51"/>
      <c r="DC602" s="51"/>
      <c r="DD602" s="52"/>
      <c r="DE602" s="218"/>
      <c r="DF602" s="217"/>
      <c r="DG602" s="217"/>
      <c r="DH602" s="72">
        <f t="shared" si="788"/>
        <v>0</v>
      </c>
      <c r="DI602" s="51"/>
      <c r="DJ602" s="51"/>
      <c r="DK602" s="219"/>
      <c r="DL602" s="170">
        <f t="shared" si="805"/>
        <v>0</v>
      </c>
      <c r="DM602" s="51">
        <f>DN602*Довідники!$H$2</f>
        <v>0</v>
      </c>
      <c r="DN602" s="72">
        <f t="shared" si="806"/>
        <v>0</v>
      </c>
      <c r="DO602" s="96" t="str">
        <f t="shared" si="789"/>
        <v xml:space="preserve"> </v>
      </c>
      <c r="DP602" s="68" t="str">
        <f>IF(OR(DO602&lt;Довідники!$J$3, DO602&gt;Довідники!$K$3), "!", "")</f>
        <v>!</v>
      </c>
      <c r="DQ602" s="120"/>
      <c r="DR602" s="45" t="str">
        <f t="shared" si="807"/>
        <v/>
      </c>
      <c r="DS602" s="47"/>
      <c r="DT602" s="119"/>
      <c r="DU602" s="119"/>
      <c r="DV602" s="119"/>
      <c r="DW602" s="179"/>
      <c r="DX602" s="182"/>
      <c r="DY602" s="119"/>
      <c r="DZ602" s="119"/>
      <c r="EA602" s="183"/>
      <c r="ED602" s="131">
        <f t="shared" si="808"/>
        <v>0</v>
      </c>
      <c r="EE602" s="131">
        <f t="shared" si="790"/>
        <v>0</v>
      </c>
      <c r="EF602" s="131">
        <f t="shared" si="791"/>
        <v>0</v>
      </c>
      <c r="EG602" s="131">
        <f t="shared" si="792"/>
        <v>0</v>
      </c>
      <c r="EH602" s="131">
        <f t="shared" si="793"/>
        <v>0</v>
      </c>
      <c r="EI602" s="131">
        <f t="shared" si="794"/>
        <v>0</v>
      </c>
      <c r="EJ602" s="131">
        <f t="shared" si="809"/>
        <v>0</v>
      </c>
      <c r="EL602" s="123">
        <f t="shared" si="773"/>
        <v>0</v>
      </c>
    </row>
    <row r="603" spans="1:142" ht="13.5" hidden="1" thickBot="1" x14ac:dyDescent="0.25">
      <c r="A603" s="49">
        <f t="shared" si="795"/>
        <v>14</v>
      </c>
      <c r="B603" s="588"/>
      <c r="C603" s="50" t="str">
        <f>IF(ISBLANK(D603)=FALSE,VLOOKUP(D603,Довідники!$B$2:$C$45,2,FALSE),"")</f>
        <v/>
      </c>
      <c r="D603" s="214"/>
      <c r="E603" s="215"/>
      <c r="F603" s="48" t="str">
        <f t="shared" si="796"/>
        <v/>
      </c>
      <c r="G603" s="48" t="str">
        <f>CONCATENATE(IF($X603="З", CONCATENATE($R$4, ","), ""), IF($X603=Довідники!$E$5, CONCATENATE($R$4, "*,"), ""), IF($AE603="З", CONCATENATE($Y$4, ","), ""), IF($AE603=Довідники!$E$5, CONCATENATE($Y$4, "*,"), ""), IF($AL603="З", CONCATENATE($AF$4, ","), ""), IF($AL603=Довідники!$E$5, CONCATENATE($AF$4, "*,"), ""), IF($AS603="З", CONCATENATE($AM$4, ","), ""), IF($AS603=Довідники!$E$5, CONCATENATE($AM$4, "*,"), ""), IF($AZ603="З", CONCATENATE($AT$4, ","), ""), IF($AZ603=Довідники!$E$5, CONCATENATE($AT$4, "*,"), ""), IF($BG603="З", CONCATENATE($BA$4, ","), ""), IF($BG603=Довідники!$E$5, CONCATENATE($BA$4, "*,"), ""), IF($BN603="З", CONCATENATE($BH$4, ","), ""), IF($BN603=Довідники!$E$5, CONCATENATE($BH$4, "*,"), ""), IF($BU603="З", CONCATENATE($BO$4, ","), ""), IF($BU603=Довідники!$E$5, CONCATENATE($BO$4, "*,"), ""), IF($CB603="З", CONCATENATE($BV$4, ","), ""), IF($CB603=Довідники!$E$5, CONCATENATE($BV$4, "*,"), ""), IF($CI603="З", CONCATENATE($CC$4, ","), ""), IF($CI603=Довідники!$E$5, CONCATENATE($CC$4, "*,"), ""), IF($CP603="З", CONCATENATE($CJ$4, ","), ""), IF($CP603=Довідники!$E$5, CONCATENATE($CJ$4, "*,"), ""), IF($CW603="З", CONCATENATE($CQ$4, ","), ""), IF($CW603=Довідники!$E$5, CONCATENATE($CQ$4, "*,"), ""), IF($DD603="З", CONCATENATE($CX$4, ","), ""), IF($DD603=Довідники!$E$5, CONCATENATE($CX$4, "*,"), ""), IF($DK603="З", CONCATENATE($DE$4, ","), ""), IF($DK603=Довідники!$E$5, CONCATENATE($DE$4, "*,"), ""))</f>
        <v/>
      </c>
      <c r="H603" s="48" t="str">
        <f t="shared" si="797"/>
        <v/>
      </c>
      <c r="I603" s="48" t="str">
        <f t="shared" si="798"/>
        <v/>
      </c>
      <c r="J603" s="48">
        <f t="shared" si="799"/>
        <v>0</v>
      </c>
      <c r="K603" s="48" t="str">
        <f t="shared" si="800"/>
        <v/>
      </c>
      <c r="L603" s="48">
        <f t="shared" si="774"/>
        <v>0</v>
      </c>
      <c r="M603" s="51">
        <f t="shared" si="801"/>
        <v>0</v>
      </c>
      <c r="N603" s="51">
        <f t="shared" si="802"/>
        <v>0</v>
      </c>
      <c r="O603" s="52">
        <f t="shared" si="803"/>
        <v>0</v>
      </c>
      <c r="P603" s="96" t="str">
        <f t="shared" si="804"/>
        <v xml:space="preserve"> </v>
      </c>
      <c r="Q603" s="166" t="str">
        <f>IF(OR(P603&lt;Довідники!$J$8, P603&gt;Довідники!$K$8), "!", "")</f>
        <v>!</v>
      </c>
      <c r="R603" s="216"/>
      <c r="S603" s="217"/>
      <c r="T603" s="217"/>
      <c r="U603" s="72">
        <f t="shared" si="775"/>
        <v>0</v>
      </c>
      <c r="V603" s="51"/>
      <c r="W603" s="51"/>
      <c r="X603" s="52"/>
      <c r="Y603" s="218"/>
      <c r="Z603" s="217"/>
      <c r="AA603" s="217"/>
      <c r="AB603" s="72">
        <f t="shared" si="776"/>
        <v>0</v>
      </c>
      <c r="AC603" s="51"/>
      <c r="AD603" s="51"/>
      <c r="AE603" s="219"/>
      <c r="AF603" s="216"/>
      <c r="AG603" s="217"/>
      <c r="AH603" s="217"/>
      <c r="AI603" s="72">
        <f t="shared" si="777"/>
        <v>0</v>
      </c>
      <c r="AJ603" s="51"/>
      <c r="AK603" s="51"/>
      <c r="AL603" s="52"/>
      <c r="AM603" s="218"/>
      <c r="AN603" s="217"/>
      <c r="AO603" s="217"/>
      <c r="AP603" s="72">
        <f t="shared" si="778"/>
        <v>0</v>
      </c>
      <c r="AQ603" s="51"/>
      <c r="AR603" s="51"/>
      <c r="AS603" s="219"/>
      <c r="AT603" s="216"/>
      <c r="AU603" s="217"/>
      <c r="AV603" s="217"/>
      <c r="AW603" s="72">
        <f t="shared" si="779"/>
        <v>0</v>
      </c>
      <c r="AX603" s="51"/>
      <c r="AY603" s="51"/>
      <c r="AZ603" s="52"/>
      <c r="BA603" s="218"/>
      <c r="BB603" s="217"/>
      <c r="BC603" s="217"/>
      <c r="BD603" s="72">
        <f t="shared" si="780"/>
        <v>0</v>
      </c>
      <c r="BE603" s="51"/>
      <c r="BF603" s="51"/>
      <c r="BG603" s="219"/>
      <c r="BH603" s="216"/>
      <c r="BI603" s="217"/>
      <c r="BJ603" s="217"/>
      <c r="BK603" s="72">
        <f t="shared" si="781"/>
        <v>0</v>
      </c>
      <c r="BL603" s="51"/>
      <c r="BM603" s="51"/>
      <c r="BN603" s="52"/>
      <c r="BO603" s="218"/>
      <c r="BP603" s="217"/>
      <c r="BQ603" s="217"/>
      <c r="BR603" s="72">
        <f t="shared" si="782"/>
        <v>0</v>
      </c>
      <c r="BS603" s="51"/>
      <c r="BT603" s="51"/>
      <c r="BU603" s="219"/>
      <c r="BV603" s="216"/>
      <c r="BW603" s="217"/>
      <c r="BX603" s="217"/>
      <c r="BY603" s="72">
        <f t="shared" si="783"/>
        <v>0</v>
      </c>
      <c r="BZ603" s="51"/>
      <c r="CA603" s="51"/>
      <c r="CB603" s="52"/>
      <c r="CC603" s="218"/>
      <c r="CD603" s="217"/>
      <c r="CE603" s="217"/>
      <c r="CF603" s="72">
        <f t="shared" si="784"/>
        <v>0</v>
      </c>
      <c r="CG603" s="51"/>
      <c r="CH603" s="51"/>
      <c r="CI603" s="219"/>
      <c r="CJ603" s="216"/>
      <c r="CK603" s="217"/>
      <c r="CL603" s="217"/>
      <c r="CM603" s="72">
        <f t="shared" si="785"/>
        <v>0</v>
      </c>
      <c r="CN603" s="51"/>
      <c r="CO603" s="51"/>
      <c r="CP603" s="52"/>
      <c r="CQ603" s="218"/>
      <c r="CR603" s="217"/>
      <c r="CS603" s="217"/>
      <c r="CT603" s="72">
        <f t="shared" si="786"/>
        <v>0</v>
      </c>
      <c r="CU603" s="51"/>
      <c r="CV603" s="51"/>
      <c r="CW603" s="219"/>
      <c r="CX603" s="216"/>
      <c r="CY603" s="217"/>
      <c r="CZ603" s="217"/>
      <c r="DA603" s="72">
        <f t="shared" si="787"/>
        <v>0</v>
      </c>
      <c r="DB603" s="51"/>
      <c r="DC603" s="51"/>
      <c r="DD603" s="52"/>
      <c r="DE603" s="218"/>
      <c r="DF603" s="217"/>
      <c r="DG603" s="217"/>
      <c r="DH603" s="72">
        <f t="shared" si="788"/>
        <v>0</v>
      </c>
      <c r="DI603" s="51"/>
      <c r="DJ603" s="51"/>
      <c r="DK603" s="219"/>
      <c r="DL603" s="170">
        <f t="shared" si="805"/>
        <v>0</v>
      </c>
      <c r="DM603" s="51">
        <f>DN603*Довідники!$H$2</f>
        <v>0</v>
      </c>
      <c r="DN603" s="72">
        <f t="shared" si="806"/>
        <v>0</v>
      </c>
      <c r="DO603" s="96" t="str">
        <f t="shared" si="789"/>
        <v xml:space="preserve"> </v>
      </c>
      <c r="DP603" s="68" t="str">
        <f>IF(OR(DO603&lt;Довідники!$J$3, DO603&gt;Довідники!$K$3), "!", "")</f>
        <v>!</v>
      </c>
      <c r="DQ603" s="120"/>
      <c r="DR603" s="45" t="str">
        <f t="shared" si="807"/>
        <v/>
      </c>
      <c r="DS603" s="47"/>
      <c r="DT603" s="119"/>
      <c r="DU603" s="119"/>
      <c r="DV603" s="119"/>
      <c r="DW603" s="179"/>
      <c r="DX603" s="182"/>
      <c r="DY603" s="119"/>
      <c r="DZ603" s="119"/>
      <c r="EA603" s="183"/>
      <c r="ED603" s="131">
        <f t="shared" si="808"/>
        <v>0</v>
      </c>
      <c r="EE603" s="131">
        <f t="shared" si="790"/>
        <v>0</v>
      </c>
      <c r="EF603" s="131">
        <f t="shared" si="791"/>
        <v>0</v>
      </c>
      <c r="EG603" s="131">
        <f t="shared" si="792"/>
        <v>0</v>
      </c>
      <c r="EH603" s="131">
        <f t="shared" si="793"/>
        <v>0</v>
      </c>
      <c r="EI603" s="131">
        <f t="shared" si="794"/>
        <v>0</v>
      </c>
      <c r="EJ603" s="131">
        <f t="shared" si="809"/>
        <v>0</v>
      </c>
      <c r="EL603" s="123">
        <f t="shared" si="773"/>
        <v>0</v>
      </c>
    </row>
    <row r="604" spans="1:142" ht="13.5" hidden="1" thickBot="1" x14ac:dyDescent="0.25">
      <c r="A604" s="49">
        <f t="shared" si="795"/>
        <v>15</v>
      </c>
      <c r="B604" s="588"/>
      <c r="C604" s="50" t="str">
        <f>IF(ISBLANK(D604)=FALSE,VLOOKUP(D604,Довідники!$B$2:$C$45,2,FALSE),"")</f>
        <v/>
      </c>
      <c r="D604" s="214"/>
      <c r="E604" s="215"/>
      <c r="F604" s="48" t="str">
        <f t="shared" si="796"/>
        <v/>
      </c>
      <c r="G604" s="48" t="str">
        <f>CONCATENATE(IF($X604="З", CONCATENATE($R$4, ","), ""), IF($X604=Довідники!$E$5, CONCATENATE($R$4, "*,"), ""), IF($AE604="З", CONCATENATE($Y$4, ","), ""), IF($AE604=Довідники!$E$5, CONCATENATE($Y$4, "*,"), ""), IF($AL604="З", CONCATENATE($AF$4, ","), ""), IF($AL604=Довідники!$E$5, CONCATENATE($AF$4, "*,"), ""), IF($AS604="З", CONCATENATE($AM$4, ","), ""), IF($AS604=Довідники!$E$5, CONCATENATE($AM$4, "*,"), ""), IF($AZ604="З", CONCATENATE($AT$4, ","), ""), IF($AZ604=Довідники!$E$5, CONCATENATE($AT$4, "*,"), ""), IF($BG604="З", CONCATENATE($BA$4, ","), ""), IF($BG604=Довідники!$E$5, CONCATENATE($BA$4, "*,"), ""), IF($BN604="З", CONCATENATE($BH$4, ","), ""), IF($BN604=Довідники!$E$5, CONCATENATE($BH$4, "*,"), ""), IF($BU604="З", CONCATENATE($BO$4, ","), ""), IF($BU604=Довідники!$E$5, CONCATENATE($BO$4, "*,"), ""), IF($CB604="З", CONCATENATE($BV$4, ","), ""), IF($CB604=Довідники!$E$5, CONCATENATE($BV$4, "*,"), ""), IF($CI604="З", CONCATENATE($CC$4, ","), ""), IF($CI604=Довідники!$E$5, CONCATENATE($CC$4, "*,"), ""), IF($CP604="З", CONCATENATE($CJ$4, ","), ""), IF($CP604=Довідники!$E$5, CONCATENATE($CJ$4, "*,"), ""), IF($CW604="З", CONCATENATE($CQ$4, ","), ""), IF($CW604=Довідники!$E$5, CONCATENATE($CQ$4, "*,"), ""), IF($DD604="З", CONCATENATE($CX$4, ","), ""), IF($DD604=Довідники!$E$5, CONCATENATE($CX$4, "*,"), ""), IF($DK604="З", CONCATENATE($DE$4, ","), ""), IF($DK604=Довідники!$E$5, CONCATENATE($DE$4, "*,"), ""))</f>
        <v/>
      </c>
      <c r="H604" s="48" t="str">
        <f t="shared" si="797"/>
        <v/>
      </c>
      <c r="I604" s="48" t="str">
        <f t="shared" si="798"/>
        <v/>
      </c>
      <c r="J604" s="48">
        <f t="shared" si="799"/>
        <v>0</v>
      </c>
      <c r="K604" s="48" t="str">
        <f t="shared" si="800"/>
        <v/>
      </c>
      <c r="L604" s="48">
        <f t="shared" si="774"/>
        <v>0</v>
      </c>
      <c r="M604" s="51">
        <f t="shared" si="801"/>
        <v>0</v>
      </c>
      <c r="N604" s="51">
        <f t="shared" si="802"/>
        <v>0</v>
      </c>
      <c r="O604" s="52">
        <f t="shared" si="803"/>
        <v>0</v>
      </c>
      <c r="P604" s="96" t="str">
        <f t="shared" si="804"/>
        <v xml:space="preserve"> </v>
      </c>
      <c r="Q604" s="166" t="str">
        <f>IF(OR(P604&lt;Довідники!$J$8, P604&gt;Довідники!$K$8), "!", "")</f>
        <v>!</v>
      </c>
      <c r="R604" s="216"/>
      <c r="S604" s="217"/>
      <c r="T604" s="217"/>
      <c r="U604" s="72">
        <f t="shared" si="775"/>
        <v>0</v>
      </c>
      <c r="V604" s="51"/>
      <c r="W604" s="51"/>
      <c r="X604" s="52"/>
      <c r="Y604" s="218"/>
      <c r="Z604" s="217"/>
      <c r="AA604" s="217"/>
      <c r="AB604" s="72">
        <f t="shared" si="776"/>
        <v>0</v>
      </c>
      <c r="AC604" s="51"/>
      <c r="AD604" s="51"/>
      <c r="AE604" s="219"/>
      <c r="AF604" s="216"/>
      <c r="AG604" s="217"/>
      <c r="AH604" s="217"/>
      <c r="AI604" s="72">
        <f t="shared" si="777"/>
        <v>0</v>
      </c>
      <c r="AJ604" s="51"/>
      <c r="AK604" s="51"/>
      <c r="AL604" s="52"/>
      <c r="AM604" s="218"/>
      <c r="AN604" s="217"/>
      <c r="AO604" s="217"/>
      <c r="AP604" s="72">
        <f t="shared" si="778"/>
        <v>0</v>
      </c>
      <c r="AQ604" s="51"/>
      <c r="AR604" s="51"/>
      <c r="AS604" s="219"/>
      <c r="AT604" s="216"/>
      <c r="AU604" s="217"/>
      <c r="AV604" s="217"/>
      <c r="AW604" s="72">
        <f t="shared" si="779"/>
        <v>0</v>
      </c>
      <c r="AX604" s="51"/>
      <c r="AY604" s="51"/>
      <c r="AZ604" s="52"/>
      <c r="BA604" s="218"/>
      <c r="BB604" s="217"/>
      <c r="BC604" s="217"/>
      <c r="BD604" s="72">
        <f t="shared" si="780"/>
        <v>0</v>
      </c>
      <c r="BE604" s="51"/>
      <c r="BF604" s="51"/>
      <c r="BG604" s="219"/>
      <c r="BH604" s="216"/>
      <c r="BI604" s="217"/>
      <c r="BJ604" s="217"/>
      <c r="BK604" s="72">
        <f t="shared" si="781"/>
        <v>0</v>
      </c>
      <c r="BL604" s="51"/>
      <c r="BM604" s="51"/>
      <c r="BN604" s="52"/>
      <c r="BO604" s="218"/>
      <c r="BP604" s="217"/>
      <c r="BQ604" s="217"/>
      <c r="BR604" s="72">
        <f t="shared" si="782"/>
        <v>0</v>
      </c>
      <c r="BS604" s="51"/>
      <c r="BT604" s="51"/>
      <c r="BU604" s="219"/>
      <c r="BV604" s="216"/>
      <c r="BW604" s="217"/>
      <c r="BX604" s="217"/>
      <c r="BY604" s="72">
        <f t="shared" si="783"/>
        <v>0</v>
      </c>
      <c r="BZ604" s="51"/>
      <c r="CA604" s="51"/>
      <c r="CB604" s="52"/>
      <c r="CC604" s="218"/>
      <c r="CD604" s="217"/>
      <c r="CE604" s="217"/>
      <c r="CF604" s="72">
        <f t="shared" si="784"/>
        <v>0</v>
      </c>
      <c r="CG604" s="51"/>
      <c r="CH604" s="51"/>
      <c r="CI604" s="219"/>
      <c r="CJ604" s="216"/>
      <c r="CK604" s="217"/>
      <c r="CL604" s="217"/>
      <c r="CM604" s="72">
        <f t="shared" si="785"/>
        <v>0</v>
      </c>
      <c r="CN604" s="51"/>
      <c r="CO604" s="51"/>
      <c r="CP604" s="52"/>
      <c r="CQ604" s="218"/>
      <c r="CR604" s="217"/>
      <c r="CS604" s="217"/>
      <c r="CT604" s="72">
        <f t="shared" si="786"/>
        <v>0</v>
      </c>
      <c r="CU604" s="51"/>
      <c r="CV604" s="51"/>
      <c r="CW604" s="219"/>
      <c r="CX604" s="216"/>
      <c r="CY604" s="217"/>
      <c r="CZ604" s="217"/>
      <c r="DA604" s="72">
        <f t="shared" si="787"/>
        <v>0</v>
      </c>
      <c r="DB604" s="51"/>
      <c r="DC604" s="51"/>
      <c r="DD604" s="52"/>
      <c r="DE604" s="218"/>
      <c r="DF604" s="217"/>
      <c r="DG604" s="217"/>
      <c r="DH604" s="72">
        <f t="shared" si="788"/>
        <v>0</v>
      </c>
      <c r="DI604" s="51"/>
      <c r="DJ604" s="51"/>
      <c r="DK604" s="219"/>
      <c r="DL604" s="170">
        <f t="shared" si="805"/>
        <v>0</v>
      </c>
      <c r="DM604" s="51">
        <f>DN604*Довідники!$H$2</f>
        <v>0</v>
      </c>
      <c r="DN604" s="72">
        <f t="shared" si="806"/>
        <v>0</v>
      </c>
      <c r="DO604" s="96" t="str">
        <f t="shared" si="789"/>
        <v xml:space="preserve"> </v>
      </c>
      <c r="DP604" s="68" t="str">
        <f>IF(OR(DO604&lt;Довідники!$J$3, DO604&gt;Довідники!$K$3), "!", "")</f>
        <v>!</v>
      </c>
      <c r="DQ604" s="120"/>
      <c r="DR604" s="45" t="str">
        <f t="shared" si="807"/>
        <v/>
      </c>
      <c r="DS604" s="47"/>
      <c r="DT604" s="119"/>
      <c r="DU604" s="119"/>
      <c r="DV604" s="119"/>
      <c r="DW604" s="179"/>
      <c r="DX604" s="182"/>
      <c r="DY604" s="119"/>
      <c r="DZ604" s="119"/>
      <c r="EA604" s="183"/>
      <c r="ED604" s="131">
        <f t="shared" si="808"/>
        <v>0</v>
      </c>
      <c r="EE604" s="131">
        <f t="shared" si="790"/>
        <v>0</v>
      </c>
      <c r="EF604" s="131">
        <f t="shared" si="791"/>
        <v>0</v>
      </c>
      <c r="EG604" s="131">
        <f t="shared" si="792"/>
        <v>0</v>
      </c>
      <c r="EH604" s="131">
        <f t="shared" si="793"/>
        <v>0</v>
      </c>
      <c r="EI604" s="131">
        <f t="shared" si="794"/>
        <v>0</v>
      </c>
      <c r="EJ604" s="131">
        <f t="shared" si="809"/>
        <v>0</v>
      </c>
      <c r="EL604" s="123">
        <f t="shared" si="773"/>
        <v>0</v>
      </c>
    </row>
    <row r="605" spans="1:142" ht="13.5" hidden="1" thickBot="1" x14ac:dyDescent="0.25">
      <c r="A605" s="49">
        <f t="shared" si="795"/>
        <v>16</v>
      </c>
      <c r="B605" s="588"/>
      <c r="C605" s="50" t="str">
        <f>IF(ISBLANK(D605)=FALSE,VLOOKUP(D605,Довідники!$B$2:$C$45,2,FALSE),"")</f>
        <v/>
      </c>
      <c r="D605" s="214"/>
      <c r="E605" s="215"/>
      <c r="F605" s="48" t="str">
        <f t="shared" si="796"/>
        <v/>
      </c>
      <c r="G605" s="48" t="str">
        <f>CONCATENATE(IF($X605="З", CONCATENATE($R$4, ","), ""), IF($X605=Довідники!$E$5, CONCATENATE($R$4, "*,"), ""), IF($AE605="З", CONCATENATE($Y$4, ","), ""), IF($AE605=Довідники!$E$5, CONCATENATE($Y$4, "*,"), ""), IF($AL605="З", CONCATENATE($AF$4, ","), ""), IF($AL605=Довідники!$E$5, CONCATENATE($AF$4, "*,"), ""), IF($AS605="З", CONCATENATE($AM$4, ","), ""), IF($AS605=Довідники!$E$5, CONCATENATE($AM$4, "*,"), ""), IF($AZ605="З", CONCATENATE($AT$4, ","), ""), IF($AZ605=Довідники!$E$5, CONCATENATE($AT$4, "*,"), ""), IF($BG605="З", CONCATENATE($BA$4, ","), ""), IF($BG605=Довідники!$E$5, CONCATENATE($BA$4, "*,"), ""), IF($BN605="З", CONCATENATE($BH$4, ","), ""), IF($BN605=Довідники!$E$5, CONCATENATE($BH$4, "*,"), ""), IF($BU605="З", CONCATENATE($BO$4, ","), ""), IF($BU605=Довідники!$E$5, CONCATENATE($BO$4, "*,"), ""), IF($CB605="З", CONCATENATE($BV$4, ","), ""), IF($CB605=Довідники!$E$5, CONCATENATE($BV$4, "*,"), ""), IF($CI605="З", CONCATENATE($CC$4, ","), ""), IF($CI605=Довідники!$E$5, CONCATENATE($CC$4, "*,"), ""), IF($CP605="З", CONCATENATE($CJ$4, ","), ""), IF($CP605=Довідники!$E$5, CONCATENATE($CJ$4, "*,"), ""), IF($CW605="З", CONCATENATE($CQ$4, ","), ""), IF($CW605=Довідники!$E$5, CONCATENATE($CQ$4, "*,"), ""), IF($DD605="З", CONCATENATE($CX$4, ","), ""), IF($DD605=Довідники!$E$5, CONCATENATE($CX$4, "*,"), ""), IF($DK605="З", CONCATENATE($DE$4, ","), ""), IF($DK605=Довідники!$E$5, CONCATENATE($DE$4, "*,"), ""))</f>
        <v/>
      </c>
      <c r="H605" s="48" t="str">
        <f t="shared" si="797"/>
        <v/>
      </c>
      <c r="I605" s="48" t="str">
        <f t="shared" si="798"/>
        <v/>
      </c>
      <c r="J605" s="48">
        <f t="shared" si="799"/>
        <v>0</v>
      </c>
      <c r="K605" s="48" t="str">
        <f t="shared" si="800"/>
        <v/>
      </c>
      <c r="L605" s="48">
        <f t="shared" si="774"/>
        <v>0</v>
      </c>
      <c r="M605" s="51">
        <f t="shared" si="801"/>
        <v>0</v>
      </c>
      <c r="N605" s="51">
        <f t="shared" si="802"/>
        <v>0</v>
      </c>
      <c r="O605" s="52">
        <f t="shared" si="803"/>
        <v>0</v>
      </c>
      <c r="P605" s="96" t="str">
        <f t="shared" si="804"/>
        <v xml:space="preserve"> </v>
      </c>
      <c r="Q605" s="166" t="str">
        <f>IF(OR(P605&lt;Довідники!$J$8, P605&gt;Довідники!$K$8), "!", "")</f>
        <v>!</v>
      </c>
      <c r="R605" s="216"/>
      <c r="S605" s="217"/>
      <c r="T605" s="217"/>
      <c r="U605" s="72">
        <f t="shared" si="775"/>
        <v>0</v>
      </c>
      <c r="V605" s="51"/>
      <c r="W605" s="51"/>
      <c r="X605" s="52"/>
      <c r="Y605" s="218"/>
      <c r="Z605" s="217"/>
      <c r="AA605" s="217"/>
      <c r="AB605" s="72">
        <f t="shared" si="776"/>
        <v>0</v>
      </c>
      <c r="AC605" s="51"/>
      <c r="AD605" s="51"/>
      <c r="AE605" s="219"/>
      <c r="AF605" s="216"/>
      <c r="AG605" s="217"/>
      <c r="AH605" s="217"/>
      <c r="AI605" s="72">
        <f t="shared" si="777"/>
        <v>0</v>
      </c>
      <c r="AJ605" s="51"/>
      <c r="AK605" s="51"/>
      <c r="AL605" s="52"/>
      <c r="AM605" s="218"/>
      <c r="AN605" s="217"/>
      <c r="AO605" s="217"/>
      <c r="AP605" s="72">
        <f t="shared" si="778"/>
        <v>0</v>
      </c>
      <c r="AQ605" s="51"/>
      <c r="AR605" s="51"/>
      <c r="AS605" s="219"/>
      <c r="AT605" s="216"/>
      <c r="AU605" s="217"/>
      <c r="AV605" s="217"/>
      <c r="AW605" s="72">
        <f t="shared" si="779"/>
        <v>0</v>
      </c>
      <c r="AX605" s="51"/>
      <c r="AY605" s="51"/>
      <c r="AZ605" s="52"/>
      <c r="BA605" s="218"/>
      <c r="BB605" s="217"/>
      <c r="BC605" s="217"/>
      <c r="BD605" s="72">
        <f t="shared" si="780"/>
        <v>0</v>
      </c>
      <c r="BE605" s="51"/>
      <c r="BF605" s="51"/>
      <c r="BG605" s="219"/>
      <c r="BH605" s="216"/>
      <c r="BI605" s="217"/>
      <c r="BJ605" s="217"/>
      <c r="BK605" s="72">
        <f t="shared" si="781"/>
        <v>0</v>
      </c>
      <c r="BL605" s="51"/>
      <c r="BM605" s="51"/>
      <c r="BN605" s="52"/>
      <c r="BO605" s="218"/>
      <c r="BP605" s="217"/>
      <c r="BQ605" s="217"/>
      <c r="BR605" s="72">
        <f t="shared" si="782"/>
        <v>0</v>
      </c>
      <c r="BS605" s="51"/>
      <c r="BT605" s="51"/>
      <c r="BU605" s="219"/>
      <c r="BV605" s="216"/>
      <c r="BW605" s="217"/>
      <c r="BX605" s="217"/>
      <c r="BY605" s="72">
        <f t="shared" si="783"/>
        <v>0</v>
      </c>
      <c r="BZ605" s="51"/>
      <c r="CA605" s="51"/>
      <c r="CB605" s="52"/>
      <c r="CC605" s="218"/>
      <c r="CD605" s="217"/>
      <c r="CE605" s="217"/>
      <c r="CF605" s="72">
        <f t="shared" si="784"/>
        <v>0</v>
      </c>
      <c r="CG605" s="51"/>
      <c r="CH605" s="51"/>
      <c r="CI605" s="219"/>
      <c r="CJ605" s="216"/>
      <c r="CK605" s="217"/>
      <c r="CL605" s="217"/>
      <c r="CM605" s="72">
        <f t="shared" si="785"/>
        <v>0</v>
      </c>
      <c r="CN605" s="51"/>
      <c r="CO605" s="51"/>
      <c r="CP605" s="52"/>
      <c r="CQ605" s="218"/>
      <c r="CR605" s="217"/>
      <c r="CS605" s="217"/>
      <c r="CT605" s="72">
        <f t="shared" si="786"/>
        <v>0</v>
      </c>
      <c r="CU605" s="51"/>
      <c r="CV605" s="51"/>
      <c r="CW605" s="219"/>
      <c r="CX605" s="216"/>
      <c r="CY605" s="217"/>
      <c r="CZ605" s="217"/>
      <c r="DA605" s="72">
        <f t="shared" si="787"/>
        <v>0</v>
      </c>
      <c r="DB605" s="51"/>
      <c r="DC605" s="51"/>
      <c r="DD605" s="52"/>
      <c r="DE605" s="218"/>
      <c r="DF605" s="217"/>
      <c r="DG605" s="217"/>
      <c r="DH605" s="72">
        <f t="shared" si="788"/>
        <v>0</v>
      </c>
      <c r="DI605" s="51"/>
      <c r="DJ605" s="51"/>
      <c r="DK605" s="219"/>
      <c r="DL605" s="170">
        <f t="shared" si="805"/>
        <v>0</v>
      </c>
      <c r="DM605" s="51">
        <f>DN605*Довідники!$H$2</f>
        <v>0</v>
      </c>
      <c r="DN605" s="72">
        <f t="shared" si="806"/>
        <v>0</v>
      </c>
      <c r="DO605" s="96" t="str">
        <f t="shared" si="789"/>
        <v xml:space="preserve"> </v>
      </c>
      <c r="DP605" s="68" t="str">
        <f>IF(OR(DO605&lt;Довідники!$J$3, DO605&gt;Довідники!$K$3), "!", "")</f>
        <v>!</v>
      </c>
      <c r="DQ605" s="120"/>
      <c r="DR605" s="45" t="str">
        <f t="shared" si="807"/>
        <v/>
      </c>
      <c r="DS605" s="47"/>
      <c r="DT605" s="119"/>
      <c r="DU605" s="119"/>
      <c r="DV605" s="119"/>
      <c r="DW605" s="179"/>
      <c r="DX605" s="182"/>
      <c r="DY605" s="119"/>
      <c r="DZ605" s="119"/>
      <c r="EA605" s="183"/>
      <c r="ED605" s="131">
        <f t="shared" si="808"/>
        <v>0</v>
      </c>
      <c r="EE605" s="131">
        <f t="shared" si="790"/>
        <v>0</v>
      </c>
      <c r="EF605" s="131">
        <f t="shared" si="791"/>
        <v>0</v>
      </c>
      <c r="EG605" s="131">
        <f t="shared" si="792"/>
        <v>0</v>
      </c>
      <c r="EH605" s="131">
        <f t="shared" si="793"/>
        <v>0</v>
      </c>
      <c r="EI605" s="131">
        <f t="shared" si="794"/>
        <v>0</v>
      </c>
      <c r="EJ605" s="131">
        <f t="shared" si="809"/>
        <v>0</v>
      </c>
      <c r="EL605" s="123">
        <f t="shared" si="773"/>
        <v>0</v>
      </c>
    </row>
    <row r="606" spans="1:142" ht="13.5" hidden="1" thickBot="1" x14ac:dyDescent="0.25">
      <c r="A606" s="49">
        <f t="shared" si="795"/>
        <v>17</v>
      </c>
      <c r="B606" s="588"/>
      <c r="C606" s="50" t="str">
        <f>IF(ISBLANK(D606)=FALSE,VLOOKUP(D606,Довідники!$B$2:$C$45,2,FALSE),"")</f>
        <v/>
      </c>
      <c r="D606" s="214"/>
      <c r="E606" s="215"/>
      <c r="F606" s="48" t="str">
        <f t="shared" si="796"/>
        <v/>
      </c>
      <c r="G606" s="48" t="str">
        <f>CONCATENATE(IF($X606="З", CONCATENATE($R$4, ","), ""), IF($X606=Довідники!$E$5, CONCATENATE($R$4, "*,"), ""), IF($AE606="З", CONCATENATE($Y$4, ","), ""), IF($AE606=Довідники!$E$5, CONCATENATE($Y$4, "*,"), ""), IF($AL606="З", CONCATENATE($AF$4, ","), ""), IF($AL606=Довідники!$E$5, CONCATENATE($AF$4, "*,"), ""), IF($AS606="З", CONCATENATE($AM$4, ","), ""), IF($AS606=Довідники!$E$5, CONCATENATE($AM$4, "*,"), ""), IF($AZ606="З", CONCATENATE($AT$4, ","), ""), IF($AZ606=Довідники!$E$5, CONCATENATE($AT$4, "*,"), ""), IF($BG606="З", CONCATENATE($BA$4, ","), ""), IF($BG606=Довідники!$E$5, CONCATENATE($BA$4, "*,"), ""), IF($BN606="З", CONCATENATE($BH$4, ","), ""), IF($BN606=Довідники!$E$5, CONCATENATE($BH$4, "*,"), ""), IF($BU606="З", CONCATENATE($BO$4, ","), ""), IF($BU606=Довідники!$E$5, CONCATENATE($BO$4, "*,"), ""), IF($CB606="З", CONCATENATE($BV$4, ","), ""), IF($CB606=Довідники!$E$5, CONCATENATE($BV$4, "*,"), ""), IF($CI606="З", CONCATENATE($CC$4, ","), ""), IF($CI606=Довідники!$E$5, CONCATENATE($CC$4, "*,"), ""), IF($CP606="З", CONCATENATE($CJ$4, ","), ""), IF($CP606=Довідники!$E$5, CONCATENATE($CJ$4, "*,"), ""), IF($CW606="З", CONCATENATE($CQ$4, ","), ""), IF($CW606=Довідники!$E$5, CONCATENATE($CQ$4, "*,"), ""), IF($DD606="З", CONCATENATE($CX$4, ","), ""), IF($DD606=Довідники!$E$5, CONCATENATE($CX$4, "*,"), ""), IF($DK606="З", CONCATENATE($DE$4, ","), ""), IF($DK606=Довідники!$E$5, CONCATENATE($DE$4, "*,"), ""))</f>
        <v/>
      </c>
      <c r="H606" s="48" t="str">
        <f t="shared" si="797"/>
        <v/>
      </c>
      <c r="I606" s="48" t="str">
        <f t="shared" si="798"/>
        <v/>
      </c>
      <c r="J606" s="48">
        <f t="shared" si="799"/>
        <v>0</v>
      </c>
      <c r="K606" s="48" t="str">
        <f t="shared" si="800"/>
        <v/>
      </c>
      <c r="L606" s="48">
        <f t="shared" si="774"/>
        <v>0</v>
      </c>
      <c r="M606" s="51">
        <f t="shared" si="801"/>
        <v>0</v>
      </c>
      <c r="N606" s="51">
        <f t="shared" si="802"/>
        <v>0</v>
      </c>
      <c r="O606" s="52">
        <f t="shared" si="803"/>
        <v>0</v>
      </c>
      <c r="P606" s="96" t="str">
        <f t="shared" si="804"/>
        <v xml:space="preserve"> </v>
      </c>
      <c r="Q606" s="166" t="str">
        <f>IF(OR(P606&lt;Довідники!$J$8, P606&gt;Довідники!$K$8), "!", "")</f>
        <v>!</v>
      </c>
      <c r="R606" s="216"/>
      <c r="S606" s="217"/>
      <c r="T606" s="217"/>
      <c r="U606" s="72">
        <f t="shared" si="775"/>
        <v>0</v>
      </c>
      <c r="V606" s="51"/>
      <c r="W606" s="51"/>
      <c r="X606" s="52"/>
      <c r="Y606" s="218"/>
      <c r="Z606" s="217"/>
      <c r="AA606" s="217"/>
      <c r="AB606" s="72">
        <f t="shared" si="776"/>
        <v>0</v>
      </c>
      <c r="AC606" s="51"/>
      <c r="AD606" s="51"/>
      <c r="AE606" s="219"/>
      <c r="AF606" s="216"/>
      <c r="AG606" s="217"/>
      <c r="AH606" s="217"/>
      <c r="AI606" s="72">
        <f t="shared" si="777"/>
        <v>0</v>
      </c>
      <c r="AJ606" s="51"/>
      <c r="AK606" s="51"/>
      <c r="AL606" s="52"/>
      <c r="AM606" s="218"/>
      <c r="AN606" s="217"/>
      <c r="AO606" s="217"/>
      <c r="AP606" s="72">
        <f t="shared" si="778"/>
        <v>0</v>
      </c>
      <c r="AQ606" s="51"/>
      <c r="AR606" s="51"/>
      <c r="AS606" s="219"/>
      <c r="AT606" s="216"/>
      <c r="AU606" s="217"/>
      <c r="AV606" s="217"/>
      <c r="AW606" s="72">
        <f t="shared" si="779"/>
        <v>0</v>
      </c>
      <c r="AX606" s="51"/>
      <c r="AY606" s="51"/>
      <c r="AZ606" s="52"/>
      <c r="BA606" s="218"/>
      <c r="BB606" s="217"/>
      <c r="BC606" s="217"/>
      <c r="BD606" s="72">
        <f t="shared" si="780"/>
        <v>0</v>
      </c>
      <c r="BE606" s="51"/>
      <c r="BF606" s="51"/>
      <c r="BG606" s="219"/>
      <c r="BH606" s="216"/>
      <c r="BI606" s="217"/>
      <c r="BJ606" s="217"/>
      <c r="BK606" s="72">
        <f t="shared" si="781"/>
        <v>0</v>
      </c>
      <c r="BL606" s="51"/>
      <c r="BM606" s="51"/>
      <c r="BN606" s="52"/>
      <c r="BO606" s="218"/>
      <c r="BP606" s="217"/>
      <c r="BQ606" s="217"/>
      <c r="BR606" s="72">
        <f t="shared" si="782"/>
        <v>0</v>
      </c>
      <c r="BS606" s="51"/>
      <c r="BT606" s="51"/>
      <c r="BU606" s="219"/>
      <c r="BV606" s="216"/>
      <c r="BW606" s="217"/>
      <c r="BX606" s="217"/>
      <c r="BY606" s="72">
        <f t="shared" si="783"/>
        <v>0</v>
      </c>
      <c r="BZ606" s="51"/>
      <c r="CA606" s="51"/>
      <c r="CB606" s="52"/>
      <c r="CC606" s="218"/>
      <c r="CD606" s="217"/>
      <c r="CE606" s="217"/>
      <c r="CF606" s="72">
        <f t="shared" si="784"/>
        <v>0</v>
      </c>
      <c r="CG606" s="51"/>
      <c r="CH606" s="51"/>
      <c r="CI606" s="219"/>
      <c r="CJ606" s="216"/>
      <c r="CK606" s="217"/>
      <c r="CL606" s="217"/>
      <c r="CM606" s="72">
        <f t="shared" si="785"/>
        <v>0</v>
      </c>
      <c r="CN606" s="51"/>
      <c r="CO606" s="51"/>
      <c r="CP606" s="52"/>
      <c r="CQ606" s="218"/>
      <c r="CR606" s="217"/>
      <c r="CS606" s="217"/>
      <c r="CT606" s="72">
        <f t="shared" si="786"/>
        <v>0</v>
      </c>
      <c r="CU606" s="51"/>
      <c r="CV606" s="51"/>
      <c r="CW606" s="219"/>
      <c r="CX606" s="216"/>
      <c r="CY606" s="217"/>
      <c r="CZ606" s="217"/>
      <c r="DA606" s="72">
        <f t="shared" si="787"/>
        <v>0</v>
      </c>
      <c r="DB606" s="51"/>
      <c r="DC606" s="51"/>
      <c r="DD606" s="52"/>
      <c r="DE606" s="218"/>
      <c r="DF606" s="217"/>
      <c r="DG606" s="217"/>
      <c r="DH606" s="72">
        <f t="shared" si="788"/>
        <v>0</v>
      </c>
      <c r="DI606" s="51"/>
      <c r="DJ606" s="51"/>
      <c r="DK606" s="219"/>
      <c r="DL606" s="170">
        <f t="shared" si="805"/>
        <v>0</v>
      </c>
      <c r="DM606" s="51">
        <f>DN606*Довідники!$H$2</f>
        <v>0</v>
      </c>
      <c r="DN606" s="72">
        <f t="shared" si="806"/>
        <v>0</v>
      </c>
      <c r="DO606" s="96" t="str">
        <f t="shared" si="789"/>
        <v xml:space="preserve"> </v>
      </c>
      <c r="DP606" s="68" t="str">
        <f>IF(OR(DO606&lt;Довідники!$J$3, DO606&gt;Довідники!$K$3), "!", "")</f>
        <v>!</v>
      </c>
      <c r="DQ606" s="120"/>
      <c r="DR606" s="45" t="str">
        <f t="shared" si="807"/>
        <v/>
      </c>
      <c r="DS606" s="47"/>
      <c r="DT606" s="119"/>
      <c r="DU606" s="119"/>
      <c r="DV606" s="119"/>
      <c r="DW606" s="179"/>
      <c r="DX606" s="182"/>
      <c r="DY606" s="119"/>
      <c r="DZ606" s="119"/>
      <c r="EA606" s="183"/>
      <c r="ED606" s="131">
        <f t="shared" si="808"/>
        <v>0</v>
      </c>
      <c r="EE606" s="131">
        <f t="shared" si="790"/>
        <v>0</v>
      </c>
      <c r="EF606" s="131">
        <f t="shared" si="791"/>
        <v>0</v>
      </c>
      <c r="EG606" s="131">
        <f t="shared" si="792"/>
        <v>0</v>
      </c>
      <c r="EH606" s="131">
        <f t="shared" si="793"/>
        <v>0</v>
      </c>
      <c r="EI606" s="131">
        <f t="shared" si="794"/>
        <v>0</v>
      </c>
      <c r="EJ606" s="131">
        <f t="shared" si="809"/>
        <v>0</v>
      </c>
      <c r="EL606" s="123">
        <f t="shared" si="773"/>
        <v>0</v>
      </c>
    </row>
    <row r="607" spans="1:142" ht="13.5" hidden="1" thickBot="1" x14ac:dyDescent="0.25">
      <c r="A607" s="49">
        <f t="shared" si="795"/>
        <v>18</v>
      </c>
      <c r="B607" s="588"/>
      <c r="C607" s="50" t="str">
        <f>IF(ISBLANK(D607)=FALSE,VLOOKUP(D607,Довідники!$B$2:$C$45,2,FALSE),"")</f>
        <v/>
      </c>
      <c r="D607" s="214"/>
      <c r="E607" s="215"/>
      <c r="F607" s="48" t="str">
        <f t="shared" si="796"/>
        <v/>
      </c>
      <c r="G607" s="48" t="str">
        <f>CONCATENATE(IF($X607="З", CONCATENATE($R$4, ","), ""), IF($X607=Довідники!$E$5, CONCATENATE($R$4, "*,"), ""), IF($AE607="З", CONCATENATE($Y$4, ","), ""), IF($AE607=Довідники!$E$5, CONCATENATE($Y$4, "*,"), ""), IF($AL607="З", CONCATENATE($AF$4, ","), ""), IF($AL607=Довідники!$E$5, CONCATENATE($AF$4, "*,"), ""), IF($AS607="З", CONCATENATE($AM$4, ","), ""), IF($AS607=Довідники!$E$5, CONCATENATE($AM$4, "*,"), ""), IF($AZ607="З", CONCATENATE($AT$4, ","), ""), IF($AZ607=Довідники!$E$5, CONCATENATE($AT$4, "*,"), ""), IF($BG607="З", CONCATENATE($BA$4, ","), ""), IF($BG607=Довідники!$E$5, CONCATENATE($BA$4, "*,"), ""), IF($BN607="З", CONCATENATE($BH$4, ","), ""), IF($BN607=Довідники!$E$5, CONCATENATE($BH$4, "*,"), ""), IF($BU607="З", CONCATENATE($BO$4, ","), ""), IF($BU607=Довідники!$E$5, CONCATENATE($BO$4, "*,"), ""), IF($CB607="З", CONCATENATE($BV$4, ","), ""), IF($CB607=Довідники!$E$5, CONCATENATE($BV$4, "*,"), ""), IF($CI607="З", CONCATENATE($CC$4, ","), ""), IF($CI607=Довідники!$E$5, CONCATENATE($CC$4, "*,"), ""), IF($CP607="З", CONCATENATE($CJ$4, ","), ""), IF($CP607=Довідники!$E$5, CONCATENATE($CJ$4, "*,"), ""), IF($CW607="З", CONCATENATE($CQ$4, ","), ""), IF($CW607=Довідники!$E$5, CONCATENATE($CQ$4, "*,"), ""), IF($DD607="З", CONCATENATE($CX$4, ","), ""), IF($DD607=Довідники!$E$5, CONCATENATE($CX$4, "*,"), ""), IF($DK607="З", CONCATENATE($DE$4, ","), ""), IF($DK607=Довідники!$E$5, CONCATENATE($DE$4, "*,"), ""))</f>
        <v/>
      </c>
      <c r="H607" s="48" t="str">
        <f t="shared" si="797"/>
        <v/>
      </c>
      <c r="I607" s="48" t="str">
        <f t="shared" si="798"/>
        <v/>
      </c>
      <c r="J607" s="48">
        <f t="shared" si="799"/>
        <v>0</v>
      </c>
      <c r="K607" s="48" t="str">
        <f t="shared" si="800"/>
        <v/>
      </c>
      <c r="L607" s="48">
        <f t="shared" si="774"/>
        <v>0</v>
      </c>
      <c r="M607" s="51">
        <f t="shared" si="801"/>
        <v>0</v>
      </c>
      <c r="N607" s="51">
        <f t="shared" si="802"/>
        <v>0</v>
      </c>
      <c r="O607" s="52">
        <f t="shared" si="803"/>
        <v>0</v>
      </c>
      <c r="P607" s="96" t="str">
        <f t="shared" si="804"/>
        <v xml:space="preserve"> </v>
      </c>
      <c r="Q607" s="166" t="str">
        <f>IF(OR(P607&lt;Довідники!$J$8, P607&gt;Довідники!$K$8), "!", "")</f>
        <v>!</v>
      </c>
      <c r="R607" s="216"/>
      <c r="S607" s="217"/>
      <c r="T607" s="217"/>
      <c r="U607" s="72">
        <f t="shared" si="775"/>
        <v>0</v>
      </c>
      <c r="V607" s="51"/>
      <c r="W607" s="51"/>
      <c r="X607" s="52"/>
      <c r="Y607" s="218"/>
      <c r="Z607" s="217"/>
      <c r="AA607" s="217"/>
      <c r="AB607" s="72">
        <f t="shared" si="776"/>
        <v>0</v>
      </c>
      <c r="AC607" s="51"/>
      <c r="AD607" s="51"/>
      <c r="AE607" s="219"/>
      <c r="AF607" s="216"/>
      <c r="AG607" s="217"/>
      <c r="AH607" s="217"/>
      <c r="AI607" s="72">
        <f t="shared" si="777"/>
        <v>0</v>
      </c>
      <c r="AJ607" s="51"/>
      <c r="AK607" s="51"/>
      <c r="AL607" s="52"/>
      <c r="AM607" s="218"/>
      <c r="AN607" s="217"/>
      <c r="AO607" s="217"/>
      <c r="AP607" s="72">
        <f t="shared" si="778"/>
        <v>0</v>
      </c>
      <c r="AQ607" s="51"/>
      <c r="AR607" s="51"/>
      <c r="AS607" s="219"/>
      <c r="AT607" s="216"/>
      <c r="AU607" s="217"/>
      <c r="AV607" s="217"/>
      <c r="AW607" s="72">
        <f t="shared" si="779"/>
        <v>0</v>
      </c>
      <c r="AX607" s="51"/>
      <c r="AY607" s="51"/>
      <c r="AZ607" s="52"/>
      <c r="BA607" s="218"/>
      <c r="BB607" s="217"/>
      <c r="BC607" s="217"/>
      <c r="BD607" s="72">
        <f t="shared" si="780"/>
        <v>0</v>
      </c>
      <c r="BE607" s="51"/>
      <c r="BF607" s="51"/>
      <c r="BG607" s="219"/>
      <c r="BH607" s="216"/>
      <c r="BI607" s="217"/>
      <c r="BJ607" s="217"/>
      <c r="BK607" s="72">
        <f t="shared" si="781"/>
        <v>0</v>
      </c>
      <c r="BL607" s="51"/>
      <c r="BM607" s="51"/>
      <c r="BN607" s="52"/>
      <c r="BO607" s="218"/>
      <c r="BP607" s="217"/>
      <c r="BQ607" s="217"/>
      <c r="BR607" s="72">
        <f t="shared" si="782"/>
        <v>0</v>
      </c>
      <c r="BS607" s="51"/>
      <c r="BT607" s="51"/>
      <c r="BU607" s="219"/>
      <c r="BV607" s="216"/>
      <c r="BW607" s="217"/>
      <c r="BX607" s="217"/>
      <c r="BY607" s="72">
        <f t="shared" si="783"/>
        <v>0</v>
      </c>
      <c r="BZ607" s="51"/>
      <c r="CA607" s="51"/>
      <c r="CB607" s="52"/>
      <c r="CC607" s="218"/>
      <c r="CD607" s="217"/>
      <c r="CE607" s="217"/>
      <c r="CF607" s="72">
        <f t="shared" si="784"/>
        <v>0</v>
      </c>
      <c r="CG607" s="51"/>
      <c r="CH607" s="51"/>
      <c r="CI607" s="219"/>
      <c r="CJ607" s="216"/>
      <c r="CK607" s="217"/>
      <c r="CL607" s="217"/>
      <c r="CM607" s="72">
        <f t="shared" si="785"/>
        <v>0</v>
      </c>
      <c r="CN607" s="51"/>
      <c r="CO607" s="51"/>
      <c r="CP607" s="52"/>
      <c r="CQ607" s="218"/>
      <c r="CR607" s="217"/>
      <c r="CS607" s="217"/>
      <c r="CT607" s="72">
        <f t="shared" si="786"/>
        <v>0</v>
      </c>
      <c r="CU607" s="51"/>
      <c r="CV607" s="51"/>
      <c r="CW607" s="219"/>
      <c r="CX607" s="216"/>
      <c r="CY607" s="217"/>
      <c r="CZ607" s="217"/>
      <c r="DA607" s="72">
        <f t="shared" si="787"/>
        <v>0</v>
      </c>
      <c r="DB607" s="51"/>
      <c r="DC607" s="51"/>
      <c r="DD607" s="52"/>
      <c r="DE607" s="218"/>
      <c r="DF607" s="217"/>
      <c r="DG607" s="217"/>
      <c r="DH607" s="72">
        <f t="shared" si="788"/>
        <v>0</v>
      </c>
      <c r="DI607" s="51"/>
      <c r="DJ607" s="51"/>
      <c r="DK607" s="219"/>
      <c r="DL607" s="170">
        <f t="shared" si="805"/>
        <v>0</v>
      </c>
      <c r="DM607" s="51">
        <f>DN607*Довідники!$H$2</f>
        <v>0</v>
      </c>
      <c r="DN607" s="72">
        <f t="shared" si="806"/>
        <v>0</v>
      </c>
      <c r="DO607" s="96" t="str">
        <f t="shared" si="789"/>
        <v xml:space="preserve"> </v>
      </c>
      <c r="DP607" s="68" t="str">
        <f>IF(OR(DO607&lt;Довідники!$J$3, DO607&gt;Довідники!$K$3), "!", "")</f>
        <v>!</v>
      </c>
      <c r="DQ607" s="120"/>
      <c r="DR607" s="45" t="str">
        <f t="shared" si="807"/>
        <v/>
      </c>
      <c r="DS607" s="47"/>
      <c r="DT607" s="119"/>
      <c r="DU607" s="119"/>
      <c r="DV607" s="119"/>
      <c r="DW607" s="179"/>
      <c r="DX607" s="182"/>
      <c r="DY607" s="119"/>
      <c r="DZ607" s="119"/>
      <c r="EA607" s="183"/>
      <c r="ED607" s="131">
        <f t="shared" si="808"/>
        <v>0</v>
      </c>
      <c r="EE607" s="131">
        <f t="shared" si="790"/>
        <v>0</v>
      </c>
      <c r="EF607" s="131">
        <f t="shared" si="791"/>
        <v>0</v>
      </c>
      <c r="EG607" s="131">
        <f t="shared" si="792"/>
        <v>0</v>
      </c>
      <c r="EH607" s="131">
        <f t="shared" si="793"/>
        <v>0</v>
      </c>
      <c r="EI607" s="131">
        <f t="shared" si="794"/>
        <v>0</v>
      </c>
      <c r="EJ607" s="131">
        <f t="shared" si="809"/>
        <v>0</v>
      </c>
      <c r="EL607" s="123">
        <f t="shared" si="773"/>
        <v>0</v>
      </c>
    </row>
    <row r="608" spans="1:142" ht="13.5" hidden="1" thickBot="1" x14ac:dyDescent="0.25">
      <c r="A608" s="49">
        <f t="shared" si="795"/>
        <v>19</v>
      </c>
      <c r="B608" s="588"/>
      <c r="C608" s="50" t="str">
        <f>IF(ISBLANK(D608)=FALSE,VLOOKUP(D608,Довідники!$B$2:$C$45,2,FALSE),"")</f>
        <v/>
      </c>
      <c r="D608" s="214"/>
      <c r="E608" s="215"/>
      <c r="F608" s="48" t="str">
        <f t="shared" si="796"/>
        <v/>
      </c>
      <c r="G608" s="48" t="str">
        <f>CONCATENATE(IF($X608="З", CONCATENATE($R$4, ","), ""), IF($X608=Довідники!$E$5, CONCATENATE($R$4, "*,"), ""), IF($AE608="З", CONCATENATE($Y$4, ","), ""), IF($AE608=Довідники!$E$5, CONCATENATE($Y$4, "*,"), ""), IF($AL608="З", CONCATENATE($AF$4, ","), ""), IF($AL608=Довідники!$E$5, CONCATENATE($AF$4, "*,"), ""), IF($AS608="З", CONCATENATE($AM$4, ","), ""), IF($AS608=Довідники!$E$5, CONCATENATE($AM$4, "*,"), ""), IF($AZ608="З", CONCATENATE($AT$4, ","), ""), IF($AZ608=Довідники!$E$5, CONCATENATE($AT$4, "*,"), ""), IF($BG608="З", CONCATENATE($BA$4, ","), ""), IF($BG608=Довідники!$E$5, CONCATENATE($BA$4, "*,"), ""), IF($BN608="З", CONCATENATE($BH$4, ","), ""), IF($BN608=Довідники!$E$5, CONCATENATE($BH$4, "*,"), ""), IF($BU608="З", CONCATENATE($BO$4, ","), ""), IF($BU608=Довідники!$E$5, CONCATENATE($BO$4, "*,"), ""), IF($CB608="З", CONCATENATE($BV$4, ","), ""), IF($CB608=Довідники!$E$5, CONCATENATE($BV$4, "*,"), ""), IF($CI608="З", CONCATENATE($CC$4, ","), ""), IF($CI608=Довідники!$E$5, CONCATENATE($CC$4, "*,"), ""), IF($CP608="З", CONCATENATE($CJ$4, ","), ""), IF($CP608=Довідники!$E$5, CONCATENATE($CJ$4, "*,"), ""), IF($CW608="З", CONCATENATE($CQ$4, ","), ""), IF($CW608=Довідники!$E$5, CONCATENATE($CQ$4, "*,"), ""), IF($DD608="З", CONCATENATE($CX$4, ","), ""), IF($DD608=Довідники!$E$5, CONCATENATE($CX$4, "*,"), ""), IF($DK608="З", CONCATENATE($DE$4, ","), ""), IF($DK608=Довідники!$E$5, CONCATENATE($DE$4, "*,"), ""))</f>
        <v/>
      </c>
      <c r="H608" s="48" t="str">
        <f t="shared" si="797"/>
        <v/>
      </c>
      <c r="I608" s="48" t="str">
        <f t="shared" si="798"/>
        <v/>
      </c>
      <c r="J608" s="48">
        <f t="shared" si="799"/>
        <v>0</v>
      </c>
      <c r="K608" s="48" t="str">
        <f t="shared" si="800"/>
        <v/>
      </c>
      <c r="L608" s="48">
        <f t="shared" si="774"/>
        <v>0</v>
      </c>
      <c r="M608" s="51">
        <f t="shared" si="801"/>
        <v>0</v>
      </c>
      <c r="N608" s="51">
        <f t="shared" si="802"/>
        <v>0</v>
      </c>
      <c r="O608" s="52">
        <f t="shared" si="803"/>
        <v>0</v>
      </c>
      <c r="P608" s="96" t="str">
        <f t="shared" si="804"/>
        <v xml:space="preserve"> </v>
      </c>
      <c r="Q608" s="166" t="str">
        <f>IF(OR(P608&lt;Довідники!$J$8, P608&gt;Довідники!$K$8), "!", "")</f>
        <v>!</v>
      </c>
      <c r="R608" s="216"/>
      <c r="S608" s="217"/>
      <c r="T608" s="217"/>
      <c r="U608" s="72">
        <f t="shared" si="775"/>
        <v>0</v>
      </c>
      <c r="V608" s="51"/>
      <c r="W608" s="51"/>
      <c r="X608" s="52"/>
      <c r="Y608" s="218"/>
      <c r="Z608" s="217"/>
      <c r="AA608" s="217"/>
      <c r="AB608" s="72">
        <f t="shared" si="776"/>
        <v>0</v>
      </c>
      <c r="AC608" s="51"/>
      <c r="AD608" s="51"/>
      <c r="AE608" s="219"/>
      <c r="AF608" s="216"/>
      <c r="AG608" s="217"/>
      <c r="AH608" s="217"/>
      <c r="AI608" s="72">
        <f t="shared" si="777"/>
        <v>0</v>
      </c>
      <c r="AJ608" s="51"/>
      <c r="AK608" s="51"/>
      <c r="AL608" s="52"/>
      <c r="AM608" s="218"/>
      <c r="AN608" s="217"/>
      <c r="AO608" s="217"/>
      <c r="AP608" s="72">
        <f t="shared" si="778"/>
        <v>0</v>
      </c>
      <c r="AQ608" s="51"/>
      <c r="AR608" s="51"/>
      <c r="AS608" s="219"/>
      <c r="AT608" s="216"/>
      <c r="AU608" s="217"/>
      <c r="AV608" s="217"/>
      <c r="AW608" s="72">
        <f t="shared" si="779"/>
        <v>0</v>
      </c>
      <c r="AX608" s="51"/>
      <c r="AY608" s="51"/>
      <c r="AZ608" s="52"/>
      <c r="BA608" s="218"/>
      <c r="BB608" s="217"/>
      <c r="BC608" s="217"/>
      <c r="BD608" s="72">
        <f t="shared" si="780"/>
        <v>0</v>
      </c>
      <c r="BE608" s="51"/>
      <c r="BF608" s="51"/>
      <c r="BG608" s="219"/>
      <c r="BH608" s="216"/>
      <c r="BI608" s="217"/>
      <c r="BJ608" s="217"/>
      <c r="BK608" s="72">
        <f t="shared" si="781"/>
        <v>0</v>
      </c>
      <c r="BL608" s="51"/>
      <c r="BM608" s="51"/>
      <c r="BN608" s="52"/>
      <c r="BO608" s="218"/>
      <c r="BP608" s="217"/>
      <c r="BQ608" s="217"/>
      <c r="BR608" s="72">
        <f t="shared" si="782"/>
        <v>0</v>
      </c>
      <c r="BS608" s="51"/>
      <c r="BT608" s="51"/>
      <c r="BU608" s="219"/>
      <c r="BV608" s="216"/>
      <c r="BW608" s="217"/>
      <c r="BX608" s="217"/>
      <c r="BY608" s="72">
        <f t="shared" si="783"/>
        <v>0</v>
      </c>
      <c r="BZ608" s="51"/>
      <c r="CA608" s="51"/>
      <c r="CB608" s="52"/>
      <c r="CC608" s="218"/>
      <c r="CD608" s="217"/>
      <c r="CE608" s="217"/>
      <c r="CF608" s="72">
        <f t="shared" si="784"/>
        <v>0</v>
      </c>
      <c r="CG608" s="51"/>
      <c r="CH608" s="51"/>
      <c r="CI608" s="219"/>
      <c r="CJ608" s="216"/>
      <c r="CK608" s="217"/>
      <c r="CL608" s="217"/>
      <c r="CM608" s="72">
        <f t="shared" si="785"/>
        <v>0</v>
      </c>
      <c r="CN608" s="51"/>
      <c r="CO608" s="51"/>
      <c r="CP608" s="52"/>
      <c r="CQ608" s="218"/>
      <c r="CR608" s="217"/>
      <c r="CS608" s="217"/>
      <c r="CT608" s="72">
        <f t="shared" si="786"/>
        <v>0</v>
      </c>
      <c r="CU608" s="51"/>
      <c r="CV608" s="51"/>
      <c r="CW608" s="219"/>
      <c r="CX608" s="216"/>
      <c r="CY608" s="217"/>
      <c r="CZ608" s="217"/>
      <c r="DA608" s="72">
        <f t="shared" si="787"/>
        <v>0</v>
      </c>
      <c r="DB608" s="51"/>
      <c r="DC608" s="51"/>
      <c r="DD608" s="52"/>
      <c r="DE608" s="218"/>
      <c r="DF608" s="217"/>
      <c r="DG608" s="217"/>
      <c r="DH608" s="72">
        <f t="shared" si="788"/>
        <v>0</v>
      </c>
      <c r="DI608" s="51"/>
      <c r="DJ608" s="51"/>
      <c r="DK608" s="219"/>
      <c r="DL608" s="170">
        <f t="shared" si="805"/>
        <v>0</v>
      </c>
      <c r="DM608" s="51">
        <f>DN608*Довідники!$H$2</f>
        <v>0</v>
      </c>
      <c r="DN608" s="72">
        <f t="shared" si="806"/>
        <v>0</v>
      </c>
      <c r="DO608" s="96" t="str">
        <f t="shared" si="789"/>
        <v xml:space="preserve"> </v>
      </c>
      <c r="DP608" s="68" t="str">
        <f>IF(OR(DO608&lt;Довідники!$J$3, DO608&gt;Довідники!$K$3), "!", "")</f>
        <v>!</v>
      </c>
      <c r="DQ608" s="120"/>
      <c r="DR608" s="45" t="str">
        <f t="shared" si="807"/>
        <v/>
      </c>
      <c r="DS608" s="47"/>
      <c r="DT608" s="119"/>
      <c r="DU608" s="119"/>
      <c r="DV608" s="119"/>
      <c r="DW608" s="179"/>
      <c r="DX608" s="182"/>
      <c r="DY608" s="119"/>
      <c r="DZ608" s="119"/>
      <c r="EA608" s="183"/>
      <c r="ED608" s="131">
        <f t="shared" si="808"/>
        <v>0</v>
      </c>
      <c r="EE608" s="131">
        <f t="shared" si="790"/>
        <v>0</v>
      </c>
      <c r="EF608" s="131">
        <f t="shared" si="791"/>
        <v>0</v>
      </c>
      <c r="EG608" s="131">
        <f t="shared" si="792"/>
        <v>0</v>
      </c>
      <c r="EH608" s="131">
        <f t="shared" si="793"/>
        <v>0</v>
      </c>
      <c r="EI608" s="131">
        <f t="shared" si="794"/>
        <v>0</v>
      </c>
      <c r="EJ608" s="131">
        <f t="shared" si="809"/>
        <v>0</v>
      </c>
      <c r="EL608" s="123">
        <f t="shared" si="773"/>
        <v>0</v>
      </c>
    </row>
    <row r="609" spans="1:142" ht="13.5" hidden="1" thickBot="1" x14ac:dyDescent="0.25">
      <c r="A609" s="49">
        <f t="shared" si="795"/>
        <v>20</v>
      </c>
      <c r="B609" s="588"/>
      <c r="C609" s="50" t="str">
        <f>IF(ISBLANK(D609)=FALSE,VLOOKUP(D609,Довідники!$B$2:$C$45,2,FALSE),"")</f>
        <v/>
      </c>
      <c r="D609" s="214"/>
      <c r="E609" s="215"/>
      <c r="F609" s="48" t="str">
        <f t="shared" si="796"/>
        <v/>
      </c>
      <c r="G609" s="48" t="str">
        <f>CONCATENATE(IF($X609="З", CONCATENATE($R$4, ","), ""), IF($X609=Довідники!$E$5, CONCATENATE($R$4, "*,"), ""), IF($AE609="З", CONCATENATE($Y$4, ","), ""), IF($AE609=Довідники!$E$5, CONCATENATE($Y$4, "*,"), ""), IF($AL609="З", CONCATENATE($AF$4, ","), ""), IF($AL609=Довідники!$E$5, CONCATENATE($AF$4, "*,"), ""), IF($AS609="З", CONCATENATE($AM$4, ","), ""), IF($AS609=Довідники!$E$5, CONCATENATE($AM$4, "*,"), ""), IF($AZ609="З", CONCATENATE($AT$4, ","), ""), IF($AZ609=Довідники!$E$5, CONCATENATE($AT$4, "*,"), ""), IF($BG609="З", CONCATENATE($BA$4, ","), ""), IF($BG609=Довідники!$E$5, CONCATENATE($BA$4, "*,"), ""), IF($BN609="З", CONCATENATE($BH$4, ","), ""), IF($BN609=Довідники!$E$5, CONCATENATE($BH$4, "*,"), ""), IF($BU609="З", CONCATENATE($BO$4, ","), ""), IF($BU609=Довідники!$E$5, CONCATENATE($BO$4, "*,"), ""), IF($CB609="З", CONCATENATE($BV$4, ","), ""), IF($CB609=Довідники!$E$5, CONCATENATE($BV$4, "*,"), ""), IF($CI609="З", CONCATENATE($CC$4, ","), ""), IF($CI609=Довідники!$E$5, CONCATENATE($CC$4, "*,"), ""), IF($CP609="З", CONCATENATE($CJ$4, ","), ""), IF($CP609=Довідники!$E$5, CONCATENATE($CJ$4, "*,"), ""), IF($CW609="З", CONCATENATE($CQ$4, ","), ""), IF($CW609=Довідники!$E$5, CONCATENATE($CQ$4, "*,"), ""), IF($DD609="З", CONCATENATE($CX$4, ","), ""), IF($DD609=Довідники!$E$5, CONCATENATE($CX$4, "*,"), ""), IF($DK609="З", CONCATENATE($DE$4, ","), ""), IF($DK609=Довідники!$E$5, CONCATENATE($DE$4, "*,"), ""))</f>
        <v/>
      </c>
      <c r="H609" s="48" t="str">
        <f t="shared" si="797"/>
        <v/>
      </c>
      <c r="I609" s="48" t="str">
        <f t="shared" si="798"/>
        <v/>
      </c>
      <c r="J609" s="48">
        <f t="shared" si="799"/>
        <v>0</v>
      </c>
      <c r="K609" s="48" t="str">
        <f t="shared" si="800"/>
        <v/>
      </c>
      <c r="L609" s="48">
        <f t="shared" si="774"/>
        <v>0</v>
      </c>
      <c r="M609" s="51">
        <f t="shared" si="801"/>
        <v>0</v>
      </c>
      <c r="N609" s="51">
        <f t="shared" si="802"/>
        <v>0</v>
      </c>
      <c r="O609" s="52">
        <f t="shared" si="803"/>
        <v>0</v>
      </c>
      <c r="P609" s="96" t="str">
        <f t="shared" si="804"/>
        <v xml:space="preserve"> </v>
      </c>
      <c r="Q609" s="166" t="str">
        <f>IF(OR(P609&lt;Довідники!$J$8, P609&gt;Довідники!$K$8), "!", "")</f>
        <v>!</v>
      </c>
      <c r="R609" s="216"/>
      <c r="S609" s="217"/>
      <c r="T609" s="217"/>
      <c r="U609" s="72">
        <f t="shared" si="775"/>
        <v>0</v>
      </c>
      <c r="V609" s="51"/>
      <c r="W609" s="51"/>
      <c r="X609" s="52"/>
      <c r="Y609" s="218"/>
      <c r="Z609" s="217"/>
      <c r="AA609" s="217"/>
      <c r="AB609" s="72">
        <f t="shared" si="776"/>
        <v>0</v>
      </c>
      <c r="AC609" s="51"/>
      <c r="AD609" s="51"/>
      <c r="AE609" s="219"/>
      <c r="AF609" s="216"/>
      <c r="AG609" s="217"/>
      <c r="AH609" s="217"/>
      <c r="AI609" s="72">
        <f t="shared" si="777"/>
        <v>0</v>
      </c>
      <c r="AJ609" s="51"/>
      <c r="AK609" s="51"/>
      <c r="AL609" s="52"/>
      <c r="AM609" s="218"/>
      <c r="AN609" s="217"/>
      <c r="AO609" s="217"/>
      <c r="AP609" s="72">
        <f t="shared" si="778"/>
        <v>0</v>
      </c>
      <c r="AQ609" s="51"/>
      <c r="AR609" s="51"/>
      <c r="AS609" s="219"/>
      <c r="AT609" s="216"/>
      <c r="AU609" s="217"/>
      <c r="AV609" s="217"/>
      <c r="AW609" s="72">
        <f t="shared" si="779"/>
        <v>0</v>
      </c>
      <c r="AX609" s="51"/>
      <c r="AY609" s="51"/>
      <c r="AZ609" s="52"/>
      <c r="BA609" s="218"/>
      <c r="BB609" s="217"/>
      <c r="BC609" s="217"/>
      <c r="BD609" s="72">
        <f t="shared" si="780"/>
        <v>0</v>
      </c>
      <c r="BE609" s="51"/>
      <c r="BF609" s="51"/>
      <c r="BG609" s="219"/>
      <c r="BH609" s="216"/>
      <c r="BI609" s="217"/>
      <c r="BJ609" s="217"/>
      <c r="BK609" s="72">
        <f t="shared" si="781"/>
        <v>0</v>
      </c>
      <c r="BL609" s="51"/>
      <c r="BM609" s="51"/>
      <c r="BN609" s="52"/>
      <c r="BO609" s="218"/>
      <c r="BP609" s="217"/>
      <c r="BQ609" s="217"/>
      <c r="BR609" s="72">
        <f t="shared" si="782"/>
        <v>0</v>
      </c>
      <c r="BS609" s="51"/>
      <c r="BT609" s="51"/>
      <c r="BU609" s="219"/>
      <c r="BV609" s="216"/>
      <c r="BW609" s="217"/>
      <c r="BX609" s="217"/>
      <c r="BY609" s="72">
        <f t="shared" si="783"/>
        <v>0</v>
      </c>
      <c r="BZ609" s="51"/>
      <c r="CA609" s="51"/>
      <c r="CB609" s="52"/>
      <c r="CC609" s="218"/>
      <c r="CD609" s="217"/>
      <c r="CE609" s="217"/>
      <c r="CF609" s="72">
        <f t="shared" si="784"/>
        <v>0</v>
      </c>
      <c r="CG609" s="51"/>
      <c r="CH609" s="51"/>
      <c r="CI609" s="219"/>
      <c r="CJ609" s="216"/>
      <c r="CK609" s="217"/>
      <c r="CL609" s="217"/>
      <c r="CM609" s="72">
        <f t="shared" si="785"/>
        <v>0</v>
      </c>
      <c r="CN609" s="51"/>
      <c r="CO609" s="51"/>
      <c r="CP609" s="52"/>
      <c r="CQ609" s="218"/>
      <c r="CR609" s="217"/>
      <c r="CS609" s="217"/>
      <c r="CT609" s="72">
        <f t="shared" si="786"/>
        <v>0</v>
      </c>
      <c r="CU609" s="51"/>
      <c r="CV609" s="51"/>
      <c r="CW609" s="219"/>
      <c r="CX609" s="216"/>
      <c r="CY609" s="217"/>
      <c r="CZ609" s="217"/>
      <c r="DA609" s="72">
        <f t="shared" si="787"/>
        <v>0</v>
      </c>
      <c r="DB609" s="51"/>
      <c r="DC609" s="51"/>
      <c r="DD609" s="52"/>
      <c r="DE609" s="218"/>
      <c r="DF609" s="217"/>
      <c r="DG609" s="217"/>
      <c r="DH609" s="72">
        <f t="shared" si="788"/>
        <v>0</v>
      </c>
      <c r="DI609" s="51"/>
      <c r="DJ609" s="51"/>
      <c r="DK609" s="219"/>
      <c r="DL609" s="170">
        <f t="shared" si="805"/>
        <v>0</v>
      </c>
      <c r="DM609" s="51">
        <f>DN609*Довідники!$H$2</f>
        <v>0</v>
      </c>
      <c r="DN609" s="72">
        <f t="shared" si="806"/>
        <v>0</v>
      </c>
      <c r="DO609" s="96" t="str">
        <f t="shared" si="789"/>
        <v xml:space="preserve"> </v>
      </c>
      <c r="DP609" s="68" t="str">
        <f>IF(OR(DO609&lt;Довідники!$J$3, DO609&gt;Довідники!$K$3), "!", "")</f>
        <v>!</v>
      </c>
      <c r="DQ609" s="120"/>
      <c r="DR609" s="45" t="str">
        <f t="shared" si="807"/>
        <v/>
      </c>
      <c r="DS609" s="47"/>
      <c r="DT609" s="119"/>
      <c r="DU609" s="119"/>
      <c r="DV609" s="119"/>
      <c r="DW609" s="179"/>
      <c r="DX609" s="182"/>
      <c r="DY609" s="119"/>
      <c r="DZ609" s="119"/>
      <c r="EA609" s="183"/>
      <c r="ED609" s="131">
        <f t="shared" si="808"/>
        <v>0</v>
      </c>
      <c r="EE609" s="131">
        <f t="shared" si="790"/>
        <v>0</v>
      </c>
      <c r="EF609" s="131">
        <f t="shared" si="791"/>
        <v>0</v>
      </c>
      <c r="EG609" s="131">
        <f t="shared" si="792"/>
        <v>0</v>
      </c>
      <c r="EH609" s="131">
        <f t="shared" si="793"/>
        <v>0</v>
      </c>
      <c r="EI609" s="131">
        <f t="shared" si="794"/>
        <v>0</v>
      </c>
      <c r="EJ609" s="131">
        <f t="shared" si="809"/>
        <v>0</v>
      </c>
      <c r="EL609" s="123">
        <f t="shared" si="773"/>
        <v>0</v>
      </c>
    </row>
    <row r="610" spans="1:142" ht="13.5" hidden="1" thickBot="1" x14ac:dyDescent="0.25">
      <c r="A610" s="49">
        <f t="shared" si="795"/>
        <v>21</v>
      </c>
      <c r="B610" s="588"/>
      <c r="C610" s="50" t="str">
        <f>IF(ISBLANK(D610)=FALSE,VLOOKUP(D610,Довідники!$B$2:$C$45,2,FALSE),"")</f>
        <v/>
      </c>
      <c r="D610" s="214"/>
      <c r="E610" s="215"/>
      <c r="F610" s="48" t="str">
        <f t="shared" si="796"/>
        <v/>
      </c>
      <c r="G610" s="48" t="str">
        <f>CONCATENATE(IF($X610="З", CONCATENATE($R$4, ","), ""), IF($X610=Довідники!$E$5, CONCATENATE($R$4, "*,"), ""), IF($AE610="З", CONCATENATE($Y$4, ","), ""), IF($AE610=Довідники!$E$5, CONCATENATE($Y$4, "*,"), ""), IF($AL610="З", CONCATENATE($AF$4, ","), ""), IF($AL610=Довідники!$E$5, CONCATENATE($AF$4, "*,"), ""), IF($AS610="З", CONCATENATE($AM$4, ","), ""), IF($AS610=Довідники!$E$5, CONCATENATE($AM$4, "*,"), ""), IF($AZ610="З", CONCATENATE($AT$4, ","), ""), IF($AZ610=Довідники!$E$5, CONCATENATE($AT$4, "*,"), ""), IF($BG610="З", CONCATENATE($BA$4, ","), ""), IF($BG610=Довідники!$E$5, CONCATENATE($BA$4, "*,"), ""), IF($BN610="З", CONCATENATE($BH$4, ","), ""), IF($BN610=Довідники!$E$5, CONCATENATE($BH$4, "*,"), ""), IF($BU610="З", CONCATENATE($BO$4, ","), ""), IF($BU610=Довідники!$E$5, CONCATENATE($BO$4, "*,"), ""), IF($CB610="З", CONCATENATE($BV$4, ","), ""), IF($CB610=Довідники!$E$5, CONCATENATE($BV$4, "*,"), ""), IF($CI610="З", CONCATENATE($CC$4, ","), ""), IF($CI610=Довідники!$E$5, CONCATENATE($CC$4, "*,"), ""), IF($CP610="З", CONCATENATE($CJ$4, ","), ""), IF($CP610=Довідники!$E$5, CONCATENATE($CJ$4, "*,"), ""), IF($CW610="З", CONCATENATE($CQ$4, ","), ""), IF($CW610=Довідники!$E$5, CONCATENATE($CQ$4, "*,"), ""), IF($DD610="З", CONCATENATE($CX$4, ","), ""), IF($DD610=Довідники!$E$5, CONCATENATE($CX$4, "*,"), ""), IF($DK610="З", CONCATENATE($DE$4, ","), ""), IF($DK610=Довідники!$E$5, CONCATENATE($DE$4, "*,"), ""))</f>
        <v/>
      </c>
      <c r="H610" s="48" t="str">
        <f t="shared" si="797"/>
        <v/>
      </c>
      <c r="I610" s="48" t="str">
        <f t="shared" si="798"/>
        <v/>
      </c>
      <c r="J610" s="48">
        <f t="shared" si="799"/>
        <v>0</v>
      </c>
      <c r="K610" s="48" t="str">
        <f t="shared" si="800"/>
        <v/>
      </c>
      <c r="L610" s="48">
        <f t="shared" si="774"/>
        <v>0</v>
      </c>
      <c r="M610" s="51">
        <f t="shared" si="801"/>
        <v>0</v>
      </c>
      <c r="N610" s="51">
        <f t="shared" si="802"/>
        <v>0</v>
      </c>
      <c r="O610" s="52">
        <f t="shared" si="803"/>
        <v>0</v>
      </c>
      <c r="P610" s="96" t="str">
        <f t="shared" si="804"/>
        <v xml:space="preserve"> </v>
      </c>
      <c r="Q610" s="166" t="str">
        <f>IF(OR(P610&lt;Довідники!$J$8, P610&gt;Довідники!$K$8), "!", "")</f>
        <v>!</v>
      </c>
      <c r="R610" s="216"/>
      <c r="S610" s="217"/>
      <c r="T610" s="217"/>
      <c r="U610" s="72">
        <f t="shared" si="775"/>
        <v>0</v>
      </c>
      <c r="V610" s="51"/>
      <c r="W610" s="51"/>
      <c r="X610" s="52"/>
      <c r="Y610" s="218"/>
      <c r="Z610" s="217"/>
      <c r="AA610" s="217"/>
      <c r="AB610" s="72">
        <f t="shared" si="776"/>
        <v>0</v>
      </c>
      <c r="AC610" s="51"/>
      <c r="AD610" s="51"/>
      <c r="AE610" s="219"/>
      <c r="AF610" s="216"/>
      <c r="AG610" s="217"/>
      <c r="AH610" s="217"/>
      <c r="AI610" s="72">
        <f t="shared" si="777"/>
        <v>0</v>
      </c>
      <c r="AJ610" s="51"/>
      <c r="AK610" s="51"/>
      <c r="AL610" s="52"/>
      <c r="AM610" s="218"/>
      <c r="AN610" s="217"/>
      <c r="AO610" s="217"/>
      <c r="AP610" s="72">
        <f t="shared" si="778"/>
        <v>0</v>
      </c>
      <c r="AQ610" s="51"/>
      <c r="AR610" s="51"/>
      <c r="AS610" s="219"/>
      <c r="AT610" s="216"/>
      <c r="AU610" s="217"/>
      <c r="AV610" s="217"/>
      <c r="AW610" s="72">
        <f t="shared" si="779"/>
        <v>0</v>
      </c>
      <c r="AX610" s="51"/>
      <c r="AY610" s="51"/>
      <c r="AZ610" s="52"/>
      <c r="BA610" s="218"/>
      <c r="BB610" s="217"/>
      <c r="BC610" s="217"/>
      <c r="BD610" s="72">
        <f t="shared" si="780"/>
        <v>0</v>
      </c>
      <c r="BE610" s="51"/>
      <c r="BF610" s="51"/>
      <c r="BG610" s="219"/>
      <c r="BH610" s="216"/>
      <c r="BI610" s="217"/>
      <c r="BJ610" s="217"/>
      <c r="BK610" s="72">
        <f t="shared" si="781"/>
        <v>0</v>
      </c>
      <c r="BL610" s="51"/>
      <c r="BM610" s="51"/>
      <c r="BN610" s="52"/>
      <c r="BO610" s="218"/>
      <c r="BP610" s="217"/>
      <c r="BQ610" s="217"/>
      <c r="BR610" s="72">
        <f t="shared" si="782"/>
        <v>0</v>
      </c>
      <c r="BS610" s="51"/>
      <c r="BT610" s="51"/>
      <c r="BU610" s="219"/>
      <c r="BV610" s="216"/>
      <c r="BW610" s="217"/>
      <c r="BX610" s="217"/>
      <c r="BY610" s="72">
        <f t="shared" si="783"/>
        <v>0</v>
      </c>
      <c r="BZ610" s="51"/>
      <c r="CA610" s="51"/>
      <c r="CB610" s="52"/>
      <c r="CC610" s="218"/>
      <c r="CD610" s="217"/>
      <c r="CE610" s="217"/>
      <c r="CF610" s="72">
        <f t="shared" si="784"/>
        <v>0</v>
      </c>
      <c r="CG610" s="51"/>
      <c r="CH610" s="51"/>
      <c r="CI610" s="219"/>
      <c r="CJ610" s="216"/>
      <c r="CK610" s="217"/>
      <c r="CL610" s="217"/>
      <c r="CM610" s="72">
        <f t="shared" si="785"/>
        <v>0</v>
      </c>
      <c r="CN610" s="51"/>
      <c r="CO610" s="51"/>
      <c r="CP610" s="52"/>
      <c r="CQ610" s="218"/>
      <c r="CR610" s="217"/>
      <c r="CS610" s="217"/>
      <c r="CT610" s="72">
        <f t="shared" si="786"/>
        <v>0</v>
      </c>
      <c r="CU610" s="51"/>
      <c r="CV610" s="51"/>
      <c r="CW610" s="219"/>
      <c r="CX610" s="216"/>
      <c r="CY610" s="217"/>
      <c r="CZ610" s="217"/>
      <c r="DA610" s="72">
        <f t="shared" si="787"/>
        <v>0</v>
      </c>
      <c r="DB610" s="51"/>
      <c r="DC610" s="51"/>
      <c r="DD610" s="52"/>
      <c r="DE610" s="218"/>
      <c r="DF610" s="217"/>
      <c r="DG610" s="217"/>
      <c r="DH610" s="72">
        <f t="shared" si="788"/>
        <v>0</v>
      </c>
      <c r="DI610" s="51"/>
      <c r="DJ610" s="51"/>
      <c r="DK610" s="219"/>
      <c r="DL610" s="170">
        <f t="shared" si="805"/>
        <v>0</v>
      </c>
      <c r="DM610" s="51">
        <f>DN610*Довідники!$H$2</f>
        <v>0</v>
      </c>
      <c r="DN610" s="72">
        <f t="shared" si="806"/>
        <v>0</v>
      </c>
      <c r="DO610" s="96" t="str">
        <f t="shared" si="789"/>
        <v xml:space="preserve"> </v>
      </c>
      <c r="DP610" s="68" t="str">
        <f>IF(OR(DO610&lt;Довідники!$J$3, DO610&gt;Довідники!$K$3), "!", "")</f>
        <v>!</v>
      </c>
      <c r="DQ610" s="120"/>
      <c r="DR610" s="45" t="str">
        <f t="shared" si="807"/>
        <v/>
      </c>
      <c r="DS610" s="47"/>
      <c r="DT610" s="119"/>
      <c r="DU610" s="119"/>
      <c r="DV610" s="119"/>
      <c r="DW610" s="179"/>
      <c r="DX610" s="182"/>
      <c r="DY610" s="119"/>
      <c r="DZ610" s="119"/>
      <c r="EA610" s="183"/>
      <c r="ED610" s="131">
        <f t="shared" si="808"/>
        <v>0</v>
      </c>
      <c r="EE610" s="131">
        <f t="shared" si="790"/>
        <v>0</v>
      </c>
      <c r="EF610" s="131">
        <f t="shared" si="791"/>
        <v>0</v>
      </c>
      <c r="EG610" s="131">
        <f t="shared" si="792"/>
        <v>0</v>
      </c>
      <c r="EH610" s="131">
        <f t="shared" si="793"/>
        <v>0</v>
      </c>
      <c r="EI610" s="131">
        <f t="shared" si="794"/>
        <v>0</v>
      </c>
      <c r="EJ610" s="131">
        <f t="shared" si="809"/>
        <v>0</v>
      </c>
      <c r="EL610" s="123">
        <f t="shared" si="773"/>
        <v>0</v>
      </c>
    </row>
    <row r="611" spans="1:142" ht="13.5" hidden="1" thickBot="1" x14ac:dyDescent="0.25">
      <c r="A611" s="49">
        <f t="shared" si="795"/>
        <v>22</v>
      </c>
      <c r="B611" s="588"/>
      <c r="C611" s="50" t="str">
        <f>IF(ISBLANK(D611)=FALSE,VLOOKUP(D611,Довідники!$B$2:$C$45,2,FALSE),"")</f>
        <v/>
      </c>
      <c r="D611" s="214"/>
      <c r="E611" s="215"/>
      <c r="F611" s="48" t="str">
        <f t="shared" si="796"/>
        <v/>
      </c>
      <c r="G611" s="48" t="str">
        <f>CONCATENATE(IF($X611="З", CONCATENATE($R$4, ","), ""), IF($X611=Довідники!$E$5, CONCATENATE($R$4, "*,"), ""), IF($AE611="З", CONCATENATE($Y$4, ","), ""), IF($AE611=Довідники!$E$5, CONCATENATE($Y$4, "*,"), ""), IF($AL611="З", CONCATENATE($AF$4, ","), ""), IF($AL611=Довідники!$E$5, CONCATENATE($AF$4, "*,"), ""), IF($AS611="З", CONCATENATE($AM$4, ","), ""), IF($AS611=Довідники!$E$5, CONCATENATE($AM$4, "*,"), ""), IF($AZ611="З", CONCATENATE($AT$4, ","), ""), IF($AZ611=Довідники!$E$5, CONCATENATE($AT$4, "*,"), ""), IF($BG611="З", CONCATENATE($BA$4, ","), ""), IF($BG611=Довідники!$E$5, CONCATENATE($BA$4, "*,"), ""), IF($BN611="З", CONCATENATE($BH$4, ","), ""), IF($BN611=Довідники!$E$5, CONCATENATE($BH$4, "*,"), ""), IF($BU611="З", CONCATENATE($BO$4, ","), ""), IF($BU611=Довідники!$E$5, CONCATENATE($BO$4, "*,"), ""), IF($CB611="З", CONCATENATE($BV$4, ","), ""), IF($CB611=Довідники!$E$5, CONCATENATE($BV$4, "*,"), ""), IF($CI611="З", CONCATENATE($CC$4, ","), ""), IF($CI611=Довідники!$E$5, CONCATENATE($CC$4, "*,"), ""), IF($CP611="З", CONCATENATE($CJ$4, ","), ""), IF($CP611=Довідники!$E$5, CONCATENATE($CJ$4, "*,"), ""), IF($CW611="З", CONCATENATE($CQ$4, ","), ""), IF($CW611=Довідники!$E$5, CONCATENATE($CQ$4, "*,"), ""), IF($DD611="З", CONCATENATE($CX$4, ","), ""), IF($DD611=Довідники!$E$5, CONCATENATE($CX$4, "*,"), ""), IF($DK611="З", CONCATENATE($DE$4, ","), ""), IF($DK611=Довідники!$E$5, CONCATENATE($DE$4, "*,"), ""))</f>
        <v/>
      </c>
      <c r="H611" s="48" t="str">
        <f t="shared" si="797"/>
        <v/>
      </c>
      <c r="I611" s="48" t="str">
        <f t="shared" si="798"/>
        <v/>
      </c>
      <c r="J611" s="48">
        <f t="shared" si="799"/>
        <v>0</v>
      </c>
      <c r="K611" s="48" t="str">
        <f t="shared" si="800"/>
        <v/>
      </c>
      <c r="L611" s="48">
        <f t="shared" si="774"/>
        <v>0</v>
      </c>
      <c r="M611" s="51">
        <f t="shared" si="801"/>
        <v>0</v>
      </c>
      <c r="N611" s="51">
        <f t="shared" si="802"/>
        <v>0</v>
      </c>
      <c r="O611" s="52">
        <f t="shared" si="803"/>
        <v>0</v>
      </c>
      <c r="P611" s="96" t="str">
        <f t="shared" si="804"/>
        <v xml:space="preserve"> </v>
      </c>
      <c r="Q611" s="166" t="str">
        <f>IF(OR(P611&lt;Довідники!$J$8, P611&gt;Довідники!$K$8), "!", "")</f>
        <v>!</v>
      </c>
      <c r="R611" s="216"/>
      <c r="S611" s="217"/>
      <c r="T611" s="217"/>
      <c r="U611" s="72">
        <f t="shared" si="775"/>
        <v>0</v>
      </c>
      <c r="V611" s="51"/>
      <c r="W611" s="51"/>
      <c r="X611" s="52"/>
      <c r="Y611" s="218"/>
      <c r="Z611" s="217"/>
      <c r="AA611" s="217"/>
      <c r="AB611" s="72">
        <f t="shared" si="776"/>
        <v>0</v>
      </c>
      <c r="AC611" s="51"/>
      <c r="AD611" s="51"/>
      <c r="AE611" s="219"/>
      <c r="AF611" s="216"/>
      <c r="AG611" s="217"/>
      <c r="AH611" s="217"/>
      <c r="AI611" s="72">
        <f t="shared" si="777"/>
        <v>0</v>
      </c>
      <c r="AJ611" s="51"/>
      <c r="AK611" s="51"/>
      <c r="AL611" s="52"/>
      <c r="AM611" s="218"/>
      <c r="AN611" s="217"/>
      <c r="AO611" s="217"/>
      <c r="AP611" s="72">
        <f t="shared" si="778"/>
        <v>0</v>
      </c>
      <c r="AQ611" s="51"/>
      <c r="AR611" s="51"/>
      <c r="AS611" s="219"/>
      <c r="AT611" s="216"/>
      <c r="AU611" s="217"/>
      <c r="AV611" s="217"/>
      <c r="AW611" s="72">
        <f t="shared" si="779"/>
        <v>0</v>
      </c>
      <c r="AX611" s="51"/>
      <c r="AY611" s="51"/>
      <c r="AZ611" s="52"/>
      <c r="BA611" s="218"/>
      <c r="BB611" s="217"/>
      <c r="BC611" s="217"/>
      <c r="BD611" s="72">
        <f t="shared" si="780"/>
        <v>0</v>
      </c>
      <c r="BE611" s="51"/>
      <c r="BF611" s="51"/>
      <c r="BG611" s="219"/>
      <c r="BH611" s="216"/>
      <c r="BI611" s="217"/>
      <c r="BJ611" s="217"/>
      <c r="BK611" s="72">
        <f t="shared" si="781"/>
        <v>0</v>
      </c>
      <c r="BL611" s="51"/>
      <c r="BM611" s="51"/>
      <c r="BN611" s="52"/>
      <c r="BO611" s="218"/>
      <c r="BP611" s="217"/>
      <c r="BQ611" s="217"/>
      <c r="BR611" s="72">
        <f t="shared" si="782"/>
        <v>0</v>
      </c>
      <c r="BS611" s="51"/>
      <c r="BT611" s="51"/>
      <c r="BU611" s="219"/>
      <c r="BV611" s="216"/>
      <c r="BW611" s="217"/>
      <c r="BX611" s="217"/>
      <c r="BY611" s="72">
        <f t="shared" si="783"/>
        <v>0</v>
      </c>
      <c r="BZ611" s="51"/>
      <c r="CA611" s="51"/>
      <c r="CB611" s="52"/>
      <c r="CC611" s="218"/>
      <c r="CD611" s="217"/>
      <c r="CE611" s="217"/>
      <c r="CF611" s="72">
        <f t="shared" si="784"/>
        <v>0</v>
      </c>
      <c r="CG611" s="51"/>
      <c r="CH611" s="51"/>
      <c r="CI611" s="219"/>
      <c r="CJ611" s="216"/>
      <c r="CK611" s="217"/>
      <c r="CL611" s="217"/>
      <c r="CM611" s="72">
        <f t="shared" si="785"/>
        <v>0</v>
      </c>
      <c r="CN611" s="51"/>
      <c r="CO611" s="51"/>
      <c r="CP611" s="52"/>
      <c r="CQ611" s="218"/>
      <c r="CR611" s="217"/>
      <c r="CS611" s="217"/>
      <c r="CT611" s="72">
        <f t="shared" si="786"/>
        <v>0</v>
      </c>
      <c r="CU611" s="51"/>
      <c r="CV611" s="51"/>
      <c r="CW611" s="219"/>
      <c r="CX611" s="216"/>
      <c r="CY611" s="217"/>
      <c r="CZ611" s="217"/>
      <c r="DA611" s="72">
        <f t="shared" si="787"/>
        <v>0</v>
      </c>
      <c r="DB611" s="51"/>
      <c r="DC611" s="51"/>
      <c r="DD611" s="52"/>
      <c r="DE611" s="218"/>
      <c r="DF611" s="217"/>
      <c r="DG611" s="217"/>
      <c r="DH611" s="72">
        <f t="shared" si="788"/>
        <v>0</v>
      </c>
      <c r="DI611" s="51"/>
      <c r="DJ611" s="51"/>
      <c r="DK611" s="219"/>
      <c r="DL611" s="170">
        <f t="shared" si="805"/>
        <v>0</v>
      </c>
      <c r="DM611" s="51">
        <f>DN611*Довідники!$H$2</f>
        <v>0</v>
      </c>
      <c r="DN611" s="72">
        <f t="shared" si="806"/>
        <v>0</v>
      </c>
      <c r="DO611" s="96" t="str">
        <f t="shared" si="789"/>
        <v xml:space="preserve"> </v>
      </c>
      <c r="DP611" s="68" t="str">
        <f>IF(OR(DO611&lt;Довідники!$J$3, DO611&gt;Довідники!$K$3), "!", "")</f>
        <v>!</v>
      </c>
      <c r="DQ611" s="120"/>
      <c r="DR611" s="45" t="str">
        <f t="shared" si="807"/>
        <v/>
      </c>
      <c r="DS611" s="47"/>
      <c r="DT611" s="119"/>
      <c r="DU611" s="119"/>
      <c r="DV611" s="119"/>
      <c r="DW611" s="179"/>
      <c r="DX611" s="182"/>
      <c r="DY611" s="119"/>
      <c r="DZ611" s="119"/>
      <c r="EA611" s="183"/>
      <c r="ED611" s="131">
        <f t="shared" si="808"/>
        <v>0</v>
      </c>
      <c r="EE611" s="131">
        <f t="shared" si="790"/>
        <v>0</v>
      </c>
      <c r="EF611" s="131">
        <f t="shared" si="791"/>
        <v>0</v>
      </c>
      <c r="EG611" s="131">
        <f t="shared" si="792"/>
        <v>0</v>
      </c>
      <c r="EH611" s="131">
        <f t="shared" si="793"/>
        <v>0</v>
      </c>
      <c r="EI611" s="131">
        <f t="shared" si="794"/>
        <v>0</v>
      </c>
      <c r="EJ611" s="131">
        <f t="shared" si="809"/>
        <v>0</v>
      </c>
      <c r="EL611" s="123">
        <f t="shared" si="773"/>
        <v>0</v>
      </c>
    </row>
    <row r="612" spans="1:142" ht="13.5" hidden="1" thickBot="1" x14ac:dyDescent="0.25">
      <c r="A612" s="49">
        <f t="shared" si="795"/>
        <v>23</v>
      </c>
      <c r="B612" s="588"/>
      <c r="C612" s="50" t="str">
        <f>IF(ISBLANK(D612)=FALSE,VLOOKUP(D612,Довідники!$B$2:$C$45,2,FALSE),"")</f>
        <v/>
      </c>
      <c r="D612" s="214"/>
      <c r="E612" s="215"/>
      <c r="F612" s="48" t="str">
        <f t="shared" si="796"/>
        <v/>
      </c>
      <c r="G612" s="48" t="str">
        <f>CONCATENATE(IF($X612="З", CONCATENATE($R$4, ","), ""), IF($X612=Довідники!$E$5, CONCATENATE($R$4, "*,"), ""), IF($AE612="З", CONCATENATE($Y$4, ","), ""), IF($AE612=Довідники!$E$5, CONCATENATE($Y$4, "*,"), ""), IF($AL612="З", CONCATENATE($AF$4, ","), ""), IF($AL612=Довідники!$E$5, CONCATENATE($AF$4, "*,"), ""), IF($AS612="З", CONCATENATE($AM$4, ","), ""), IF($AS612=Довідники!$E$5, CONCATENATE($AM$4, "*,"), ""), IF($AZ612="З", CONCATENATE($AT$4, ","), ""), IF($AZ612=Довідники!$E$5, CONCATENATE($AT$4, "*,"), ""), IF($BG612="З", CONCATENATE($BA$4, ","), ""), IF($BG612=Довідники!$E$5, CONCATENATE($BA$4, "*,"), ""), IF($BN612="З", CONCATENATE($BH$4, ","), ""), IF($BN612=Довідники!$E$5, CONCATENATE($BH$4, "*,"), ""), IF($BU612="З", CONCATENATE($BO$4, ","), ""), IF($BU612=Довідники!$E$5, CONCATENATE($BO$4, "*,"), ""), IF($CB612="З", CONCATENATE($BV$4, ","), ""), IF($CB612=Довідники!$E$5, CONCATENATE($BV$4, "*,"), ""), IF($CI612="З", CONCATENATE($CC$4, ","), ""), IF($CI612=Довідники!$E$5, CONCATENATE($CC$4, "*,"), ""), IF($CP612="З", CONCATENATE($CJ$4, ","), ""), IF($CP612=Довідники!$E$5, CONCATENATE($CJ$4, "*,"), ""), IF($CW612="З", CONCATENATE($CQ$4, ","), ""), IF($CW612=Довідники!$E$5, CONCATENATE($CQ$4, "*,"), ""), IF($DD612="З", CONCATENATE($CX$4, ","), ""), IF($DD612=Довідники!$E$5, CONCATENATE($CX$4, "*,"), ""), IF($DK612="З", CONCATENATE($DE$4, ","), ""), IF($DK612=Довідники!$E$5, CONCATENATE($DE$4, "*,"), ""))</f>
        <v/>
      </c>
      <c r="H612" s="48" t="str">
        <f t="shared" si="797"/>
        <v/>
      </c>
      <c r="I612" s="48" t="str">
        <f t="shared" si="798"/>
        <v/>
      </c>
      <c r="J612" s="48">
        <f t="shared" si="799"/>
        <v>0</v>
      </c>
      <c r="K612" s="48" t="str">
        <f t="shared" si="800"/>
        <v/>
      </c>
      <c r="L612" s="48">
        <f t="shared" si="774"/>
        <v>0</v>
      </c>
      <c r="M612" s="51">
        <f t="shared" si="801"/>
        <v>0</v>
      </c>
      <c r="N612" s="51">
        <f t="shared" si="802"/>
        <v>0</v>
      </c>
      <c r="O612" s="52">
        <f t="shared" si="803"/>
        <v>0</v>
      </c>
      <c r="P612" s="96" t="str">
        <f t="shared" si="804"/>
        <v xml:space="preserve"> </v>
      </c>
      <c r="Q612" s="166" t="str">
        <f>IF(OR(P612&lt;Довідники!$J$8, P612&gt;Довідники!$K$8), "!", "")</f>
        <v>!</v>
      </c>
      <c r="R612" s="216"/>
      <c r="S612" s="217"/>
      <c r="T612" s="217"/>
      <c r="U612" s="72">
        <f t="shared" si="775"/>
        <v>0</v>
      </c>
      <c r="V612" s="51"/>
      <c r="W612" s="51"/>
      <c r="X612" s="52"/>
      <c r="Y612" s="218"/>
      <c r="Z612" s="217"/>
      <c r="AA612" s="217"/>
      <c r="AB612" s="72">
        <f t="shared" si="776"/>
        <v>0</v>
      </c>
      <c r="AC612" s="51"/>
      <c r="AD612" s="51"/>
      <c r="AE612" s="219"/>
      <c r="AF612" s="216"/>
      <c r="AG612" s="217"/>
      <c r="AH612" s="217"/>
      <c r="AI612" s="72">
        <f t="shared" si="777"/>
        <v>0</v>
      </c>
      <c r="AJ612" s="51"/>
      <c r="AK612" s="51"/>
      <c r="AL612" s="52"/>
      <c r="AM612" s="218"/>
      <c r="AN612" s="217"/>
      <c r="AO612" s="217"/>
      <c r="AP612" s="72">
        <f t="shared" si="778"/>
        <v>0</v>
      </c>
      <c r="AQ612" s="51"/>
      <c r="AR612" s="51"/>
      <c r="AS612" s="219"/>
      <c r="AT612" s="216"/>
      <c r="AU612" s="217"/>
      <c r="AV612" s="217"/>
      <c r="AW612" s="72">
        <f t="shared" si="779"/>
        <v>0</v>
      </c>
      <c r="AX612" s="51"/>
      <c r="AY612" s="51"/>
      <c r="AZ612" s="52"/>
      <c r="BA612" s="218"/>
      <c r="BB612" s="217"/>
      <c r="BC612" s="217"/>
      <c r="BD612" s="72">
        <f t="shared" si="780"/>
        <v>0</v>
      </c>
      <c r="BE612" s="51"/>
      <c r="BF612" s="51"/>
      <c r="BG612" s="219"/>
      <c r="BH612" s="216"/>
      <c r="BI612" s="217"/>
      <c r="BJ612" s="217"/>
      <c r="BK612" s="72">
        <f t="shared" si="781"/>
        <v>0</v>
      </c>
      <c r="BL612" s="51"/>
      <c r="BM612" s="51"/>
      <c r="BN612" s="52"/>
      <c r="BO612" s="218"/>
      <c r="BP612" s="217"/>
      <c r="BQ612" s="217"/>
      <c r="BR612" s="72">
        <f t="shared" si="782"/>
        <v>0</v>
      </c>
      <c r="BS612" s="51"/>
      <c r="BT612" s="51"/>
      <c r="BU612" s="219"/>
      <c r="BV612" s="216"/>
      <c r="BW612" s="217"/>
      <c r="BX612" s="217"/>
      <c r="BY612" s="72">
        <f t="shared" si="783"/>
        <v>0</v>
      </c>
      <c r="BZ612" s="51"/>
      <c r="CA612" s="51"/>
      <c r="CB612" s="52"/>
      <c r="CC612" s="218"/>
      <c r="CD612" s="217"/>
      <c r="CE612" s="217"/>
      <c r="CF612" s="72">
        <f t="shared" si="784"/>
        <v>0</v>
      </c>
      <c r="CG612" s="51"/>
      <c r="CH612" s="51"/>
      <c r="CI612" s="219"/>
      <c r="CJ612" s="216"/>
      <c r="CK612" s="217"/>
      <c r="CL612" s="217"/>
      <c r="CM612" s="72">
        <f t="shared" si="785"/>
        <v>0</v>
      </c>
      <c r="CN612" s="51"/>
      <c r="CO612" s="51"/>
      <c r="CP612" s="52"/>
      <c r="CQ612" s="218"/>
      <c r="CR612" s="217"/>
      <c r="CS612" s="217"/>
      <c r="CT612" s="72">
        <f t="shared" si="786"/>
        <v>0</v>
      </c>
      <c r="CU612" s="51"/>
      <c r="CV612" s="51"/>
      <c r="CW612" s="219"/>
      <c r="CX612" s="216"/>
      <c r="CY612" s="217"/>
      <c r="CZ612" s="217"/>
      <c r="DA612" s="72">
        <f t="shared" si="787"/>
        <v>0</v>
      </c>
      <c r="DB612" s="51"/>
      <c r="DC612" s="51"/>
      <c r="DD612" s="52"/>
      <c r="DE612" s="218"/>
      <c r="DF612" s="217"/>
      <c r="DG612" s="217"/>
      <c r="DH612" s="72">
        <f t="shared" si="788"/>
        <v>0</v>
      </c>
      <c r="DI612" s="51"/>
      <c r="DJ612" s="51"/>
      <c r="DK612" s="219"/>
      <c r="DL612" s="170">
        <f t="shared" si="805"/>
        <v>0</v>
      </c>
      <c r="DM612" s="51">
        <f>DN612*Довідники!$H$2</f>
        <v>0</v>
      </c>
      <c r="DN612" s="72">
        <f t="shared" si="806"/>
        <v>0</v>
      </c>
      <c r="DO612" s="96" t="str">
        <f t="shared" si="789"/>
        <v xml:space="preserve"> </v>
      </c>
      <c r="DP612" s="68" t="str">
        <f>IF(OR(DO612&lt;Довідники!$J$3, DO612&gt;Довідники!$K$3), "!", "")</f>
        <v>!</v>
      </c>
      <c r="DQ612" s="120"/>
      <c r="DR612" s="45" t="str">
        <f t="shared" si="807"/>
        <v/>
      </c>
      <c r="DS612" s="47"/>
      <c r="DT612" s="119"/>
      <c r="DU612" s="119"/>
      <c r="DV612" s="119"/>
      <c r="DW612" s="179"/>
      <c r="DX612" s="182"/>
      <c r="DY612" s="119"/>
      <c r="DZ612" s="119"/>
      <c r="EA612" s="183"/>
      <c r="ED612" s="131">
        <f t="shared" si="808"/>
        <v>0</v>
      </c>
      <c r="EE612" s="131">
        <f t="shared" si="790"/>
        <v>0</v>
      </c>
      <c r="EF612" s="131">
        <f t="shared" si="791"/>
        <v>0</v>
      </c>
      <c r="EG612" s="131">
        <f t="shared" si="792"/>
        <v>0</v>
      </c>
      <c r="EH612" s="131">
        <f t="shared" si="793"/>
        <v>0</v>
      </c>
      <c r="EI612" s="131">
        <f t="shared" si="794"/>
        <v>0</v>
      </c>
      <c r="EJ612" s="131">
        <f t="shared" si="809"/>
        <v>0</v>
      </c>
      <c r="EL612" s="123">
        <f t="shared" si="773"/>
        <v>0</v>
      </c>
    </row>
    <row r="613" spans="1:142" ht="13.5" hidden="1" thickBot="1" x14ac:dyDescent="0.25">
      <c r="A613" s="49">
        <f t="shared" si="795"/>
        <v>24</v>
      </c>
      <c r="B613" s="588"/>
      <c r="C613" s="50" t="str">
        <f>IF(ISBLANK(D613)=FALSE,VLOOKUP(D613,Довідники!$B$2:$C$45,2,FALSE),"")</f>
        <v/>
      </c>
      <c r="D613" s="214"/>
      <c r="E613" s="215"/>
      <c r="F613" s="48" t="str">
        <f t="shared" si="796"/>
        <v/>
      </c>
      <c r="G613" s="48" t="str">
        <f>CONCATENATE(IF($X613="З", CONCATENATE($R$4, ","), ""), IF($X613=Довідники!$E$5, CONCATENATE($R$4, "*,"), ""), IF($AE613="З", CONCATENATE($Y$4, ","), ""), IF($AE613=Довідники!$E$5, CONCATENATE($Y$4, "*,"), ""), IF($AL613="З", CONCATENATE($AF$4, ","), ""), IF($AL613=Довідники!$E$5, CONCATENATE($AF$4, "*,"), ""), IF($AS613="З", CONCATENATE($AM$4, ","), ""), IF($AS613=Довідники!$E$5, CONCATENATE($AM$4, "*,"), ""), IF($AZ613="З", CONCATENATE($AT$4, ","), ""), IF($AZ613=Довідники!$E$5, CONCATENATE($AT$4, "*,"), ""), IF($BG613="З", CONCATENATE($BA$4, ","), ""), IF($BG613=Довідники!$E$5, CONCATENATE($BA$4, "*,"), ""), IF($BN613="З", CONCATENATE($BH$4, ","), ""), IF($BN613=Довідники!$E$5, CONCATENATE($BH$4, "*,"), ""), IF($BU613="З", CONCATENATE($BO$4, ","), ""), IF($BU613=Довідники!$E$5, CONCATENATE($BO$4, "*,"), ""), IF($CB613="З", CONCATENATE($BV$4, ","), ""), IF($CB613=Довідники!$E$5, CONCATENATE($BV$4, "*,"), ""), IF($CI613="З", CONCATENATE($CC$4, ","), ""), IF($CI613=Довідники!$E$5, CONCATENATE($CC$4, "*,"), ""), IF($CP613="З", CONCATENATE($CJ$4, ","), ""), IF($CP613=Довідники!$E$5, CONCATENATE($CJ$4, "*,"), ""), IF($CW613="З", CONCATENATE($CQ$4, ","), ""), IF($CW613=Довідники!$E$5, CONCATENATE($CQ$4, "*,"), ""), IF($DD613="З", CONCATENATE($CX$4, ","), ""), IF($DD613=Довідники!$E$5, CONCATENATE($CX$4, "*,"), ""), IF($DK613="З", CONCATENATE($DE$4, ","), ""), IF($DK613=Довідники!$E$5, CONCATENATE($DE$4, "*,"), ""))</f>
        <v/>
      </c>
      <c r="H613" s="48" t="str">
        <f t="shared" si="797"/>
        <v/>
      </c>
      <c r="I613" s="48" t="str">
        <f t="shared" si="798"/>
        <v/>
      </c>
      <c r="J613" s="48">
        <f t="shared" si="799"/>
        <v>0</v>
      </c>
      <c r="K613" s="48" t="str">
        <f t="shared" si="800"/>
        <v/>
      </c>
      <c r="L613" s="48">
        <f t="shared" si="774"/>
        <v>0</v>
      </c>
      <c r="M613" s="51">
        <f t="shared" si="801"/>
        <v>0</v>
      </c>
      <c r="N613" s="51">
        <f t="shared" si="802"/>
        <v>0</v>
      </c>
      <c r="O613" s="52">
        <f t="shared" si="803"/>
        <v>0</v>
      </c>
      <c r="P613" s="96" t="str">
        <f t="shared" si="804"/>
        <v xml:space="preserve"> </v>
      </c>
      <c r="Q613" s="166" t="str">
        <f>IF(OR(P613&lt;Довідники!$J$8, P613&gt;Довідники!$K$8), "!", "")</f>
        <v>!</v>
      </c>
      <c r="R613" s="216"/>
      <c r="S613" s="217"/>
      <c r="T613" s="217"/>
      <c r="U613" s="72">
        <f t="shared" si="775"/>
        <v>0</v>
      </c>
      <c r="V613" s="51"/>
      <c r="W613" s="51"/>
      <c r="X613" s="52"/>
      <c r="Y613" s="218"/>
      <c r="Z613" s="217"/>
      <c r="AA613" s="217"/>
      <c r="AB613" s="72">
        <f t="shared" si="776"/>
        <v>0</v>
      </c>
      <c r="AC613" s="51"/>
      <c r="AD613" s="51"/>
      <c r="AE613" s="219"/>
      <c r="AF613" s="216"/>
      <c r="AG613" s="217"/>
      <c r="AH613" s="217"/>
      <c r="AI613" s="72">
        <f t="shared" si="777"/>
        <v>0</v>
      </c>
      <c r="AJ613" s="51"/>
      <c r="AK613" s="51"/>
      <c r="AL613" s="52"/>
      <c r="AM613" s="218"/>
      <c r="AN613" s="217"/>
      <c r="AO613" s="217"/>
      <c r="AP613" s="72">
        <f t="shared" si="778"/>
        <v>0</v>
      </c>
      <c r="AQ613" s="51"/>
      <c r="AR613" s="51"/>
      <c r="AS613" s="219"/>
      <c r="AT613" s="216"/>
      <c r="AU613" s="217"/>
      <c r="AV613" s="217"/>
      <c r="AW613" s="72">
        <f t="shared" si="779"/>
        <v>0</v>
      </c>
      <c r="AX613" s="51"/>
      <c r="AY613" s="51"/>
      <c r="AZ613" s="52"/>
      <c r="BA613" s="218"/>
      <c r="BB613" s="217"/>
      <c r="BC613" s="217"/>
      <c r="BD613" s="72">
        <f t="shared" si="780"/>
        <v>0</v>
      </c>
      <c r="BE613" s="51"/>
      <c r="BF613" s="51"/>
      <c r="BG613" s="219"/>
      <c r="BH613" s="216"/>
      <c r="BI613" s="217"/>
      <c r="BJ613" s="217"/>
      <c r="BK613" s="72">
        <f t="shared" si="781"/>
        <v>0</v>
      </c>
      <c r="BL613" s="51"/>
      <c r="BM613" s="51"/>
      <c r="BN613" s="52"/>
      <c r="BO613" s="218"/>
      <c r="BP613" s="217"/>
      <c r="BQ613" s="217"/>
      <c r="BR613" s="72">
        <f t="shared" si="782"/>
        <v>0</v>
      </c>
      <c r="BS613" s="51"/>
      <c r="BT613" s="51"/>
      <c r="BU613" s="219"/>
      <c r="BV613" s="216"/>
      <c r="BW613" s="217"/>
      <c r="BX613" s="217"/>
      <c r="BY613" s="72">
        <f t="shared" si="783"/>
        <v>0</v>
      </c>
      <c r="BZ613" s="51"/>
      <c r="CA613" s="51"/>
      <c r="CB613" s="52"/>
      <c r="CC613" s="218"/>
      <c r="CD613" s="217"/>
      <c r="CE613" s="217"/>
      <c r="CF613" s="72">
        <f t="shared" si="784"/>
        <v>0</v>
      </c>
      <c r="CG613" s="51"/>
      <c r="CH613" s="51"/>
      <c r="CI613" s="219"/>
      <c r="CJ613" s="216"/>
      <c r="CK613" s="217"/>
      <c r="CL613" s="217"/>
      <c r="CM613" s="72">
        <f t="shared" si="785"/>
        <v>0</v>
      </c>
      <c r="CN613" s="51"/>
      <c r="CO613" s="51"/>
      <c r="CP613" s="52"/>
      <c r="CQ613" s="218"/>
      <c r="CR613" s="217"/>
      <c r="CS613" s="217"/>
      <c r="CT613" s="72">
        <f t="shared" si="786"/>
        <v>0</v>
      </c>
      <c r="CU613" s="51"/>
      <c r="CV613" s="51"/>
      <c r="CW613" s="219"/>
      <c r="CX613" s="216"/>
      <c r="CY613" s="217"/>
      <c r="CZ613" s="217"/>
      <c r="DA613" s="72">
        <f t="shared" si="787"/>
        <v>0</v>
      </c>
      <c r="DB613" s="51"/>
      <c r="DC613" s="51"/>
      <c r="DD613" s="52"/>
      <c r="DE613" s="218"/>
      <c r="DF613" s="217"/>
      <c r="DG613" s="217"/>
      <c r="DH613" s="72">
        <f t="shared" si="788"/>
        <v>0</v>
      </c>
      <c r="DI613" s="51"/>
      <c r="DJ613" s="51"/>
      <c r="DK613" s="219"/>
      <c r="DL613" s="170">
        <f t="shared" si="805"/>
        <v>0</v>
      </c>
      <c r="DM613" s="51">
        <f>DN613*Довідники!$H$2</f>
        <v>0</v>
      </c>
      <c r="DN613" s="72">
        <f t="shared" si="806"/>
        <v>0</v>
      </c>
      <c r="DO613" s="96" t="str">
        <f t="shared" si="789"/>
        <v xml:space="preserve"> </v>
      </c>
      <c r="DP613" s="68" t="str">
        <f>IF(OR(DO613&lt;Довідники!$J$3, DO613&gt;Довідники!$K$3), "!", "")</f>
        <v>!</v>
      </c>
      <c r="DQ613" s="120"/>
      <c r="DR613" s="45" t="str">
        <f t="shared" si="807"/>
        <v/>
      </c>
      <c r="DS613" s="47"/>
      <c r="DT613" s="119"/>
      <c r="DU613" s="119"/>
      <c r="DV613" s="119"/>
      <c r="DW613" s="179"/>
      <c r="DX613" s="182"/>
      <c r="DY613" s="119"/>
      <c r="DZ613" s="119"/>
      <c r="EA613" s="183"/>
      <c r="ED613" s="131">
        <f t="shared" si="808"/>
        <v>0</v>
      </c>
      <c r="EE613" s="131">
        <f t="shared" si="790"/>
        <v>0</v>
      </c>
      <c r="EF613" s="131">
        <f t="shared" si="791"/>
        <v>0</v>
      </c>
      <c r="EG613" s="131">
        <f t="shared" si="792"/>
        <v>0</v>
      </c>
      <c r="EH613" s="131">
        <f t="shared" si="793"/>
        <v>0</v>
      </c>
      <c r="EI613" s="131">
        <f t="shared" si="794"/>
        <v>0</v>
      </c>
      <c r="EJ613" s="131">
        <f t="shared" si="809"/>
        <v>0</v>
      </c>
      <c r="EL613" s="123">
        <f t="shared" si="773"/>
        <v>0</v>
      </c>
    </row>
    <row r="614" spans="1:142" ht="13.5" hidden="1" thickBot="1" x14ac:dyDescent="0.25">
      <c r="A614" s="49">
        <f t="shared" si="795"/>
        <v>25</v>
      </c>
      <c r="B614" s="588"/>
      <c r="C614" s="50" t="str">
        <f>IF(ISBLANK(D614)=FALSE,VLOOKUP(D614,Довідники!$B$2:$C$45,2,FALSE),"")</f>
        <v/>
      </c>
      <c r="D614" s="214"/>
      <c r="E614" s="215"/>
      <c r="F614" s="48" t="str">
        <f t="shared" si="796"/>
        <v/>
      </c>
      <c r="G614" s="48" t="str">
        <f>CONCATENATE(IF($X614="З", CONCATENATE($R$4, ","), ""), IF($X614=Довідники!$E$5, CONCATENATE($R$4, "*,"), ""), IF($AE614="З", CONCATENATE($Y$4, ","), ""), IF($AE614=Довідники!$E$5, CONCATENATE($Y$4, "*,"), ""), IF($AL614="З", CONCATENATE($AF$4, ","), ""), IF($AL614=Довідники!$E$5, CONCATENATE($AF$4, "*,"), ""), IF($AS614="З", CONCATENATE($AM$4, ","), ""), IF($AS614=Довідники!$E$5, CONCATENATE($AM$4, "*,"), ""), IF($AZ614="З", CONCATENATE($AT$4, ","), ""), IF($AZ614=Довідники!$E$5, CONCATENATE($AT$4, "*,"), ""), IF($BG614="З", CONCATENATE($BA$4, ","), ""), IF($BG614=Довідники!$E$5, CONCATENATE($BA$4, "*,"), ""), IF($BN614="З", CONCATENATE($BH$4, ","), ""), IF($BN614=Довідники!$E$5, CONCATENATE($BH$4, "*,"), ""), IF($BU614="З", CONCATENATE($BO$4, ","), ""), IF($BU614=Довідники!$E$5, CONCATENATE($BO$4, "*,"), ""), IF($CB614="З", CONCATENATE($BV$4, ","), ""), IF($CB614=Довідники!$E$5, CONCATENATE($BV$4, "*,"), ""), IF($CI614="З", CONCATENATE($CC$4, ","), ""), IF($CI614=Довідники!$E$5, CONCATENATE($CC$4, "*,"), ""), IF($CP614="З", CONCATENATE($CJ$4, ","), ""), IF($CP614=Довідники!$E$5, CONCATENATE($CJ$4, "*,"), ""), IF($CW614="З", CONCATENATE($CQ$4, ","), ""), IF($CW614=Довідники!$E$5, CONCATENATE($CQ$4, "*,"), ""), IF($DD614="З", CONCATENATE($CX$4, ","), ""), IF($DD614=Довідники!$E$5, CONCATENATE($CX$4, "*,"), ""), IF($DK614="З", CONCATENATE($DE$4, ","), ""), IF($DK614=Довідники!$E$5, CONCATENATE($DE$4, "*,"), ""))</f>
        <v/>
      </c>
      <c r="H614" s="48" t="str">
        <f t="shared" si="797"/>
        <v/>
      </c>
      <c r="I614" s="48" t="str">
        <f t="shared" si="798"/>
        <v/>
      </c>
      <c r="J614" s="48">
        <f t="shared" si="799"/>
        <v>0</v>
      </c>
      <c r="K614" s="48" t="str">
        <f t="shared" si="800"/>
        <v/>
      </c>
      <c r="L614" s="48">
        <f t="shared" si="774"/>
        <v>0</v>
      </c>
      <c r="M614" s="51">
        <f t="shared" si="801"/>
        <v>0</v>
      </c>
      <c r="N614" s="51">
        <f t="shared" si="802"/>
        <v>0</v>
      </c>
      <c r="O614" s="52">
        <f t="shared" si="803"/>
        <v>0</v>
      </c>
      <c r="P614" s="96" t="str">
        <f t="shared" si="804"/>
        <v xml:space="preserve"> </v>
      </c>
      <c r="Q614" s="166" t="str">
        <f>IF(OR(P614&lt;Довідники!$J$8, P614&gt;Довідники!$K$8), "!", "")</f>
        <v>!</v>
      </c>
      <c r="R614" s="216"/>
      <c r="S614" s="217"/>
      <c r="T614" s="217"/>
      <c r="U614" s="72">
        <f t="shared" si="775"/>
        <v>0</v>
      </c>
      <c r="V614" s="51"/>
      <c r="W614" s="51"/>
      <c r="X614" s="52"/>
      <c r="Y614" s="218"/>
      <c r="Z614" s="217"/>
      <c r="AA614" s="217"/>
      <c r="AB614" s="72">
        <f t="shared" si="776"/>
        <v>0</v>
      </c>
      <c r="AC614" s="51"/>
      <c r="AD614" s="51"/>
      <c r="AE614" s="219"/>
      <c r="AF614" s="216"/>
      <c r="AG614" s="217"/>
      <c r="AH614" s="217"/>
      <c r="AI614" s="72">
        <f t="shared" si="777"/>
        <v>0</v>
      </c>
      <c r="AJ614" s="51"/>
      <c r="AK614" s="51"/>
      <c r="AL614" s="52"/>
      <c r="AM614" s="218"/>
      <c r="AN614" s="217"/>
      <c r="AO614" s="217"/>
      <c r="AP614" s="72">
        <f t="shared" si="778"/>
        <v>0</v>
      </c>
      <c r="AQ614" s="51"/>
      <c r="AR614" s="51"/>
      <c r="AS614" s="219"/>
      <c r="AT614" s="216"/>
      <c r="AU614" s="217"/>
      <c r="AV614" s="217"/>
      <c r="AW614" s="72">
        <f t="shared" si="779"/>
        <v>0</v>
      </c>
      <c r="AX614" s="51"/>
      <c r="AY614" s="51"/>
      <c r="AZ614" s="52"/>
      <c r="BA614" s="218"/>
      <c r="BB614" s="217"/>
      <c r="BC614" s="217"/>
      <c r="BD614" s="72">
        <f t="shared" si="780"/>
        <v>0</v>
      </c>
      <c r="BE614" s="51"/>
      <c r="BF614" s="51"/>
      <c r="BG614" s="219"/>
      <c r="BH614" s="216"/>
      <c r="BI614" s="217"/>
      <c r="BJ614" s="217"/>
      <c r="BK614" s="72">
        <f t="shared" si="781"/>
        <v>0</v>
      </c>
      <c r="BL614" s="51"/>
      <c r="BM614" s="51"/>
      <c r="BN614" s="52"/>
      <c r="BO614" s="218"/>
      <c r="BP614" s="217"/>
      <c r="BQ614" s="217"/>
      <c r="BR614" s="72">
        <f t="shared" si="782"/>
        <v>0</v>
      </c>
      <c r="BS614" s="51"/>
      <c r="BT614" s="51"/>
      <c r="BU614" s="219"/>
      <c r="BV614" s="216"/>
      <c r="BW614" s="217"/>
      <c r="BX614" s="217"/>
      <c r="BY614" s="72">
        <f t="shared" si="783"/>
        <v>0</v>
      </c>
      <c r="BZ614" s="51"/>
      <c r="CA614" s="51"/>
      <c r="CB614" s="52"/>
      <c r="CC614" s="218"/>
      <c r="CD614" s="217"/>
      <c r="CE614" s="217"/>
      <c r="CF614" s="72">
        <f t="shared" si="784"/>
        <v>0</v>
      </c>
      <c r="CG614" s="51"/>
      <c r="CH614" s="51"/>
      <c r="CI614" s="219"/>
      <c r="CJ614" s="216"/>
      <c r="CK614" s="217"/>
      <c r="CL614" s="217"/>
      <c r="CM614" s="72">
        <f t="shared" si="785"/>
        <v>0</v>
      </c>
      <c r="CN614" s="51"/>
      <c r="CO614" s="51"/>
      <c r="CP614" s="52"/>
      <c r="CQ614" s="218"/>
      <c r="CR614" s="217"/>
      <c r="CS614" s="217"/>
      <c r="CT614" s="72">
        <f t="shared" si="786"/>
        <v>0</v>
      </c>
      <c r="CU614" s="51"/>
      <c r="CV614" s="51"/>
      <c r="CW614" s="219"/>
      <c r="CX614" s="216"/>
      <c r="CY614" s="217"/>
      <c r="CZ614" s="217"/>
      <c r="DA614" s="72">
        <f t="shared" si="787"/>
        <v>0</v>
      </c>
      <c r="DB614" s="51"/>
      <c r="DC614" s="51"/>
      <c r="DD614" s="52"/>
      <c r="DE614" s="218"/>
      <c r="DF614" s="217"/>
      <c r="DG614" s="217"/>
      <c r="DH614" s="72">
        <f t="shared" si="788"/>
        <v>0</v>
      </c>
      <c r="DI614" s="51"/>
      <c r="DJ614" s="51"/>
      <c r="DK614" s="219"/>
      <c r="DL614" s="170">
        <f t="shared" si="805"/>
        <v>0</v>
      </c>
      <c r="DM614" s="51">
        <f>DN614*Довідники!$H$2</f>
        <v>0</v>
      </c>
      <c r="DN614" s="72">
        <f t="shared" si="806"/>
        <v>0</v>
      </c>
      <c r="DO614" s="96" t="str">
        <f t="shared" si="789"/>
        <v xml:space="preserve"> </v>
      </c>
      <c r="DP614" s="68" t="str">
        <f>IF(OR(DO614&lt;Довідники!$J$3, DO614&gt;Довідники!$K$3), "!", "")</f>
        <v>!</v>
      </c>
      <c r="DQ614" s="120"/>
      <c r="DR614" s="45" t="str">
        <f t="shared" si="807"/>
        <v/>
      </c>
      <c r="DS614" s="47"/>
      <c r="DT614" s="119"/>
      <c r="DU614" s="119"/>
      <c r="DV614" s="119"/>
      <c r="DW614" s="179"/>
      <c r="DX614" s="182"/>
      <c r="DY614" s="119"/>
      <c r="DZ614" s="119"/>
      <c r="EA614" s="183"/>
      <c r="ED614" s="131">
        <f t="shared" si="808"/>
        <v>0</v>
      </c>
      <c r="EE614" s="131">
        <f t="shared" si="790"/>
        <v>0</v>
      </c>
      <c r="EF614" s="131">
        <f t="shared" si="791"/>
        <v>0</v>
      </c>
      <c r="EG614" s="131">
        <f t="shared" si="792"/>
        <v>0</v>
      </c>
      <c r="EH614" s="131">
        <f t="shared" si="793"/>
        <v>0</v>
      </c>
      <c r="EI614" s="131">
        <f t="shared" si="794"/>
        <v>0</v>
      </c>
      <c r="EJ614" s="131">
        <f t="shared" si="809"/>
        <v>0</v>
      </c>
      <c r="EL614" s="123">
        <f t="shared" si="773"/>
        <v>0</v>
      </c>
    </row>
    <row r="615" spans="1:142" ht="13.5" hidden="1" thickBot="1" x14ac:dyDescent="0.25">
      <c r="A615" s="49">
        <f t="shared" si="795"/>
        <v>26</v>
      </c>
      <c r="B615" s="588"/>
      <c r="C615" s="50" t="str">
        <f>IF(ISBLANK(D615)=FALSE,VLOOKUP(D615,Довідники!$B$2:$C$45,2,FALSE),"")</f>
        <v/>
      </c>
      <c r="D615" s="214"/>
      <c r="E615" s="215"/>
      <c r="F615" s="48" t="str">
        <f t="shared" si="796"/>
        <v/>
      </c>
      <c r="G615" s="48" t="str">
        <f>CONCATENATE(IF($X615="З", CONCATENATE($R$4, ","), ""), IF($X615=Довідники!$E$5, CONCATENATE($R$4, "*,"), ""), IF($AE615="З", CONCATENATE($Y$4, ","), ""), IF($AE615=Довідники!$E$5, CONCATENATE($Y$4, "*,"), ""), IF($AL615="З", CONCATENATE($AF$4, ","), ""), IF($AL615=Довідники!$E$5, CONCATENATE($AF$4, "*,"), ""), IF($AS615="З", CONCATENATE($AM$4, ","), ""), IF($AS615=Довідники!$E$5, CONCATENATE($AM$4, "*,"), ""), IF($AZ615="З", CONCATENATE($AT$4, ","), ""), IF($AZ615=Довідники!$E$5, CONCATENATE($AT$4, "*,"), ""), IF($BG615="З", CONCATENATE($BA$4, ","), ""), IF($BG615=Довідники!$E$5, CONCATENATE($BA$4, "*,"), ""), IF($BN615="З", CONCATENATE($BH$4, ","), ""), IF($BN615=Довідники!$E$5, CONCATENATE($BH$4, "*,"), ""), IF($BU615="З", CONCATENATE($BO$4, ","), ""), IF($BU615=Довідники!$E$5, CONCATENATE($BO$4, "*,"), ""), IF($CB615="З", CONCATENATE($BV$4, ","), ""), IF($CB615=Довідники!$E$5, CONCATENATE($BV$4, "*,"), ""), IF($CI615="З", CONCATENATE($CC$4, ","), ""), IF($CI615=Довідники!$E$5, CONCATENATE($CC$4, "*,"), ""), IF($CP615="З", CONCATENATE($CJ$4, ","), ""), IF($CP615=Довідники!$E$5, CONCATENATE($CJ$4, "*,"), ""), IF($CW615="З", CONCATENATE($CQ$4, ","), ""), IF($CW615=Довідники!$E$5, CONCATENATE($CQ$4, "*,"), ""), IF($DD615="З", CONCATENATE($CX$4, ","), ""), IF($DD615=Довідники!$E$5, CONCATENATE($CX$4, "*,"), ""), IF($DK615="З", CONCATENATE($DE$4, ","), ""), IF($DK615=Довідники!$E$5, CONCATENATE($DE$4, "*,"), ""))</f>
        <v/>
      </c>
      <c r="H615" s="48" t="str">
        <f t="shared" si="797"/>
        <v/>
      </c>
      <c r="I615" s="48" t="str">
        <f t="shared" si="798"/>
        <v/>
      </c>
      <c r="J615" s="48">
        <f t="shared" si="799"/>
        <v>0</v>
      </c>
      <c r="K615" s="48" t="str">
        <f t="shared" si="800"/>
        <v/>
      </c>
      <c r="L615" s="48">
        <f t="shared" si="774"/>
        <v>0</v>
      </c>
      <c r="M615" s="51">
        <f t="shared" si="801"/>
        <v>0</v>
      </c>
      <c r="N615" s="51">
        <f t="shared" si="802"/>
        <v>0</v>
      </c>
      <c r="O615" s="52">
        <f t="shared" si="803"/>
        <v>0</v>
      </c>
      <c r="P615" s="96" t="str">
        <f t="shared" si="804"/>
        <v xml:space="preserve"> </v>
      </c>
      <c r="Q615" s="166" t="str">
        <f>IF(OR(P615&lt;Довідники!$J$8, P615&gt;Довідники!$K$8), "!", "")</f>
        <v>!</v>
      </c>
      <c r="R615" s="216"/>
      <c r="S615" s="217"/>
      <c r="T615" s="217"/>
      <c r="U615" s="72">
        <f t="shared" si="775"/>
        <v>0</v>
      </c>
      <c r="V615" s="51"/>
      <c r="W615" s="51"/>
      <c r="X615" s="52"/>
      <c r="Y615" s="218"/>
      <c r="Z615" s="217"/>
      <c r="AA615" s="217"/>
      <c r="AB615" s="72">
        <f t="shared" si="776"/>
        <v>0</v>
      </c>
      <c r="AC615" s="51"/>
      <c r="AD615" s="51"/>
      <c r="AE615" s="219"/>
      <c r="AF615" s="216"/>
      <c r="AG615" s="217"/>
      <c r="AH615" s="217"/>
      <c r="AI615" s="72">
        <f t="shared" si="777"/>
        <v>0</v>
      </c>
      <c r="AJ615" s="51"/>
      <c r="AK615" s="51"/>
      <c r="AL615" s="52"/>
      <c r="AM615" s="218"/>
      <c r="AN615" s="217"/>
      <c r="AO615" s="217"/>
      <c r="AP615" s="72">
        <f t="shared" si="778"/>
        <v>0</v>
      </c>
      <c r="AQ615" s="51"/>
      <c r="AR615" s="51"/>
      <c r="AS615" s="219"/>
      <c r="AT615" s="216"/>
      <c r="AU615" s="217"/>
      <c r="AV615" s="217"/>
      <c r="AW615" s="72">
        <f t="shared" si="779"/>
        <v>0</v>
      </c>
      <c r="AX615" s="51"/>
      <c r="AY615" s="51"/>
      <c r="AZ615" s="52"/>
      <c r="BA615" s="218"/>
      <c r="BB615" s="217"/>
      <c r="BC615" s="217"/>
      <c r="BD615" s="72">
        <f t="shared" si="780"/>
        <v>0</v>
      </c>
      <c r="BE615" s="51"/>
      <c r="BF615" s="51"/>
      <c r="BG615" s="219"/>
      <c r="BH615" s="216"/>
      <c r="BI615" s="217"/>
      <c r="BJ615" s="217"/>
      <c r="BK615" s="72">
        <f t="shared" si="781"/>
        <v>0</v>
      </c>
      <c r="BL615" s="51"/>
      <c r="BM615" s="51"/>
      <c r="BN615" s="52"/>
      <c r="BO615" s="218"/>
      <c r="BP615" s="217"/>
      <c r="BQ615" s="217"/>
      <c r="BR615" s="72">
        <f t="shared" si="782"/>
        <v>0</v>
      </c>
      <c r="BS615" s="51"/>
      <c r="BT615" s="51"/>
      <c r="BU615" s="219"/>
      <c r="BV615" s="216"/>
      <c r="BW615" s="217"/>
      <c r="BX615" s="217"/>
      <c r="BY615" s="72">
        <f t="shared" si="783"/>
        <v>0</v>
      </c>
      <c r="BZ615" s="51"/>
      <c r="CA615" s="51"/>
      <c r="CB615" s="52"/>
      <c r="CC615" s="218"/>
      <c r="CD615" s="217"/>
      <c r="CE615" s="217"/>
      <c r="CF615" s="72">
        <f t="shared" si="784"/>
        <v>0</v>
      </c>
      <c r="CG615" s="51"/>
      <c r="CH615" s="51"/>
      <c r="CI615" s="219"/>
      <c r="CJ615" s="216"/>
      <c r="CK615" s="217"/>
      <c r="CL615" s="217"/>
      <c r="CM615" s="72">
        <f t="shared" si="785"/>
        <v>0</v>
      </c>
      <c r="CN615" s="51"/>
      <c r="CO615" s="51"/>
      <c r="CP615" s="52"/>
      <c r="CQ615" s="218"/>
      <c r="CR615" s="217"/>
      <c r="CS615" s="217"/>
      <c r="CT615" s="72">
        <f t="shared" si="786"/>
        <v>0</v>
      </c>
      <c r="CU615" s="51"/>
      <c r="CV615" s="51"/>
      <c r="CW615" s="219"/>
      <c r="CX615" s="216"/>
      <c r="CY615" s="217"/>
      <c r="CZ615" s="217"/>
      <c r="DA615" s="72">
        <f t="shared" si="787"/>
        <v>0</v>
      </c>
      <c r="DB615" s="51"/>
      <c r="DC615" s="51"/>
      <c r="DD615" s="52"/>
      <c r="DE615" s="218"/>
      <c r="DF615" s="217"/>
      <c r="DG615" s="217"/>
      <c r="DH615" s="72">
        <f t="shared" si="788"/>
        <v>0</v>
      </c>
      <c r="DI615" s="51"/>
      <c r="DJ615" s="51"/>
      <c r="DK615" s="219"/>
      <c r="DL615" s="170">
        <f t="shared" si="805"/>
        <v>0</v>
      </c>
      <c r="DM615" s="51">
        <f>DN615*Довідники!$H$2</f>
        <v>0</v>
      </c>
      <c r="DN615" s="72">
        <f t="shared" si="806"/>
        <v>0</v>
      </c>
      <c r="DO615" s="96" t="str">
        <f t="shared" si="789"/>
        <v xml:space="preserve"> </v>
      </c>
      <c r="DP615" s="68" t="str">
        <f>IF(OR(DO615&lt;Довідники!$J$3, DO615&gt;Довідники!$K$3), "!", "")</f>
        <v>!</v>
      </c>
      <c r="DQ615" s="120"/>
      <c r="DR615" s="45" t="str">
        <f t="shared" si="807"/>
        <v/>
      </c>
      <c r="DS615" s="47"/>
      <c r="DT615" s="119"/>
      <c r="DU615" s="119"/>
      <c r="DV615" s="119"/>
      <c r="DW615" s="179"/>
      <c r="DX615" s="182"/>
      <c r="DY615" s="119"/>
      <c r="DZ615" s="119"/>
      <c r="EA615" s="183"/>
      <c r="ED615" s="131">
        <f t="shared" si="808"/>
        <v>0</v>
      </c>
      <c r="EE615" s="131">
        <f t="shared" si="790"/>
        <v>0</v>
      </c>
      <c r="EF615" s="131">
        <f t="shared" si="791"/>
        <v>0</v>
      </c>
      <c r="EG615" s="131">
        <f t="shared" si="792"/>
        <v>0</v>
      </c>
      <c r="EH615" s="131">
        <f t="shared" si="793"/>
        <v>0</v>
      </c>
      <c r="EI615" s="131">
        <f t="shared" si="794"/>
        <v>0</v>
      </c>
      <c r="EJ615" s="131">
        <f t="shared" si="809"/>
        <v>0</v>
      </c>
      <c r="EL615" s="123">
        <f t="shared" si="773"/>
        <v>0</v>
      </c>
    </row>
    <row r="616" spans="1:142" ht="13.5" hidden="1" thickBot="1" x14ac:dyDescent="0.25">
      <c r="A616" s="49">
        <f t="shared" si="795"/>
        <v>27</v>
      </c>
      <c r="B616" s="588"/>
      <c r="C616" s="50" t="str">
        <f>IF(ISBLANK(D616)=FALSE,VLOOKUP(D616,Довідники!$B$2:$C$45,2,FALSE),"")</f>
        <v/>
      </c>
      <c r="D616" s="214"/>
      <c r="E616" s="215"/>
      <c r="F616" s="48" t="str">
        <f t="shared" si="796"/>
        <v/>
      </c>
      <c r="G616" s="48" t="str">
        <f>CONCATENATE(IF($X616="З", CONCATENATE($R$4, ","), ""), IF($X616=Довідники!$E$5, CONCATENATE($R$4, "*,"), ""), IF($AE616="З", CONCATENATE($Y$4, ","), ""), IF($AE616=Довідники!$E$5, CONCATENATE($Y$4, "*,"), ""), IF($AL616="З", CONCATENATE($AF$4, ","), ""), IF($AL616=Довідники!$E$5, CONCATENATE($AF$4, "*,"), ""), IF($AS616="З", CONCATENATE($AM$4, ","), ""), IF($AS616=Довідники!$E$5, CONCATENATE($AM$4, "*,"), ""), IF($AZ616="З", CONCATENATE($AT$4, ","), ""), IF($AZ616=Довідники!$E$5, CONCATENATE($AT$4, "*,"), ""), IF($BG616="З", CONCATENATE($BA$4, ","), ""), IF($BG616=Довідники!$E$5, CONCATENATE($BA$4, "*,"), ""), IF($BN616="З", CONCATENATE($BH$4, ","), ""), IF($BN616=Довідники!$E$5, CONCATENATE($BH$4, "*,"), ""), IF($BU616="З", CONCATENATE($BO$4, ","), ""), IF($BU616=Довідники!$E$5, CONCATENATE($BO$4, "*,"), ""), IF($CB616="З", CONCATENATE($BV$4, ","), ""), IF($CB616=Довідники!$E$5, CONCATENATE($BV$4, "*,"), ""), IF($CI616="З", CONCATENATE($CC$4, ","), ""), IF($CI616=Довідники!$E$5, CONCATENATE($CC$4, "*,"), ""), IF($CP616="З", CONCATENATE($CJ$4, ","), ""), IF($CP616=Довідники!$E$5, CONCATENATE($CJ$4, "*,"), ""), IF($CW616="З", CONCATENATE($CQ$4, ","), ""), IF($CW616=Довідники!$E$5, CONCATENATE($CQ$4, "*,"), ""), IF($DD616="З", CONCATENATE($CX$4, ","), ""), IF($DD616=Довідники!$E$5, CONCATENATE($CX$4, "*,"), ""), IF($DK616="З", CONCATENATE($DE$4, ","), ""), IF($DK616=Довідники!$E$5, CONCATENATE($DE$4, "*,"), ""))</f>
        <v/>
      </c>
      <c r="H616" s="48" t="str">
        <f t="shared" si="797"/>
        <v/>
      </c>
      <c r="I616" s="48" t="str">
        <f t="shared" si="798"/>
        <v/>
      </c>
      <c r="J616" s="48">
        <f t="shared" si="799"/>
        <v>0</v>
      </c>
      <c r="K616" s="48" t="str">
        <f t="shared" si="800"/>
        <v/>
      </c>
      <c r="L616" s="48">
        <f t="shared" si="774"/>
        <v>0</v>
      </c>
      <c r="M616" s="51">
        <f t="shared" si="801"/>
        <v>0</v>
      </c>
      <c r="N616" s="51">
        <f t="shared" si="802"/>
        <v>0</v>
      </c>
      <c r="O616" s="52">
        <f t="shared" si="803"/>
        <v>0</v>
      </c>
      <c r="P616" s="96" t="str">
        <f t="shared" si="804"/>
        <v xml:space="preserve"> </v>
      </c>
      <c r="Q616" s="166" t="str">
        <f>IF(OR(P616&lt;Довідники!$J$8, P616&gt;Довідники!$K$8), "!", "")</f>
        <v>!</v>
      </c>
      <c r="R616" s="216"/>
      <c r="S616" s="217"/>
      <c r="T616" s="217"/>
      <c r="U616" s="72">
        <f t="shared" si="775"/>
        <v>0</v>
      </c>
      <c r="V616" s="51"/>
      <c r="W616" s="51"/>
      <c r="X616" s="52"/>
      <c r="Y616" s="218"/>
      <c r="Z616" s="217"/>
      <c r="AA616" s="217"/>
      <c r="AB616" s="72">
        <f t="shared" si="776"/>
        <v>0</v>
      </c>
      <c r="AC616" s="51"/>
      <c r="AD616" s="51"/>
      <c r="AE616" s="219"/>
      <c r="AF616" s="216"/>
      <c r="AG616" s="217"/>
      <c r="AH616" s="217"/>
      <c r="AI616" s="72">
        <f t="shared" si="777"/>
        <v>0</v>
      </c>
      <c r="AJ616" s="51"/>
      <c r="AK616" s="51"/>
      <c r="AL616" s="52"/>
      <c r="AM616" s="218"/>
      <c r="AN616" s="217"/>
      <c r="AO616" s="217"/>
      <c r="AP616" s="72">
        <f t="shared" si="778"/>
        <v>0</v>
      </c>
      <c r="AQ616" s="51"/>
      <c r="AR616" s="51"/>
      <c r="AS616" s="219"/>
      <c r="AT616" s="216"/>
      <c r="AU616" s="217"/>
      <c r="AV616" s="217"/>
      <c r="AW616" s="72">
        <f t="shared" si="779"/>
        <v>0</v>
      </c>
      <c r="AX616" s="51"/>
      <c r="AY616" s="51"/>
      <c r="AZ616" s="52"/>
      <c r="BA616" s="218"/>
      <c r="BB616" s="217"/>
      <c r="BC616" s="217"/>
      <c r="BD616" s="72">
        <f t="shared" si="780"/>
        <v>0</v>
      </c>
      <c r="BE616" s="51"/>
      <c r="BF616" s="51"/>
      <c r="BG616" s="219"/>
      <c r="BH616" s="216"/>
      <c r="BI616" s="217"/>
      <c r="BJ616" s="217"/>
      <c r="BK616" s="72">
        <f t="shared" si="781"/>
        <v>0</v>
      </c>
      <c r="BL616" s="51"/>
      <c r="BM616" s="51"/>
      <c r="BN616" s="52"/>
      <c r="BO616" s="218"/>
      <c r="BP616" s="217"/>
      <c r="BQ616" s="217"/>
      <c r="BR616" s="72">
        <f t="shared" si="782"/>
        <v>0</v>
      </c>
      <c r="BS616" s="51"/>
      <c r="BT616" s="51"/>
      <c r="BU616" s="219"/>
      <c r="BV616" s="216"/>
      <c r="BW616" s="217"/>
      <c r="BX616" s="217"/>
      <c r="BY616" s="72">
        <f t="shared" si="783"/>
        <v>0</v>
      </c>
      <c r="BZ616" s="51"/>
      <c r="CA616" s="51"/>
      <c r="CB616" s="52"/>
      <c r="CC616" s="218"/>
      <c r="CD616" s="217"/>
      <c r="CE616" s="217"/>
      <c r="CF616" s="72">
        <f t="shared" si="784"/>
        <v>0</v>
      </c>
      <c r="CG616" s="51"/>
      <c r="CH616" s="51"/>
      <c r="CI616" s="219"/>
      <c r="CJ616" s="216"/>
      <c r="CK616" s="217"/>
      <c r="CL616" s="217"/>
      <c r="CM616" s="72">
        <f t="shared" si="785"/>
        <v>0</v>
      </c>
      <c r="CN616" s="51"/>
      <c r="CO616" s="51"/>
      <c r="CP616" s="52"/>
      <c r="CQ616" s="218"/>
      <c r="CR616" s="217"/>
      <c r="CS616" s="217"/>
      <c r="CT616" s="72">
        <f t="shared" si="786"/>
        <v>0</v>
      </c>
      <c r="CU616" s="51"/>
      <c r="CV616" s="51"/>
      <c r="CW616" s="219"/>
      <c r="CX616" s="216"/>
      <c r="CY616" s="217"/>
      <c r="CZ616" s="217"/>
      <c r="DA616" s="72">
        <f t="shared" si="787"/>
        <v>0</v>
      </c>
      <c r="DB616" s="51"/>
      <c r="DC616" s="51"/>
      <c r="DD616" s="52"/>
      <c r="DE616" s="218"/>
      <c r="DF616" s="217"/>
      <c r="DG616" s="217"/>
      <c r="DH616" s="72">
        <f t="shared" si="788"/>
        <v>0</v>
      </c>
      <c r="DI616" s="51"/>
      <c r="DJ616" s="51"/>
      <c r="DK616" s="219"/>
      <c r="DL616" s="170">
        <f t="shared" si="805"/>
        <v>0</v>
      </c>
      <c r="DM616" s="51">
        <f>DN616*Довідники!$H$2</f>
        <v>0</v>
      </c>
      <c r="DN616" s="72">
        <f t="shared" si="806"/>
        <v>0</v>
      </c>
      <c r="DO616" s="96" t="str">
        <f t="shared" si="789"/>
        <v xml:space="preserve"> </v>
      </c>
      <c r="DP616" s="68" t="str">
        <f>IF(OR(DO616&lt;Довідники!$J$3, DO616&gt;Довідники!$K$3), "!", "")</f>
        <v>!</v>
      </c>
      <c r="DQ616" s="120"/>
      <c r="DR616" s="45" t="str">
        <f t="shared" si="807"/>
        <v/>
      </c>
      <c r="DS616" s="47"/>
      <c r="DT616" s="119"/>
      <c r="DU616" s="119"/>
      <c r="DV616" s="119"/>
      <c r="DW616" s="179"/>
      <c r="DX616" s="182"/>
      <c r="DY616" s="119"/>
      <c r="DZ616" s="119"/>
      <c r="EA616" s="183"/>
      <c r="ED616" s="131">
        <f t="shared" si="808"/>
        <v>0</v>
      </c>
      <c r="EE616" s="131">
        <f t="shared" si="790"/>
        <v>0</v>
      </c>
      <c r="EF616" s="131">
        <f t="shared" si="791"/>
        <v>0</v>
      </c>
      <c r="EG616" s="131">
        <f t="shared" si="792"/>
        <v>0</v>
      </c>
      <c r="EH616" s="131">
        <f t="shared" si="793"/>
        <v>0</v>
      </c>
      <c r="EI616" s="131">
        <f t="shared" si="794"/>
        <v>0</v>
      </c>
      <c r="EJ616" s="131">
        <f t="shared" si="809"/>
        <v>0</v>
      </c>
      <c r="EL616" s="123">
        <f t="shared" si="773"/>
        <v>0</v>
      </c>
    </row>
    <row r="617" spans="1:142" ht="13.5" hidden="1" thickBot="1" x14ac:dyDescent="0.25">
      <c r="A617" s="49">
        <f t="shared" si="795"/>
        <v>28</v>
      </c>
      <c r="B617" s="588"/>
      <c r="C617" s="50" t="str">
        <f>IF(ISBLANK(D617)=FALSE,VLOOKUP(D617,Довідники!$B$2:$C$45,2,FALSE),"")</f>
        <v/>
      </c>
      <c r="D617" s="214"/>
      <c r="E617" s="215"/>
      <c r="F617" s="48" t="str">
        <f t="shared" si="796"/>
        <v/>
      </c>
      <c r="G617" s="48" t="str">
        <f>CONCATENATE(IF($X617="З", CONCATENATE($R$4, ","), ""), IF($X617=Довідники!$E$5, CONCATENATE($R$4, "*,"), ""), IF($AE617="З", CONCATENATE($Y$4, ","), ""), IF($AE617=Довідники!$E$5, CONCATENATE($Y$4, "*,"), ""), IF($AL617="З", CONCATENATE($AF$4, ","), ""), IF($AL617=Довідники!$E$5, CONCATENATE($AF$4, "*,"), ""), IF($AS617="З", CONCATENATE($AM$4, ","), ""), IF($AS617=Довідники!$E$5, CONCATENATE($AM$4, "*,"), ""), IF($AZ617="З", CONCATENATE($AT$4, ","), ""), IF($AZ617=Довідники!$E$5, CONCATENATE($AT$4, "*,"), ""), IF($BG617="З", CONCATENATE($BA$4, ","), ""), IF($BG617=Довідники!$E$5, CONCATENATE($BA$4, "*,"), ""), IF($BN617="З", CONCATENATE($BH$4, ","), ""), IF($BN617=Довідники!$E$5, CONCATENATE($BH$4, "*,"), ""), IF($BU617="З", CONCATENATE($BO$4, ","), ""), IF($BU617=Довідники!$E$5, CONCATENATE($BO$4, "*,"), ""), IF($CB617="З", CONCATENATE($BV$4, ","), ""), IF($CB617=Довідники!$E$5, CONCATENATE($BV$4, "*,"), ""), IF($CI617="З", CONCATENATE($CC$4, ","), ""), IF($CI617=Довідники!$E$5, CONCATENATE($CC$4, "*,"), ""), IF($CP617="З", CONCATENATE($CJ$4, ","), ""), IF($CP617=Довідники!$E$5, CONCATENATE($CJ$4, "*,"), ""), IF($CW617="З", CONCATENATE($CQ$4, ","), ""), IF($CW617=Довідники!$E$5, CONCATENATE($CQ$4, "*,"), ""), IF($DD617="З", CONCATENATE($CX$4, ","), ""), IF($DD617=Довідники!$E$5, CONCATENATE($CX$4, "*,"), ""), IF($DK617="З", CONCATENATE($DE$4, ","), ""), IF($DK617=Довідники!$E$5, CONCATENATE($DE$4, "*,"), ""))</f>
        <v/>
      </c>
      <c r="H617" s="48" t="str">
        <f t="shared" si="797"/>
        <v/>
      </c>
      <c r="I617" s="48" t="str">
        <f t="shared" si="798"/>
        <v/>
      </c>
      <c r="J617" s="48">
        <f t="shared" si="799"/>
        <v>0</v>
      </c>
      <c r="K617" s="48" t="str">
        <f t="shared" si="800"/>
        <v/>
      </c>
      <c r="L617" s="48">
        <f t="shared" si="774"/>
        <v>0</v>
      </c>
      <c r="M617" s="51">
        <f t="shared" si="801"/>
        <v>0</v>
      </c>
      <c r="N617" s="51">
        <f t="shared" si="802"/>
        <v>0</v>
      </c>
      <c r="O617" s="52">
        <f t="shared" si="803"/>
        <v>0</v>
      </c>
      <c r="P617" s="96" t="str">
        <f t="shared" si="804"/>
        <v xml:space="preserve"> </v>
      </c>
      <c r="Q617" s="166" t="str">
        <f>IF(OR(P617&lt;Довідники!$J$8, P617&gt;Довідники!$K$8), "!", "")</f>
        <v>!</v>
      </c>
      <c r="R617" s="216"/>
      <c r="S617" s="217"/>
      <c r="T617" s="217"/>
      <c r="U617" s="72">
        <f t="shared" si="775"/>
        <v>0</v>
      </c>
      <c r="V617" s="51"/>
      <c r="W617" s="51"/>
      <c r="X617" s="52"/>
      <c r="Y617" s="218"/>
      <c r="Z617" s="217"/>
      <c r="AA617" s="217"/>
      <c r="AB617" s="72">
        <f t="shared" si="776"/>
        <v>0</v>
      </c>
      <c r="AC617" s="51"/>
      <c r="AD617" s="51"/>
      <c r="AE617" s="219"/>
      <c r="AF617" s="216"/>
      <c r="AG617" s="217"/>
      <c r="AH617" s="217"/>
      <c r="AI617" s="72">
        <f t="shared" si="777"/>
        <v>0</v>
      </c>
      <c r="AJ617" s="51"/>
      <c r="AK617" s="51"/>
      <c r="AL617" s="52"/>
      <c r="AM617" s="218"/>
      <c r="AN617" s="217"/>
      <c r="AO617" s="217"/>
      <c r="AP617" s="72">
        <f t="shared" si="778"/>
        <v>0</v>
      </c>
      <c r="AQ617" s="51"/>
      <c r="AR617" s="51"/>
      <c r="AS617" s="219"/>
      <c r="AT617" s="216"/>
      <c r="AU617" s="217"/>
      <c r="AV617" s="217"/>
      <c r="AW617" s="72">
        <f t="shared" si="779"/>
        <v>0</v>
      </c>
      <c r="AX617" s="51"/>
      <c r="AY617" s="51"/>
      <c r="AZ617" s="52"/>
      <c r="BA617" s="218"/>
      <c r="BB617" s="217"/>
      <c r="BC617" s="217"/>
      <c r="BD617" s="72">
        <f t="shared" si="780"/>
        <v>0</v>
      </c>
      <c r="BE617" s="51"/>
      <c r="BF617" s="51"/>
      <c r="BG617" s="219"/>
      <c r="BH617" s="216"/>
      <c r="BI617" s="217"/>
      <c r="BJ617" s="217"/>
      <c r="BK617" s="72">
        <f t="shared" si="781"/>
        <v>0</v>
      </c>
      <c r="BL617" s="51"/>
      <c r="BM617" s="51"/>
      <c r="BN617" s="52"/>
      <c r="BO617" s="218"/>
      <c r="BP617" s="217"/>
      <c r="BQ617" s="217"/>
      <c r="BR617" s="72">
        <f t="shared" si="782"/>
        <v>0</v>
      </c>
      <c r="BS617" s="51"/>
      <c r="BT617" s="51"/>
      <c r="BU617" s="219"/>
      <c r="BV617" s="216"/>
      <c r="BW617" s="217"/>
      <c r="BX617" s="217"/>
      <c r="BY617" s="72">
        <f t="shared" si="783"/>
        <v>0</v>
      </c>
      <c r="BZ617" s="51"/>
      <c r="CA617" s="51"/>
      <c r="CB617" s="52"/>
      <c r="CC617" s="218"/>
      <c r="CD617" s="217"/>
      <c r="CE617" s="217"/>
      <c r="CF617" s="72">
        <f t="shared" si="784"/>
        <v>0</v>
      </c>
      <c r="CG617" s="51"/>
      <c r="CH617" s="51"/>
      <c r="CI617" s="219"/>
      <c r="CJ617" s="216"/>
      <c r="CK617" s="217"/>
      <c r="CL617" s="217"/>
      <c r="CM617" s="72">
        <f t="shared" si="785"/>
        <v>0</v>
      </c>
      <c r="CN617" s="51"/>
      <c r="CO617" s="51"/>
      <c r="CP617" s="52"/>
      <c r="CQ617" s="218"/>
      <c r="CR617" s="217"/>
      <c r="CS617" s="217"/>
      <c r="CT617" s="72">
        <f t="shared" si="786"/>
        <v>0</v>
      </c>
      <c r="CU617" s="51"/>
      <c r="CV617" s="51"/>
      <c r="CW617" s="219"/>
      <c r="CX617" s="216"/>
      <c r="CY617" s="217"/>
      <c r="CZ617" s="217"/>
      <c r="DA617" s="72">
        <f t="shared" si="787"/>
        <v>0</v>
      </c>
      <c r="DB617" s="51"/>
      <c r="DC617" s="51"/>
      <c r="DD617" s="52"/>
      <c r="DE617" s="218"/>
      <c r="DF617" s="217"/>
      <c r="DG617" s="217"/>
      <c r="DH617" s="72">
        <f t="shared" si="788"/>
        <v>0</v>
      </c>
      <c r="DI617" s="51"/>
      <c r="DJ617" s="51"/>
      <c r="DK617" s="219"/>
      <c r="DL617" s="170">
        <f t="shared" si="805"/>
        <v>0</v>
      </c>
      <c r="DM617" s="51">
        <f>DN617*Довідники!$H$2</f>
        <v>0</v>
      </c>
      <c r="DN617" s="72">
        <f t="shared" si="806"/>
        <v>0</v>
      </c>
      <c r="DO617" s="96" t="str">
        <f t="shared" si="789"/>
        <v xml:space="preserve"> </v>
      </c>
      <c r="DP617" s="68" t="str">
        <f>IF(OR(DO617&lt;Довідники!$J$3, DO617&gt;Довідники!$K$3), "!", "")</f>
        <v>!</v>
      </c>
      <c r="DQ617" s="120"/>
      <c r="DR617" s="45" t="str">
        <f t="shared" si="807"/>
        <v/>
      </c>
      <c r="DS617" s="47"/>
      <c r="DT617" s="119"/>
      <c r="DU617" s="119"/>
      <c r="DV617" s="119"/>
      <c r="DW617" s="179"/>
      <c r="DX617" s="182"/>
      <c r="DY617" s="119"/>
      <c r="DZ617" s="119"/>
      <c r="EA617" s="183"/>
      <c r="ED617" s="131">
        <f t="shared" si="808"/>
        <v>0</v>
      </c>
      <c r="EE617" s="131">
        <f t="shared" si="790"/>
        <v>0</v>
      </c>
      <c r="EF617" s="131">
        <f t="shared" si="791"/>
        <v>0</v>
      </c>
      <c r="EG617" s="131">
        <f t="shared" si="792"/>
        <v>0</v>
      </c>
      <c r="EH617" s="131">
        <f t="shared" si="793"/>
        <v>0</v>
      </c>
      <c r="EI617" s="131">
        <f t="shared" si="794"/>
        <v>0</v>
      </c>
      <c r="EJ617" s="131">
        <f t="shared" si="809"/>
        <v>0</v>
      </c>
      <c r="EL617" s="123">
        <f t="shared" si="773"/>
        <v>0</v>
      </c>
    </row>
    <row r="618" spans="1:142" ht="13.5" hidden="1" thickBot="1" x14ac:dyDescent="0.25">
      <c r="A618" s="49">
        <f t="shared" si="795"/>
        <v>29</v>
      </c>
      <c r="B618" s="588"/>
      <c r="C618" s="50" t="str">
        <f>IF(ISBLANK(D618)=FALSE,VLOOKUP(D618,Довідники!$B$2:$C$45,2,FALSE),"")</f>
        <v/>
      </c>
      <c r="D618" s="214"/>
      <c r="E618" s="215"/>
      <c r="F618" s="48" t="str">
        <f t="shared" si="796"/>
        <v/>
      </c>
      <c r="G618" s="48" t="str">
        <f>CONCATENATE(IF($X618="З", CONCATENATE($R$4, ","), ""), IF($X618=Довідники!$E$5, CONCATENATE($R$4, "*,"), ""), IF($AE618="З", CONCATENATE($Y$4, ","), ""), IF($AE618=Довідники!$E$5, CONCATENATE($Y$4, "*,"), ""), IF($AL618="З", CONCATENATE($AF$4, ","), ""), IF($AL618=Довідники!$E$5, CONCATENATE($AF$4, "*,"), ""), IF($AS618="З", CONCATENATE($AM$4, ","), ""), IF($AS618=Довідники!$E$5, CONCATENATE($AM$4, "*,"), ""), IF($AZ618="З", CONCATENATE($AT$4, ","), ""), IF($AZ618=Довідники!$E$5, CONCATENATE($AT$4, "*,"), ""), IF($BG618="З", CONCATENATE($BA$4, ","), ""), IF($BG618=Довідники!$E$5, CONCATENATE($BA$4, "*,"), ""), IF($BN618="З", CONCATENATE($BH$4, ","), ""), IF($BN618=Довідники!$E$5, CONCATENATE($BH$4, "*,"), ""), IF($BU618="З", CONCATENATE($BO$4, ","), ""), IF($BU618=Довідники!$E$5, CONCATENATE($BO$4, "*,"), ""), IF($CB618="З", CONCATENATE($BV$4, ","), ""), IF($CB618=Довідники!$E$5, CONCATENATE($BV$4, "*,"), ""), IF($CI618="З", CONCATENATE($CC$4, ","), ""), IF($CI618=Довідники!$E$5, CONCATENATE($CC$4, "*,"), ""), IF($CP618="З", CONCATENATE($CJ$4, ","), ""), IF($CP618=Довідники!$E$5, CONCATENATE($CJ$4, "*,"), ""), IF($CW618="З", CONCATENATE($CQ$4, ","), ""), IF($CW618=Довідники!$E$5, CONCATENATE($CQ$4, "*,"), ""), IF($DD618="З", CONCATENATE($CX$4, ","), ""), IF($DD618=Довідники!$E$5, CONCATENATE($CX$4, "*,"), ""), IF($DK618="З", CONCATENATE($DE$4, ","), ""), IF($DK618=Довідники!$E$5, CONCATENATE($DE$4, "*,"), ""))</f>
        <v/>
      </c>
      <c r="H618" s="48" t="str">
        <f t="shared" si="797"/>
        <v/>
      </c>
      <c r="I618" s="48" t="str">
        <f t="shared" si="798"/>
        <v/>
      </c>
      <c r="J618" s="48">
        <f t="shared" si="799"/>
        <v>0</v>
      </c>
      <c r="K618" s="48" t="str">
        <f t="shared" si="800"/>
        <v/>
      </c>
      <c r="L618" s="48">
        <f t="shared" si="774"/>
        <v>0</v>
      </c>
      <c r="M618" s="51">
        <f t="shared" si="801"/>
        <v>0</v>
      </c>
      <c r="N618" s="51">
        <f t="shared" si="802"/>
        <v>0</v>
      </c>
      <c r="O618" s="52">
        <f t="shared" si="803"/>
        <v>0</v>
      </c>
      <c r="P618" s="96" t="str">
        <f t="shared" si="804"/>
        <v xml:space="preserve"> </v>
      </c>
      <c r="Q618" s="166" t="str">
        <f>IF(OR(P618&lt;Довідники!$J$8, P618&gt;Довідники!$K$8), "!", "")</f>
        <v>!</v>
      </c>
      <c r="R618" s="216"/>
      <c r="S618" s="217"/>
      <c r="T618" s="217"/>
      <c r="U618" s="72">
        <f t="shared" si="775"/>
        <v>0</v>
      </c>
      <c r="V618" s="51"/>
      <c r="W618" s="51"/>
      <c r="X618" s="52"/>
      <c r="Y618" s="218"/>
      <c r="Z618" s="217"/>
      <c r="AA618" s="217"/>
      <c r="AB618" s="72">
        <f t="shared" si="776"/>
        <v>0</v>
      </c>
      <c r="AC618" s="51"/>
      <c r="AD618" s="51"/>
      <c r="AE618" s="219"/>
      <c r="AF618" s="216"/>
      <c r="AG618" s="217"/>
      <c r="AH618" s="217"/>
      <c r="AI618" s="72">
        <f t="shared" si="777"/>
        <v>0</v>
      </c>
      <c r="AJ618" s="51"/>
      <c r="AK618" s="51"/>
      <c r="AL618" s="52"/>
      <c r="AM618" s="218"/>
      <c r="AN618" s="217"/>
      <c r="AO618" s="217"/>
      <c r="AP618" s="72">
        <f t="shared" si="778"/>
        <v>0</v>
      </c>
      <c r="AQ618" s="51"/>
      <c r="AR618" s="51"/>
      <c r="AS618" s="219"/>
      <c r="AT618" s="216"/>
      <c r="AU618" s="217"/>
      <c r="AV618" s="217"/>
      <c r="AW618" s="72">
        <f t="shared" si="779"/>
        <v>0</v>
      </c>
      <c r="AX618" s="51"/>
      <c r="AY618" s="51"/>
      <c r="AZ618" s="52"/>
      <c r="BA618" s="218"/>
      <c r="BB618" s="217"/>
      <c r="BC618" s="217"/>
      <c r="BD618" s="72">
        <f t="shared" si="780"/>
        <v>0</v>
      </c>
      <c r="BE618" s="51"/>
      <c r="BF618" s="51"/>
      <c r="BG618" s="219"/>
      <c r="BH618" s="216"/>
      <c r="BI618" s="217"/>
      <c r="BJ618" s="217"/>
      <c r="BK618" s="72">
        <f t="shared" si="781"/>
        <v>0</v>
      </c>
      <c r="BL618" s="51"/>
      <c r="BM618" s="51"/>
      <c r="BN618" s="52"/>
      <c r="BO618" s="218"/>
      <c r="BP618" s="217"/>
      <c r="BQ618" s="217"/>
      <c r="BR618" s="72">
        <f t="shared" si="782"/>
        <v>0</v>
      </c>
      <c r="BS618" s="51"/>
      <c r="BT618" s="51"/>
      <c r="BU618" s="219"/>
      <c r="BV618" s="216"/>
      <c r="BW618" s="217"/>
      <c r="BX618" s="217"/>
      <c r="BY618" s="72">
        <f t="shared" si="783"/>
        <v>0</v>
      </c>
      <c r="BZ618" s="51"/>
      <c r="CA618" s="51"/>
      <c r="CB618" s="52"/>
      <c r="CC618" s="218"/>
      <c r="CD618" s="217"/>
      <c r="CE618" s="217"/>
      <c r="CF618" s="72">
        <f t="shared" si="784"/>
        <v>0</v>
      </c>
      <c r="CG618" s="51"/>
      <c r="CH618" s="51"/>
      <c r="CI618" s="219"/>
      <c r="CJ618" s="216"/>
      <c r="CK618" s="217"/>
      <c r="CL618" s="217"/>
      <c r="CM618" s="72">
        <f t="shared" si="785"/>
        <v>0</v>
      </c>
      <c r="CN618" s="51"/>
      <c r="CO618" s="51"/>
      <c r="CP618" s="52"/>
      <c r="CQ618" s="218"/>
      <c r="CR618" s="217"/>
      <c r="CS618" s="217"/>
      <c r="CT618" s="72">
        <f t="shared" si="786"/>
        <v>0</v>
      </c>
      <c r="CU618" s="51"/>
      <c r="CV618" s="51"/>
      <c r="CW618" s="219"/>
      <c r="CX618" s="216"/>
      <c r="CY618" s="217"/>
      <c r="CZ618" s="217"/>
      <c r="DA618" s="72">
        <f t="shared" si="787"/>
        <v>0</v>
      </c>
      <c r="DB618" s="51"/>
      <c r="DC618" s="51"/>
      <c r="DD618" s="52"/>
      <c r="DE618" s="218"/>
      <c r="DF618" s="217"/>
      <c r="DG618" s="217"/>
      <c r="DH618" s="72">
        <f t="shared" si="788"/>
        <v>0</v>
      </c>
      <c r="DI618" s="51"/>
      <c r="DJ618" s="51"/>
      <c r="DK618" s="219"/>
      <c r="DL618" s="170">
        <f t="shared" si="805"/>
        <v>0</v>
      </c>
      <c r="DM618" s="51">
        <f>DN618*Довідники!$H$2</f>
        <v>0</v>
      </c>
      <c r="DN618" s="72">
        <f t="shared" si="806"/>
        <v>0</v>
      </c>
      <c r="DO618" s="96" t="str">
        <f t="shared" si="789"/>
        <v xml:space="preserve"> </v>
      </c>
      <c r="DP618" s="68" t="str">
        <f>IF(OR(DO618&lt;Довідники!$J$3, DO618&gt;Довідники!$K$3), "!", "")</f>
        <v>!</v>
      </c>
      <c r="DQ618" s="120"/>
      <c r="DR618" s="45" t="str">
        <f t="shared" si="807"/>
        <v/>
      </c>
      <c r="DS618" s="47"/>
      <c r="DT618" s="119"/>
      <c r="DU618" s="119"/>
      <c r="DV618" s="119"/>
      <c r="DW618" s="179"/>
      <c r="DX618" s="182"/>
      <c r="DY618" s="119"/>
      <c r="DZ618" s="119"/>
      <c r="EA618" s="183"/>
      <c r="ED618" s="131">
        <f t="shared" si="808"/>
        <v>0</v>
      </c>
      <c r="EE618" s="131">
        <f t="shared" si="790"/>
        <v>0</v>
      </c>
      <c r="EF618" s="131">
        <f t="shared" si="791"/>
        <v>0</v>
      </c>
      <c r="EG618" s="131">
        <f t="shared" si="792"/>
        <v>0</v>
      </c>
      <c r="EH618" s="131">
        <f t="shared" si="793"/>
        <v>0</v>
      </c>
      <c r="EI618" s="131">
        <f t="shared" si="794"/>
        <v>0</v>
      </c>
      <c r="EJ618" s="131">
        <f t="shared" si="809"/>
        <v>0</v>
      </c>
      <c r="EL618" s="123">
        <f t="shared" si="773"/>
        <v>0</v>
      </c>
    </row>
    <row r="619" spans="1:142" ht="13.5" hidden="1" thickBot="1" x14ac:dyDescent="0.25">
      <c r="A619" s="49">
        <f t="shared" si="795"/>
        <v>30</v>
      </c>
      <c r="B619" s="588"/>
      <c r="C619" s="50" t="str">
        <f>IF(ISBLANK(D619)=FALSE,VLOOKUP(D619,Довідники!$B$2:$C$45,2,FALSE),"")</f>
        <v/>
      </c>
      <c r="D619" s="214"/>
      <c r="E619" s="215"/>
      <c r="F619" s="48" t="str">
        <f t="shared" si="796"/>
        <v/>
      </c>
      <c r="G619" s="48" t="str">
        <f>CONCATENATE(IF($X619="З", CONCATENATE($R$4, ","), ""), IF($X619=Довідники!$E$5, CONCATENATE($R$4, "*,"), ""), IF($AE619="З", CONCATENATE($Y$4, ","), ""), IF($AE619=Довідники!$E$5, CONCATENATE($Y$4, "*,"), ""), IF($AL619="З", CONCATENATE($AF$4, ","), ""), IF($AL619=Довідники!$E$5, CONCATENATE($AF$4, "*,"), ""), IF($AS619="З", CONCATENATE($AM$4, ","), ""), IF($AS619=Довідники!$E$5, CONCATENATE($AM$4, "*,"), ""), IF($AZ619="З", CONCATENATE($AT$4, ","), ""), IF($AZ619=Довідники!$E$5, CONCATENATE($AT$4, "*,"), ""), IF($BG619="З", CONCATENATE($BA$4, ","), ""), IF($BG619=Довідники!$E$5, CONCATENATE($BA$4, "*,"), ""), IF($BN619="З", CONCATENATE($BH$4, ","), ""), IF($BN619=Довідники!$E$5, CONCATENATE($BH$4, "*,"), ""), IF($BU619="З", CONCATENATE($BO$4, ","), ""), IF($BU619=Довідники!$E$5, CONCATENATE($BO$4, "*,"), ""), IF($CB619="З", CONCATENATE($BV$4, ","), ""), IF($CB619=Довідники!$E$5, CONCATENATE($BV$4, "*,"), ""), IF($CI619="З", CONCATENATE($CC$4, ","), ""), IF($CI619=Довідники!$E$5, CONCATENATE($CC$4, "*,"), ""), IF($CP619="З", CONCATENATE($CJ$4, ","), ""), IF($CP619=Довідники!$E$5, CONCATENATE($CJ$4, "*,"), ""), IF($CW619="З", CONCATENATE($CQ$4, ","), ""), IF($CW619=Довідники!$E$5, CONCATENATE($CQ$4, "*,"), ""), IF($DD619="З", CONCATENATE($CX$4, ","), ""), IF($DD619=Довідники!$E$5, CONCATENATE($CX$4, "*,"), ""), IF($DK619="З", CONCATENATE($DE$4, ","), ""), IF($DK619=Довідники!$E$5, CONCATENATE($DE$4, "*,"), ""))</f>
        <v/>
      </c>
      <c r="H619" s="48" t="str">
        <f t="shared" si="797"/>
        <v/>
      </c>
      <c r="I619" s="48" t="str">
        <f t="shared" si="798"/>
        <v/>
      </c>
      <c r="J619" s="48">
        <f t="shared" si="799"/>
        <v>0</v>
      </c>
      <c r="K619" s="48" t="str">
        <f t="shared" si="800"/>
        <v/>
      </c>
      <c r="L619" s="48">
        <f t="shared" si="774"/>
        <v>0</v>
      </c>
      <c r="M619" s="51">
        <f t="shared" si="801"/>
        <v>0</v>
      </c>
      <c r="N619" s="51">
        <f t="shared" si="802"/>
        <v>0</v>
      </c>
      <c r="O619" s="52">
        <f t="shared" si="803"/>
        <v>0</v>
      </c>
      <c r="P619" s="96" t="str">
        <f t="shared" si="804"/>
        <v xml:space="preserve"> </v>
      </c>
      <c r="Q619" s="166" t="str">
        <f>IF(OR(P619&lt;Довідники!$J$8, P619&gt;Довідники!$K$8), "!", "")</f>
        <v>!</v>
      </c>
      <c r="R619" s="216"/>
      <c r="S619" s="217"/>
      <c r="T619" s="217"/>
      <c r="U619" s="72">
        <f t="shared" si="775"/>
        <v>0</v>
      </c>
      <c r="V619" s="51"/>
      <c r="W619" s="51"/>
      <c r="X619" s="52"/>
      <c r="Y619" s="218"/>
      <c r="Z619" s="217"/>
      <c r="AA619" s="217"/>
      <c r="AB619" s="72">
        <f t="shared" si="776"/>
        <v>0</v>
      </c>
      <c r="AC619" s="51"/>
      <c r="AD619" s="51"/>
      <c r="AE619" s="219"/>
      <c r="AF619" s="216"/>
      <c r="AG619" s="217"/>
      <c r="AH619" s="217"/>
      <c r="AI619" s="72">
        <f t="shared" si="777"/>
        <v>0</v>
      </c>
      <c r="AJ619" s="51"/>
      <c r="AK619" s="51"/>
      <c r="AL619" s="52"/>
      <c r="AM619" s="218"/>
      <c r="AN619" s="217"/>
      <c r="AO619" s="217"/>
      <c r="AP619" s="72">
        <f t="shared" si="778"/>
        <v>0</v>
      </c>
      <c r="AQ619" s="51"/>
      <c r="AR619" s="51"/>
      <c r="AS619" s="219"/>
      <c r="AT619" s="216"/>
      <c r="AU619" s="217"/>
      <c r="AV619" s="217"/>
      <c r="AW619" s="72">
        <f t="shared" si="779"/>
        <v>0</v>
      </c>
      <c r="AX619" s="51"/>
      <c r="AY619" s="51"/>
      <c r="AZ619" s="52"/>
      <c r="BA619" s="218"/>
      <c r="BB619" s="217"/>
      <c r="BC619" s="217"/>
      <c r="BD619" s="72">
        <f t="shared" si="780"/>
        <v>0</v>
      </c>
      <c r="BE619" s="51"/>
      <c r="BF619" s="51"/>
      <c r="BG619" s="219"/>
      <c r="BH619" s="216"/>
      <c r="BI619" s="217"/>
      <c r="BJ619" s="217"/>
      <c r="BK619" s="72">
        <f t="shared" si="781"/>
        <v>0</v>
      </c>
      <c r="BL619" s="51"/>
      <c r="BM619" s="51"/>
      <c r="BN619" s="52"/>
      <c r="BO619" s="218"/>
      <c r="BP619" s="217"/>
      <c r="BQ619" s="217"/>
      <c r="BR619" s="72">
        <f t="shared" si="782"/>
        <v>0</v>
      </c>
      <c r="BS619" s="51"/>
      <c r="BT619" s="51"/>
      <c r="BU619" s="219"/>
      <c r="BV619" s="216"/>
      <c r="BW619" s="217"/>
      <c r="BX619" s="217"/>
      <c r="BY619" s="72">
        <f t="shared" si="783"/>
        <v>0</v>
      </c>
      <c r="BZ619" s="51"/>
      <c r="CA619" s="51"/>
      <c r="CB619" s="52"/>
      <c r="CC619" s="218"/>
      <c r="CD619" s="217"/>
      <c r="CE619" s="217"/>
      <c r="CF619" s="72">
        <f t="shared" si="784"/>
        <v>0</v>
      </c>
      <c r="CG619" s="51"/>
      <c r="CH619" s="51"/>
      <c r="CI619" s="219"/>
      <c r="CJ619" s="216"/>
      <c r="CK619" s="217"/>
      <c r="CL619" s="217"/>
      <c r="CM619" s="72">
        <f t="shared" si="785"/>
        <v>0</v>
      </c>
      <c r="CN619" s="51"/>
      <c r="CO619" s="51"/>
      <c r="CP619" s="52"/>
      <c r="CQ619" s="218"/>
      <c r="CR619" s="217"/>
      <c r="CS619" s="217"/>
      <c r="CT619" s="72">
        <f t="shared" si="786"/>
        <v>0</v>
      </c>
      <c r="CU619" s="51"/>
      <c r="CV619" s="51"/>
      <c r="CW619" s="219"/>
      <c r="CX619" s="216"/>
      <c r="CY619" s="217"/>
      <c r="CZ619" s="217"/>
      <c r="DA619" s="72">
        <f t="shared" si="787"/>
        <v>0</v>
      </c>
      <c r="DB619" s="51"/>
      <c r="DC619" s="51"/>
      <c r="DD619" s="52"/>
      <c r="DE619" s="218"/>
      <c r="DF619" s="217"/>
      <c r="DG619" s="217"/>
      <c r="DH619" s="72">
        <f t="shared" si="788"/>
        <v>0</v>
      </c>
      <c r="DI619" s="51"/>
      <c r="DJ619" s="51"/>
      <c r="DK619" s="219"/>
      <c r="DL619" s="170">
        <f t="shared" si="805"/>
        <v>0</v>
      </c>
      <c r="DM619" s="51">
        <f>DN619*Довідники!$H$2</f>
        <v>0</v>
      </c>
      <c r="DN619" s="72">
        <f t="shared" si="806"/>
        <v>0</v>
      </c>
      <c r="DO619" s="96" t="str">
        <f t="shared" si="789"/>
        <v xml:space="preserve"> </v>
      </c>
      <c r="DP619" s="68" t="str">
        <f>IF(OR(DO619&lt;Довідники!$J$3, DO619&gt;Довідники!$K$3), "!", "")</f>
        <v>!</v>
      </c>
      <c r="DQ619" s="120"/>
      <c r="DR619" s="45" t="str">
        <f t="shared" si="807"/>
        <v/>
      </c>
      <c r="DS619" s="47"/>
      <c r="DT619" s="119"/>
      <c r="DU619" s="119"/>
      <c r="DV619" s="119"/>
      <c r="DW619" s="179"/>
      <c r="DX619" s="182"/>
      <c r="DY619" s="119"/>
      <c r="DZ619" s="119"/>
      <c r="EA619" s="183"/>
      <c r="ED619" s="131">
        <f t="shared" si="808"/>
        <v>0</v>
      </c>
      <c r="EE619" s="131">
        <f t="shared" si="790"/>
        <v>0</v>
      </c>
      <c r="EF619" s="131">
        <f t="shared" si="791"/>
        <v>0</v>
      </c>
      <c r="EG619" s="131">
        <f t="shared" si="792"/>
        <v>0</v>
      </c>
      <c r="EH619" s="131">
        <f t="shared" si="793"/>
        <v>0</v>
      </c>
      <c r="EI619" s="131">
        <f t="shared" si="794"/>
        <v>0</v>
      </c>
      <c r="EJ619" s="131">
        <f t="shared" si="809"/>
        <v>0</v>
      </c>
      <c r="EL619" s="123">
        <f t="shared" si="773"/>
        <v>0</v>
      </c>
    </row>
    <row r="620" spans="1:142" ht="13.5" hidden="1" thickBot="1" x14ac:dyDescent="0.25">
      <c r="A620" s="49">
        <f t="shared" si="795"/>
        <v>31</v>
      </c>
      <c r="B620" s="588"/>
      <c r="C620" s="50" t="str">
        <f>IF(ISBLANK(D620)=FALSE,VLOOKUP(D620,Довідники!$B$2:$C$45,2,FALSE),"")</f>
        <v/>
      </c>
      <c r="D620" s="214"/>
      <c r="E620" s="215"/>
      <c r="F620" s="48" t="str">
        <f t="shared" si="796"/>
        <v/>
      </c>
      <c r="G620" s="48" t="str">
        <f>CONCATENATE(IF($X620="З", CONCATENATE($R$4, ","), ""), IF($X620=Довідники!$E$5, CONCATENATE($R$4, "*,"), ""), IF($AE620="З", CONCATENATE($Y$4, ","), ""), IF($AE620=Довідники!$E$5, CONCATENATE($Y$4, "*,"), ""), IF($AL620="З", CONCATENATE($AF$4, ","), ""), IF($AL620=Довідники!$E$5, CONCATENATE($AF$4, "*,"), ""), IF($AS620="З", CONCATENATE($AM$4, ","), ""), IF($AS620=Довідники!$E$5, CONCATENATE($AM$4, "*,"), ""), IF($AZ620="З", CONCATENATE($AT$4, ","), ""), IF($AZ620=Довідники!$E$5, CONCATENATE($AT$4, "*,"), ""), IF($BG620="З", CONCATENATE($BA$4, ","), ""), IF($BG620=Довідники!$E$5, CONCATENATE($BA$4, "*,"), ""), IF($BN620="З", CONCATENATE($BH$4, ","), ""), IF($BN620=Довідники!$E$5, CONCATENATE($BH$4, "*,"), ""), IF($BU620="З", CONCATENATE($BO$4, ","), ""), IF($BU620=Довідники!$E$5, CONCATENATE($BO$4, "*,"), ""), IF($CB620="З", CONCATENATE($BV$4, ","), ""), IF($CB620=Довідники!$E$5, CONCATENATE($BV$4, "*,"), ""), IF($CI620="З", CONCATENATE($CC$4, ","), ""), IF($CI620=Довідники!$E$5, CONCATENATE($CC$4, "*,"), ""), IF($CP620="З", CONCATENATE($CJ$4, ","), ""), IF($CP620=Довідники!$E$5, CONCATENATE($CJ$4, "*,"), ""), IF($CW620="З", CONCATENATE($CQ$4, ","), ""), IF($CW620=Довідники!$E$5, CONCATENATE($CQ$4, "*,"), ""), IF($DD620="З", CONCATENATE($CX$4, ","), ""), IF($DD620=Довідники!$E$5, CONCATENATE($CX$4, "*,"), ""), IF($DK620="З", CONCATENATE($DE$4, ","), ""), IF($DK620=Довідники!$E$5, CONCATENATE($DE$4, "*,"), ""))</f>
        <v/>
      </c>
      <c r="H620" s="48" t="str">
        <f t="shared" si="797"/>
        <v/>
      </c>
      <c r="I620" s="48" t="str">
        <f t="shared" si="798"/>
        <v/>
      </c>
      <c r="J620" s="48">
        <f t="shared" si="799"/>
        <v>0</v>
      </c>
      <c r="K620" s="48" t="str">
        <f t="shared" si="800"/>
        <v/>
      </c>
      <c r="L620" s="48">
        <f t="shared" si="774"/>
        <v>0</v>
      </c>
      <c r="M620" s="51">
        <f t="shared" si="801"/>
        <v>0</v>
      </c>
      <c r="N620" s="51">
        <f t="shared" si="802"/>
        <v>0</v>
      </c>
      <c r="O620" s="52">
        <f t="shared" si="803"/>
        <v>0</v>
      </c>
      <c r="P620" s="96" t="str">
        <f t="shared" si="804"/>
        <v xml:space="preserve"> </v>
      </c>
      <c r="Q620" s="166" t="str">
        <f>IF(OR(P620&lt;Довідники!$J$8, P620&gt;Довідники!$K$8), "!", "")</f>
        <v>!</v>
      </c>
      <c r="R620" s="216"/>
      <c r="S620" s="217"/>
      <c r="T620" s="217"/>
      <c r="U620" s="72">
        <f t="shared" si="775"/>
        <v>0</v>
      </c>
      <c r="V620" s="51"/>
      <c r="W620" s="51"/>
      <c r="X620" s="52"/>
      <c r="Y620" s="218"/>
      <c r="Z620" s="217"/>
      <c r="AA620" s="217"/>
      <c r="AB620" s="72">
        <f t="shared" si="776"/>
        <v>0</v>
      </c>
      <c r="AC620" s="51"/>
      <c r="AD620" s="51"/>
      <c r="AE620" s="219"/>
      <c r="AF620" s="216"/>
      <c r="AG620" s="217"/>
      <c r="AH620" s="217"/>
      <c r="AI620" s="72">
        <f t="shared" si="777"/>
        <v>0</v>
      </c>
      <c r="AJ620" s="51"/>
      <c r="AK620" s="51"/>
      <c r="AL620" s="52"/>
      <c r="AM620" s="218"/>
      <c r="AN620" s="217"/>
      <c r="AO620" s="217"/>
      <c r="AP620" s="72">
        <f t="shared" si="778"/>
        <v>0</v>
      </c>
      <c r="AQ620" s="51"/>
      <c r="AR620" s="51"/>
      <c r="AS620" s="219"/>
      <c r="AT620" s="216"/>
      <c r="AU620" s="217"/>
      <c r="AV620" s="217"/>
      <c r="AW620" s="72">
        <f t="shared" si="779"/>
        <v>0</v>
      </c>
      <c r="AX620" s="51"/>
      <c r="AY620" s="51"/>
      <c r="AZ620" s="52"/>
      <c r="BA620" s="218"/>
      <c r="BB620" s="217"/>
      <c r="BC620" s="217"/>
      <c r="BD620" s="72">
        <f t="shared" si="780"/>
        <v>0</v>
      </c>
      <c r="BE620" s="51"/>
      <c r="BF620" s="51"/>
      <c r="BG620" s="219"/>
      <c r="BH620" s="216"/>
      <c r="BI620" s="217"/>
      <c r="BJ620" s="217"/>
      <c r="BK620" s="72">
        <f t="shared" si="781"/>
        <v>0</v>
      </c>
      <c r="BL620" s="51"/>
      <c r="BM620" s="51"/>
      <c r="BN620" s="52"/>
      <c r="BO620" s="218"/>
      <c r="BP620" s="217"/>
      <c r="BQ620" s="217"/>
      <c r="BR620" s="72">
        <f t="shared" si="782"/>
        <v>0</v>
      </c>
      <c r="BS620" s="51"/>
      <c r="BT620" s="51"/>
      <c r="BU620" s="219"/>
      <c r="BV620" s="216"/>
      <c r="BW620" s="217"/>
      <c r="BX620" s="217"/>
      <c r="BY620" s="72">
        <f t="shared" si="783"/>
        <v>0</v>
      </c>
      <c r="BZ620" s="51"/>
      <c r="CA620" s="51"/>
      <c r="CB620" s="52"/>
      <c r="CC620" s="218"/>
      <c r="CD620" s="217"/>
      <c r="CE620" s="217"/>
      <c r="CF620" s="72">
        <f t="shared" si="784"/>
        <v>0</v>
      </c>
      <c r="CG620" s="51"/>
      <c r="CH620" s="51"/>
      <c r="CI620" s="219"/>
      <c r="CJ620" s="216"/>
      <c r="CK620" s="217"/>
      <c r="CL620" s="217"/>
      <c r="CM620" s="72">
        <f t="shared" si="785"/>
        <v>0</v>
      </c>
      <c r="CN620" s="51"/>
      <c r="CO620" s="51"/>
      <c r="CP620" s="52"/>
      <c r="CQ620" s="218"/>
      <c r="CR620" s="217"/>
      <c r="CS620" s="217"/>
      <c r="CT620" s="72">
        <f t="shared" si="786"/>
        <v>0</v>
      </c>
      <c r="CU620" s="51"/>
      <c r="CV620" s="51"/>
      <c r="CW620" s="219"/>
      <c r="CX620" s="216"/>
      <c r="CY620" s="217"/>
      <c r="CZ620" s="217"/>
      <c r="DA620" s="72">
        <f t="shared" si="787"/>
        <v>0</v>
      </c>
      <c r="DB620" s="51"/>
      <c r="DC620" s="51"/>
      <c r="DD620" s="52"/>
      <c r="DE620" s="218"/>
      <c r="DF620" s="217"/>
      <c r="DG620" s="217"/>
      <c r="DH620" s="72">
        <f t="shared" si="788"/>
        <v>0</v>
      </c>
      <c r="DI620" s="51"/>
      <c r="DJ620" s="51"/>
      <c r="DK620" s="219"/>
      <c r="DL620" s="170">
        <f t="shared" si="805"/>
        <v>0</v>
      </c>
      <c r="DM620" s="51">
        <f>DN620*Довідники!$H$2</f>
        <v>0</v>
      </c>
      <c r="DN620" s="72">
        <f t="shared" si="806"/>
        <v>0</v>
      </c>
      <c r="DO620" s="96" t="str">
        <f t="shared" si="789"/>
        <v xml:space="preserve"> </v>
      </c>
      <c r="DP620" s="68" t="str">
        <f>IF(OR(DO620&lt;Довідники!$J$3, DO620&gt;Довідники!$K$3), "!", "")</f>
        <v>!</v>
      </c>
      <c r="DQ620" s="120"/>
      <c r="DR620" s="45" t="str">
        <f t="shared" si="807"/>
        <v/>
      </c>
      <c r="DS620" s="47"/>
      <c r="DT620" s="119"/>
      <c r="DU620" s="119"/>
      <c r="DV620" s="119"/>
      <c r="DW620" s="179"/>
      <c r="DX620" s="182"/>
      <c r="DY620" s="119"/>
      <c r="DZ620" s="119"/>
      <c r="EA620" s="183"/>
      <c r="ED620" s="131">
        <f t="shared" si="808"/>
        <v>0</v>
      </c>
      <c r="EE620" s="131">
        <f t="shared" si="790"/>
        <v>0</v>
      </c>
      <c r="EF620" s="131">
        <f t="shared" si="791"/>
        <v>0</v>
      </c>
      <c r="EG620" s="131">
        <f t="shared" si="792"/>
        <v>0</v>
      </c>
      <c r="EH620" s="131">
        <f t="shared" si="793"/>
        <v>0</v>
      </c>
      <c r="EI620" s="131">
        <f t="shared" si="794"/>
        <v>0</v>
      </c>
      <c r="EJ620" s="131">
        <f t="shared" si="809"/>
        <v>0</v>
      </c>
      <c r="EL620" s="123">
        <f t="shared" si="773"/>
        <v>0</v>
      </c>
    </row>
    <row r="621" spans="1:142" ht="13.5" hidden="1" thickBot="1" x14ac:dyDescent="0.25">
      <c r="A621" s="49">
        <f t="shared" si="795"/>
        <v>32</v>
      </c>
      <c r="B621" s="588"/>
      <c r="C621" s="50" t="str">
        <f>IF(ISBLANK(D621)=FALSE,VLOOKUP(D621,Довідники!$B$2:$C$45,2,FALSE),"")</f>
        <v/>
      </c>
      <c r="D621" s="214"/>
      <c r="E621" s="215"/>
      <c r="F621" s="48" t="str">
        <f t="shared" si="796"/>
        <v/>
      </c>
      <c r="G621" s="48" t="str">
        <f>CONCATENATE(IF($X621="З", CONCATENATE($R$4, ","), ""), IF($X621=Довідники!$E$5, CONCATENATE($R$4, "*,"), ""), IF($AE621="З", CONCATENATE($Y$4, ","), ""), IF($AE621=Довідники!$E$5, CONCATENATE($Y$4, "*,"), ""), IF($AL621="З", CONCATENATE($AF$4, ","), ""), IF($AL621=Довідники!$E$5, CONCATENATE($AF$4, "*,"), ""), IF($AS621="З", CONCATENATE($AM$4, ","), ""), IF($AS621=Довідники!$E$5, CONCATENATE($AM$4, "*,"), ""), IF($AZ621="З", CONCATENATE($AT$4, ","), ""), IF($AZ621=Довідники!$E$5, CONCATENATE($AT$4, "*,"), ""), IF($BG621="З", CONCATENATE($BA$4, ","), ""), IF($BG621=Довідники!$E$5, CONCATENATE($BA$4, "*,"), ""), IF($BN621="З", CONCATENATE($BH$4, ","), ""), IF($BN621=Довідники!$E$5, CONCATENATE($BH$4, "*,"), ""), IF($BU621="З", CONCATENATE($BO$4, ","), ""), IF($BU621=Довідники!$E$5, CONCATENATE($BO$4, "*,"), ""), IF($CB621="З", CONCATENATE($BV$4, ","), ""), IF($CB621=Довідники!$E$5, CONCATENATE($BV$4, "*,"), ""), IF($CI621="З", CONCATENATE($CC$4, ","), ""), IF($CI621=Довідники!$E$5, CONCATENATE($CC$4, "*,"), ""), IF($CP621="З", CONCATENATE($CJ$4, ","), ""), IF($CP621=Довідники!$E$5, CONCATENATE($CJ$4, "*,"), ""), IF($CW621="З", CONCATENATE($CQ$4, ","), ""), IF($CW621=Довідники!$E$5, CONCATENATE($CQ$4, "*,"), ""), IF($DD621="З", CONCATENATE($CX$4, ","), ""), IF($DD621=Довідники!$E$5, CONCATENATE($CX$4, "*,"), ""), IF($DK621="З", CONCATENATE($DE$4, ","), ""), IF($DK621=Довідники!$E$5, CONCATENATE($DE$4, "*,"), ""))</f>
        <v/>
      </c>
      <c r="H621" s="48" t="str">
        <f t="shared" si="797"/>
        <v/>
      </c>
      <c r="I621" s="48" t="str">
        <f t="shared" si="798"/>
        <v/>
      </c>
      <c r="J621" s="48">
        <f t="shared" si="799"/>
        <v>0</v>
      </c>
      <c r="K621" s="48" t="str">
        <f t="shared" si="800"/>
        <v/>
      </c>
      <c r="L621" s="48">
        <f t="shared" si="774"/>
        <v>0</v>
      </c>
      <c r="M621" s="51">
        <f t="shared" si="801"/>
        <v>0</v>
      </c>
      <c r="N621" s="51">
        <f t="shared" si="802"/>
        <v>0</v>
      </c>
      <c r="O621" s="52">
        <f t="shared" si="803"/>
        <v>0</v>
      </c>
      <c r="P621" s="96" t="str">
        <f t="shared" si="804"/>
        <v xml:space="preserve"> </v>
      </c>
      <c r="Q621" s="166" t="str">
        <f>IF(OR(P621&lt;Довідники!$J$8, P621&gt;Довідники!$K$8), "!", "")</f>
        <v>!</v>
      </c>
      <c r="R621" s="216"/>
      <c r="S621" s="217"/>
      <c r="T621" s="217"/>
      <c r="U621" s="72">
        <f t="shared" si="775"/>
        <v>0</v>
      </c>
      <c r="V621" s="51"/>
      <c r="W621" s="51"/>
      <c r="X621" s="52"/>
      <c r="Y621" s="218"/>
      <c r="Z621" s="217"/>
      <c r="AA621" s="217"/>
      <c r="AB621" s="72">
        <f t="shared" si="776"/>
        <v>0</v>
      </c>
      <c r="AC621" s="51"/>
      <c r="AD621" s="51"/>
      <c r="AE621" s="219"/>
      <c r="AF621" s="216"/>
      <c r="AG621" s="217"/>
      <c r="AH621" s="217"/>
      <c r="AI621" s="72">
        <f t="shared" si="777"/>
        <v>0</v>
      </c>
      <c r="AJ621" s="51"/>
      <c r="AK621" s="51"/>
      <c r="AL621" s="52"/>
      <c r="AM621" s="218"/>
      <c r="AN621" s="217"/>
      <c r="AO621" s="217"/>
      <c r="AP621" s="72">
        <f t="shared" si="778"/>
        <v>0</v>
      </c>
      <c r="AQ621" s="51"/>
      <c r="AR621" s="51"/>
      <c r="AS621" s="219"/>
      <c r="AT621" s="216"/>
      <c r="AU621" s="217"/>
      <c r="AV621" s="217"/>
      <c r="AW621" s="72">
        <f t="shared" si="779"/>
        <v>0</v>
      </c>
      <c r="AX621" s="51"/>
      <c r="AY621" s="51"/>
      <c r="AZ621" s="52"/>
      <c r="BA621" s="218"/>
      <c r="BB621" s="217"/>
      <c r="BC621" s="217"/>
      <c r="BD621" s="72">
        <f t="shared" si="780"/>
        <v>0</v>
      </c>
      <c r="BE621" s="51"/>
      <c r="BF621" s="51"/>
      <c r="BG621" s="219"/>
      <c r="BH621" s="216"/>
      <c r="BI621" s="217"/>
      <c r="BJ621" s="217"/>
      <c r="BK621" s="72">
        <f t="shared" si="781"/>
        <v>0</v>
      </c>
      <c r="BL621" s="51"/>
      <c r="BM621" s="51"/>
      <c r="BN621" s="52"/>
      <c r="BO621" s="218"/>
      <c r="BP621" s="217"/>
      <c r="BQ621" s="217"/>
      <c r="BR621" s="72">
        <f t="shared" si="782"/>
        <v>0</v>
      </c>
      <c r="BS621" s="51"/>
      <c r="BT621" s="51"/>
      <c r="BU621" s="219"/>
      <c r="BV621" s="216"/>
      <c r="BW621" s="217"/>
      <c r="BX621" s="217"/>
      <c r="BY621" s="72">
        <f t="shared" si="783"/>
        <v>0</v>
      </c>
      <c r="BZ621" s="51"/>
      <c r="CA621" s="51"/>
      <c r="CB621" s="52"/>
      <c r="CC621" s="218"/>
      <c r="CD621" s="217"/>
      <c r="CE621" s="217"/>
      <c r="CF621" s="72">
        <f t="shared" si="784"/>
        <v>0</v>
      </c>
      <c r="CG621" s="51"/>
      <c r="CH621" s="51"/>
      <c r="CI621" s="219"/>
      <c r="CJ621" s="216"/>
      <c r="CK621" s="217"/>
      <c r="CL621" s="217"/>
      <c r="CM621" s="72">
        <f t="shared" si="785"/>
        <v>0</v>
      </c>
      <c r="CN621" s="51"/>
      <c r="CO621" s="51"/>
      <c r="CP621" s="52"/>
      <c r="CQ621" s="218"/>
      <c r="CR621" s="217"/>
      <c r="CS621" s="217"/>
      <c r="CT621" s="72">
        <f t="shared" si="786"/>
        <v>0</v>
      </c>
      <c r="CU621" s="51"/>
      <c r="CV621" s="51"/>
      <c r="CW621" s="219"/>
      <c r="CX621" s="216"/>
      <c r="CY621" s="217"/>
      <c r="CZ621" s="217"/>
      <c r="DA621" s="72">
        <f t="shared" si="787"/>
        <v>0</v>
      </c>
      <c r="DB621" s="51"/>
      <c r="DC621" s="51"/>
      <c r="DD621" s="52"/>
      <c r="DE621" s="218"/>
      <c r="DF621" s="217"/>
      <c r="DG621" s="217"/>
      <c r="DH621" s="72">
        <f t="shared" si="788"/>
        <v>0</v>
      </c>
      <c r="DI621" s="51"/>
      <c r="DJ621" s="51"/>
      <c r="DK621" s="219"/>
      <c r="DL621" s="170">
        <f t="shared" si="805"/>
        <v>0</v>
      </c>
      <c r="DM621" s="51">
        <f>DN621*Довідники!$H$2</f>
        <v>0</v>
      </c>
      <c r="DN621" s="72">
        <f t="shared" si="806"/>
        <v>0</v>
      </c>
      <c r="DO621" s="96" t="str">
        <f t="shared" si="789"/>
        <v xml:space="preserve"> </v>
      </c>
      <c r="DP621" s="68" t="str">
        <f>IF(OR(DO621&lt;Довідники!$J$3, DO621&gt;Довідники!$K$3), "!", "")</f>
        <v>!</v>
      </c>
      <c r="DQ621" s="120"/>
      <c r="DR621" s="45" t="str">
        <f t="shared" si="807"/>
        <v/>
      </c>
      <c r="DS621" s="47"/>
      <c r="DT621" s="119"/>
      <c r="DU621" s="119"/>
      <c r="DV621" s="119"/>
      <c r="DW621" s="179"/>
      <c r="DX621" s="182"/>
      <c r="DY621" s="119"/>
      <c r="DZ621" s="119"/>
      <c r="EA621" s="183"/>
      <c r="ED621" s="131">
        <f t="shared" si="808"/>
        <v>0</v>
      </c>
      <c r="EE621" s="131">
        <f t="shared" si="790"/>
        <v>0</v>
      </c>
      <c r="EF621" s="131">
        <f t="shared" si="791"/>
        <v>0</v>
      </c>
      <c r="EG621" s="131">
        <f t="shared" si="792"/>
        <v>0</v>
      </c>
      <c r="EH621" s="131">
        <f t="shared" si="793"/>
        <v>0</v>
      </c>
      <c r="EI621" s="131">
        <f t="shared" si="794"/>
        <v>0</v>
      </c>
      <c r="EJ621" s="131">
        <f t="shared" si="809"/>
        <v>0</v>
      </c>
      <c r="EL621" s="123">
        <f t="shared" si="773"/>
        <v>0</v>
      </c>
    </row>
    <row r="622" spans="1:142" ht="13.5" hidden="1" thickBot="1" x14ac:dyDescent="0.25">
      <c r="A622" s="49">
        <f t="shared" si="795"/>
        <v>33</v>
      </c>
      <c r="B622" s="588"/>
      <c r="C622" s="50" t="str">
        <f>IF(ISBLANK(D622)=FALSE,VLOOKUP(D622,Довідники!$B$2:$C$45,2,FALSE),"")</f>
        <v/>
      </c>
      <c r="D622" s="214"/>
      <c r="E622" s="215"/>
      <c r="F622" s="48" t="str">
        <f t="shared" si="796"/>
        <v/>
      </c>
      <c r="G622" s="48" t="str">
        <f>CONCATENATE(IF($X622="З", CONCATENATE($R$4, ","), ""), IF($X622=Довідники!$E$5, CONCATENATE($R$4, "*,"), ""), IF($AE622="З", CONCATENATE($Y$4, ","), ""), IF($AE622=Довідники!$E$5, CONCATENATE($Y$4, "*,"), ""), IF($AL622="З", CONCATENATE($AF$4, ","), ""), IF($AL622=Довідники!$E$5, CONCATENATE($AF$4, "*,"), ""), IF($AS622="З", CONCATENATE($AM$4, ","), ""), IF($AS622=Довідники!$E$5, CONCATENATE($AM$4, "*,"), ""), IF($AZ622="З", CONCATENATE($AT$4, ","), ""), IF($AZ622=Довідники!$E$5, CONCATENATE($AT$4, "*,"), ""), IF($BG622="З", CONCATENATE($BA$4, ","), ""), IF($BG622=Довідники!$E$5, CONCATENATE($BA$4, "*,"), ""), IF($BN622="З", CONCATENATE($BH$4, ","), ""), IF($BN622=Довідники!$E$5, CONCATENATE($BH$4, "*,"), ""), IF($BU622="З", CONCATENATE($BO$4, ","), ""), IF($BU622=Довідники!$E$5, CONCATENATE($BO$4, "*,"), ""), IF($CB622="З", CONCATENATE($BV$4, ","), ""), IF($CB622=Довідники!$E$5, CONCATENATE($BV$4, "*,"), ""), IF($CI622="З", CONCATENATE($CC$4, ","), ""), IF($CI622=Довідники!$E$5, CONCATENATE($CC$4, "*,"), ""), IF($CP622="З", CONCATENATE($CJ$4, ","), ""), IF($CP622=Довідники!$E$5, CONCATENATE($CJ$4, "*,"), ""), IF($CW622="З", CONCATENATE($CQ$4, ","), ""), IF($CW622=Довідники!$E$5, CONCATENATE($CQ$4, "*,"), ""), IF($DD622="З", CONCATENATE($CX$4, ","), ""), IF($DD622=Довідники!$E$5, CONCATENATE($CX$4, "*,"), ""), IF($DK622="З", CONCATENATE($DE$4, ","), ""), IF($DK622=Довідники!$E$5, CONCATENATE($DE$4, "*,"), ""))</f>
        <v/>
      </c>
      <c r="H622" s="48" t="str">
        <f t="shared" si="797"/>
        <v/>
      </c>
      <c r="I622" s="48" t="str">
        <f t="shared" si="798"/>
        <v/>
      </c>
      <c r="J622" s="48">
        <f t="shared" si="799"/>
        <v>0</v>
      </c>
      <c r="K622" s="48" t="str">
        <f t="shared" si="800"/>
        <v/>
      </c>
      <c r="L622" s="48">
        <f t="shared" si="774"/>
        <v>0</v>
      </c>
      <c r="M622" s="51">
        <f t="shared" si="801"/>
        <v>0</v>
      </c>
      <c r="N622" s="51">
        <f t="shared" si="802"/>
        <v>0</v>
      </c>
      <c r="O622" s="52">
        <f t="shared" si="803"/>
        <v>0</v>
      </c>
      <c r="P622" s="96" t="str">
        <f t="shared" si="804"/>
        <v xml:space="preserve"> </v>
      </c>
      <c r="Q622" s="166" t="str">
        <f>IF(OR(P622&lt;Довідники!$J$8, P622&gt;Довідники!$K$8), "!", "")</f>
        <v>!</v>
      </c>
      <c r="R622" s="216"/>
      <c r="S622" s="217"/>
      <c r="T622" s="217"/>
      <c r="U622" s="72">
        <f t="shared" si="775"/>
        <v>0</v>
      </c>
      <c r="V622" s="51"/>
      <c r="W622" s="51"/>
      <c r="X622" s="52"/>
      <c r="Y622" s="218"/>
      <c r="Z622" s="217"/>
      <c r="AA622" s="217"/>
      <c r="AB622" s="72">
        <f t="shared" si="776"/>
        <v>0</v>
      </c>
      <c r="AC622" s="51"/>
      <c r="AD622" s="51"/>
      <c r="AE622" s="219"/>
      <c r="AF622" s="216"/>
      <c r="AG622" s="217"/>
      <c r="AH622" s="217"/>
      <c r="AI622" s="72">
        <f t="shared" si="777"/>
        <v>0</v>
      </c>
      <c r="AJ622" s="51"/>
      <c r="AK622" s="51"/>
      <c r="AL622" s="52"/>
      <c r="AM622" s="218"/>
      <c r="AN622" s="217"/>
      <c r="AO622" s="217"/>
      <c r="AP622" s="72">
        <f t="shared" si="778"/>
        <v>0</v>
      </c>
      <c r="AQ622" s="51"/>
      <c r="AR622" s="51"/>
      <c r="AS622" s="219"/>
      <c r="AT622" s="216"/>
      <c r="AU622" s="217"/>
      <c r="AV622" s="217"/>
      <c r="AW622" s="72">
        <f t="shared" si="779"/>
        <v>0</v>
      </c>
      <c r="AX622" s="51"/>
      <c r="AY622" s="51"/>
      <c r="AZ622" s="52"/>
      <c r="BA622" s="218"/>
      <c r="BB622" s="217"/>
      <c r="BC622" s="217"/>
      <c r="BD622" s="72">
        <f t="shared" si="780"/>
        <v>0</v>
      </c>
      <c r="BE622" s="51"/>
      <c r="BF622" s="51"/>
      <c r="BG622" s="219"/>
      <c r="BH622" s="216"/>
      <c r="BI622" s="217"/>
      <c r="BJ622" s="217"/>
      <c r="BK622" s="72">
        <f t="shared" si="781"/>
        <v>0</v>
      </c>
      <c r="BL622" s="51"/>
      <c r="BM622" s="51"/>
      <c r="BN622" s="52"/>
      <c r="BO622" s="218"/>
      <c r="BP622" s="217"/>
      <c r="BQ622" s="217"/>
      <c r="BR622" s="72">
        <f t="shared" si="782"/>
        <v>0</v>
      </c>
      <c r="BS622" s="51"/>
      <c r="BT622" s="51"/>
      <c r="BU622" s="219"/>
      <c r="BV622" s="216"/>
      <c r="BW622" s="217"/>
      <c r="BX622" s="217"/>
      <c r="BY622" s="72">
        <f t="shared" si="783"/>
        <v>0</v>
      </c>
      <c r="BZ622" s="51"/>
      <c r="CA622" s="51"/>
      <c r="CB622" s="52"/>
      <c r="CC622" s="218"/>
      <c r="CD622" s="217"/>
      <c r="CE622" s="217"/>
      <c r="CF622" s="72">
        <f t="shared" si="784"/>
        <v>0</v>
      </c>
      <c r="CG622" s="51"/>
      <c r="CH622" s="51"/>
      <c r="CI622" s="219"/>
      <c r="CJ622" s="216"/>
      <c r="CK622" s="217"/>
      <c r="CL622" s="217"/>
      <c r="CM622" s="72">
        <f t="shared" si="785"/>
        <v>0</v>
      </c>
      <c r="CN622" s="51"/>
      <c r="CO622" s="51"/>
      <c r="CP622" s="52"/>
      <c r="CQ622" s="218"/>
      <c r="CR622" s="217"/>
      <c r="CS622" s="217"/>
      <c r="CT622" s="72">
        <f t="shared" si="786"/>
        <v>0</v>
      </c>
      <c r="CU622" s="51"/>
      <c r="CV622" s="51"/>
      <c r="CW622" s="219"/>
      <c r="CX622" s="216"/>
      <c r="CY622" s="217"/>
      <c r="CZ622" s="217"/>
      <c r="DA622" s="72">
        <f t="shared" si="787"/>
        <v>0</v>
      </c>
      <c r="DB622" s="51"/>
      <c r="DC622" s="51"/>
      <c r="DD622" s="52"/>
      <c r="DE622" s="218"/>
      <c r="DF622" s="217"/>
      <c r="DG622" s="217"/>
      <c r="DH622" s="72">
        <f t="shared" si="788"/>
        <v>0</v>
      </c>
      <c r="DI622" s="51"/>
      <c r="DJ622" s="51"/>
      <c r="DK622" s="219"/>
      <c r="DL622" s="170">
        <f t="shared" si="805"/>
        <v>0</v>
      </c>
      <c r="DM622" s="51">
        <f>DN622*Довідники!$H$2</f>
        <v>0</v>
      </c>
      <c r="DN622" s="72">
        <f t="shared" si="806"/>
        <v>0</v>
      </c>
      <c r="DO622" s="96" t="str">
        <f t="shared" si="789"/>
        <v xml:space="preserve"> </v>
      </c>
      <c r="DP622" s="68" t="str">
        <f>IF(OR(DO622&lt;Довідники!$J$3, DO622&gt;Довідники!$K$3), "!", "")</f>
        <v>!</v>
      </c>
      <c r="DQ622" s="120"/>
      <c r="DR622" s="45" t="str">
        <f t="shared" si="807"/>
        <v/>
      </c>
      <c r="DS622" s="47"/>
      <c r="DT622" s="119"/>
      <c r="DU622" s="119"/>
      <c r="DV622" s="119"/>
      <c r="DW622" s="179"/>
      <c r="DX622" s="182"/>
      <c r="DY622" s="119"/>
      <c r="DZ622" s="119"/>
      <c r="EA622" s="183"/>
      <c r="ED622" s="131">
        <f t="shared" si="808"/>
        <v>0</v>
      </c>
      <c r="EE622" s="131">
        <f t="shared" ref="EE622:EE639" si="810">IF(OR(AI622&gt;0,AJ622&gt;0,AK622&lt;&gt;"",AL622&lt;&gt;"",AP622&gt;0,AQ622&gt;0,AR622&lt;&gt;"",AS622&lt;&gt;""),1,0)</f>
        <v>0</v>
      </c>
      <c r="EF622" s="131">
        <f t="shared" ref="EF622:EF639" si="811">IF(OR(AW622&gt;0,AX622&gt;0,AY622&lt;&gt;"",AZ622&lt;&gt;"",BD622&gt;0,BE622&gt;0,BF622&lt;&gt;"",BG622&lt;&gt;""),1,0)</f>
        <v>0</v>
      </c>
      <c r="EG622" s="131">
        <f t="shared" ref="EG622:EG639" si="812">IF(OR(BK622&gt;0,BL622&gt;0,BM622&lt;&gt;"",BN622&lt;&gt;"",BR622&gt;0,BS622&gt;0,BT622&lt;&gt;"",BU622&lt;&gt;""),1,0)</f>
        <v>0</v>
      </c>
      <c r="EH622" s="131">
        <f t="shared" ref="EH622:EH639" si="813">IF(OR(BY622&gt;0,BZ622&gt;0,CA622&lt;&gt;"",CB622&lt;&gt;"",CF622&gt;0,CG622&gt;0,CH622&lt;&gt;"",CI622&lt;&gt;""),1,0)</f>
        <v>0</v>
      </c>
      <c r="EI622" s="131">
        <f t="shared" ref="EI622:EI639" si="814">IF(OR(CM622&gt;0,CN622&gt;0,CO622&lt;&gt;"",CP622&lt;&gt;"",CT622&gt;0,CU622&gt;0,CV622&lt;&gt;"",CW622&lt;&gt;""),1,0)</f>
        <v>0</v>
      </c>
      <c r="EJ622" s="131">
        <f t="shared" si="809"/>
        <v>0</v>
      </c>
      <c r="EL622" s="123">
        <f t="shared" si="773"/>
        <v>0</v>
      </c>
    </row>
    <row r="623" spans="1:142" ht="13.5" hidden="1" thickBot="1" x14ac:dyDescent="0.25">
      <c r="A623" s="49">
        <f t="shared" si="795"/>
        <v>34</v>
      </c>
      <c r="B623" s="588"/>
      <c r="C623" s="50" t="str">
        <f>IF(ISBLANK(D623)=FALSE,VLOOKUP(D623,Довідники!$B$2:$C$45,2,FALSE),"")</f>
        <v/>
      </c>
      <c r="D623" s="214"/>
      <c r="E623" s="215"/>
      <c r="F623" s="48" t="str">
        <f t="shared" si="796"/>
        <v/>
      </c>
      <c r="G623" s="48" t="str">
        <f>CONCATENATE(IF($X623="З", CONCATENATE($R$4, ","), ""), IF($X623=Довідники!$E$5, CONCATENATE($R$4, "*,"), ""), IF($AE623="З", CONCATENATE($Y$4, ","), ""), IF($AE623=Довідники!$E$5, CONCATENATE($Y$4, "*,"), ""), IF($AL623="З", CONCATENATE($AF$4, ","), ""), IF($AL623=Довідники!$E$5, CONCATENATE($AF$4, "*,"), ""), IF($AS623="З", CONCATENATE($AM$4, ","), ""), IF($AS623=Довідники!$E$5, CONCATENATE($AM$4, "*,"), ""), IF($AZ623="З", CONCATENATE($AT$4, ","), ""), IF($AZ623=Довідники!$E$5, CONCATENATE($AT$4, "*,"), ""), IF($BG623="З", CONCATENATE($BA$4, ","), ""), IF($BG623=Довідники!$E$5, CONCATENATE($BA$4, "*,"), ""), IF($BN623="З", CONCATENATE($BH$4, ","), ""), IF($BN623=Довідники!$E$5, CONCATENATE($BH$4, "*,"), ""), IF($BU623="З", CONCATENATE($BO$4, ","), ""), IF($BU623=Довідники!$E$5, CONCATENATE($BO$4, "*,"), ""), IF($CB623="З", CONCATENATE($BV$4, ","), ""), IF($CB623=Довідники!$E$5, CONCATENATE($BV$4, "*,"), ""), IF($CI623="З", CONCATENATE($CC$4, ","), ""), IF($CI623=Довідники!$E$5, CONCATENATE($CC$4, "*,"), ""), IF($CP623="З", CONCATENATE($CJ$4, ","), ""), IF($CP623=Довідники!$E$5, CONCATENATE($CJ$4, "*,"), ""), IF($CW623="З", CONCATENATE($CQ$4, ","), ""), IF($CW623=Довідники!$E$5, CONCATENATE($CQ$4, "*,"), ""), IF($DD623="З", CONCATENATE($CX$4, ","), ""), IF($DD623=Довідники!$E$5, CONCATENATE($CX$4, "*,"), ""), IF($DK623="З", CONCATENATE($DE$4, ","), ""), IF($DK623=Довідники!$E$5, CONCATENATE($DE$4, "*,"), ""))</f>
        <v/>
      </c>
      <c r="H623" s="48" t="str">
        <f t="shared" si="797"/>
        <v/>
      </c>
      <c r="I623" s="48" t="str">
        <f t="shared" si="798"/>
        <v/>
      </c>
      <c r="J623" s="48">
        <f t="shared" si="799"/>
        <v>0</v>
      </c>
      <c r="K623" s="48" t="str">
        <f t="shared" si="800"/>
        <v/>
      </c>
      <c r="L623" s="48">
        <f t="shared" si="774"/>
        <v>0</v>
      </c>
      <c r="M623" s="51">
        <f t="shared" si="801"/>
        <v>0</v>
      </c>
      <c r="N623" s="51">
        <f t="shared" si="802"/>
        <v>0</v>
      </c>
      <c r="O623" s="52">
        <f t="shared" si="803"/>
        <v>0</v>
      </c>
      <c r="P623" s="96" t="str">
        <f t="shared" si="804"/>
        <v xml:space="preserve"> </v>
      </c>
      <c r="Q623" s="166" t="str">
        <f>IF(OR(P623&lt;Довідники!$J$8, P623&gt;Довідники!$K$8), "!", "")</f>
        <v>!</v>
      </c>
      <c r="R623" s="216"/>
      <c r="S623" s="217"/>
      <c r="T623" s="217"/>
      <c r="U623" s="72">
        <f t="shared" si="775"/>
        <v>0</v>
      </c>
      <c r="V623" s="51"/>
      <c r="W623" s="51"/>
      <c r="X623" s="52"/>
      <c r="Y623" s="218"/>
      <c r="Z623" s="217"/>
      <c r="AA623" s="217"/>
      <c r="AB623" s="72">
        <f t="shared" si="776"/>
        <v>0</v>
      </c>
      <c r="AC623" s="51"/>
      <c r="AD623" s="51"/>
      <c r="AE623" s="219"/>
      <c r="AF623" s="216"/>
      <c r="AG623" s="217"/>
      <c r="AH623" s="217"/>
      <c r="AI623" s="72">
        <f t="shared" si="777"/>
        <v>0</v>
      </c>
      <c r="AJ623" s="51"/>
      <c r="AK623" s="51"/>
      <c r="AL623" s="52"/>
      <c r="AM623" s="218"/>
      <c r="AN623" s="217"/>
      <c r="AO623" s="217"/>
      <c r="AP623" s="72">
        <f t="shared" si="778"/>
        <v>0</v>
      </c>
      <c r="AQ623" s="51"/>
      <c r="AR623" s="51"/>
      <c r="AS623" s="219"/>
      <c r="AT623" s="216"/>
      <c r="AU623" s="217"/>
      <c r="AV623" s="217"/>
      <c r="AW623" s="72">
        <f t="shared" si="779"/>
        <v>0</v>
      </c>
      <c r="AX623" s="51"/>
      <c r="AY623" s="51"/>
      <c r="AZ623" s="52"/>
      <c r="BA623" s="218"/>
      <c r="BB623" s="217"/>
      <c r="BC623" s="217"/>
      <c r="BD623" s="72">
        <f t="shared" si="780"/>
        <v>0</v>
      </c>
      <c r="BE623" s="51"/>
      <c r="BF623" s="51"/>
      <c r="BG623" s="219"/>
      <c r="BH623" s="216"/>
      <c r="BI623" s="217"/>
      <c r="BJ623" s="217"/>
      <c r="BK623" s="72">
        <f t="shared" si="781"/>
        <v>0</v>
      </c>
      <c r="BL623" s="51"/>
      <c r="BM623" s="51"/>
      <c r="BN623" s="52"/>
      <c r="BO623" s="218"/>
      <c r="BP623" s="217"/>
      <c r="BQ623" s="217"/>
      <c r="BR623" s="72">
        <f t="shared" si="782"/>
        <v>0</v>
      </c>
      <c r="BS623" s="51"/>
      <c r="BT623" s="51"/>
      <c r="BU623" s="219"/>
      <c r="BV623" s="216"/>
      <c r="BW623" s="217"/>
      <c r="BX623" s="217"/>
      <c r="BY623" s="72">
        <f t="shared" si="783"/>
        <v>0</v>
      </c>
      <c r="BZ623" s="51"/>
      <c r="CA623" s="51"/>
      <c r="CB623" s="52"/>
      <c r="CC623" s="218"/>
      <c r="CD623" s="217"/>
      <c r="CE623" s="217"/>
      <c r="CF623" s="72">
        <f t="shared" si="784"/>
        <v>0</v>
      </c>
      <c r="CG623" s="51"/>
      <c r="CH623" s="51"/>
      <c r="CI623" s="219"/>
      <c r="CJ623" s="216"/>
      <c r="CK623" s="217"/>
      <c r="CL623" s="217"/>
      <c r="CM623" s="72">
        <f t="shared" si="785"/>
        <v>0</v>
      </c>
      <c r="CN623" s="51"/>
      <c r="CO623" s="51"/>
      <c r="CP623" s="52"/>
      <c r="CQ623" s="218"/>
      <c r="CR623" s="217"/>
      <c r="CS623" s="217"/>
      <c r="CT623" s="72">
        <f t="shared" si="786"/>
        <v>0</v>
      </c>
      <c r="CU623" s="51"/>
      <c r="CV623" s="51"/>
      <c r="CW623" s="219"/>
      <c r="CX623" s="216"/>
      <c r="CY623" s="217"/>
      <c r="CZ623" s="217"/>
      <c r="DA623" s="72">
        <f t="shared" si="787"/>
        <v>0</v>
      </c>
      <c r="DB623" s="51"/>
      <c r="DC623" s="51"/>
      <c r="DD623" s="52"/>
      <c r="DE623" s="218"/>
      <c r="DF623" s="217"/>
      <c r="DG623" s="217"/>
      <c r="DH623" s="72">
        <f t="shared" si="788"/>
        <v>0</v>
      </c>
      <c r="DI623" s="51"/>
      <c r="DJ623" s="51"/>
      <c r="DK623" s="219"/>
      <c r="DL623" s="170">
        <f t="shared" si="805"/>
        <v>0</v>
      </c>
      <c r="DM623" s="51">
        <f>DN623*Довідники!$H$2</f>
        <v>0</v>
      </c>
      <c r="DN623" s="72">
        <f t="shared" si="806"/>
        <v>0</v>
      </c>
      <c r="DO623" s="96" t="str">
        <f t="shared" si="789"/>
        <v xml:space="preserve"> </v>
      </c>
      <c r="DP623" s="68" t="str">
        <f>IF(OR(DO623&lt;Довідники!$J$3, DO623&gt;Довідники!$K$3), "!", "")</f>
        <v>!</v>
      </c>
      <c r="DQ623" s="120"/>
      <c r="DR623" s="45" t="str">
        <f t="shared" si="807"/>
        <v/>
      </c>
      <c r="DS623" s="47"/>
      <c r="DT623" s="119"/>
      <c r="DU623" s="119"/>
      <c r="DV623" s="119"/>
      <c r="DW623" s="179"/>
      <c r="DX623" s="182"/>
      <c r="DY623" s="119"/>
      <c r="DZ623" s="119"/>
      <c r="EA623" s="183"/>
      <c r="ED623" s="131">
        <f t="shared" si="808"/>
        <v>0</v>
      </c>
      <c r="EE623" s="131">
        <f t="shared" si="810"/>
        <v>0</v>
      </c>
      <c r="EF623" s="131">
        <f t="shared" si="811"/>
        <v>0</v>
      </c>
      <c r="EG623" s="131">
        <f t="shared" si="812"/>
        <v>0</v>
      </c>
      <c r="EH623" s="131">
        <f t="shared" si="813"/>
        <v>0</v>
      </c>
      <c r="EI623" s="131">
        <f t="shared" si="814"/>
        <v>0</v>
      </c>
      <c r="EJ623" s="131">
        <f t="shared" si="809"/>
        <v>0</v>
      </c>
      <c r="EL623" s="123">
        <f t="shared" si="773"/>
        <v>0</v>
      </c>
    </row>
    <row r="624" spans="1:142" ht="13.5" hidden="1" thickBot="1" x14ac:dyDescent="0.25">
      <c r="A624" s="49">
        <f t="shared" si="795"/>
        <v>35</v>
      </c>
      <c r="B624" s="588"/>
      <c r="C624" s="50" t="str">
        <f>IF(ISBLANK(D624)=FALSE,VLOOKUP(D624,Довідники!$B$2:$C$45,2,FALSE),"")</f>
        <v/>
      </c>
      <c r="D624" s="214"/>
      <c r="E624" s="215"/>
      <c r="F624" s="48" t="str">
        <f t="shared" si="796"/>
        <v/>
      </c>
      <c r="G624" s="48" t="str">
        <f>CONCATENATE(IF($X624="З", CONCATENATE($R$4, ","), ""), IF($X624=Довідники!$E$5, CONCATENATE($R$4, "*,"), ""), IF($AE624="З", CONCATENATE($Y$4, ","), ""), IF($AE624=Довідники!$E$5, CONCATENATE($Y$4, "*,"), ""), IF($AL624="З", CONCATENATE($AF$4, ","), ""), IF($AL624=Довідники!$E$5, CONCATENATE($AF$4, "*,"), ""), IF($AS624="З", CONCATENATE($AM$4, ","), ""), IF($AS624=Довідники!$E$5, CONCATENATE($AM$4, "*,"), ""), IF($AZ624="З", CONCATENATE($AT$4, ","), ""), IF($AZ624=Довідники!$E$5, CONCATENATE($AT$4, "*,"), ""), IF($BG624="З", CONCATENATE($BA$4, ","), ""), IF($BG624=Довідники!$E$5, CONCATENATE($BA$4, "*,"), ""), IF($BN624="З", CONCATENATE($BH$4, ","), ""), IF($BN624=Довідники!$E$5, CONCATENATE($BH$4, "*,"), ""), IF($BU624="З", CONCATENATE($BO$4, ","), ""), IF($BU624=Довідники!$E$5, CONCATENATE($BO$4, "*,"), ""), IF($CB624="З", CONCATENATE($BV$4, ","), ""), IF($CB624=Довідники!$E$5, CONCATENATE($BV$4, "*,"), ""), IF($CI624="З", CONCATENATE($CC$4, ","), ""), IF($CI624=Довідники!$E$5, CONCATENATE($CC$4, "*,"), ""), IF($CP624="З", CONCATENATE($CJ$4, ","), ""), IF($CP624=Довідники!$E$5, CONCATENATE($CJ$4, "*,"), ""), IF($CW624="З", CONCATENATE($CQ$4, ","), ""), IF($CW624=Довідники!$E$5, CONCATENATE($CQ$4, "*,"), ""), IF($DD624="З", CONCATENATE($CX$4, ","), ""), IF($DD624=Довідники!$E$5, CONCATENATE($CX$4, "*,"), ""), IF($DK624="З", CONCATENATE($DE$4, ","), ""), IF($DK624=Довідники!$E$5, CONCATENATE($DE$4, "*,"), ""))</f>
        <v/>
      </c>
      <c r="H624" s="48" t="str">
        <f t="shared" si="797"/>
        <v/>
      </c>
      <c r="I624" s="48" t="str">
        <f t="shared" si="798"/>
        <v/>
      </c>
      <c r="J624" s="48">
        <f t="shared" si="799"/>
        <v>0</v>
      </c>
      <c r="K624" s="48" t="str">
        <f t="shared" si="800"/>
        <v/>
      </c>
      <c r="L624" s="48">
        <f t="shared" si="774"/>
        <v>0</v>
      </c>
      <c r="M624" s="51">
        <f t="shared" si="801"/>
        <v>0</v>
      </c>
      <c r="N624" s="51">
        <f t="shared" si="802"/>
        <v>0</v>
      </c>
      <c r="O624" s="52">
        <f t="shared" si="803"/>
        <v>0</v>
      </c>
      <c r="P624" s="96" t="str">
        <f t="shared" si="804"/>
        <v xml:space="preserve"> </v>
      </c>
      <c r="Q624" s="166" t="str">
        <f>IF(OR(P624&lt;Довідники!$J$8, P624&gt;Довідники!$K$8), "!", "")</f>
        <v>!</v>
      </c>
      <c r="R624" s="216"/>
      <c r="S624" s="217"/>
      <c r="T624" s="217"/>
      <c r="U624" s="72">
        <f t="shared" si="775"/>
        <v>0</v>
      </c>
      <c r="V624" s="51"/>
      <c r="W624" s="51"/>
      <c r="X624" s="52"/>
      <c r="Y624" s="218"/>
      <c r="Z624" s="217"/>
      <c r="AA624" s="217"/>
      <c r="AB624" s="72">
        <f t="shared" si="776"/>
        <v>0</v>
      </c>
      <c r="AC624" s="51"/>
      <c r="AD624" s="51"/>
      <c r="AE624" s="219"/>
      <c r="AF624" s="216"/>
      <c r="AG624" s="217"/>
      <c r="AH624" s="217"/>
      <c r="AI624" s="72">
        <f t="shared" si="777"/>
        <v>0</v>
      </c>
      <c r="AJ624" s="51"/>
      <c r="AK624" s="51"/>
      <c r="AL624" s="52"/>
      <c r="AM624" s="218"/>
      <c r="AN624" s="217"/>
      <c r="AO624" s="217"/>
      <c r="AP624" s="72">
        <f t="shared" si="778"/>
        <v>0</v>
      </c>
      <c r="AQ624" s="51"/>
      <c r="AR624" s="51"/>
      <c r="AS624" s="219"/>
      <c r="AT624" s="216"/>
      <c r="AU624" s="217"/>
      <c r="AV624" s="217"/>
      <c r="AW624" s="72">
        <f t="shared" si="779"/>
        <v>0</v>
      </c>
      <c r="AX624" s="51"/>
      <c r="AY624" s="51"/>
      <c r="AZ624" s="52"/>
      <c r="BA624" s="218"/>
      <c r="BB624" s="217"/>
      <c r="BC624" s="217"/>
      <c r="BD624" s="72">
        <f t="shared" si="780"/>
        <v>0</v>
      </c>
      <c r="BE624" s="51"/>
      <c r="BF624" s="51"/>
      <c r="BG624" s="219"/>
      <c r="BH624" s="216"/>
      <c r="BI624" s="217"/>
      <c r="BJ624" s="217"/>
      <c r="BK624" s="72">
        <f t="shared" si="781"/>
        <v>0</v>
      </c>
      <c r="BL624" s="51"/>
      <c r="BM624" s="51"/>
      <c r="BN624" s="52"/>
      <c r="BO624" s="218"/>
      <c r="BP624" s="217"/>
      <c r="BQ624" s="217"/>
      <c r="BR624" s="72">
        <f t="shared" si="782"/>
        <v>0</v>
      </c>
      <c r="BS624" s="51"/>
      <c r="BT624" s="51"/>
      <c r="BU624" s="219"/>
      <c r="BV624" s="216"/>
      <c r="BW624" s="217"/>
      <c r="BX624" s="217"/>
      <c r="BY624" s="72">
        <f t="shared" si="783"/>
        <v>0</v>
      </c>
      <c r="BZ624" s="51"/>
      <c r="CA624" s="51"/>
      <c r="CB624" s="52"/>
      <c r="CC624" s="218"/>
      <c r="CD624" s="217"/>
      <c r="CE624" s="217"/>
      <c r="CF624" s="72">
        <f t="shared" si="784"/>
        <v>0</v>
      </c>
      <c r="CG624" s="51"/>
      <c r="CH624" s="51"/>
      <c r="CI624" s="219"/>
      <c r="CJ624" s="216"/>
      <c r="CK624" s="217"/>
      <c r="CL624" s="217"/>
      <c r="CM624" s="72">
        <f t="shared" si="785"/>
        <v>0</v>
      </c>
      <c r="CN624" s="51"/>
      <c r="CO624" s="51"/>
      <c r="CP624" s="52"/>
      <c r="CQ624" s="218"/>
      <c r="CR624" s="217"/>
      <c r="CS624" s="217"/>
      <c r="CT624" s="72">
        <f t="shared" si="786"/>
        <v>0</v>
      </c>
      <c r="CU624" s="51"/>
      <c r="CV624" s="51"/>
      <c r="CW624" s="219"/>
      <c r="CX624" s="216"/>
      <c r="CY624" s="217"/>
      <c r="CZ624" s="217"/>
      <c r="DA624" s="72">
        <f t="shared" si="787"/>
        <v>0</v>
      </c>
      <c r="DB624" s="51"/>
      <c r="DC624" s="51"/>
      <c r="DD624" s="52"/>
      <c r="DE624" s="218"/>
      <c r="DF624" s="217"/>
      <c r="DG624" s="217"/>
      <c r="DH624" s="72">
        <f t="shared" si="788"/>
        <v>0</v>
      </c>
      <c r="DI624" s="51"/>
      <c r="DJ624" s="51"/>
      <c r="DK624" s="219"/>
      <c r="DL624" s="170">
        <f t="shared" si="805"/>
        <v>0</v>
      </c>
      <c r="DM624" s="51">
        <f>DN624*Довідники!$H$2</f>
        <v>0</v>
      </c>
      <c r="DN624" s="72">
        <f t="shared" si="806"/>
        <v>0</v>
      </c>
      <c r="DO624" s="96" t="str">
        <f t="shared" si="789"/>
        <v xml:space="preserve"> </v>
      </c>
      <c r="DP624" s="68" t="str">
        <f>IF(OR(DO624&lt;Довідники!$J$3, DO624&gt;Довідники!$K$3), "!", "")</f>
        <v>!</v>
      </c>
      <c r="DQ624" s="120"/>
      <c r="DR624" s="45" t="str">
        <f t="shared" si="807"/>
        <v/>
      </c>
      <c r="DS624" s="47"/>
      <c r="DT624" s="119"/>
      <c r="DU624" s="119"/>
      <c r="DV624" s="119"/>
      <c r="DW624" s="179"/>
      <c r="DX624" s="182"/>
      <c r="DY624" s="119"/>
      <c r="DZ624" s="119"/>
      <c r="EA624" s="183"/>
      <c r="ED624" s="131">
        <f t="shared" si="808"/>
        <v>0</v>
      </c>
      <c r="EE624" s="131">
        <f t="shared" si="810"/>
        <v>0</v>
      </c>
      <c r="EF624" s="131">
        <f t="shared" si="811"/>
        <v>0</v>
      </c>
      <c r="EG624" s="131">
        <f t="shared" si="812"/>
        <v>0</v>
      </c>
      <c r="EH624" s="131">
        <f t="shared" si="813"/>
        <v>0</v>
      </c>
      <c r="EI624" s="131">
        <f t="shared" si="814"/>
        <v>0</v>
      </c>
      <c r="EJ624" s="131">
        <f t="shared" si="809"/>
        <v>0</v>
      </c>
      <c r="EL624" s="123">
        <f t="shared" si="773"/>
        <v>0</v>
      </c>
    </row>
    <row r="625" spans="1:142" ht="13.5" hidden="1" thickBot="1" x14ac:dyDescent="0.25">
      <c r="A625" s="49">
        <f t="shared" si="795"/>
        <v>36</v>
      </c>
      <c r="B625" s="588"/>
      <c r="C625" s="50" t="str">
        <f>IF(ISBLANK(D625)=FALSE,VLOOKUP(D625,Довідники!$B$2:$C$45,2,FALSE),"")</f>
        <v/>
      </c>
      <c r="D625" s="214"/>
      <c r="E625" s="215"/>
      <c r="F625" s="48" t="str">
        <f t="shared" si="796"/>
        <v/>
      </c>
      <c r="G625" s="48" t="str">
        <f>CONCATENATE(IF($X625="З", CONCATENATE($R$4, ","), ""), IF($X625=Довідники!$E$5, CONCATENATE($R$4, "*,"), ""), IF($AE625="З", CONCATENATE($Y$4, ","), ""), IF($AE625=Довідники!$E$5, CONCATENATE($Y$4, "*,"), ""), IF($AL625="З", CONCATENATE($AF$4, ","), ""), IF($AL625=Довідники!$E$5, CONCATENATE($AF$4, "*,"), ""), IF($AS625="З", CONCATENATE($AM$4, ","), ""), IF($AS625=Довідники!$E$5, CONCATENATE($AM$4, "*,"), ""), IF($AZ625="З", CONCATENATE($AT$4, ","), ""), IF($AZ625=Довідники!$E$5, CONCATENATE($AT$4, "*,"), ""), IF($BG625="З", CONCATENATE($BA$4, ","), ""), IF($BG625=Довідники!$E$5, CONCATENATE($BA$4, "*,"), ""), IF($BN625="З", CONCATENATE($BH$4, ","), ""), IF($BN625=Довідники!$E$5, CONCATENATE($BH$4, "*,"), ""), IF($BU625="З", CONCATENATE($BO$4, ","), ""), IF($BU625=Довідники!$E$5, CONCATENATE($BO$4, "*,"), ""), IF($CB625="З", CONCATENATE($BV$4, ","), ""), IF($CB625=Довідники!$E$5, CONCATENATE($BV$4, "*,"), ""), IF($CI625="З", CONCATENATE($CC$4, ","), ""), IF($CI625=Довідники!$E$5, CONCATENATE($CC$4, "*,"), ""), IF($CP625="З", CONCATENATE($CJ$4, ","), ""), IF($CP625=Довідники!$E$5, CONCATENATE($CJ$4, "*,"), ""), IF($CW625="З", CONCATENATE($CQ$4, ","), ""), IF($CW625=Довідники!$E$5, CONCATENATE($CQ$4, "*,"), ""), IF($DD625="З", CONCATENATE($CX$4, ","), ""), IF($DD625=Довідники!$E$5, CONCATENATE($CX$4, "*,"), ""), IF($DK625="З", CONCATENATE($DE$4, ","), ""), IF($DK625=Довідники!$E$5, CONCATENATE($DE$4, "*,"), ""))</f>
        <v/>
      </c>
      <c r="H625" s="48" t="str">
        <f t="shared" si="797"/>
        <v/>
      </c>
      <c r="I625" s="48" t="str">
        <f t="shared" si="798"/>
        <v/>
      </c>
      <c r="J625" s="48">
        <f t="shared" si="799"/>
        <v>0</v>
      </c>
      <c r="K625" s="48" t="str">
        <f t="shared" si="800"/>
        <v/>
      </c>
      <c r="L625" s="48">
        <f t="shared" si="774"/>
        <v>0</v>
      </c>
      <c r="M625" s="51">
        <f t="shared" si="801"/>
        <v>0</v>
      </c>
      <c r="N625" s="51">
        <f t="shared" si="802"/>
        <v>0</v>
      </c>
      <c r="O625" s="52">
        <f t="shared" si="803"/>
        <v>0</v>
      </c>
      <c r="P625" s="96" t="str">
        <f t="shared" si="804"/>
        <v xml:space="preserve"> </v>
      </c>
      <c r="Q625" s="166" t="str">
        <f>IF(OR(P625&lt;Довідники!$J$8, P625&gt;Довідники!$K$8), "!", "")</f>
        <v>!</v>
      </c>
      <c r="R625" s="216"/>
      <c r="S625" s="217"/>
      <c r="T625" s="217"/>
      <c r="U625" s="72">
        <f t="shared" si="775"/>
        <v>0</v>
      </c>
      <c r="V625" s="51"/>
      <c r="W625" s="51"/>
      <c r="X625" s="52"/>
      <c r="Y625" s="218"/>
      <c r="Z625" s="217"/>
      <c r="AA625" s="217"/>
      <c r="AB625" s="72">
        <f t="shared" si="776"/>
        <v>0</v>
      </c>
      <c r="AC625" s="51"/>
      <c r="AD625" s="51"/>
      <c r="AE625" s="219"/>
      <c r="AF625" s="216"/>
      <c r="AG625" s="217"/>
      <c r="AH625" s="217"/>
      <c r="AI625" s="72">
        <f t="shared" si="777"/>
        <v>0</v>
      </c>
      <c r="AJ625" s="51"/>
      <c r="AK625" s="51"/>
      <c r="AL625" s="52"/>
      <c r="AM625" s="218"/>
      <c r="AN625" s="217"/>
      <c r="AO625" s="217"/>
      <c r="AP625" s="72">
        <f t="shared" si="778"/>
        <v>0</v>
      </c>
      <c r="AQ625" s="51"/>
      <c r="AR625" s="51"/>
      <c r="AS625" s="219"/>
      <c r="AT625" s="216"/>
      <c r="AU625" s="217"/>
      <c r="AV625" s="217"/>
      <c r="AW625" s="72">
        <f t="shared" si="779"/>
        <v>0</v>
      </c>
      <c r="AX625" s="51"/>
      <c r="AY625" s="51"/>
      <c r="AZ625" s="52"/>
      <c r="BA625" s="218"/>
      <c r="BB625" s="217"/>
      <c r="BC625" s="217"/>
      <c r="BD625" s="72">
        <f t="shared" si="780"/>
        <v>0</v>
      </c>
      <c r="BE625" s="51"/>
      <c r="BF625" s="51"/>
      <c r="BG625" s="219"/>
      <c r="BH625" s="216"/>
      <c r="BI625" s="217"/>
      <c r="BJ625" s="217"/>
      <c r="BK625" s="72">
        <f t="shared" si="781"/>
        <v>0</v>
      </c>
      <c r="BL625" s="51"/>
      <c r="BM625" s="51"/>
      <c r="BN625" s="52"/>
      <c r="BO625" s="218"/>
      <c r="BP625" s="217"/>
      <c r="BQ625" s="217"/>
      <c r="BR625" s="72">
        <f t="shared" si="782"/>
        <v>0</v>
      </c>
      <c r="BS625" s="51"/>
      <c r="BT625" s="51"/>
      <c r="BU625" s="219"/>
      <c r="BV625" s="216"/>
      <c r="BW625" s="217"/>
      <c r="BX625" s="217"/>
      <c r="BY625" s="72">
        <f t="shared" si="783"/>
        <v>0</v>
      </c>
      <c r="BZ625" s="51"/>
      <c r="CA625" s="51"/>
      <c r="CB625" s="52"/>
      <c r="CC625" s="218"/>
      <c r="CD625" s="217"/>
      <c r="CE625" s="217"/>
      <c r="CF625" s="72">
        <f t="shared" si="784"/>
        <v>0</v>
      </c>
      <c r="CG625" s="51"/>
      <c r="CH625" s="51"/>
      <c r="CI625" s="219"/>
      <c r="CJ625" s="216"/>
      <c r="CK625" s="217"/>
      <c r="CL625" s="217"/>
      <c r="CM625" s="72">
        <f t="shared" si="785"/>
        <v>0</v>
      </c>
      <c r="CN625" s="51"/>
      <c r="CO625" s="51"/>
      <c r="CP625" s="52"/>
      <c r="CQ625" s="218"/>
      <c r="CR625" s="217"/>
      <c r="CS625" s="217"/>
      <c r="CT625" s="72">
        <f t="shared" si="786"/>
        <v>0</v>
      </c>
      <c r="CU625" s="51"/>
      <c r="CV625" s="51"/>
      <c r="CW625" s="219"/>
      <c r="CX625" s="216"/>
      <c r="CY625" s="217"/>
      <c r="CZ625" s="217"/>
      <c r="DA625" s="72">
        <f t="shared" si="787"/>
        <v>0</v>
      </c>
      <c r="DB625" s="51"/>
      <c r="DC625" s="51"/>
      <c r="DD625" s="52"/>
      <c r="DE625" s="218"/>
      <c r="DF625" s="217"/>
      <c r="DG625" s="217"/>
      <c r="DH625" s="72">
        <f t="shared" si="788"/>
        <v>0</v>
      </c>
      <c r="DI625" s="51"/>
      <c r="DJ625" s="51"/>
      <c r="DK625" s="219"/>
      <c r="DL625" s="170">
        <f t="shared" si="805"/>
        <v>0</v>
      </c>
      <c r="DM625" s="51">
        <f>DN625*Довідники!$H$2</f>
        <v>0</v>
      </c>
      <c r="DN625" s="72">
        <f t="shared" si="806"/>
        <v>0</v>
      </c>
      <c r="DO625" s="96" t="str">
        <f t="shared" si="789"/>
        <v xml:space="preserve"> </v>
      </c>
      <c r="DP625" s="68" t="str">
        <f>IF(OR(DO625&lt;Довідники!$J$3, DO625&gt;Довідники!$K$3), "!", "")</f>
        <v>!</v>
      </c>
      <c r="DQ625" s="120"/>
      <c r="DR625" s="45" t="str">
        <f t="shared" si="807"/>
        <v/>
      </c>
      <c r="DS625" s="47"/>
      <c r="DT625" s="119"/>
      <c r="DU625" s="119"/>
      <c r="DV625" s="119"/>
      <c r="DW625" s="179"/>
      <c r="DX625" s="182"/>
      <c r="DY625" s="119"/>
      <c r="DZ625" s="119"/>
      <c r="EA625" s="183"/>
      <c r="ED625" s="131">
        <f t="shared" si="808"/>
        <v>0</v>
      </c>
      <c r="EE625" s="131">
        <f t="shared" si="810"/>
        <v>0</v>
      </c>
      <c r="EF625" s="131">
        <f t="shared" si="811"/>
        <v>0</v>
      </c>
      <c r="EG625" s="131">
        <f t="shared" si="812"/>
        <v>0</v>
      </c>
      <c r="EH625" s="131">
        <f t="shared" si="813"/>
        <v>0</v>
      </c>
      <c r="EI625" s="131">
        <f t="shared" si="814"/>
        <v>0</v>
      </c>
      <c r="EJ625" s="131">
        <f t="shared" si="809"/>
        <v>0</v>
      </c>
      <c r="EL625" s="123">
        <f t="shared" si="773"/>
        <v>0</v>
      </c>
    </row>
    <row r="626" spans="1:142" ht="13.5" hidden="1" thickBot="1" x14ac:dyDescent="0.25">
      <c r="A626" s="49">
        <f t="shared" ref="A626:A639" si="815">A625+1</f>
        <v>37</v>
      </c>
      <c r="B626" s="588"/>
      <c r="C626" s="50" t="str">
        <f>IF(ISBLANK(D626)=FALSE,VLOOKUP(D626,Довідники!$B$2:$C$45,2,FALSE),"")</f>
        <v/>
      </c>
      <c r="D626" s="214"/>
      <c r="E626" s="215"/>
      <c r="F626" s="48" t="str">
        <f t="shared" si="796"/>
        <v/>
      </c>
      <c r="G626" s="48" t="str">
        <f>CONCATENATE(IF($X626="З", CONCATENATE($R$4, ","), ""), IF($X626=Довідники!$E$5, CONCATENATE($R$4, "*,"), ""), IF($AE626="З", CONCATENATE($Y$4, ","), ""), IF($AE626=Довідники!$E$5, CONCATENATE($Y$4, "*,"), ""), IF($AL626="З", CONCATENATE($AF$4, ","), ""), IF($AL626=Довідники!$E$5, CONCATENATE($AF$4, "*,"), ""), IF($AS626="З", CONCATENATE($AM$4, ","), ""), IF($AS626=Довідники!$E$5, CONCATENATE($AM$4, "*,"), ""), IF($AZ626="З", CONCATENATE($AT$4, ","), ""), IF($AZ626=Довідники!$E$5, CONCATENATE($AT$4, "*,"), ""), IF($BG626="З", CONCATENATE($BA$4, ","), ""), IF($BG626=Довідники!$E$5, CONCATENATE($BA$4, "*,"), ""), IF($BN626="З", CONCATENATE($BH$4, ","), ""), IF($BN626=Довідники!$E$5, CONCATENATE($BH$4, "*,"), ""), IF($BU626="З", CONCATENATE($BO$4, ","), ""), IF($BU626=Довідники!$E$5, CONCATENATE($BO$4, "*,"), ""), IF($CB626="З", CONCATENATE($BV$4, ","), ""), IF($CB626=Довідники!$E$5, CONCATENATE($BV$4, "*,"), ""), IF($CI626="З", CONCATENATE($CC$4, ","), ""), IF($CI626=Довідники!$E$5, CONCATENATE($CC$4, "*,"), ""), IF($CP626="З", CONCATENATE($CJ$4, ","), ""), IF($CP626=Довідники!$E$5, CONCATENATE($CJ$4, "*,"), ""), IF($CW626="З", CONCATENATE($CQ$4, ","), ""), IF($CW626=Довідники!$E$5, CONCATENATE($CQ$4, "*,"), ""), IF($DD626="З", CONCATENATE($CX$4, ","), ""), IF($DD626=Довідники!$E$5, CONCATENATE($CX$4, "*,"), ""), IF($DK626="З", CONCATENATE($DE$4, ","), ""), IF($DK626=Довідники!$E$5, CONCATENATE($DE$4, "*,"), ""))</f>
        <v/>
      </c>
      <c r="H626" s="48" t="str">
        <f t="shared" si="797"/>
        <v/>
      </c>
      <c r="I626" s="48" t="str">
        <f t="shared" si="798"/>
        <v/>
      </c>
      <c r="J626" s="48">
        <f t="shared" si="799"/>
        <v>0</v>
      </c>
      <c r="K626" s="48" t="str">
        <f t="shared" si="800"/>
        <v/>
      </c>
      <c r="L626" s="48">
        <f t="shared" si="774"/>
        <v>0</v>
      </c>
      <c r="M626" s="51">
        <f t="shared" si="801"/>
        <v>0</v>
      </c>
      <c r="N626" s="51">
        <f t="shared" si="802"/>
        <v>0</v>
      </c>
      <c r="O626" s="52">
        <f t="shared" si="803"/>
        <v>0</v>
      </c>
      <c r="P626" s="96" t="str">
        <f t="shared" si="804"/>
        <v xml:space="preserve"> </v>
      </c>
      <c r="Q626" s="166" t="str">
        <f>IF(OR(P626&lt;Довідники!$J$8, P626&gt;Довідники!$K$8), "!", "")</f>
        <v>!</v>
      </c>
      <c r="R626" s="216"/>
      <c r="S626" s="217"/>
      <c r="T626" s="217"/>
      <c r="U626" s="72">
        <f t="shared" si="775"/>
        <v>0</v>
      </c>
      <c r="V626" s="51"/>
      <c r="W626" s="51"/>
      <c r="X626" s="52"/>
      <c r="Y626" s="218"/>
      <c r="Z626" s="217"/>
      <c r="AA626" s="217"/>
      <c r="AB626" s="72">
        <f t="shared" si="776"/>
        <v>0</v>
      </c>
      <c r="AC626" s="51"/>
      <c r="AD626" s="51"/>
      <c r="AE626" s="219"/>
      <c r="AF626" s="216"/>
      <c r="AG626" s="217"/>
      <c r="AH626" s="217"/>
      <c r="AI626" s="72">
        <f t="shared" si="777"/>
        <v>0</v>
      </c>
      <c r="AJ626" s="51"/>
      <c r="AK626" s="51"/>
      <c r="AL626" s="52"/>
      <c r="AM626" s="218"/>
      <c r="AN626" s="217"/>
      <c r="AO626" s="217"/>
      <c r="AP626" s="72">
        <f t="shared" si="778"/>
        <v>0</v>
      </c>
      <c r="AQ626" s="51"/>
      <c r="AR626" s="51"/>
      <c r="AS626" s="219"/>
      <c r="AT626" s="216"/>
      <c r="AU626" s="217"/>
      <c r="AV626" s="217"/>
      <c r="AW626" s="72">
        <f t="shared" si="779"/>
        <v>0</v>
      </c>
      <c r="AX626" s="51"/>
      <c r="AY626" s="51"/>
      <c r="AZ626" s="52"/>
      <c r="BA626" s="218"/>
      <c r="BB626" s="217"/>
      <c r="BC626" s="217"/>
      <c r="BD626" s="72">
        <f t="shared" si="780"/>
        <v>0</v>
      </c>
      <c r="BE626" s="51"/>
      <c r="BF626" s="51"/>
      <c r="BG626" s="219"/>
      <c r="BH626" s="216"/>
      <c r="BI626" s="217"/>
      <c r="BJ626" s="217"/>
      <c r="BK626" s="72">
        <f t="shared" si="781"/>
        <v>0</v>
      </c>
      <c r="BL626" s="51"/>
      <c r="BM626" s="51"/>
      <c r="BN626" s="52"/>
      <c r="BO626" s="218"/>
      <c r="BP626" s="217"/>
      <c r="BQ626" s="217"/>
      <c r="BR626" s="72">
        <f t="shared" si="782"/>
        <v>0</v>
      </c>
      <c r="BS626" s="51"/>
      <c r="BT626" s="51"/>
      <c r="BU626" s="219"/>
      <c r="BV626" s="216"/>
      <c r="BW626" s="217"/>
      <c r="BX626" s="217"/>
      <c r="BY626" s="72">
        <f t="shared" si="783"/>
        <v>0</v>
      </c>
      <c r="BZ626" s="51"/>
      <c r="CA626" s="51"/>
      <c r="CB626" s="52"/>
      <c r="CC626" s="218"/>
      <c r="CD626" s="217"/>
      <c r="CE626" s="217"/>
      <c r="CF626" s="72">
        <f t="shared" si="784"/>
        <v>0</v>
      </c>
      <c r="CG626" s="51"/>
      <c r="CH626" s="51"/>
      <c r="CI626" s="219"/>
      <c r="CJ626" s="216"/>
      <c r="CK626" s="217"/>
      <c r="CL626" s="217"/>
      <c r="CM626" s="72">
        <f t="shared" si="785"/>
        <v>0</v>
      </c>
      <c r="CN626" s="51"/>
      <c r="CO626" s="51"/>
      <c r="CP626" s="52"/>
      <c r="CQ626" s="218"/>
      <c r="CR626" s="217"/>
      <c r="CS626" s="217"/>
      <c r="CT626" s="72">
        <f t="shared" si="786"/>
        <v>0</v>
      </c>
      <c r="CU626" s="51"/>
      <c r="CV626" s="51"/>
      <c r="CW626" s="219"/>
      <c r="CX626" s="216"/>
      <c r="CY626" s="217"/>
      <c r="CZ626" s="217"/>
      <c r="DA626" s="72">
        <f t="shared" si="787"/>
        <v>0</v>
      </c>
      <c r="DB626" s="51"/>
      <c r="DC626" s="51"/>
      <c r="DD626" s="52"/>
      <c r="DE626" s="218"/>
      <c r="DF626" s="217"/>
      <c r="DG626" s="217"/>
      <c r="DH626" s="72">
        <f t="shared" si="788"/>
        <v>0</v>
      </c>
      <c r="DI626" s="51"/>
      <c r="DJ626" s="51"/>
      <c r="DK626" s="219"/>
      <c r="DL626" s="170">
        <f t="shared" si="805"/>
        <v>0</v>
      </c>
      <c r="DM626" s="51">
        <f>DN626*Довідники!$H$2</f>
        <v>0</v>
      </c>
      <c r="DN626" s="72">
        <f t="shared" si="806"/>
        <v>0</v>
      </c>
      <c r="DO626" s="96" t="str">
        <f t="shared" si="789"/>
        <v xml:space="preserve"> </v>
      </c>
      <c r="DP626" s="68" t="str">
        <f>IF(OR(DO626&lt;Довідники!$J$3, DO626&gt;Довідники!$K$3), "!", "")</f>
        <v>!</v>
      </c>
      <c r="DQ626" s="120"/>
      <c r="DR626" s="45" t="str">
        <f t="shared" si="807"/>
        <v/>
      </c>
      <c r="DS626" s="47"/>
      <c r="DT626" s="119"/>
      <c r="DU626" s="119"/>
      <c r="DV626" s="119"/>
      <c r="DW626" s="179"/>
      <c r="DX626" s="182"/>
      <c r="DY626" s="119"/>
      <c r="DZ626" s="119"/>
      <c r="EA626" s="183"/>
      <c r="ED626" s="131">
        <f t="shared" si="808"/>
        <v>0</v>
      </c>
      <c r="EE626" s="131">
        <f t="shared" si="810"/>
        <v>0</v>
      </c>
      <c r="EF626" s="131">
        <f t="shared" si="811"/>
        <v>0</v>
      </c>
      <c r="EG626" s="131">
        <f t="shared" si="812"/>
        <v>0</v>
      </c>
      <c r="EH626" s="131">
        <f t="shared" si="813"/>
        <v>0</v>
      </c>
      <c r="EI626" s="131">
        <f t="shared" si="814"/>
        <v>0</v>
      </c>
      <c r="EJ626" s="131">
        <f t="shared" si="809"/>
        <v>0</v>
      </c>
      <c r="EL626" s="123">
        <f t="shared" si="773"/>
        <v>0</v>
      </c>
    </row>
    <row r="627" spans="1:142" ht="13.5" hidden="1" thickBot="1" x14ac:dyDescent="0.25">
      <c r="A627" s="49">
        <f t="shared" si="815"/>
        <v>38</v>
      </c>
      <c r="B627" s="588"/>
      <c r="C627" s="50" t="str">
        <f>IF(ISBLANK(D627)=FALSE,VLOOKUP(D627,Довідники!$B$2:$C$45,2,FALSE),"")</f>
        <v/>
      </c>
      <c r="D627" s="214"/>
      <c r="E627" s="215"/>
      <c r="F627" s="48" t="str">
        <f t="shared" si="796"/>
        <v/>
      </c>
      <c r="G627" s="48" t="str">
        <f>CONCATENATE(IF($X627="З", CONCATENATE($R$4, ","), ""), IF($X627=Довідники!$E$5, CONCATENATE($R$4, "*,"), ""), IF($AE627="З", CONCATENATE($Y$4, ","), ""), IF($AE627=Довідники!$E$5, CONCATENATE($Y$4, "*,"), ""), IF($AL627="З", CONCATENATE($AF$4, ","), ""), IF($AL627=Довідники!$E$5, CONCATENATE($AF$4, "*,"), ""), IF($AS627="З", CONCATENATE($AM$4, ","), ""), IF($AS627=Довідники!$E$5, CONCATENATE($AM$4, "*,"), ""), IF($AZ627="З", CONCATENATE($AT$4, ","), ""), IF($AZ627=Довідники!$E$5, CONCATENATE($AT$4, "*,"), ""), IF($BG627="З", CONCATENATE($BA$4, ","), ""), IF($BG627=Довідники!$E$5, CONCATENATE($BA$4, "*,"), ""), IF($BN627="З", CONCATENATE($BH$4, ","), ""), IF($BN627=Довідники!$E$5, CONCATENATE($BH$4, "*,"), ""), IF($BU627="З", CONCATENATE($BO$4, ","), ""), IF($BU627=Довідники!$E$5, CONCATENATE($BO$4, "*,"), ""), IF($CB627="З", CONCATENATE($BV$4, ","), ""), IF($CB627=Довідники!$E$5, CONCATENATE($BV$4, "*,"), ""), IF($CI627="З", CONCATENATE($CC$4, ","), ""), IF($CI627=Довідники!$E$5, CONCATENATE($CC$4, "*,"), ""), IF($CP627="З", CONCATENATE($CJ$4, ","), ""), IF($CP627=Довідники!$E$5, CONCATENATE($CJ$4, "*,"), ""), IF($CW627="З", CONCATENATE($CQ$4, ","), ""), IF($CW627=Довідники!$E$5, CONCATENATE($CQ$4, "*,"), ""), IF($DD627="З", CONCATENATE($CX$4, ","), ""), IF($DD627=Довідники!$E$5, CONCATENATE($CX$4, "*,"), ""), IF($DK627="З", CONCATENATE($DE$4, ","), ""), IF($DK627=Довідники!$E$5, CONCATENATE($DE$4, "*,"), ""))</f>
        <v/>
      </c>
      <c r="H627" s="48" t="str">
        <f t="shared" si="797"/>
        <v/>
      </c>
      <c r="I627" s="48" t="str">
        <f t="shared" si="798"/>
        <v/>
      </c>
      <c r="J627" s="48">
        <f t="shared" si="799"/>
        <v>0</v>
      </c>
      <c r="K627" s="48" t="str">
        <f t="shared" si="800"/>
        <v/>
      </c>
      <c r="L627" s="48">
        <f t="shared" si="774"/>
        <v>0</v>
      </c>
      <c r="M627" s="51">
        <f t="shared" si="801"/>
        <v>0</v>
      </c>
      <c r="N627" s="51">
        <f t="shared" si="802"/>
        <v>0</v>
      </c>
      <c r="O627" s="52">
        <f t="shared" si="803"/>
        <v>0</v>
      </c>
      <c r="P627" s="96" t="str">
        <f t="shared" si="804"/>
        <v xml:space="preserve"> </v>
      </c>
      <c r="Q627" s="166" t="str">
        <f>IF(OR(P627&lt;Довідники!$J$8, P627&gt;Довідники!$K$8), "!", "")</f>
        <v>!</v>
      </c>
      <c r="R627" s="216"/>
      <c r="S627" s="217"/>
      <c r="T627" s="217"/>
      <c r="U627" s="72">
        <f t="shared" si="775"/>
        <v>0</v>
      </c>
      <c r="V627" s="51"/>
      <c r="W627" s="51"/>
      <c r="X627" s="52"/>
      <c r="Y627" s="218"/>
      <c r="Z627" s="217"/>
      <c r="AA627" s="217"/>
      <c r="AB627" s="72">
        <f t="shared" si="776"/>
        <v>0</v>
      </c>
      <c r="AC627" s="51"/>
      <c r="AD627" s="51"/>
      <c r="AE627" s="219"/>
      <c r="AF627" s="216"/>
      <c r="AG627" s="217"/>
      <c r="AH627" s="217"/>
      <c r="AI627" s="72">
        <f t="shared" si="777"/>
        <v>0</v>
      </c>
      <c r="AJ627" s="51"/>
      <c r="AK627" s="51"/>
      <c r="AL627" s="52"/>
      <c r="AM627" s="218"/>
      <c r="AN627" s="217"/>
      <c r="AO627" s="217"/>
      <c r="AP627" s="72">
        <f t="shared" si="778"/>
        <v>0</v>
      </c>
      <c r="AQ627" s="51"/>
      <c r="AR627" s="51"/>
      <c r="AS627" s="219"/>
      <c r="AT627" s="216"/>
      <c r="AU627" s="217"/>
      <c r="AV627" s="217"/>
      <c r="AW627" s="72">
        <f t="shared" si="779"/>
        <v>0</v>
      </c>
      <c r="AX627" s="51"/>
      <c r="AY627" s="51"/>
      <c r="AZ627" s="52"/>
      <c r="BA627" s="218"/>
      <c r="BB627" s="217"/>
      <c r="BC627" s="217"/>
      <c r="BD627" s="72">
        <f t="shared" si="780"/>
        <v>0</v>
      </c>
      <c r="BE627" s="51"/>
      <c r="BF627" s="51"/>
      <c r="BG627" s="219"/>
      <c r="BH627" s="216"/>
      <c r="BI627" s="217"/>
      <c r="BJ627" s="217"/>
      <c r="BK627" s="72">
        <f t="shared" si="781"/>
        <v>0</v>
      </c>
      <c r="BL627" s="51"/>
      <c r="BM627" s="51"/>
      <c r="BN627" s="52"/>
      <c r="BO627" s="218"/>
      <c r="BP627" s="217"/>
      <c r="BQ627" s="217"/>
      <c r="BR627" s="72">
        <f t="shared" si="782"/>
        <v>0</v>
      </c>
      <c r="BS627" s="51"/>
      <c r="BT627" s="51"/>
      <c r="BU627" s="219"/>
      <c r="BV627" s="216"/>
      <c r="BW627" s="217"/>
      <c r="BX627" s="217"/>
      <c r="BY627" s="72">
        <f t="shared" si="783"/>
        <v>0</v>
      </c>
      <c r="BZ627" s="51"/>
      <c r="CA627" s="51"/>
      <c r="CB627" s="52"/>
      <c r="CC627" s="218"/>
      <c r="CD627" s="217"/>
      <c r="CE627" s="217"/>
      <c r="CF627" s="72">
        <f t="shared" si="784"/>
        <v>0</v>
      </c>
      <c r="CG627" s="51"/>
      <c r="CH627" s="51"/>
      <c r="CI627" s="219"/>
      <c r="CJ627" s="216"/>
      <c r="CK627" s="217"/>
      <c r="CL627" s="217"/>
      <c r="CM627" s="72">
        <f t="shared" si="785"/>
        <v>0</v>
      </c>
      <c r="CN627" s="51"/>
      <c r="CO627" s="51"/>
      <c r="CP627" s="52"/>
      <c r="CQ627" s="218"/>
      <c r="CR627" s="217"/>
      <c r="CS627" s="217"/>
      <c r="CT627" s="72">
        <f t="shared" si="786"/>
        <v>0</v>
      </c>
      <c r="CU627" s="51"/>
      <c r="CV627" s="51"/>
      <c r="CW627" s="219"/>
      <c r="CX627" s="216"/>
      <c r="CY627" s="217"/>
      <c r="CZ627" s="217"/>
      <c r="DA627" s="72">
        <f t="shared" si="787"/>
        <v>0</v>
      </c>
      <c r="DB627" s="51"/>
      <c r="DC627" s="51"/>
      <c r="DD627" s="52"/>
      <c r="DE627" s="218"/>
      <c r="DF627" s="217"/>
      <c r="DG627" s="217"/>
      <c r="DH627" s="72">
        <f t="shared" si="788"/>
        <v>0</v>
      </c>
      <c r="DI627" s="51"/>
      <c r="DJ627" s="51"/>
      <c r="DK627" s="219"/>
      <c r="DL627" s="170">
        <f t="shared" si="805"/>
        <v>0</v>
      </c>
      <c r="DM627" s="51">
        <f>DN627*Довідники!$H$2</f>
        <v>0</v>
      </c>
      <c r="DN627" s="72">
        <f t="shared" si="806"/>
        <v>0</v>
      </c>
      <c r="DO627" s="96" t="str">
        <f t="shared" si="789"/>
        <v xml:space="preserve"> </v>
      </c>
      <c r="DP627" s="68" t="str">
        <f>IF(OR(DO627&lt;Довідники!$J$3, DO627&gt;Довідники!$K$3), "!", "")</f>
        <v>!</v>
      </c>
      <c r="DQ627" s="120"/>
      <c r="DR627" s="45" t="str">
        <f t="shared" si="807"/>
        <v/>
      </c>
      <c r="DS627" s="47"/>
      <c r="DT627" s="119"/>
      <c r="DU627" s="119"/>
      <c r="DV627" s="119"/>
      <c r="DW627" s="179"/>
      <c r="DX627" s="182"/>
      <c r="DY627" s="119"/>
      <c r="DZ627" s="119"/>
      <c r="EA627" s="183"/>
      <c r="ED627" s="131">
        <f t="shared" si="808"/>
        <v>0</v>
      </c>
      <c r="EE627" s="131">
        <f t="shared" si="810"/>
        <v>0</v>
      </c>
      <c r="EF627" s="131">
        <f t="shared" si="811"/>
        <v>0</v>
      </c>
      <c r="EG627" s="131">
        <f t="shared" si="812"/>
        <v>0</v>
      </c>
      <c r="EH627" s="131">
        <f t="shared" si="813"/>
        <v>0</v>
      </c>
      <c r="EI627" s="131">
        <f t="shared" si="814"/>
        <v>0</v>
      </c>
      <c r="EJ627" s="131">
        <f t="shared" si="809"/>
        <v>0</v>
      </c>
      <c r="EL627" s="123">
        <f t="shared" si="773"/>
        <v>0</v>
      </c>
    </row>
    <row r="628" spans="1:142" ht="13.5" hidden="1" thickBot="1" x14ac:dyDescent="0.25">
      <c r="A628" s="49">
        <f t="shared" si="815"/>
        <v>39</v>
      </c>
      <c r="B628" s="588"/>
      <c r="C628" s="50" t="str">
        <f>IF(ISBLANK(D628)=FALSE,VLOOKUP(D628,Довідники!$B$2:$C$45,2,FALSE),"")</f>
        <v/>
      </c>
      <c r="D628" s="214"/>
      <c r="E628" s="215"/>
      <c r="F628" s="48" t="str">
        <f t="shared" si="796"/>
        <v/>
      </c>
      <c r="G628" s="48" t="str">
        <f>CONCATENATE(IF($X628="З", CONCATENATE($R$4, ","), ""), IF($X628=Довідники!$E$5, CONCATENATE($R$4, "*,"), ""), IF($AE628="З", CONCATENATE($Y$4, ","), ""), IF($AE628=Довідники!$E$5, CONCATENATE($Y$4, "*,"), ""), IF($AL628="З", CONCATENATE($AF$4, ","), ""), IF($AL628=Довідники!$E$5, CONCATENATE($AF$4, "*,"), ""), IF($AS628="З", CONCATENATE($AM$4, ","), ""), IF($AS628=Довідники!$E$5, CONCATENATE($AM$4, "*,"), ""), IF($AZ628="З", CONCATENATE($AT$4, ","), ""), IF($AZ628=Довідники!$E$5, CONCATENATE($AT$4, "*,"), ""), IF($BG628="З", CONCATENATE($BA$4, ","), ""), IF($BG628=Довідники!$E$5, CONCATENATE($BA$4, "*,"), ""), IF($BN628="З", CONCATENATE($BH$4, ","), ""), IF($BN628=Довідники!$E$5, CONCATENATE($BH$4, "*,"), ""), IF($BU628="З", CONCATENATE($BO$4, ","), ""), IF($BU628=Довідники!$E$5, CONCATENATE($BO$4, "*,"), ""), IF($CB628="З", CONCATENATE($BV$4, ","), ""), IF($CB628=Довідники!$E$5, CONCATENATE($BV$4, "*,"), ""), IF($CI628="З", CONCATENATE($CC$4, ","), ""), IF($CI628=Довідники!$E$5, CONCATENATE($CC$4, "*,"), ""), IF($CP628="З", CONCATENATE($CJ$4, ","), ""), IF($CP628=Довідники!$E$5, CONCATENATE($CJ$4, "*,"), ""), IF($CW628="З", CONCATENATE($CQ$4, ","), ""), IF($CW628=Довідники!$E$5, CONCATENATE($CQ$4, "*,"), ""), IF($DD628="З", CONCATENATE($CX$4, ","), ""), IF($DD628=Довідники!$E$5, CONCATENATE($CX$4, "*,"), ""), IF($DK628="З", CONCATENATE($DE$4, ","), ""), IF($DK628=Довідники!$E$5, CONCATENATE($DE$4, "*,"), ""))</f>
        <v/>
      </c>
      <c r="H628" s="48" t="str">
        <f t="shared" si="797"/>
        <v/>
      </c>
      <c r="I628" s="48" t="str">
        <f t="shared" si="798"/>
        <v/>
      </c>
      <c r="J628" s="48">
        <f t="shared" si="799"/>
        <v>0</v>
      </c>
      <c r="K628" s="48" t="str">
        <f t="shared" si="800"/>
        <v/>
      </c>
      <c r="L628" s="48">
        <f t="shared" si="774"/>
        <v>0</v>
      </c>
      <c r="M628" s="51">
        <f t="shared" si="801"/>
        <v>0</v>
      </c>
      <c r="N628" s="51">
        <f t="shared" si="802"/>
        <v>0</v>
      </c>
      <c r="O628" s="52">
        <f t="shared" si="803"/>
        <v>0</v>
      </c>
      <c r="P628" s="96" t="str">
        <f t="shared" si="804"/>
        <v xml:space="preserve"> </v>
      </c>
      <c r="Q628" s="166" t="str">
        <f>IF(OR(P628&lt;Довідники!$J$8, P628&gt;Довідники!$K$8), "!", "")</f>
        <v>!</v>
      </c>
      <c r="R628" s="216"/>
      <c r="S628" s="217"/>
      <c r="T628" s="217"/>
      <c r="U628" s="72">
        <f t="shared" si="775"/>
        <v>0</v>
      </c>
      <c r="V628" s="51"/>
      <c r="W628" s="51"/>
      <c r="X628" s="52"/>
      <c r="Y628" s="218"/>
      <c r="Z628" s="217"/>
      <c r="AA628" s="217"/>
      <c r="AB628" s="72">
        <f t="shared" si="776"/>
        <v>0</v>
      </c>
      <c r="AC628" s="51"/>
      <c r="AD628" s="51"/>
      <c r="AE628" s="219"/>
      <c r="AF628" s="216"/>
      <c r="AG628" s="217"/>
      <c r="AH628" s="217"/>
      <c r="AI628" s="72">
        <f t="shared" si="777"/>
        <v>0</v>
      </c>
      <c r="AJ628" s="51"/>
      <c r="AK628" s="51"/>
      <c r="AL628" s="52"/>
      <c r="AM628" s="218"/>
      <c r="AN628" s="217"/>
      <c r="AO628" s="217"/>
      <c r="AP628" s="72">
        <f t="shared" si="778"/>
        <v>0</v>
      </c>
      <c r="AQ628" s="51"/>
      <c r="AR628" s="51"/>
      <c r="AS628" s="219"/>
      <c r="AT628" s="216"/>
      <c r="AU628" s="217"/>
      <c r="AV628" s="217"/>
      <c r="AW628" s="72">
        <f t="shared" si="779"/>
        <v>0</v>
      </c>
      <c r="AX628" s="51"/>
      <c r="AY628" s="51"/>
      <c r="AZ628" s="52"/>
      <c r="BA628" s="218"/>
      <c r="BB628" s="217"/>
      <c r="BC628" s="217"/>
      <c r="BD628" s="72">
        <f t="shared" si="780"/>
        <v>0</v>
      </c>
      <c r="BE628" s="51"/>
      <c r="BF628" s="51"/>
      <c r="BG628" s="219"/>
      <c r="BH628" s="216"/>
      <c r="BI628" s="217"/>
      <c r="BJ628" s="217"/>
      <c r="BK628" s="72">
        <f t="shared" si="781"/>
        <v>0</v>
      </c>
      <c r="BL628" s="51"/>
      <c r="BM628" s="51"/>
      <c r="BN628" s="52"/>
      <c r="BO628" s="218"/>
      <c r="BP628" s="217"/>
      <c r="BQ628" s="217"/>
      <c r="BR628" s="72">
        <f t="shared" si="782"/>
        <v>0</v>
      </c>
      <c r="BS628" s="51"/>
      <c r="BT628" s="51"/>
      <c r="BU628" s="219"/>
      <c r="BV628" s="216"/>
      <c r="BW628" s="217"/>
      <c r="BX628" s="217"/>
      <c r="BY628" s="72">
        <f t="shared" si="783"/>
        <v>0</v>
      </c>
      <c r="BZ628" s="51"/>
      <c r="CA628" s="51"/>
      <c r="CB628" s="52"/>
      <c r="CC628" s="218"/>
      <c r="CD628" s="217"/>
      <c r="CE628" s="217"/>
      <c r="CF628" s="72">
        <f t="shared" si="784"/>
        <v>0</v>
      </c>
      <c r="CG628" s="51"/>
      <c r="CH628" s="51"/>
      <c r="CI628" s="219"/>
      <c r="CJ628" s="216"/>
      <c r="CK628" s="217"/>
      <c r="CL628" s="217"/>
      <c r="CM628" s="72">
        <f t="shared" si="785"/>
        <v>0</v>
      </c>
      <c r="CN628" s="51"/>
      <c r="CO628" s="51"/>
      <c r="CP628" s="52"/>
      <c r="CQ628" s="218"/>
      <c r="CR628" s="217"/>
      <c r="CS628" s="217"/>
      <c r="CT628" s="72">
        <f t="shared" si="786"/>
        <v>0</v>
      </c>
      <c r="CU628" s="51"/>
      <c r="CV628" s="51"/>
      <c r="CW628" s="219"/>
      <c r="CX628" s="216"/>
      <c r="CY628" s="217"/>
      <c r="CZ628" s="217"/>
      <c r="DA628" s="72">
        <f t="shared" si="787"/>
        <v>0</v>
      </c>
      <c r="DB628" s="51"/>
      <c r="DC628" s="51"/>
      <c r="DD628" s="52"/>
      <c r="DE628" s="218"/>
      <c r="DF628" s="217"/>
      <c r="DG628" s="217"/>
      <c r="DH628" s="72">
        <f t="shared" si="788"/>
        <v>0</v>
      </c>
      <c r="DI628" s="51"/>
      <c r="DJ628" s="51"/>
      <c r="DK628" s="219"/>
      <c r="DL628" s="170">
        <f t="shared" si="805"/>
        <v>0</v>
      </c>
      <c r="DM628" s="51">
        <f>DN628*Довідники!$H$2</f>
        <v>0</v>
      </c>
      <c r="DN628" s="72">
        <f t="shared" si="806"/>
        <v>0</v>
      </c>
      <c r="DO628" s="96" t="str">
        <f t="shared" si="789"/>
        <v xml:space="preserve"> </v>
      </c>
      <c r="DP628" s="68" t="str">
        <f>IF(OR(DO628&lt;Довідники!$J$3, DO628&gt;Довідники!$K$3), "!", "")</f>
        <v>!</v>
      </c>
      <c r="DQ628" s="120"/>
      <c r="DR628" s="45" t="str">
        <f t="shared" si="807"/>
        <v/>
      </c>
      <c r="DS628" s="47"/>
      <c r="DT628" s="119"/>
      <c r="DU628" s="119"/>
      <c r="DV628" s="119"/>
      <c r="DW628" s="179"/>
      <c r="DX628" s="182"/>
      <c r="DY628" s="119"/>
      <c r="DZ628" s="119"/>
      <c r="EA628" s="183"/>
      <c r="ED628" s="131">
        <f t="shared" si="808"/>
        <v>0</v>
      </c>
      <c r="EE628" s="131">
        <f t="shared" si="810"/>
        <v>0</v>
      </c>
      <c r="EF628" s="131">
        <f t="shared" si="811"/>
        <v>0</v>
      </c>
      <c r="EG628" s="131">
        <f t="shared" si="812"/>
        <v>0</v>
      </c>
      <c r="EH628" s="131">
        <f t="shared" si="813"/>
        <v>0</v>
      </c>
      <c r="EI628" s="131">
        <f t="shared" si="814"/>
        <v>0</v>
      </c>
      <c r="EJ628" s="131">
        <f t="shared" si="809"/>
        <v>0</v>
      </c>
      <c r="EL628" s="123">
        <f t="shared" si="773"/>
        <v>0</v>
      </c>
    </row>
    <row r="629" spans="1:142" ht="13.5" hidden="1" thickBot="1" x14ac:dyDescent="0.25">
      <c r="A629" s="49">
        <f t="shared" si="815"/>
        <v>40</v>
      </c>
      <c r="B629" s="588"/>
      <c r="C629" s="50" t="str">
        <f>IF(ISBLANK(D629)=FALSE,VLOOKUP(D629,Довідники!$B$2:$C$45,2,FALSE),"")</f>
        <v/>
      </c>
      <c r="D629" s="214"/>
      <c r="E629" s="215"/>
      <c r="F629" s="48" t="str">
        <f t="shared" si="796"/>
        <v/>
      </c>
      <c r="G629" s="48" t="str">
        <f>CONCATENATE(IF($X629="З", CONCATENATE($R$4, ","), ""), IF($X629=Довідники!$E$5, CONCATENATE($R$4, "*,"), ""), IF($AE629="З", CONCATENATE($Y$4, ","), ""), IF($AE629=Довідники!$E$5, CONCATENATE($Y$4, "*,"), ""), IF($AL629="З", CONCATENATE($AF$4, ","), ""), IF($AL629=Довідники!$E$5, CONCATENATE($AF$4, "*,"), ""), IF($AS629="З", CONCATENATE($AM$4, ","), ""), IF($AS629=Довідники!$E$5, CONCATENATE($AM$4, "*,"), ""), IF($AZ629="З", CONCATENATE($AT$4, ","), ""), IF($AZ629=Довідники!$E$5, CONCATENATE($AT$4, "*,"), ""), IF($BG629="З", CONCATENATE($BA$4, ","), ""), IF($BG629=Довідники!$E$5, CONCATENATE($BA$4, "*,"), ""), IF($BN629="З", CONCATENATE($BH$4, ","), ""), IF($BN629=Довідники!$E$5, CONCATENATE($BH$4, "*,"), ""), IF($BU629="З", CONCATENATE($BO$4, ","), ""), IF($BU629=Довідники!$E$5, CONCATENATE($BO$4, "*,"), ""), IF($CB629="З", CONCATENATE($BV$4, ","), ""), IF($CB629=Довідники!$E$5, CONCATENATE($BV$4, "*,"), ""), IF($CI629="З", CONCATENATE($CC$4, ","), ""), IF($CI629=Довідники!$E$5, CONCATENATE($CC$4, "*,"), ""), IF($CP629="З", CONCATENATE($CJ$4, ","), ""), IF($CP629=Довідники!$E$5, CONCATENATE($CJ$4, "*,"), ""), IF($CW629="З", CONCATENATE($CQ$4, ","), ""), IF($CW629=Довідники!$E$5, CONCATENATE($CQ$4, "*,"), ""), IF($DD629="З", CONCATENATE($CX$4, ","), ""), IF($DD629=Довідники!$E$5, CONCATENATE($CX$4, "*,"), ""), IF($DK629="З", CONCATENATE($DE$4, ","), ""), IF($DK629=Довідники!$E$5, CONCATENATE($DE$4, "*,"), ""))</f>
        <v/>
      </c>
      <c r="H629" s="48" t="str">
        <f t="shared" si="797"/>
        <v/>
      </c>
      <c r="I629" s="48" t="str">
        <f t="shared" si="798"/>
        <v/>
      </c>
      <c r="J629" s="48">
        <f t="shared" si="799"/>
        <v>0</v>
      </c>
      <c r="K629" s="48" t="str">
        <f t="shared" si="800"/>
        <v/>
      </c>
      <c r="L629" s="48">
        <f t="shared" si="774"/>
        <v>0</v>
      </c>
      <c r="M629" s="51">
        <f t="shared" si="801"/>
        <v>0</v>
      </c>
      <c r="N629" s="51">
        <f t="shared" si="802"/>
        <v>0</v>
      </c>
      <c r="O629" s="52">
        <f t="shared" si="803"/>
        <v>0</v>
      </c>
      <c r="P629" s="96" t="str">
        <f t="shared" si="804"/>
        <v xml:space="preserve"> </v>
      </c>
      <c r="Q629" s="166" t="str">
        <f>IF(OR(P629&lt;Довідники!$J$8, P629&gt;Довідники!$K$8), "!", "")</f>
        <v>!</v>
      </c>
      <c r="R629" s="216"/>
      <c r="S629" s="217"/>
      <c r="T629" s="217"/>
      <c r="U629" s="72">
        <f t="shared" si="775"/>
        <v>0</v>
      </c>
      <c r="V629" s="51"/>
      <c r="W629" s="51"/>
      <c r="X629" s="52"/>
      <c r="Y629" s="218"/>
      <c r="Z629" s="217"/>
      <c r="AA629" s="217"/>
      <c r="AB629" s="72">
        <f t="shared" si="776"/>
        <v>0</v>
      </c>
      <c r="AC629" s="51"/>
      <c r="AD629" s="51"/>
      <c r="AE629" s="219"/>
      <c r="AF629" s="216"/>
      <c r="AG629" s="217"/>
      <c r="AH629" s="217"/>
      <c r="AI629" s="72">
        <f t="shared" si="777"/>
        <v>0</v>
      </c>
      <c r="AJ629" s="51"/>
      <c r="AK629" s="51"/>
      <c r="AL629" s="52"/>
      <c r="AM629" s="218"/>
      <c r="AN629" s="217"/>
      <c r="AO629" s="217"/>
      <c r="AP629" s="72">
        <f t="shared" si="778"/>
        <v>0</v>
      </c>
      <c r="AQ629" s="51"/>
      <c r="AR629" s="51"/>
      <c r="AS629" s="219"/>
      <c r="AT629" s="216"/>
      <c r="AU629" s="217"/>
      <c r="AV629" s="217"/>
      <c r="AW629" s="72">
        <f t="shared" si="779"/>
        <v>0</v>
      </c>
      <c r="AX629" s="51"/>
      <c r="AY629" s="51"/>
      <c r="AZ629" s="52"/>
      <c r="BA629" s="218"/>
      <c r="BB629" s="217"/>
      <c r="BC629" s="217"/>
      <c r="BD629" s="72">
        <f t="shared" si="780"/>
        <v>0</v>
      </c>
      <c r="BE629" s="51"/>
      <c r="BF629" s="51"/>
      <c r="BG629" s="219"/>
      <c r="BH629" s="216"/>
      <c r="BI629" s="217"/>
      <c r="BJ629" s="217"/>
      <c r="BK629" s="72">
        <f t="shared" si="781"/>
        <v>0</v>
      </c>
      <c r="BL629" s="51"/>
      <c r="BM629" s="51"/>
      <c r="BN629" s="52"/>
      <c r="BO629" s="218"/>
      <c r="BP629" s="217"/>
      <c r="BQ629" s="217"/>
      <c r="BR629" s="72">
        <f t="shared" si="782"/>
        <v>0</v>
      </c>
      <c r="BS629" s="51"/>
      <c r="BT629" s="51"/>
      <c r="BU629" s="219"/>
      <c r="BV629" s="216"/>
      <c r="BW629" s="217"/>
      <c r="BX629" s="217"/>
      <c r="BY629" s="72">
        <f t="shared" si="783"/>
        <v>0</v>
      </c>
      <c r="BZ629" s="51"/>
      <c r="CA629" s="51"/>
      <c r="CB629" s="52"/>
      <c r="CC629" s="218"/>
      <c r="CD629" s="217"/>
      <c r="CE629" s="217"/>
      <c r="CF629" s="72">
        <f t="shared" si="784"/>
        <v>0</v>
      </c>
      <c r="CG629" s="51"/>
      <c r="CH629" s="51"/>
      <c r="CI629" s="219"/>
      <c r="CJ629" s="216"/>
      <c r="CK629" s="217"/>
      <c r="CL629" s="217"/>
      <c r="CM629" s="72">
        <f t="shared" si="785"/>
        <v>0</v>
      </c>
      <c r="CN629" s="51"/>
      <c r="CO629" s="51"/>
      <c r="CP629" s="52"/>
      <c r="CQ629" s="218"/>
      <c r="CR629" s="217"/>
      <c r="CS629" s="217"/>
      <c r="CT629" s="72">
        <f t="shared" si="786"/>
        <v>0</v>
      </c>
      <c r="CU629" s="51"/>
      <c r="CV629" s="51"/>
      <c r="CW629" s="219"/>
      <c r="CX629" s="216"/>
      <c r="CY629" s="217"/>
      <c r="CZ629" s="217"/>
      <c r="DA629" s="72">
        <f t="shared" si="787"/>
        <v>0</v>
      </c>
      <c r="DB629" s="51"/>
      <c r="DC629" s="51"/>
      <c r="DD629" s="52"/>
      <c r="DE629" s="218"/>
      <c r="DF629" s="217"/>
      <c r="DG629" s="217"/>
      <c r="DH629" s="72">
        <f t="shared" si="788"/>
        <v>0</v>
      </c>
      <c r="DI629" s="51"/>
      <c r="DJ629" s="51"/>
      <c r="DK629" s="219"/>
      <c r="DL629" s="170">
        <f t="shared" si="805"/>
        <v>0</v>
      </c>
      <c r="DM629" s="51">
        <f>DN629*Довідники!$H$2</f>
        <v>0</v>
      </c>
      <c r="DN629" s="72">
        <f t="shared" si="806"/>
        <v>0</v>
      </c>
      <c r="DO629" s="96" t="str">
        <f t="shared" si="789"/>
        <v xml:space="preserve"> </v>
      </c>
      <c r="DP629" s="68" t="str">
        <f>IF(OR(DO629&lt;Довідники!$J$3, DO629&gt;Довідники!$K$3), "!", "")</f>
        <v>!</v>
      </c>
      <c r="DQ629" s="120"/>
      <c r="DR629" s="45" t="str">
        <f t="shared" si="807"/>
        <v/>
      </c>
      <c r="DS629" s="47"/>
      <c r="DT629" s="119"/>
      <c r="DU629" s="119"/>
      <c r="DV629" s="119"/>
      <c r="DW629" s="179"/>
      <c r="DX629" s="182"/>
      <c r="DY629" s="119"/>
      <c r="DZ629" s="119"/>
      <c r="EA629" s="183"/>
      <c r="ED629" s="131">
        <f t="shared" si="808"/>
        <v>0</v>
      </c>
      <c r="EE629" s="131">
        <f t="shared" si="810"/>
        <v>0</v>
      </c>
      <c r="EF629" s="131">
        <f t="shared" si="811"/>
        <v>0</v>
      </c>
      <c r="EG629" s="131">
        <f t="shared" si="812"/>
        <v>0</v>
      </c>
      <c r="EH629" s="131">
        <f t="shared" si="813"/>
        <v>0</v>
      </c>
      <c r="EI629" s="131">
        <f t="shared" si="814"/>
        <v>0</v>
      </c>
      <c r="EJ629" s="131">
        <f t="shared" si="809"/>
        <v>0</v>
      </c>
      <c r="EL629" s="123">
        <f t="shared" si="773"/>
        <v>0</v>
      </c>
    </row>
    <row r="630" spans="1:142" ht="13.5" hidden="1" thickBot="1" x14ac:dyDescent="0.25">
      <c r="A630" s="49">
        <f t="shared" si="815"/>
        <v>41</v>
      </c>
      <c r="B630" s="588"/>
      <c r="C630" s="50" t="str">
        <f>IF(ISBLANK(D630)=FALSE,VLOOKUP(D630,Довідники!$B$2:$C$45,2,FALSE),"")</f>
        <v/>
      </c>
      <c r="D630" s="214"/>
      <c r="E630" s="215"/>
      <c r="F630" s="48" t="str">
        <f t="shared" si="796"/>
        <v/>
      </c>
      <c r="G630" s="48" t="str">
        <f>CONCATENATE(IF($X630="З", CONCATENATE($R$4, ","), ""), IF($X630=Довідники!$E$5, CONCATENATE($R$4, "*,"), ""), IF($AE630="З", CONCATENATE($Y$4, ","), ""), IF($AE630=Довідники!$E$5, CONCATENATE($Y$4, "*,"), ""), IF($AL630="З", CONCATENATE($AF$4, ","), ""), IF($AL630=Довідники!$E$5, CONCATENATE($AF$4, "*,"), ""), IF($AS630="З", CONCATENATE($AM$4, ","), ""), IF($AS630=Довідники!$E$5, CONCATENATE($AM$4, "*,"), ""), IF($AZ630="З", CONCATENATE($AT$4, ","), ""), IF($AZ630=Довідники!$E$5, CONCATENATE($AT$4, "*,"), ""), IF($BG630="З", CONCATENATE($BA$4, ","), ""), IF($BG630=Довідники!$E$5, CONCATENATE($BA$4, "*,"), ""), IF($BN630="З", CONCATENATE($BH$4, ","), ""), IF($BN630=Довідники!$E$5, CONCATENATE($BH$4, "*,"), ""), IF($BU630="З", CONCATENATE($BO$4, ","), ""), IF($BU630=Довідники!$E$5, CONCATENATE($BO$4, "*,"), ""), IF($CB630="З", CONCATENATE($BV$4, ","), ""), IF($CB630=Довідники!$E$5, CONCATENATE($BV$4, "*,"), ""), IF($CI630="З", CONCATENATE($CC$4, ","), ""), IF($CI630=Довідники!$E$5, CONCATENATE($CC$4, "*,"), ""), IF($CP630="З", CONCATENATE($CJ$4, ","), ""), IF($CP630=Довідники!$E$5, CONCATENATE($CJ$4, "*,"), ""), IF($CW630="З", CONCATENATE($CQ$4, ","), ""), IF($CW630=Довідники!$E$5, CONCATENATE($CQ$4, "*,"), ""), IF($DD630="З", CONCATENATE($CX$4, ","), ""), IF($DD630=Довідники!$E$5, CONCATENATE($CX$4, "*,"), ""), IF($DK630="З", CONCATENATE($DE$4, ","), ""), IF($DK630=Довідники!$E$5, CONCATENATE($DE$4, "*,"), ""))</f>
        <v/>
      </c>
      <c r="H630" s="48" t="str">
        <f t="shared" si="797"/>
        <v/>
      </c>
      <c r="I630" s="48" t="str">
        <f t="shared" si="798"/>
        <v/>
      </c>
      <c r="J630" s="48">
        <f t="shared" si="799"/>
        <v>0</v>
      </c>
      <c r="K630" s="48" t="str">
        <f t="shared" si="800"/>
        <v/>
      </c>
      <c r="L630" s="48">
        <f t="shared" si="774"/>
        <v>0</v>
      </c>
      <c r="M630" s="51">
        <f t="shared" si="801"/>
        <v>0</v>
      </c>
      <c r="N630" s="51">
        <f t="shared" si="802"/>
        <v>0</v>
      </c>
      <c r="O630" s="52">
        <f t="shared" si="803"/>
        <v>0</v>
      </c>
      <c r="P630" s="96" t="str">
        <f t="shared" si="804"/>
        <v xml:space="preserve"> </v>
      </c>
      <c r="Q630" s="166" t="str">
        <f>IF(OR(P630&lt;Довідники!$J$8, P630&gt;Довідники!$K$8), "!", "")</f>
        <v>!</v>
      </c>
      <c r="R630" s="216"/>
      <c r="S630" s="217"/>
      <c r="T630" s="217"/>
      <c r="U630" s="72">
        <f t="shared" si="775"/>
        <v>0</v>
      </c>
      <c r="V630" s="51"/>
      <c r="W630" s="51"/>
      <c r="X630" s="52"/>
      <c r="Y630" s="218"/>
      <c r="Z630" s="217"/>
      <c r="AA630" s="217"/>
      <c r="AB630" s="72">
        <f t="shared" si="776"/>
        <v>0</v>
      </c>
      <c r="AC630" s="51"/>
      <c r="AD630" s="51"/>
      <c r="AE630" s="219"/>
      <c r="AF630" s="216"/>
      <c r="AG630" s="217"/>
      <c r="AH630" s="217"/>
      <c r="AI630" s="72">
        <f t="shared" si="777"/>
        <v>0</v>
      </c>
      <c r="AJ630" s="51"/>
      <c r="AK630" s="51"/>
      <c r="AL630" s="52"/>
      <c r="AM630" s="218"/>
      <c r="AN630" s="217"/>
      <c r="AO630" s="217"/>
      <c r="AP630" s="72">
        <f t="shared" si="778"/>
        <v>0</v>
      </c>
      <c r="AQ630" s="51"/>
      <c r="AR630" s="51"/>
      <c r="AS630" s="219"/>
      <c r="AT630" s="216"/>
      <c r="AU630" s="217"/>
      <c r="AV630" s="217"/>
      <c r="AW630" s="72">
        <f t="shared" si="779"/>
        <v>0</v>
      </c>
      <c r="AX630" s="51"/>
      <c r="AY630" s="51"/>
      <c r="AZ630" s="52"/>
      <c r="BA630" s="218"/>
      <c r="BB630" s="217"/>
      <c r="BC630" s="217"/>
      <c r="BD630" s="72">
        <f t="shared" si="780"/>
        <v>0</v>
      </c>
      <c r="BE630" s="51"/>
      <c r="BF630" s="51"/>
      <c r="BG630" s="219"/>
      <c r="BH630" s="216"/>
      <c r="BI630" s="217"/>
      <c r="BJ630" s="217"/>
      <c r="BK630" s="72">
        <f t="shared" si="781"/>
        <v>0</v>
      </c>
      <c r="BL630" s="51"/>
      <c r="BM630" s="51"/>
      <c r="BN630" s="52"/>
      <c r="BO630" s="218"/>
      <c r="BP630" s="217"/>
      <c r="BQ630" s="217"/>
      <c r="BR630" s="72">
        <f t="shared" si="782"/>
        <v>0</v>
      </c>
      <c r="BS630" s="51"/>
      <c r="BT630" s="51"/>
      <c r="BU630" s="219"/>
      <c r="BV630" s="216"/>
      <c r="BW630" s="217"/>
      <c r="BX630" s="217"/>
      <c r="BY630" s="72">
        <f t="shared" si="783"/>
        <v>0</v>
      </c>
      <c r="BZ630" s="51"/>
      <c r="CA630" s="51"/>
      <c r="CB630" s="52"/>
      <c r="CC630" s="218"/>
      <c r="CD630" s="217"/>
      <c r="CE630" s="217"/>
      <c r="CF630" s="72">
        <f t="shared" si="784"/>
        <v>0</v>
      </c>
      <c r="CG630" s="51"/>
      <c r="CH630" s="51"/>
      <c r="CI630" s="219"/>
      <c r="CJ630" s="216"/>
      <c r="CK630" s="217"/>
      <c r="CL630" s="217"/>
      <c r="CM630" s="72">
        <f t="shared" si="785"/>
        <v>0</v>
      </c>
      <c r="CN630" s="51"/>
      <c r="CO630" s="51"/>
      <c r="CP630" s="52"/>
      <c r="CQ630" s="218"/>
      <c r="CR630" s="217"/>
      <c r="CS630" s="217"/>
      <c r="CT630" s="72">
        <f t="shared" si="786"/>
        <v>0</v>
      </c>
      <c r="CU630" s="51"/>
      <c r="CV630" s="51"/>
      <c r="CW630" s="219"/>
      <c r="CX630" s="216"/>
      <c r="CY630" s="217"/>
      <c r="CZ630" s="217"/>
      <c r="DA630" s="72">
        <f t="shared" si="787"/>
        <v>0</v>
      </c>
      <c r="DB630" s="51"/>
      <c r="DC630" s="51"/>
      <c r="DD630" s="52"/>
      <c r="DE630" s="218"/>
      <c r="DF630" s="217"/>
      <c r="DG630" s="217"/>
      <c r="DH630" s="72">
        <f t="shared" si="788"/>
        <v>0</v>
      </c>
      <c r="DI630" s="51"/>
      <c r="DJ630" s="51"/>
      <c r="DK630" s="219"/>
      <c r="DL630" s="170">
        <f t="shared" si="805"/>
        <v>0</v>
      </c>
      <c r="DM630" s="51">
        <f>DN630*Довідники!$H$2</f>
        <v>0</v>
      </c>
      <c r="DN630" s="72">
        <f t="shared" si="806"/>
        <v>0</v>
      </c>
      <c r="DO630" s="96" t="str">
        <f t="shared" si="789"/>
        <v xml:space="preserve"> </v>
      </c>
      <c r="DP630" s="68" t="str">
        <f>IF(OR(DO630&lt;Довідники!$J$3, DO630&gt;Довідники!$K$3), "!", "")</f>
        <v>!</v>
      </c>
      <c r="DQ630" s="120"/>
      <c r="DR630" s="45" t="str">
        <f t="shared" si="807"/>
        <v/>
      </c>
      <c r="DS630" s="47"/>
      <c r="DT630" s="119"/>
      <c r="DU630" s="119"/>
      <c r="DV630" s="119"/>
      <c r="DW630" s="179"/>
      <c r="DX630" s="182"/>
      <c r="DY630" s="119"/>
      <c r="DZ630" s="119"/>
      <c r="EA630" s="183"/>
      <c r="ED630" s="131">
        <f t="shared" si="808"/>
        <v>0</v>
      </c>
      <c r="EE630" s="131">
        <f t="shared" si="810"/>
        <v>0</v>
      </c>
      <c r="EF630" s="131">
        <f t="shared" si="811"/>
        <v>0</v>
      </c>
      <c r="EG630" s="131">
        <f t="shared" si="812"/>
        <v>0</v>
      </c>
      <c r="EH630" s="131">
        <f t="shared" si="813"/>
        <v>0</v>
      </c>
      <c r="EI630" s="131">
        <f t="shared" si="814"/>
        <v>0</v>
      </c>
      <c r="EJ630" s="131">
        <f t="shared" si="809"/>
        <v>0</v>
      </c>
      <c r="EL630" s="123">
        <f t="shared" si="773"/>
        <v>0</v>
      </c>
    </row>
    <row r="631" spans="1:142" ht="13.5" hidden="1" thickBot="1" x14ac:dyDescent="0.25">
      <c r="A631" s="49">
        <f t="shared" si="815"/>
        <v>42</v>
      </c>
      <c r="B631" s="588"/>
      <c r="C631" s="50" t="str">
        <f>IF(ISBLANK(D631)=FALSE,VLOOKUP(D631,Довідники!$B$2:$C$45,2,FALSE),"")</f>
        <v/>
      </c>
      <c r="D631" s="214"/>
      <c r="E631" s="215"/>
      <c r="F631" s="48" t="str">
        <f t="shared" si="796"/>
        <v/>
      </c>
      <c r="G631" s="48" t="str">
        <f>CONCATENATE(IF($X631="З", CONCATENATE($R$4, ","), ""), IF($X631=Довідники!$E$5, CONCATENATE($R$4, "*,"), ""), IF($AE631="З", CONCATENATE($Y$4, ","), ""), IF($AE631=Довідники!$E$5, CONCATENATE($Y$4, "*,"), ""), IF($AL631="З", CONCATENATE($AF$4, ","), ""), IF($AL631=Довідники!$E$5, CONCATENATE($AF$4, "*,"), ""), IF($AS631="З", CONCATENATE($AM$4, ","), ""), IF($AS631=Довідники!$E$5, CONCATENATE($AM$4, "*,"), ""), IF($AZ631="З", CONCATENATE($AT$4, ","), ""), IF($AZ631=Довідники!$E$5, CONCATENATE($AT$4, "*,"), ""), IF($BG631="З", CONCATENATE($BA$4, ","), ""), IF($BG631=Довідники!$E$5, CONCATENATE($BA$4, "*,"), ""), IF($BN631="З", CONCATENATE($BH$4, ","), ""), IF($BN631=Довідники!$E$5, CONCATENATE($BH$4, "*,"), ""), IF($BU631="З", CONCATENATE($BO$4, ","), ""), IF($BU631=Довідники!$E$5, CONCATENATE($BO$4, "*,"), ""), IF($CB631="З", CONCATENATE($BV$4, ","), ""), IF($CB631=Довідники!$E$5, CONCATENATE($BV$4, "*,"), ""), IF($CI631="З", CONCATENATE($CC$4, ","), ""), IF($CI631=Довідники!$E$5, CONCATENATE($CC$4, "*,"), ""), IF($CP631="З", CONCATENATE($CJ$4, ","), ""), IF($CP631=Довідники!$E$5, CONCATENATE($CJ$4, "*,"), ""), IF($CW631="З", CONCATENATE($CQ$4, ","), ""), IF($CW631=Довідники!$E$5, CONCATENATE($CQ$4, "*,"), ""), IF($DD631="З", CONCATENATE($CX$4, ","), ""), IF($DD631=Довідники!$E$5, CONCATENATE($CX$4, "*,"), ""), IF($DK631="З", CONCATENATE($DE$4, ","), ""), IF($DK631=Довідники!$E$5, CONCATENATE($DE$4, "*,"), ""))</f>
        <v/>
      </c>
      <c r="H631" s="48" t="str">
        <f t="shared" si="797"/>
        <v/>
      </c>
      <c r="I631" s="48" t="str">
        <f t="shared" si="798"/>
        <v/>
      </c>
      <c r="J631" s="48">
        <f t="shared" si="799"/>
        <v>0</v>
      </c>
      <c r="K631" s="48" t="str">
        <f t="shared" si="800"/>
        <v/>
      </c>
      <c r="L631" s="48">
        <f t="shared" si="774"/>
        <v>0</v>
      </c>
      <c r="M631" s="51">
        <f t="shared" si="801"/>
        <v>0</v>
      </c>
      <c r="N631" s="51">
        <f t="shared" si="802"/>
        <v>0</v>
      </c>
      <c r="O631" s="52">
        <f t="shared" si="803"/>
        <v>0</v>
      </c>
      <c r="P631" s="96" t="str">
        <f t="shared" si="804"/>
        <v xml:space="preserve"> </v>
      </c>
      <c r="Q631" s="166" t="str">
        <f>IF(OR(P631&lt;Довідники!$J$8, P631&gt;Довідники!$K$8), "!", "")</f>
        <v>!</v>
      </c>
      <c r="R631" s="216"/>
      <c r="S631" s="217"/>
      <c r="T631" s="217"/>
      <c r="U631" s="72">
        <f t="shared" si="775"/>
        <v>0</v>
      </c>
      <c r="V631" s="51"/>
      <c r="W631" s="51"/>
      <c r="X631" s="52"/>
      <c r="Y631" s="218"/>
      <c r="Z631" s="217"/>
      <c r="AA631" s="217"/>
      <c r="AB631" s="72">
        <f t="shared" si="776"/>
        <v>0</v>
      </c>
      <c r="AC631" s="51"/>
      <c r="AD631" s="51"/>
      <c r="AE631" s="219"/>
      <c r="AF631" s="216"/>
      <c r="AG631" s="217"/>
      <c r="AH631" s="217"/>
      <c r="AI631" s="72">
        <f t="shared" si="777"/>
        <v>0</v>
      </c>
      <c r="AJ631" s="51"/>
      <c r="AK631" s="51"/>
      <c r="AL631" s="52"/>
      <c r="AM631" s="218"/>
      <c r="AN631" s="217"/>
      <c r="AO631" s="217"/>
      <c r="AP631" s="72">
        <f t="shared" si="778"/>
        <v>0</v>
      </c>
      <c r="AQ631" s="51"/>
      <c r="AR631" s="51"/>
      <c r="AS631" s="219"/>
      <c r="AT631" s="216"/>
      <c r="AU631" s="217"/>
      <c r="AV631" s="217"/>
      <c r="AW631" s="72">
        <f t="shared" si="779"/>
        <v>0</v>
      </c>
      <c r="AX631" s="51"/>
      <c r="AY631" s="51"/>
      <c r="AZ631" s="52"/>
      <c r="BA631" s="218"/>
      <c r="BB631" s="217"/>
      <c r="BC631" s="217"/>
      <c r="BD631" s="72">
        <f t="shared" si="780"/>
        <v>0</v>
      </c>
      <c r="BE631" s="51"/>
      <c r="BF631" s="51"/>
      <c r="BG631" s="219"/>
      <c r="BH631" s="216"/>
      <c r="BI631" s="217"/>
      <c r="BJ631" s="217"/>
      <c r="BK631" s="72">
        <f t="shared" si="781"/>
        <v>0</v>
      </c>
      <c r="BL631" s="51"/>
      <c r="BM631" s="51"/>
      <c r="BN631" s="52"/>
      <c r="BO631" s="218"/>
      <c r="BP631" s="217"/>
      <c r="BQ631" s="217"/>
      <c r="BR631" s="72">
        <f t="shared" si="782"/>
        <v>0</v>
      </c>
      <c r="BS631" s="51"/>
      <c r="BT631" s="51"/>
      <c r="BU631" s="219"/>
      <c r="BV631" s="216"/>
      <c r="BW631" s="217"/>
      <c r="BX631" s="217"/>
      <c r="BY631" s="72">
        <f t="shared" si="783"/>
        <v>0</v>
      </c>
      <c r="BZ631" s="51"/>
      <c r="CA631" s="51"/>
      <c r="CB631" s="52"/>
      <c r="CC631" s="218"/>
      <c r="CD631" s="217"/>
      <c r="CE631" s="217"/>
      <c r="CF631" s="72">
        <f t="shared" si="784"/>
        <v>0</v>
      </c>
      <c r="CG631" s="51"/>
      <c r="CH631" s="51"/>
      <c r="CI631" s="219"/>
      <c r="CJ631" s="216"/>
      <c r="CK631" s="217"/>
      <c r="CL631" s="217"/>
      <c r="CM631" s="72">
        <f t="shared" si="785"/>
        <v>0</v>
      </c>
      <c r="CN631" s="51"/>
      <c r="CO631" s="51"/>
      <c r="CP631" s="52"/>
      <c r="CQ631" s="218"/>
      <c r="CR631" s="217"/>
      <c r="CS631" s="217"/>
      <c r="CT631" s="72">
        <f t="shared" si="786"/>
        <v>0</v>
      </c>
      <c r="CU631" s="51"/>
      <c r="CV631" s="51"/>
      <c r="CW631" s="219"/>
      <c r="CX631" s="216"/>
      <c r="CY631" s="217"/>
      <c r="CZ631" s="217"/>
      <c r="DA631" s="72">
        <f t="shared" si="787"/>
        <v>0</v>
      </c>
      <c r="DB631" s="51"/>
      <c r="DC631" s="51"/>
      <c r="DD631" s="52"/>
      <c r="DE631" s="218"/>
      <c r="DF631" s="217"/>
      <c r="DG631" s="217"/>
      <c r="DH631" s="72">
        <f t="shared" si="788"/>
        <v>0</v>
      </c>
      <c r="DI631" s="51"/>
      <c r="DJ631" s="51"/>
      <c r="DK631" s="219"/>
      <c r="DL631" s="170">
        <f t="shared" si="805"/>
        <v>0</v>
      </c>
      <c r="DM631" s="51">
        <f>DN631*Довідники!$H$2</f>
        <v>0</v>
      </c>
      <c r="DN631" s="72">
        <f t="shared" si="806"/>
        <v>0</v>
      </c>
      <c r="DO631" s="96" t="str">
        <f t="shared" si="789"/>
        <v xml:space="preserve"> </v>
      </c>
      <c r="DP631" s="68" t="str">
        <f>IF(OR(DO631&lt;Довідники!$J$3, DO631&gt;Довідники!$K$3), "!", "")</f>
        <v>!</v>
      </c>
      <c r="DQ631" s="120"/>
      <c r="DR631" s="45" t="str">
        <f t="shared" si="807"/>
        <v/>
      </c>
      <c r="DS631" s="47"/>
      <c r="DT631" s="119"/>
      <c r="DU631" s="119"/>
      <c r="DV631" s="119"/>
      <c r="DW631" s="179"/>
      <c r="DX631" s="182"/>
      <c r="DY631" s="119"/>
      <c r="DZ631" s="119"/>
      <c r="EA631" s="183"/>
      <c r="ED631" s="131">
        <f t="shared" si="808"/>
        <v>0</v>
      </c>
      <c r="EE631" s="131">
        <f t="shared" si="810"/>
        <v>0</v>
      </c>
      <c r="EF631" s="131">
        <f t="shared" si="811"/>
        <v>0</v>
      </c>
      <c r="EG631" s="131">
        <f t="shared" si="812"/>
        <v>0</v>
      </c>
      <c r="EH631" s="131">
        <f t="shared" si="813"/>
        <v>0</v>
      </c>
      <c r="EI631" s="131">
        <f t="shared" si="814"/>
        <v>0</v>
      </c>
      <c r="EJ631" s="131">
        <f t="shared" si="809"/>
        <v>0</v>
      </c>
      <c r="EL631" s="123">
        <f t="shared" si="773"/>
        <v>0</v>
      </c>
    </row>
    <row r="632" spans="1:142" ht="13.5" hidden="1" thickBot="1" x14ac:dyDescent="0.25">
      <c r="A632" s="49">
        <f t="shared" si="815"/>
        <v>43</v>
      </c>
      <c r="B632" s="588"/>
      <c r="C632" s="50" t="str">
        <f>IF(ISBLANK(D632)=FALSE,VLOOKUP(D632,Довідники!$B$2:$C$45,2,FALSE),"")</f>
        <v/>
      </c>
      <c r="D632" s="214"/>
      <c r="E632" s="215"/>
      <c r="F632" s="48" t="str">
        <f t="shared" si="796"/>
        <v/>
      </c>
      <c r="G632" s="48" t="str">
        <f>CONCATENATE(IF($X632="З", CONCATENATE($R$4, ","), ""), IF($X632=Довідники!$E$5, CONCATENATE($R$4, "*,"), ""), IF($AE632="З", CONCATENATE($Y$4, ","), ""), IF($AE632=Довідники!$E$5, CONCATENATE($Y$4, "*,"), ""), IF($AL632="З", CONCATENATE($AF$4, ","), ""), IF($AL632=Довідники!$E$5, CONCATENATE($AF$4, "*,"), ""), IF($AS632="З", CONCATENATE($AM$4, ","), ""), IF($AS632=Довідники!$E$5, CONCATENATE($AM$4, "*,"), ""), IF($AZ632="З", CONCATENATE($AT$4, ","), ""), IF($AZ632=Довідники!$E$5, CONCATENATE($AT$4, "*,"), ""), IF($BG632="З", CONCATENATE($BA$4, ","), ""), IF($BG632=Довідники!$E$5, CONCATENATE($BA$4, "*,"), ""), IF($BN632="З", CONCATENATE($BH$4, ","), ""), IF($BN632=Довідники!$E$5, CONCATENATE($BH$4, "*,"), ""), IF($BU632="З", CONCATENATE($BO$4, ","), ""), IF($BU632=Довідники!$E$5, CONCATENATE($BO$4, "*,"), ""), IF($CB632="З", CONCATENATE($BV$4, ","), ""), IF($CB632=Довідники!$E$5, CONCATENATE($BV$4, "*,"), ""), IF($CI632="З", CONCATENATE($CC$4, ","), ""), IF($CI632=Довідники!$E$5, CONCATENATE($CC$4, "*,"), ""), IF($CP632="З", CONCATENATE($CJ$4, ","), ""), IF($CP632=Довідники!$E$5, CONCATENATE($CJ$4, "*,"), ""), IF($CW632="З", CONCATENATE($CQ$4, ","), ""), IF($CW632=Довідники!$E$5, CONCATENATE($CQ$4, "*,"), ""), IF($DD632="З", CONCATENATE($CX$4, ","), ""), IF($DD632=Довідники!$E$5, CONCATENATE($CX$4, "*,"), ""), IF($DK632="З", CONCATENATE($DE$4, ","), ""), IF($DK632=Довідники!$E$5, CONCATENATE($DE$4, "*,"), ""))</f>
        <v/>
      </c>
      <c r="H632" s="48" t="str">
        <f t="shared" si="797"/>
        <v/>
      </c>
      <c r="I632" s="48" t="str">
        <f t="shared" si="798"/>
        <v/>
      </c>
      <c r="J632" s="48">
        <f t="shared" si="799"/>
        <v>0</v>
      </c>
      <c r="K632" s="48" t="str">
        <f t="shared" si="800"/>
        <v/>
      </c>
      <c r="L632" s="48">
        <f t="shared" si="774"/>
        <v>0</v>
      </c>
      <c r="M632" s="51">
        <f t="shared" si="801"/>
        <v>0</v>
      </c>
      <c r="N632" s="51">
        <f t="shared" si="802"/>
        <v>0</v>
      </c>
      <c r="O632" s="52">
        <f t="shared" si="803"/>
        <v>0</v>
      </c>
      <c r="P632" s="96" t="str">
        <f t="shared" si="804"/>
        <v xml:space="preserve"> </v>
      </c>
      <c r="Q632" s="166" t="str">
        <f>IF(OR(P632&lt;Довідники!$J$8, P632&gt;Довідники!$K$8), "!", "")</f>
        <v>!</v>
      </c>
      <c r="R632" s="216"/>
      <c r="S632" s="217"/>
      <c r="T632" s="217"/>
      <c r="U632" s="72">
        <f t="shared" si="775"/>
        <v>0</v>
      </c>
      <c r="V632" s="51"/>
      <c r="W632" s="51"/>
      <c r="X632" s="52"/>
      <c r="Y632" s="218"/>
      <c r="Z632" s="217"/>
      <c r="AA632" s="217"/>
      <c r="AB632" s="72">
        <f t="shared" si="776"/>
        <v>0</v>
      </c>
      <c r="AC632" s="51"/>
      <c r="AD632" s="51"/>
      <c r="AE632" s="219"/>
      <c r="AF632" s="216"/>
      <c r="AG632" s="217"/>
      <c r="AH632" s="217"/>
      <c r="AI632" s="72">
        <f t="shared" si="777"/>
        <v>0</v>
      </c>
      <c r="AJ632" s="51"/>
      <c r="AK632" s="51"/>
      <c r="AL632" s="52"/>
      <c r="AM632" s="218"/>
      <c r="AN632" s="217"/>
      <c r="AO632" s="217"/>
      <c r="AP632" s="72">
        <f t="shared" si="778"/>
        <v>0</v>
      </c>
      <c r="AQ632" s="51"/>
      <c r="AR632" s="51"/>
      <c r="AS632" s="219"/>
      <c r="AT632" s="216"/>
      <c r="AU632" s="217"/>
      <c r="AV632" s="217"/>
      <c r="AW632" s="72">
        <f t="shared" si="779"/>
        <v>0</v>
      </c>
      <c r="AX632" s="51"/>
      <c r="AY632" s="51"/>
      <c r="AZ632" s="52"/>
      <c r="BA632" s="218"/>
      <c r="BB632" s="217"/>
      <c r="BC632" s="217"/>
      <c r="BD632" s="72">
        <f t="shared" si="780"/>
        <v>0</v>
      </c>
      <c r="BE632" s="51"/>
      <c r="BF632" s="51"/>
      <c r="BG632" s="219"/>
      <c r="BH632" s="216"/>
      <c r="BI632" s="217"/>
      <c r="BJ632" s="217"/>
      <c r="BK632" s="72">
        <f t="shared" si="781"/>
        <v>0</v>
      </c>
      <c r="BL632" s="51"/>
      <c r="BM632" s="51"/>
      <c r="BN632" s="52"/>
      <c r="BO632" s="218"/>
      <c r="BP632" s="217"/>
      <c r="BQ632" s="217"/>
      <c r="BR632" s="72">
        <f t="shared" si="782"/>
        <v>0</v>
      </c>
      <c r="BS632" s="51"/>
      <c r="BT632" s="51"/>
      <c r="BU632" s="219"/>
      <c r="BV632" s="216"/>
      <c r="BW632" s="217"/>
      <c r="BX632" s="217"/>
      <c r="BY632" s="72">
        <f t="shared" si="783"/>
        <v>0</v>
      </c>
      <c r="BZ632" s="51"/>
      <c r="CA632" s="51"/>
      <c r="CB632" s="52"/>
      <c r="CC632" s="218"/>
      <c r="CD632" s="217"/>
      <c r="CE632" s="217"/>
      <c r="CF632" s="72">
        <f t="shared" si="784"/>
        <v>0</v>
      </c>
      <c r="CG632" s="51"/>
      <c r="CH632" s="51"/>
      <c r="CI632" s="219"/>
      <c r="CJ632" s="216"/>
      <c r="CK632" s="217"/>
      <c r="CL632" s="217"/>
      <c r="CM632" s="72">
        <f t="shared" si="785"/>
        <v>0</v>
      </c>
      <c r="CN632" s="51"/>
      <c r="CO632" s="51"/>
      <c r="CP632" s="52"/>
      <c r="CQ632" s="218"/>
      <c r="CR632" s="217"/>
      <c r="CS632" s="217"/>
      <c r="CT632" s="72">
        <f t="shared" si="786"/>
        <v>0</v>
      </c>
      <c r="CU632" s="51"/>
      <c r="CV632" s="51"/>
      <c r="CW632" s="219"/>
      <c r="CX632" s="216"/>
      <c r="CY632" s="217"/>
      <c r="CZ632" s="217"/>
      <c r="DA632" s="72">
        <f t="shared" si="787"/>
        <v>0</v>
      </c>
      <c r="DB632" s="51"/>
      <c r="DC632" s="51"/>
      <c r="DD632" s="52"/>
      <c r="DE632" s="218"/>
      <c r="DF632" s="217"/>
      <c r="DG632" s="217"/>
      <c r="DH632" s="72">
        <f t="shared" si="788"/>
        <v>0</v>
      </c>
      <c r="DI632" s="51"/>
      <c r="DJ632" s="51"/>
      <c r="DK632" s="219"/>
      <c r="DL632" s="170">
        <f t="shared" si="805"/>
        <v>0</v>
      </c>
      <c r="DM632" s="51">
        <f>DN632*Довідники!$H$2</f>
        <v>0</v>
      </c>
      <c r="DN632" s="72">
        <f t="shared" si="806"/>
        <v>0</v>
      </c>
      <c r="DO632" s="96" t="str">
        <f t="shared" si="789"/>
        <v xml:space="preserve"> </v>
      </c>
      <c r="DP632" s="68" t="str">
        <f>IF(OR(DO632&lt;Довідники!$J$3, DO632&gt;Довідники!$K$3), "!", "")</f>
        <v>!</v>
      </c>
      <c r="DQ632" s="120"/>
      <c r="DR632" s="45" t="str">
        <f t="shared" si="807"/>
        <v/>
      </c>
      <c r="DS632" s="47"/>
      <c r="DT632" s="119"/>
      <c r="DU632" s="119"/>
      <c r="DV632" s="119"/>
      <c r="DW632" s="179"/>
      <c r="DX632" s="182"/>
      <c r="DY632" s="119"/>
      <c r="DZ632" s="119"/>
      <c r="EA632" s="183"/>
      <c r="ED632" s="131">
        <f t="shared" si="808"/>
        <v>0</v>
      </c>
      <c r="EE632" s="131">
        <f t="shared" si="810"/>
        <v>0</v>
      </c>
      <c r="EF632" s="131">
        <f t="shared" si="811"/>
        <v>0</v>
      </c>
      <c r="EG632" s="131">
        <f t="shared" si="812"/>
        <v>0</v>
      </c>
      <c r="EH632" s="131">
        <f t="shared" si="813"/>
        <v>0</v>
      </c>
      <c r="EI632" s="131">
        <f t="shared" si="814"/>
        <v>0</v>
      </c>
      <c r="EJ632" s="131">
        <f t="shared" si="809"/>
        <v>0</v>
      </c>
      <c r="EL632" s="123">
        <f t="shared" si="773"/>
        <v>0</v>
      </c>
    </row>
    <row r="633" spans="1:142" ht="13.5" hidden="1" thickBot="1" x14ac:dyDescent="0.25">
      <c r="A633" s="49">
        <f t="shared" si="815"/>
        <v>44</v>
      </c>
      <c r="B633" s="588"/>
      <c r="C633" s="50" t="str">
        <f>IF(ISBLANK(D633)=FALSE,VLOOKUP(D633,Довідники!$B$2:$C$45,2,FALSE),"")</f>
        <v/>
      </c>
      <c r="D633" s="214"/>
      <c r="E633" s="215"/>
      <c r="F633" s="48" t="str">
        <f t="shared" si="796"/>
        <v/>
      </c>
      <c r="G633" s="48" t="str">
        <f>CONCATENATE(IF($X633="З", CONCATENATE($R$4, ","), ""), IF($X633=Довідники!$E$5, CONCATENATE($R$4, "*,"), ""), IF($AE633="З", CONCATENATE($Y$4, ","), ""), IF($AE633=Довідники!$E$5, CONCATENATE($Y$4, "*,"), ""), IF($AL633="З", CONCATENATE($AF$4, ","), ""), IF($AL633=Довідники!$E$5, CONCATENATE($AF$4, "*,"), ""), IF($AS633="З", CONCATENATE($AM$4, ","), ""), IF($AS633=Довідники!$E$5, CONCATENATE($AM$4, "*,"), ""), IF($AZ633="З", CONCATENATE($AT$4, ","), ""), IF($AZ633=Довідники!$E$5, CONCATENATE($AT$4, "*,"), ""), IF($BG633="З", CONCATENATE($BA$4, ","), ""), IF($BG633=Довідники!$E$5, CONCATENATE($BA$4, "*,"), ""), IF($BN633="З", CONCATENATE($BH$4, ","), ""), IF($BN633=Довідники!$E$5, CONCATENATE($BH$4, "*,"), ""), IF($BU633="З", CONCATENATE($BO$4, ","), ""), IF($BU633=Довідники!$E$5, CONCATENATE($BO$4, "*,"), ""), IF($CB633="З", CONCATENATE($BV$4, ","), ""), IF($CB633=Довідники!$E$5, CONCATENATE($BV$4, "*,"), ""), IF($CI633="З", CONCATENATE($CC$4, ","), ""), IF($CI633=Довідники!$E$5, CONCATENATE($CC$4, "*,"), ""), IF($CP633="З", CONCATENATE($CJ$4, ","), ""), IF($CP633=Довідники!$E$5, CONCATENATE($CJ$4, "*,"), ""), IF($CW633="З", CONCATENATE($CQ$4, ","), ""), IF($CW633=Довідники!$E$5, CONCATENATE($CQ$4, "*,"), ""), IF($DD633="З", CONCATENATE($CX$4, ","), ""), IF($DD633=Довідники!$E$5, CONCATENATE($CX$4, "*,"), ""), IF($DK633="З", CONCATENATE($DE$4, ","), ""), IF($DK633=Довідники!$E$5, CONCATENATE($DE$4, "*,"), ""))</f>
        <v/>
      </c>
      <c r="H633" s="48" t="str">
        <f t="shared" si="797"/>
        <v/>
      </c>
      <c r="I633" s="48" t="str">
        <f t="shared" si="798"/>
        <v/>
      </c>
      <c r="J633" s="48">
        <f t="shared" si="799"/>
        <v>0</v>
      </c>
      <c r="K633" s="48" t="str">
        <f t="shared" si="800"/>
        <v/>
      </c>
      <c r="L633" s="48">
        <f t="shared" si="774"/>
        <v>0</v>
      </c>
      <c r="M633" s="51">
        <f t="shared" si="801"/>
        <v>0</v>
      </c>
      <c r="N633" s="51">
        <f t="shared" si="802"/>
        <v>0</v>
      </c>
      <c r="O633" s="52">
        <f t="shared" si="803"/>
        <v>0</v>
      </c>
      <c r="P633" s="96" t="str">
        <f t="shared" si="804"/>
        <v xml:space="preserve"> </v>
      </c>
      <c r="Q633" s="166" t="str">
        <f>IF(OR(P633&lt;Довідники!$J$8, P633&gt;Довідники!$K$8), "!", "")</f>
        <v>!</v>
      </c>
      <c r="R633" s="216"/>
      <c r="S633" s="217"/>
      <c r="T633" s="217"/>
      <c r="U633" s="72">
        <f t="shared" si="775"/>
        <v>0</v>
      </c>
      <c r="V633" s="51"/>
      <c r="W633" s="51"/>
      <c r="X633" s="52"/>
      <c r="Y633" s="218"/>
      <c r="Z633" s="217"/>
      <c r="AA633" s="217"/>
      <c r="AB633" s="72">
        <f t="shared" si="776"/>
        <v>0</v>
      </c>
      <c r="AC633" s="51"/>
      <c r="AD633" s="51"/>
      <c r="AE633" s="219"/>
      <c r="AF633" s="216"/>
      <c r="AG633" s="217"/>
      <c r="AH633" s="217"/>
      <c r="AI633" s="72">
        <f t="shared" si="777"/>
        <v>0</v>
      </c>
      <c r="AJ633" s="51"/>
      <c r="AK633" s="51"/>
      <c r="AL633" s="52"/>
      <c r="AM633" s="218"/>
      <c r="AN633" s="217"/>
      <c r="AO633" s="217"/>
      <c r="AP633" s="72">
        <f t="shared" si="778"/>
        <v>0</v>
      </c>
      <c r="AQ633" s="51"/>
      <c r="AR633" s="51"/>
      <c r="AS633" s="219"/>
      <c r="AT633" s="216"/>
      <c r="AU633" s="217"/>
      <c r="AV633" s="217"/>
      <c r="AW633" s="72">
        <f t="shared" si="779"/>
        <v>0</v>
      </c>
      <c r="AX633" s="51"/>
      <c r="AY633" s="51"/>
      <c r="AZ633" s="52"/>
      <c r="BA633" s="218"/>
      <c r="BB633" s="217"/>
      <c r="BC633" s="217"/>
      <c r="BD633" s="72">
        <f t="shared" si="780"/>
        <v>0</v>
      </c>
      <c r="BE633" s="51"/>
      <c r="BF633" s="51"/>
      <c r="BG633" s="219"/>
      <c r="BH633" s="216"/>
      <c r="BI633" s="217"/>
      <c r="BJ633" s="217"/>
      <c r="BK633" s="72">
        <f t="shared" si="781"/>
        <v>0</v>
      </c>
      <c r="BL633" s="51"/>
      <c r="BM633" s="51"/>
      <c r="BN633" s="52"/>
      <c r="BO633" s="218"/>
      <c r="BP633" s="217"/>
      <c r="BQ633" s="217"/>
      <c r="BR633" s="72">
        <f t="shared" si="782"/>
        <v>0</v>
      </c>
      <c r="BS633" s="51"/>
      <c r="BT633" s="51"/>
      <c r="BU633" s="219"/>
      <c r="BV633" s="216"/>
      <c r="BW633" s="217"/>
      <c r="BX633" s="217"/>
      <c r="BY633" s="72">
        <f t="shared" si="783"/>
        <v>0</v>
      </c>
      <c r="BZ633" s="51"/>
      <c r="CA633" s="51"/>
      <c r="CB633" s="52"/>
      <c r="CC633" s="218"/>
      <c r="CD633" s="217"/>
      <c r="CE633" s="217"/>
      <c r="CF633" s="72">
        <f t="shared" si="784"/>
        <v>0</v>
      </c>
      <c r="CG633" s="51"/>
      <c r="CH633" s="51"/>
      <c r="CI633" s="219"/>
      <c r="CJ633" s="216"/>
      <c r="CK633" s="217"/>
      <c r="CL633" s="217"/>
      <c r="CM633" s="72">
        <f t="shared" si="785"/>
        <v>0</v>
      </c>
      <c r="CN633" s="51"/>
      <c r="CO633" s="51"/>
      <c r="CP633" s="52"/>
      <c r="CQ633" s="218"/>
      <c r="CR633" s="217"/>
      <c r="CS633" s="217"/>
      <c r="CT633" s="72">
        <f t="shared" si="786"/>
        <v>0</v>
      </c>
      <c r="CU633" s="51"/>
      <c r="CV633" s="51"/>
      <c r="CW633" s="219"/>
      <c r="CX633" s="216"/>
      <c r="CY633" s="217"/>
      <c r="CZ633" s="217"/>
      <c r="DA633" s="72">
        <f t="shared" si="787"/>
        <v>0</v>
      </c>
      <c r="DB633" s="51"/>
      <c r="DC633" s="51"/>
      <c r="DD633" s="52"/>
      <c r="DE633" s="218"/>
      <c r="DF633" s="217"/>
      <c r="DG633" s="217"/>
      <c r="DH633" s="72">
        <f t="shared" si="788"/>
        <v>0</v>
      </c>
      <c r="DI633" s="51"/>
      <c r="DJ633" s="51"/>
      <c r="DK633" s="219"/>
      <c r="DL633" s="170">
        <f t="shared" si="805"/>
        <v>0</v>
      </c>
      <c r="DM633" s="51">
        <f>DN633*Довідники!$H$2</f>
        <v>0</v>
      </c>
      <c r="DN633" s="72">
        <f t="shared" si="806"/>
        <v>0</v>
      </c>
      <c r="DO633" s="96" t="str">
        <f t="shared" si="789"/>
        <v xml:space="preserve"> </v>
      </c>
      <c r="DP633" s="68" t="str">
        <f>IF(OR(DO633&lt;Довідники!$J$3, DO633&gt;Довідники!$K$3), "!", "")</f>
        <v>!</v>
      </c>
      <c r="DQ633" s="120"/>
      <c r="DR633" s="45" t="str">
        <f t="shared" si="807"/>
        <v/>
      </c>
      <c r="DS633" s="47"/>
      <c r="DT633" s="119"/>
      <c r="DU633" s="119"/>
      <c r="DV633" s="119"/>
      <c r="DW633" s="179"/>
      <c r="DX633" s="182"/>
      <c r="DY633" s="119"/>
      <c r="DZ633" s="119"/>
      <c r="EA633" s="183"/>
      <c r="ED633" s="131">
        <f t="shared" si="808"/>
        <v>0</v>
      </c>
      <c r="EE633" s="131">
        <f t="shared" si="810"/>
        <v>0</v>
      </c>
      <c r="EF633" s="131">
        <f t="shared" si="811"/>
        <v>0</v>
      </c>
      <c r="EG633" s="131">
        <f t="shared" si="812"/>
        <v>0</v>
      </c>
      <c r="EH633" s="131">
        <f t="shared" si="813"/>
        <v>0</v>
      </c>
      <c r="EI633" s="131">
        <f t="shared" si="814"/>
        <v>0</v>
      </c>
      <c r="EJ633" s="131">
        <f t="shared" si="809"/>
        <v>0</v>
      </c>
      <c r="EL633" s="123">
        <f t="shared" si="773"/>
        <v>0</v>
      </c>
    </row>
    <row r="634" spans="1:142" ht="13.5" hidden="1" thickBot="1" x14ac:dyDescent="0.25">
      <c r="A634" s="49">
        <f t="shared" si="815"/>
        <v>45</v>
      </c>
      <c r="B634" s="588"/>
      <c r="C634" s="50" t="str">
        <f>IF(ISBLANK(D634)=FALSE,VLOOKUP(D634,Довідники!$B$2:$C$45,2,FALSE),"")</f>
        <v/>
      </c>
      <c r="D634" s="214"/>
      <c r="E634" s="215"/>
      <c r="F634" s="48" t="str">
        <f t="shared" si="796"/>
        <v/>
      </c>
      <c r="G634" s="48" t="str">
        <f>CONCATENATE(IF($X634="З", CONCATENATE($R$4, ","), ""), IF($X634=Довідники!$E$5, CONCATENATE($R$4, "*,"), ""), IF($AE634="З", CONCATENATE($Y$4, ","), ""), IF($AE634=Довідники!$E$5, CONCATENATE($Y$4, "*,"), ""), IF($AL634="З", CONCATENATE($AF$4, ","), ""), IF($AL634=Довідники!$E$5, CONCATENATE($AF$4, "*,"), ""), IF($AS634="З", CONCATENATE($AM$4, ","), ""), IF($AS634=Довідники!$E$5, CONCATENATE($AM$4, "*,"), ""), IF($AZ634="З", CONCATENATE($AT$4, ","), ""), IF($AZ634=Довідники!$E$5, CONCATENATE($AT$4, "*,"), ""), IF($BG634="З", CONCATENATE($BA$4, ","), ""), IF($BG634=Довідники!$E$5, CONCATENATE($BA$4, "*,"), ""), IF($BN634="З", CONCATENATE($BH$4, ","), ""), IF($BN634=Довідники!$E$5, CONCATENATE($BH$4, "*,"), ""), IF($BU634="З", CONCATENATE($BO$4, ","), ""), IF($BU634=Довідники!$E$5, CONCATENATE($BO$4, "*,"), ""), IF($CB634="З", CONCATENATE($BV$4, ","), ""), IF($CB634=Довідники!$E$5, CONCATENATE($BV$4, "*,"), ""), IF($CI634="З", CONCATENATE($CC$4, ","), ""), IF($CI634=Довідники!$E$5, CONCATENATE($CC$4, "*,"), ""), IF($CP634="З", CONCATENATE($CJ$4, ","), ""), IF($CP634=Довідники!$E$5, CONCATENATE($CJ$4, "*,"), ""), IF($CW634="З", CONCATENATE($CQ$4, ","), ""), IF($CW634=Довідники!$E$5, CONCATENATE($CQ$4, "*,"), ""), IF($DD634="З", CONCATENATE($CX$4, ","), ""), IF($DD634=Довідники!$E$5, CONCATENATE($CX$4, "*,"), ""), IF($DK634="З", CONCATENATE($DE$4, ","), ""), IF($DK634=Довідники!$E$5, CONCATENATE($DE$4, "*,"), ""))</f>
        <v/>
      </c>
      <c r="H634" s="48" t="str">
        <f t="shared" si="797"/>
        <v/>
      </c>
      <c r="I634" s="48" t="str">
        <f t="shared" si="798"/>
        <v/>
      </c>
      <c r="J634" s="48">
        <f t="shared" si="799"/>
        <v>0</v>
      </c>
      <c r="K634" s="48" t="str">
        <f t="shared" si="800"/>
        <v/>
      </c>
      <c r="L634" s="48">
        <f t="shared" si="774"/>
        <v>0</v>
      </c>
      <c r="M634" s="51">
        <f t="shared" si="801"/>
        <v>0</v>
      </c>
      <c r="N634" s="51">
        <f t="shared" si="802"/>
        <v>0</v>
      </c>
      <c r="O634" s="52">
        <f t="shared" si="803"/>
        <v>0</v>
      </c>
      <c r="P634" s="96" t="str">
        <f t="shared" si="804"/>
        <v xml:space="preserve"> </v>
      </c>
      <c r="Q634" s="166" t="str">
        <f>IF(OR(P634&lt;Довідники!$J$8, P634&gt;Довідники!$K$8), "!", "")</f>
        <v>!</v>
      </c>
      <c r="R634" s="216"/>
      <c r="S634" s="217"/>
      <c r="T634" s="217"/>
      <c r="U634" s="72">
        <f t="shared" si="775"/>
        <v>0</v>
      </c>
      <c r="V634" s="51"/>
      <c r="W634" s="51"/>
      <c r="X634" s="52"/>
      <c r="Y634" s="218"/>
      <c r="Z634" s="217"/>
      <c r="AA634" s="217"/>
      <c r="AB634" s="72">
        <f t="shared" si="776"/>
        <v>0</v>
      </c>
      <c r="AC634" s="51"/>
      <c r="AD634" s="51"/>
      <c r="AE634" s="219"/>
      <c r="AF634" s="216"/>
      <c r="AG634" s="217"/>
      <c r="AH634" s="217"/>
      <c r="AI634" s="72">
        <f t="shared" si="777"/>
        <v>0</v>
      </c>
      <c r="AJ634" s="51"/>
      <c r="AK634" s="51"/>
      <c r="AL634" s="52"/>
      <c r="AM634" s="218"/>
      <c r="AN634" s="217"/>
      <c r="AO634" s="217"/>
      <c r="AP634" s="72">
        <f t="shared" si="778"/>
        <v>0</v>
      </c>
      <c r="AQ634" s="51"/>
      <c r="AR634" s="51"/>
      <c r="AS634" s="219"/>
      <c r="AT634" s="216"/>
      <c r="AU634" s="217"/>
      <c r="AV634" s="217"/>
      <c r="AW634" s="72">
        <f t="shared" si="779"/>
        <v>0</v>
      </c>
      <c r="AX634" s="51"/>
      <c r="AY634" s="51"/>
      <c r="AZ634" s="52"/>
      <c r="BA634" s="218"/>
      <c r="BB634" s="217"/>
      <c r="BC634" s="217"/>
      <c r="BD634" s="72">
        <f t="shared" si="780"/>
        <v>0</v>
      </c>
      <c r="BE634" s="51"/>
      <c r="BF634" s="51"/>
      <c r="BG634" s="219"/>
      <c r="BH634" s="216"/>
      <c r="BI634" s="217"/>
      <c r="BJ634" s="217"/>
      <c r="BK634" s="72">
        <f t="shared" si="781"/>
        <v>0</v>
      </c>
      <c r="BL634" s="51"/>
      <c r="BM634" s="51"/>
      <c r="BN634" s="52"/>
      <c r="BO634" s="218"/>
      <c r="BP634" s="217"/>
      <c r="BQ634" s="217"/>
      <c r="BR634" s="72">
        <f t="shared" si="782"/>
        <v>0</v>
      </c>
      <c r="BS634" s="51"/>
      <c r="BT634" s="51"/>
      <c r="BU634" s="219"/>
      <c r="BV634" s="216"/>
      <c r="BW634" s="217"/>
      <c r="BX634" s="217"/>
      <c r="BY634" s="72">
        <f t="shared" si="783"/>
        <v>0</v>
      </c>
      <c r="BZ634" s="51"/>
      <c r="CA634" s="51"/>
      <c r="CB634" s="52"/>
      <c r="CC634" s="218"/>
      <c r="CD634" s="217"/>
      <c r="CE634" s="217"/>
      <c r="CF634" s="72">
        <f t="shared" si="784"/>
        <v>0</v>
      </c>
      <c r="CG634" s="51"/>
      <c r="CH634" s="51"/>
      <c r="CI634" s="219"/>
      <c r="CJ634" s="216"/>
      <c r="CK634" s="217"/>
      <c r="CL634" s="217"/>
      <c r="CM634" s="72">
        <f t="shared" si="785"/>
        <v>0</v>
      </c>
      <c r="CN634" s="51"/>
      <c r="CO634" s="51"/>
      <c r="CP634" s="52"/>
      <c r="CQ634" s="218"/>
      <c r="CR634" s="217"/>
      <c r="CS634" s="217"/>
      <c r="CT634" s="72">
        <f t="shared" si="786"/>
        <v>0</v>
      </c>
      <c r="CU634" s="51"/>
      <c r="CV634" s="51"/>
      <c r="CW634" s="219"/>
      <c r="CX634" s="216"/>
      <c r="CY634" s="217"/>
      <c r="CZ634" s="217"/>
      <c r="DA634" s="72">
        <f t="shared" si="787"/>
        <v>0</v>
      </c>
      <c r="DB634" s="51"/>
      <c r="DC634" s="51"/>
      <c r="DD634" s="52"/>
      <c r="DE634" s="218"/>
      <c r="DF634" s="217"/>
      <c r="DG634" s="217"/>
      <c r="DH634" s="72">
        <f t="shared" si="788"/>
        <v>0</v>
      </c>
      <c r="DI634" s="51"/>
      <c r="DJ634" s="51"/>
      <c r="DK634" s="219"/>
      <c r="DL634" s="170">
        <f t="shared" si="805"/>
        <v>0</v>
      </c>
      <c r="DM634" s="51">
        <f>DN634*Довідники!$H$2</f>
        <v>0</v>
      </c>
      <c r="DN634" s="72">
        <f t="shared" si="806"/>
        <v>0</v>
      </c>
      <c r="DO634" s="96" t="str">
        <f t="shared" si="789"/>
        <v xml:space="preserve"> </v>
      </c>
      <c r="DP634" s="68" t="str">
        <f>IF(OR(DO634&lt;Довідники!$J$3, DO634&gt;Довідники!$K$3), "!", "")</f>
        <v>!</v>
      </c>
      <c r="DQ634" s="120"/>
      <c r="DR634" s="45" t="str">
        <f t="shared" si="807"/>
        <v/>
      </c>
      <c r="DS634" s="47"/>
      <c r="DT634" s="119"/>
      <c r="DU634" s="119"/>
      <c r="DV634" s="119"/>
      <c r="DW634" s="179"/>
      <c r="DX634" s="182"/>
      <c r="DY634" s="119"/>
      <c r="DZ634" s="119"/>
      <c r="EA634" s="183"/>
      <c r="ED634" s="131">
        <f t="shared" si="808"/>
        <v>0</v>
      </c>
      <c r="EE634" s="131">
        <f t="shared" si="810"/>
        <v>0</v>
      </c>
      <c r="EF634" s="131">
        <f t="shared" si="811"/>
        <v>0</v>
      </c>
      <c r="EG634" s="131">
        <f t="shared" si="812"/>
        <v>0</v>
      </c>
      <c r="EH634" s="131">
        <f t="shared" si="813"/>
        <v>0</v>
      </c>
      <c r="EI634" s="131">
        <f t="shared" si="814"/>
        <v>0</v>
      </c>
      <c r="EJ634" s="131">
        <f t="shared" si="809"/>
        <v>0</v>
      </c>
      <c r="EL634" s="123">
        <f t="shared" si="773"/>
        <v>0</v>
      </c>
    </row>
    <row r="635" spans="1:142" ht="13.5" hidden="1" thickBot="1" x14ac:dyDescent="0.25">
      <c r="A635" s="49">
        <f t="shared" si="815"/>
        <v>46</v>
      </c>
      <c r="B635" s="588"/>
      <c r="C635" s="50" t="str">
        <f>IF(ISBLANK(D635)=FALSE,VLOOKUP(D635,Довідники!$B$2:$C$45,2,FALSE),"")</f>
        <v/>
      </c>
      <c r="D635" s="214"/>
      <c r="E635" s="215"/>
      <c r="F635" s="48" t="str">
        <f t="shared" si="796"/>
        <v/>
      </c>
      <c r="G635" s="48" t="str">
        <f>CONCATENATE(IF($X635="З", CONCATENATE($R$4, ","), ""), IF($X635=Довідники!$E$5, CONCATENATE($R$4, "*,"), ""), IF($AE635="З", CONCATENATE($Y$4, ","), ""), IF($AE635=Довідники!$E$5, CONCATENATE($Y$4, "*,"), ""), IF($AL635="З", CONCATENATE($AF$4, ","), ""), IF($AL635=Довідники!$E$5, CONCATENATE($AF$4, "*,"), ""), IF($AS635="З", CONCATENATE($AM$4, ","), ""), IF($AS635=Довідники!$E$5, CONCATENATE($AM$4, "*,"), ""), IF($AZ635="З", CONCATENATE($AT$4, ","), ""), IF($AZ635=Довідники!$E$5, CONCATENATE($AT$4, "*,"), ""), IF($BG635="З", CONCATENATE($BA$4, ","), ""), IF($BG635=Довідники!$E$5, CONCATENATE($BA$4, "*,"), ""), IF($BN635="З", CONCATENATE($BH$4, ","), ""), IF($BN635=Довідники!$E$5, CONCATENATE($BH$4, "*,"), ""), IF($BU635="З", CONCATENATE($BO$4, ","), ""), IF($BU635=Довідники!$E$5, CONCATENATE($BO$4, "*,"), ""), IF($CB635="З", CONCATENATE($BV$4, ","), ""), IF($CB635=Довідники!$E$5, CONCATENATE($BV$4, "*,"), ""), IF($CI635="З", CONCATENATE($CC$4, ","), ""), IF($CI635=Довідники!$E$5, CONCATENATE($CC$4, "*,"), ""), IF($CP635="З", CONCATENATE($CJ$4, ","), ""), IF($CP635=Довідники!$E$5, CONCATENATE($CJ$4, "*,"), ""), IF($CW635="З", CONCATENATE($CQ$4, ","), ""), IF($CW635=Довідники!$E$5, CONCATENATE($CQ$4, "*,"), ""), IF($DD635="З", CONCATENATE($CX$4, ","), ""), IF($DD635=Довідники!$E$5, CONCATENATE($CX$4, "*,"), ""), IF($DK635="З", CONCATENATE($DE$4, ","), ""), IF($DK635=Довідники!$E$5, CONCATENATE($DE$4, "*,"), ""))</f>
        <v/>
      </c>
      <c r="H635" s="48" t="str">
        <f t="shared" si="797"/>
        <v/>
      </c>
      <c r="I635" s="48" t="str">
        <f t="shared" si="798"/>
        <v/>
      </c>
      <c r="J635" s="48">
        <f t="shared" si="799"/>
        <v>0</v>
      </c>
      <c r="K635" s="48" t="str">
        <f t="shared" si="800"/>
        <v/>
      </c>
      <c r="L635" s="48">
        <f t="shared" si="774"/>
        <v>0</v>
      </c>
      <c r="M635" s="51">
        <f t="shared" si="801"/>
        <v>0</v>
      </c>
      <c r="N635" s="51">
        <f t="shared" si="802"/>
        <v>0</v>
      </c>
      <c r="O635" s="52">
        <f t="shared" si="803"/>
        <v>0</v>
      </c>
      <c r="P635" s="96" t="str">
        <f t="shared" si="804"/>
        <v xml:space="preserve"> </v>
      </c>
      <c r="Q635" s="166" t="str">
        <f>IF(OR(P635&lt;Довідники!$J$8, P635&gt;Довідники!$K$8), "!", "")</f>
        <v>!</v>
      </c>
      <c r="R635" s="216"/>
      <c r="S635" s="217"/>
      <c r="T635" s="217"/>
      <c r="U635" s="72">
        <f t="shared" si="775"/>
        <v>0</v>
      </c>
      <c r="V635" s="51"/>
      <c r="W635" s="51"/>
      <c r="X635" s="52"/>
      <c r="Y635" s="218"/>
      <c r="Z635" s="217"/>
      <c r="AA635" s="217"/>
      <c r="AB635" s="72">
        <f t="shared" si="776"/>
        <v>0</v>
      </c>
      <c r="AC635" s="51"/>
      <c r="AD635" s="51"/>
      <c r="AE635" s="219"/>
      <c r="AF635" s="216"/>
      <c r="AG635" s="217"/>
      <c r="AH635" s="217"/>
      <c r="AI635" s="72">
        <f t="shared" si="777"/>
        <v>0</v>
      </c>
      <c r="AJ635" s="51"/>
      <c r="AK635" s="51"/>
      <c r="AL635" s="52"/>
      <c r="AM635" s="218"/>
      <c r="AN635" s="217"/>
      <c r="AO635" s="217"/>
      <c r="AP635" s="72">
        <f t="shared" si="778"/>
        <v>0</v>
      </c>
      <c r="AQ635" s="51"/>
      <c r="AR635" s="51"/>
      <c r="AS635" s="219"/>
      <c r="AT635" s="216"/>
      <c r="AU635" s="217"/>
      <c r="AV635" s="217"/>
      <c r="AW635" s="72">
        <f t="shared" si="779"/>
        <v>0</v>
      </c>
      <c r="AX635" s="51"/>
      <c r="AY635" s="51"/>
      <c r="AZ635" s="52"/>
      <c r="BA635" s="218"/>
      <c r="BB635" s="217"/>
      <c r="BC635" s="217"/>
      <c r="BD635" s="72">
        <f t="shared" si="780"/>
        <v>0</v>
      </c>
      <c r="BE635" s="51"/>
      <c r="BF635" s="51"/>
      <c r="BG635" s="219"/>
      <c r="BH635" s="216"/>
      <c r="BI635" s="217"/>
      <c r="BJ635" s="217"/>
      <c r="BK635" s="72">
        <f t="shared" si="781"/>
        <v>0</v>
      </c>
      <c r="BL635" s="51"/>
      <c r="BM635" s="51"/>
      <c r="BN635" s="52"/>
      <c r="BO635" s="218"/>
      <c r="BP635" s="217"/>
      <c r="BQ635" s="217"/>
      <c r="BR635" s="72">
        <f t="shared" si="782"/>
        <v>0</v>
      </c>
      <c r="BS635" s="51"/>
      <c r="BT635" s="51"/>
      <c r="BU635" s="219"/>
      <c r="BV635" s="216"/>
      <c r="BW635" s="217"/>
      <c r="BX635" s="217"/>
      <c r="BY635" s="72">
        <f t="shared" si="783"/>
        <v>0</v>
      </c>
      <c r="BZ635" s="51"/>
      <c r="CA635" s="51"/>
      <c r="CB635" s="52"/>
      <c r="CC635" s="218"/>
      <c r="CD635" s="217"/>
      <c r="CE635" s="217"/>
      <c r="CF635" s="72">
        <f t="shared" si="784"/>
        <v>0</v>
      </c>
      <c r="CG635" s="51"/>
      <c r="CH635" s="51"/>
      <c r="CI635" s="219"/>
      <c r="CJ635" s="216"/>
      <c r="CK635" s="217"/>
      <c r="CL635" s="217"/>
      <c r="CM635" s="72">
        <f t="shared" si="785"/>
        <v>0</v>
      </c>
      <c r="CN635" s="51"/>
      <c r="CO635" s="51"/>
      <c r="CP635" s="52"/>
      <c r="CQ635" s="218"/>
      <c r="CR635" s="217"/>
      <c r="CS635" s="217"/>
      <c r="CT635" s="72">
        <f t="shared" si="786"/>
        <v>0</v>
      </c>
      <c r="CU635" s="51"/>
      <c r="CV635" s="51"/>
      <c r="CW635" s="219"/>
      <c r="CX635" s="216"/>
      <c r="CY635" s="217"/>
      <c r="CZ635" s="217"/>
      <c r="DA635" s="72">
        <f t="shared" si="787"/>
        <v>0</v>
      </c>
      <c r="DB635" s="51"/>
      <c r="DC635" s="51"/>
      <c r="DD635" s="52"/>
      <c r="DE635" s="218"/>
      <c r="DF635" s="217"/>
      <c r="DG635" s="217"/>
      <c r="DH635" s="72">
        <f t="shared" si="788"/>
        <v>0</v>
      </c>
      <c r="DI635" s="51"/>
      <c r="DJ635" s="51"/>
      <c r="DK635" s="219"/>
      <c r="DL635" s="170">
        <f t="shared" si="805"/>
        <v>0</v>
      </c>
      <c r="DM635" s="51">
        <f>DN635*Довідники!$H$2</f>
        <v>0</v>
      </c>
      <c r="DN635" s="72">
        <f t="shared" si="806"/>
        <v>0</v>
      </c>
      <c r="DO635" s="96" t="str">
        <f t="shared" si="789"/>
        <v xml:space="preserve"> </v>
      </c>
      <c r="DP635" s="68" t="str">
        <f>IF(OR(DO635&lt;Довідники!$J$3, DO635&gt;Довідники!$K$3), "!", "")</f>
        <v>!</v>
      </c>
      <c r="DQ635" s="120"/>
      <c r="DR635" s="45" t="str">
        <f t="shared" si="807"/>
        <v/>
      </c>
      <c r="DS635" s="47"/>
      <c r="DT635" s="119"/>
      <c r="DU635" s="119"/>
      <c r="DV635" s="119"/>
      <c r="DW635" s="179"/>
      <c r="DX635" s="182"/>
      <c r="DY635" s="119"/>
      <c r="DZ635" s="119"/>
      <c r="EA635" s="183"/>
      <c r="ED635" s="131">
        <f t="shared" si="808"/>
        <v>0</v>
      </c>
      <c r="EE635" s="131">
        <f t="shared" si="810"/>
        <v>0</v>
      </c>
      <c r="EF635" s="131">
        <f t="shared" si="811"/>
        <v>0</v>
      </c>
      <c r="EG635" s="131">
        <f t="shared" si="812"/>
        <v>0</v>
      </c>
      <c r="EH635" s="131">
        <f t="shared" si="813"/>
        <v>0</v>
      </c>
      <c r="EI635" s="131">
        <f t="shared" si="814"/>
        <v>0</v>
      </c>
      <c r="EJ635" s="131">
        <f t="shared" si="809"/>
        <v>0</v>
      </c>
      <c r="EL635" s="123">
        <f t="shared" si="773"/>
        <v>0</v>
      </c>
    </row>
    <row r="636" spans="1:142" ht="13.5" hidden="1" thickBot="1" x14ac:dyDescent="0.25">
      <c r="A636" s="49">
        <f t="shared" si="815"/>
        <v>47</v>
      </c>
      <c r="B636" s="588"/>
      <c r="C636" s="50" t="str">
        <f>IF(ISBLANK(D636)=FALSE,VLOOKUP(D636,Довідники!$B$2:$C$45,2,FALSE),"")</f>
        <v/>
      </c>
      <c r="D636" s="214"/>
      <c r="E636" s="215"/>
      <c r="F636" s="48" t="str">
        <f t="shared" si="796"/>
        <v/>
      </c>
      <c r="G636" s="48" t="str">
        <f>CONCATENATE(IF($X636="З", CONCATENATE($R$4, ","), ""), IF($X636=Довідники!$E$5, CONCATENATE($R$4, "*,"), ""), IF($AE636="З", CONCATENATE($Y$4, ","), ""), IF($AE636=Довідники!$E$5, CONCATENATE($Y$4, "*,"), ""), IF($AL636="З", CONCATENATE($AF$4, ","), ""), IF($AL636=Довідники!$E$5, CONCATENATE($AF$4, "*,"), ""), IF($AS636="З", CONCATENATE($AM$4, ","), ""), IF($AS636=Довідники!$E$5, CONCATENATE($AM$4, "*,"), ""), IF($AZ636="З", CONCATENATE($AT$4, ","), ""), IF($AZ636=Довідники!$E$5, CONCATENATE($AT$4, "*,"), ""), IF($BG636="З", CONCATENATE($BA$4, ","), ""), IF($BG636=Довідники!$E$5, CONCATENATE($BA$4, "*,"), ""), IF($BN636="З", CONCATENATE($BH$4, ","), ""), IF($BN636=Довідники!$E$5, CONCATENATE($BH$4, "*,"), ""), IF($BU636="З", CONCATENATE($BO$4, ","), ""), IF($BU636=Довідники!$E$5, CONCATENATE($BO$4, "*,"), ""), IF($CB636="З", CONCATENATE($BV$4, ","), ""), IF($CB636=Довідники!$E$5, CONCATENATE($BV$4, "*,"), ""), IF($CI636="З", CONCATENATE($CC$4, ","), ""), IF($CI636=Довідники!$E$5, CONCATENATE($CC$4, "*,"), ""), IF($CP636="З", CONCATENATE($CJ$4, ","), ""), IF($CP636=Довідники!$E$5, CONCATENATE($CJ$4, "*,"), ""), IF($CW636="З", CONCATENATE($CQ$4, ","), ""), IF($CW636=Довідники!$E$5, CONCATENATE($CQ$4, "*,"), ""), IF($DD636="З", CONCATENATE($CX$4, ","), ""), IF($DD636=Довідники!$E$5, CONCATENATE($CX$4, "*,"), ""), IF($DK636="З", CONCATENATE($DE$4, ","), ""), IF($DK636=Довідники!$E$5, CONCATENATE($DE$4, "*,"), ""))</f>
        <v/>
      </c>
      <c r="H636" s="48" t="str">
        <f t="shared" si="797"/>
        <v/>
      </c>
      <c r="I636" s="48" t="str">
        <f t="shared" si="798"/>
        <v/>
      </c>
      <c r="J636" s="48">
        <f t="shared" si="799"/>
        <v>0</v>
      </c>
      <c r="K636" s="48" t="str">
        <f t="shared" si="800"/>
        <v/>
      </c>
      <c r="L636" s="48">
        <f t="shared" si="774"/>
        <v>0</v>
      </c>
      <c r="M636" s="51">
        <f t="shared" si="801"/>
        <v>0</v>
      </c>
      <c r="N636" s="51">
        <f t="shared" si="802"/>
        <v>0</v>
      </c>
      <c r="O636" s="52">
        <f t="shared" si="803"/>
        <v>0</v>
      </c>
      <c r="P636" s="96" t="str">
        <f t="shared" si="804"/>
        <v xml:space="preserve"> </v>
      </c>
      <c r="Q636" s="166" t="str">
        <f>IF(OR(P636&lt;Довідники!$J$8, P636&gt;Довідники!$K$8), "!", "")</f>
        <v>!</v>
      </c>
      <c r="R636" s="216"/>
      <c r="S636" s="217"/>
      <c r="T636" s="217"/>
      <c r="U636" s="72">
        <f t="shared" si="775"/>
        <v>0</v>
      </c>
      <c r="V636" s="51"/>
      <c r="W636" s="51"/>
      <c r="X636" s="52"/>
      <c r="Y636" s="218"/>
      <c r="Z636" s="217"/>
      <c r="AA636" s="217"/>
      <c r="AB636" s="72">
        <f t="shared" si="776"/>
        <v>0</v>
      </c>
      <c r="AC636" s="51"/>
      <c r="AD636" s="51"/>
      <c r="AE636" s="219"/>
      <c r="AF636" s="216"/>
      <c r="AG636" s="217"/>
      <c r="AH636" s="217"/>
      <c r="AI636" s="72">
        <f t="shared" si="777"/>
        <v>0</v>
      </c>
      <c r="AJ636" s="51"/>
      <c r="AK636" s="51"/>
      <c r="AL636" s="52"/>
      <c r="AM636" s="218"/>
      <c r="AN636" s="217"/>
      <c r="AO636" s="217"/>
      <c r="AP636" s="72">
        <f t="shared" si="778"/>
        <v>0</v>
      </c>
      <c r="AQ636" s="51"/>
      <c r="AR636" s="51"/>
      <c r="AS636" s="219"/>
      <c r="AT636" s="216"/>
      <c r="AU636" s="217"/>
      <c r="AV636" s="217"/>
      <c r="AW636" s="72">
        <f t="shared" si="779"/>
        <v>0</v>
      </c>
      <c r="AX636" s="51"/>
      <c r="AY636" s="51"/>
      <c r="AZ636" s="52"/>
      <c r="BA636" s="218"/>
      <c r="BB636" s="217"/>
      <c r="BC636" s="217"/>
      <c r="BD636" s="72">
        <f t="shared" si="780"/>
        <v>0</v>
      </c>
      <c r="BE636" s="51"/>
      <c r="BF636" s="51"/>
      <c r="BG636" s="219"/>
      <c r="BH636" s="216"/>
      <c r="BI636" s="217"/>
      <c r="BJ636" s="217"/>
      <c r="BK636" s="72">
        <f t="shared" si="781"/>
        <v>0</v>
      </c>
      <c r="BL636" s="51"/>
      <c r="BM636" s="51"/>
      <c r="BN636" s="52"/>
      <c r="BO636" s="218"/>
      <c r="BP636" s="217"/>
      <c r="BQ636" s="217"/>
      <c r="BR636" s="72">
        <f t="shared" si="782"/>
        <v>0</v>
      </c>
      <c r="BS636" s="51"/>
      <c r="BT636" s="51"/>
      <c r="BU636" s="219"/>
      <c r="BV636" s="216"/>
      <c r="BW636" s="217"/>
      <c r="BX636" s="217"/>
      <c r="BY636" s="72">
        <f t="shared" si="783"/>
        <v>0</v>
      </c>
      <c r="BZ636" s="51"/>
      <c r="CA636" s="51"/>
      <c r="CB636" s="52"/>
      <c r="CC636" s="218"/>
      <c r="CD636" s="217"/>
      <c r="CE636" s="217"/>
      <c r="CF636" s="72">
        <f t="shared" si="784"/>
        <v>0</v>
      </c>
      <c r="CG636" s="51"/>
      <c r="CH636" s="51"/>
      <c r="CI636" s="219"/>
      <c r="CJ636" s="216"/>
      <c r="CK636" s="217"/>
      <c r="CL636" s="217"/>
      <c r="CM636" s="72">
        <f t="shared" si="785"/>
        <v>0</v>
      </c>
      <c r="CN636" s="51"/>
      <c r="CO636" s="51"/>
      <c r="CP636" s="52"/>
      <c r="CQ636" s="218"/>
      <c r="CR636" s="217"/>
      <c r="CS636" s="217"/>
      <c r="CT636" s="72">
        <f t="shared" si="786"/>
        <v>0</v>
      </c>
      <c r="CU636" s="51"/>
      <c r="CV636" s="51"/>
      <c r="CW636" s="219"/>
      <c r="CX636" s="216"/>
      <c r="CY636" s="217"/>
      <c r="CZ636" s="217"/>
      <c r="DA636" s="72">
        <f t="shared" si="787"/>
        <v>0</v>
      </c>
      <c r="DB636" s="51"/>
      <c r="DC636" s="51"/>
      <c r="DD636" s="52"/>
      <c r="DE636" s="218"/>
      <c r="DF636" s="217"/>
      <c r="DG636" s="217"/>
      <c r="DH636" s="72">
        <f t="shared" si="788"/>
        <v>0</v>
      </c>
      <c r="DI636" s="51"/>
      <c r="DJ636" s="51"/>
      <c r="DK636" s="219"/>
      <c r="DL636" s="170">
        <f t="shared" si="805"/>
        <v>0</v>
      </c>
      <c r="DM636" s="51">
        <f>DN636*Довідники!$H$2</f>
        <v>0</v>
      </c>
      <c r="DN636" s="72">
        <f t="shared" si="806"/>
        <v>0</v>
      </c>
      <c r="DO636" s="96" t="str">
        <f t="shared" si="789"/>
        <v xml:space="preserve"> </v>
      </c>
      <c r="DP636" s="68" t="str">
        <f>IF(OR(DO636&lt;Довідники!$J$3, DO636&gt;Довідники!$K$3), "!", "")</f>
        <v>!</v>
      </c>
      <c r="DQ636" s="120"/>
      <c r="DR636" s="45" t="str">
        <f t="shared" si="807"/>
        <v/>
      </c>
      <c r="DS636" s="47"/>
      <c r="DT636" s="119"/>
      <c r="DU636" s="119"/>
      <c r="DV636" s="119"/>
      <c r="DW636" s="179"/>
      <c r="DX636" s="182"/>
      <c r="DY636" s="119"/>
      <c r="DZ636" s="119"/>
      <c r="EA636" s="183"/>
      <c r="ED636" s="131">
        <f t="shared" si="808"/>
        <v>0</v>
      </c>
      <c r="EE636" s="131">
        <f t="shared" si="810"/>
        <v>0</v>
      </c>
      <c r="EF636" s="131">
        <f t="shared" si="811"/>
        <v>0</v>
      </c>
      <c r="EG636" s="131">
        <f t="shared" si="812"/>
        <v>0</v>
      </c>
      <c r="EH636" s="131">
        <f t="shared" si="813"/>
        <v>0</v>
      </c>
      <c r="EI636" s="131">
        <f t="shared" si="814"/>
        <v>0</v>
      </c>
      <c r="EJ636" s="131">
        <f t="shared" si="809"/>
        <v>0</v>
      </c>
      <c r="EL636" s="123">
        <f t="shared" si="773"/>
        <v>0</v>
      </c>
    </row>
    <row r="637" spans="1:142" ht="13.5" hidden="1" thickBot="1" x14ac:dyDescent="0.25">
      <c r="A637" s="49">
        <f t="shared" si="815"/>
        <v>48</v>
      </c>
      <c r="B637" s="588"/>
      <c r="C637" s="50" t="str">
        <f>IF(ISBLANK(D637)=FALSE,VLOOKUP(D637,Довідники!$B$2:$C$45,2,FALSE),"")</f>
        <v/>
      </c>
      <c r="D637" s="214"/>
      <c r="E637" s="215"/>
      <c r="F637" s="48" t="str">
        <f t="shared" si="796"/>
        <v/>
      </c>
      <c r="G637" s="48" t="str">
        <f>CONCATENATE(IF($X637="З", CONCATENATE($R$4, ","), ""), IF($X637=Довідники!$E$5, CONCATENATE($R$4, "*,"), ""), IF($AE637="З", CONCATENATE($Y$4, ","), ""), IF($AE637=Довідники!$E$5, CONCATENATE($Y$4, "*,"), ""), IF($AL637="З", CONCATENATE($AF$4, ","), ""), IF($AL637=Довідники!$E$5, CONCATENATE($AF$4, "*,"), ""), IF($AS637="З", CONCATENATE($AM$4, ","), ""), IF($AS637=Довідники!$E$5, CONCATENATE($AM$4, "*,"), ""), IF($AZ637="З", CONCATENATE($AT$4, ","), ""), IF($AZ637=Довідники!$E$5, CONCATENATE($AT$4, "*,"), ""), IF($BG637="З", CONCATENATE($BA$4, ","), ""), IF($BG637=Довідники!$E$5, CONCATENATE($BA$4, "*,"), ""), IF($BN637="З", CONCATENATE($BH$4, ","), ""), IF($BN637=Довідники!$E$5, CONCATENATE($BH$4, "*,"), ""), IF($BU637="З", CONCATENATE($BO$4, ","), ""), IF($BU637=Довідники!$E$5, CONCATENATE($BO$4, "*,"), ""), IF($CB637="З", CONCATENATE($BV$4, ","), ""), IF($CB637=Довідники!$E$5, CONCATENATE($BV$4, "*,"), ""), IF($CI637="З", CONCATENATE($CC$4, ","), ""), IF($CI637=Довідники!$E$5, CONCATENATE($CC$4, "*,"), ""), IF($CP637="З", CONCATENATE($CJ$4, ","), ""), IF($CP637=Довідники!$E$5, CONCATENATE($CJ$4, "*,"), ""), IF($CW637="З", CONCATENATE($CQ$4, ","), ""), IF($CW637=Довідники!$E$5, CONCATENATE($CQ$4, "*,"), ""), IF($DD637="З", CONCATENATE($CX$4, ","), ""), IF($DD637=Довідники!$E$5, CONCATENATE($CX$4, "*,"), ""), IF($DK637="З", CONCATENATE($DE$4, ","), ""), IF($DK637=Довідники!$E$5, CONCATENATE($DE$4, "*,"), ""))</f>
        <v/>
      </c>
      <c r="H637" s="48" t="str">
        <f t="shared" si="797"/>
        <v/>
      </c>
      <c r="I637" s="48" t="str">
        <f t="shared" si="798"/>
        <v/>
      </c>
      <c r="J637" s="48">
        <f t="shared" si="799"/>
        <v>0</v>
      </c>
      <c r="K637" s="48" t="str">
        <f t="shared" si="800"/>
        <v/>
      </c>
      <c r="L637" s="48">
        <f t="shared" si="774"/>
        <v>0</v>
      </c>
      <c r="M637" s="51">
        <f t="shared" si="801"/>
        <v>0</v>
      </c>
      <c r="N637" s="51">
        <f t="shared" si="802"/>
        <v>0</v>
      </c>
      <c r="O637" s="52">
        <f t="shared" si="803"/>
        <v>0</v>
      </c>
      <c r="P637" s="96" t="str">
        <f t="shared" si="804"/>
        <v xml:space="preserve"> </v>
      </c>
      <c r="Q637" s="166" t="str">
        <f>IF(OR(P637&lt;Довідники!$J$8, P637&gt;Довідники!$K$8), "!", "")</f>
        <v>!</v>
      </c>
      <c r="R637" s="216"/>
      <c r="S637" s="217"/>
      <c r="T637" s="217"/>
      <c r="U637" s="72">
        <f t="shared" si="775"/>
        <v>0</v>
      </c>
      <c r="V637" s="51"/>
      <c r="W637" s="51"/>
      <c r="X637" s="52"/>
      <c r="Y637" s="218"/>
      <c r="Z637" s="217"/>
      <c r="AA637" s="217"/>
      <c r="AB637" s="72">
        <f t="shared" si="776"/>
        <v>0</v>
      </c>
      <c r="AC637" s="51"/>
      <c r="AD637" s="51"/>
      <c r="AE637" s="219"/>
      <c r="AF637" s="216"/>
      <c r="AG637" s="217"/>
      <c r="AH637" s="217"/>
      <c r="AI637" s="72">
        <f t="shared" si="777"/>
        <v>0</v>
      </c>
      <c r="AJ637" s="51"/>
      <c r="AK637" s="51"/>
      <c r="AL637" s="52"/>
      <c r="AM637" s="218"/>
      <c r="AN637" s="217"/>
      <c r="AO637" s="217"/>
      <c r="AP637" s="72">
        <f t="shared" si="778"/>
        <v>0</v>
      </c>
      <c r="AQ637" s="51"/>
      <c r="AR637" s="51"/>
      <c r="AS637" s="219"/>
      <c r="AT637" s="216"/>
      <c r="AU637" s="217"/>
      <c r="AV637" s="217"/>
      <c r="AW637" s="72">
        <f t="shared" si="779"/>
        <v>0</v>
      </c>
      <c r="AX637" s="51"/>
      <c r="AY637" s="51"/>
      <c r="AZ637" s="52"/>
      <c r="BA637" s="218"/>
      <c r="BB637" s="217"/>
      <c r="BC637" s="217"/>
      <c r="BD637" s="72">
        <f t="shared" si="780"/>
        <v>0</v>
      </c>
      <c r="BE637" s="51"/>
      <c r="BF637" s="51"/>
      <c r="BG637" s="219"/>
      <c r="BH637" s="216"/>
      <c r="BI637" s="217"/>
      <c r="BJ637" s="217"/>
      <c r="BK637" s="72">
        <f t="shared" si="781"/>
        <v>0</v>
      </c>
      <c r="BL637" s="51"/>
      <c r="BM637" s="51"/>
      <c r="BN637" s="52"/>
      <c r="BO637" s="218"/>
      <c r="BP637" s="217"/>
      <c r="BQ637" s="217"/>
      <c r="BR637" s="72">
        <f t="shared" si="782"/>
        <v>0</v>
      </c>
      <c r="BS637" s="51"/>
      <c r="BT637" s="51"/>
      <c r="BU637" s="219"/>
      <c r="BV637" s="216"/>
      <c r="BW637" s="217"/>
      <c r="BX637" s="217"/>
      <c r="BY637" s="72">
        <f t="shared" si="783"/>
        <v>0</v>
      </c>
      <c r="BZ637" s="51"/>
      <c r="CA637" s="51"/>
      <c r="CB637" s="52"/>
      <c r="CC637" s="218"/>
      <c r="CD637" s="217"/>
      <c r="CE637" s="217"/>
      <c r="CF637" s="72">
        <f t="shared" si="784"/>
        <v>0</v>
      </c>
      <c r="CG637" s="51"/>
      <c r="CH637" s="51"/>
      <c r="CI637" s="219"/>
      <c r="CJ637" s="216"/>
      <c r="CK637" s="217"/>
      <c r="CL637" s="217"/>
      <c r="CM637" s="72">
        <f t="shared" si="785"/>
        <v>0</v>
      </c>
      <c r="CN637" s="51"/>
      <c r="CO637" s="51"/>
      <c r="CP637" s="52"/>
      <c r="CQ637" s="218"/>
      <c r="CR637" s="217"/>
      <c r="CS637" s="217"/>
      <c r="CT637" s="72">
        <f t="shared" si="786"/>
        <v>0</v>
      </c>
      <c r="CU637" s="51"/>
      <c r="CV637" s="51"/>
      <c r="CW637" s="219"/>
      <c r="CX637" s="216"/>
      <c r="CY637" s="217"/>
      <c r="CZ637" s="217"/>
      <c r="DA637" s="72">
        <f t="shared" si="787"/>
        <v>0</v>
      </c>
      <c r="DB637" s="51"/>
      <c r="DC637" s="51"/>
      <c r="DD637" s="52"/>
      <c r="DE637" s="218"/>
      <c r="DF637" s="217"/>
      <c r="DG637" s="217"/>
      <c r="DH637" s="72">
        <f t="shared" si="788"/>
        <v>0</v>
      </c>
      <c r="DI637" s="51"/>
      <c r="DJ637" s="51"/>
      <c r="DK637" s="219"/>
      <c r="DL637" s="170">
        <f t="shared" si="805"/>
        <v>0</v>
      </c>
      <c r="DM637" s="51">
        <f>DN637*Довідники!$H$2</f>
        <v>0</v>
      </c>
      <c r="DN637" s="72">
        <f t="shared" si="806"/>
        <v>0</v>
      </c>
      <c r="DO637" s="96" t="str">
        <f t="shared" si="789"/>
        <v xml:space="preserve"> </v>
      </c>
      <c r="DP637" s="68" t="str">
        <f>IF(OR(DO637&lt;Довідники!$J$3, DO637&gt;Довідники!$K$3), "!", "")</f>
        <v>!</v>
      </c>
      <c r="DQ637" s="120"/>
      <c r="DR637" s="45" t="str">
        <f t="shared" si="807"/>
        <v/>
      </c>
      <c r="DS637" s="47"/>
      <c r="DT637" s="119"/>
      <c r="DU637" s="119"/>
      <c r="DV637" s="119"/>
      <c r="DW637" s="179"/>
      <c r="DX637" s="182"/>
      <c r="DY637" s="119"/>
      <c r="DZ637" s="119"/>
      <c r="EA637" s="183"/>
      <c r="ED637" s="131">
        <f t="shared" si="808"/>
        <v>0</v>
      </c>
      <c r="EE637" s="131">
        <f t="shared" si="810"/>
        <v>0</v>
      </c>
      <c r="EF637" s="131">
        <f t="shared" si="811"/>
        <v>0</v>
      </c>
      <c r="EG637" s="131">
        <f t="shared" si="812"/>
        <v>0</v>
      </c>
      <c r="EH637" s="131">
        <f t="shared" si="813"/>
        <v>0</v>
      </c>
      <c r="EI637" s="131">
        <f t="shared" si="814"/>
        <v>0</v>
      </c>
      <c r="EJ637" s="131">
        <f t="shared" si="809"/>
        <v>0</v>
      </c>
      <c r="EL637" s="123">
        <f t="shared" si="773"/>
        <v>0</v>
      </c>
    </row>
    <row r="638" spans="1:142" ht="13.5" hidden="1" thickBot="1" x14ac:dyDescent="0.25">
      <c r="A638" s="49">
        <f t="shared" si="815"/>
        <v>49</v>
      </c>
      <c r="B638" s="588"/>
      <c r="C638" s="50" t="str">
        <f>IF(ISBLANK(D638)=FALSE,VLOOKUP(D638,Довідники!$B$2:$C$45,2,FALSE),"")</f>
        <v/>
      </c>
      <c r="D638" s="214"/>
      <c r="E638" s="215"/>
      <c r="F638" s="48" t="str">
        <f t="shared" si="796"/>
        <v/>
      </c>
      <c r="G638" s="48" t="str">
        <f>CONCATENATE(IF($X638="З", CONCATENATE($R$4, ","), ""), IF($X638=Довідники!$E$5, CONCATENATE($R$4, "*,"), ""), IF($AE638="З", CONCATENATE($Y$4, ","), ""), IF($AE638=Довідники!$E$5, CONCATENATE($Y$4, "*,"), ""), IF($AL638="З", CONCATENATE($AF$4, ","), ""), IF($AL638=Довідники!$E$5, CONCATENATE($AF$4, "*,"), ""), IF($AS638="З", CONCATENATE($AM$4, ","), ""), IF($AS638=Довідники!$E$5, CONCATENATE($AM$4, "*,"), ""), IF($AZ638="З", CONCATENATE($AT$4, ","), ""), IF($AZ638=Довідники!$E$5, CONCATENATE($AT$4, "*,"), ""), IF($BG638="З", CONCATENATE($BA$4, ","), ""), IF($BG638=Довідники!$E$5, CONCATENATE($BA$4, "*,"), ""), IF($BN638="З", CONCATENATE($BH$4, ","), ""), IF($BN638=Довідники!$E$5, CONCATENATE($BH$4, "*,"), ""), IF($BU638="З", CONCATENATE($BO$4, ","), ""), IF($BU638=Довідники!$E$5, CONCATENATE($BO$4, "*,"), ""), IF($CB638="З", CONCATENATE($BV$4, ","), ""), IF($CB638=Довідники!$E$5, CONCATENATE($BV$4, "*,"), ""), IF($CI638="З", CONCATENATE($CC$4, ","), ""), IF($CI638=Довідники!$E$5, CONCATENATE($CC$4, "*,"), ""), IF($CP638="З", CONCATENATE($CJ$4, ","), ""), IF($CP638=Довідники!$E$5, CONCATENATE($CJ$4, "*,"), ""), IF($CW638="З", CONCATENATE($CQ$4, ","), ""), IF($CW638=Довідники!$E$5, CONCATENATE($CQ$4, "*,"), ""), IF($DD638="З", CONCATENATE($CX$4, ","), ""), IF($DD638=Довідники!$E$5, CONCATENATE($CX$4, "*,"), ""), IF($DK638="З", CONCATENATE($DE$4, ","), ""), IF($DK638=Довідники!$E$5, CONCATENATE($DE$4, "*,"), ""))</f>
        <v/>
      </c>
      <c r="H638" s="48" t="str">
        <f t="shared" si="797"/>
        <v/>
      </c>
      <c r="I638" s="48" t="str">
        <f t="shared" si="798"/>
        <v/>
      </c>
      <c r="J638" s="48">
        <f t="shared" si="799"/>
        <v>0</v>
      </c>
      <c r="K638" s="48" t="str">
        <f t="shared" si="800"/>
        <v/>
      </c>
      <c r="L638" s="48">
        <f t="shared" si="774"/>
        <v>0</v>
      </c>
      <c r="M638" s="51">
        <f t="shared" si="801"/>
        <v>0</v>
      </c>
      <c r="N638" s="51">
        <f t="shared" si="802"/>
        <v>0</v>
      </c>
      <c r="O638" s="52">
        <f t="shared" si="803"/>
        <v>0</v>
      </c>
      <c r="P638" s="96" t="str">
        <f t="shared" si="804"/>
        <v xml:space="preserve"> </v>
      </c>
      <c r="Q638" s="166" t="str">
        <f>IF(OR(P638&lt;Довідники!$J$8, P638&gt;Довідники!$K$8), "!", "")</f>
        <v>!</v>
      </c>
      <c r="R638" s="216"/>
      <c r="S638" s="217"/>
      <c r="T638" s="217"/>
      <c r="U638" s="72">
        <f t="shared" si="775"/>
        <v>0</v>
      </c>
      <c r="V638" s="51"/>
      <c r="W638" s="51"/>
      <c r="X638" s="52"/>
      <c r="Y638" s="218"/>
      <c r="Z638" s="217"/>
      <c r="AA638" s="217"/>
      <c r="AB638" s="72">
        <f t="shared" si="776"/>
        <v>0</v>
      </c>
      <c r="AC638" s="51"/>
      <c r="AD638" s="51"/>
      <c r="AE638" s="219"/>
      <c r="AF638" s="216"/>
      <c r="AG638" s="217"/>
      <c r="AH638" s="217"/>
      <c r="AI638" s="72">
        <f t="shared" si="777"/>
        <v>0</v>
      </c>
      <c r="AJ638" s="51"/>
      <c r="AK638" s="51"/>
      <c r="AL638" s="52"/>
      <c r="AM638" s="218"/>
      <c r="AN638" s="217"/>
      <c r="AO638" s="217"/>
      <c r="AP638" s="72">
        <f t="shared" si="778"/>
        <v>0</v>
      </c>
      <c r="AQ638" s="51"/>
      <c r="AR638" s="51"/>
      <c r="AS638" s="219"/>
      <c r="AT638" s="216"/>
      <c r="AU638" s="217"/>
      <c r="AV638" s="217"/>
      <c r="AW638" s="72">
        <f t="shared" si="779"/>
        <v>0</v>
      </c>
      <c r="AX638" s="51"/>
      <c r="AY638" s="51"/>
      <c r="AZ638" s="52"/>
      <c r="BA638" s="218"/>
      <c r="BB638" s="217"/>
      <c r="BC638" s="217"/>
      <c r="BD638" s="72">
        <f t="shared" si="780"/>
        <v>0</v>
      </c>
      <c r="BE638" s="51"/>
      <c r="BF638" s="51"/>
      <c r="BG638" s="219"/>
      <c r="BH638" s="216"/>
      <c r="BI638" s="217"/>
      <c r="BJ638" s="217"/>
      <c r="BK638" s="72">
        <f t="shared" si="781"/>
        <v>0</v>
      </c>
      <c r="BL638" s="51"/>
      <c r="BM638" s="51"/>
      <c r="BN638" s="52"/>
      <c r="BO638" s="218"/>
      <c r="BP638" s="217"/>
      <c r="BQ638" s="217"/>
      <c r="BR638" s="72">
        <f t="shared" si="782"/>
        <v>0</v>
      </c>
      <c r="BS638" s="51"/>
      <c r="BT638" s="51"/>
      <c r="BU638" s="219"/>
      <c r="BV638" s="216"/>
      <c r="BW638" s="217"/>
      <c r="BX638" s="217"/>
      <c r="BY638" s="72">
        <f t="shared" si="783"/>
        <v>0</v>
      </c>
      <c r="BZ638" s="51"/>
      <c r="CA638" s="51"/>
      <c r="CB638" s="52"/>
      <c r="CC638" s="218"/>
      <c r="CD638" s="217"/>
      <c r="CE638" s="217"/>
      <c r="CF638" s="72">
        <f t="shared" si="784"/>
        <v>0</v>
      </c>
      <c r="CG638" s="51"/>
      <c r="CH638" s="51"/>
      <c r="CI638" s="219"/>
      <c r="CJ638" s="216"/>
      <c r="CK638" s="217"/>
      <c r="CL638" s="217"/>
      <c r="CM638" s="72">
        <f t="shared" si="785"/>
        <v>0</v>
      </c>
      <c r="CN638" s="51"/>
      <c r="CO638" s="51"/>
      <c r="CP638" s="52"/>
      <c r="CQ638" s="218"/>
      <c r="CR638" s="217"/>
      <c r="CS638" s="217"/>
      <c r="CT638" s="72">
        <f t="shared" si="786"/>
        <v>0</v>
      </c>
      <c r="CU638" s="51"/>
      <c r="CV638" s="51"/>
      <c r="CW638" s="219"/>
      <c r="CX638" s="216"/>
      <c r="CY638" s="217"/>
      <c r="CZ638" s="217"/>
      <c r="DA638" s="72">
        <f t="shared" si="787"/>
        <v>0</v>
      </c>
      <c r="DB638" s="51"/>
      <c r="DC638" s="51"/>
      <c r="DD638" s="52"/>
      <c r="DE638" s="218"/>
      <c r="DF638" s="217"/>
      <c r="DG638" s="217"/>
      <c r="DH638" s="72">
        <f t="shared" si="788"/>
        <v>0</v>
      </c>
      <c r="DI638" s="51"/>
      <c r="DJ638" s="51"/>
      <c r="DK638" s="219"/>
      <c r="DL638" s="170">
        <f t="shared" si="805"/>
        <v>0</v>
      </c>
      <c r="DM638" s="51">
        <f>DN638*Довідники!$H$2</f>
        <v>0</v>
      </c>
      <c r="DN638" s="72">
        <f t="shared" si="806"/>
        <v>0</v>
      </c>
      <c r="DO638" s="96" t="str">
        <f t="shared" si="789"/>
        <v xml:space="preserve"> </v>
      </c>
      <c r="DP638" s="68" t="str">
        <f>IF(OR(DO638&lt;Довідники!$J$3, DO638&gt;Довідники!$K$3), "!", "")</f>
        <v>!</v>
      </c>
      <c r="DQ638" s="120"/>
      <c r="DR638" s="45" t="str">
        <f t="shared" si="807"/>
        <v/>
      </c>
      <c r="DS638" s="47"/>
      <c r="DT638" s="119"/>
      <c r="DU638" s="119"/>
      <c r="DV638" s="119"/>
      <c r="DW638" s="179"/>
      <c r="DX638" s="182"/>
      <c r="DY638" s="119"/>
      <c r="DZ638" s="119"/>
      <c r="EA638" s="183"/>
      <c r="ED638" s="131">
        <f t="shared" si="808"/>
        <v>0</v>
      </c>
      <c r="EE638" s="131">
        <f t="shared" si="810"/>
        <v>0</v>
      </c>
      <c r="EF638" s="131">
        <f t="shared" si="811"/>
        <v>0</v>
      </c>
      <c r="EG638" s="131">
        <f t="shared" si="812"/>
        <v>0</v>
      </c>
      <c r="EH638" s="131">
        <f t="shared" si="813"/>
        <v>0</v>
      </c>
      <c r="EI638" s="131">
        <f t="shared" si="814"/>
        <v>0</v>
      </c>
      <c r="EJ638" s="131">
        <f t="shared" si="809"/>
        <v>0</v>
      </c>
      <c r="EL638" s="123">
        <f t="shared" si="773"/>
        <v>0</v>
      </c>
    </row>
    <row r="639" spans="1:142" ht="13.5" hidden="1" thickBot="1" x14ac:dyDescent="0.25">
      <c r="A639" s="49">
        <f t="shared" si="815"/>
        <v>50</v>
      </c>
      <c r="B639" s="588"/>
      <c r="C639" s="50" t="str">
        <f>IF(ISBLANK(D639)=FALSE,VLOOKUP(D639,Довідники!$B$2:$C$45,2,FALSE),"")</f>
        <v/>
      </c>
      <c r="D639" s="214"/>
      <c r="E639" s="215"/>
      <c r="F639" s="48" t="str">
        <f t="shared" si="796"/>
        <v/>
      </c>
      <c r="G639" s="48" t="str">
        <f>CONCATENATE(IF($X639="З", CONCATENATE($R$4, ","), ""), IF($X639=Довідники!$E$5, CONCATENATE($R$4, "*,"), ""), IF($AE639="З", CONCATENATE($Y$4, ","), ""), IF($AE639=Довідники!$E$5, CONCATENATE($Y$4, "*,"), ""), IF($AL639="З", CONCATENATE($AF$4, ","), ""), IF($AL639=Довідники!$E$5, CONCATENATE($AF$4, "*,"), ""), IF($AS639="З", CONCATENATE($AM$4, ","), ""), IF($AS639=Довідники!$E$5, CONCATENATE($AM$4, "*,"), ""), IF($AZ639="З", CONCATENATE($AT$4, ","), ""), IF($AZ639=Довідники!$E$5, CONCATENATE($AT$4, "*,"), ""), IF($BG639="З", CONCATENATE($BA$4, ","), ""), IF($BG639=Довідники!$E$5, CONCATENATE($BA$4, "*,"), ""), IF($BN639="З", CONCATENATE($BH$4, ","), ""), IF($BN639=Довідники!$E$5, CONCATENATE($BH$4, "*,"), ""), IF($BU639="З", CONCATENATE($BO$4, ","), ""), IF($BU639=Довідники!$E$5, CONCATENATE($BO$4, "*,"), ""), IF($CB639="З", CONCATENATE($BV$4, ","), ""), IF($CB639=Довідники!$E$5, CONCATENATE($BV$4, "*,"), ""), IF($CI639="З", CONCATENATE($CC$4, ","), ""), IF($CI639=Довідники!$E$5, CONCATENATE($CC$4, "*,"), ""), IF($CP639="З", CONCATENATE($CJ$4, ","), ""), IF($CP639=Довідники!$E$5, CONCATENATE($CJ$4, "*,"), ""), IF($CW639="З", CONCATENATE($CQ$4, ","), ""), IF($CW639=Довідники!$E$5, CONCATENATE($CQ$4, "*,"), ""), IF($DD639="З", CONCATENATE($CX$4, ","), ""), IF($DD639=Довідники!$E$5, CONCATENATE($CX$4, "*,"), ""), IF($DK639="З", CONCATENATE($DE$4, ","), ""), IF($DK639=Довідники!$E$5, CONCATENATE($DE$4, "*,"), ""))</f>
        <v/>
      </c>
      <c r="H639" s="48" t="str">
        <f t="shared" si="797"/>
        <v/>
      </c>
      <c r="I639" s="48" t="str">
        <f t="shared" si="798"/>
        <v/>
      </c>
      <c r="J639" s="48">
        <f t="shared" si="799"/>
        <v>0</v>
      </c>
      <c r="K639" s="48" t="str">
        <f t="shared" si="800"/>
        <v/>
      </c>
      <c r="L639" s="48">
        <f t="shared" si="774"/>
        <v>0</v>
      </c>
      <c r="M639" s="51">
        <f t="shared" si="801"/>
        <v>0</v>
      </c>
      <c r="N639" s="51">
        <f t="shared" si="802"/>
        <v>0</v>
      </c>
      <c r="O639" s="52">
        <f t="shared" si="803"/>
        <v>0</v>
      </c>
      <c r="P639" s="96" t="str">
        <f t="shared" si="804"/>
        <v xml:space="preserve"> </v>
      </c>
      <c r="Q639" s="166" t="str">
        <f>IF(OR(P639&lt;Довідники!$J$8, P639&gt;Довідники!$K$8), "!", "")</f>
        <v>!</v>
      </c>
      <c r="R639" s="216"/>
      <c r="S639" s="217"/>
      <c r="T639" s="217"/>
      <c r="U639" s="72">
        <f t="shared" si="775"/>
        <v>0</v>
      </c>
      <c r="V639" s="51"/>
      <c r="W639" s="51"/>
      <c r="X639" s="52"/>
      <c r="Y639" s="218"/>
      <c r="Z639" s="217"/>
      <c r="AA639" s="217"/>
      <c r="AB639" s="72">
        <f t="shared" si="776"/>
        <v>0</v>
      </c>
      <c r="AC639" s="51"/>
      <c r="AD639" s="51"/>
      <c r="AE639" s="219"/>
      <c r="AF639" s="216"/>
      <c r="AG639" s="217"/>
      <c r="AH639" s="217"/>
      <c r="AI639" s="72">
        <f t="shared" si="777"/>
        <v>0</v>
      </c>
      <c r="AJ639" s="51"/>
      <c r="AK639" s="51"/>
      <c r="AL639" s="52"/>
      <c r="AM639" s="218"/>
      <c r="AN639" s="217"/>
      <c r="AO639" s="217"/>
      <c r="AP639" s="72">
        <f t="shared" si="778"/>
        <v>0</v>
      </c>
      <c r="AQ639" s="51"/>
      <c r="AR639" s="51"/>
      <c r="AS639" s="219"/>
      <c r="AT639" s="216"/>
      <c r="AU639" s="217"/>
      <c r="AV639" s="217"/>
      <c r="AW639" s="72">
        <f t="shared" si="779"/>
        <v>0</v>
      </c>
      <c r="AX639" s="51"/>
      <c r="AY639" s="51"/>
      <c r="AZ639" s="52"/>
      <c r="BA639" s="218"/>
      <c r="BB639" s="217"/>
      <c r="BC639" s="217"/>
      <c r="BD639" s="72">
        <f t="shared" si="780"/>
        <v>0</v>
      </c>
      <c r="BE639" s="51"/>
      <c r="BF639" s="51"/>
      <c r="BG639" s="219"/>
      <c r="BH639" s="216"/>
      <c r="BI639" s="217"/>
      <c r="BJ639" s="217"/>
      <c r="BK639" s="72">
        <f t="shared" si="781"/>
        <v>0</v>
      </c>
      <c r="BL639" s="51"/>
      <c r="BM639" s="51"/>
      <c r="BN639" s="52"/>
      <c r="BO639" s="218"/>
      <c r="BP639" s="217"/>
      <c r="BQ639" s="217"/>
      <c r="BR639" s="72">
        <f t="shared" si="782"/>
        <v>0</v>
      </c>
      <c r="BS639" s="51"/>
      <c r="BT639" s="51"/>
      <c r="BU639" s="219"/>
      <c r="BV639" s="216"/>
      <c r="BW639" s="217"/>
      <c r="BX639" s="217"/>
      <c r="BY639" s="72">
        <f t="shared" si="783"/>
        <v>0</v>
      </c>
      <c r="BZ639" s="51"/>
      <c r="CA639" s="51"/>
      <c r="CB639" s="52"/>
      <c r="CC639" s="218"/>
      <c r="CD639" s="217"/>
      <c r="CE639" s="217"/>
      <c r="CF639" s="72">
        <f t="shared" si="784"/>
        <v>0</v>
      </c>
      <c r="CG639" s="51"/>
      <c r="CH639" s="51"/>
      <c r="CI639" s="219"/>
      <c r="CJ639" s="216"/>
      <c r="CK639" s="217"/>
      <c r="CL639" s="217"/>
      <c r="CM639" s="72">
        <f t="shared" si="785"/>
        <v>0</v>
      </c>
      <c r="CN639" s="51"/>
      <c r="CO639" s="51"/>
      <c r="CP639" s="52"/>
      <c r="CQ639" s="218"/>
      <c r="CR639" s="217"/>
      <c r="CS639" s="217"/>
      <c r="CT639" s="72">
        <f t="shared" si="786"/>
        <v>0</v>
      </c>
      <c r="CU639" s="51"/>
      <c r="CV639" s="51"/>
      <c r="CW639" s="219"/>
      <c r="CX639" s="216"/>
      <c r="CY639" s="217"/>
      <c r="CZ639" s="217"/>
      <c r="DA639" s="72">
        <f t="shared" si="787"/>
        <v>0</v>
      </c>
      <c r="DB639" s="51"/>
      <c r="DC639" s="51"/>
      <c r="DD639" s="52"/>
      <c r="DE639" s="218"/>
      <c r="DF639" s="217"/>
      <c r="DG639" s="217"/>
      <c r="DH639" s="72">
        <f t="shared" si="788"/>
        <v>0</v>
      </c>
      <c r="DI639" s="51"/>
      <c r="DJ639" s="51"/>
      <c r="DK639" s="219"/>
      <c r="DL639" s="170">
        <f t="shared" si="805"/>
        <v>0</v>
      </c>
      <c r="DM639" s="51">
        <f>DN639*Довідники!$H$2</f>
        <v>0</v>
      </c>
      <c r="DN639" s="72">
        <f t="shared" si="806"/>
        <v>0</v>
      </c>
      <c r="DO639" s="96" t="str">
        <f t="shared" si="789"/>
        <v xml:space="preserve"> </v>
      </c>
      <c r="DP639" s="68" t="str">
        <f>IF(OR(DO639&lt;Довідники!$J$3, DO639&gt;Довідники!$K$3), "!", "")</f>
        <v>!</v>
      </c>
      <c r="DQ639" s="120"/>
      <c r="DR639" s="45" t="str">
        <f t="shared" si="807"/>
        <v/>
      </c>
      <c r="DS639" s="47"/>
      <c r="DT639" s="119"/>
      <c r="DU639" s="119"/>
      <c r="DV639" s="119"/>
      <c r="DW639" s="179"/>
      <c r="DX639" s="182"/>
      <c r="DY639" s="119"/>
      <c r="DZ639" s="119"/>
      <c r="EA639" s="183"/>
      <c r="ED639" s="131">
        <f t="shared" si="808"/>
        <v>0</v>
      </c>
      <c r="EE639" s="131">
        <f t="shared" si="810"/>
        <v>0</v>
      </c>
      <c r="EF639" s="131">
        <f t="shared" si="811"/>
        <v>0</v>
      </c>
      <c r="EG639" s="131">
        <f t="shared" si="812"/>
        <v>0</v>
      </c>
      <c r="EH639" s="131">
        <f t="shared" si="813"/>
        <v>0</v>
      </c>
      <c r="EI639" s="131">
        <f t="shared" si="814"/>
        <v>0</v>
      </c>
      <c r="EJ639" s="131">
        <f t="shared" si="809"/>
        <v>0</v>
      </c>
      <c r="EL639" s="123">
        <f t="shared" si="773"/>
        <v>0</v>
      </c>
    </row>
    <row r="640" spans="1:142" s="60" customFormat="1" ht="13.5" hidden="1" thickBot="1" x14ac:dyDescent="0.25">
      <c r="A640" s="53"/>
      <c r="B640" s="54" t="s">
        <v>100</v>
      </c>
      <c r="C640" s="86"/>
      <c r="D640" s="86"/>
      <c r="E640" s="115">
        <f>SUM(E590:E639)</f>
        <v>0</v>
      </c>
      <c r="F640" s="88"/>
      <c r="G640" s="88"/>
      <c r="H640" s="88"/>
      <c r="I640" s="88"/>
      <c r="J640" s="88"/>
      <c r="K640" s="88"/>
      <c r="L640" s="88">
        <f>SUM(L590:L639)</f>
        <v>0</v>
      </c>
      <c r="M640" s="89">
        <f>SUM(M590:M639)</f>
        <v>0</v>
      </c>
      <c r="N640" s="89">
        <f>SUM(N590:N639)</f>
        <v>0</v>
      </c>
      <c r="O640" s="90">
        <f>SUM(O590:O639)</f>
        <v>0</v>
      </c>
      <c r="P640" s="90"/>
      <c r="Q640" s="90"/>
      <c r="R640" s="164"/>
      <c r="S640" s="85"/>
      <c r="T640" s="85"/>
      <c r="U640" s="91"/>
      <c r="V640" s="89"/>
      <c r="W640" s="89"/>
      <c r="X640" s="52"/>
      <c r="Y640" s="84"/>
      <c r="Z640" s="85"/>
      <c r="AA640" s="85"/>
      <c r="AB640" s="91"/>
      <c r="AC640" s="89"/>
      <c r="AD640" s="89"/>
      <c r="AE640" s="155"/>
      <c r="AF640" s="164"/>
      <c r="AG640" s="85"/>
      <c r="AH640" s="85"/>
      <c r="AI640" s="91"/>
      <c r="AJ640" s="89"/>
      <c r="AK640" s="89"/>
      <c r="AL640" s="90"/>
      <c r="AM640" s="84"/>
      <c r="AN640" s="85"/>
      <c r="AO640" s="85"/>
      <c r="AP640" s="91"/>
      <c r="AQ640" s="89"/>
      <c r="AR640" s="89"/>
      <c r="AS640" s="155"/>
      <c r="AT640" s="164"/>
      <c r="AU640" s="85"/>
      <c r="AV640" s="85"/>
      <c r="AW640" s="91"/>
      <c r="AX640" s="89"/>
      <c r="AY640" s="89"/>
      <c r="AZ640" s="90"/>
      <c r="BA640" s="84"/>
      <c r="BB640" s="85"/>
      <c r="BC640" s="85"/>
      <c r="BD640" s="91"/>
      <c r="BE640" s="89"/>
      <c r="BF640" s="89"/>
      <c r="BG640" s="155"/>
      <c r="BH640" s="164"/>
      <c r="BI640" s="85"/>
      <c r="BJ640" s="85"/>
      <c r="BK640" s="91"/>
      <c r="BL640" s="89"/>
      <c r="BM640" s="89"/>
      <c r="BN640" s="90"/>
      <c r="BO640" s="84"/>
      <c r="BP640" s="85"/>
      <c r="BQ640" s="85"/>
      <c r="BR640" s="91"/>
      <c r="BS640" s="89"/>
      <c r="BT640" s="89"/>
      <c r="BU640" s="155"/>
      <c r="BV640" s="164"/>
      <c r="BW640" s="85"/>
      <c r="BX640" s="85"/>
      <c r="BY640" s="91"/>
      <c r="BZ640" s="89"/>
      <c r="CA640" s="89"/>
      <c r="CB640" s="90"/>
      <c r="CC640" s="84"/>
      <c r="CD640" s="85"/>
      <c r="CE640" s="85"/>
      <c r="CF640" s="91"/>
      <c r="CG640" s="89"/>
      <c r="CH640" s="89"/>
      <c r="CI640" s="155"/>
      <c r="CJ640" s="164"/>
      <c r="CK640" s="85"/>
      <c r="CL640" s="85"/>
      <c r="CM640" s="91"/>
      <c r="CN640" s="89"/>
      <c r="CO640" s="89"/>
      <c r="CP640" s="90"/>
      <c r="CQ640" s="84"/>
      <c r="CR640" s="85"/>
      <c r="CS640" s="85"/>
      <c r="CT640" s="91"/>
      <c r="CU640" s="89"/>
      <c r="CV640" s="89"/>
      <c r="CW640" s="155"/>
      <c r="CX640" s="164"/>
      <c r="CY640" s="85"/>
      <c r="CZ640" s="85"/>
      <c r="DA640" s="91"/>
      <c r="DB640" s="89"/>
      <c r="DC640" s="89"/>
      <c r="DD640" s="90"/>
      <c r="DE640" s="84"/>
      <c r="DF640" s="85"/>
      <c r="DG640" s="85"/>
      <c r="DH640" s="91"/>
      <c r="DI640" s="89"/>
      <c r="DJ640" s="89"/>
      <c r="DK640" s="155"/>
      <c r="DL640" s="173">
        <f>SUM(DL590:DL639)</f>
        <v>0</v>
      </c>
      <c r="DM640" s="89">
        <f>SUM(DM590:DM639)</f>
        <v>0</v>
      </c>
      <c r="DN640" s="89"/>
      <c r="DO640" s="99" t="str">
        <f>IF(DM640&lt;&gt;0,DL640/DM640," ")</f>
        <v xml:space="preserve"> </v>
      </c>
      <c r="DP640" s="92" t="str">
        <f>IF(OR(DO640&lt;Довідники!$J$3, DO640&gt;Довідники!$K$3), "!", "")</f>
        <v>!</v>
      </c>
      <c r="DQ640" s="48"/>
      <c r="DR640" s="45"/>
      <c r="DS640" s="117"/>
      <c r="DT640" s="117"/>
      <c r="DU640" s="117"/>
      <c r="DV640" s="119"/>
      <c r="DW640" s="179"/>
      <c r="DX640" s="185"/>
      <c r="DY640" s="186"/>
      <c r="DZ640" s="186"/>
      <c r="EA640" s="149"/>
      <c r="EB640" s="93"/>
      <c r="EC640" s="93"/>
      <c r="ED640" s="231">
        <f>SUM(ED10:ED639)</f>
        <v>13</v>
      </c>
      <c r="EE640" s="231">
        <f t="shared" ref="EE640:EJ640" si="816">SUM(EE10:EE639)</f>
        <v>13</v>
      </c>
      <c r="EF640" s="231">
        <f t="shared" si="816"/>
        <v>13</v>
      </c>
      <c r="EG640" s="231">
        <f t="shared" si="816"/>
        <v>11</v>
      </c>
      <c r="EH640" s="231">
        <f t="shared" si="816"/>
        <v>0</v>
      </c>
      <c r="EI640" s="231">
        <f t="shared" si="816"/>
        <v>0</v>
      </c>
      <c r="EJ640" s="231">
        <f t="shared" si="816"/>
        <v>0</v>
      </c>
      <c r="EK640" s="93"/>
      <c r="EL640" s="123">
        <f>SUM(EL10:EL639)</f>
        <v>0</v>
      </c>
    </row>
    <row r="641" spans="1:142" ht="13.5" thickBot="1" x14ac:dyDescent="0.25">
      <c r="Q641" s="244"/>
      <c r="DT641"/>
      <c r="DU641"/>
      <c r="ED641" s="232">
        <v>1</v>
      </c>
      <c r="EE641" s="233">
        <v>2</v>
      </c>
      <c r="EF641" s="233">
        <v>3</v>
      </c>
      <c r="EG641" s="233">
        <v>4</v>
      </c>
      <c r="EH641" s="233">
        <v>5</v>
      </c>
      <c r="EI641" s="233">
        <v>6</v>
      </c>
      <c r="EJ641" s="234">
        <v>7</v>
      </c>
      <c r="EL641" s="243">
        <f>SUM(EL10:EL639)</f>
        <v>0</v>
      </c>
    </row>
    <row r="642" spans="1:142" ht="13.5" thickBot="1" x14ac:dyDescent="0.25">
      <c r="E642" s="35"/>
      <c r="Q642" s="244"/>
      <c r="ED642" s="235">
        <f>ED640</f>
        <v>13</v>
      </c>
      <c r="EE642" s="236">
        <f t="shared" ref="EE642:EJ642" si="817">EE640</f>
        <v>13</v>
      </c>
      <c r="EF642" s="236">
        <f t="shared" si="817"/>
        <v>13</v>
      </c>
      <c r="EG642" s="236">
        <f t="shared" si="817"/>
        <v>11</v>
      </c>
      <c r="EH642" s="236">
        <f t="shared" si="817"/>
        <v>0</v>
      </c>
      <c r="EI642" s="236">
        <f t="shared" si="817"/>
        <v>0</v>
      </c>
      <c r="EJ642" s="237">
        <f t="shared" si="817"/>
        <v>0</v>
      </c>
    </row>
    <row r="643" spans="1:142" ht="15.75" customHeight="1" thickBot="1" x14ac:dyDescent="0.25">
      <c r="A643" s="848"/>
      <c r="B643" s="851"/>
      <c r="C643" s="854"/>
      <c r="D643" s="764" t="str">
        <f>ПЛАН!D3</f>
        <v>Розподіл за семестрами</v>
      </c>
      <c r="E643" s="765"/>
      <c r="F643" s="765"/>
      <c r="G643" s="766"/>
      <c r="H643" s="672" t="str">
        <f>ПЛАН!H3</f>
        <v>РГЗ</v>
      </c>
      <c r="I643" s="632"/>
      <c r="J643" s="763" t="str">
        <f>ПЛАН!J3</f>
        <v>Кількість кредитів     ECTS</v>
      </c>
      <c r="K643" s="670" t="str">
        <f>ПЛАН!K3</f>
        <v>Залишилось кредитів ECTS</v>
      </c>
      <c r="L643" s="681" t="str">
        <f>ПЛАН!L3</f>
        <v>Кількість годин</v>
      </c>
      <c r="M643" s="681"/>
      <c r="N643" s="681"/>
      <c r="O643" s="681"/>
      <c r="P643" s="681"/>
      <c r="Q643" s="681"/>
      <c r="R643" s="245"/>
      <c r="S643" s="661"/>
      <c r="T643" s="658"/>
      <c r="U643" s="658"/>
      <c r="V643" s="658"/>
      <c r="W643" s="658"/>
      <c r="X643" s="658"/>
      <c r="Y643" s="658"/>
      <c r="Z643" s="658"/>
      <c r="AA643" s="658"/>
      <c r="AB643" s="658"/>
      <c r="AC643" s="658"/>
      <c r="AD643" s="658"/>
      <c r="AE643" s="658"/>
      <c r="AF643" s="822"/>
    </row>
    <row r="644" spans="1:142" ht="12.75" customHeight="1" x14ac:dyDescent="0.2">
      <c r="A644" s="849"/>
      <c r="B644" s="852"/>
      <c r="C644" s="761"/>
      <c r="D644" s="791" t="str">
        <f>ПЛАН!D4</f>
        <v>Екзамени</v>
      </c>
      <c r="E644" s="719" t="str">
        <f>ПЛАН!E4</f>
        <v>Заліки</v>
      </c>
      <c r="F644" s="684" t="str">
        <f>ПЛАН!F4</f>
        <v>Курсові</v>
      </c>
      <c r="G644" s="684"/>
      <c r="H644" s="673"/>
      <c r="I644" s="634"/>
      <c r="J644" s="719"/>
      <c r="K644" s="671"/>
      <c r="L644" s="719" t="str">
        <f>ПЛАН!L4</f>
        <v>Загальний обсяг</v>
      </c>
      <c r="M644" s="684" t="str">
        <f>ПЛАН!M4</f>
        <v>Аудиторних</v>
      </c>
      <c r="N644" s="684"/>
      <c r="O644" s="684"/>
      <c r="P644" s="684"/>
      <c r="Q644" s="789" t="str">
        <f>ПЛАН!Q4</f>
        <v>Самостійна робота</v>
      </c>
      <c r="R644" s="625" t="str">
        <f>ПЛАН!R4</f>
        <v>Відсоток аудиторних занять</v>
      </c>
      <c r="S644" s="823" t="str">
        <f>ПЛАН!S4</f>
        <v>І курс</v>
      </c>
      <c r="T644" s="840"/>
      <c r="U644" s="823" t="str">
        <f>ПЛАН!U4</f>
        <v>ІІ курс</v>
      </c>
      <c r="V644" s="840"/>
      <c r="W644" s="823" t="str">
        <f>ПЛАН!W4</f>
        <v>ІІІ курс</v>
      </c>
      <c r="X644" s="840"/>
      <c r="Y644" s="823" t="str">
        <f>ПЛАН!Y4</f>
        <v>ІV курс</v>
      </c>
      <c r="Z644" s="840"/>
      <c r="AA644" s="823" t="str">
        <f>ПЛАН!AA4</f>
        <v>V курс</v>
      </c>
      <c r="AB644" s="840"/>
      <c r="AC644" s="823" t="str">
        <f>ПЛАН!AC4</f>
        <v>VІ курс</v>
      </c>
      <c r="AD644" s="840"/>
      <c r="AE644" s="823" t="str">
        <f>ПЛАН!AE4</f>
        <v>VІІ курс</v>
      </c>
      <c r="AF644" s="824"/>
    </row>
    <row r="645" spans="1:142" ht="12.75" customHeight="1" x14ac:dyDescent="0.2">
      <c r="A645" s="849"/>
      <c r="B645" s="852"/>
      <c r="C645" s="761"/>
      <c r="D645" s="791"/>
      <c r="E645" s="719"/>
      <c r="F645" s="719" t="str">
        <f>ПЛАН!F5</f>
        <v>проекти</v>
      </c>
      <c r="G645" s="719" t="str">
        <f>ПЛАН!G5</f>
        <v>роботи</v>
      </c>
      <c r="H645" s="673"/>
      <c r="I645" s="634"/>
      <c r="J645" s="719"/>
      <c r="K645" s="671"/>
      <c r="L645" s="719"/>
      <c r="M645" s="719" t="str">
        <f>ПЛАН!M5</f>
        <v>Всього</v>
      </c>
      <c r="N645" s="684" t="str">
        <f>ПЛАН!N5</f>
        <v>у тому числі:</v>
      </c>
      <c r="O645" s="684"/>
      <c r="P645" s="684"/>
      <c r="Q645" s="789"/>
      <c r="R645" s="625"/>
      <c r="S645" s="825" t="str">
        <f>ПЛАН!S5</f>
        <v>Номер семестру</v>
      </c>
      <c r="T645" s="826"/>
      <c r="U645" s="826"/>
      <c r="V645" s="826"/>
      <c r="W645" s="826"/>
      <c r="X645" s="826"/>
      <c r="Y645" s="826"/>
      <c r="Z645" s="826"/>
      <c r="AA645" s="826"/>
      <c r="AB645" s="826"/>
      <c r="AC645" s="826"/>
      <c r="AD645" s="826"/>
      <c r="AE645" s="826"/>
      <c r="AF645" s="827"/>
    </row>
    <row r="646" spans="1:142" ht="12.75" customHeight="1" x14ac:dyDescent="0.2">
      <c r="A646" s="849"/>
      <c r="B646" s="852"/>
      <c r="C646" s="761"/>
      <c r="D646" s="791"/>
      <c r="E646" s="719"/>
      <c r="F646" s="719"/>
      <c r="G646" s="719"/>
      <c r="H646" s="673"/>
      <c r="I646" s="634"/>
      <c r="J646" s="719"/>
      <c r="K646" s="671"/>
      <c r="L646" s="719"/>
      <c r="M646" s="719"/>
      <c r="N646" s="684"/>
      <c r="O646" s="684"/>
      <c r="P646" s="684"/>
      <c r="Q646" s="789"/>
      <c r="R646" s="625"/>
      <c r="S646" s="496">
        <f>ПЛАН!S6</f>
        <v>1</v>
      </c>
      <c r="T646" s="497">
        <f>ПЛАН!T6</f>
        <v>2</v>
      </c>
      <c r="U646" s="496">
        <f>ПЛАН!U6</f>
        <v>3</v>
      </c>
      <c r="V646" s="497">
        <f>ПЛАН!V6</f>
        <v>4</v>
      </c>
      <c r="W646" s="496">
        <f>ПЛАН!W6</f>
        <v>5</v>
      </c>
      <c r="X646" s="497">
        <f>ПЛАН!X6</f>
        <v>6</v>
      </c>
      <c r="Y646" s="496">
        <f>ПЛАН!Y6</f>
        <v>7</v>
      </c>
      <c r="Z646" s="497">
        <f>ПЛАН!Z6</f>
        <v>8</v>
      </c>
      <c r="AA646" s="496">
        <f>ПЛАН!AA6</f>
        <v>9</v>
      </c>
      <c r="AB646" s="497">
        <f>ПЛАН!AB6</f>
        <v>10</v>
      </c>
      <c r="AC646" s="496">
        <f>ПЛАН!AC6</f>
        <v>11</v>
      </c>
      <c r="AD646" s="497">
        <f>ПЛАН!AD6</f>
        <v>12</v>
      </c>
      <c r="AE646" s="496">
        <f>ПЛАН!AE6</f>
        <v>13</v>
      </c>
      <c r="AF646" s="498">
        <f>ПЛАН!AF6</f>
        <v>14</v>
      </c>
    </row>
    <row r="647" spans="1:142" ht="12.75" customHeight="1" thickBot="1" x14ac:dyDescent="0.25">
      <c r="A647" s="849"/>
      <c r="B647" s="852"/>
      <c r="C647" s="761"/>
      <c r="D647" s="791"/>
      <c r="E647" s="719"/>
      <c r="F647" s="719"/>
      <c r="G647" s="719"/>
      <c r="H647" s="673"/>
      <c r="I647" s="634"/>
      <c r="J647" s="719"/>
      <c r="K647" s="671"/>
      <c r="L647" s="719"/>
      <c r="M647" s="719"/>
      <c r="N647" s="719" t="str">
        <f>ПЛАН!N7</f>
        <v>лекції</v>
      </c>
      <c r="O647" s="719" t="str">
        <f>ПЛАН!O7</f>
        <v>групові</v>
      </c>
      <c r="P647" s="719" t="str">
        <f>ПЛАН!P7</f>
        <v>півгрупові</v>
      </c>
      <c r="Q647" s="789"/>
      <c r="R647" s="625"/>
      <c r="S647" s="828" t="str">
        <f>ПЛАН!S7</f>
        <v>Кількість тижнів у семестрі</v>
      </c>
      <c r="T647" s="829"/>
      <c r="U647" s="829"/>
      <c r="V647" s="829"/>
      <c r="W647" s="829"/>
      <c r="X647" s="829"/>
      <c r="Y647" s="829"/>
      <c r="Z647" s="829"/>
      <c r="AA647" s="829"/>
      <c r="AB647" s="829"/>
      <c r="AC647" s="829"/>
      <c r="AD647" s="829"/>
      <c r="AE647" s="829"/>
      <c r="AF647" s="830"/>
    </row>
    <row r="648" spans="1:142" ht="12.75" customHeight="1" x14ac:dyDescent="0.2">
      <c r="A648" s="849"/>
      <c r="B648" s="852"/>
      <c r="C648" s="761"/>
      <c r="D648" s="791"/>
      <c r="E648" s="719"/>
      <c r="F648" s="719"/>
      <c r="G648" s="719"/>
      <c r="H648" s="786" t="str">
        <f>ПЛАН!H8</f>
        <v>кіль-ть</v>
      </c>
      <c r="I648" s="719" t="str">
        <f>ПЛАН!I8</f>
        <v>сем.</v>
      </c>
      <c r="J648" s="719"/>
      <c r="K648" s="671"/>
      <c r="L648" s="719"/>
      <c r="M648" s="719"/>
      <c r="N648" s="719"/>
      <c r="O648" s="719"/>
      <c r="P648" s="719"/>
      <c r="Q648" s="789"/>
      <c r="R648" s="625"/>
      <c r="S648" s="832">
        <f>ПЛАН!S8</f>
        <v>11</v>
      </c>
      <c r="T648" s="834">
        <f>ПЛАН!T8</f>
        <v>18</v>
      </c>
      <c r="U648" s="832">
        <f>ПЛАН!U8</f>
        <v>15</v>
      </c>
      <c r="V648" s="836">
        <f>ПЛАН!V8</f>
        <v>18</v>
      </c>
      <c r="W648" s="832">
        <f>ПЛАН!W8</f>
        <v>15</v>
      </c>
      <c r="X648" s="834">
        <f>ПЛАН!X8</f>
        <v>18</v>
      </c>
      <c r="Y648" s="832">
        <f>ПЛАН!Y8</f>
        <v>15</v>
      </c>
      <c r="Z648" s="836">
        <f>ПЛАН!Z8</f>
        <v>12</v>
      </c>
      <c r="AA648" s="832">
        <f>ПЛАН!AA8</f>
        <v>15</v>
      </c>
      <c r="AB648" s="834">
        <f>ПЛАН!AB8</f>
        <v>18</v>
      </c>
      <c r="AC648" s="832">
        <f>ПЛАН!AC8</f>
        <v>15</v>
      </c>
      <c r="AD648" s="836">
        <f>ПЛАН!AD8</f>
        <v>18</v>
      </c>
      <c r="AE648" s="832">
        <f>ПЛАН!AE8</f>
        <v>15</v>
      </c>
      <c r="AF648" s="834">
        <f>ПЛАН!AF8</f>
        <v>18</v>
      </c>
    </row>
    <row r="649" spans="1:142" ht="12.75" customHeight="1" thickBot="1" x14ac:dyDescent="0.25">
      <c r="A649" s="850"/>
      <c r="B649" s="853"/>
      <c r="C649" s="762"/>
      <c r="D649" s="792"/>
      <c r="E649" s="720"/>
      <c r="F649" s="720"/>
      <c r="G649" s="720"/>
      <c r="H649" s="787"/>
      <c r="I649" s="720"/>
      <c r="J649" s="720"/>
      <c r="K649" s="788"/>
      <c r="L649" s="720"/>
      <c r="M649" s="720"/>
      <c r="N649" s="720"/>
      <c r="O649" s="720"/>
      <c r="P649" s="720"/>
      <c r="Q649" s="790"/>
      <c r="R649" s="698"/>
      <c r="S649" s="833"/>
      <c r="T649" s="835"/>
      <c r="U649" s="833"/>
      <c r="V649" s="837"/>
      <c r="W649" s="833"/>
      <c r="X649" s="835"/>
      <c r="Y649" s="833"/>
      <c r="Z649" s="837"/>
      <c r="AA649" s="833"/>
      <c r="AB649" s="835"/>
      <c r="AC649" s="833"/>
      <c r="AD649" s="837"/>
      <c r="AE649" s="833"/>
      <c r="AF649" s="835"/>
    </row>
    <row r="650" spans="1:142" ht="12.75" customHeight="1" thickBot="1" x14ac:dyDescent="0.3">
      <c r="A650" s="246"/>
      <c r="B650" s="246"/>
      <c r="C650" s="246"/>
      <c r="D650" s="246"/>
      <c r="E650" s="246"/>
      <c r="F650" s="246"/>
      <c r="G650" s="246"/>
      <c r="H650" s="246"/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  <c r="AA650" s="246"/>
      <c r="AB650" s="246"/>
      <c r="AC650" s="246"/>
      <c r="AD650" s="246"/>
      <c r="AE650" s="246"/>
    </row>
    <row r="651" spans="1:142" ht="16.5" thickBot="1" x14ac:dyDescent="0.3">
      <c r="A651" s="460" t="str">
        <f>ПЛАН!A658</f>
        <v xml:space="preserve">                                </v>
      </c>
      <c r="B651" s="592" t="str">
        <f>ПЛАН!B658</f>
        <v>ПІДСУМОК (разом із ДОП)</v>
      </c>
      <c r="C651" s="456"/>
      <c r="D651" s="457"/>
      <c r="E651" s="457"/>
      <c r="F651" s="457"/>
      <c r="G651" s="457"/>
      <c r="H651" s="457"/>
      <c r="I651" s="457"/>
      <c r="J651"/>
      <c r="K651"/>
      <c r="L651"/>
      <c r="M651"/>
      <c r="N651"/>
      <c r="O651"/>
      <c r="P651"/>
      <c r="Q651" s="461"/>
      <c r="R651" s="457"/>
      <c r="S651" s="457"/>
      <c r="T651" s="457"/>
      <c r="U651" s="457"/>
      <c r="V651" s="457"/>
      <c r="W651" s="457"/>
      <c r="X651" s="458"/>
      <c r="Y651" s="459"/>
      <c r="Z651" s="459"/>
      <c r="AA651" s="459"/>
      <c r="AB651" s="459"/>
      <c r="AC651" s="459"/>
      <c r="AD651" s="459"/>
      <c r="AE651" s="457"/>
      <c r="AF651" s="457"/>
    </row>
    <row r="652" spans="1:142" ht="12.75" customHeight="1" thickBot="1" x14ac:dyDescent="0.25">
      <c r="A652" s="842" t="str">
        <f>ПЛАН!A659</f>
        <v>Загальна кількість</v>
      </c>
      <c r="B652" s="843"/>
      <c r="C652" s="146"/>
      <c r="D652" s="462"/>
      <c r="E652" s="463"/>
      <c r="F652" s="463"/>
      <c r="G652" s="463"/>
      <c r="H652" s="463"/>
      <c r="I652" s="464"/>
      <c r="J652" s="277">
        <f>ПЛАН!J659</f>
        <v>240</v>
      </c>
      <c r="K652" s="274">
        <f>ПЛАН!K659</f>
        <v>240</v>
      </c>
      <c r="L652" s="274">
        <f>ПЛАН!L659</f>
        <v>7200</v>
      </c>
      <c r="M652" s="274">
        <f>ПЛАН!M659</f>
        <v>2966</v>
      </c>
      <c r="N652" s="274">
        <f>ПЛАН!N659</f>
        <v>1210</v>
      </c>
      <c r="O652" s="274">
        <f>ПЛАН!O659</f>
        <v>1120</v>
      </c>
      <c r="P652" s="274">
        <f>ПЛАН!P659</f>
        <v>636</v>
      </c>
      <c r="Q652" s="278">
        <f>ПЛАН!Q659</f>
        <v>4234</v>
      </c>
      <c r="R652" s="465"/>
      <c r="S652" s="661" t="str">
        <f>ПЛАН!S9</f>
        <v>години на тиждень</v>
      </c>
      <c r="T652" s="658"/>
      <c r="U652" s="658"/>
      <c r="V652" s="658"/>
      <c r="W652" s="658"/>
      <c r="X652" s="658"/>
      <c r="Y652" s="658"/>
      <c r="Z652" s="658"/>
      <c r="AA652" s="658"/>
      <c r="AB652" s="658"/>
      <c r="AC652" s="658"/>
      <c r="AD652" s="658"/>
      <c r="AE652" s="658"/>
      <c r="AF652" s="822"/>
    </row>
    <row r="653" spans="1:142" ht="12.75" customHeight="1" thickBot="1" x14ac:dyDescent="0.25">
      <c r="A653" s="844" t="str">
        <f>ПЛАН!A660</f>
        <v>Кількість годин на тиждень</v>
      </c>
      <c r="B653" s="845"/>
      <c r="C653" s="466"/>
      <c r="D653" s="467"/>
      <c r="E653" s="468"/>
      <c r="F653" s="468"/>
      <c r="G653" s="468"/>
      <c r="H653" s="468"/>
      <c r="I653" s="468"/>
      <c r="J653" s="469"/>
      <c r="K653" s="469"/>
      <c r="L653" s="469"/>
      <c r="M653" s="469"/>
      <c r="N653" s="469"/>
      <c r="O653" s="469"/>
      <c r="P653" s="470"/>
      <c r="Q653" s="471"/>
      <c r="R653" s="472"/>
      <c r="S653" s="473">
        <f>ПЛАН!S660</f>
        <v>33</v>
      </c>
      <c r="T653" s="245">
        <f>ПЛАН!T660</f>
        <v>26</v>
      </c>
      <c r="U653" s="473">
        <f>ПЛАН!U660</f>
        <v>23</v>
      </c>
      <c r="V653" s="245">
        <f>ПЛАН!V660</f>
        <v>26</v>
      </c>
      <c r="W653" s="474">
        <f>ПЛАН!W660</f>
        <v>24</v>
      </c>
      <c r="X653" s="475">
        <f>ПЛАН!X660</f>
        <v>26</v>
      </c>
      <c r="Y653" s="473">
        <f>ПЛАН!Y660</f>
        <v>28</v>
      </c>
      <c r="Z653" s="245">
        <f>ПЛАН!Z660</f>
        <v>22</v>
      </c>
      <c r="AA653" s="474">
        <f>ПЛАН!AA660</f>
        <v>0</v>
      </c>
      <c r="AB653" s="475">
        <f>ПЛАН!AB660</f>
        <v>0</v>
      </c>
      <c r="AC653" s="473">
        <f>ПЛАН!AC660</f>
        <v>0</v>
      </c>
      <c r="AD653" s="245">
        <f>ПЛАН!AD660</f>
        <v>0</v>
      </c>
      <c r="AE653" s="474">
        <f>ПЛАН!AE660</f>
        <v>0</v>
      </c>
      <c r="AF653" s="245">
        <f>ПЛАН!AF660</f>
        <v>0</v>
      </c>
    </row>
    <row r="654" spans="1:142" ht="12.75" customHeight="1" thickBot="1" x14ac:dyDescent="0.25">
      <c r="A654" s="844" t="str">
        <f>ПЛАН!A661</f>
        <v>Кількість екзаменів</v>
      </c>
      <c r="B654" s="845"/>
      <c r="C654" s="466"/>
      <c r="D654" s="476">
        <f>ПЛАН!D661</f>
        <v>18</v>
      </c>
      <c r="E654" s="477"/>
      <c r="F654" s="468"/>
      <c r="G654" s="468"/>
      <c r="H654" s="468"/>
      <c r="I654" s="468"/>
      <c r="J654" s="468"/>
      <c r="K654" s="468"/>
      <c r="L654" s="468"/>
      <c r="M654" s="468"/>
      <c r="N654" s="468"/>
      <c r="O654" s="468"/>
      <c r="P654" s="478"/>
      <c r="Q654" s="479"/>
      <c r="R654" s="472"/>
      <c r="S654" s="480">
        <f>ПЛАН!S661</f>
        <v>2</v>
      </c>
      <c r="T654" s="479">
        <f>ПЛАН!T661</f>
        <v>3</v>
      </c>
      <c r="U654" s="480">
        <f>ПЛАН!U661</f>
        <v>2</v>
      </c>
      <c r="V654" s="479">
        <f>ПЛАН!V661</f>
        <v>4</v>
      </c>
      <c r="W654" s="481">
        <f>ПЛАН!W661</f>
        <v>0</v>
      </c>
      <c r="X654" s="482">
        <f>ПЛАН!X661</f>
        <v>3</v>
      </c>
      <c r="Y654" s="480">
        <f>ПЛАН!Y661</f>
        <v>1</v>
      </c>
      <c r="Z654" s="479">
        <f>ПЛАН!Z661</f>
        <v>3</v>
      </c>
      <c r="AA654" s="481">
        <f>ПЛАН!AA661</f>
        <v>0</v>
      </c>
      <c r="AB654" s="482">
        <f>ПЛАН!AB661</f>
        <v>0</v>
      </c>
      <c r="AC654" s="480">
        <f>ПЛАН!AC661</f>
        <v>0</v>
      </c>
      <c r="AD654" s="479">
        <f>ПЛАН!AD661</f>
        <v>0</v>
      </c>
      <c r="AE654" s="481">
        <f>ПЛАН!AE661</f>
        <v>0</v>
      </c>
      <c r="AF654" s="479">
        <f>ПЛАН!AF661</f>
        <v>0</v>
      </c>
    </row>
    <row r="655" spans="1:142" ht="12.75" customHeight="1" thickBot="1" x14ac:dyDescent="0.25">
      <c r="A655" s="844" t="str">
        <f>ПЛАН!A662</f>
        <v>Кількість заліків</v>
      </c>
      <c r="B655" s="845"/>
      <c r="C655" s="466"/>
      <c r="D655" s="483"/>
      <c r="E655" s="476">
        <f>ПЛАН!E662</f>
        <v>36</v>
      </c>
      <c r="F655" s="477"/>
      <c r="G655" s="468"/>
      <c r="H655" s="468"/>
      <c r="I655" s="468"/>
      <c r="J655" s="468"/>
      <c r="K655" s="468"/>
      <c r="L655" s="468"/>
      <c r="M655" s="468"/>
      <c r="N655" s="468"/>
      <c r="O655" s="468"/>
      <c r="P655" s="478"/>
      <c r="Q655" s="479"/>
      <c r="R655" s="472"/>
      <c r="S655" s="480">
        <f>ПЛАН!S662</f>
        <v>5</v>
      </c>
      <c r="T655" s="479">
        <f>ПЛАН!T662</f>
        <v>5</v>
      </c>
      <c r="U655" s="480">
        <f>ПЛАН!U662</f>
        <v>5</v>
      </c>
      <c r="V655" s="479">
        <f>ПЛАН!V662</f>
        <v>3</v>
      </c>
      <c r="W655" s="481">
        <f>ПЛАН!W662</f>
        <v>5</v>
      </c>
      <c r="X655" s="482">
        <f>ПЛАН!X662</f>
        <v>4</v>
      </c>
      <c r="Y655" s="480">
        <f>ПЛАН!Y662</f>
        <v>6</v>
      </c>
      <c r="Z655" s="479">
        <f>ПЛАН!Z662</f>
        <v>3</v>
      </c>
      <c r="AA655" s="481">
        <f>ПЛАН!AA662</f>
        <v>0</v>
      </c>
      <c r="AB655" s="482">
        <f>ПЛАН!AB662</f>
        <v>0</v>
      </c>
      <c r="AC655" s="480">
        <f>ПЛАН!AC662</f>
        <v>0</v>
      </c>
      <c r="AD655" s="479">
        <f>ПЛАН!AD662</f>
        <v>0</v>
      </c>
      <c r="AE655" s="481">
        <f>ПЛАН!AE662</f>
        <v>0</v>
      </c>
      <c r="AF655" s="479">
        <f>ПЛАН!AF662</f>
        <v>0</v>
      </c>
    </row>
    <row r="656" spans="1:142" ht="12.75" customHeight="1" thickBot="1" x14ac:dyDescent="0.25">
      <c r="A656" s="844" t="str">
        <f>ПЛАН!A663</f>
        <v>Кількість курсових проектів</v>
      </c>
      <c r="B656" s="845"/>
      <c r="C656" s="466"/>
      <c r="D656" s="484"/>
      <c r="E656" s="485"/>
      <c r="F656" s="476">
        <f>ПЛАН!F663</f>
        <v>0</v>
      </c>
      <c r="G656" s="477"/>
      <c r="H656" s="468"/>
      <c r="I656" s="468"/>
      <c r="J656" s="468"/>
      <c r="K656" s="468"/>
      <c r="L656" s="468"/>
      <c r="M656" s="468"/>
      <c r="N656" s="468"/>
      <c r="O656" s="468"/>
      <c r="P656" s="478"/>
      <c r="Q656" s="479"/>
      <c r="R656" s="472"/>
      <c r="S656" s="480">
        <f>ПЛАН!S663</f>
        <v>0</v>
      </c>
      <c r="T656" s="479">
        <f>ПЛАН!T663</f>
        <v>0</v>
      </c>
      <c r="U656" s="480">
        <f>ПЛАН!U663</f>
        <v>0</v>
      </c>
      <c r="V656" s="479">
        <f>ПЛАН!V663</f>
        <v>0</v>
      </c>
      <c r="W656" s="481">
        <f>ПЛАН!W663</f>
        <v>0</v>
      </c>
      <c r="X656" s="482">
        <f>ПЛАН!X663</f>
        <v>0</v>
      </c>
      <c r="Y656" s="480">
        <f>ПЛАН!Y663</f>
        <v>0</v>
      </c>
      <c r="Z656" s="479">
        <f>ПЛАН!Z663</f>
        <v>0</v>
      </c>
      <c r="AA656" s="481">
        <f>ПЛАН!AA663</f>
        <v>0</v>
      </c>
      <c r="AB656" s="482">
        <f>ПЛАН!AB663</f>
        <v>0</v>
      </c>
      <c r="AC656" s="480">
        <f>ПЛАН!AC663</f>
        <v>0</v>
      </c>
      <c r="AD656" s="479">
        <f>ПЛАН!AD663</f>
        <v>0</v>
      </c>
      <c r="AE656" s="481">
        <f>ПЛАН!AE663</f>
        <v>0</v>
      </c>
      <c r="AF656" s="479">
        <f>ПЛАН!AF663</f>
        <v>0</v>
      </c>
    </row>
    <row r="657" spans="1:32" ht="13.5" customHeight="1" thickBot="1" x14ac:dyDescent="0.25">
      <c r="A657" s="846" t="str">
        <f>ПЛАН!A664</f>
        <v>Кількість курсових робіт</v>
      </c>
      <c r="B657" s="847"/>
      <c r="C657" s="486"/>
      <c r="D657" s="487"/>
      <c r="E657" s="488"/>
      <c r="F657" s="451"/>
      <c r="G657" s="476">
        <f>ПЛАН!G664</f>
        <v>2</v>
      </c>
      <c r="H657" s="489"/>
      <c r="I657" s="488"/>
      <c r="J657" s="488"/>
      <c r="K657" s="488"/>
      <c r="L657" s="488"/>
      <c r="M657" s="488"/>
      <c r="N657" s="488"/>
      <c r="O657" s="488"/>
      <c r="P657" s="490"/>
      <c r="Q657" s="491"/>
      <c r="R657" s="492"/>
      <c r="S657" s="493">
        <f>ПЛАН!S664</f>
        <v>0</v>
      </c>
      <c r="T657" s="491">
        <f>ПЛАН!T664</f>
        <v>0</v>
      </c>
      <c r="U657" s="493">
        <f>ПЛАН!U664</f>
        <v>0</v>
      </c>
      <c r="V657" s="491">
        <f>ПЛАН!V664</f>
        <v>1</v>
      </c>
      <c r="W657" s="494">
        <f>ПЛАН!W664</f>
        <v>0</v>
      </c>
      <c r="X657" s="495">
        <f>ПЛАН!X664</f>
        <v>1</v>
      </c>
      <c r="Y657" s="493">
        <f>ПЛАН!Y664</f>
        <v>0</v>
      </c>
      <c r="Z657" s="491">
        <f>ПЛАН!Z664</f>
        <v>0</v>
      </c>
      <c r="AA657" s="494">
        <f>ПЛАН!AA664</f>
        <v>0</v>
      </c>
      <c r="AB657" s="495">
        <f>ПЛАН!AB664</f>
        <v>0</v>
      </c>
      <c r="AC657" s="493">
        <f>ПЛАН!AC664</f>
        <v>0</v>
      </c>
      <c r="AD657" s="491">
        <f>ПЛАН!AD664</f>
        <v>0</v>
      </c>
      <c r="AE657" s="494">
        <f>ПЛАН!AE664</f>
        <v>0</v>
      </c>
      <c r="AF657" s="491">
        <f>ПЛАН!AF664</f>
        <v>0</v>
      </c>
    </row>
    <row r="658" spans="1:32" ht="13.5" thickBot="1" x14ac:dyDescent="0.25">
      <c r="D658" s="240"/>
      <c r="E658" s="240"/>
      <c r="F658" s="240"/>
      <c r="H658" s="240"/>
      <c r="I658" s="240"/>
      <c r="J658" s="240"/>
      <c r="K658" s="240"/>
      <c r="L658" s="240"/>
      <c r="M658" s="240"/>
      <c r="N658" s="240"/>
      <c r="O658" s="240"/>
      <c r="P658" s="240"/>
      <c r="Q658" s="247"/>
      <c r="R658" s="240"/>
      <c r="S658" s="820" t="str">
        <f>IF(SUM(S654:T657)&gt;Довідники!$H$27, "K", "")</f>
        <v/>
      </c>
      <c r="T658" s="821"/>
      <c r="U658" s="821" t="str">
        <f>IF(SUM(U654:V657)&gt;Довідники!$H$27, "K", "")</f>
        <v/>
      </c>
      <c r="V658" s="821"/>
      <c r="W658" s="821" t="str">
        <f>IF(SUM(W654:X657)&gt;Довідники!$H$27, "K", "")</f>
        <v/>
      </c>
      <c r="X658" s="821"/>
      <c r="Y658" s="821" t="str">
        <f>IF(SUM(Y654:Z657)&gt;Довідники!$H$27, "K", "")</f>
        <v/>
      </c>
      <c r="Z658" s="821"/>
      <c r="AA658" s="821" t="str">
        <f>IF(SUM(AA654:AB657)&gt;Довідники!$H$27, "K", "")</f>
        <v/>
      </c>
      <c r="AB658" s="821"/>
      <c r="AC658" s="821" t="str">
        <f>IF(SUM(AC654:AD657)&gt;Довідники!$H$27, "K", "")</f>
        <v/>
      </c>
      <c r="AD658" s="821"/>
      <c r="AE658" s="821" t="str">
        <f>IF(SUM(AE654:AF657)&gt;Довідники!$H$27, "K", "")</f>
        <v/>
      </c>
      <c r="AF658" s="831"/>
    </row>
    <row r="659" spans="1:32" ht="13.5" thickBot="1" x14ac:dyDescent="0.25">
      <c r="D659" s="35" t="s">
        <v>244</v>
      </c>
      <c r="E659" s="500">
        <f>E213+E316+Довідники!G23</f>
        <v>240</v>
      </c>
      <c r="S659" s="841" t="str">
        <f>IF(ED640&gt;Довідники!H28, "Д", "")</f>
        <v/>
      </c>
      <c r="T659" s="838"/>
      <c r="U659" s="838" t="str">
        <f>IF(EE640&gt;Довідники!H28, "Д", "")</f>
        <v/>
      </c>
      <c r="V659" s="838"/>
      <c r="W659" s="838" t="str">
        <f>IF(EF640&gt;Довідники!H28, "Д", "")</f>
        <v/>
      </c>
      <c r="X659" s="838"/>
      <c r="Y659" s="838" t="str">
        <f>IF(EG640&gt;Довідники!H28, "Д", "")</f>
        <v/>
      </c>
      <c r="Z659" s="838"/>
      <c r="AA659" s="838" t="str">
        <f>IF(EH640&gt;Довідники!H28, "Д", "")</f>
        <v/>
      </c>
      <c r="AB659" s="838"/>
      <c r="AC659" s="838" t="str">
        <f>IF(EI640&gt;Довідники!$H$28, "Д", "")</f>
        <v/>
      </c>
      <c r="AD659" s="838"/>
      <c r="AE659" s="838" t="str">
        <f>IF(EJ640&gt;Довідники!$H$28, "Д", "")</f>
        <v/>
      </c>
      <c r="AF659" s="839"/>
    </row>
    <row r="660" spans="1:32" ht="13.5" thickBot="1" x14ac:dyDescent="0.25">
      <c r="D660" s="35" t="s">
        <v>245</v>
      </c>
      <c r="E660" s="499">
        <f>IF(Розрахунок!E659=0,0,(Довідники!G23+E316)/Розрахунок!E659)</f>
        <v>0.29166666666666669</v>
      </c>
      <c r="S660" s="888" t="str">
        <f>IF(OR(AND(титул!$S36=0,SUM(S652:T657)&lt;&gt;0),AND(титул!$S36&lt;&gt;0,SUM(S652:T657)=0)), "Г", "")</f>
        <v/>
      </c>
      <c r="T660" s="889"/>
      <c r="U660" s="889" t="str">
        <f>IF(OR(AND(титул!$S37=0,SUM(U652:V657)&lt;&gt;0),AND(титул!$S37&lt;&gt;0,SUM(U652:V657)=0)), "Г", "")</f>
        <v/>
      </c>
      <c r="V660" s="889"/>
      <c r="W660" s="889" t="str">
        <f>IF(OR(AND(титул!$S38=0,SUM(W652:X657)&lt;&gt;0),AND(титул!$S38&lt;&gt;0,SUM(W652:X657)=0)), "Г", "")</f>
        <v/>
      </c>
      <c r="X660" s="889"/>
      <c r="Y660" s="889" t="str">
        <f>IF(OR(AND(титул!$S39=0,SUM(Y652:Z657)&lt;&gt;0),AND(титул!$S39&lt;&gt;0,SUM(Y652:Z657)=0)), "Г", "")</f>
        <v/>
      </c>
      <c r="Z660" s="889"/>
      <c r="AA660" s="889" t="str">
        <f>IF(OR(AND(титул!$S40=0,SUM(AA652:AB657)&lt;&gt;0),AND(титул!$S40&lt;&gt;0,SUM(AA652:AB657)=0)), "Г", "")</f>
        <v/>
      </c>
      <c r="AB660" s="889"/>
      <c r="AC660" s="889" t="str">
        <f>IF(OR(AND(титул!$S41=0,SUM(AC652:AD657)&lt;&gt;0),AND(титул!$S41&lt;&gt;0,SUM(AC652:AD657)=0)), "Г", "")</f>
        <v/>
      </c>
      <c r="AD660" s="889"/>
      <c r="AE660" s="889" t="str">
        <f>IF(OR(AND(титул!$S42=0,SUM(AE652:AF657)&lt;&gt;0),AND(титул!$S42&lt;&gt;0,SUM(AE652:AF657)=0)), "Г", "")</f>
        <v/>
      </c>
      <c r="AF660" s="890"/>
    </row>
    <row r="661" spans="1:32" ht="12" customHeight="1" x14ac:dyDescent="0.2">
      <c r="E661" s="35"/>
      <c r="S661" s="668" t="str">
        <f>CONCATENATE("* K - більше ",Довідники!H27," контролів на рік")</f>
        <v>* K - більше 16 контролів на рік</v>
      </c>
      <c r="T661" s="793"/>
      <c r="U661" s="793"/>
      <c r="V661" s="793"/>
      <c r="W661" s="793"/>
      <c r="X661" s="793"/>
      <c r="Y661" s="793"/>
      <c r="Z661" s="793"/>
      <c r="AA661" s="793"/>
      <c r="AB661" s="793"/>
      <c r="AC661" s="793"/>
      <c r="AD661" s="793"/>
      <c r="AE661" s="793"/>
      <c r="AF661" s="669"/>
    </row>
    <row r="662" spans="1:32" x14ac:dyDescent="0.2">
      <c r="S662" s="598" t="str">
        <f>CONCATENATE("* Д - більше ",Довідники!H28," дисциплін на рік")</f>
        <v>* Д - більше 16 дисциплін на рік</v>
      </c>
      <c r="T662" s="794"/>
      <c r="U662" s="794"/>
      <c r="V662" s="794"/>
      <c r="W662" s="794"/>
      <c r="X662" s="794"/>
      <c r="Y662" s="794"/>
      <c r="Z662" s="794"/>
      <c r="AA662" s="794"/>
      <c r="AB662" s="794"/>
      <c r="AC662" s="794"/>
      <c r="AD662" s="794"/>
      <c r="AE662" s="794"/>
      <c r="AF662" s="599"/>
    </row>
    <row r="663" spans="1:32" ht="13.5" thickBot="1" x14ac:dyDescent="0.25">
      <c r="S663" s="600" t="s">
        <v>246</v>
      </c>
      <c r="T663" s="795"/>
      <c r="U663" s="795"/>
      <c r="V663" s="795"/>
      <c r="W663" s="795"/>
      <c r="X663" s="795"/>
      <c r="Y663" s="795"/>
      <c r="Z663" s="795"/>
      <c r="AA663" s="795"/>
      <c r="AB663" s="795"/>
      <c r="AC663" s="795"/>
      <c r="AD663" s="795"/>
      <c r="AE663" s="795"/>
      <c r="AF663" s="601"/>
    </row>
  </sheetData>
  <sheetProtection algorithmName="SHA-512" hashValue="b3M8nfZoC3gtybxXRPITGpHlHbKBCOa0WVmOvEAZhj4ZfLnurB25I7EJ9XnerPI216fhBm+TH2Ei1nPI3av+Mg==" saltValue="U5i0L65vyZpKazyC5sj5KQ==" spinCount="100000" sheet="1" objects="1" scenarios="1" formatCells="0" formatColumns="0" formatRows="0"/>
  <dataConsolidate/>
  <mergeCells count="218">
    <mergeCell ref="S663:AF663"/>
    <mergeCell ref="S661:AF661"/>
    <mergeCell ref="DM2:DM7"/>
    <mergeCell ref="DO1:DO7"/>
    <mergeCell ref="DL1:DM1"/>
    <mergeCell ref="BV2:CI2"/>
    <mergeCell ref="BV4:CB4"/>
    <mergeCell ref="CC4:CI4"/>
    <mergeCell ref="CX2:DK2"/>
    <mergeCell ref="S662:AF662"/>
    <mergeCell ref="S660:T660"/>
    <mergeCell ref="U660:V660"/>
    <mergeCell ref="W660:X660"/>
    <mergeCell ref="Y660:Z660"/>
    <mergeCell ref="AA660:AB660"/>
    <mergeCell ref="AC660:AD660"/>
    <mergeCell ref="AE660:AF660"/>
    <mergeCell ref="CJ2:CW2"/>
    <mergeCell ref="R3:AE3"/>
    <mergeCell ref="AF3:AS3"/>
    <mergeCell ref="AT3:BG3"/>
    <mergeCell ref="BH3:BU3"/>
    <mergeCell ref="BV3:CI3"/>
    <mergeCell ref="CJ3:CW3"/>
    <mergeCell ref="ED6:EJ6"/>
    <mergeCell ref="DQ1:DQ7"/>
    <mergeCell ref="DR1:DR7"/>
    <mergeCell ref="CG5:CG7"/>
    <mergeCell ref="CQ6:CT6"/>
    <mergeCell ref="CJ5:CM5"/>
    <mergeCell ref="CO5:CO7"/>
    <mergeCell ref="CP5:CP7"/>
    <mergeCell ref="CJ6:CM6"/>
    <mergeCell ref="CQ5:CT5"/>
    <mergeCell ref="CV5:CV7"/>
    <mergeCell ref="CW5:CW7"/>
    <mergeCell ref="CN5:CN7"/>
    <mergeCell ref="CU5:CU7"/>
    <mergeCell ref="CQ4:CW4"/>
    <mergeCell ref="DP1:DP7"/>
    <mergeCell ref="DL2:DL7"/>
    <mergeCell ref="CX3:DK3"/>
    <mergeCell ref="CX6:DA6"/>
    <mergeCell ref="DE6:DH6"/>
    <mergeCell ref="DS1:DS7"/>
    <mergeCell ref="DN1:DN7"/>
    <mergeCell ref="CX4:DD4"/>
    <mergeCell ref="DE4:DK4"/>
    <mergeCell ref="AT2:BG2"/>
    <mergeCell ref="R1:DK1"/>
    <mergeCell ref="BV5:BY5"/>
    <mergeCell ref="BH6:BK6"/>
    <mergeCell ref="BO5:BR5"/>
    <mergeCell ref="BL5:BL7"/>
    <mergeCell ref="BT5:BT7"/>
    <mergeCell ref="BU5:BU7"/>
    <mergeCell ref="BO6:BR6"/>
    <mergeCell ref="BH5:BK5"/>
    <mergeCell ref="BS5:BS7"/>
    <mergeCell ref="CA5:CA7"/>
    <mergeCell ref="BZ5:BZ7"/>
    <mergeCell ref="AS5:AS7"/>
    <mergeCell ref="AF5:AI5"/>
    <mergeCell ref="AK5:AK7"/>
    <mergeCell ref="AM6:AP6"/>
    <mergeCell ref="AF2:AS2"/>
    <mergeCell ref="AJ5:AJ7"/>
    <mergeCell ref="AQ5:AQ7"/>
    <mergeCell ref="AF4:AL4"/>
    <mergeCell ref="AT4:AZ4"/>
    <mergeCell ref="BA4:BG4"/>
    <mergeCell ref="BH4:BN4"/>
    <mergeCell ref="L1:Q1"/>
    <mergeCell ref="R5:U5"/>
    <mergeCell ref="W5:W7"/>
    <mergeCell ref="X5:X7"/>
    <mergeCell ref="Y5:AB5"/>
    <mergeCell ref="AD5:AD7"/>
    <mergeCell ref="AE5:AE7"/>
    <mergeCell ref="R6:U6"/>
    <mergeCell ref="Y6:AB6"/>
    <mergeCell ref="L2:L7"/>
    <mergeCell ref="M2:M7"/>
    <mergeCell ref="N2:N7"/>
    <mergeCell ref="O2:O7"/>
    <mergeCell ref="V5:V7"/>
    <mergeCell ref="P2:P7"/>
    <mergeCell ref="Q2:Q7"/>
    <mergeCell ref="R2:AE2"/>
    <mergeCell ref="R4:X4"/>
    <mergeCell ref="Y4:AE4"/>
    <mergeCell ref="AC5:AC7"/>
    <mergeCell ref="L643:Q643"/>
    <mergeCell ref="D644:D649"/>
    <mergeCell ref="E644:E649"/>
    <mergeCell ref="F644:G644"/>
    <mergeCell ref="L644:L649"/>
    <mergeCell ref="M644:P644"/>
    <mergeCell ref="Q644:Q649"/>
    <mergeCell ref="F2:F7"/>
    <mergeCell ref="CB5:CB7"/>
    <mergeCell ref="BN5:BN7"/>
    <mergeCell ref="BH2:BU2"/>
    <mergeCell ref="AT5:AW5"/>
    <mergeCell ref="AY5:AY7"/>
    <mergeCell ref="AZ5:AZ7"/>
    <mergeCell ref="BA5:BD5"/>
    <mergeCell ref="BF5:BF7"/>
    <mergeCell ref="AX5:AX7"/>
    <mergeCell ref="BE5:BE7"/>
    <mergeCell ref="AT6:AW6"/>
    <mergeCell ref="BA6:BD6"/>
    <mergeCell ref="AL5:AL7"/>
    <mergeCell ref="AF6:AI6"/>
    <mergeCell ref="AM5:AP5"/>
    <mergeCell ref="AR5:AR7"/>
    <mergeCell ref="A1:A7"/>
    <mergeCell ref="B1:B7"/>
    <mergeCell ref="D1:D7"/>
    <mergeCell ref="F1:K1"/>
    <mergeCell ref="J2:K4"/>
    <mergeCell ref="J5:J7"/>
    <mergeCell ref="K5:K7"/>
    <mergeCell ref="D643:G643"/>
    <mergeCell ref="H643:I647"/>
    <mergeCell ref="J643:J649"/>
    <mergeCell ref="K643:K649"/>
    <mergeCell ref="G2:G7"/>
    <mergeCell ref="H2:H7"/>
    <mergeCell ref="F645:F649"/>
    <mergeCell ref="G645:G649"/>
    <mergeCell ref="H648:H649"/>
    <mergeCell ref="I648:I649"/>
    <mergeCell ref="C1:C7"/>
    <mergeCell ref="E1:E7"/>
    <mergeCell ref="I2:I7"/>
    <mergeCell ref="A652:B652"/>
    <mergeCell ref="A653:B653"/>
    <mergeCell ref="A654:B654"/>
    <mergeCell ref="A655:B655"/>
    <mergeCell ref="A656:B656"/>
    <mergeCell ref="A657:B657"/>
    <mergeCell ref="A643:A649"/>
    <mergeCell ref="B643:B649"/>
    <mergeCell ref="C643:C649"/>
    <mergeCell ref="M645:M649"/>
    <mergeCell ref="AE659:AF659"/>
    <mergeCell ref="R644:R649"/>
    <mergeCell ref="S644:T644"/>
    <mergeCell ref="U644:V644"/>
    <mergeCell ref="S659:T659"/>
    <mergeCell ref="U659:V659"/>
    <mergeCell ref="W659:X659"/>
    <mergeCell ref="Y659:Z659"/>
    <mergeCell ref="AA659:AB659"/>
    <mergeCell ref="AC659:AD659"/>
    <mergeCell ref="AA644:AB644"/>
    <mergeCell ref="AC644:AD644"/>
    <mergeCell ref="W644:X644"/>
    <mergeCell ref="Y644:Z644"/>
    <mergeCell ref="N645:P646"/>
    <mergeCell ref="N647:N649"/>
    <mergeCell ref="O647:O649"/>
    <mergeCell ref="P647:P649"/>
    <mergeCell ref="AD648:AD649"/>
    <mergeCell ref="AE648:AE649"/>
    <mergeCell ref="AF648:AF649"/>
    <mergeCell ref="EB318:EC318"/>
    <mergeCell ref="S658:T658"/>
    <mergeCell ref="U658:V658"/>
    <mergeCell ref="W658:X658"/>
    <mergeCell ref="Y658:Z658"/>
    <mergeCell ref="AA658:AB658"/>
    <mergeCell ref="AC658:AD658"/>
    <mergeCell ref="S643:AF643"/>
    <mergeCell ref="AE644:AF644"/>
    <mergeCell ref="S645:AF645"/>
    <mergeCell ref="S647:AF647"/>
    <mergeCell ref="AE658:AF658"/>
    <mergeCell ref="S648:S649"/>
    <mergeCell ref="T648:T649"/>
    <mergeCell ref="U648:U649"/>
    <mergeCell ref="V648:V649"/>
    <mergeCell ref="W648:W649"/>
    <mergeCell ref="X648:X649"/>
    <mergeCell ref="Y648:Y649"/>
    <mergeCell ref="Z648:Z649"/>
    <mergeCell ref="AA648:AA649"/>
    <mergeCell ref="AB648:AB649"/>
    <mergeCell ref="AC648:AC649"/>
    <mergeCell ref="S652:AF652"/>
    <mergeCell ref="BO4:BU4"/>
    <mergeCell ref="BG5:BG7"/>
    <mergeCell ref="CJ4:CP4"/>
    <mergeCell ref="CC6:CF6"/>
    <mergeCell ref="AM4:AS4"/>
    <mergeCell ref="BM5:BM7"/>
    <mergeCell ref="CC5:CF5"/>
    <mergeCell ref="CH5:CH7"/>
    <mergeCell ref="CI5:CI7"/>
    <mergeCell ref="BV6:BY6"/>
    <mergeCell ref="DV1:DV7"/>
    <mergeCell ref="DW1:DW7"/>
    <mergeCell ref="DX1:EA1"/>
    <mergeCell ref="DX2:DX7"/>
    <mergeCell ref="DY2:DY7"/>
    <mergeCell ref="DZ2:DZ7"/>
    <mergeCell ref="EA2:EA7"/>
    <mergeCell ref="DU1:DU7"/>
    <mergeCell ref="CX5:DA5"/>
    <mergeCell ref="DB5:DB7"/>
    <mergeCell ref="DC5:DC7"/>
    <mergeCell ref="DD5:DD7"/>
    <mergeCell ref="DE5:DH5"/>
    <mergeCell ref="DI5:DI7"/>
    <mergeCell ref="DJ5:DJ7"/>
    <mergeCell ref="DK5:DK7"/>
    <mergeCell ref="DT1:DT7"/>
  </mergeCells>
  <conditionalFormatting sqref="B10">
    <cfRule type="containsText" dxfId="151" priority="15" operator="containsText" text="ПОИСК(Довідники!$AF$10:$AF$35; Розрахунок!$B$10)">
      <formula>NOT(ISERROR(SEARCH("ПОИСК(Довідники!$AF$10:$AF$35; Розрахунок!$B$10)",B10)))</formula>
    </cfRule>
    <cfRule type="containsText" dxfId="150" priority="16" operator="containsText" text="ABCDEFGHIJKLMNOPQRSTUWDXUZ">
      <formula>NOT(ISERROR(SEARCH("ABCDEFGHIJKLMNOPQRSTUWDXUZ",B10)))</formula>
    </cfRule>
    <cfRule type="containsText" dxfId="149" priority="17" operator="containsText" text="A-Z">
      <formula>NOT(ISERROR(SEARCH("A-Z",B10)))</formula>
    </cfRule>
  </conditionalFormatting>
  <conditionalFormatting sqref="B320:B329">
    <cfRule type="expression" dxfId="148" priority="1">
      <formula>$AP320="!"</formula>
    </cfRule>
  </conditionalFormatting>
  <conditionalFormatting sqref="E10:E109">
    <cfRule type="notContainsBlanks" dxfId="147" priority="29">
      <formula>LEN(TRIM(E10))&gt;0</formula>
    </cfRule>
  </conditionalFormatting>
  <conditionalFormatting sqref="E112:E211">
    <cfRule type="notContainsBlanks" dxfId="146" priority="27">
      <formula>LEN(TRIM(E112))&gt;0</formula>
    </cfRule>
  </conditionalFormatting>
  <conditionalFormatting sqref="E216:E315">
    <cfRule type="notContainsBlanks" dxfId="145" priority="25">
      <formula>LEN(TRIM(E216))&gt;0</formula>
    </cfRule>
  </conditionalFormatting>
  <conditionalFormatting sqref="E320:E419">
    <cfRule type="notContainsBlanks" dxfId="144" priority="23">
      <formula>LEN(TRIM(E320))&gt;0</formula>
    </cfRule>
  </conditionalFormatting>
  <conditionalFormatting sqref="E422:E521">
    <cfRule type="notContainsBlanks" dxfId="143" priority="22">
      <formula>LEN(TRIM(E422))&gt;0</formula>
    </cfRule>
  </conditionalFormatting>
  <conditionalFormatting sqref="E524:E543">
    <cfRule type="notContainsBlanks" dxfId="142" priority="21">
      <formula>LEN(TRIM(E524))&gt;0</formula>
    </cfRule>
  </conditionalFormatting>
  <conditionalFormatting sqref="E546:E565">
    <cfRule type="notContainsBlanks" dxfId="141" priority="20">
      <formula>LEN(TRIM(E546))&gt;0</formula>
    </cfRule>
  </conditionalFormatting>
  <conditionalFormatting sqref="E568:E587">
    <cfRule type="notContainsBlanks" dxfId="140" priority="19">
      <formula>LEN(TRIM(E568))&gt;0</formula>
    </cfRule>
  </conditionalFormatting>
  <conditionalFormatting sqref="E590:E639">
    <cfRule type="notContainsBlanks" dxfId="139" priority="18">
      <formula>LEN(TRIM(E590))&gt;0</formula>
    </cfRule>
  </conditionalFormatting>
  <conditionalFormatting sqref="R10:T109">
    <cfRule type="notContainsBlanks" dxfId="138" priority="369">
      <formula>LEN(TRIM(R10))&gt;0</formula>
    </cfRule>
  </conditionalFormatting>
  <conditionalFormatting sqref="R112:T211">
    <cfRule type="notContainsBlanks" dxfId="137" priority="361">
      <formula>LEN(TRIM(R112))&gt;0</formula>
    </cfRule>
  </conditionalFormatting>
  <conditionalFormatting sqref="R216:T315">
    <cfRule type="notContainsBlanks" dxfId="136" priority="353">
      <formula>LEN(TRIM(R216))&gt;0</formula>
    </cfRule>
  </conditionalFormatting>
  <conditionalFormatting sqref="R317:T317">
    <cfRule type="notContainsBlanks" dxfId="135" priority="349">
      <formula>LEN(TRIM(R317))&gt;0</formula>
    </cfRule>
  </conditionalFormatting>
  <conditionalFormatting sqref="R320:T419">
    <cfRule type="notContainsBlanks" dxfId="134" priority="341">
      <formula>LEN(TRIM(R320))&gt;0</formula>
    </cfRule>
  </conditionalFormatting>
  <conditionalFormatting sqref="R422:T521">
    <cfRule type="notContainsBlanks" dxfId="133" priority="340">
      <formula>LEN(TRIM(R422))&gt;0</formula>
    </cfRule>
  </conditionalFormatting>
  <conditionalFormatting sqref="R524:T543">
    <cfRule type="notContainsBlanks" dxfId="132" priority="339">
      <formula>LEN(TRIM(R524))&gt;0</formula>
    </cfRule>
  </conditionalFormatting>
  <conditionalFormatting sqref="R546:T565">
    <cfRule type="notContainsBlanks" dxfId="131" priority="338">
      <formula>LEN(TRIM(R546))&gt;0</formula>
    </cfRule>
  </conditionalFormatting>
  <conditionalFormatting sqref="R568:T587">
    <cfRule type="notContainsBlanks" dxfId="130" priority="337">
      <formula>LEN(TRIM(R568))&gt;0</formula>
    </cfRule>
  </conditionalFormatting>
  <conditionalFormatting sqref="R590:T639">
    <cfRule type="notContainsBlanks" dxfId="129" priority="336">
      <formula>LEN(TRIM(R590))&gt;0</formula>
    </cfRule>
  </conditionalFormatting>
  <conditionalFormatting sqref="V10:AA109">
    <cfRule type="notContainsBlanks" dxfId="128" priority="367">
      <formula>LEN(TRIM(V10))&gt;0</formula>
    </cfRule>
  </conditionalFormatting>
  <conditionalFormatting sqref="V112:AA211">
    <cfRule type="notContainsBlanks" dxfId="127" priority="359">
      <formula>LEN(TRIM(V112))&gt;0</formula>
    </cfRule>
  </conditionalFormatting>
  <conditionalFormatting sqref="V216:AA315">
    <cfRule type="notContainsBlanks" dxfId="126" priority="351">
      <formula>LEN(TRIM(V216))&gt;0</formula>
    </cfRule>
  </conditionalFormatting>
  <conditionalFormatting sqref="V317:AA317">
    <cfRule type="notContainsBlanks" dxfId="125" priority="347">
      <formula>LEN(TRIM(V317))&gt;0</formula>
    </cfRule>
  </conditionalFormatting>
  <conditionalFormatting sqref="V320:AA419">
    <cfRule type="notContainsBlanks" dxfId="124" priority="329">
      <formula>LEN(TRIM(V320))&gt;0</formula>
    </cfRule>
  </conditionalFormatting>
  <conditionalFormatting sqref="V422:AA521">
    <cfRule type="notContainsBlanks" dxfId="123" priority="328">
      <formula>LEN(TRIM(V422))&gt;0</formula>
    </cfRule>
  </conditionalFormatting>
  <conditionalFormatting sqref="V524:AA543">
    <cfRule type="notContainsBlanks" dxfId="122" priority="327">
      <formula>LEN(TRIM(V524))&gt;0</formula>
    </cfRule>
  </conditionalFormatting>
  <conditionalFormatting sqref="V546:AA565">
    <cfRule type="notContainsBlanks" dxfId="121" priority="326">
      <formula>LEN(TRIM(V546))&gt;0</formula>
    </cfRule>
  </conditionalFormatting>
  <conditionalFormatting sqref="V568:AA587">
    <cfRule type="notContainsBlanks" dxfId="120" priority="325">
      <formula>LEN(TRIM(V568))&gt;0</formula>
    </cfRule>
  </conditionalFormatting>
  <conditionalFormatting sqref="V590:AA639">
    <cfRule type="notContainsBlanks" dxfId="119" priority="324">
      <formula>LEN(TRIM(V590))&gt;0</formula>
    </cfRule>
  </conditionalFormatting>
  <conditionalFormatting sqref="AC317:AE317">
    <cfRule type="notContainsBlanks" dxfId="118" priority="346">
      <formula>LEN(TRIM(AC317))&gt;0</formula>
    </cfRule>
  </conditionalFormatting>
  <conditionalFormatting sqref="AC10:AH109">
    <cfRule type="notContainsBlanks" dxfId="117" priority="317">
      <formula>LEN(TRIM(AC10))&gt;0</formula>
    </cfRule>
  </conditionalFormatting>
  <conditionalFormatting sqref="AC112:AH211">
    <cfRule type="notContainsBlanks" dxfId="116" priority="315">
      <formula>LEN(TRIM(AC112))&gt;0</formula>
    </cfRule>
  </conditionalFormatting>
  <conditionalFormatting sqref="AC216:AH315">
    <cfRule type="notContainsBlanks" dxfId="115" priority="313">
      <formula>LEN(TRIM(AC216))&gt;0</formula>
    </cfRule>
  </conditionalFormatting>
  <conditionalFormatting sqref="AC320:AH419">
    <cfRule type="notContainsBlanks" dxfId="114" priority="311">
      <formula>LEN(TRIM(AC320))&gt;0</formula>
    </cfRule>
  </conditionalFormatting>
  <conditionalFormatting sqref="AC422:AH521">
    <cfRule type="notContainsBlanks" dxfId="113" priority="310">
      <formula>LEN(TRIM(AC422))&gt;0</formula>
    </cfRule>
  </conditionalFormatting>
  <conditionalFormatting sqref="AC524:AH543">
    <cfRule type="notContainsBlanks" dxfId="112" priority="309">
      <formula>LEN(TRIM(AC524))&gt;0</formula>
    </cfRule>
  </conditionalFormatting>
  <conditionalFormatting sqref="AC546:AH565">
    <cfRule type="notContainsBlanks" dxfId="111" priority="308">
      <formula>LEN(TRIM(AC546))&gt;0</formula>
    </cfRule>
  </conditionalFormatting>
  <conditionalFormatting sqref="AC568:AH587">
    <cfRule type="notContainsBlanks" dxfId="110" priority="307">
      <formula>LEN(TRIM(AC568))&gt;0</formula>
    </cfRule>
  </conditionalFormatting>
  <conditionalFormatting sqref="AC590:AH639">
    <cfRule type="notContainsBlanks" dxfId="109" priority="306">
      <formula>LEN(TRIM(AC590))&gt;0</formula>
    </cfRule>
  </conditionalFormatting>
  <conditionalFormatting sqref="AJ10:AO109">
    <cfRule type="notContainsBlanks" dxfId="108" priority="293">
      <formula>LEN(TRIM(AJ10))&gt;0</formula>
    </cfRule>
  </conditionalFormatting>
  <conditionalFormatting sqref="AJ112:AO211">
    <cfRule type="notContainsBlanks" dxfId="107" priority="291">
      <formula>LEN(TRIM(AJ112))&gt;0</formula>
    </cfRule>
  </conditionalFormatting>
  <conditionalFormatting sqref="AJ216:AO315">
    <cfRule type="notContainsBlanks" dxfId="106" priority="289">
      <formula>LEN(TRIM(AJ216))&gt;0</formula>
    </cfRule>
  </conditionalFormatting>
  <conditionalFormatting sqref="AJ320:AO419">
    <cfRule type="notContainsBlanks" dxfId="105" priority="287">
      <formula>LEN(TRIM(AJ320))&gt;0</formula>
    </cfRule>
  </conditionalFormatting>
  <conditionalFormatting sqref="AJ422:AO521">
    <cfRule type="notContainsBlanks" dxfId="104" priority="286">
      <formula>LEN(TRIM(AJ422))&gt;0</formula>
    </cfRule>
  </conditionalFormatting>
  <conditionalFormatting sqref="AJ524:AO543">
    <cfRule type="notContainsBlanks" dxfId="103" priority="285">
      <formula>LEN(TRIM(AJ524))&gt;0</formula>
    </cfRule>
  </conditionalFormatting>
  <conditionalFormatting sqref="AJ546:AO565">
    <cfRule type="notContainsBlanks" dxfId="102" priority="284">
      <formula>LEN(TRIM(AJ546))&gt;0</formula>
    </cfRule>
  </conditionalFormatting>
  <conditionalFormatting sqref="AJ568:AO587">
    <cfRule type="notContainsBlanks" dxfId="101" priority="283">
      <formula>LEN(TRIM(AJ568))&gt;0</formula>
    </cfRule>
  </conditionalFormatting>
  <conditionalFormatting sqref="AJ590:AO639">
    <cfRule type="notContainsBlanks" dxfId="100" priority="282">
      <formula>LEN(TRIM(AJ590))&gt;0</formula>
    </cfRule>
  </conditionalFormatting>
  <conditionalFormatting sqref="AQ10:AV109">
    <cfRule type="notContainsBlanks" dxfId="99" priority="269">
      <formula>LEN(TRIM(AQ10))&gt;0</formula>
    </cfRule>
  </conditionalFormatting>
  <conditionalFormatting sqref="AQ112:AV211">
    <cfRule type="notContainsBlanks" dxfId="98" priority="267">
      <formula>LEN(TRIM(AQ112))&gt;0</formula>
    </cfRule>
  </conditionalFormatting>
  <conditionalFormatting sqref="AQ216:AV315">
    <cfRule type="notContainsBlanks" dxfId="97" priority="265">
      <formula>LEN(TRIM(AQ216))&gt;0</formula>
    </cfRule>
  </conditionalFormatting>
  <conditionalFormatting sqref="AQ320:AV419">
    <cfRule type="notContainsBlanks" dxfId="96" priority="263">
      <formula>LEN(TRIM(AQ320))&gt;0</formula>
    </cfRule>
  </conditionalFormatting>
  <conditionalFormatting sqref="AQ422:AV521">
    <cfRule type="notContainsBlanks" dxfId="95" priority="262">
      <formula>LEN(TRIM(AQ422))&gt;0</formula>
    </cfRule>
  </conditionalFormatting>
  <conditionalFormatting sqref="AQ524:AV543">
    <cfRule type="notContainsBlanks" dxfId="94" priority="261">
      <formula>LEN(TRIM(AQ524))&gt;0</formula>
    </cfRule>
  </conditionalFormatting>
  <conditionalFormatting sqref="AQ546:AV565">
    <cfRule type="notContainsBlanks" dxfId="93" priority="260">
      <formula>LEN(TRIM(AQ546))&gt;0</formula>
    </cfRule>
  </conditionalFormatting>
  <conditionalFormatting sqref="AQ568:AV587">
    <cfRule type="notContainsBlanks" dxfId="92" priority="259">
      <formula>LEN(TRIM(AQ568))&gt;0</formula>
    </cfRule>
  </conditionalFormatting>
  <conditionalFormatting sqref="AQ590:AV639">
    <cfRule type="notContainsBlanks" dxfId="91" priority="258">
      <formula>LEN(TRIM(AQ590))&gt;0</formula>
    </cfRule>
  </conditionalFormatting>
  <conditionalFormatting sqref="AX10:BC109">
    <cfRule type="notContainsBlanks" dxfId="90" priority="245">
      <formula>LEN(TRIM(AX10))&gt;0</formula>
    </cfRule>
  </conditionalFormatting>
  <conditionalFormatting sqref="AX112:BC211">
    <cfRule type="notContainsBlanks" dxfId="89" priority="243">
      <formula>LEN(TRIM(AX112))&gt;0</formula>
    </cfRule>
  </conditionalFormatting>
  <conditionalFormatting sqref="AX216:BC315">
    <cfRule type="notContainsBlanks" dxfId="88" priority="241">
      <formula>LEN(TRIM(AX216))&gt;0</formula>
    </cfRule>
  </conditionalFormatting>
  <conditionalFormatting sqref="AX320:BC419">
    <cfRule type="notContainsBlanks" dxfId="87" priority="239">
      <formula>LEN(TRIM(AX320))&gt;0</formula>
    </cfRule>
  </conditionalFormatting>
  <conditionalFormatting sqref="AX422:BC521">
    <cfRule type="notContainsBlanks" dxfId="86" priority="238">
      <formula>LEN(TRIM(AX422))&gt;0</formula>
    </cfRule>
  </conditionalFormatting>
  <conditionalFormatting sqref="AX524:BC543">
    <cfRule type="notContainsBlanks" dxfId="85" priority="237">
      <formula>LEN(TRIM(AX524))&gt;0</formula>
    </cfRule>
  </conditionalFormatting>
  <conditionalFormatting sqref="AX546:BC565">
    <cfRule type="notContainsBlanks" dxfId="84" priority="236">
      <formula>LEN(TRIM(AX546))&gt;0</formula>
    </cfRule>
  </conditionalFormatting>
  <conditionalFormatting sqref="AX568:BC587">
    <cfRule type="notContainsBlanks" dxfId="83" priority="235">
      <formula>LEN(TRIM(AX568))&gt;0</formula>
    </cfRule>
  </conditionalFormatting>
  <conditionalFormatting sqref="AX590:BC639">
    <cfRule type="notContainsBlanks" dxfId="82" priority="234">
      <formula>LEN(TRIM(AX590))&gt;0</formula>
    </cfRule>
  </conditionalFormatting>
  <conditionalFormatting sqref="BE10:BJ109">
    <cfRule type="notContainsBlanks" dxfId="81" priority="221">
      <formula>LEN(TRIM(BE10))&gt;0</formula>
    </cfRule>
  </conditionalFormatting>
  <conditionalFormatting sqref="BE112:BJ211">
    <cfRule type="notContainsBlanks" dxfId="80" priority="219">
      <formula>LEN(TRIM(BE112))&gt;0</formula>
    </cfRule>
  </conditionalFormatting>
  <conditionalFormatting sqref="BE216:BJ315">
    <cfRule type="notContainsBlanks" dxfId="79" priority="217">
      <formula>LEN(TRIM(BE216))&gt;0</formula>
    </cfRule>
  </conditionalFormatting>
  <conditionalFormatting sqref="BE320:BJ419">
    <cfRule type="notContainsBlanks" dxfId="78" priority="215">
      <formula>LEN(TRIM(BE320))&gt;0</formula>
    </cfRule>
  </conditionalFormatting>
  <conditionalFormatting sqref="BE422:BJ521">
    <cfRule type="notContainsBlanks" dxfId="77" priority="214">
      <formula>LEN(TRIM(BE422))&gt;0</formula>
    </cfRule>
  </conditionalFormatting>
  <conditionalFormatting sqref="BE524:BJ543">
    <cfRule type="notContainsBlanks" dxfId="76" priority="213">
      <formula>LEN(TRIM(BE524))&gt;0</formula>
    </cfRule>
  </conditionalFormatting>
  <conditionalFormatting sqref="BE546:BJ565">
    <cfRule type="notContainsBlanks" dxfId="75" priority="212">
      <formula>LEN(TRIM(BE546))&gt;0</formula>
    </cfRule>
  </conditionalFormatting>
  <conditionalFormatting sqref="BE568:BJ587">
    <cfRule type="notContainsBlanks" dxfId="74" priority="211">
      <formula>LEN(TRIM(BE568))&gt;0</formula>
    </cfRule>
  </conditionalFormatting>
  <conditionalFormatting sqref="BE590:BJ639">
    <cfRule type="notContainsBlanks" dxfId="73" priority="210">
      <formula>LEN(TRIM(BE590))&gt;0</formula>
    </cfRule>
  </conditionalFormatting>
  <conditionalFormatting sqref="BL10:BQ109">
    <cfRule type="notContainsBlanks" dxfId="72" priority="197">
      <formula>LEN(TRIM(BL10))&gt;0</formula>
    </cfRule>
  </conditionalFormatting>
  <conditionalFormatting sqref="BL112:BQ211">
    <cfRule type="notContainsBlanks" dxfId="71" priority="195">
      <formula>LEN(TRIM(BL112))&gt;0</formula>
    </cfRule>
  </conditionalFormatting>
  <conditionalFormatting sqref="BL216:BQ315">
    <cfRule type="notContainsBlanks" dxfId="70" priority="193">
      <formula>LEN(TRIM(BL216))&gt;0</formula>
    </cfRule>
  </conditionalFormatting>
  <conditionalFormatting sqref="BL320:BQ419">
    <cfRule type="notContainsBlanks" dxfId="69" priority="191">
      <formula>LEN(TRIM(BL320))&gt;0</formula>
    </cfRule>
  </conditionalFormatting>
  <conditionalFormatting sqref="BL422:BQ521">
    <cfRule type="notContainsBlanks" dxfId="68" priority="190">
      <formula>LEN(TRIM(BL422))&gt;0</formula>
    </cfRule>
  </conditionalFormatting>
  <conditionalFormatting sqref="BL524:BQ543">
    <cfRule type="notContainsBlanks" dxfId="67" priority="189">
      <formula>LEN(TRIM(BL524))&gt;0</formula>
    </cfRule>
  </conditionalFormatting>
  <conditionalFormatting sqref="BL546:BQ565">
    <cfRule type="notContainsBlanks" dxfId="66" priority="188">
      <formula>LEN(TRIM(BL546))&gt;0</formula>
    </cfRule>
  </conditionalFormatting>
  <conditionalFormatting sqref="BL568:BQ587">
    <cfRule type="notContainsBlanks" dxfId="65" priority="187">
      <formula>LEN(TRIM(BL568))&gt;0</formula>
    </cfRule>
  </conditionalFormatting>
  <conditionalFormatting sqref="BL590:BQ639">
    <cfRule type="notContainsBlanks" dxfId="64" priority="186">
      <formula>LEN(TRIM(BL590))&gt;0</formula>
    </cfRule>
  </conditionalFormatting>
  <conditionalFormatting sqref="BS10:BX109">
    <cfRule type="notContainsBlanks" dxfId="63" priority="173">
      <formula>LEN(TRIM(BS10))&gt;0</formula>
    </cfRule>
  </conditionalFormatting>
  <conditionalFormatting sqref="BS112:BX211">
    <cfRule type="notContainsBlanks" dxfId="62" priority="171">
      <formula>LEN(TRIM(BS112))&gt;0</formula>
    </cfRule>
  </conditionalFormatting>
  <conditionalFormatting sqref="BS216:BX315">
    <cfRule type="notContainsBlanks" dxfId="61" priority="169">
      <formula>LEN(TRIM(BS216))&gt;0</formula>
    </cfRule>
  </conditionalFormatting>
  <conditionalFormatting sqref="BS320:BX419">
    <cfRule type="notContainsBlanks" dxfId="60" priority="167">
      <formula>LEN(TRIM(BS320))&gt;0</formula>
    </cfRule>
  </conditionalFormatting>
  <conditionalFormatting sqref="BS422:BX521">
    <cfRule type="notContainsBlanks" dxfId="59" priority="166">
      <formula>LEN(TRIM(BS422))&gt;0</formula>
    </cfRule>
  </conditionalFormatting>
  <conditionalFormatting sqref="BS524:BX543">
    <cfRule type="notContainsBlanks" dxfId="58" priority="165">
      <formula>LEN(TRIM(BS524))&gt;0</formula>
    </cfRule>
  </conditionalFormatting>
  <conditionalFormatting sqref="BS546:BX565">
    <cfRule type="notContainsBlanks" dxfId="57" priority="164">
      <formula>LEN(TRIM(BS546))&gt;0</formula>
    </cfRule>
  </conditionalFormatting>
  <conditionalFormatting sqref="BS568:BX587">
    <cfRule type="notContainsBlanks" dxfId="56" priority="163">
      <formula>LEN(TRIM(BS568))&gt;0</formula>
    </cfRule>
  </conditionalFormatting>
  <conditionalFormatting sqref="BS590:BX639">
    <cfRule type="notContainsBlanks" dxfId="55" priority="162">
      <formula>LEN(TRIM(BS590))&gt;0</formula>
    </cfRule>
  </conditionalFormatting>
  <conditionalFormatting sqref="BZ10:CE109">
    <cfRule type="notContainsBlanks" dxfId="54" priority="149">
      <formula>LEN(TRIM(BZ10))&gt;0</formula>
    </cfRule>
  </conditionalFormatting>
  <conditionalFormatting sqref="BZ112:CE211">
    <cfRule type="notContainsBlanks" dxfId="53" priority="147">
      <formula>LEN(TRIM(BZ112))&gt;0</formula>
    </cfRule>
  </conditionalFormatting>
  <conditionalFormatting sqref="BZ216:CE315">
    <cfRule type="notContainsBlanks" dxfId="52" priority="145">
      <formula>LEN(TRIM(BZ216))&gt;0</formula>
    </cfRule>
  </conditionalFormatting>
  <conditionalFormatting sqref="BZ320:CE419">
    <cfRule type="notContainsBlanks" dxfId="51" priority="143">
      <formula>LEN(TRIM(BZ320))&gt;0</formula>
    </cfRule>
  </conditionalFormatting>
  <conditionalFormatting sqref="BZ422:CE521">
    <cfRule type="notContainsBlanks" dxfId="50" priority="142">
      <formula>LEN(TRIM(BZ422))&gt;0</formula>
    </cfRule>
  </conditionalFormatting>
  <conditionalFormatting sqref="BZ524:CE543">
    <cfRule type="notContainsBlanks" dxfId="49" priority="141">
      <formula>LEN(TRIM(BZ524))&gt;0</formula>
    </cfRule>
  </conditionalFormatting>
  <conditionalFormatting sqref="BZ546:CE565">
    <cfRule type="notContainsBlanks" dxfId="48" priority="140">
      <formula>LEN(TRIM(BZ546))&gt;0</formula>
    </cfRule>
  </conditionalFormatting>
  <conditionalFormatting sqref="BZ568:CE587">
    <cfRule type="notContainsBlanks" dxfId="47" priority="139">
      <formula>LEN(TRIM(BZ568))&gt;0</formula>
    </cfRule>
  </conditionalFormatting>
  <conditionalFormatting sqref="BZ590:CE639">
    <cfRule type="notContainsBlanks" dxfId="46" priority="138">
      <formula>LEN(TRIM(BZ590))&gt;0</formula>
    </cfRule>
  </conditionalFormatting>
  <conditionalFormatting sqref="CG10:CL109">
    <cfRule type="notContainsBlanks" dxfId="45" priority="125">
      <formula>LEN(TRIM(CG10))&gt;0</formula>
    </cfRule>
  </conditionalFormatting>
  <conditionalFormatting sqref="CG112:CL211">
    <cfRule type="notContainsBlanks" dxfId="44" priority="123">
      <formula>LEN(TRIM(CG112))&gt;0</formula>
    </cfRule>
  </conditionalFormatting>
  <conditionalFormatting sqref="CG216:CL315">
    <cfRule type="notContainsBlanks" dxfId="43" priority="121">
      <formula>LEN(TRIM(CG216))&gt;0</formula>
    </cfRule>
  </conditionalFormatting>
  <conditionalFormatting sqref="CG320:CL419">
    <cfRule type="notContainsBlanks" dxfId="42" priority="119">
      <formula>LEN(TRIM(CG320))&gt;0</formula>
    </cfRule>
  </conditionalFormatting>
  <conditionalFormatting sqref="CG422:CL521">
    <cfRule type="notContainsBlanks" dxfId="41" priority="118">
      <formula>LEN(TRIM(CG422))&gt;0</formula>
    </cfRule>
  </conditionalFormatting>
  <conditionalFormatting sqref="CG524:CL543">
    <cfRule type="notContainsBlanks" dxfId="40" priority="117">
      <formula>LEN(TRIM(CG524))&gt;0</formula>
    </cfRule>
  </conditionalFormatting>
  <conditionalFormatting sqref="CG546:CL565">
    <cfRule type="notContainsBlanks" dxfId="39" priority="116">
      <formula>LEN(TRIM(CG546))&gt;0</formula>
    </cfRule>
  </conditionalFormatting>
  <conditionalFormatting sqref="CG568:CL587">
    <cfRule type="notContainsBlanks" dxfId="38" priority="115">
      <formula>LEN(TRIM(CG568))&gt;0</formula>
    </cfRule>
  </conditionalFormatting>
  <conditionalFormatting sqref="CG590:CL639">
    <cfRule type="notContainsBlanks" dxfId="37" priority="114">
      <formula>LEN(TRIM(CG590))&gt;0</formula>
    </cfRule>
  </conditionalFormatting>
  <conditionalFormatting sqref="CN10:CS109">
    <cfRule type="notContainsBlanks" dxfId="36" priority="101">
      <formula>LEN(TRIM(CN10))&gt;0</formula>
    </cfRule>
  </conditionalFormatting>
  <conditionalFormatting sqref="CN112:CS211">
    <cfRule type="notContainsBlanks" dxfId="35" priority="99">
      <formula>LEN(TRIM(CN112))&gt;0</formula>
    </cfRule>
  </conditionalFormatting>
  <conditionalFormatting sqref="CN216:CS315">
    <cfRule type="notContainsBlanks" dxfId="34" priority="97">
      <formula>LEN(TRIM(CN216))&gt;0</formula>
    </cfRule>
  </conditionalFormatting>
  <conditionalFormatting sqref="CN320:CS419">
    <cfRule type="notContainsBlanks" dxfId="33" priority="95">
      <formula>LEN(TRIM(CN320))&gt;0</formula>
    </cfRule>
  </conditionalFormatting>
  <conditionalFormatting sqref="CN422:CS521">
    <cfRule type="notContainsBlanks" dxfId="32" priority="94">
      <formula>LEN(TRIM(CN422))&gt;0</formula>
    </cfRule>
  </conditionalFormatting>
  <conditionalFormatting sqref="CN524:CS543">
    <cfRule type="notContainsBlanks" dxfId="31" priority="93">
      <formula>LEN(TRIM(CN524))&gt;0</formula>
    </cfRule>
  </conditionalFormatting>
  <conditionalFormatting sqref="CN546:CS565">
    <cfRule type="notContainsBlanks" dxfId="30" priority="92">
      <formula>LEN(TRIM(CN546))&gt;0</formula>
    </cfRule>
  </conditionalFormatting>
  <conditionalFormatting sqref="CN568:CS587">
    <cfRule type="notContainsBlanks" dxfId="29" priority="91">
      <formula>LEN(TRIM(CN568))&gt;0</formula>
    </cfRule>
  </conditionalFormatting>
  <conditionalFormatting sqref="CN590:CS639">
    <cfRule type="notContainsBlanks" dxfId="28" priority="90">
      <formula>LEN(TRIM(CN590))&gt;0</formula>
    </cfRule>
  </conditionalFormatting>
  <conditionalFormatting sqref="CU10:CZ109">
    <cfRule type="notContainsBlanks" dxfId="27" priority="77">
      <formula>LEN(TRIM(CU10))&gt;0</formula>
    </cfRule>
  </conditionalFormatting>
  <conditionalFormatting sqref="CU112:CZ211">
    <cfRule type="notContainsBlanks" dxfId="26" priority="75">
      <formula>LEN(TRIM(CU112))&gt;0</formula>
    </cfRule>
  </conditionalFormatting>
  <conditionalFormatting sqref="CU216:CZ315">
    <cfRule type="notContainsBlanks" dxfId="25" priority="73">
      <formula>LEN(TRIM(CU216))&gt;0</formula>
    </cfRule>
  </conditionalFormatting>
  <conditionalFormatting sqref="CU320:CZ419">
    <cfRule type="notContainsBlanks" dxfId="24" priority="71">
      <formula>LEN(TRIM(CU320))&gt;0</formula>
    </cfRule>
  </conditionalFormatting>
  <conditionalFormatting sqref="CU422:CZ521">
    <cfRule type="notContainsBlanks" dxfId="23" priority="70">
      <formula>LEN(TRIM(CU422))&gt;0</formula>
    </cfRule>
  </conditionalFormatting>
  <conditionalFormatting sqref="CU524:CZ543">
    <cfRule type="notContainsBlanks" dxfId="22" priority="69">
      <formula>LEN(TRIM(CU524))&gt;0</formula>
    </cfRule>
  </conditionalFormatting>
  <conditionalFormatting sqref="CU546:CZ565">
    <cfRule type="notContainsBlanks" dxfId="21" priority="68">
      <formula>LEN(TRIM(CU546))&gt;0</formula>
    </cfRule>
  </conditionalFormatting>
  <conditionalFormatting sqref="CU568:CZ587">
    <cfRule type="notContainsBlanks" dxfId="20" priority="67">
      <formula>LEN(TRIM(CU568))&gt;0</formula>
    </cfRule>
  </conditionalFormatting>
  <conditionalFormatting sqref="CU590:CZ639">
    <cfRule type="notContainsBlanks" dxfId="19" priority="66">
      <formula>LEN(TRIM(CU590))&gt;0</formula>
    </cfRule>
  </conditionalFormatting>
  <conditionalFormatting sqref="DB10:DG109">
    <cfRule type="notContainsBlanks" dxfId="18" priority="53">
      <formula>LEN(TRIM(DB10))&gt;0</formula>
    </cfRule>
  </conditionalFormatting>
  <conditionalFormatting sqref="DB112:DG211">
    <cfRule type="notContainsBlanks" dxfId="17" priority="51">
      <formula>LEN(TRIM(DB112))&gt;0</formula>
    </cfRule>
  </conditionalFormatting>
  <conditionalFormatting sqref="DB216:DG315">
    <cfRule type="notContainsBlanks" dxfId="16" priority="49">
      <formula>LEN(TRIM(DB216))&gt;0</formula>
    </cfRule>
  </conditionalFormatting>
  <conditionalFormatting sqref="DB320:DG419">
    <cfRule type="notContainsBlanks" dxfId="15" priority="47">
      <formula>LEN(TRIM(DB320))&gt;0</formula>
    </cfRule>
  </conditionalFormatting>
  <conditionalFormatting sqref="DB422:DG521">
    <cfRule type="notContainsBlanks" dxfId="14" priority="46">
      <formula>LEN(TRIM(DB422))&gt;0</formula>
    </cfRule>
  </conditionalFormatting>
  <conditionalFormatting sqref="DB524:DG543">
    <cfRule type="notContainsBlanks" dxfId="13" priority="45">
      <formula>LEN(TRIM(DB524))&gt;0</formula>
    </cfRule>
  </conditionalFormatting>
  <conditionalFormatting sqref="DB546:DG565">
    <cfRule type="notContainsBlanks" dxfId="12" priority="44">
      <formula>LEN(TRIM(DB546))&gt;0</formula>
    </cfRule>
  </conditionalFormatting>
  <conditionalFormatting sqref="DB568:DG587">
    <cfRule type="notContainsBlanks" dxfId="11" priority="43">
      <formula>LEN(TRIM(DB568))&gt;0</formula>
    </cfRule>
  </conditionalFormatting>
  <conditionalFormatting sqref="DB590:DG639">
    <cfRule type="notContainsBlanks" dxfId="10" priority="42">
      <formula>LEN(TRIM(DB590))&gt;0</formula>
    </cfRule>
  </conditionalFormatting>
  <conditionalFormatting sqref="DI10:DK109">
    <cfRule type="notContainsBlanks" dxfId="9" priority="41">
      <formula>LEN(TRIM(DI10))&gt;0</formula>
    </cfRule>
  </conditionalFormatting>
  <conditionalFormatting sqref="DI112:DK211">
    <cfRule type="notContainsBlanks" dxfId="8" priority="39">
      <formula>LEN(TRIM(DI112))&gt;0</formula>
    </cfRule>
  </conditionalFormatting>
  <conditionalFormatting sqref="DI216:DK315">
    <cfRule type="notContainsBlanks" dxfId="7" priority="37">
      <formula>LEN(TRIM(DI216))&gt;0</formula>
    </cfRule>
  </conditionalFormatting>
  <conditionalFormatting sqref="DI320:DK419">
    <cfRule type="notContainsBlanks" dxfId="6" priority="35">
      <formula>LEN(TRIM(DI320))&gt;0</formula>
    </cfRule>
  </conditionalFormatting>
  <conditionalFormatting sqref="DI422:DK521">
    <cfRule type="notContainsBlanks" dxfId="5" priority="34">
      <formula>LEN(TRIM(DI422))&gt;0</formula>
    </cfRule>
  </conditionalFormatting>
  <conditionalFormatting sqref="DI524:DK543">
    <cfRule type="notContainsBlanks" dxfId="4" priority="33">
      <formula>LEN(TRIM(DI524))&gt;0</formula>
    </cfRule>
  </conditionalFormatting>
  <conditionalFormatting sqref="DI546:DK565">
    <cfRule type="notContainsBlanks" dxfId="3" priority="32">
      <formula>LEN(TRIM(DI546))&gt;0</formula>
    </cfRule>
  </conditionalFormatting>
  <conditionalFormatting sqref="DI568:DK587">
    <cfRule type="notContainsBlanks" dxfId="2" priority="31">
      <formula>LEN(TRIM(DI568))&gt;0</formula>
    </cfRule>
  </conditionalFormatting>
  <conditionalFormatting sqref="DI590:DK639">
    <cfRule type="notContainsBlanks" dxfId="1" priority="30">
      <formula>LEN(TRIM(DI590))&gt;0</formula>
    </cfRule>
  </conditionalFormatting>
  <dataValidations count="11">
    <dataValidation type="whole" allowBlank="1" showInputMessage="1" showErrorMessage="1" sqref="E640">
      <formula1>0</formula1>
      <formula2>999</formula2>
    </dataValidation>
    <dataValidation type="decimal" allowBlank="1" showInputMessage="1" showErrorMessage="1" sqref="DQ8:DQ9 DQ110:DQ111 DQ212:DQ215 DQ420:DQ421 DQ522:DQ523 DQ544:DQ545 DQ566:DQ567 DQ640 DQ316:DQ319 DQ588:DQ589 E8:E639">
      <formula1>0</formula1>
      <formula2>100</formula2>
    </dataValidation>
    <dataValidation type="decimal" showInputMessage="1" showErrorMessage="1" sqref="DQ590:DQ639 DQ112:DQ211 DQ216:DQ315 DQ320:DQ419 DQ10:DQ109 DQ422:DQ521 DQ546:DQ565 DQ568:DQ587 DQ524:DQ543">
      <formula1>0</formula1>
      <formula2>E10</formula2>
    </dataValidation>
    <dataValidation type="decimal" allowBlank="1" showInputMessage="1" showErrorMessage="1" sqref="R10:T109 R317:T317 Y10:AA109 Y112:AA211 AF10:AH109 AF112:AH211 AF317:AH317 AM10:AO109 AM112:AO211 AM317:AO317 AT10:AV109 AT112:AV211 AT590:AV639 AM590:AO639 AF590:AH639 Y590:AA639 R590:T639 R112:T211 AT216:AV315 AM216:AO315 AF216:AH315 Y216:AA315 R216:T315 R320:T419 AT320:AV419 AM320:AO419 AF320:AH419 Y320:AA419 AT422:AV521 AM422:AO521 AF422:AH521 Y422:AA521 R422:T521 R546:T565 AT546:AV565 AM546:AO565 AF546:AH565 R568:T587 AT568:AV587 AM568:AO587 AF568:AH587 AM524:AO543 AT524:AV543 R524:T543 Y524:AA543 Y568:AA587 Y546:AA565 DI10:DI640 BE10:BE640 BL10:BL640 BS10:BS640 BZ10:BZ640 CG10:CG640 CN10:CN640 BH10:BJ640 BO10:BQ640 BV10:BX640 CC10:CE640 CJ10:CL640 CQ10:CS640 CU10:CU640 DB10:DB640 CX10:CZ640 AC10:AC640 AX10:AX640 BA10:BC639 DE10:DG640 AQ10:AQ640 AJ10:AJ640 V10:V640 AF524:AH543">
      <formula1>0</formula1>
      <formula2>30</formula2>
    </dataValidation>
    <dataValidation type="whole" allowBlank="1" showInputMessage="1" showErrorMessage="1" sqref="R6:U6 Y6:AB6 AF6:AI6 AM6:AP6 AT6:AW6 BA6:BD6 BH6:BK6 BO6:BR6 BV6:BY6 CC6:CF6 CJ6:CM6 CQ6:CT6 CX6:DA6 DE6:DH6">
      <formula1>0</formula1>
      <formula2>26</formula2>
    </dataValidation>
    <dataValidation type="custom" allowBlank="1" showInputMessage="1" showErrorMessage="1" error="Портить нумерацию циклов - плохо" sqref="B8">
      <formula1>(LEFT(B8,3)="1. ")</formula1>
    </dataValidation>
    <dataValidation type="custom" showInputMessage="1" showErrorMessage="1" error="Портить нумерацию циклов - плохо" sqref="B214">
      <formula1>(LEFT(B214,3)="2. ")</formula1>
    </dataValidation>
    <dataValidation type="custom" showInputMessage="1" showErrorMessage="1" error="Портить нумерацию циклов - плохо" sqref="B215">
      <formula1>(LEFT(B215,5)="2.1. ")</formula1>
    </dataValidation>
    <dataValidation type="whole" allowBlank="1" showInputMessage="1" showErrorMessage="1" sqref="DT590:DU639 DT10:DU109 DT568:DU587 DT546:DU565 DT524:DU543 DT422:DU521 DT320:DU419 DT216:DU315 DT112:DU211">
      <formula1>1</formula1>
      <formula2>6</formula2>
    </dataValidation>
    <dataValidation showInputMessage="1" showErrorMessage="1" error="Портить нумерацию циклов - плохо" sqref="B111 B9 B318"/>
    <dataValidation type="custom" allowBlank="1" showInputMessage="1" showErrorMessage="1" error="Фізичне виховання не на своєму рядку" sqref="B17:B109 B590:B639 B568:B587 B546:B565 B524:B543 B422:B520 B320:B419 B216:B315 B112:B211 B521 B11:B16 B10">
      <formula1>ISNUMBER(SEARCH("Фізичне виховання",B10,1))=FALSE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0" operator="containsText" id="{FCBE5FFE-C109-4127-A8E0-D75147725AA9}">
            <xm:f>NOT(ISERROR(SEARCH(OR(Довідники!$AF$10,Довідники!$AF$11),B10)))</xm:f>
            <xm:f>OR(Довідники!$AF$10,Довідники!$AF$11)</xm:f>
            <x14:dxf/>
          </x14:cfRule>
          <xm:sqref>B10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Довідники!$B$2:$B$41</xm:f>
          </x14:formula1>
          <xm:sqref>E641 D317</xm:sqref>
        </x14:dataValidation>
        <x14:dataValidation type="list" allowBlank="1" showInputMessage="1" showErrorMessage="1">
          <x14:formula1>
            <xm:f>Довідники!$E$2:$E$6</xm:f>
          </x14:formula1>
          <xm:sqref>CX641:DK661 DK8:DK640 CI8:CI661 CB8:CB661 BU8:BU661 BN8:BN661 BG8:BG661 AZ8:AZ661 AS8:AS661 AL8:AL641 AE8:AE641 X8:X641 CP8:CP661 CW8:CW661 DD8:DD640</xm:sqref>
        </x14:dataValidation>
        <x14:dataValidation type="list" allowBlank="1" showInputMessage="1" showErrorMessage="1">
          <x14:formula1>
            <xm:f>Довідники!$U$2:$U$3</xm:f>
          </x14:formula1>
          <xm:sqref>DR544 DR522 DR566 DR420 DR8 DS320:DS419 DS422:DS521 DS568:DS587 DS546:DS565 DX10:DZ640 DS524:DS543</xm:sqref>
        </x14:dataValidation>
        <x14:dataValidation type="list" allowBlank="1" showInputMessage="1" showErrorMessage="1">
          <x14:formula1>
            <xm:f>Довідники!$B$2:$B$45</xm:f>
          </x14:formula1>
          <xm:sqref>D10:D109 D112:D211 D590:D639 D216:D315 D320:D419 D422:D521 D568:D587 D546:D565 D524:D543</xm:sqref>
        </x14:dataValidation>
        <x14:dataValidation type="list" allowBlank="1" showInputMessage="1" showErrorMessage="1">
          <x14:formula1>
            <xm:f>Довідники!$N$2:$N$4</xm:f>
          </x14:formula1>
          <xm:sqref>DJ8:DJ640 W8:W641 AK8:AK641 AR8:AR661 AY8:AY661 BF8:BF661 BM8:BM661 BT8:BT661 CA8:CA661 CH8:CH661 CO8:CO661 AD8:AD641 DC8:DC640 CV8:CV661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1:CT91"/>
  <sheetViews>
    <sheetView zoomScaleNormal="100" workbookViewId="0">
      <selection activeCell="F19" sqref="F19"/>
    </sheetView>
  </sheetViews>
  <sheetFormatPr defaultRowHeight="12.75" x14ac:dyDescent="0.2"/>
  <cols>
    <col min="2" max="2" width="82.42578125" bestFit="1" customWidth="1"/>
    <col min="5" max="5" width="12.5703125" customWidth="1"/>
    <col min="6" max="6" width="17.85546875" customWidth="1"/>
    <col min="16" max="16" width="10.85546875" customWidth="1"/>
    <col min="17" max="17" width="76.140625" customWidth="1"/>
    <col min="23" max="23" width="47.140625" customWidth="1"/>
    <col min="36" max="36" width="78" bestFit="1" customWidth="1"/>
    <col min="37" max="37" width="39.140625" bestFit="1" customWidth="1"/>
    <col min="39" max="39" width="115.7109375" bestFit="1" customWidth="1"/>
    <col min="47" max="98" width="2.7109375" customWidth="1"/>
  </cols>
  <sheetData>
    <row r="1" spans="2:98" ht="16.5" thickBot="1" x14ac:dyDescent="0.3">
      <c r="B1" s="211" t="s">
        <v>247</v>
      </c>
      <c r="C1" s="210"/>
      <c r="E1" s="39" t="s">
        <v>248</v>
      </c>
      <c r="F1" s="39"/>
      <c r="H1" s="39" t="s">
        <v>249</v>
      </c>
      <c r="J1" s="39" t="s">
        <v>250</v>
      </c>
      <c r="K1" s="39"/>
      <c r="N1" s="39" t="s">
        <v>251</v>
      </c>
      <c r="P1" s="39" t="s">
        <v>252</v>
      </c>
      <c r="U1" s="39" t="s">
        <v>253</v>
      </c>
      <c r="W1" t="s">
        <v>254</v>
      </c>
      <c r="X1" t="s">
        <v>255</v>
      </c>
      <c r="AF1" t="s">
        <v>256</v>
      </c>
      <c r="AJ1" t="s">
        <v>257</v>
      </c>
      <c r="AK1" t="s">
        <v>258</v>
      </c>
      <c r="AT1" t="s">
        <v>259</v>
      </c>
    </row>
    <row r="2" spans="2:98" ht="16.5" thickBot="1" x14ac:dyDescent="0.25">
      <c r="B2" s="208" t="s">
        <v>260</v>
      </c>
      <c r="C2" s="209">
        <v>1</v>
      </c>
      <c r="E2" s="39"/>
      <c r="F2" s="39">
        <v>0</v>
      </c>
      <c r="H2" s="109">
        <v>30</v>
      </c>
      <c r="J2" s="39" t="s">
        <v>261</v>
      </c>
      <c r="K2" s="39" t="s">
        <v>262</v>
      </c>
      <c r="N2" s="39"/>
      <c r="P2" s="39"/>
      <c r="U2" s="39"/>
      <c r="W2" s="39" t="s">
        <v>263</v>
      </c>
      <c r="X2" s="39"/>
      <c r="AF2" s="118" t="s">
        <v>11</v>
      </c>
      <c r="AJ2" s="39" t="s">
        <v>264</v>
      </c>
      <c r="AK2" s="39" t="s">
        <v>265</v>
      </c>
      <c r="AM2" s="39" t="s">
        <v>266</v>
      </c>
      <c r="AT2" s="895" t="s">
        <v>13</v>
      </c>
      <c r="AU2" s="893" t="s">
        <v>14</v>
      </c>
      <c r="AV2" s="892"/>
      <c r="AW2" s="892"/>
      <c r="AX2" s="894"/>
      <c r="AY2" s="891" t="s">
        <v>15</v>
      </c>
      <c r="AZ2" s="892"/>
      <c r="BA2" s="892"/>
      <c r="BB2" s="892"/>
      <c r="BC2" s="893" t="s">
        <v>16</v>
      </c>
      <c r="BD2" s="892"/>
      <c r="BE2" s="892"/>
      <c r="BF2" s="892"/>
      <c r="BG2" s="894"/>
      <c r="BH2" s="891" t="s">
        <v>17</v>
      </c>
      <c r="BI2" s="892"/>
      <c r="BJ2" s="892"/>
      <c r="BK2" s="892"/>
      <c r="BL2" s="893" t="s">
        <v>18</v>
      </c>
      <c r="BM2" s="892"/>
      <c r="BN2" s="892"/>
      <c r="BO2" s="892"/>
      <c r="BP2" s="894"/>
      <c r="BQ2" s="891" t="s">
        <v>19</v>
      </c>
      <c r="BR2" s="892"/>
      <c r="BS2" s="892"/>
      <c r="BT2" s="892"/>
      <c r="BU2" s="893" t="s">
        <v>20</v>
      </c>
      <c r="BV2" s="892"/>
      <c r="BW2" s="892"/>
      <c r="BX2" s="894"/>
      <c r="BY2" s="891" t="s">
        <v>21</v>
      </c>
      <c r="BZ2" s="892"/>
      <c r="CA2" s="892"/>
      <c r="CB2" s="892"/>
      <c r="CC2" s="893" t="s">
        <v>22</v>
      </c>
      <c r="CD2" s="892"/>
      <c r="CE2" s="892"/>
      <c r="CF2" s="892"/>
      <c r="CG2" s="894"/>
      <c r="CH2" s="891" t="s">
        <v>23</v>
      </c>
      <c r="CI2" s="892"/>
      <c r="CJ2" s="892"/>
      <c r="CK2" s="892"/>
      <c r="CL2" s="893" t="s">
        <v>24</v>
      </c>
      <c r="CM2" s="892"/>
      <c r="CN2" s="892"/>
      <c r="CO2" s="892"/>
      <c r="CP2" s="894"/>
      <c r="CQ2" s="891" t="s">
        <v>25</v>
      </c>
      <c r="CR2" s="892"/>
      <c r="CS2" s="892"/>
      <c r="CT2" s="894"/>
    </row>
    <row r="3" spans="2:98" ht="16.5" thickBot="1" x14ac:dyDescent="0.25">
      <c r="B3" s="207" t="s">
        <v>505</v>
      </c>
      <c r="C3" s="206">
        <v>2</v>
      </c>
      <c r="E3" s="39" t="s">
        <v>31</v>
      </c>
      <c r="F3" s="39">
        <v>1</v>
      </c>
      <c r="J3" s="39">
        <v>0.33300000000000002</v>
      </c>
      <c r="K3" s="39">
        <v>0.66600000000000004</v>
      </c>
      <c r="N3" s="39" t="s">
        <v>133</v>
      </c>
      <c r="P3" s="11" t="s">
        <v>27</v>
      </c>
      <c r="R3" s="150"/>
      <c r="U3" s="39" t="s">
        <v>207</v>
      </c>
      <c r="W3" s="39" t="s">
        <v>4</v>
      </c>
      <c r="X3" s="39" t="s">
        <v>267</v>
      </c>
      <c r="AF3" s="39" t="s">
        <v>268</v>
      </c>
      <c r="AJ3" s="39" t="s">
        <v>269</v>
      </c>
      <c r="AK3" s="39" t="s">
        <v>270</v>
      </c>
      <c r="AM3" s="39" t="s">
        <v>271</v>
      </c>
      <c r="AT3" s="896"/>
      <c r="AU3" s="7"/>
      <c r="AV3" s="8"/>
      <c r="AW3" s="8"/>
      <c r="AX3" s="9"/>
      <c r="AY3" s="8"/>
      <c r="AZ3" s="8"/>
      <c r="BA3" s="8"/>
      <c r="BB3" s="8"/>
      <c r="BC3" s="7"/>
      <c r="BD3" s="8"/>
      <c r="BE3" s="8"/>
      <c r="BF3" s="8"/>
      <c r="BG3" s="9"/>
      <c r="BH3" s="8"/>
      <c r="BI3" s="8"/>
      <c r="BJ3" s="8"/>
      <c r="BK3" s="8"/>
      <c r="BL3" s="7"/>
      <c r="BM3" s="8"/>
      <c r="BN3" s="8"/>
      <c r="BO3" s="8"/>
      <c r="BP3" s="9"/>
      <c r="BQ3" s="8"/>
      <c r="BR3" s="8"/>
      <c r="BS3" s="8"/>
      <c r="BT3" s="8"/>
      <c r="BU3" s="7"/>
      <c r="BV3" s="8"/>
      <c r="BW3" s="8"/>
      <c r="BX3" s="9"/>
      <c r="BY3" s="8"/>
      <c r="BZ3" s="8"/>
      <c r="CA3" s="8"/>
      <c r="CB3" s="8"/>
      <c r="CC3" s="7"/>
      <c r="CD3" s="8"/>
      <c r="CE3" s="8"/>
      <c r="CF3" s="8"/>
      <c r="CG3" s="9"/>
      <c r="CH3" s="8"/>
      <c r="CI3" s="8"/>
      <c r="CJ3" s="8"/>
      <c r="CK3" s="8"/>
      <c r="CL3" s="7"/>
      <c r="CM3" s="8"/>
      <c r="CN3" s="8"/>
      <c r="CO3" s="8"/>
      <c r="CP3" s="9"/>
      <c r="CQ3" s="8"/>
      <c r="CR3" s="8"/>
      <c r="CS3" s="8"/>
      <c r="CT3" s="9"/>
    </row>
    <row r="4" spans="2:98" ht="16.5" thickBot="1" x14ac:dyDescent="0.25">
      <c r="B4" s="207" t="s">
        <v>167</v>
      </c>
      <c r="C4" s="206">
        <v>3</v>
      </c>
      <c r="E4" s="39" t="s">
        <v>170</v>
      </c>
      <c r="F4" s="39">
        <v>2</v>
      </c>
      <c r="N4" s="39" t="s">
        <v>132</v>
      </c>
      <c r="P4" s="11" t="s">
        <v>31</v>
      </c>
      <c r="R4" s="150"/>
      <c r="W4" s="39" t="s">
        <v>272</v>
      </c>
      <c r="X4" s="39" t="s">
        <v>273</v>
      </c>
      <c r="AF4" s="118"/>
      <c r="AJ4" s="39" t="s">
        <v>274</v>
      </c>
      <c r="AK4" s="39" t="s">
        <v>270</v>
      </c>
      <c r="AM4" s="39" t="s">
        <v>275</v>
      </c>
      <c r="AT4" s="897"/>
      <c r="AU4" s="124">
        <v>1</v>
      </c>
      <c r="AV4" s="125">
        <v>2</v>
      </c>
      <c r="AW4" s="125">
        <v>3</v>
      </c>
      <c r="AX4" s="126">
        <v>4</v>
      </c>
      <c r="AY4" s="127">
        <v>5</v>
      </c>
      <c r="AZ4" s="125">
        <v>6</v>
      </c>
      <c r="BA4" s="125">
        <v>7</v>
      </c>
      <c r="BB4" s="128">
        <v>8</v>
      </c>
      <c r="BC4" s="124">
        <v>9</v>
      </c>
      <c r="BD4" s="125">
        <v>10</v>
      </c>
      <c r="BE4" s="125">
        <v>11</v>
      </c>
      <c r="BF4" s="125">
        <v>12</v>
      </c>
      <c r="BG4" s="126">
        <v>13</v>
      </c>
      <c r="BH4" s="127">
        <v>14</v>
      </c>
      <c r="BI4" s="125">
        <v>15</v>
      </c>
      <c r="BJ4" s="125">
        <v>16</v>
      </c>
      <c r="BK4" s="128">
        <v>17</v>
      </c>
      <c r="BL4" s="124">
        <v>18</v>
      </c>
      <c r="BM4" s="125">
        <v>19</v>
      </c>
      <c r="BN4" s="125">
        <v>20</v>
      </c>
      <c r="BO4" s="125">
        <v>21</v>
      </c>
      <c r="BP4" s="126">
        <v>22</v>
      </c>
      <c r="BQ4" s="127">
        <v>23</v>
      </c>
      <c r="BR4" s="125">
        <v>24</v>
      </c>
      <c r="BS4" s="125">
        <v>25</v>
      </c>
      <c r="BT4" s="128">
        <v>26</v>
      </c>
      <c r="BU4" s="124">
        <v>27</v>
      </c>
      <c r="BV4" s="125">
        <v>28</v>
      </c>
      <c r="BW4" s="125">
        <v>29</v>
      </c>
      <c r="BX4" s="126">
        <v>30</v>
      </c>
      <c r="BY4" s="127">
        <v>31</v>
      </c>
      <c r="BZ4" s="125">
        <v>32</v>
      </c>
      <c r="CA4" s="125">
        <v>33</v>
      </c>
      <c r="CB4" s="128">
        <v>34</v>
      </c>
      <c r="CC4" s="124">
        <v>35</v>
      </c>
      <c r="CD4" s="125">
        <v>36</v>
      </c>
      <c r="CE4" s="125">
        <v>37</v>
      </c>
      <c r="CF4" s="125">
        <v>38</v>
      </c>
      <c r="CG4" s="126">
        <v>39</v>
      </c>
      <c r="CH4" s="127">
        <v>40</v>
      </c>
      <c r="CI4" s="125">
        <v>41</v>
      </c>
      <c r="CJ4" s="125">
        <v>42</v>
      </c>
      <c r="CK4" s="128">
        <v>43</v>
      </c>
      <c r="CL4" s="124">
        <v>44</v>
      </c>
      <c r="CM4" s="125">
        <v>45</v>
      </c>
      <c r="CN4" s="125">
        <v>46</v>
      </c>
      <c r="CO4" s="125">
        <v>47</v>
      </c>
      <c r="CP4" s="126">
        <v>48</v>
      </c>
      <c r="CQ4" s="127">
        <v>49</v>
      </c>
      <c r="CR4" s="125">
        <v>50</v>
      </c>
      <c r="CS4" s="125">
        <v>51</v>
      </c>
      <c r="CT4" s="126">
        <v>52</v>
      </c>
    </row>
    <row r="5" spans="2:98" ht="16.5" thickBot="1" x14ac:dyDescent="0.25">
      <c r="B5" s="207" t="s">
        <v>163</v>
      </c>
      <c r="C5" s="206">
        <v>4</v>
      </c>
      <c r="E5" s="39" t="s">
        <v>194</v>
      </c>
      <c r="F5" s="39">
        <v>3</v>
      </c>
      <c r="P5" s="11" t="s">
        <v>28</v>
      </c>
      <c r="R5" s="150"/>
      <c r="W5" s="39" t="s">
        <v>276</v>
      </c>
      <c r="X5" s="39" t="s">
        <v>277</v>
      </c>
      <c r="AF5" s="118"/>
      <c r="AJ5" s="39" t="s">
        <v>278</v>
      </c>
      <c r="AK5" s="39" t="s">
        <v>279</v>
      </c>
      <c r="AM5" s="39" t="s">
        <v>280</v>
      </c>
      <c r="AT5" s="577">
        <v>1</v>
      </c>
      <c r="AU5" s="574">
        <f>IF(AND(титул!B19&lt;&gt;"",титул!C19=""),1,0)</f>
        <v>0</v>
      </c>
      <c r="AV5" s="575">
        <f ca="1">IF(AND(титул!C19&lt;&gt;"",титул!B19=""),IF(COUNTBLANK(титул!$B19:'титул'!B19)&lt;&gt;OFFSET(титул!C$19,-1,-1),1,0),0)</f>
        <v>0</v>
      </c>
      <c r="AW5" s="575">
        <f ca="1">IF(AND(титул!D19&lt;&gt;"",титул!C19=""),IF(COUNTBLANK(титул!$B19:'титул'!C19)&lt;&gt;OFFSET(титул!D$19,-1,-1),1,0),0)</f>
        <v>0</v>
      </c>
      <c r="AX5" s="576">
        <f ca="1">IF(AND(титул!E19&lt;&gt;"",титул!D19=""),IF(COUNTBLANK(титул!$B19:'титул'!D19)&lt;&gt;OFFSET(титул!E$19,-1,-1),1,0),0)</f>
        <v>0</v>
      </c>
      <c r="AY5" s="579">
        <f ca="1">IF(AND(титул!F19&lt;&gt;"",титул!E19=""),IF(COUNTBLANK(титул!$B19:'титул'!E19)&lt;&gt;OFFSET(титул!F$19,-1,-1),1,0),0)</f>
        <v>0</v>
      </c>
      <c r="AZ5" s="575">
        <f ca="1">IF(AND(титул!G19&lt;&gt;"",титул!F19=""),IF(COUNTBLANK(титул!$B19:'титул'!F19)&lt;&gt;OFFSET(титул!G$19,-1,-1),1,0),0)</f>
        <v>0</v>
      </c>
      <c r="BA5" s="575">
        <f ca="1">IF(AND(титул!H19&lt;&gt;"",титул!G19=""),IF(COUNTBLANK(титул!$B19:'титул'!G19)&lt;&gt;OFFSET(титул!H$19,-1,-1),1,0),0)</f>
        <v>0</v>
      </c>
      <c r="BB5" s="578">
        <f ca="1">IF(AND(титул!I19&lt;&gt;"",титул!H19=""),IF(COUNTBLANK(титул!$B19:'титул'!H19)&lt;&gt;OFFSET(титул!I$19,-1,-1),1,0),0)</f>
        <v>0</v>
      </c>
      <c r="BC5" s="574">
        <f ca="1">IF(AND(титул!J19&lt;&gt;"",титул!I19=""),IF(COUNTBLANK(титул!$B19:'титул'!I19)&lt;&gt;OFFSET(титул!J$19,-1,-1),1,0),0)</f>
        <v>0</v>
      </c>
      <c r="BD5" s="575">
        <f ca="1">IF(AND(титул!K19&lt;&gt;"",титул!J19=""),IF(COUNTBLANK(титул!$B19:'титул'!J19)&lt;&gt;OFFSET(титул!K$19,-1,-1),1,0),0)</f>
        <v>0</v>
      </c>
      <c r="BE5" s="575">
        <f ca="1">IF(AND(титул!L19&lt;&gt;"",титул!K19=""),IF(COUNTBLANK(титул!$B19:'титул'!K19)&lt;&gt;OFFSET(титул!L$19,-1,-1),1,0),0)</f>
        <v>0</v>
      </c>
      <c r="BF5" s="575">
        <f ca="1">IF(AND(титул!M19&lt;&gt;"",титул!L19=""),IF(COUNTBLANK(титул!$B19:'титул'!L19)&lt;&gt;OFFSET(титул!M$19,-1,-1),1,0),0)</f>
        <v>0</v>
      </c>
      <c r="BG5" s="576">
        <f ca="1">IF(AND(титул!N19&lt;&gt;"",титул!M19=""),IF(COUNTBLANK(титул!$B19:'титул'!M19)&lt;&gt;OFFSET(титул!N$19,-1,-1),1,0),0)</f>
        <v>0</v>
      </c>
      <c r="BH5" s="579">
        <f ca="1">IF(AND(титул!O19&lt;&gt;"",титул!N19=""),IF(COUNTBLANK(титул!$B19:'титул'!N19)&lt;&gt;OFFSET(титул!O$19,-1,-1),1,0),0)</f>
        <v>0</v>
      </c>
      <c r="BI5" s="575">
        <f ca="1">IF(AND(титул!P19&lt;&gt;"",титул!O19=""),IF(COUNTBLANK(титул!$B19:'титул'!O19)&lt;&gt;OFFSET(титул!P$19,-1,-1),1,0),0)</f>
        <v>0</v>
      </c>
      <c r="BJ5" s="575">
        <f ca="1">IF(AND(титул!Q19&lt;&gt;"",титул!P19=""),IF(COUNTBLANK(титул!$B19:'титул'!P19)&lt;&gt;OFFSET(титул!Q$19,-1,-1),1,0),0)</f>
        <v>0</v>
      </c>
      <c r="BK5" s="578">
        <f ca="1">IF(AND(титул!R19&lt;&gt;"",титул!Q19=""),IF(COUNTBLANK(титул!$B19:'титул'!Q19)&lt;&gt;OFFSET(титул!R$19,-1,-1),1,0),0)</f>
        <v>0</v>
      </c>
      <c r="BL5" s="574">
        <f ca="1">IF(AND(титул!S19&lt;&gt;"",титул!R19=""),IF(COUNTBLANK(титул!$B19:'титул'!R19)&lt;&gt;OFFSET(титул!S$19,-1,-1),1,0),0)</f>
        <v>0</v>
      </c>
      <c r="BM5" s="575">
        <f ca="1">IF(AND(титул!T19&lt;&gt;"",титул!S19=""),IF(COUNTBLANK(титул!$B19:'титул'!S19)&lt;&gt;OFFSET(титул!T$19,-1,-1),1,0),0)</f>
        <v>0</v>
      </c>
      <c r="BN5" s="575">
        <f ca="1">IF(AND(титул!U19&lt;&gt;"",титул!T19=""),IF(COUNTBLANK(титул!$B19:'титул'!T19)&lt;&gt;OFFSET(титул!U$19,-1,-1),1,0),0)</f>
        <v>0</v>
      </c>
      <c r="BO5" s="575">
        <f ca="1">IF(AND(титул!V19&lt;&gt;"",титул!U19=""),IF(COUNTBLANK(титул!$B19:'титул'!U19)&lt;&gt;OFFSET(титул!V$19,-1,-1),1,0),0)</f>
        <v>0</v>
      </c>
      <c r="BP5" s="576">
        <f ca="1">IF(AND(титул!W19&lt;&gt;"",титул!V19=""),IF(COUNTBLANK(титул!$B19:'титул'!V19)&lt;&gt;OFFSET(титул!W$19,-1,-1),1,0),0)</f>
        <v>0</v>
      </c>
      <c r="BQ5" s="579">
        <f ca="1">IF(AND(титул!X19&lt;&gt;"",титул!W19=""),IF(COUNTBLANK(титул!$B19:'титул'!W19)&lt;&gt;OFFSET(титул!X$19,-1,-1),1,0),0)</f>
        <v>0</v>
      </c>
      <c r="BR5" s="575">
        <f ca="1">IF(AND(титул!Y19&lt;&gt;"",титул!X19=""),IF(COUNTBLANK(титул!$B19:'титул'!X19)&lt;&gt;OFFSET(титул!Y$19,-1,-1),1,0),0)</f>
        <v>0</v>
      </c>
      <c r="BS5" s="575">
        <f ca="1">IF(AND(титул!Z19&lt;&gt;"",титул!Y19=""),IF(COUNTBLANK(титул!$B19:'титул'!Y19)&lt;&gt;OFFSET(титул!Z$19,-1,-1),1,0),0)</f>
        <v>0</v>
      </c>
      <c r="BT5" s="578">
        <f ca="1">IF(AND(титул!AA19&lt;&gt;"",титул!Z19=""),IF(COUNTBLANK(титул!$B19:'титул'!Z19)&lt;&gt;OFFSET(титул!AA$19,-1,-1),1,0),0)</f>
        <v>0</v>
      </c>
      <c r="BU5" s="574">
        <f ca="1">IF(AND(титул!AB19&lt;&gt;"",титул!AA19=""),IF(COUNTBLANK(титул!$B19:'титул'!AA19)&lt;&gt;OFFSET(титул!AB$19,-1,-1),1,0),0)</f>
        <v>0</v>
      </c>
      <c r="BV5" s="575">
        <f ca="1">IF(AND(титул!AC19&lt;&gt;"",титул!AB19=""),IF(COUNTBLANK(титул!$B19:'титул'!AB19)&lt;&gt;OFFSET(титул!AC$19,-1,-1),1,0),0)</f>
        <v>0</v>
      </c>
      <c r="BW5" s="575">
        <f ca="1">IF(AND(титул!AD19&lt;&gt;"",титул!AC19=""),IF(COUNTBLANK(титул!$B19:'титул'!AC19)&lt;&gt;OFFSET(титул!AD$19,-1,-1),1,0),0)</f>
        <v>0</v>
      </c>
      <c r="BX5" s="576">
        <f ca="1">IF(AND(титул!AE19&lt;&gt;"",титул!AD19=""),IF(COUNTBLANK(титул!$B19:'титул'!AD19)&lt;&gt;OFFSET(титул!AE$19,-1,-1),1,0),0)</f>
        <v>0</v>
      </c>
      <c r="BY5" s="579">
        <f ca="1">IF(AND(титул!AF19&lt;&gt;"",титул!AE19=""),IF(COUNTBLANK(титул!$B19:'титул'!AE19)&lt;&gt;OFFSET(титул!AF$19,-1,-1),1,0),0)</f>
        <v>0</v>
      </c>
      <c r="BZ5" s="575">
        <f ca="1">IF(AND(титул!AG19&lt;&gt;"",титул!AF19=""),IF(COUNTBLANK(титул!$B19:'титул'!AF19)&lt;&gt;OFFSET(титул!AG$19,-1,-1),1,0),0)</f>
        <v>0</v>
      </c>
      <c r="CA5" s="575">
        <f ca="1">IF(AND(титул!AH19&lt;&gt;"",титул!AG19=""),IF(COUNTBLANK(титул!$B19:'титул'!AG19)&lt;&gt;OFFSET(титул!AH$19,-1,-1),1,0),0)</f>
        <v>0</v>
      </c>
      <c r="CB5" s="578">
        <f ca="1">IF(AND(титул!AI19&lt;&gt;"",титул!AH19=""),IF(COUNTBLANK(титул!$B19:'титул'!AH19)&lt;&gt;OFFSET(титул!AI$19,-1,-1),1,0),0)</f>
        <v>0</v>
      </c>
      <c r="CC5" s="574">
        <f ca="1">IF(AND(титул!AJ19&lt;&gt;"",титул!AI19=""),IF(COUNTBLANK(титул!$B19:'титул'!AI19)&lt;&gt;OFFSET(титул!AJ$19,-1,-1),1,0),0)</f>
        <v>0</v>
      </c>
      <c r="CD5" s="575">
        <f ca="1">IF(AND(титул!AK19&lt;&gt;"",титул!AJ19=""),IF(COUNTBLANK(титул!$B19:'титул'!AJ19)&lt;&gt;OFFSET(титул!AK$19,-1,-1),1,0),0)</f>
        <v>0</v>
      </c>
      <c r="CE5" s="575">
        <f ca="1">IF(AND(титул!AL19&lt;&gt;"",титул!AK19=""),IF(COUNTBLANK(титул!$B19:'титул'!AK19)&lt;&gt;OFFSET(титул!AL$19,-1,-1),1,0),0)</f>
        <v>0</v>
      </c>
      <c r="CF5" s="575">
        <f ca="1">IF(AND(титул!AM19&lt;&gt;"",титул!AL19=""),IF(COUNTBLANK(титул!$B19:'титул'!AL19)&lt;&gt;OFFSET(титул!AM$19,-1,-1),1,0),0)</f>
        <v>0</v>
      </c>
      <c r="CG5" s="576">
        <f ca="1">IF(AND(титул!AN19&lt;&gt;"",титул!AM19=""),IF(COUNTBLANK(титул!$B19:'титул'!AM19)&lt;&gt;OFFSET(титул!AN$19,-1,-1),1,0),0)</f>
        <v>0</v>
      </c>
      <c r="CH5" s="579">
        <f ca="1">IF(AND(титул!AO19&lt;&gt;"",титул!AN19=""),IF(COUNTBLANK(титул!$B19:'титул'!AN19)&lt;&gt;OFFSET(титул!AO$19,-1,-1),1,0),0)</f>
        <v>0</v>
      </c>
      <c r="CI5" s="575">
        <f ca="1">IF(AND(титул!AP19&lt;&gt;"",титул!AO19=""),IF(COUNTBLANK(титул!$B19:'титул'!AO19)&lt;&gt;OFFSET(титул!AP$19,-1,-1),1,0),0)</f>
        <v>0</v>
      </c>
      <c r="CJ5" s="575">
        <f ca="1">IF(AND(титул!AQ19&lt;&gt;"",титул!AP19=""),IF(COUNTBLANK(титул!$B19:'титул'!AP19)&lt;&gt;OFFSET(титул!AQ$19,-1,-1),1,0),0)</f>
        <v>0</v>
      </c>
      <c r="CK5" s="578">
        <f ca="1">IF(AND(титул!AR19&lt;&gt;"",титул!AQ19=""),IF(COUNTBLANK(титул!$B19:'титул'!AQ19)&lt;&gt;OFFSET(титул!AR$19,-1,-1),1,0),0)</f>
        <v>0</v>
      </c>
      <c r="CL5" s="574">
        <f ca="1">IF(AND(титул!AS19&lt;&gt;"",титул!AR19=""),IF(COUNTBLANK(титул!$B19:'титул'!AR19)&lt;&gt;OFFSET(титул!AS$19,-1,-1),1,0),0)</f>
        <v>0</v>
      </c>
      <c r="CM5" s="575">
        <f ca="1">IF(AND(титул!AT19&lt;&gt;"",титул!AS19=""),IF(COUNTBLANK(титул!$B19:'титул'!AS19)&lt;&gt;OFFSET(титул!AT$19,-1,-1),1,0),0)</f>
        <v>0</v>
      </c>
      <c r="CN5" s="575">
        <f ca="1">IF(AND(титул!AU19&lt;&gt;"",титул!AT19=""),IF(COUNTBLANK(титул!$B19:'титул'!AT19)&lt;&gt;OFFSET(титул!AU$19,-1,-1),1,0),0)</f>
        <v>0</v>
      </c>
      <c r="CO5" s="575">
        <f ca="1">IF(AND(титул!AV19&lt;&gt;"",титул!AU19=""),IF(COUNTBLANK(титул!$B19:'титул'!AU19)&lt;&gt;OFFSET(титул!AV$19,-1,-1),1,0),0)</f>
        <v>0</v>
      </c>
      <c r="CP5" s="576">
        <f ca="1">IF(AND(титул!AW19&lt;&gt;"",титул!AV19=""),IF(COUNTBLANK(титул!$B19:'титул'!AV19)&lt;&gt;OFFSET(титул!AW$19,-1,-1),1,0),0)</f>
        <v>0</v>
      </c>
      <c r="CQ5" s="579">
        <f ca="1">IF(AND(титул!AX19&lt;&gt;"",титул!AW19=""),IF(COUNTBLANK(титул!$B19:'титул'!AW19)&lt;&gt;OFFSET(титул!AX$19,-1,-1),1,0),0)</f>
        <v>0</v>
      </c>
      <c r="CR5" s="575">
        <f ca="1">IF(AND(титул!AY19&lt;&gt;"",титул!AX19=""),IF(COUNTBLANK(титул!$B19:'титул'!AX19)&lt;&gt;OFFSET(титул!AY$19,-1,-1),1,0),0)</f>
        <v>0</v>
      </c>
      <c r="CS5" s="575">
        <f ca="1">IF(AND(титул!AZ19&lt;&gt;"",титул!AY19=""),IF(COUNTBLANK(титул!$B19:'титул'!AY19)&lt;&gt;OFFSET(титул!AZ$19,-1,-1),1,0),0)</f>
        <v>0</v>
      </c>
      <c r="CT5" s="576">
        <f ca="1">IF(AND(титул!BA19&lt;&gt;"",титул!AZ19=""),IF(COUNTBLANK(титул!$B19:'титул'!AZ19)&lt;&gt;OFFSET(титул!BA$19,-1,-1),1,0),0)</f>
        <v>0</v>
      </c>
    </row>
    <row r="6" spans="2:98" ht="16.5" thickBot="1" x14ac:dyDescent="0.25">
      <c r="B6" s="207" t="s">
        <v>169</v>
      </c>
      <c r="C6" s="206">
        <v>5</v>
      </c>
      <c r="E6" s="39"/>
      <c r="F6" s="39"/>
      <c r="J6" s="39" t="s">
        <v>120</v>
      </c>
      <c r="K6" s="39"/>
      <c r="P6" s="11" t="s">
        <v>30</v>
      </c>
      <c r="R6" s="150"/>
      <c r="W6" s="39"/>
      <c r="X6" s="39"/>
      <c r="AJ6" s="39" t="s">
        <v>281</v>
      </c>
      <c r="AK6" s="39" t="s">
        <v>279</v>
      </c>
      <c r="AM6" s="39" t="s">
        <v>282</v>
      </c>
      <c r="AT6" s="577">
        <v>2</v>
      </c>
      <c r="AU6" s="574">
        <f>IF(AND(титул!B20&lt;&gt;"",титул!C20=""),1,0)</f>
        <v>0</v>
      </c>
      <c r="AV6" s="575">
        <f ca="1">IF(AND(титул!C20&lt;&gt;"",титул!B20=""),IF(COUNTBLANK(титул!$B20:'титул'!B20)&lt;&gt;OFFSET(титул!C$19,-1,-1),1,0),0)</f>
        <v>0</v>
      </c>
      <c r="AW6" s="575">
        <f ca="1">IF(AND(титул!D20&lt;&gt;"",титул!C20=""),IF(COUNTBLANK(титул!$B20:'титул'!C20)&lt;&gt;OFFSET(титул!D$19,-1,-1),1,0),0)</f>
        <v>0</v>
      </c>
      <c r="AX6" s="576">
        <f ca="1">IF(AND(титул!E20&lt;&gt;"",титул!D20=""),IF(COUNTBLANK(титул!$B20:'титул'!D20)&lt;&gt;OFFSET(титул!E$19,-1,-1),1,0),0)</f>
        <v>0</v>
      </c>
      <c r="AY6" s="579">
        <f ca="1">IF(AND(титул!F20&lt;&gt;"",титул!E20=""),IF(COUNTBLANK(титул!$B20:'титул'!E20)&lt;&gt;OFFSET(титул!F$19,-1,-1),1,0),0)</f>
        <v>0</v>
      </c>
      <c r="AZ6" s="575">
        <f ca="1">IF(AND(титул!G20&lt;&gt;"",титул!F20=""),IF(COUNTBLANK(титул!$B20:'титул'!F20)&lt;&gt;OFFSET(титул!G$19,-1,-1),1,0),0)</f>
        <v>0</v>
      </c>
      <c r="BA6" s="575">
        <f ca="1">IF(AND(титул!H20&lt;&gt;"",титул!G20=""),IF(COUNTBLANK(титул!$B20:'титул'!G20)&lt;&gt;OFFSET(титул!H$19,-1,-1),1,0),0)</f>
        <v>0</v>
      </c>
      <c r="BB6" s="578">
        <f ca="1">IF(AND(титул!I20&lt;&gt;"",титул!H20=""),IF(COUNTBLANK(титул!$B20:'титул'!H20)&lt;&gt;OFFSET(титул!I$19,-1,-1),1,0),0)</f>
        <v>0</v>
      </c>
      <c r="BC6" s="574">
        <f ca="1">IF(AND(титул!J20&lt;&gt;"",титул!I20=""),IF(COUNTBLANK(титул!$B20:'титул'!I20)&lt;&gt;OFFSET(титул!J$19,-1,-1),1,0),0)</f>
        <v>0</v>
      </c>
      <c r="BD6" s="575">
        <f ca="1">IF(AND(титул!K20&lt;&gt;"",титул!J20=""),IF(COUNTBLANK(титул!$B20:'титул'!J20)&lt;&gt;OFFSET(титул!K$19,-1,-1),1,0),0)</f>
        <v>0</v>
      </c>
      <c r="BE6" s="575">
        <f ca="1">IF(AND(титул!L20&lt;&gt;"",титул!K20=""),IF(COUNTBLANK(титул!$B20:'титул'!K20)&lt;&gt;OFFSET(титул!L$19,-1,-1),1,0),0)</f>
        <v>0</v>
      </c>
      <c r="BF6" s="575">
        <f ca="1">IF(AND(титул!M20&lt;&gt;"",титул!L20=""),IF(COUNTBLANK(титул!$B20:'титул'!L20)&lt;&gt;OFFSET(титул!M$19,-1,-1),1,0),0)</f>
        <v>0</v>
      </c>
      <c r="BG6" s="576">
        <f ca="1">IF(AND(титул!N20&lt;&gt;"",титул!M20=""),IF(COUNTBLANK(титул!$B20:'титул'!M20)&lt;&gt;OFFSET(титул!N$19,-1,-1),1,0),0)</f>
        <v>0</v>
      </c>
      <c r="BH6" s="579">
        <f ca="1">IF(AND(титул!O20&lt;&gt;"",титул!N20=""),IF(COUNTBLANK(титул!$B20:'титул'!N20)&lt;&gt;OFFSET(титул!O$19,-1,-1),1,0),0)</f>
        <v>0</v>
      </c>
      <c r="BI6" s="575">
        <f ca="1">IF(AND(титул!P20&lt;&gt;"",титул!O20=""),IF(COUNTBLANK(титул!$B20:'титул'!O20)&lt;&gt;OFFSET(титул!P$19,-1,-1),1,0),0)</f>
        <v>0</v>
      </c>
      <c r="BJ6" s="575">
        <f ca="1">IF(AND(титул!Q20&lt;&gt;"",титул!P20=""),IF(COUNTBLANK(титул!$B20:'титул'!P20)&lt;&gt;OFFSET(титул!Q$19,-1,-1),1,0),0)</f>
        <v>0</v>
      </c>
      <c r="BK6" s="578">
        <f ca="1">IF(AND(титул!R20&lt;&gt;"",титул!Q20=""),IF(COUNTBLANK(титул!$B20:'титул'!Q20)&lt;&gt;OFFSET(титул!R$19,-1,-1),1,0),0)</f>
        <v>0</v>
      </c>
      <c r="BL6" s="574">
        <f ca="1">IF(AND(титул!S20&lt;&gt;"",титул!R20=""),IF(COUNTBLANK(титул!$B20:'титул'!R20)&lt;&gt;OFFSET(титул!S$19,-1,-1),1,0),0)</f>
        <v>0</v>
      </c>
      <c r="BM6" s="575">
        <f ca="1">IF(AND(титул!T20&lt;&gt;"",титул!S20=""),IF(COUNTBLANK(титул!$B20:'титул'!S20)&lt;&gt;OFFSET(титул!T$19,-1,-1),1,0),0)</f>
        <v>0</v>
      </c>
      <c r="BN6" s="575">
        <f ca="1">IF(AND(титул!U20&lt;&gt;"",титул!T20=""),IF(COUNTBLANK(титул!$B20:'титул'!T20)&lt;&gt;OFFSET(титул!U$19,-1,-1),1,0),0)</f>
        <v>0</v>
      </c>
      <c r="BO6" s="575">
        <f ca="1">IF(AND(титул!V20&lt;&gt;"",титул!U20=""),IF(COUNTBLANK(титул!$B20:'титул'!U20)&lt;&gt;OFFSET(титул!V$19,-1,-1),1,0),0)</f>
        <v>0</v>
      </c>
      <c r="BP6" s="576">
        <f ca="1">IF(AND(титул!W20&lt;&gt;"",титул!V20=""),IF(COUNTBLANK(титул!$B20:'титул'!V20)&lt;&gt;OFFSET(титул!W$19,-1,-1),1,0),0)</f>
        <v>0</v>
      </c>
      <c r="BQ6" s="579">
        <f ca="1">IF(AND(титул!X20&lt;&gt;"",титул!W20=""),IF(COUNTBLANK(титул!$B20:'титул'!W20)&lt;&gt;OFFSET(титул!X$19,-1,-1),1,0),0)</f>
        <v>0</v>
      </c>
      <c r="BR6" s="575">
        <f ca="1">IF(AND(титул!Y20&lt;&gt;"",титул!X20=""),IF(COUNTBLANK(титул!$B20:'титул'!X20)&lt;&gt;OFFSET(титул!Y$19,-1,-1),1,0),0)</f>
        <v>0</v>
      </c>
      <c r="BS6" s="575">
        <f ca="1">IF(AND(титул!Z20&lt;&gt;"",титул!Y20=""),IF(COUNTBLANK(титул!$B20:'титул'!Y20)&lt;&gt;OFFSET(титул!Z$19,-1,-1),1,0),0)</f>
        <v>0</v>
      </c>
      <c r="BT6" s="578">
        <f ca="1">IF(AND(титул!AA20&lt;&gt;"",титул!Z20=""),IF(COUNTBLANK(титул!$B20:'титул'!Z20)&lt;&gt;OFFSET(титул!AA$19,-1,-1),1,0),0)</f>
        <v>0</v>
      </c>
      <c r="BU6" s="574">
        <f ca="1">IF(AND(титул!AB20&lt;&gt;"",титул!AA20=""),IF(COUNTBLANK(титул!$B20:'титул'!AA20)&lt;&gt;OFFSET(титул!AB$19,-1,-1),1,0),0)</f>
        <v>0</v>
      </c>
      <c r="BV6" s="575">
        <f ca="1">IF(AND(титул!AC20&lt;&gt;"",титул!AB20=""),IF(COUNTBLANK(титул!$B20:'титул'!AB20)&lt;&gt;OFFSET(титул!AC$19,-1,-1),1,0),0)</f>
        <v>0</v>
      </c>
      <c r="BW6" s="575">
        <f ca="1">IF(AND(титул!AD20&lt;&gt;"",титул!AC20=""),IF(COUNTBLANK(титул!$B20:'титул'!AC20)&lt;&gt;OFFSET(титул!AD$19,-1,-1),1,0),0)</f>
        <v>0</v>
      </c>
      <c r="BX6" s="576">
        <f ca="1">IF(AND(титул!AE20&lt;&gt;"",титул!AD20=""),IF(COUNTBLANK(титул!$B20:'титул'!AD20)&lt;&gt;OFFSET(титул!AE$19,-1,-1),1,0),0)</f>
        <v>0</v>
      </c>
      <c r="BY6" s="579">
        <f ca="1">IF(AND(титул!AF20&lt;&gt;"",титул!AE20=""),IF(COUNTBLANK(титул!$B20:'титул'!AE20)&lt;&gt;OFFSET(титул!AF$19,-1,-1),1,0),0)</f>
        <v>0</v>
      </c>
      <c r="BZ6" s="575">
        <f ca="1">IF(AND(титул!AG20&lt;&gt;"",титул!AF20=""),IF(COUNTBLANK(титул!$B20:'титул'!AF20)&lt;&gt;OFFSET(титул!AG$19,-1,-1),1,0),0)</f>
        <v>0</v>
      </c>
      <c r="CA6" s="575">
        <f ca="1">IF(AND(титул!AH20&lt;&gt;"",титул!AG20=""),IF(COUNTBLANK(титул!$B20:'титул'!AG20)&lt;&gt;OFFSET(титул!AH$19,-1,-1),1,0),0)</f>
        <v>0</v>
      </c>
      <c r="CB6" s="578">
        <f ca="1">IF(AND(титул!AI20&lt;&gt;"",титул!AH20=""),IF(COUNTBLANK(титул!$B20:'титул'!AH20)&lt;&gt;OFFSET(титул!AI$19,-1,-1),1,0),0)</f>
        <v>0</v>
      </c>
      <c r="CC6" s="574">
        <f ca="1">IF(AND(титул!AJ20&lt;&gt;"",титул!AI20=""),IF(COUNTBLANK(титул!$B20:'титул'!AI20)&lt;&gt;OFFSET(титул!AJ$19,-1,-1),1,0),0)</f>
        <v>0</v>
      </c>
      <c r="CD6" s="575">
        <f ca="1">IF(AND(титул!AK20&lt;&gt;"",титул!AJ20=""),IF(COUNTBLANK(титул!$B20:'титул'!AJ20)&lt;&gt;OFFSET(титул!AK$19,-1,-1),1,0),0)</f>
        <v>0</v>
      </c>
      <c r="CE6" s="575">
        <f ca="1">IF(AND(титул!AL20&lt;&gt;"",титул!AK20=""),IF(COUNTBLANK(титул!$B20:'титул'!AK20)&lt;&gt;OFFSET(титул!AL$19,-1,-1),1,0),0)</f>
        <v>0</v>
      </c>
      <c r="CF6" s="575">
        <f ca="1">IF(AND(титул!AM20&lt;&gt;"",титул!AL20=""),IF(COUNTBLANK(титул!$B20:'титул'!AL20)&lt;&gt;OFFSET(титул!AM$19,-1,-1),1,0),0)</f>
        <v>0</v>
      </c>
      <c r="CG6" s="576">
        <f ca="1">IF(AND(титул!AN20&lt;&gt;"",титул!AM20=""),IF(COUNTBLANK(титул!$B20:'титул'!AM20)&lt;&gt;OFFSET(титул!AN$19,-1,-1),1,0),0)</f>
        <v>0</v>
      </c>
      <c r="CH6" s="579">
        <f ca="1">IF(AND(титул!AO20&lt;&gt;"",титул!AN20=""),IF(COUNTBLANK(титул!$B20:'титул'!AN20)&lt;&gt;OFFSET(титул!AO$19,-1,-1),1,0),0)</f>
        <v>0</v>
      </c>
      <c r="CI6" s="575">
        <f ca="1">IF(AND(титул!AP20&lt;&gt;"",титул!AO20=""),IF(COUNTBLANK(титул!$B20:'титул'!AO20)&lt;&gt;OFFSET(титул!AP$19,-1,-1),1,0),0)</f>
        <v>0</v>
      </c>
      <c r="CJ6" s="575">
        <f ca="1">IF(AND(титул!AQ20&lt;&gt;"",титул!AP20=""),IF(COUNTBLANK(титул!$B20:'титул'!AP20)&lt;&gt;OFFSET(титул!AQ$19,-1,-1),1,0),0)</f>
        <v>0</v>
      </c>
      <c r="CK6" s="578">
        <f ca="1">IF(AND(титул!AR20&lt;&gt;"",титул!AQ20=""),IF(COUNTBLANK(титул!$B20:'титул'!AQ20)&lt;&gt;OFFSET(титул!AR$19,-1,-1),1,0),0)</f>
        <v>0</v>
      </c>
      <c r="CL6" s="574">
        <f ca="1">IF(AND(титул!AS20&lt;&gt;"",титул!AR20=""),IF(COUNTBLANK(титул!$B20:'титул'!AR20)&lt;&gt;OFFSET(титул!AS$19,-1,-1),1,0),0)</f>
        <v>0</v>
      </c>
      <c r="CM6" s="575">
        <f ca="1">IF(AND(титул!AT20&lt;&gt;"",титул!AS20=""),IF(COUNTBLANK(титул!$B20:'титул'!AS20)&lt;&gt;OFFSET(титул!AT$19,-1,-1),1,0),0)</f>
        <v>0</v>
      </c>
      <c r="CN6" s="575">
        <f ca="1">IF(AND(титул!AU20&lt;&gt;"",титул!AT20=""),IF(COUNTBLANK(титул!$B20:'титул'!AT20)&lt;&gt;OFFSET(титул!AU$19,-1,-1),1,0),0)</f>
        <v>0</v>
      </c>
      <c r="CO6" s="575">
        <f ca="1">IF(AND(титул!AV20&lt;&gt;"",титул!AU20=""),IF(COUNTBLANK(титул!$B20:'титул'!AU20)&lt;&gt;OFFSET(титул!AV$19,-1,-1),1,0),0)</f>
        <v>0</v>
      </c>
      <c r="CP6" s="576">
        <f ca="1">IF(AND(титул!AW20&lt;&gt;"",титул!AV20=""),IF(COUNTBLANK(титул!$B20:'титул'!AV20)&lt;&gt;OFFSET(титул!AW$19,-1,-1),1,0),0)</f>
        <v>0</v>
      </c>
      <c r="CQ6" s="579">
        <f ca="1">IF(AND(титул!AX20&lt;&gt;"",титул!AW20=""),IF(COUNTBLANK(титул!$B20:'титул'!AW20)&lt;&gt;OFFSET(титул!AX$19,-1,-1),1,0),0)</f>
        <v>0</v>
      </c>
      <c r="CR6" s="575">
        <f ca="1">IF(AND(титул!AY20&lt;&gt;"",титул!AX20=""),IF(COUNTBLANK(титул!$B20:'титул'!AX20)&lt;&gt;OFFSET(титул!AY$19,-1,-1),1,0),0)</f>
        <v>0</v>
      </c>
      <c r="CS6" s="575">
        <f ca="1">IF(AND(титул!AZ20&lt;&gt;"",титул!AY20=""),IF(COUNTBLANK(титул!$B20:'титул'!AY20)&lt;&gt;OFFSET(титул!AZ$19,-1,-1),1,0),0)</f>
        <v>0</v>
      </c>
      <c r="CT6" s="576">
        <f ca="1">IF(AND(титул!BA20&lt;&gt;"",титул!AZ20=""),IF(COUNTBLANK(титул!$B20:'титул'!AZ20)&lt;&gt;OFFSET(титул!BA$19,-1,-1),1,0),0)</f>
        <v>0</v>
      </c>
    </row>
    <row r="7" spans="2:98" ht="16.5" thickBot="1" x14ac:dyDescent="0.25">
      <c r="B7" s="207" t="s">
        <v>283</v>
      </c>
      <c r="C7" s="206">
        <v>6</v>
      </c>
      <c r="J7" s="39" t="s">
        <v>261</v>
      </c>
      <c r="K7" s="39" t="s">
        <v>262</v>
      </c>
      <c r="P7" s="11" t="s">
        <v>34</v>
      </c>
      <c r="R7" s="150"/>
      <c r="W7" s="39"/>
      <c r="X7" s="39"/>
      <c r="AJ7" s="39" t="s">
        <v>284</v>
      </c>
      <c r="AK7" s="39" t="s">
        <v>285</v>
      </c>
      <c r="AM7" s="39" t="s">
        <v>286</v>
      </c>
      <c r="AT7" s="577">
        <v>3</v>
      </c>
      <c r="AU7" s="574">
        <f>IF(AND(титул!B21&lt;&gt;"",титул!C21=""),1,0)</f>
        <v>0</v>
      </c>
      <c r="AV7" s="575">
        <f ca="1">IF(AND(титул!C21&lt;&gt;"",титул!B21=""),IF(COUNTBLANK(титул!$B21:'титул'!B21)&lt;&gt;OFFSET(титул!C$19,-1,-1),1,0),0)</f>
        <v>0</v>
      </c>
      <c r="AW7" s="575">
        <f ca="1">IF(AND(титул!D21&lt;&gt;"",титул!C21=""),IF(COUNTBLANK(титул!$B21:'титул'!C21)&lt;&gt;OFFSET(титул!D$19,-1,-1),1,0),0)</f>
        <v>0</v>
      </c>
      <c r="AX7" s="576">
        <f ca="1">IF(AND(титул!E21&lt;&gt;"",титул!D21=""),IF(COUNTBLANK(титул!$B21:'титул'!D21)&lt;&gt;OFFSET(титул!E$19,-1,-1),1,0),0)</f>
        <v>0</v>
      </c>
      <c r="AY7" s="579">
        <f ca="1">IF(AND(титул!F21&lt;&gt;"",титул!E21=""),IF(COUNTBLANK(титул!$B21:'титул'!E21)&lt;&gt;OFFSET(титул!F$19,-1,-1),1,0),0)</f>
        <v>0</v>
      </c>
      <c r="AZ7" s="575">
        <f ca="1">IF(AND(титул!G21&lt;&gt;"",титул!F21=""),IF(COUNTBLANK(титул!$B21:'титул'!F21)&lt;&gt;OFFSET(титул!G$19,-1,-1),1,0),0)</f>
        <v>0</v>
      </c>
      <c r="BA7" s="575">
        <f ca="1">IF(AND(титул!H21&lt;&gt;"",титул!G21=""),IF(COUNTBLANK(титул!$B21:'титул'!G21)&lt;&gt;OFFSET(титул!H$19,-1,-1),1,0),0)</f>
        <v>0</v>
      </c>
      <c r="BB7" s="578">
        <f ca="1">IF(AND(титул!I21&lt;&gt;"",титул!H21=""),IF(COUNTBLANK(титул!$B21:'титул'!H21)&lt;&gt;OFFSET(титул!I$19,-1,-1),1,0),0)</f>
        <v>0</v>
      </c>
      <c r="BC7" s="574">
        <f ca="1">IF(AND(титул!J21&lt;&gt;"",титул!I21=""),IF(COUNTBLANK(титул!$B21:'титул'!I21)&lt;&gt;OFFSET(титул!J$19,-1,-1),1,0),0)</f>
        <v>0</v>
      </c>
      <c r="BD7" s="575">
        <f ca="1">IF(AND(титул!K21&lt;&gt;"",титул!J21=""),IF(COUNTBLANK(титул!$B21:'титул'!J21)&lt;&gt;OFFSET(титул!K$19,-1,-1),1,0),0)</f>
        <v>0</v>
      </c>
      <c r="BE7" s="575">
        <f ca="1">IF(AND(титул!L21&lt;&gt;"",титул!K21=""),IF(COUNTBLANK(титул!$B21:'титул'!K21)&lt;&gt;OFFSET(титул!L$19,-1,-1),1,0),0)</f>
        <v>0</v>
      </c>
      <c r="BF7" s="575">
        <f ca="1">IF(AND(титул!M21&lt;&gt;"",титул!L21=""),IF(COUNTBLANK(титул!$B21:'титул'!L21)&lt;&gt;OFFSET(титул!M$19,-1,-1),1,0),0)</f>
        <v>0</v>
      </c>
      <c r="BG7" s="576">
        <f ca="1">IF(AND(титул!N21&lt;&gt;"",титул!M21=""),IF(COUNTBLANK(титул!$B21:'титул'!M21)&lt;&gt;OFFSET(титул!N$19,-1,-1),1,0),0)</f>
        <v>0</v>
      </c>
      <c r="BH7" s="579">
        <f ca="1">IF(AND(титул!O21&lt;&gt;"",титул!N21=""),IF(COUNTBLANK(титул!$B21:'титул'!N21)&lt;&gt;OFFSET(титул!O$19,-1,-1),1,0),0)</f>
        <v>0</v>
      </c>
      <c r="BI7" s="575">
        <f ca="1">IF(AND(титул!P21&lt;&gt;"",титул!O21=""),IF(COUNTBLANK(титул!$B21:'титул'!O21)&lt;&gt;OFFSET(титул!P$19,-1,-1),1,0),0)</f>
        <v>0</v>
      </c>
      <c r="BJ7" s="575">
        <f ca="1">IF(AND(титул!Q21&lt;&gt;"",титул!P21=""),IF(COUNTBLANK(титул!$B21:'титул'!P21)&lt;&gt;OFFSET(титул!Q$19,-1,-1),1,0),0)</f>
        <v>0</v>
      </c>
      <c r="BK7" s="578">
        <f ca="1">IF(AND(титул!R21&lt;&gt;"",титул!Q21=""),IF(COUNTBLANK(титул!$B21:'титул'!Q21)&lt;&gt;OFFSET(титул!R$19,-1,-1),1,0),0)</f>
        <v>0</v>
      </c>
      <c r="BL7" s="574">
        <f ca="1">IF(AND(титул!S21&lt;&gt;"",титул!R21=""),IF(COUNTBLANK(титул!$B21:'титул'!R21)&lt;&gt;OFFSET(титул!S$19,-1,-1),1,0),0)</f>
        <v>0</v>
      </c>
      <c r="BM7" s="575">
        <f ca="1">IF(AND(титул!T21&lt;&gt;"",титул!S21=""),IF(COUNTBLANK(титул!$B21:'титул'!S21)&lt;&gt;OFFSET(титул!T$19,-1,-1),1,0),0)</f>
        <v>0</v>
      </c>
      <c r="BN7" s="575">
        <f ca="1">IF(AND(титул!U21&lt;&gt;"",титул!T21=""),IF(COUNTBLANK(титул!$B21:'титул'!T21)&lt;&gt;OFFSET(титул!U$19,-1,-1),1,0),0)</f>
        <v>0</v>
      </c>
      <c r="BO7" s="575">
        <f ca="1">IF(AND(титул!V21&lt;&gt;"",титул!U21=""),IF(COUNTBLANK(титул!$B21:'титул'!U21)&lt;&gt;OFFSET(титул!V$19,-1,-1),1,0),0)</f>
        <v>0</v>
      </c>
      <c r="BP7" s="576">
        <f ca="1">IF(AND(титул!W21&lt;&gt;"",титул!V21=""),IF(COUNTBLANK(титул!$B21:'титул'!V21)&lt;&gt;OFFSET(титул!W$19,-1,-1),1,0),0)</f>
        <v>0</v>
      </c>
      <c r="BQ7" s="579">
        <f ca="1">IF(AND(титул!X21&lt;&gt;"",титул!W21=""),IF(COUNTBLANK(титул!$B21:'титул'!W21)&lt;&gt;OFFSET(титул!X$19,-1,-1),1,0),0)</f>
        <v>0</v>
      </c>
      <c r="BR7" s="575">
        <f ca="1">IF(AND(титул!Y21&lt;&gt;"",титул!X21=""),IF(COUNTBLANK(титул!$B21:'титул'!X21)&lt;&gt;OFFSET(титул!Y$19,-1,-1),1,0),0)</f>
        <v>0</v>
      </c>
      <c r="BS7" s="575">
        <f ca="1">IF(AND(титул!Z21&lt;&gt;"",титул!Y21=""),IF(COUNTBLANK(титул!$B21:'титул'!Y21)&lt;&gt;OFFSET(титул!Z$19,-1,-1),1,0),0)</f>
        <v>0</v>
      </c>
      <c r="BT7" s="578">
        <f ca="1">IF(AND(титул!AA21&lt;&gt;"",титул!Z21=""),IF(COUNTBLANK(титул!$B21:'титул'!Z21)&lt;&gt;OFFSET(титул!AA$19,-1,-1),1,0),0)</f>
        <v>0</v>
      </c>
      <c r="BU7" s="574">
        <f ca="1">IF(AND(титул!AB21&lt;&gt;"",титул!AA21=""),IF(COUNTBLANK(титул!$B21:'титул'!AA21)&lt;&gt;OFFSET(титул!AB$19,-1,-1),1,0),0)</f>
        <v>0</v>
      </c>
      <c r="BV7" s="575">
        <f ca="1">IF(AND(титул!AC21&lt;&gt;"",титул!AB21=""),IF(COUNTBLANK(титул!$B21:'титул'!AB21)&lt;&gt;OFFSET(титул!AC$19,-1,-1),1,0),0)</f>
        <v>0</v>
      </c>
      <c r="BW7" s="575">
        <f ca="1">IF(AND(титул!AD21&lt;&gt;"",титул!AC21=""),IF(COUNTBLANK(титул!$B21:'титул'!AC21)&lt;&gt;OFFSET(титул!AD$19,-1,-1),1,0),0)</f>
        <v>0</v>
      </c>
      <c r="BX7" s="576">
        <f ca="1">IF(AND(титул!AE21&lt;&gt;"",титул!AD21=""),IF(COUNTBLANK(титул!$B21:'титул'!AD21)&lt;&gt;OFFSET(титул!AE$19,-1,-1),1,0),0)</f>
        <v>0</v>
      </c>
      <c r="BY7" s="579">
        <f ca="1">IF(AND(титул!AF21&lt;&gt;"",титул!AE21=""),IF(COUNTBLANK(титул!$B21:'титул'!AE21)&lt;&gt;OFFSET(титул!AF$19,-1,-1),1,0),0)</f>
        <v>0</v>
      </c>
      <c r="BZ7" s="575">
        <f ca="1">IF(AND(титул!AG21&lt;&gt;"",титул!AF21=""),IF(COUNTBLANK(титул!$B21:'титул'!AF21)&lt;&gt;OFFSET(титул!AG$19,-1,-1),1,0),0)</f>
        <v>0</v>
      </c>
      <c r="CA7" s="575">
        <f ca="1">IF(AND(титул!AH21&lt;&gt;"",титул!AG21=""),IF(COUNTBLANK(титул!$B21:'титул'!AG21)&lt;&gt;OFFSET(титул!AH$19,-1,-1),1,0),0)</f>
        <v>0</v>
      </c>
      <c r="CB7" s="578">
        <f ca="1">IF(AND(титул!AI21&lt;&gt;"",титул!AH21=""),IF(COUNTBLANK(титул!$B21:'титул'!AH21)&lt;&gt;OFFSET(титул!AI$19,-1,-1),1,0),0)</f>
        <v>0</v>
      </c>
      <c r="CC7" s="574">
        <f ca="1">IF(AND(титул!AJ21&lt;&gt;"",титул!AI21=""),IF(COUNTBLANK(титул!$B21:'титул'!AI21)&lt;&gt;OFFSET(титул!AJ$19,-1,-1),1,0),0)</f>
        <v>0</v>
      </c>
      <c r="CD7" s="575">
        <f ca="1">IF(AND(титул!AK21&lt;&gt;"",титул!AJ21=""),IF(COUNTBLANK(титул!$B21:'титул'!AJ21)&lt;&gt;OFFSET(титул!AK$19,-1,-1),1,0),0)</f>
        <v>0</v>
      </c>
      <c r="CE7" s="575">
        <f ca="1">IF(AND(титул!AL21&lt;&gt;"",титул!AK21=""),IF(COUNTBLANK(титул!$B21:'титул'!AK21)&lt;&gt;OFFSET(титул!AL$19,-1,-1),1,0),0)</f>
        <v>0</v>
      </c>
      <c r="CF7" s="575">
        <f ca="1">IF(AND(титул!AM21&lt;&gt;"",титул!AL21=""),IF(COUNTBLANK(титул!$B21:'титул'!AL21)&lt;&gt;OFFSET(титул!AM$19,-1,-1),1,0),0)</f>
        <v>0</v>
      </c>
      <c r="CG7" s="576">
        <f ca="1">IF(AND(титул!AN21&lt;&gt;"",титул!AM21=""),IF(COUNTBLANK(титул!$B21:'титул'!AM21)&lt;&gt;OFFSET(титул!AN$19,-1,-1),1,0),0)</f>
        <v>0</v>
      </c>
      <c r="CH7" s="579">
        <f ca="1">IF(AND(титул!AO21&lt;&gt;"",титул!AN21=""),IF(COUNTBLANK(титул!$B21:'титул'!AN21)&lt;&gt;OFFSET(титул!AO$19,-1,-1),1,0),0)</f>
        <v>0</v>
      </c>
      <c r="CI7" s="575">
        <f ca="1">IF(AND(титул!AP21&lt;&gt;"",титул!AO21=""),IF(COUNTBLANK(титул!$B21:'титул'!AO21)&lt;&gt;OFFSET(титул!AP$19,-1,-1),1,0),0)</f>
        <v>0</v>
      </c>
      <c r="CJ7" s="575">
        <f ca="1">IF(AND(титул!AQ21&lt;&gt;"",титул!AP21=""),IF(COUNTBLANK(титул!$B21:'титул'!AP21)&lt;&gt;OFFSET(титул!AQ$19,-1,-1),1,0),0)</f>
        <v>0</v>
      </c>
      <c r="CK7" s="578">
        <f ca="1">IF(AND(титул!AR21&lt;&gt;"",титул!AQ21=""),IF(COUNTBLANK(титул!$B21:'титул'!AQ21)&lt;&gt;OFFSET(титул!AR$19,-1,-1),1,0),0)</f>
        <v>0</v>
      </c>
      <c r="CL7" s="574">
        <f ca="1">IF(AND(титул!AS21&lt;&gt;"",титул!AR21=""),IF(COUNTBLANK(титул!$B21:'титул'!AR21)&lt;&gt;OFFSET(титул!AS$19,-1,-1),1,0),0)</f>
        <v>0</v>
      </c>
      <c r="CM7" s="575">
        <f ca="1">IF(AND(титул!AT21&lt;&gt;"",титул!AS21=""),IF(COUNTBLANK(титул!$B21:'титул'!AS21)&lt;&gt;OFFSET(титул!AT$19,-1,-1),1,0),0)</f>
        <v>0</v>
      </c>
      <c r="CN7" s="575">
        <f ca="1">IF(AND(титул!AU21&lt;&gt;"",титул!AT21=""),IF(COUNTBLANK(титул!$B21:'титул'!AT21)&lt;&gt;OFFSET(титул!AU$19,-1,-1),1,0),0)</f>
        <v>0</v>
      </c>
      <c r="CO7" s="575">
        <f ca="1">IF(AND(титул!AV21&lt;&gt;"",титул!AU21=""),IF(COUNTBLANK(титул!$B21:'титул'!AU21)&lt;&gt;OFFSET(титул!AV$19,-1,-1),1,0),0)</f>
        <v>0</v>
      </c>
      <c r="CP7" s="576">
        <f ca="1">IF(AND(титул!AW21&lt;&gt;"",титул!AV21=""),IF(COUNTBLANK(титул!$B21:'титул'!AV21)&lt;&gt;OFFSET(титул!AW$19,-1,-1),1,0),0)</f>
        <v>0</v>
      </c>
      <c r="CQ7" s="579">
        <f ca="1">IF(AND(титул!AX21&lt;&gt;"",титул!AW21=""),IF(COUNTBLANK(титул!$B21:'титул'!AW21)&lt;&gt;OFFSET(титул!AX$19,-1,-1),1,0),0)</f>
        <v>0</v>
      </c>
      <c r="CR7" s="575">
        <f ca="1">IF(AND(титул!AY21&lt;&gt;"",титул!AX21=""),IF(COUNTBLANK(титул!$B21:'титул'!AX21)&lt;&gt;OFFSET(титул!AY$19,-1,-1),1,0),0)</f>
        <v>0</v>
      </c>
      <c r="CS7" s="575">
        <f ca="1">IF(AND(титул!AZ21&lt;&gt;"",титул!AY21=""),IF(COUNTBLANK(титул!$B21:'титул'!AY21)&lt;&gt;OFFSET(титул!AZ$19,-1,-1),1,0),0)</f>
        <v>0</v>
      </c>
      <c r="CT7" s="576">
        <f ca="1">IF(AND(титул!BA21&lt;&gt;"",титул!AZ21=""),IF(COUNTBLANK(титул!$B21:'титул'!AZ21)&lt;&gt;OFFSET(титул!BA$19,-1,-1),1,0),0)</f>
        <v>0</v>
      </c>
    </row>
    <row r="8" spans="2:98" ht="16.5" thickBot="1" x14ac:dyDescent="0.25">
      <c r="B8" s="207" t="s">
        <v>287</v>
      </c>
      <c r="C8" s="206">
        <v>7</v>
      </c>
      <c r="J8" s="39">
        <v>0.33300000000000002</v>
      </c>
      <c r="K8" s="39">
        <v>0.5</v>
      </c>
      <c r="P8" s="11" t="s">
        <v>32</v>
      </c>
      <c r="R8" s="150"/>
      <c r="W8" s="39"/>
      <c r="X8" s="39"/>
      <c r="AJ8" s="39" t="s">
        <v>288</v>
      </c>
      <c r="AK8" s="39" t="s">
        <v>285</v>
      </c>
      <c r="AM8" s="39" t="s">
        <v>289</v>
      </c>
      <c r="AT8" s="577">
        <v>4</v>
      </c>
      <c r="AU8" s="574">
        <f>IF(AND(титул!B22&lt;&gt;"",титул!C22=""),1,0)</f>
        <v>0</v>
      </c>
      <c r="AV8" s="575">
        <f ca="1">IF(AND(титул!C22&lt;&gt;"",титул!B22=""),IF(COUNTBLANK(титул!$B22:'титул'!B22)&lt;&gt;OFFSET(титул!C$19,-1,-1),1,0),0)</f>
        <v>0</v>
      </c>
      <c r="AW8" s="575">
        <f ca="1">IF(AND(титул!D22&lt;&gt;"",титул!C22=""),IF(COUNTBLANK(титул!$B22:'титул'!C22)&lt;&gt;OFFSET(титул!D$19,-1,-1),1,0),0)</f>
        <v>0</v>
      </c>
      <c r="AX8" s="576">
        <f ca="1">IF(AND(титул!E22&lt;&gt;"",титул!D22=""),IF(COUNTBLANK(титул!$B22:'титул'!D22)&lt;&gt;OFFSET(титул!E$19,-1,-1),1,0),0)</f>
        <v>0</v>
      </c>
      <c r="AY8" s="579">
        <f ca="1">IF(AND(титул!F22&lt;&gt;"",титул!E22=""),IF(COUNTBLANK(титул!$B22:'титул'!E22)&lt;&gt;OFFSET(титул!F$19,-1,-1),1,0),0)</f>
        <v>0</v>
      </c>
      <c r="AZ8" s="575">
        <f ca="1">IF(AND(титул!G22&lt;&gt;"",титул!F22=""),IF(COUNTBLANK(титул!$B22:'титул'!F22)&lt;&gt;OFFSET(титул!G$19,-1,-1),1,0),0)</f>
        <v>0</v>
      </c>
      <c r="BA8" s="575">
        <f ca="1">IF(AND(титул!H22&lt;&gt;"",титул!G22=""),IF(COUNTBLANK(титул!$B22:'титул'!G22)&lt;&gt;OFFSET(титул!H$19,-1,-1),1,0),0)</f>
        <v>0</v>
      </c>
      <c r="BB8" s="578">
        <f ca="1">IF(AND(титул!I22&lt;&gt;"",титул!H22=""),IF(COUNTBLANK(титул!$B22:'титул'!H22)&lt;&gt;OFFSET(титул!I$19,-1,-1),1,0),0)</f>
        <v>0</v>
      </c>
      <c r="BC8" s="574">
        <f ca="1">IF(AND(титул!J22&lt;&gt;"",титул!I22=""),IF(COUNTBLANK(титул!$B22:'титул'!I22)&lt;&gt;OFFSET(титул!J$19,-1,-1),1,0),0)</f>
        <v>0</v>
      </c>
      <c r="BD8" s="575">
        <f ca="1">IF(AND(титул!K22&lt;&gt;"",титул!J22=""),IF(COUNTBLANK(титул!$B22:'титул'!J22)&lt;&gt;OFFSET(титул!K$19,-1,-1),1,0),0)</f>
        <v>0</v>
      </c>
      <c r="BE8" s="575">
        <f ca="1">IF(AND(титул!L22&lt;&gt;"",титул!K22=""),IF(COUNTBLANK(титул!$B22:'титул'!K22)&lt;&gt;OFFSET(титул!L$19,-1,-1),1,0),0)</f>
        <v>0</v>
      </c>
      <c r="BF8" s="575">
        <f ca="1">IF(AND(титул!M22&lt;&gt;"",титул!L22=""),IF(COUNTBLANK(титул!$B22:'титул'!L22)&lt;&gt;OFFSET(титул!M$19,-1,-1),1,0),0)</f>
        <v>0</v>
      </c>
      <c r="BG8" s="576">
        <f ca="1">IF(AND(титул!N22&lt;&gt;"",титул!M22=""),IF(COUNTBLANK(титул!$B22:'титул'!M22)&lt;&gt;OFFSET(титул!N$19,-1,-1),1,0),0)</f>
        <v>0</v>
      </c>
      <c r="BH8" s="579">
        <f ca="1">IF(AND(титул!O22&lt;&gt;"",титул!N22=""),IF(COUNTBLANK(титул!$B22:'титул'!N22)&lt;&gt;OFFSET(титул!O$19,-1,-1),1,0),0)</f>
        <v>0</v>
      </c>
      <c r="BI8" s="575">
        <f ca="1">IF(AND(титул!P22&lt;&gt;"",титул!O22=""),IF(COUNTBLANK(титул!$B22:'титул'!O22)&lt;&gt;OFFSET(титул!P$19,-1,-1),1,0),0)</f>
        <v>0</v>
      </c>
      <c r="BJ8" s="575">
        <f ca="1">IF(AND(титул!Q22&lt;&gt;"",титул!P22=""),IF(COUNTBLANK(титул!$B22:'титул'!P22)&lt;&gt;OFFSET(титул!Q$19,-1,-1),1,0),0)</f>
        <v>0</v>
      </c>
      <c r="BK8" s="578">
        <f ca="1">IF(AND(титул!R22&lt;&gt;"",титул!Q22=""),IF(COUNTBLANK(титул!$B22:'титул'!Q22)&lt;&gt;OFFSET(титул!R$19,-1,-1),1,0),0)</f>
        <v>0</v>
      </c>
      <c r="BL8" s="574">
        <f ca="1">IF(AND(титул!S22&lt;&gt;"",титул!R22=""),IF(COUNTBLANK(титул!$B22:'титул'!R22)&lt;&gt;OFFSET(титул!S$19,-1,-1),1,0),0)</f>
        <v>0</v>
      </c>
      <c r="BM8" s="575">
        <f ca="1">IF(AND(титул!T22&lt;&gt;"",титул!S22=""),IF(COUNTBLANK(титул!$B22:'титул'!S22)&lt;&gt;OFFSET(титул!T$19,-1,-1),1,0),0)</f>
        <v>0</v>
      </c>
      <c r="BN8" s="575">
        <f ca="1">IF(AND(титул!U22&lt;&gt;"",титул!T22=""),IF(COUNTBLANK(титул!$B22:'титул'!T22)&lt;&gt;OFFSET(титул!U$19,-1,-1),1,0),0)</f>
        <v>0</v>
      </c>
      <c r="BO8" s="575">
        <f ca="1">IF(AND(титул!V22&lt;&gt;"",титул!U22=""),IF(COUNTBLANK(титул!$B22:'титул'!U22)&lt;&gt;OFFSET(титул!V$19,-1,-1),1,0),0)</f>
        <v>0</v>
      </c>
      <c r="BP8" s="576">
        <f ca="1">IF(AND(титул!W22&lt;&gt;"",титул!V22=""),IF(COUNTBLANK(титул!$B22:'титул'!V22)&lt;&gt;OFFSET(титул!W$19,-1,-1),1,0),0)</f>
        <v>0</v>
      </c>
      <c r="BQ8" s="579">
        <f ca="1">IF(AND(титул!X22&lt;&gt;"",титул!W22=""),IF(COUNTBLANK(титул!$B22:'титул'!W22)&lt;&gt;OFFSET(титул!X$19,-1,-1),1,0),0)</f>
        <v>0</v>
      </c>
      <c r="BR8" s="575">
        <f ca="1">IF(AND(титул!Y22&lt;&gt;"",титул!X22=""),IF(COUNTBLANK(титул!$B22:'титул'!X22)&lt;&gt;OFFSET(титул!Y$19,-1,-1),1,0),0)</f>
        <v>0</v>
      </c>
      <c r="BS8" s="575">
        <f ca="1">IF(AND(титул!Z22&lt;&gt;"",титул!Y22=""),IF(COUNTBLANK(титул!$B22:'титул'!Y22)&lt;&gt;OFFSET(титул!Z$19,-1,-1),1,0),0)</f>
        <v>0</v>
      </c>
      <c r="BT8" s="578">
        <f ca="1">IF(AND(титул!AA22&lt;&gt;"",титул!Z22=""),IF(COUNTBLANK(титул!$B22:'титул'!Z22)&lt;&gt;OFFSET(титул!AA$19,-1,-1),1,0),0)</f>
        <v>0</v>
      </c>
      <c r="BU8" s="574">
        <f ca="1">IF(AND(титул!AB22&lt;&gt;"",титул!AA22=""),IF(COUNTBLANK(титул!$B22:'титул'!AA22)&lt;&gt;OFFSET(титул!AB$19,-1,-1),1,0),0)</f>
        <v>0</v>
      </c>
      <c r="BV8" s="575">
        <f ca="1">IF(AND(титул!AC22&lt;&gt;"",титул!AB22=""),IF(COUNTBLANK(титул!$B22:'титул'!AB22)&lt;&gt;OFFSET(титул!AC$19,-1,-1),1,0),0)</f>
        <v>0</v>
      </c>
      <c r="BW8" s="575">
        <f ca="1">IF(AND(титул!AD22&lt;&gt;"",титул!AC22=""),IF(COUNTBLANK(титул!$B22:'титул'!AC22)&lt;&gt;OFFSET(титул!AD$19,-1,-1),1,0),0)</f>
        <v>0</v>
      </c>
      <c r="BX8" s="576">
        <f ca="1">IF(AND(титул!AE22&lt;&gt;"",титул!AD22=""),IF(COUNTBLANK(титул!$B22:'титул'!AD22)&lt;&gt;OFFSET(титул!AE$19,-1,-1),1,0),0)</f>
        <v>0</v>
      </c>
      <c r="BY8" s="579">
        <f ca="1">IF(AND(титул!AF22&lt;&gt;"",титул!AE22=""),IF(COUNTBLANK(титул!$B22:'титул'!AE22)&lt;&gt;OFFSET(титул!AF$19,-1,-1),1,0),0)</f>
        <v>0</v>
      </c>
      <c r="BZ8" s="575">
        <f ca="1">IF(AND(титул!AG22&lt;&gt;"",титул!AF22=""),IF(COUNTBLANK(титул!$B22:'титул'!AF22)&lt;&gt;OFFSET(титул!AG$19,-1,-1),1,0),0)</f>
        <v>0</v>
      </c>
      <c r="CA8" s="575">
        <f ca="1">IF(AND(титул!AH22&lt;&gt;"",титул!AG22=""),IF(COUNTBLANK(титул!$B22:'титул'!AG22)&lt;&gt;OFFSET(титул!AH$19,-1,-1),1,0),0)</f>
        <v>0</v>
      </c>
      <c r="CB8" s="578">
        <f ca="1">IF(AND(титул!AI22&lt;&gt;"",титул!AH22=""),IF(COUNTBLANK(титул!$B22:'титул'!AH22)&lt;&gt;OFFSET(титул!AI$19,-1,-1),1,0),0)</f>
        <v>0</v>
      </c>
      <c r="CC8" s="574">
        <f ca="1">IF(AND(титул!AJ22&lt;&gt;"",титул!AI22=""),IF(COUNTBLANK(титул!$B22:'титул'!AI22)&lt;&gt;OFFSET(титул!AJ$19,-1,-1),1,0),0)</f>
        <v>0</v>
      </c>
      <c r="CD8" s="575">
        <f ca="1">IF(AND(титул!AK22&lt;&gt;"",титул!AJ22=""),IF(COUNTBLANK(титул!$B22:'титул'!AJ22)&lt;&gt;OFFSET(титул!AK$19,-1,-1),1,0),0)</f>
        <v>0</v>
      </c>
      <c r="CE8" s="575">
        <f ca="1">IF(AND(титул!AL22&lt;&gt;"",титул!AK22=""),IF(COUNTBLANK(титул!$B22:'титул'!AK22)&lt;&gt;OFFSET(титул!AL$19,-1,-1),1,0),0)</f>
        <v>0</v>
      </c>
      <c r="CF8" s="575">
        <f ca="1">IF(AND(титул!AM22&lt;&gt;"",титул!AL22=""),IF(COUNTBLANK(титул!$B22:'титул'!AL22)&lt;&gt;OFFSET(титул!AM$19,-1,-1),1,0),0)</f>
        <v>0</v>
      </c>
      <c r="CG8" s="576">
        <f ca="1">IF(AND(титул!AN22&lt;&gt;"",титул!AM22=""),IF(COUNTBLANK(титул!$B22:'титул'!AM22)&lt;&gt;OFFSET(титул!AN$19,-1,-1),1,0),0)</f>
        <v>0</v>
      </c>
      <c r="CH8" s="579">
        <f ca="1">IF(AND(титул!AO22&lt;&gt;"",титул!AN22=""),IF(COUNTBLANK(титул!$B22:'титул'!AN22)&lt;&gt;OFFSET(титул!AO$19,-1,-1),1,0),0)</f>
        <v>0</v>
      </c>
      <c r="CI8" s="575">
        <f ca="1">IF(AND(титул!AP22&lt;&gt;"",титул!AO22=""),IF(COUNTBLANK(титул!$B22:'титул'!AO22)&lt;&gt;OFFSET(титул!AP$19,-1,-1),1,0),0)</f>
        <v>0</v>
      </c>
      <c r="CJ8" s="575">
        <f ca="1">IF(AND(титул!AQ22&lt;&gt;"",титул!AP22=""),IF(COUNTBLANK(титул!$B22:'титул'!AP22)&lt;&gt;OFFSET(титул!AQ$19,-1,-1),1,0),0)</f>
        <v>0</v>
      </c>
      <c r="CK8" s="578">
        <f ca="1">IF(AND(титул!AR22&lt;&gt;"",титул!AQ22=""),IF(COUNTBLANK(титул!$B22:'титул'!AQ22)&lt;&gt;OFFSET(титул!AR$19,-1,-1),1,0),0)</f>
        <v>0</v>
      </c>
      <c r="CL8" s="574">
        <f ca="1">IF(AND(титул!AS22&lt;&gt;"",титул!AR22=""),IF(COUNTBLANK(титул!$B22:'титул'!AR22)&lt;&gt;OFFSET(титул!AS$19,-1,-1),1,0),0)</f>
        <v>0</v>
      </c>
      <c r="CM8" s="575">
        <f ca="1">IF(AND(титул!AT22&lt;&gt;"",титул!AS22=""),IF(COUNTBLANK(титул!$B22:'титул'!AS22)&lt;&gt;OFFSET(титул!AT$19,-1,-1),1,0),0)</f>
        <v>0</v>
      </c>
      <c r="CN8" s="575">
        <f ca="1">IF(AND(титул!AU22&lt;&gt;"",титул!AT22=""),IF(COUNTBLANK(титул!$B22:'титул'!AT22)&lt;&gt;OFFSET(титул!AU$19,-1,-1),1,0),0)</f>
        <v>0</v>
      </c>
      <c r="CO8" s="575">
        <f ca="1">IF(AND(титул!AV22&lt;&gt;"",титул!AU22=""),IF(COUNTBLANK(титул!$B22:'титул'!AU22)&lt;&gt;OFFSET(титул!AV$19,-1,-1),1,0),0)</f>
        <v>0</v>
      </c>
      <c r="CP8" s="576">
        <f ca="1">IF(AND(титул!AW22&lt;&gt;"",титул!AV22=""),IF(COUNTBLANK(титул!$B22:'титул'!AV22)&lt;&gt;OFFSET(титул!AW$19,-1,-1),1,0),0)</f>
        <v>0</v>
      </c>
      <c r="CQ8" s="579">
        <f ca="1">IF(AND(титул!AX22&lt;&gt;"",титул!AW22=""),IF(COUNTBLANK(титул!$B22:'титул'!AW22)&lt;&gt;OFFSET(титул!AX$19,-1,-1),1,0),0)</f>
        <v>0</v>
      </c>
      <c r="CR8" s="575">
        <f ca="1">IF(AND(титул!AY22&lt;&gt;"",титул!AX22=""),IF(COUNTBLANK(титул!$B22:'титул'!AX22)&lt;&gt;OFFSET(титул!AY$19,-1,-1),1,0),0)</f>
        <v>0</v>
      </c>
      <c r="CS8" s="575">
        <f ca="1">IF(AND(титул!AZ22&lt;&gt;"",титул!AY22=""),IF(COUNTBLANK(титул!$B22:'титул'!AY22)&lt;&gt;OFFSET(титул!AZ$19,-1,-1),1,0),0)</f>
        <v>0</v>
      </c>
      <c r="CT8" s="576">
        <f ca="1">IF(AND(титул!BA22&lt;&gt;"",титул!AZ22=""),IF(COUNTBLANK(титул!$B22:'титул'!AZ22)&lt;&gt;OFFSET(титул!BA$19,-1,-1),1,0),0)</f>
        <v>0</v>
      </c>
    </row>
    <row r="9" spans="2:98" ht="16.5" thickBot="1" x14ac:dyDescent="0.25">
      <c r="B9" s="207" t="s">
        <v>193</v>
      </c>
      <c r="C9" s="206">
        <v>8</v>
      </c>
      <c r="P9" s="11" t="s">
        <v>29</v>
      </c>
      <c r="R9" s="150"/>
      <c r="W9" s="39"/>
      <c r="X9" s="39"/>
      <c r="AJ9" s="39" t="s">
        <v>290</v>
      </c>
      <c r="AK9" s="39" t="s">
        <v>285</v>
      </c>
      <c r="AM9" s="39" t="s">
        <v>291</v>
      </c>
      <c r="AT9" s="577">
        <v>5</v>
      </c>
      <c r="AU9" s="574">
        <f>IF(AND(титул!B23&lt;&gt;"",титул!C23=""),1,0)</f>
        <v>0</v>
      </c>
      <c r="AV9" s="575">
        <f ca="1">IF(AND(титул!C23&lt;&gt;"",титул!B23=""),IF(COUNTBLANK(титул!$B23:'титул'!B23)&lt;&gt;OFFSET(титул!C$19,-1,-1),1,0),0)</f>
        <v>0</v>
      </c>
      <c r="AW9" s="575">
        <f ca="1">IF(AND(титул!D23&lt;&gt;"",титул!C23=""),IF(COUNTBLANK(титул!$B23:'титул'!C23)&lt;&gt;OFFSET(титул!D$19,-1,-1),1,0),0)</f>
        <v>0</v>
      </c>
      <c r="AX9" s="576">
        <f ca="1">IF(AND(титул!E23&lt;&gt;"",титул!D23=""),IF(COUNTBLANK(титул!$B23:'титул'!D23)&lt;&gt;OFFSET(титул!E$19,-1,-1),1,0),0)</f>
        <v>0</v>
      </c>
      <c r="AY9" s="579">
        <f ca="1">IF(AND(титул!F23&lt;&gt;"",титул!E23=""),IF(COUNTBLANK(титул!$B23:'титул'!E23)&lt;&gt;OFFSET(титул!F$19,-1,-1),1,0),0)</f>
        <v>0</v>
      </c>
      <c r="AZ9" s="575">
        <f ca="1">IF(AND(титул!G23&lt;&gt;"",титул!F23=""),IF(COUNTBLANK(титул!$B23:'титул'!F23)&lt;&gt;OFFSET(титул!G$19,-1,-1),1,0),0)</f>
        <v>0</v>
      </c>
      <c r="BA9" s="575">
        <f ca="1">IF(AND(титул!H23&lt;&gt;"",титул!G23=""),IF(COUNTBLANK(титул!$B23:'титул'!G23)&lt;&gt;OFFSET(титул!H$19,-1,-1),1,0),0)</f>
        <v>0</v>
      </c>
      <c r="BB9" s="578">
        <f ca="1">IF(AND(титул!I23&lt;&gt;"",титул!H23=""),IF(COUNTBLANK(титул!$B23:'титул'!H23)&lt;&gt;OFFSET(титул!I$19,-1,-1),1,0),0)</f>
        <v>0</v>
      </c>
      <c r="BC9" s="574">
        <f ca="1">IF(AND(титул!J23&lt;&gt;"",титул!I23=""),IF(COUNTBLANK(титул!$B23:'титул'!I23)&lt;&gt;OFFSET(титул!J$19,-1,-1),1,0),0)</f>
        <v>0</v>
      </c>
      <c r="BD9" s="575">
        <f ca="1">IF(AND(титул!K23&lt;&gt;"",титул!J23=""),IF(COUNTBLANK(титул!$B23:'титул'!J23)&lt;&gt;OFFSET(титул!K$19,-1,-1),1,0),0)</f>
        <v>0</v>
      </c>
      <c r="BE9" s="575">
        <f ca="1">IF(AND(титул!L23&lt;&gt;"",титул!K23=""),IF(COUNTBLANK(титул!$B23:'титул'!K23)&lt;&gt;OFFSET(титул!L$19,-1,-1),1,0),0)</f>
        <v>0</v>
      </c>
      <c r="BF9" s="575">
        <f ca="1">IF(AND(титул!M23&lt;&gt;"",титул!L23=""),IF(COUNTBLANK(титул!$B23:'титул'!L23)&lt;&gt;OFFSET(титул!M$19,-1,-1),1,0),0)</f>
        <v>0</v>
      </c>
      <c r="BG9" s="576">
        <f ca="1">IF(AND(титул!N23&lt;&gt;"",титул!M23=""),IF(COUNTBLANK(титул!$B23:'титул'!M23)&lt;&gt;OFFSET(титул!N$19,-1,-1),1,0),0)</f>
        <v>0</v>
      </c>
      <c r="BH9" s="579">
        <f ca="1">IF(AND(титул!O23&lt;&gt;"",титул!N23=""),IF(COUNTBLANK(титул!$B23:'титул'!N23)&lt;&gt;OFFSET(титул!O$19,-1,-1),1,0),0)</f>
        <v>0</v>
      </c>
      <c r="BI9" s="575">
        <f ca="1">IF(AND(титул!P23&lt;&gt;"",титул!O23=""),IF(COUNTBLANK(титул!$B23:'титул'!O23)&lt;&gt;OFFSET(титул!P$19,-1,-1),1,0),0)</f>
        <v>0</v>
      </c>
      <c r="BJ9" s="575">
        <f ca="1">IF(AND(титул!Q23&lt;&gt;"",титул!P23=""),IF(COUNTBLANK(титул!$B23:'титул'!P23)&lt;&gt;OFFSET(титул!Q$19,-1,-1),1,0),0)</f>
        <v>0</v>
      </c>
      <c r="BK9" s="578">
        <f ca="1">IF(AND(титул!R23&lt;&gt;"",титул!Q23=""),IF(COUNTBLANK(титул!$B23:'титул'!Q23)&lt;&gt;OFFSET(титул!R$19,-1,-1),1,0),0)</f>
        <v>0</v>
      </c>
      <c r="BL9" s="574">
        <f ca="1">IF(AND(титул!S23&lt;&gt;"",титул!R23=""),IF(COUNTBLANK(титул!$B23:'титул'!R23)&lt;&gt;OFFSET(титул!S$19,-1,-1),1,0),0)</f>
        <v>0</v>
      </c>
      <c r="BM9" s="575">
        <f ca="1">IF(AND(титул!T23&lt;&gt;"",титул!S23=""),IF(COUNTBLANK(титул!$B23:'титул'!S23)&lt;&gt;OFFSET(титул!T$19,-1,-1),1,0),0)</f>
        <v>0</v>
      </c>
      <c r="BN9" s="575">
        <f ca="1">IF(AND(титул!U23&lt;&gt;"",титул!T23=""),IF(COUNTBLANK(титул!$B23:'титул'!T23)&lt;&gt;OFFSET(титул!U$19,-1,-1),1,0),0)</f>
        <v>0</v>
      </c>
      <c r="BO9" s="575">
        <f ca="1">IF(AND(титул!V23&lt;&gt;"",титул!U23=""),IF(COUNTBLANK(титул!$B23:'титул'!U23)&lt;&gt;OFFSET(титул!V$19,-1,-1),1,0),0)</f>
        <v>0</v>
      </c>
      <c r="BP9" s="576">
        <f ca="1">IF(AND(титул!W23&lt;&gt;"",титул!V23=""),IF(COUNTBLANK(титул!$B23:'титул'!V23)&lt;&gt;OFFSET(титул!W$19,-1,-1),1,0),0)</f>
        <v>0</v>
      </c>
      <c r="BQ9" s="579">
        <f ca="1">IF(AND(титул!X23&lt;&gt;"",титул!W23=""),IF(COUNTBLANK(титул!$B23:'титул'!W23)&lt;&gt;OFFSET(титул!X$19,-1,-1),1,0),0)</f>
        <v>0</v>
      </c>
      <c r="BR9" s="575">
        <f ca="1">IF(AND(титул!Y23&lt;&gt;"",титул!X23=""),IF(COUNTBLANK(титул!$B23:'титул'!X23)&lt;&gt;OFFSET(титул!Y$19,-1,-1),1,0),0)</f>
        <v>0</v>
      </c>
      <c r="BS9" s="575">
        <f ca="1">IF(AND(титул!Z23&lt;&gt;"",титул!Y23=""),IF(COUNTBLANK(титул!$B23:'титул'!Y23)&lt;&gt;OFFSET(титул!Z$19,-1,-1),1,0),0)</f>
        <v>0</v>
      </c>
      <c r="BT9" s="578">
        <f ca="1">IF(AND(титул!AA23&lt;&gt;"",титул!Z23=""),IF(COUNTBLANK(титул!$B23:'титул'!Z23)&lt;&gt;OFFSET(титул!AA$19,-1,-1),1,0),0)</f>
        <v>0</v>
      </c>
      <c r="BU9" s="574">
        <f ca="1">IF(AND(титул!AB23&lt;&gt;"",титул!AA23=""),IF(COUNTBLANK(титул!$B23:'титул'!AA23)&lt;&gt;OFFSET(титул!AB$19,-1,-1),1,0),0)</f>
        <v>0</v>
      </c>
      <c r="BV9" s="575">
        <f ca="1">IF(AND(титул!AC23&lt;&gt;"",титул!AB23=""),IF(COUNTBLANK(титул!$B23:'титул'!AB23)&lt;&gt;OFFSET(титул!AC$19,-1,-1),1,0),0)</f>
        <v>0</v>
      </c>
      <c r="BW9" s="575">
        <f ca="1">IF(AND(титул!AD23&lt;&gt;"",титул!AC23=""),IF(COUNTBLANK(титул!$B23:'титул'!AC23)&lt;&gt;OFFSET(титул!AD$19,-1,-1),1,0),0)</f>
        <v>0</v>
      </c>
      <c r="BX9" s="576">
        <f ca="1">IF(AND(титул!AE23&lt;&gt;"",титул!AD23=""),IF(COUNTBLANK(титул!$B23:'титул'!AD23)&lt;&gt;OFFSET(титул!AE$19,-1,-1),1,0),0)</f>
        <v>0</v>
      </c>
      <c r="BY9" s="579">
        <f ca="1">IF(AND(титул!AF23&lt;&gt;"",титул!AE23=""),IF(COUNTBLANK(титул!$B23:'титул'!AE23)&lt;&gt;OFFSET(титул!AF$19,-1,-1),1,0),0)</f>
        <v>0</v>
      </c>
      <c r="BZ9" s="575">
        <f ca="1">IF(AND(титул!AG23&lt;&gt;"",титул!AF23=""),IF(COUNTBLANK(титул!$B23:'титул'!AF23)&lt;&gt;OFFSET(титул!AG$19,-1,-1),1,0),0)</f>
        <v>0</v>
      </c>
      <c r="CA9" s="575">
        <f ca="1">IF(AND(титул!AH23&lt;&gt;"",титул!AG23=""),IF(COUNTBLANK(титул!$B23:'титул'!AG23)&lt;&gt;OFFSET(титул!AH$19,-1,-1),1,0),0)</f>
        <v>0</v>
      </c>
      <c r="CB9" s="578">
        <f ca="1">IF(AND(титул!AI23&lt;&gt;"",титул!AH23=""),IF(COUNTBLANK(титул!$B23:'титул'!AH23)&lt;&gt;OFFSET(титул!AI$19,-1,-1),1,0),0)</f>
        <v>0</v>
      </c>
      <c r="CC9" s="574">
        <f ca="1">IF(AND(титул!AJ23&lt;&gt;"",титул!AI23=""),IF(COUNTBLANK(титул!$B23:'титул'!AI23)&lt;&gt;OFFSET(титул!AJ$19,-1,-1),1,0),0)</f>
        <v>0</v>
      </c>
      <c r="CD9" s="575">
        <f ca="1">IF(AND(титул!AK23&lt;&gt;"",титул!AJ23=""),IF(COUNTBLANK(титул!$B23:'титул'!AJ23)&lt;&gt;OFFSET(титул!AK$19,-1,-1),1,0),0)</f>
        <v>0</v>
      </c>
      <c r="CE9" s="575">
        <f ca="1">IF(AND(титул!AL23&lt;&gt;"",титул!AK23=""),IF(COUNTBLANK(титул!$B23:'титул'!AK23)&lt;&gt;OFFSET(титул!AL$19,-1,-1),1,0),0)</f>
        <v>0</v>
      </c>
      <c r="CF9" s="575">
        <f ca="1">IF(AND(титул!AM23&lt;&gt;"",титул!AL23=""),IF(COUNTBLANK(титул!$B23:'титул'!AL23)&lt;&gt;OFFSET(титул!AM$19,-1,-1),1,0),0)</f>
        <v>0</v>
      </c>
      <c r="CG9" s="576">
        <f ca="1">IF(AND(титул!AN23&lt;&gt;"",титул!AM23=""),IF(COUNTBLANK(титул!$B23:'титул'!AM23)&lt;&gt;OFFSET(титул!AN$19,-1,-1),1,0),0)</f>
        <v>0</v>
      </c>
      <c r="CH9" s="579">
        <f ca="1">IF(AND(титул!AO23&lt;&gt;"",титул!AN23=""),IF(COUNTBLANK(титул!$B23:'титул'!AN23)&lt;&gt;OFFSET(титул!AO$19,-1,-1),1,0),0)</f>
        <v>0</v>
      </c>
      <c r="CI9" s="575">
        <f ca="1">IF(AND(титул!AP23&lt;&gt;"",титул!AO23=""),IF(COUNTBLANK(титул!$B23:'титул'!AO23)&lt;&gt;OFFSET(титул!AP$19,-1,-1),1,0),0)</f>
        <v>0</v>
      </c>
      <c r="CJ9" s="575">
        <f ca="1">IF(AND(титул!AQ23&lt;&gt;"",титул!AP23=""),IF(COUNTBLANK(титул!$B23:'титул'!AP23)&lt;&gt;OFFSET(титул!AQ$19,-1,-1),1,0),0)</f>
        <v>0</v>
      </c>
      <c r="CK9" s="578">
        <f ca="1">IF(AND(титул!AR23&lt;&gt;"",титул!AQ23=""),IF(COUNTBLANK(титул!$B23:'титул'!AQ23)&lt;&gt;OFFSET(титул!AR$19,-1,-1),1,0),0)</f>
        <v>0</v>
      </c>
      <c r="CL9" s="574">
        <f ca="1">IF(AND(титул!AS23&lt;&gt;"",титул!AR23=""),IF(COUNTBLANK(титул!$B23:'титул'!AR23)&lt;&gt;OFFSET(титул!AS$19,-1,-1),1,0),0)</f>
        <v>0</v>
      </c>
      <c r="CM9" s="575">
        <f ca="1">IF(AND(титул!AT23&lt;&gt;"",титул!AS23=""),IF(COUNTBLANK(титул!$B23:'титул'!AS23)&lt;&gt;OFFSET(титул!AT$19,-1,-1),1,0),0)</f>
        <v>0</v>
      </c>
      <c r="CN9" s="575">
        <f ca="1">IF(AND(титул!AU23&lt;&gt;"",титул!AT23=""),IF(COUNTBLANK(титул!$B23:'титул'!AT23)&lt;&gt;OFFSET(титул!AU$19,-1,-1),1,0),0)</f>
        <v>0</v>
      </c>
      <c r="CO9" s="575">
        <f ca="1">IF(AND(титул!AV23&lt;&gt;"",титул!AU23=""),IF(COUNTBLANK(титул!$B23:'титул'!AU23)&lt;&gt;OFFSET(титул!AV$19,-1,-1),1,0),0)</f>
        <v>0</v>
      </c>
      <c r="CP9" s="576">
        <f ca="1">IF(AND(титул!AW23&lt;&gt;"",титул!AV23=""),IF(COUNTBLANK(титул!$B23:'титул'!AV23)&lt;&gt;OFFSET(титул!AW$19,-1,-1),1,0),0)</f>
        <v>0</v>
      </c>
      <c r="CQ9" s="579">
        <f ca="1">IF(AND(титул!AX23&lt;&gt;"",титул!AW23=""),IF(COUNTBLANK(титул!$B23:'титул'!AW23)&lt;&gt;OFFSET(титул!AX$19,-1,-1),1,0),0)</f>
        <v>0</v>
      </c>
      <c r="CR9" s="575">
        <f ca="1">IF(AND(титул!AY23&lt;&gt;"",титул!AX23=""),IF(COUNTBLANK(титул!$B23:'титул'!AX23)&lt;&gt;OFFSET(титул!AY$19,-1,-1),1,0),0)</f>
        <v>0</v>
      </c>
      <c r="CS9" s="575">
        <f ca="1">IF(AND(титул!AZ23&lt;&gt;"",титул!AY23=""),IF(COUNTBLANK(титул!$B23:'титул'!AY23)&lt;&gt;OFFSET(титул!AZ$19,-1,-1),1,0),0)</f>
        <v>0</v>
      </c>
      <c r="CT9" s="576">
        <f ca="1">IF(AND(титул!BA23&lt;&gt;"",титул!AZ23=""),IF(COUNTBLANK(титул!$B23:'титул'!AZ23)&lt;&gt;OFFSET(титул!BA$19,-1,-1),1,0),0)</f>
        <v>0</v>
      </c>
    </row>
    <row r="10" spans="2:98" ht="16.5" thickBot="1" x14ac:dyDescent="0.25">
      <c r="B10" s="207" t="s">
        <v>292</v>
      </c>
      <c r="C10" s="206">
        <v>9</v>
      </c>
      <c r="P10" s="11" t="s">
        <v>33</v>
      </c>
      <c r="R10" s="150"/>
      <c r="W10" s="39"/>
      <c r="X10" s="39"/>
      <c r="AF10" t="s">
        <v>293</v>
      </c>
      <c r="AJ10" s="39" t="s">
        <v>9</v>
      </c>
      <c r="AK10" s="39" t="s">
        <v>285</v>
      </c>
      <c r="AM10" s="39" t="s">
        <v>294</v>
      </c>
      <c r="AT10" s="577">
        <v>6</v>
      </c>
      <c r="AU10" s="574">
        <f>IF(AND(титул!B24&lt;&gt;"",титул!C24=""),1,0)</f>
        <v>0</v>
      </c>
      <c r="AV10" s="575">
        <f ca="1">IF(AND(титул!C24&lt;&gt;"",титул!B24=""),IF(COUNTBLANK(титул!$B24:'титул'!B24)&lt;&gt;OFFSET(титул!C$19,-1,-1),1,0),0)</f>
        <v>0</v>
      </c>
      <c r="AW10" s="575">
        <f ca="1">IF(AND(титул!D24&lt;&gt;"",титул!C24=""),IF(COUNTBLANK(титул!$B24:'титул'!C24)&lt;&gt;OFFSET(титул!D$19,-1,-1),1,0),0)</f>
        <v>0</v>
      </c>
      <c r="AX10" s="576">
        <f ca="1">IF(AND(титул!E24&lt;&gt;"",титул!D24=""),IF(COUNTBLANK(титул!$B24:'титул'!D24)&lt;&gt;OFFSET(титул!E$19,-1,-1),1,0),0)</f>
        <v>0</v>
      </c>
      <c r="AY10" s="579">
        <f ca="1">IF(AND(титул!F24&lt;&gt;"",титул!E24=""),IF(COUNTBLANK(титул!$B24:'титул'!E24)&lt;&gt;OFFSET(титул!F$19,-1,-1),1,0),0)</f>
        <v>0</v>
      </c>
      <c r="AZ10" s="575">
        <f ca="1">IF(AND(титул!G24&lt;&gt;"",титул!F24=""),IF(COUNTBLANK(титул!$B24:'титул'!F24)&lt;&gt;OFFSET(титул!G$19,-1,-1),1,0),0)</f>
        <v>0</v>
      </c>
      <c r="BA10" s="575">
        <f ca="1">IF(AND(титул!H24&lt;&gt;"",титул!G24=""),IF(COUNTBLANK(титул!$B24:'титул'!G24)&lt;&gt;OFFSET(титул!H$19,-1,-1),1,0),0)</f>
        <v>0</v>
      </c>
      <c r="BB10" s="578">
        <f ca="1">IF(AND(титул!I24&lt;&gt;"",титул!H24=""),IF(COUNTBLANK(титул!$B24:'титул'!H24)&lt;&gt;OFFSET(титул!I$19,-1,-1),1,0),0)</f>
        <v>0</v>
      </c>
      <c r="BC10" s="574">
        <f ca="1">IF(AND(титул!J24&lt;&gt;"",титул!I24=""),IF(COUNTBLANK(титул!$B24:'титул'!I24)&lt;&gt;OFFSET(титул!J$19,-1,-1),1,0),0)</f>
        <v>0</v>
      </c>
      <c r="BD10" s="575">
        <f ca="1">IF(AND(титул!K24&lt;&gt;"",титул!J24=""),IF(COUNTBLANK(титул!$B24:'титул'!J24)&lt;&gt;OFFSET(титул!K$19,-1,-1),1,0),0)</f>
        <v>0</v>
      </c>
      <c r="BE10" s="575">
        <f ca="1">IF(AND(титул!L24&lt;&gt;"",титул!K24=""),IF(COUNTBLANK(титул!$B24:'титул'!K24)&lt;&gt;OFFSET(титул!L$19,-1,-1),1,0),0)</f>
        <v>0</v>
      </c>
      <c r="BF10" s="575">
        <f ca="1">IF(AND(титул!M24&lt;&gt;"",титул!L24=""),IF(COUNTBLANK(титул!$B24:'титул'!L24)&lt;&gt;OFFSET(титул!M$19,-1,-1),1,0),0)</f>
        <v>0</v>
      </c>
      <c r="BG10" s="576">
        <f ca="1">IF(AND(титул!N24&lt;&gt;"",титул!M24=""),IF(COUNTBLANK(титул!$B24:'титул'!M24)&lt;&gt;OFFSET(титул!N$19,-1,-1),1,0),0)</f>
        <v>0</v>
      </c>
      <c r="BH10" s="579">
        <f ca="1">IF(AND(титул!O24&lt;&gt;"",титул!N24=""),IF(COUNTBLANK(титул!$B24:'титул'!N24)&lt;&gt;OFFSET(титул!O$19,-1,-1),1,0),0)</f>
        <v>0</v>
      </c>
      <c r="BI10" s="575">
        <f ca="1">IF(AND(титул!P24&lt;&gt;"",титул!O24=""),IF(COUNTBLANK(титул!$B24:'титул'!O24)&lt;&gt;OFFSET(титул!P$19,-1,-1),1,0),0)</f>
        <v>0</v>
      </c>
      <c r="BJ10" s="575">
        <f ca="1">IF(AND(титул!Q24&lt;&gt;"",титул!P24=""),IF(COUNTBLANK(титул!$B24:'титул'!P24)&lt;&gt;OFFSET(титул!Q$19,-1,-1),1,0),0)</f>
        <v>0</v>
      </c>
      <c r="BK10" s="578">
        <f ca="1">IF(AND(титул!R24&lt;&gt;"",титул!Q24=""),IF(COUNTBLANK(титул!$B24:'титул'!Q24)&lt;&gt;OFFSET(титул!R$19,-1,-1),1,0),0)</f>
        <v>0</v>
      </c>
      <c r="BL10" s="574">
        <f ca="1">IF(AND(титул!S24&lt;&gt;"",титул!R24=""),IF(COUNTBLANK(титул!$B24:'титул'!R24)&lt;&gt;OFFSET(титул!S$19,-1,-1),1,0),0)</f>
        <v>0</v>
      </c>
      <c r="BM10" s="575">
        <f ca="1">IF(AND(титул!T24&lt;&gt;"",титул!S24=""),IF(COUNTBLANK(титул!$B24:'титул'!S24)&lt;&gt;OFFSET(титул!T$19,-1,-1),1,0),0)</f>
        <v>0</v>
      </c>
      <c r="BN10" s="575">
        <f ca="1">IF(AND(титул!U24&lt;&gt;"",титул!T24=""),IF(COUNTBLANK(титул!$B24:'титул'!T24)&lt;&gt;OFFSET(титул!U$19,-1,-1),1,0),0)</f>
        <v>0</v>
      </c>
      <c r="BO10" s="575">
        <f ca="1">IF(AND(титул!V24&lt;&gt;"",титул!U24=""),IF(COUNTBLANK(титул!$B24:'титул'!U24)&lt;&gt;OFFSET(титул!V$19,-1,-1),1,0),0)</f>
        <v>0</v>
      </c>
      <c r="BP10" s="576">
        <f ca="1">IF(AND(титул!W24&lt;&gt;"",титул!V24=""),IF(COUNTBLANK(титул!$B24:'титул'!V24)&lt;&gt;OFFSET(титул!W$19,-1,-1),1,0),0)</f>
        <v>0</v>
      </c>
      <c r="BQ10" s="579">
        <f ca="1">IF(AND(титул!X24&lt;&gt;"",титул!W24=""),IF(COUNTBLANK(титул!$B24:'титул'!W24)&lt;&gt;OFFSET(титул!X$19,-1,-1),1,0),0)</f>
        <v>0</v>
      </c>
      <c r="BR10" s="575">
        <f ca="1">IF(AND(титул!Y24&lt;&gt;"",титул!X24=""),IF(COUNTBLANK(титул!$B24:'титул'!X24)&lt;&gt;OFFSET(титул!Y$19,-1,-1),1,0),0)</f>
        <v>0</v>
      </c>
      <c r="BS10" s="575">
        <f ca="1">IF(AND(титул!Z24&lt;&gt;"",титул!Y24=""),IF(COUNTBLANK(титул!$B24:'титул'!Y24)&lt;&gt;OFFSET(титул!Z$19,-1,-1),1,0),0)</f>
        <v>0</v>
      </c>
      <c r="BT10" s="578">
        <f ca="1">IF(AND(титул!AA24&lt;&gt;"",титул!Z24=""),IF(COUNTBLANK(титул!$B24:'титул'!Z24)&lt;&gt;OFFSET(титул!AA$19,-1,-1),1,0),0)</f>
        <v>0</v>
      </c>
      <c r="BU10" s="574">
        <f ca="1">IF(AND(титул!AB24&lt;&gt;"",титул!AA24=""),IF(COUNTBLANK(титул!$B24:'титул'!AA24)&lt;&gt;OFFSET(титул!AB$19,-1,-1),1,0),0)</f>
        <v>0</v>
      </c>
      <c r="BV10" s="575">
        <f ca="1">IF(AND(титул!AC24&lt;&gt;"",титул!AB24=""),IF(COUNTBLANK(титул!$B24:'титул'!AB24)&lt;&gt;OFFSET(титул!AC$19,-1,-1),1,0),0)</f>
        <v>0</v>
      </c>
      <c r="BW10" s="575">
        <f ca="1">IF(AND(титул!AD24&lt;&gt;"",титул!AC24=""),IF(COUNTBLANK(титул!$B24:'титул'!AC24)&lt;&gt;OFFSET(титул!AD$19,-1,-1),1,0),0)</f>
        <v>0</v>
      </c>
      <c r="BX10" s="576">
        <f ca="1">IF(AND(титул!AE24&lt;&gt;"",титул!AD24=""),IF(COUNTBLANK(титул!$B24:'титул'!AD24)&lt;&gt;OFFSET(титул!AE$19,-1,-1),1,0),0)</f>
        <v>0</v>
      </c>
      <c r="BY10" s="579">
        <f ca="1">IF(AND(титул!AF24&lt;&gt;"",титул!AE24=""),IF(COUNTBLANK(титул!$B24:'титул'!AE24)&lt;&gt;OFFSET(титул!AF$19,-1,-1),1,0),0)</f>
        <v>0</v>
      </c>
      <c r="BZ10" s="575">
        <f ca="1">IF(AND(титул!AG24&lt;&gt;"",титул!AF24=""),IF(COUNTBLANK(титул!$B24:'титул'!AF24)&lt;&gt;OFFSET(титул!AG$19,-1,-1),1,0),0)</f>
        <v>0</v>
      </c>
      <c r="CA10" s="575">
        <f ca="1">IF(AND(титул!AH24&lt;&gt;"",титул!AG24=""),IF(COUNTBLANK(титул!$B24:'титул'!AG24)&lt;&gt;OFFSET(титул!AH$19,-1,-1),1,0),0)</f>
        <v>0</v>
      </c>
      <c r="CB10" s="578">
        <f ca="1">IF(AND(титул!AI24&lt;&gt;"",титул!AH24=""),IF(COUNTBLANK(титул!$B24:'титул'!AH24)&lt;&gt;OFFSET(титул!AI$19,-1,-1),1,0),0)</f>
        <v>0</v>
      </c>
      <c r="CC10" s="574">
        <f ca="1">IF(AND(титул!AJ24&lt;&gt;"",титул!AI24=""),IF(COUNTBLANK(титул!$B24:'титул'!AI24)&lt;&gt;OFFSET(титул!AJ$19,-1,-1),1,0),0)</f>
        <v>0</v>
      </c>
      <c r="CD10" s="575">
        <f ca="1">IF(AND(титул!AK24&lt;&gt;"",титул!AJ24=""),IF(COUNTBLANK(титул!$B24:'титул'!AJ24)&lt;&gt;OFFSET(титул!AK$19,-1,-1),1,0),0)</f>
        <v>0</v>
      </c>
      <c r="CE10" s="575">
        <f ca="1">IF(AND(титул!AL24&lt;&gt;"",титул!AK24=""),IF(COUNTBLANK(титул!$B24:'титул'!AK24)&lt;&gt;OFFSET(титул!AL$19,-1,-1),1,0),0)</f>
        <v>0</v>
      </c>
      <c r="CF10" s="575">
        <f ca="1">IF(AND(титул!AM24&lt;&gt;"",титул!AL24=""),IF(COUNTBLANK(титул!$B24:'титул'!AL24)&lt;&gt;OFFSET(титул!AM$19,-1,-1),1,0),0)</f>
        <v>0</v>
      </c>
      <c r="CG10" s="576">
        <f ca="1">IF(AND(титул!AN24&lt;&gt;"",титул!AM24=""),IF(COUNTBLANK(титул!$B24:'титул'!AM24)&lt;&gt;OFFSET(титул!AN$19,-1,-1),1,0),0)</f>
        <v>0</v>
      </c>
      <c r="CH10" s="579">
        <f ca="1">IF(AND(титул!AO24&lt;&gt;"",титул!AN24=""),IF(COUNTBLANK(титул!$B24:'титул'!AN24)&lt;&gt;OFFSET(титул!AO$19,-1,-1),1,0),0)</f>
        <v>0</v>
      </c>
      <c r="CI10" s="575">
        <f ca="1">IF(AND(титул!AP24&lt;&gt;"",титул!AO24=""),IF(COUNTBLANK(титул!$B24:'титул'!AO24)&lt;&gt;OFFSET(титул!AP$19,-1,-1),1,0),0)</f>
        <v>0</v>
      </c>
      <c r="CJ10" s="575">
        <f ca="1">IF(AND(титул!AQ24&lt;&gt;"",титул!AP24=""),IF(COUNTBLANK(титул!$B24:'титул'!AP24)&lt;&gt;OFFSET(титул!AQ$19,-1,-1),1,0),0)</f>
        <v>0</v>
      </c>
      <c r="CK10" s="578">
        <f ca="1">IF(AND(титул!AR24&lt;&gt;"",титул!AQ24=""),IF(COUNTBLANK(титул!$B24:'титул'!AQ24)&lt;&gt;OFFSET(титул!AR$19,-1,-1),1,0),0)</f>
        <v>0</v>
      </c>
      <c r="CL10" s="574">
        <f ca="1">IF(AND(титул!AS24&lt;&gt;"",титул!AR24=""),IF(COUNTBLANK(титул!$B24:'титул'!AR24)&lt;&gt;OFFSET(титул!AS$19,-1,-1),1,0),0)</f>
        <v>0</v>
      </c>
      <c r="CM10" s="575">
        <f ca="1">IF(AND(титул!AT24&lt;&gt;"",титул!AS24=""),IF(COUNTBLANK(титул!$B24:'титул'!AS24)&lt;&gt;OFFSET(титул!AT$19,-1,-1),1,0),0)</f>
        <v>0</v>
      </c>
      <c r="CN10" s="575">
        <f ca="1">IF(AND(титул!AU24&lt;&gt;"",титул!AT24=""),IF(COUNTBLANK(титул!$B24:'титул'!AT24)&lt;&gt;OFFSET(титул!AU$19,-1,-1),1,0),0)</f>
        <v>0</v>
      </c>
      <c r="CO10" s="575">
        <f ca="1">IF(AND(титул!AV24&lt;&gt;"",титул!AU24=""),IF(COUNTBLANK(титул!$B24:'титул'!AU24)&lt;&gt;OFFSET(титул!AV$19,-1,-1),1,0),0)</f>
        <v>0</v>
      </c>
      <c r="CP10" s="576">
        <f ca="1">IF(AND(титул!AW24&lt;&gt;"",титул!AV24=""),IF(COUNTBLANK(титул!$B24:'титул'!AV24)&lt;&gt;OFFSET(титул!AW$19,-1,-1),1,0),0)</f>
        <v>0</v>
      </c>
      <c r="CQ10" s="579">
        <f ca="1">IF(AND(титул!AX24&lt;&gt;"",титул!AW24=""),IF(COUNTBLANK(титул!$B24:'титул'!AW24)&lt;&gt;OFFSET(титул!AX$19,-1,-1),1,0),0)</f>
        <v>0</v>
      </c>
      <c r="CR10" s="575">
        <f ca="1">IF(AND(титул!AY24&lt;&gt;"",титул!AX24=""),IF(COUNTBLANK(титул!$B24:'титул'!AX24)&lt;&gt;OFFSET(титул!AY$19,-1,-1),1,0),0)</f>
        <v>0</v>
      </c>
      <c r="CS10" s="575">
        <f ca="1">IF(AND(титул!AZ24&lt;&gt;"",титул!AY24=""),IF(COUNTBLANK(титул!$B24:'титул'!AY24)&lt;&gt;OFFSET(титул!AZ$19,-1,-1),1,0),0)</f>
        <v>0</v>
      </c>
      <c r="CT10" s="576">
        <f ca="1">IF(AND(титул!BA24&lt;&gt;"",титул!AZ24=""),IF(COUNTBLANK(титул!$B24:'титул'!AZ24)&lt;&gt;OFFSET(титул!BA$19,-1,-1),1,0),0)</f>
        <v>0</v>
      </c>
    </row>
    <row r="11" spans="2:98" ht="16.5" thickBot="1" x14ac:dyDescent="0.25">
      <c r="B11" s="207" t="s">
        <v>506</v>
      </c>
      <c r="C11" s="206">
        <v>10</v>
      </c>
      <c r="F11" s="39" t="s">
        <v>295</v>
      </c>
      <c r="G11" s="39"/>
      <c r="P11" s="11" t="s">
        <v>26</v>
      </c>
      <c r="W11" s="39"/>
      <c r="X11" s="39"/>
      <c r="AF11" t="s">
        <v>296</v>
      </c>
      <c r="AJ11" s="39" t="s">
        <v>297</v>
      </c>
      <c r="AK11" s="39" t="s">
        <v>298</v>
      </c>
      <c r="AM11" s="39" t="s">
        <v>299</v>
      </c>
      <c r="AT11" s="577">
        <v>7</v>
      </c>
      <c r="AU11" s="574">
        <f>IF(AND(титул!B25&lt;&gt;"",титул!C25=""),1,0)</f>
        <v>0</v>
      </c>
      <c r="AV11" s="575">
        <f ca="1">IF(AND(титул!C25&lt;&gt;"",титул!B25=""),IF(COUNTBLANK(титул!$B25:'титул'!B25)&lt;&gt;OFFSET(титул!C$19,-1,-1),1,0),0)</f>
        <v>0</v>
      </c>
      <c r="AW11" s="575">
        <f ca="1">IF(AND(титул!D25&lt;&gt;"",титул!C25=""),IF(COUNTBLANK(титул!$B25:'титул'!C25)&lt;&gt;OFFSET(титул!D$19,-1,-1),1,0),0)</f>
        <v>0</v>
      </c>
      <c r="AX11" s="576">
        <f ca="1">IF(AND(титул!E25&lt;&gt;"",титул!D25=""),IF(COUNTBLANK(титул!$B25:'титул'!D25)&lt;&gt;OFFSET(титул!E$19,-1,-1),1,0),0)</f>
        <v>0</v>
      </c>
      <c r="AY11" s="579">
        <f ca="1">IF(AND(титул!F25&lt;&gt;"",титул!E25=""),IF(COUNTBLANK(титул!$B25:'титул'!E25)&lt;&gt;OFFSET(титул!F$19,-1,-1),1,0),0)</f>
        <v>0</v>
      </c>
      <c r="AZ11" s="575">
        <f ca="1">IF(AND(титул!G25&lt;&gt;"",титул!F25=""),IF(COUNTBLANK(титул!$B25:'титул'!F25)&lt;&gt;OFFSET(титул!G$19,-1,-1),1,0),0)</f>
        <v>0</v>
      </c>
      <c r="BA11" s="575">
        <f ca="1">IF(AND(титул!H25&lt;&gt;"",титул!G25=""),IF(COUNTBLANK(титул!$B25:'титул'!G25)&lt;&gt;OFFSET(титул!H$19,-1,-1),1,0),0)</f>
        <v>0</v>
      </c>
      <c r="BB11" s="578">
        <f ca="1">IF(AND(титул!I25&lt;&gt;"",титул!H25=""),IF(COUNTBLANK(титул!$B25:'титул'!H25)&lt;&gt;OFFSET(титул!I$19,-1,-1),1,0),0)</f>
        <v>0</v>
      </c>
      <c r="BC11" s="574">
        <f ca="1">IF(AND(титул!J25&lt;&gt;"",титул!I25=""),IF(COUNTBLANK(титул!$B25:'титул'!I25)&lt;&gt;OFFSET(титул!J$19,-1,-1),1,0),0)</f>
        <v>0</v>
      </c>
      <c r="BD11" s="575">
        <f ca="1">IF(AND(титул!K25&lt;&gt;"",титул!J25=""),IF(COUNTBLANK(титул!$B25:'титул'!J25)&lt;&gt;OFFSET(титул!K$19,-1,-1),1,0),0)</f>
        <v>0</v>
      </c>
      <c r="BE11" s="575">
        <f ca="1">IF(AND(титул!L25&lt;&gt;"",титул!K25=""),IF(COUNTBLANK(титул!$B25:'титул'!K25)&lt;&gt;OFFSET(титул!L$19,-1,-1),1,0),0)</f>
        <v>0</v>
      </c>
      <c r="BF11" s="575">
        <f ca="1">IF(AND(титул!M25&lt;&gt;"",титул!L25=""),IF(COUNTBLANK(титул!$B25:'титул'!L25)&lt;&gt;OFFSET(титул!M$19,-1,-1),1,0),0)</f>
        <v>0</v>
      </c>
      <c r="BG11" s="576">
        <f ca="1">IF(AND(титул!N25&lt;&gt;"",титул!M25=""),IF(COUNTBLANK(титул!$B25:'титул'!M25)&lt;&gt;OFFSET(титул!N$19,-1,-1),1,0),0)</f>
        <v>0</v>
      </c>
      <c r="BH11" s="579">
        <f ca="1">IF(AND(титул!O25&lt;&gt;"",титул!N25=""),IF(COUNTBLANK(титул!$B25:'титул'!N25)&lt;&gt;OFFSET(титул!O$19,-1,-1),1,0),0)</f>
        <v>0</v>
      </c>
      <c r="BI11" s="575">
        <f ca="1">IF(AND(титул!P25&lt;&gt;"",титул!O25=""),IF(COUNTBLANK(титул!$B25:'титул'!O25)&lt;&gt;OFFSET(титул!P$19,-1,-1),1,0),0)</f>
        <v>0</v>
      </c>
      <c r="BJ11" s="575">
        <f ca="1">IF(AND(титул!Q25&lt;&gt;"",титул!P25=""),IF(COUNTBLANK(титул!$B25:'титул'!P25)&lt;&gt;OFFSET(титул!Q$19,-1,-1),1,0),0)</f>
        <v>0</v>
      </c>
      <c r="BK11" s="578">
        <f ca="1">IF(AND(титул!R25&lt;&gt;"",титул!Q25=""),IF(COUNTBLANK(титул!$B25:'титул'!Q25)&lt;&gt;OFFSET(титул!R$19,-1,-1),1,0),0)</f>
        <v>0</v>
      </c>
      <c r="BL11" s="574">
        <f ca="1">IF(AND(титул!S25&lt;&gt;"",титул!R25=""),IF(COUNTBLANK(титул!$B25:'титул'!R25)&lt;&gt;OFFSET(титул!S$19,-1,-1),1,0),0)</f>
        <v>0</v>
      </c>
      <c r="BM11" s="575">
        <f ca="1">IF(AND(титул!T25&lt;&gt;"",титул!S25=""),IF(COUNTBLANK(титул!$B25:'титул'!S25)&lt;&gt;OFFSET(титул!T$19,-1,-1),1,0),0)</f>
        <v>0</v>
      </c>
      <c r="BN11" s="575">
        <f ca="1">IF(AND(титул!U25&lt;&gt;"",титул!T25=""),IF(COUNTBLANK(титул!$B25:'титул'!T25)&lt;&gt;OFFSET(титул!U$19,-1,-1),1,0),0)</f>
        <v>0</v>
      </c>
      <c r="BO11" s="575">
        <f ca="1">IF(AND(титул!V25&lt;&gt;"",титул!U25=""),IF(COUNTBLANK(титул!$B25:'титул'!U25)&lt;&gt;OFFSET(титул!V$19,-1,-1),1,0),0)</f>
        <v>0</v>
      </c>
      <c r="BP11" s="576">
        <f ca="1">IF(AND(титул!W25&lt;&gt;"",титул!V25=""),IF(COUNTBLANK(титул!$B25:'титул'!V25)&lt;&gt;OFFSET(титул!W$19,-1,-1),1,0),0)</f>
        <v>0</v>
      </c>
      <c r="BQ11" s="579">
        <f ca="1">IF(AND(титул!X25&lt;&gt;"",титул!W25=""),IF(COUNTBLANK(титул!$B25:'титул'!W25)&lt;&gt;OFFSET(титул!X$19,-1,-1),1,0),0)</f>
        <v>0</v>
      </c>
      <c r="BR11" s="575">
        <f ca="1">IF(AND(титул!Y25&lt;&gt;"",титул!X25=""),IF(COUNTBLANK(титул!$B25:'титул'!X25)&lt;&gt;OFFSET(титул!Y$19,-1,-1),1,0),0)</f>
        <v>0</v>
      </c>
      <c r="BS11" s="575">
        <f ca="1">IF(AND(титул!Z25&lt;&gt;"",титул!Y25=""),IF(COUNTBLANK(титул!$B25:'титул'!Y25)&lt;&gt;OFFSET(титул!Z$19,-1,-1),1,0),0)</f>
        <v>0</v>
      </c>
      <c r="BT11" s="578">
        <f ca="1">IF(AND(титул!AA25&lt;&gt;"",титул!Z25=""),IF(COUNTBLANK(титул!$B25:'титул'!Z25)&lt;&gt;OFFSET(титул!AA$19,-1,-1),1,0),0)</f>
        <v>0</v>
      </c>
      <c r="BU11" s="574">
        <f ca="1">IF(AND(титул!AB25&lt;&gt;"",титул!AA25=""),IF(COUNTBLANK(титул!$B25:'титул'!AA25)&lt;&gt;OFFSET(титул!AB$19,-1,-1),1,0),0)</f>
        <v>0</v>
      </c>
      <c r="BV11" s="575">
        <f ca="1">IF(AND(титул!AC25&lt;&gt;"",титул!AB25=""),IF(COUNTBLANK(титул!$B25:'титул'!AB25)&lt;&gt;OFFSET(титул!AC$19,-1,-1),1,0),0)</f>
        <v>0</v>
      </c>
      <c r="BW11" s="575">
        <f ca="1">IF(AND(титул!AD25&lt;&gt;"",титул!AC25=""),IF(COUNTBLANK(титул!$B25:'титул'!AC25)&lt;&gt;OFFSET(титул!AD$19,-1,-1),1,0),0)</f>
        <v>0</v>
      </c>
      <c r="BX11" s="576">
        <f ca="1">IF(AND(титул!AE25&lt;&gt;"",титул!AD25=""),IF(COUNTBLANK(титул!$B25:'титул'!AD25)&lt;&gt;OFFSET(титул!AE$19,-1,-1),1,0),0)</f>
        <v>0</v>
      </c>
      <c r="BY11" s="579">
        <f ca="1">IF(AND(титул!AF25&lt;&gt;"",титул!AE25=""),IF(COUNTBLANK(титул!$B25:'титул'!AE25)&lt;&gt;OFFSET(титул!AF$19,-1,-1),1,0),0)</f>
        <v>0</v>
      </c>
      <c r="BZ11" s="575">
        <f ca="1">IF(AND(титул!AG25&lt;&gt;"",титул!AF25=""),IF(COUNTBLANK(титул!$B25:'титул'!AF25)&lt;&gt;OFFSET(титул!AG$19,-1,-1),1,0),0)</f>
        <v>0</v>
      </c>
      <c r="CA11" s="575">
        <f ca="1">IF(AND(титул!AH25&lt;&gt;"",титул!AG25=""),IF(COUNTBLANK(титул!$B25:'титул'!AG25)&lt;&gt;OFFSET(титул!AH$19,-1,-1),1,0),0)</f>
        <v>0</v>
      </c>
      <c r="CB11" s="578">
        <f ca="1">IF(AND(титул!AI25&lt;&gt;"",титул!AH25=""),IF(COUNTBLANK(титул!$B25:'титул'!AH25)&lt;&gt;OFFSET(титул!AI$19,-1,-1),1,0),0)</f>
        <v>0</v>
      </c>
      <c r="CC11" s="574">
        <f ca="1">IF(AND(титул!AJ25&lt;&gt;"",титул!AI25=""),IF(COUNTBLANK(титул!$B25:'титул'!AI25)&lt;&gt;OFFSET(титул!AJ$19,-1,-1),1,0),0)</f>
        <v>0</v>
      </c>
      <c r="CD11" s="575">
        <f ca="1">IF(AND(титул!AK25&lt;&gt;"",титул!AJ25=""),IF(COUNTBLANK(титул!$B25:'титул'!AJ25)&lt;&gt;OFFSET(титул!AK$19,-1,-1),1,0),0)</f>
        <v>0</v>
      </c>
      <c r="CE11" s="575">
        <f ca="1">IF(AND(титул!AL25&lt;&gt;"",титул!AK25=""),IF(COUNTBLANK(титул!$B25:'титул'!AK25)&lt;&gt;OFFSET(титул!AL$19,-1,-1),1,0),0)</f>
        <v>0</v>
      </c>
      <c r="CF11" s="575">
        <f ca="1">IF(AND(титул!AM25&lt;&gt;"",титул!AL25=""),IF(COUNTBLANK(титул!$B25:'титул'!AL25)&lt;&gt;OFFSET(титул!AM$19,-1,-1),1,0),0)</f>
        <v>0</v>
      </c>
      <c r="CG11" s="576">
        <f ca="1">IF(AND(титул!AN25&lt;&gt;"",титул!AM25=""),IF(COUNTBLANK(титул!$B25:'титул'!AM25)&lt;&gt;OFFSET(титул!AN$19,-1,-1),1,0),0)</f>
        <v>0</v>
      </c>
      <c r="CH11" s="579">
        <f ca="1">IF(AND(титул!AO25&lt;&gt;"",титул!AN25=""),IF(COUNTBLANK(титул!$B25:'титул'!AN25)&lt;&gt;OFFSET(титул!AO$19,-1,-1),1,0),0)</f>
        <v>0</v>
      </c>
      <c r="CI11" s="575">
        <f ca="1">IF(AND(титул!AP25&lt;&gt;"",титул!AO25=""),IF(COUNTBLANK(титул!$B25:'титул'!AO25)&lt;&gt;OFFSET(титул!AP$19,-1,-1),1,0),0)</f>
        <v>0</v>
      </c>
      <c r="CJ11" s="575">
        <f ca="1">IF(AND(титул!AQ25&lt;&gt;"",титул!AP25=""),IF(COUNTBLANK(титул!$B25:'титул'!AP25)&lt;&gt;OFFSET(титул!AQ$19,-1,-1),1,0),0)</f>
        <v>0</v>
      </c>
      <c r="CK11" s="578">
        <f ca="1">IF(AND(титул!AR25&lt;&gt;"",титул!AQ25=""),IF(COUNTBLANK(титул!$B25:'титул'!AQ25)&lt;&gt;OFFSET(титул!AR$19,-1,-1),1,0),0)</f>
        <v>0</v>
      </c>
      <c r="CL11" s="574">
        <f ca="1">IF(AND(титул!AS25&lt;&gt;"",титул!AR25=""),IF(COUNTBLANK(титул!$B25:'титул'!AR25)&lt;&gt;OFFSET(титул!AS$19,-1,-1),1,0),0)</f>
        <v>0</v>
      </c>
      <c r="CM11" s="575">
        <f ca="1">IF(AND(титул!AT25&lt;&gt;"",титул!AS25=""),IF(COUNTBLANK(титул!$B25:'титул'!AS25)&lt;&gt;OFFSET(титул!AT$19,-1,-1),1,0),0)</f>
        <v>0</v>
      </c>
      <c r="CN11" s="575">
        <f ca="1">IF(AND(титул!AU25&lt;&gt;"",титул!AT25=""),IF(COUNTBLANK(титул!$B25:'титул'!AT25)&lt;&gt;OFFSET(титул!AU$19,-1,-1),1,0),0)</f>
        <v>0</v>
      </c>
      <c r="CO11" s="575">
        <f ca="1">IF(AND(титул!AV25&lt;&gt;"",титул!AU25=""),IF(COUNTBLANK(титул!$B25:'титул'!AU25)&lt;&gt;OFFSET(титул!AV$19,-1,-1),1,0),0)</f>
        <v>0</v>
      </c>
      <c r="CP11" s="576">
        <f ca="1">IF(AND(титул!AW25&lt;&gt;"",титул!AV25=""),IF(COUNTBLANK(титул!$B25:'титул'!AV25)&lt;&gt;OFFSET(титул!AW$19,-1,-1),1,0),0)</f>
        <v>0</v>
      </c>
      <c r="CQ11" s="579">
        <f ca="1">IF(AND(титул!AX25&lt;&gt;"",титул!AW25=""),IF(COUNTBLANK(титул!$B25:'титул'!AW25)&lt;&gt;OFFSET(титул!AX$19,-1,-1),1,0),0)</f>
        <v>0</v>
      </c>
      <c r="CR11" s="575">
        <f ca="1">IF(AND(титул!AY25&lt;&gt;"",титул!AX25=""),IF(COUNTBLANK(титул!$B25:'титул'!AX25)&lt;&gt;OFFSET(титул!AY$19,-1,-1),1,0),0)</f>
        <v>0</v>
      </c>
      <c r="CS11" s="575">
        <f ca="1">IF(AND(титул!AZ25&lt;&gt;"",титул!AY25=""),IF(COUNTBLANK(титул!$B25:'титул'!AY25)&lt;&gt;OFFSET(титул!AZ$19,-1,-1),1,0),0)</f>
        <v>0</v>
      </c>
      <c r="CT11" s="576">
        <f ca="1">IF(AND(титул!BA25&lt;&gt;"",титул!AZ25=""),IF(COUNTBLANK(титул!$B25:'титул'!AZ25)&lt;&gt;OFFSET(титул!BA$19,-1,-1),1,0),0)</f>
        <v>0</v>
      </c>
    </row>
    <row r="12" spans="2:98" ht="15.75" x14ac:dyDescent="0.2">
      <c r="B12" s="207" t="s">
        <v>300</v>
      </c>
      <c r="C12" s="206">
        <v>11</v>
      </c>
      <c r="F12" s="39" t="s">
        <v>261</v>
      </c>
      <c r="G12" s="122">
        <v>0.245</v>
      </c>
      <c r="W12" s="39"/>
      <c r="X12" s="39"/>
      <c r="AF12" t="s">
        <v>301</v>
      </c>
      <c r="AJ12" s="39" t="s">
        <v>302</v>
      </c>
      <c r="AK12" s="39" t="s">
        <v>303</v>
      </c>
      <c r="AM12" s="39" t="s">
        <v>304</v>
      </c>
    </row>
    <row r="13" spans="2:98" ht="15.75" x14ac:dyDescent="0.2">
      <c r="B13" s="207" t="s">
        <v>206</v>
      </c>
      <c r="C13" s="206">
        <v>12</v>
      </c>
      <c r="F13" s="39" t="s">
        <v>262</v>
      </c>
      <c r="G13" s="122">
        <v>0.504</v>
      </c>
      <c r="M13" s="39" t="s">
        <v>305</v>
      </c>
      <c r="AF13" t="s">
        <v>306</v>
      </c>
      <c r="AJ13" s="39" t="s">
        <v>307</v>
      </c>
      <c r="AK13" s="39" t="s">
        <v>303</v>
      </c>
      <c r="AM13" s="39" t="s">
        <v>308</v>
      </c>
      <c r="AT13" s="898">
        <v>1</v>
      </c>
      <c r="AU13" s="573"/>
      <c r="AV13" s="573">
        <f>COUNTBLANK(титул!$B19:'титул'!B19)</f>
        <v>1</v>
      </c>
      <c r="AW13" s="573">
        <f>COUNTBLANK(титул!$B19:'титул'!C19)</f>
        <v>2</v>
      </c>
      <c r="AX13" s="573">
        <f>COUNTBLANK(титул!$B19:'титул'!D19)</f>
        <v>3</v>
      </c>
      <c r="AY13" s="573">
        <f>COUNTBLANK(титул!$B19:'титул'!E19)</f>
        <v>3</v>
      </c>
      <c r="AZ13" s="573">
        <f>COUNTBLANK(титул!$B19:'титул'!F19)</f>
        <v>3</v>
      </c>
      <c r="BA13" s="573">
        <f>COUNTBLANK(титул!$B19:'титул'!G19)</f>
        <v>3</v>
      </c>
      <c r="BB13" s="573">
        <f>COUNTBLANK(титул!$B19:'титул'!H19)</f>
        <v>3</v>
      </c>
      <c r="BC13" s="573">
        <f>COUNTBLANK(титул!$B19:'титул'!I19)</f>
        <v>3</v>
      </c>
      <c r="BD13" s="573">
        <f>COUNTBLANK(титул!$B19:'титул'!J19)</f>
        <v>3</v>
      </c>
      <c r="BE13" s="573">
        <f>COUNTBLANK(титул!$B19:'титул'!K19)</f>
        <v>3</v>
      </c>
      <c r="BF13" s="573">
        <f>COUNTBLANK(титул!$B19:'титул'!L19)</f>
        <v>3</v>
      </c>
      <c r="BG13" s="573">
        <f>COUNTBLANK(титул!$B19:'титул'!M19)</f>
        <v>3</v>
      </c>
      <c r="BH13" s="573">
        <f>COUNTBLANK(титул!$B19:'титул'!N19)</f>
        <v>3</v>
      </c>
      <c r="BI13" s="573">
        <f>COUNTBLANK(титул!$B19:'титул'!O19)</f>
        <v>3</v>
      </c>
      <c r="BJ13" s="573">
        <f>COUNTBLANK(титул!$B19:'титул'!P19)</f>
        <v>3</v>
      </c>
      <c r="BK13" s="573">
        <f>COUNTBLANK(титул!$B19:'титул'!Q19)</f>
        <v>3</v>
      </c>
      <c r="BL13" s="573">
        <f>COUNTBLANK(титул!$B19:'титул'!R19)</f>
        <v>3</v>
      </c>
      <c r="BM13" s="573">
        <f>COUNTBLANK(титул!$B19:'титул'!S19)</f>
        <v>3</v>
      </c>
      <c r="BN13" s="573">
        <f>COUNTBLANK(титул!$B19:'титул'!T19)</f>
        <v>3</v>
      </c>
      <c r="BO13" s="573">
        <f>COUNTBLANK(титул!$B19:'титул'!U19)</f>
        <v>3</v>
      </c>
      <c r="BP13" s="573">
        <f>COUNTBLANK(титул!$B19:'титул'!V19)</f>
        <v>3</v>
      </c>
      <c r="BQ13" s="573">
        <f>COUNTBLANK(титул!$B19:'титул'!W19)</f>
        <v>3</v>
      </c>
      <c r="BR13" s="573">
        <f>COUNTBLANK(титул!$B19:'титул'!X19)</f>
        <v>3</v>
      </c>
      <c r="BS13" s="573">
        <f>COUNTBLANK(титул!$B19:'титул'!Y19)</f>
        <v>3</v>
      </c>
      <c r="BT13" s="573">
        <f>COUNTBLANK(титул!$B19:'титул'!Z19)</f>
        <v>3</v>
      </c>
      <c r="BU13" s="573">
        <f>COUNTBLANK(титул!$B19:'титул'!AA19)</f>
        <v>3</v>
      </c>
      <c r="BV13" s="573">
        <f>COUNTBLANK(титул!$B19:'титул'!AB19)</f>
        <v>3</v>
      </c>
      <c r="BW13" s="573">
        <f>COUNTBLANK(титул!$B19:'титул'!AC19)</f>
        <v>3</v>
      </c>
      <c r="BX13" s="573">
        <f>COUNTBLANK(титул!$B19:'титул'!AD19)</f>
        <v>3</v>
      </c>
      <c r="BY13" s="573">
        <f>COUNTBLANK(титул!$B19:'титул'!AE19)</f>
        <v>3</v>
      </c>
      <c r="BZ13" s="573">
        <f>COUNTBLANK(титул!$B19:'титул'!AF19)</f>
        <v>3</v>
      </c>
      <c r="CA13" s="573">
        <f>COUNTBLANK(титул!$B19:'титул'!AG19)</f>
        <v>3</v>
      </c>
      <c r="CB13" s="573">
        <f>COUNTBLANK(титул!$B19:'титул'!AH19)</f>
        <v>3</v>
      </c>
      <c r="CC13" s="573">
        <f>COUNTBLANK(титул!$B19:'титул'!AI19)</f>
        <v>3</v>
      </c>
      <c r="CD13" s="573">
        <f>COUNTBLANK(титул!$B19:'титул'!AJ19)</f>
        <v>3</v>
      </c>
      <c r="CE13" s="573">
        <f>COUNTBLANK(титул!$B19:'титул'!AK19)</f>
        <v>3</v>
      </c>
      <c r="CF13" s="573">
        <f>COUNTBLANK(титул!$B19:'титул'!AL19)</f>
        <v>3</v>
      </c>
      <c r="CG13" s="573">
        <f>COUNTBLANK(титул!$B19:'титул'!AM19)</f>
        <v>3</v>
      </c>
      <c r="CH13" s="573">
        <f>COUNTBLANK(титул!$B19:'титул'!AN19)</f>
        <v>3</v>
      </c>
      <c r="CI13" s="573">
        <f>COUNTBLANK(титул!$B19:'титул'!AO19)</f>
        <v>3</v>
      </c>
      <c r="CJ13" s="573">
        <f>COUNTBLANK(титул!$B19:'титул'!AP19)</f>
        <v>3</v>
      </c>
      <c r="CK13" s="573">
        <f>COUNTBLANK(титул!$B19:'титул'!AQ19)</f>
        <v>3</v>
      </c>
      <c r="CL13" s="573">
        <f>COUNTBLANK(титул!$B19:'титул'!AR19)</f>
        <v>3</v>
      </c>
      <c r="CM13" s="573">
        <f>COUNTBLANK(титул!$B19:'титул'!AS19)</f>
        <v>3</v>
      </c>
      <c r="CN13" s="573">
        <f>COUNTBLANK(титул!$B19:'титул'!AT19)</f>
        <v>3</v>
      </c>
      <c r="CO13" s="573">
        <f>COUNTBLANK(титул!$B19:'титул'!AU19)</f>
        <v>3</v>
      </c>
      <c r="CP13" s="573">
        <f>COUNTBLANK(титул!$B19:'титул'!AV19)</f>
        <v>3</v>
      </c>
      <c r="CQ13" s="573">
        <f>COUNTBLANK(титул!$B19:'титул'!AW19)</f>
        <v>3</v>
      </c>
      <c r="CR13" s="573">
        <f>COUNTBLANK(титул!$B19:'титул'!AX19)</f>
        <v>3</v>
      </c>
      <c r="CS13" s="573">
        <f>COUNTBLANK(титул!$B19:'титул'!AY19)</f>
        <v>3</v>
      </c>
      <c r="CT13" s="573">
        <f>COUNTBLANK(титул!$B19:'титул'!AZ19)</f>
        <v>3</v>
      </c>
    </row>
    <row r="14" spans="2:98" ht="15.75" x14ac:dyDescent="0.2">
      <c r="B14" s="207" t="s">
        <v>309</v>
      </c>
      <c r="C14" s="206">
        <v>13</v>
      </c>
      <c r="F14" s="39" t="s">
        <v>310</v>
      </c>
      <c r="G14" s="39"/>
      <c r="M14" s="39"/>
      <c r="AF14" t="s">
        <v>311</v>
      </c>
      <c r="AJ14" s="39" t="s">
        <v>312</v>
      </c>
      <c r="AK14" s="39" t="s">
        <v>303</v>
      </c>
      <c r="AM14" s="39" t="s">
        <v>313</v>
      </c>
      <c r="AT14" s="898"/>
      <c r="AU14" s="573"/>
      <c r="AV14" s="573">
        <f ca="1">OFFSET(титул!C$19,-1,-1)</f>
        <v>1</v>
      </c>
      <c r="AW14" s="573">
        <f ca="1">OFFSET(титул!D$19,-1,-1)</f>
        <v>2</v>
      </c>
      <c r="AX14" s="573">
        <f ca="1">OFFSET(титул!E$19,-1,-1)</f>
        <v>3</v>
      </c>
      <c r="AY14" s="573">
        <f ca="1">OFFSET(титул!F$19,-1,-1)</f>
        <v>4</v>
      </c>
      <c r="AZ14" s="573">
        <f ca="1">OFFSET(титул!G$19,-1,-1)</f>
        <v>5</v>
      </c>
      <c r="BA14" s="573">
        <f ca="1">OFFSET(титул!H$19,-1,-1)</f>
        <v>6</v>
      </c>
      <c r="BB14" s="573">
        <f ca="1">OFFSET(титул!I$19,-1,-1)</f>
        <v>7</v>
      </c>
      <c r="BC14" s="573">
        <f ca="1">OFFSET(титул!J$19,-1,-1)</f>
        <v>8</v>
      </c>
      <c r="BD14" s="573">
        <f ca="1">OFFSET(титул!K$19,-1,-1)</f>
        <v>9</v>
      </c>
      <c r="BE14" s="573">
        <f ca="1">OFFSET(титул!L$19,-1,-1)</f>
        <v>10</v>
      </c>
      <c r="BF14" s="573">
        <f ca="1">OFFSET(титул!M$19,-1,-1)</f>
        <v>11</v>
      </c>
      <c r="BG14" s="573">
        <f ca="1">OFFSET(титул!N$19,-1,-1)</f>
        <v>12</v>
      </c>
      <c r="BH14" s="573">
        <f ca="1">OFFSET(титул!O$19,-1,-1)</f>
        <v>13</v>
      </c>
      <c r="BI14" s="573">
        <f ca="1">OFFSET(титул!P$19,-1,-1)</f>
        <v>14</v>
      </c>
      <c r="BJ14" s="573">
        <f ca="1">OFFSET(титул!Q$19,-1,-1)</f>
        <v>15</v>
      </c>
      <c r="BK14" s="573">
        <f ca="1">OFFSET(титул!R$19,-1,-1)</f>
        <v>16</v>
      </c>
      <c r="BL14" s="573">
        <f ca="1">OFFSET(титул!S$19,-1,-1)</f>
        <v>17</v>
      </c>
      <c r="BM14" s="573">
        <f ca="1">OFFSET(титул!T$19,-1,-1)</f>
        <v>18</v>
      </c>
      <c r="BN14" s="573">
        <f ca="1">OFFSET(титул!U$19,-1,-1)</f>
        <v>19</v>
      </c>
      <c r="BO14" s="573">
        <f ca="1">OFFSET(титул!V$19,-1,-1)</f>
        <v>20</v>
      </c>
      <c r="BP14" s="573">
        <f ca="1">OFFSET(титул!W$19,-1,-1)</f>
        <v>21</v>
      </c>
      <c r="BQ14" s="573">
        <f ca="1">OFFSET(титул!X$19,-1,-1)</f>
        <v>22</v>
      </c>
      <c r="BR14" s="573">
        <f ca="1">OFFSET(титул!Y$19,-1,-1)</f>
        <v>23</v>
      </c>
      <c r="BS14" s="573">
        <f ca="1">OFFSET(титул!Z$19,-1,-1)</f>
        <v>24</v>
      </c>
      <c r="BT14" s="573">
        <f ca="1">OFFSET(титул!AA$19,-1,-1)</f>
        <v>25</v>
      </c>
      <c r="BU14" s="573">
        <f ca="1">OFFSET(титул!AB$19,-1,-1)</f>
        <v>26</v>
      </c>
      <c r="BV14" s="573">
        <f ca="1">OFFSET(титул!AC$19,-1,-1)</f>
        <v>27</v>
      </c>
      <c r="BW14" s="573">
        <f ca="1">OFFSET(титул!AD$19,-1,-1)</f>
        <v>28</v>
      </c>
      <c r="BX14" s="573">
        <f ca="1">OFFSET(титул!AE$19,-1,-1)</f>
        <v>29</v>
      </c>
      <c r="BY14" s="573">
        <f ca="1">OFFSET(титул!AF$19,-1,-1)</f>
        <v>30</v>
      </c>
      <c r="BZ14" s="573">
        <f ca="1">OFFSET(титул!AG$19,-1,-1)</f>
        <v>31</v>
      </c>
      <c r="CA14" s="573">
        <f ca="1">OFFSET(титул!AH$19,-1,-1)</f>
        <v>32</v>
      </c>
      <c r="CB14" s="573">
        <f ca="1">OFFSET(титул!AI$19,-1,-1)</f>
        <v>33</v>
      </c>
      <c r="CC14" s="573">
        <f ca="1">OFFSET(титул!AJ$19,-1,-1)</f>
        <v>34</v>
      </c>
      <c r="CD14" s="573">
        <f ca="1">OFFSET(титул!AK$19,-1,-1)</f>
        <v>35</v>
      </c>
      <c r="CE14" s="573">
        <f ca="1">OFFSET(титул!AL$19,-1,-1)</f>
        <v>36</v>
      </c>
      <c r="CF14" s="573">
        <f ca="1">OFFSET(титул!AM$19,-1,-1)</f>
        <v>37</v>
      </c>
      <c r="CG14" s="573">
        <f ca="1">OFFSET(титул!AN$19,-1,-1)</f>
        <v>38</v>
      </c>
      <c r="CH14" s="573">
        <f ca="1">OFFSET(титул!AO$19,-1,-1)</f>
        <v>39</v>
      </c>
      <c r="CI14" s="573">
        <f ca="1">OFFSET(титул!AP$19,-1,-1)</f>
        <v>40</v>
      </c>
      <c r="CJ14" s="573">
        <f ca="1">OFFSET(титул!AQ$19,-1,-1)</f>
        <v>41</v>
      </c>
      <c r="CK14" s="573">
        <f ca="1">OFFSET(титул!AR$19,-1,-1)</f>
        <v>42</v>
      </c>
      <c r="CL14" s="573">
        <f ca="1">OFFSET(титул!AS$19,-1,-1)</f>
        <v>43</v>
      </c>
      <c r="CM14" s="573">
        <f ca="1">OFFSET(титул!AT$19,-1,-1)</f>
        <v>44</v>
      </c>
      <c r="CN14" s="573">
        <f ca="1">OFFSET(титул!AU$19,-1,-1)</f>
        <v>45</v>
      </c>
      <c r="CO14" s="573">
        <f ca="1">OFFSET(титул!AV$19,-1,-1)</f>
        <v>46</v>
      </c>
      <c r="CP14" s="573">
        <f ca="1">OFFSET(титул!AW$19,-1,-1)</f>
        <v>47</v>
      </c>
      <c r="CQ14" s="573">
        <f ca="1">OFFSET(титул!AX$19,-1,-1)</f>
        <v>48</v>
      </c>
      <c r="CR14" s="573">
        <f ca="1">OFFSET(титул!AY$19,-1,-1)</f>
        <v>49</v>
      </c>
      <c r="CS14" s="573">
        <f ca="1">OFFSET(титул!AZ$19,-1,-1)</f>
        <v>50</v>
      </c>
      <c r="CT14" s="573">
        <f ca="1">OFFSET(титул!BA$19,-1,-1)</f>
        <v>51</v>
      </c>
    </row>
    <row r="15" spans="2:98" ht="15.75" x14ac:dyDescent="0.2">
      <c r="B15" s="207" t="s">
        <v>165</v>
      </c>
      <c r="C15" s="206">
        <v>14</v>
      </c>
      <c r="M15" s="39" t="s">
        <v>58</v>
      </c>
      <c r="AF15" t="s">
        <v>314</v>
      </c>
      <c r="AJ15" s="39" t="s">
        <v>315</v>
      </c>
      <c r="AK15" s="39" t="s">
        <v>303</v>
      </c>
      <c r="AM15" s="39" t="s">
        <v>316</v>
      </c>
      <c r="AT15" s="573"/>
      <c r="AU15" s="573"/>
    </row>
    <row r="16" spans="2:98" ht="15.75" x14ac:dyDescent="0.2">
      <c r="B16" s="207" t="s">
        <v>317</v>
      </c>
      <c r="C16" s="206">
        <v>15</v>
      </c>
      <c r="M16" s="39" t="s">
        <v>61</v>
      </c>
      <c r="AF16" t="s">
        <v>318</v>
      </c>
      <c r="AJ16" s="39" t="s">
        <v>319</v>
      </c>
      <c r="AK16" s="39" t="s">
        <v>320</v>
      </c>
      <c r="AM16" s="39" t="s">
        <v>321</v>
      </c>
      <c r="AT16" s="898">
        <v>2</v>
      </c>
      <c r="AU16" s="573"/>
      <c r="AV16" s="573">
        <f>COUNTBLANK(титул!$B20:'титул'!B20)</f>
        <v>0</v>
      </c>
      <c r="AW16" s="573">
        <f>COUNTBLANK(титул!$B20:'титул'!C20)</f>
        <v>0</v>
      </c>
      <c r="AX16" s="573">
        <f>COUNTBLANK(титул!$B20:'титул'!D20)</f>
        <v>0</v>
      </c>
      <c r="AY16" s="573">
        <f>COUNTBLANK(титул!$B20:'титул'!E20)</f>
        <v>0</v>
      </c>
      <c r="AZ16" s="573">
        <f>COUNTBLANK(титул!$B20:'титул'!F20)</f>
        <v>0</v>
      </c>
      <c r="BA16" s="573">
        <f>COUNTBLANK(титул!$B20:'титул'!G20)</f>
        <v>0</v>
      </c>
      <c r="BB16" s="573">
        <f>COUNTBLANK(титул!$B20:'титул'!H20)</f>
        <v>0</v>
      </c>
      <c r="BC16" s="573">
        <f>COUNTBLANK(титул!$B20:'титул'!I20)</f>
        <v>0</v>
      </c>
      <c r="BD16" s="573">
        <f>COUNTBLANK(титул!$B20:'титул'!J20)</f>
        <v>0</v>
      </c>
      <c r="BE16" s="573">
        <f>COUNTBLANK(титул!$B20:'титул'!K20)</f>
        <v>0</v>
      </c>
      <c r="BF16" s="573">
        <f>COUNTBLANK(титул!$B20:'титул'!L20)</f>
        <v>0</v>
      </c>
      <c r="BG16" s="573">
        <f>COUNTBLANK(титул!$B20:'титул'!M20)</f>
        <v>0</v>
      </c>
      <c r="BH16" s="573">
        <f>COUNTBLANK(титул!$B20:'титул'!N20)</f>
        <v>0</v>
      </c>
      <c r="BI16" s="573">
        <f>COUNTBLANK(титул!$B20:'титул'!O20)</f>
        <v>0</v>
      </c>
      <c r="BJ16" s="573">
        <f>COUNTBLANK(титул!$B20:'титул'!P20)</f>
        <v>0</v>
      </c>
      <c r="BK16" s="573">
        <f>COUNTBLANK(титул!$B20:'титул'!Q20)</f>
        <v>0</v>
      </c>
      <c r="BL16" s="573">
        <f>COUNTBLANK(титул!$B20:'титул'!R20)</f>
        <v>0</v>
      </c>
      <c r="BM16" s="573">
        <f>COUNTBLANK(титул!$B20:'титул'!S20)</f>
        <v>0</v>
      </c>
      <c r="BN16" s="573">
        <f>COUNTBLANK(титул!$B20:'титул'!T20)</f>
        <v>0</v>
      </c>
      <c r="BO16" s="573">
        <f>COUNTBLANK(титул!$B20:'титул'!U20)</f>
        <v>0</v>
      </c>
      <c r="BP16" s="573">
        <f>COUNTBLANK(титул!$B20:'титул'!V20)</f>
        <v>0</v>
      </c>
      <c r="BQ16" s="573">
        <f>COUNTBLANK(титул!$B20:'титул'!W20)</f>
        <v>0</v>
      </c>
      <c r="BR16" s="573">
        <f>COUNTBLANK(титул!$B20:'титул'!X20)</f>
        <v>0</v>
      </c>
      <c r="BS16" s="573">
        <f>COUNTBLANK(титул!$B20:'титул'!Y20)</f>
        <v>0</v>
      </c>
      <c r="BT16" s="573">
        <f>COUNTBLANK(титул!$B20:'титул'!Z20)</f>
        <v>0</v>
      </c>
      <c r="BU16" s="573">
        <f>COUNTBLANK(титул!$B20:'титул'!AA20)</f>
        <v>0</v>
      </c>
      <c r="BV16" s="573">
        <f>COUNTBLANK(титул!$B20:'титул'!AB20)</f>
        <v>0</v>
      </c>
      <c r="BW16" s="573">
        <f>COUNTBLANK(титул!$B20:'титул'!AC20)</f>
        <v>0</v>
      </c>
      <c r="BX16" s="573">
        <f>COUNTBLANK(титул!$B20:'титул'!AD20)</f>
        <v>0</v>
      </c>
      <c r="BY16" s="573">
        <f>COUNTBLANK(титул!$B20:'титул'!AE20)</f>
        <v>0</v>
      </c>
      <c r="BZ16" s="573">
        <f>COUNTBLANK(титул!$B20:'титул'!AF20)</f>
        <v>0</v>
      </c>
      <c r="CA16" s="573">
        <f>COUNTBLANK(титул!$B20:'титул'!AG20)</f>
        <v>0</v>
      </c>
      <c r="CB16" s="573">
        <f>COUNTBLANK(титул!$B20:'титул'!AH20)</f>
        <v>0</v>
      </c>
      <c r="CC16" s="573">
        <f>COUNTBLANK(титул!$B20:'титул'!AI20)</f>
        <v>0</v>
      </c>
      <c r="CD16" s="573">
        <f>COUNTBLANK(титул!$B20:'титул'!AJ20)</f>
        <v>0</v>
      </c>
      <c r="CE16" s="573">
        <f>COUNTBLANK(титул!$B20:'титул'!AK20)</f>
        <v>0</v>
      </c>
      <c r="CF16" s="573">
        <f>COUNTBLANK(титул!$B20:'титул'!AL20)</f>
        <v>0</v>
      </c>
      <c r="CG16" s="573">
        <f>COUNTBLANK(титул!$B20:'титул'!AM20)</f>
        <v>0</v>
      </c>
      <c r="CH16" s="573">
        <f>COUNTBLANK(титул!$B20:'титул'!AN20)</f>
        <v>0</v>
      </c>
      <c r="CI16" s="573">
        <f>COUNTBLANK(титул!$B20:'титул'!AO20)</f>
        <v>0</v>
      </c>
      <c r="CJ16" s="573">
        <f>COUNTBLANK(титул!$B20:'титул'!AP20)</f>
        <v>0</v>
      </c>
      <c r="CK16" s="573">
        <f>COUNTBLANK(титул!$B20:'титул'!AQ20)</f>
        <v>0</v>
      </c>
      <c r="CL16" s="573">
        <f>COUNTBLANK(титул!$B20:'титул'!AR20)</f>
        <v>0</v>
      </c>
      <c r="CM16" s="573">
        <f>COUNTBLANK(титул!$B20:'титул'!AS20)</f>
        <v>0</v>
      </c>
      <c r="CN16" s="573">
        <f>COUNTBLANK(титул!$B20:'титул'!AT20)</f>
        <v>0</v>
      </c>
      <c r="CO16" s="573">
        <f>COUNTBLANK(титул!$B20:'титул'!AU20)</f>
        <v>0</v>
      </c>
      <c r="CP16" s="573">
        <f>COUNTBLANK(титул!$B20:'титул'!AV20)</f>
        <v>0</v>
      </c>
      <c r="CQ16" s="573">
        <f>COUNTBLANK(титул!$B20:'титул'!AW20)</f>
        <v>0</v>
      </c>
      <c r="CR16" s="573">
        <f>COUNTBLANK(титул!$B20:'титул'!AX20)</f>
        <v>0</v>
      </c>
      <c r="CS16" s="573">
        <f>COUNTBLANK(титул!$B20:'титул'!AY20)</f>
        <v>0</v>
      </c>
      <c r="CT16" s="573">
        <f>COUNTBLANK(титул!$B20:'титул'!AZ20)</f>
        <v>0</v>
      </c>
    </row>
    <row r="17" spans="2:98" ht="15.75" x14ac:dyDescent="0.2">
      <c r="B17" s="207" t="s">
        <v>507</v>
      </c>
      <c r="C17" s="206">
        <v>16</v>
      </c>
      <c r="M17" s="39"/>
      <c r="AF17" t="s">
        <v>322</v>
      </c>
      <c r="AJ17" s="39" t="s">
        <v>323</v>
      </c>
      <c r="AK17" s="39" t="s">
        <v>324</v>
      </c>
      <c r="AM17" s="39" t="s">
        <v>325</v>
      </c>
      <c r="AT17" s="898"/>
      <c r="AU17" s="573"/>
      <c r="AV17" s="573">
        <f ca="1">OFFSET(титул!C$19,-1,-1)</f>
        <v>1</v>
      </c>
      <c r="AW17" s="573">
        <f ca="1">OFFSET(титул!D$19,-1,-1)</f>
        <v>2</v>
      </c>
      <c r="AX17" s="573">
        <f ca="1">OFFSET(титул!E$19,-1,-1)</f>
        <v>3</v>
      </c>
      <c r="AY17" s="573">
        <f ca="1">OFFSET(титул!F$19,-1,-1)</f>
        <v>4</v>
      </c>
      <c r="AZ17" s="573">
        <f ca="1">OFFSET(титул!G$19,-1,-1)</f>
        <v>5</v>
      </c>
      <c r="BA17" s="573">
        <f ca="1">OFFSET(титул!H$19,-1,-1)</f>
        <v>6</v>
      </c>
      <c r="BB17" s="573">
        <f ca="1">OFFSET(титул!I$19,-1,-1)</f>
        <v>7</v>
      </c>
      <c r="BC17" s="573">
        <f ca="1">OFFSET(титул!J$19,-1,-1)</f>
        <v>8</v>
      </c>
      <c r="BD17" s="573">
        <f ca="1">OFFSET(титул!K$19,-1,-1)</f>
        <v>9</v>
      </c>
      <c r="BE17" s="573">
        <f ca="1">OFFSET(титул!L$19,-1,-1)</f>
        <v>10</v>
      </c>
      <c r="BF17" s="573">
        <f ca="1">OFFSET(титул!M$19,-1,-1)</f>
        <v>11</v>
      </c>
      <c r="BG17" s="573">
        <f ca="1">OFFSET(титул!N$19,-1,-1)</f>
        <v>12</v>
      </c>
      <c r="BH17" s="573">
        <f ca="1">OFFSET(титул!O$19,-1,-1)</f>
        <v>13</v>
      </c>
      <c r="BI17" s="573">
        <f ca="1">OFFSET(титул!P$19,-1,-1)</f>
        <v>14</v>
      </c>
      <c r="BJ17" s="573">
        <f ca="1">OFFSET(титул!Q$19,-1,-1)</f>
        <v>15</v>
      </c>
      <c r="BK17" s="573">
        <f ca="1">OFFSET(титул!R$19,-1,-1)</f>
        <v>16</v>
      </c>
      <c r="BL17" s="573">
        <f ca="1">OFFSET(титул!S$19,-1,-1)</f>
        <v>17</v>
      </c>
      <c r="BM17" s="573">
        <f ca="1">OFFSET(титул!T$19,-1,-1)</f>
        <v>18</v>
      </c>
      <c r="BN17" s="573">
        <f ca="1">OFFSET(титул!U$19,-1,-1)</f>
        <v>19</v>
      </c>
      <c r="BO17" s="573">
        <f ca="1">OFFSET(титул!V$19,-1,-1)</f>
        <v>20</v>
      </c>
      <c r="BP17" s="573">
        <f ca="1">OFFSET(титул!W$19,-1,-1)</f>
        <v>21</v>
      </c>
      <c r="BQ17" s="573">
        <f ca="1">OFFSET(титул!X$19,-1,-1)</f>
        <v>22</v>
      </c>
      <c r="BR17" s="573">
        <f ca="1">OFFSET(титул!Y$19,-1,-1)</f>
        <v>23</v>
      </c>
      <c r="BS17" s="573">
        <f ca="1">OFFSET(титул!Z$19,-1,-1)</f>
        <v>24</v>
      </c>
      <c r="BT17" s="573">
        <f ca="1">OFFSET(титул!AA$19,-1,-1)</f>
        <v>25</v>
      </c>
      <c r="BU17" s="573">
        <f ca="1">OFFSET(титул!AB$19,-1,-1)</f>
        <v>26</v>
      </c>
      <c r="BV17" s="573">
        <f ca="1">OFFSET(титул!AC$19,-1,-1)</f>
        <v>27</v>
      </c>
      <c r="BW17" s="573">
        <f ca="1">OFFSET(титул!AD$19,-1,-1)</f>
        <v>28</v>
      </c>
      <c r="BX17" s="573">
        <f ca="1">OFFSET(титул!AE$19,-1,-1)</f>
        <v>29</v>
      </c>
      <c r="BY17" s="573">
        <f ca="1">OFFSET(титул!AF$19,-1,-1)</f>
        <v>30</v>
      </c>
      <c r="BZ17" s="573">
        <f ca="1">OFFSET(титул!AG$19,-1,-1)</f>
        <v>31</v>
      </c>
      <c r="CA17" s="573">
        <f ca="1">OFFSET(титул!AH$19,-1,-1)</f>
        <v>32</v>
      </c>
      <c r="CB17" s="573">
        <f ca="1">OFFSET(титул!AI$19,-1,-1)</f>
        <v>33</v>
      </c>
      <c r="CC17" s="573">
        <f ca="1">OFFSET(титул!AJ$19,-1,-1)</f>
        <v>34</v>
      </c>
      <c r="CD17" s="573">
        <f ca="1">OFFSET(титул!AK$19,-1,-1)</f>
        <v>35</v>
      </c>
      <c r="CE17" s="573">
        <f ca="1">OFFSET(титул!AL$19,-1,-1)</f>
        <v>36</v>
      </c>
      <c r="CF17" s="573">
        <f ca="1">OFFSET(титул!AM$19,-1,-1)</f>
        <v>37</v>
      </c>
      <c r="CG17" s="573">
        <f ca="1">OFFSET(титул!AN$19,-1,-1)</f>
        <v>38</v>
      </c>
      <c r="CH17" s="573">
        <f ca="1">OFFSET(титул!AO$19,-1,-1)</f>
        <v>39</v>
      </c>
      <c r="CI17" s="573">
        <f ca="1">OFFSET(титул!AP$19,-1,-1)</f>
        <v>40</v>
      </c>
      <c r="CJ17" s="573">
        <f ca="1">OFFSET(титул!AQ$19,-1,-1)</f>
        <v>41</v>
      </c>
      <c r="CK17" s="573">
        <f ca="1">OFFSET(титул!AR$19,-1,-1)</f>
        <v>42</v>
      </c>
      <c r="CL17" s="573">
        <f ca="1">OFFSET(титул!AS$19,-1,-1)</f>
        <v>43</v>
      </c>
      <c r="CM17" s="573">
        <f ca="1">OFFSET(титул!AT$19,-1,-1)</f>
        <v>44</v>
      </c>
      <c r="CN17" s="573">
        <f ca="1">OFFSET(титул!AU$19,-1,-1)</f>
        <v>45</v>
      </c>
      <c r="CO17" s="573">
        <f ca="1">OFFSET(титул!AV$19,-1,-1)</f>
        <v>46</v>
      </c>
      <c r="CP17" s="573">
        <f ca="1">OFFSET(титул!AW$19,-1,-1)</f>
        <v>47</v>
      </c>
      <c r="CQ17" s="573">
        <f ca="1">OFFSET(титул!AX$19,-1,-1)</f>
        <v>48</v>
      </c>
      <c r="CR17" s="573">
        <f ca="1">OFFSET(титул!AY$19,-1,-1)</f>
        <v>49</v>
      </c>
      <c r="CS17" s="573">
        <f ca="1">OFFSET(титул!AZ$19,-1,-1)</f>
        <v>50</v>
      </c>
      <c r="CT17" s="573">
        <f ca="1">OFFSET(титул!BA$19,-1,-1)</f>
        <v>51</v>
      </c>
    </row>
    <row r="18" spans="2:98" ht="15.75" x14ac:dyDescent="0.2">
      <c r="B18" s="207" t="s">
        <v>326</v>
      </c>
      <c r="C18" s="206">
        <v>17</v>
      </c>
      <c r="F18" s="39" t="s">
        <v>327</v>
      </c>
      <c r="G18" s="39"/>
      <c r="H18" s="39"/>
      <c r="I18" s="39"/>
      <c r="M18" s="144"/>
      <c r="AF18" t="s">
        <v>328</v>
      </c>
      <c r="AJ18" s="39" t="s">
        <v>329</v>
      </c>
      <c r="AK18" s="39" t="s">
        <v>330</v>
      </c>
      <c r="AM18" s="39" t="s">
        <v>331</v>
      </c>
      <c r="AT18" s="573"/>
      <c r="AU18" s="573"/>
    </row>
    <row r="19" spans="2:98" ht="15.75" customHeight="1" x14ac:dyDescent="0.2">
      <c r="B19" s="207" t="s">
        <v>332</v>
      </c>
      <c r="C19" s="206">
        <v>18</v>
      </c>
      <c r="F19" s="39">
        <f>INT(SUM($AU$36:$CT$36)/12)</f>
        <v>3</v>
      </c>
      <c r="G19" s="39" t="str">
        <f>IF(F19=0," лет ",IF(F19=1," рік ",IF(AND(F19&gt;1, F19&lt;=4)," роки "," років ")))</f>
        <v xml:space="preserve"> роки </v>
      </c>
      <c r="H19" s="39">
        <f>ROUNDUP(MOD(SUM($AU$36:$CT$36),12),0)</f>
        <v>10</v>
      </c>
      <c r="I19" s="39" t="str">
        <f>IF(H19=0," месяцев ",IF(H19=1," місяць ",IF(AND(H19&gt;1, H19&lt;=4)," місяці "," місяців ")))</f>
        <v xml:space="preserve"> місяців </v>
      </c>
      <c r="AF19" t="s">
        <v>333</v>
      </c>
      <c r="AJ19" s="39" t="s">
        <v>334</v>
      </c>
      <c r="AK19" s="39" t="s">
        <v>335</v>
      </c>
      <c r="AM19" s="39" t="s">
        <v>336</v>
      </c>
      <c r="AT19" s="898">
        <v>3</v>
      </c>
      <c r="AU19" s="573"/>
      <c r="AV19" s="573">
        <f>COUNTBLANK(титул!$B21:'титул'!B21)</f>
        <v>0</v>
      </c>
      <c r="AW19" s="573">
        <f>COUNTBLANK(титул!$B21:'титул'!C21)</f>
        <v>0</v>
      </c>
      <c r="AX19" s="573">
        <f>COUNTBLANK(титул!$B21:'титул'!D21)</f>
        <v>0</v>
      </c>
      <c r="AY19" s="573">
        <f>COUNTBLANK(титул!$B21:'титул'!E21)</f>
        <v>0</v>
      </c>
      <c r="AZ19" s="573">
        <f>COUNTBLANK(титул!$B21:'титул'!F21)</f>
        <v>0</v>
      </c>
      <c r="BA19" s="573">
        <f>COUNTBLANK(титул!$B21:'титул'!G21)</f>
        <v>0</v>
      </c>
      <c r="BB19" s="573">
        <f>COUNTBLANK(титул!$B21:'титул'!H21)</f>
        <v>0</v>
      </c>
      <c r="BC19" s="573">
        <f>COUNTBLANK(титул!$B21:'титул'!I21)</f>
        <v>0</v>
      </c>
      <c r="BD19" s="573">
        <f>COUNTBLANK(титул!$B21:'титул'!J21)</f>
        <v>0</v>
      </c>
      <c r="BE19" s="573">
        <f>COUNTBLANK(титул!$B21:'титул'!K21)</f>
        <v>0</v>
      </c>
      <c r="BF19" s="573">
        <f>COUNTBLANK(титул!$B21:'титул'!L21)</f>
        <v>0</v>
      </c>
      <c r="BG19" s="573">
        <f>COUNTBLANK(титул!$B21:'титул'!M21)</f>
        <v>0</v>
      </c>
      <c r="BH19" s="573">
        <f>COUNTBLANK(титул!$B21:'титул'!N21)</f>
        <v>0</v>
      </c>
      <c r="BI19" s="573">
        <f>COUNTBLANK(титул!$B21:'титул'!O21)</f>
        <v>0</v>
      </c>
      <c r="BJ19" s="573">
        <f>COUNTBLANK(титул!$B21:'титул'!P21)</f>
        <v>0</v>
      </c>
      <c r="BK19" s="573">
        <f>COUNTBLANK(титул!$B21:'титул'!Q21)</f>
        <v>0</v>
      </c>
      <c r="BL19" s="573">
        <f>COUNTBLANK(титул!$B21:'титул'!R21)</f>
        <v>0</v>
      </c>
      <c r="BM19" s="573">
        <f>COUNTBLANK(титул!$B21:'титул'!S21)</f>
        <v>0</v>
      </c>
      <c r="BN19" s="573">
        <f>COUNTBLANK(титул!$B21:'титул'!T21)</f>
        <v>0</v>
      </c>
      <c r="BO19" s="573">
        <f>COUNTBLANK(титул!$B21:'титул'!U21)</f>
        <v>0</v>
      </c>
      <c r="BP19" s="573">
        <f>COUNTBLANK(титул!$B21:'титул'!V21)</f>
        <v>0</v>
      </c>
      <c r="BQ19" s="573">
        <f>COUNTBLANK(титул!$B21:'титул'!W21)</f>
        <v>0</v>
      </c>
      <c r="BR19" s="573">
        <f>COUNTBLANK(титул!$B21:'титул'!X21)</f>
        <v>0</v>
      </c>
      <c r="BS19" s="573">
        <f>COUNTBLANK(титул!$B21:'титул'!Y21)</f>
        <v>0</v>
      </c>
      <c r="BT19" s="573">
        <f>COUNTBLANK(титул!$B21:'титул'!Z21)</f>
        <v>0</v>
      </c>
      <c r="BU19" s="573">
        <f>COUNTBLANK(титул!$B21:'титул'!AA21)</f>
        <v>0</v>
      </c>
      <c r="BV19" s="573">
        <f>COUNTBLANK(титул!$B21:'титул'!AB21)</f>
        <v>0</v>
      </c>
      <c r="BW19" s="573">
        <f>COUNTBLANK(титул!$B21:'титул'!AC21)</f>
        <v>0</v>
      </c>
      <c r="BX19" s="573">
        <f>COUNTBLANK(титул!$B21:'титул'!AD21)</f>
        <v>0</v>
      </c>
      <c r="BY19" s="573">
        <f>COUNTBLANK(титул!$B21:'титул'!AE21)</f>
        <v>0</v>
      </c>
      <c r="BZ19" s="573">
        <f>COUNTBLANK(титул!$B21:'титул'!AF21)</f>
        <v>0</v>
      </c>
      <c r="CA19" s="573">
        <f>COUNTBLANK(титул!$B21:'титул'!AG21)</f>
        <v>0</v>
      </c>
      <c r="CB19" s="573">
        <f>COUNTBLANK(титул!$B21:'титул'!AH21)</f>
        <v>0</v>
      </c>
      <c r="CC19" s="573">
        <f>COUNTBLANK(титул!$B21:'титул'!AI21)</f>
        <v>0</v>
      </c>
      <c r="CD19" s="573">
        <f>COUNTBLANK(титул!$B21:'титул'!AJ21)</f>
        <v>0</v>
      </c>
      <c r="CE19" s="573">
        <f>COUNTBLANK(титул!$B21:'титул'!AK21)</f>
        <v>0</v>
      </c>
      <c r="CF19" s="573">
        <f>COUNTBLANK(титул!$B21:'титул'!AL21)</f>
        <v>0</v>
      </c>
      <c r="CG19" s="573">
        <f>COUNTBLANK(титул!$B21:'титул'!AM21)</f>
        <v>0</v>
      </c>
      <c r="CH19" s="573">
        <f>COUNTBLANK(титул!$B21:'титул'!AN21)</f>
        <v>0</v>
      </c>
      <c r="CI19" s="573">
        <f>COUNTBLANK(титул!$B21:'титул'!AO21)</f>
        <v>0</v>
      </c>
      <c r="CJ19" s="573">
        <f>COUNTBLANK(титул!$B21:'титул'!AP21)</f>
        <v>0</v>
      </c>
      <c r="CK19" s="573">
        <f>COUNTBLANK(титул!$B21:'титул'!AQ21)</f>
        <v>0</v>
      </c>
      <c r="CL19" s="573">
        <f>COUNTBLANK(титул!$B21:'титул'!AR21)</f>
        <v>0</v>
      </c>
      <c r="CM19" s="573">
        <f>COUNTBLANK(титул!$B21:'титул'!AS21)</f>
        <v>0</v>
      </c>
      <c r="CN19" s="573">
        <f>COUNTBLANK(титул!$B21:'титул'!AT21)</f>
        <v>0</v>
      </c>
      <c r="CO19" s="573">
        <f>COUNTBLANK(титул!$B21:'титул'!AU21)</f>
        <v>0</v>
      </c>
      <c r="CP19" s="573">
        <f>COUNTBLANK(титул!$B21:'титул'!AV21)</f>
        <v>0</v>
      </c>
      <c r="CQ19" s="573">
        <f>COUNTBLANK(титул!$B21:'титул'!AW21)</f>
        <v>0</v>
      </c>
      <c r="CR19" s="573">
        <f>COUNTBLANK(титул!$B21:'титул'!AX21)</f>
        <v>0</v>
      </c>
      <c r="CS19" s="573">
        <f>COUNTBLANK(титул!$B21:'титул'!AY21)</f>
        <v>0</v>
      </c>
      <c r="CT19" s="573">
        <f>COUNTBLANK(титул!$B21:'титул'!AZ21)</f>
        <v>0</v>
      </c>
    </row>
    <row r="20" spans="2:98" ht="15.75" x14ac:dyDescent="0.2">
      <c r="B20" s="207" t="s">
        <v>337</v>
      </c>
      <c r="C20" s="206">
        <v>19</v>
      </c>
      <c r="W20" s="39" t="s">
        <v>338</v>
      </c>
      <c r="AF20" t="s">
        <v>339</v>
      </c>
      <c r="AJ20" s="39" t="s">
        <v>340</v>
      </c>
      <c r="AK20" s="39" t="s">
        <v>335</v>
      </c>
      <c r="AM20" s="39" t="s">
        <v>341</v>
      </c>
      <c r="AT20" s="898"/>
      <c r="AU20" s="573"/>
      <c r="AV20" s="573">
        <f ca="1">OFFSET(титул!C$19,-1,-1)</f>
        <v>1</v>
      </c>
      <c r="AW20" s="573">
        <f ca="1">OFFSET(титул!D$19,-1,-1)</f>
        <v>2</v>
      </c>
      <c r="AX20" s="573">
        <f ca="1">OFFSET(титул!E$19,-1,-1)</f>
        <v>3</v>
      </c>
      <c r="AY20" s="573">
        <f ca="1">OFFSET(титул!F$19,-1,-1)</f>
        <v>4</v>
      </c>
      <c r="AZ20" s="573">
        <f ca="1">OFFSET(титул!G$19,-1,-1)</f>
        <v>5</v>
      </c>
      <c r="BA20" s="573">
        <f ca="1">OFFSET(титул!H$19,-1,-1)</f>
        <v>6</v>
      </c>
      <c r="BB20" s="573">
        <f ca="1">OFFSET(титул!I$19,-1,-1)</f>
        <v>7</v>
      </c>
      <c r="BC20" s="573">
        <f ca="1">OFFSET(титул!J$19,-1,-1)</f>
        <v>8</v>
      </c>
      <c r="BD20" s="573">
        <f ca="1">OFFSET(титул!K$19,-1,-1)</f>
        <v>9</v>
      </c>
      <c r="BE20" s="573">
        <f ca="1">OFFSET(титул!L$19,-1,-1)</f>
        <v>10</v>
      </c>
      <c r="BF20" s="573">
        <f ca="1">OFFSET(титул!M$19,-1,-1)</f>
        <v>11</v>
      </c>
      <c r="BG20" s="573">
        <f ca="1">OFFSET(титул!N$19,-1,-1)</f>
        <v>12</v>
      </c>
      <c r="BH20" s="573">
        <f ca="1">OFFSET(титул!O$19,-1,-1)</f>
        <v>13</v>
      </c>
      <c r="BI20" s="573">
        <f ca="1">OFFSET(титул!P$19,-1,-1)</f>
        <v>14</v>
      </c>
      <c r="BJ20" s="573">
        <f ca="1">OFFSET(титул!Q$19,-1,-1)</f>
        <v>15</v>
      </c>
      <c r="BK20" s="573">
        <f ca="1">OFFSET(титул!R$19,-1,-1)</f>
        <v>16</v>
      </c>
      <c r="BL20" s="573">
        <f ca="1">OFFSET(титул!S$19,-1,-1)</f>
        <v>17</v>
      </c>
      <c r="BM20" s="573">
        <f ca="1">OFFSET(титул!T$19,-1,-1)</f>
        <v>18</v>
      </c>
      <c r="BN20" s="573">
        <f ca="1">OFFSET(титул!U$19,-1,-1)</f>
        <v>19</v>
      </c>
      <c r="BO20" s="573">
        <f ca="1">OFFSET(титул!V$19,-1,-1)</f>
        <v>20</v>
      </c>
      <c r="BP20" s="573">
        <f ca="1">OFFSET(титул!W$19,-1,-1)</f>
        <v>21</v>
      </c>
      <c r="BQ20" s="573">
        <f ca="1">OFFSET(титул!X$19,-1,-1)</f>
        <v>22</v>
      </c>
      <c r="BR20" s="573">
        <f ca="1">OFFSET(титул!Y$19,-1,-1)</f>
        <v>23</v>
      </c>
      <c r="BS20" s="573">
        <f ca="1">OFFSET(титул!Z$19,-1,-1)</f>
        <v>24</v>
      </c>
      <c r="BT20" s="573">
        <f ca="1">OFFSET(титул!AA$19,-1,-1)</f>
        <v>25</v>
      </c>
      <c r="BU20" s="573">
        <f ca="1">OFFSET(титул!AB$19,-1,-1)</f>
        <v>26</v>
      </c>
      <c r="BV20" s="573">
        <f ca="1">OFFSET(титул!AC$19,-1,-1)</f>
        <v>27</v>
      </c>
      <c r="BW20" s="573">
        <f ca="1">OFFSET(титул!AD$19,-1,-1)</f>
        <v>28</v>
      </c>
      <c r="BX20" s="573">
        <f ca="1">OFFSET(титул!AE$19,-1,-1)</f>
        <v>29</v>
      </c>
      <c r="BY20" s="573">
        <f ca="1">OFFSET(титул!AF$19,-1,-1)</f>
        <v>30</v>
      </c>
      <c r="BZ20" s="573">
        <f ca="1">OFFSET(титул!AG$19,-1,-1)</f>
        <v>31</v>
      </c>
      <c r="CA20" s="573">
        <f ca="1">OFFSET(титул!AH$19,-1,-1)</f>
        <v>32</v>
      </c>
      <c r="CB20" s="573">
        <f ca="1">OFFSET(титул!AI$19,-1,-1)</f>
        <v>33</v>
      </c>
      <c r="CC20" s="573">
        <f ca="1">OFFSET(титул!AJ$19,-1,-1)</f>
        <v>34</v>
      </c>
      <c r="CD20" s="573">
        <f ca="1">OFFSET(титул!AK$19,-1,-1)</f>
        <v>35</v>
      </c>
      <c r="CE20" s="573">
        <f ca="1">OFFSET(титул!AL$19,-1,-1)</f>
        <v>36</v>
      </c>
      <c r="CF20" s="573">
        <f ca="1">OFFSET(титул!AM$19,-1,-1)</f>
        <v>37</v>
      </c>
      <c r="CG20" s="573">
        <f ca="1">OFFSET(титул!AN$19,-1,-1)</f>
        <v>38</v>
      </c>
      <c r="CH20" s="573">
        <f ca="1">OFFSET(титул!AO$19,-1,-1)</f>
        <v>39</v>
      </c>
      <c r="CI20" s="573">
        <f ca="1">OFFSET(титул!AP$19,-1,-1)</f>
        <v>40</v>
      </c>
      <c r="CJ20" s="573">
        <f ca="1">OFFSET(титул!AQ$19,-1,-1)</f>
        <v>41</v>
      </c>
      <c r="CK20" s="573">
        <f ca="1">OFFSET(титул!AR$19,-1,-1)</f>
        <v>42</v>
      </c>
      <c r="CL20" s="573">
        <f ca="1">OFFSET(титул!AS$19,-1,-1)</f>
        <v>43</v>
      </c>
      <c r="CM20" s="573">
        <f ca="1">OFFSET(титул!AT$19,-1,-1)</f>
        <v>44</v>
      </c>
      <c r="CN20" s="573">
        <f ca="1">OFFSET(титул!AU$19,-1,-1)</f>
        <v>45</v>
      </c>
      <c r="CO20" s="573">
        <f ca="1">OFFSET(титул!AV$19,-1,-1)</f>
        <v>46</v>
      </c>
      <c r="CP20" s="573">
        <f ca="1">OFFSET(титул!AW$19,-1,-1)</f>
        <v>47</v>
      </c>
      <c r="CQ20" s="573">
        <f ca="1">OFFSET(титул!AX$19,-1,-1)</f>
        <v>48</v>
      </c>
      <c r="CR20" s="573">
        <f ca="1">OFFSET(титул!AY$19,-1,-1)</f>
        <v>49</v>
      </c>
      <c r="CS20" s="573">
        <f ca="1">OFFSET(титул!AZ$19,-1,-1)</f>
        <v>50</v>
      </c>
      <c r="CT20" s="573">
        <f ca="1">OFFSET(титул!BA$19,-1,-1)</f>
        <v>51</v>
      </c>
    </row>
    <row r="21" spans="2:98" ht="16.5" thickBot="1" x14ac:dyDescent="0.25">
      <c r="B21" s="207" t="s">
        <v>342</v>
      </c>
      <c r="C21" s="206">
        <v>20</v>
      </c>
      <c r="F21" s="134" t="s">
        <v>343</v>
      </c>
      <c r="G21" s="134"/>
      <c r="H21" s="39"/>
      <c r="I21" s="39"/>
      <c r="J21" s="39"/>
      <c r="K21" s="39"/>
      <c r="L21" s="39"/>
      <c r="M21" s="39" t="s">
        <v>344</v>
      </c>
      <c r="P21" s="914" t="s">
        <v>345</v>
      </c>
      <c r="Q21" s="914"/>
      <c r="W21" s="39" t="s">
        <v>346</v>
      </c>
      <c r="AF21" t="s">
        <v>347</v>
      </c>
      <c r="AJ21" s="39" t="s">
        <v>348</v>
      </c>
      <c r="AK21" s="39" t="s">
        <v>335</v>
      </c>
      <c r="AM21" s="39" t="s">
        <v>349</v>
      </c>
      <c r="AT21" s="573"/>
      <c r="AU21" s="573"/>
      <c r="AV21" s="573"/>
      <c r="AW21" s="573"/>
      <c r="AX21" s="573"/>
      <c r="AY21" s="573"/>
      <c r="AZ21" s="573"/>
      <c r="BA21" s="573"/>
      <c r="BB21" s="573"/>
      <c r="BC21" s="573"/>
      <c r="BD21" s="573"/>
      <c r="BE21" s="573"/>
      <c r="BF21" s="573"/>
      <c r="BG21" s="573"/>
      <c r="BH21" s="573"/>
      <c r="BI21" s="573"/>
      <c r="BJ21" s="573"/>
      <c r="BK21" s="573"/>
      <c r="BL21" s="573"/>
      <c r="BM21" s="573"/>
      <c r="BN21" s="573"/>
      <c r="BO21" s="573"/>
      <c r="BP21" s="573"/>
      <c r="BQ21" s="573"/>
      <c r="BR21" s="573"/>
      <c r="BS21" s="573"/>
      <c r="BT21" s="573"/>
      <c r="BU21" s="573"/>
      <c r="BV21" s="573"/>
      <c r="BW21" s="573"/>
      <c r="BX21" s="573"/>
      <c r="BY21" s="573"/>
      <c r="BZ21" s="573"/>
      <c r="CA21" s="573"/>
      <c r="CB21" s="573"/>
      <c r="CC21" s="573"/>
      <c r="CD21" s="573"/>
      <c r="CE21" s="573"/>
      <c r="CF21" s="573"/>
      <c r="CG21" s="573"/>
      <c r="CH21" s="573"/>
      <c r="CI21" s="573"/>
      <c r="CJ21" s="573"/>
      <c r="CK21" s="573"/>
      <c r="CL21" s="573"/>
      <c r="CM21" s="573"/>
      <c r="CN21" s="573"/>
      <c r="CO21" s="573"/>
      <c r="CP21" s="573"/>
      <c r="CQ21" s="573"/>
      <c r="CR21" s="573"/>
      <c r="CS21" s="573"/>
      <c r="CT21" s="573"/>
    </row>
    <row r="22" spans="2:98" ht="15.75" x14ac:dyDescent="0.2">
      <c r="B22" s="207" t="s">
        <v>350</v>
      </c>
      <c r="C22" s="206">
        <v>21</v>
      </c>
      <c r="F22" s="137" t="s">
        <v>351</v>
      </c>
      <c r="G22" s="138">
        <f>MAX(H22:L22)</f>
        <v>600</v>
      </c>
      <c r="H22" s="132">
        <f>Розрахунок!L420</f>
        <v>600</v>
      </c>
      <c r="I22" s="39">
        <f>Розрахунок!L522</f>
        <v>0</v>
      </c>
      <c r="J22" s="39">
        <f>Розрахунок!L544</f>
        <v>0</v>
      </c>
      <c r="K22" s="39">
        <f>Розрахунок!L566</f>
        <v>0</v>
      </c>
      <c r="L22" s="39">
        <f>Розрахунок!L588</f>
        <v>0</v>
      </c>
      <c r="M22" s="39">
        <f>Розрахунок!EB588</f>
        <v>600</v>
      </c>
      <c r="P22" s="915" t="s">
        <v>352</v>
      </c>
      <c r="Q22" s="915"/>
      <c r="W22" s="39" t="s">
        <v>353</v>
      </c>
      <c r="AF22" t="s">
        <v>354</v>
      </c>
      <c r="AJ22" s="39" t="s">
        <v>355</v>
      </c>
      <c r="AK22" s="39" t="s">
        <v>335</v>
      </c>
      <c r="AM22" s="39" t="s">
        <v>356</v>
      </c>
      <c r="AT22" s="898">
        <v>4</v>
      </c>
      <c r="AU22" s="573"/>
      <c r="AV22" s="573">
        <f>COUNTBLANK(титул!$B22:'титул'!B22)</f>
        <v>0</v>
      </c>
      <c r="AW22" s="573">
        <f>COUNTBLANK(титул!$B22:'титул'!C22)</f>
        <v>0</v>
      </c>
      <c r="AX22" s="573">
        <f>COUNTBLANK(титул!$B22:'титул'!D22)</f>
        <v>0</v>
      </c>
      <c r="AY22" s="573">
        <f>COUNTBLANK(титул!$B22:'титул'!E22)</f>
        <v>0</v>
      </c>
      <c r="AZ22" s="573">
        <f>COUNTBLANK(титул!$B22:'титул'!F22)</f>
        <v>0</v>
      </c>
      <c r="BA22" s="573">
        <f>COUNTBLANK(титул!$B22:'титул'!G22)</f>
        <v>0</v>
      </c>
      <c r="BB22" s="573">
        <f>COUNTBLANK(титул!$B22:'титул'!H22)</f>
        <v>0</v>
      </c>
      <c r="BC22" s="573">
        <f>COUNTBLANK(титул!$B22:'титул'!I22)</f>
        <v>0</v>
      </c>
      <c r="BD22" s="573">
        <f>COUNTBLANK(титул!$B22:'титул'!J22)</f>
        <v>0</v>
      </c>
      <c r="BE22" s="573">
        <f>COUNTBLANK(титул!$B22:'титул'!K22)</f>
        <v>0</v>
      </c>
      <c r="BF22" s="573">
        <f>COUNTBLANK(титул!$B22:'титул'!L22)</f>
        <v>0</v>
      </c>
      <c r="BG22" s="573">
        <f>COUNTBLANK(титул!$B22:'титул'!M22)</f>
        <v>0</v>
      </c>
      <c r="BH22" s="573">
        <f>COUNTBLANK(титул!$B22:'титул'!N22)</f>
        <v>0</v>
      </c>
      <c r="BI22" s="573">
        <f>COUNTBLANK(титул!$B22:'титул'!O22)</f>
        <v>0</v>
      </c>
      <c r="BJ22" s="573">
        <f>COUNTBLANK(титул!$B22:'титул'!P22)</f>
        <v>0</v>
      </c>
      <c r="BK22" s="573">
        <f>COUNTBLANK(титул!$B22:'титул'!Q22)</f>
        <v>0</v>
      </c>
      <c r="BL22" s="573">
        <f>COUNTBLANK(титул!$B22:'титул'!R22)</f>
        <v>0</v>
      </c>
      <c r="BM22" s="573">
        <f>COUNTBLANK(титул!$B22:'титул'!S22)</f>
        <v>0</v>
      </c>
      <c r="BN22" s="573">
        <f>COUNTBLANK(титул!$B22:'титул'!T22)</f>
        <v>0</v>
      </c>
      <c r="BO22" s="573">
        <f>COUNTBLANK(титул!$B22:'титул'!U22)</f>
        <v>0</v>
      </c>
      <c r="BP22" s="573">
        <f>COUNTBLANK(титул!$B22:'титул'!V22)</f>
        <v>0</v>
      </c>
      <c r="BQ22" s="573">
        <f>COUNTBLANK(титул!$B22:'титул'!W22)</f>
        <v>0</v>
      </c>
      <c r="BR22" s="573">
        <f>COUNTBLANK(титул!$B22:'титул'!X22)</f>
        <v>0</v>
      </c>
      <c r="BS22" s="573">
        <f>COUNTBLANK(титул!$B22:'титул'!Y22)</f>
        <v>0</v>
      </c>
      <c r="BT22" s="573">
        <f>COUNTBLANK(титул!$B22:'титул'!Z22)</f>
        <v>0</v>
      </c>
      <c r="BU22" s="573">
        <f>COUNTBLANK(титул!$B22:'титул'!AA22)</f>
        <v>0</v>
      </c>
      <c r="BV22" s="573">
        <f>COUNTBLANK(титул!$B22:'титул'!AB22)</f>
        <v>0</v>
      </c>
      <c r="BW22" s="573">
        <f>COUNTBLANK(титул!$B22:'титул'!AC22)</f>
        <v>0</v>
      </c>
      <c r="BX22" s="573">
        <f>COUNTBLANK(титул!$B22:'титул'!AD22)</f>
        <v>0</v>
      </c>
      <c r="BY22" s="573">
        <f>COUNTBLANK(титул!$B22:'титул'!AE22)</f>
        <v>0</v>
      </c>
      <c r="BZ22" s="573">
        <f>COUNTBLANK(титул!$B22:'титул'!AF22)</f>
        <v>0</v>
      </c>
      <c r="CA22" s="573">
        <f>COUNTBLANK(титул!$B22:'титул'!AG22)</f>
        <v>0</v>
      </c>
      <c r="CB22" s="573">
        <f>COUNTBLANK(титул!$B22:'титул'!AH22)</f>
        <v>0</v>
      </c>
      <c r="CC22" s="573">
        <f>COUNTBLANK(титул!$B22:'титул'!AI22)</f>
        <v>0</v>
      </c>
      <c r="CD22" s="573">
        <f>COUNTBLANK(титул!$B22:'титул'!AJ22)</f>
        <v>0</v>
      </c>
      <c r="CE22" s="573">
        <f>COUNTBLANK(титул!$B22:'титул'!AK22)</f>
        <v>0</v>
      </c>
      <c r="CF22" s="573">
        <f>COUNTBLANK(титул!$B22:'титул'!AL22)</f>
        <v>0</v>
      </c>
      <c r="CG22" s="573">
        <f>COUNTBLANK(титул!$B22:'титул'!AM22)</f>
        <v>0</v>
      </c>
      <c r="CH22" s="573">
        <f>COUNTBLANK(титул!$B22:'титул'!AN22)</f>
        <v>0</v>
      </c>
      <c r="CI22" s="573">
        <f>COUNTBLANK(титул!$B22:'титул'!AO22)</f>
        <v>0</v>
      </c>
      <c r="CJ22" s="573">
        <f>COUNTBLANK(титул!$B22:'титул'!AP22)</f>
        <v>0</v>
      </c>
      <c r="CK22" s="573">
        <f>COUNTBLANK(титул!$B22:'титул'!AQ22)</f>
        <v>0</v>
      </c>
      <c r="CL22" s="573">
        <f>COUNTBLANK(титул!$B22:'титул'!AR22)</f>
        <v>0</v>
      </c>
      <c r="CM22" s="573">
        <f>COUNTBLANK(титул!$B22:'титул'!AS22)</f>
        <v>1</v>
      </c>
      <c r="CN22" s="573">
        <f>COUNTBLANK(титул!$B22:'титул'!AT22)</f>
        <v>2</v>
      </c>
      <c r="CO22" s="573">
        <f>COUNTBLANK(титул!$B22:'титул'!AU22)</f>
        <v>3</v>
      </c>
      <c r="CP22" s="573">
        <f>COUNTBLANK(титул!$B22:'титул'!AV22)</f>
        <v>4</v>
      </c>
      <c r="CQ22" s="573">
        <f>COUNTBLANK(титул!$B22:'титул'!AW22)</f>
        <v>5</v>
      </c>
      <c r="CR22" s="573">
        <f>COUNTBLANK(титул!$B22:'титул'!AX22)</f>
        <v>6</v>
      </c>
      <c r="CS22" s="573">
        <f>COUNTBLANK(титул!$B22:'титул'!AY22)</f>
        <v>7</v>
      </c>
      <c r="CT22" s="573">
        <f>COUNTBLANK(титул!$B22:'титул'!AZ22)</f>
        <v>8</v>
      </c>
    </row>
    <row r="23" spans="2:98" ht="16.5" thickBot="1" x14ac:dyDescent="0.25">
      <c r="B23" s="207" t="s">
        <v>357</v>
      </c>
      <c r="C23" s="206">
        <v>22</v>
      </c>
      <c r="F23" s="139" t="s">
        <v>358</v>
      </c>
      <c r="G23" s="140">
        <f>MAX(H23:L23)</f>
        <v>50</v>
      </c>
      <c r="H23" s="132">
        <f>SUM(Розрахунок!E320:E419)</f>
        <v>50</v>
      </c>
      <c r="I23" s="39">
        <f>SUM(Розрахунок!E422:E521)</f>
        <v>0</v>
      </c>
      <c r="J23" s="39">
        <f>SUM(Розрахунок!E524:E524)</f>
        <v>0</v>
      </c>
      <c r="K23" s="39">
        <f>SUM(Розрахунок!E546:E546)</f>
        <v>0</v>
      </c>
      <c r="L23" s="39">
        <f>SUM(Розрахунок!E568:E568)</f>
        <v>0</v>
      </c>
      <c r="M23" s="39">
        <f>Розрахунок!EC588</f>
        <v>50</v>
      </c>
      <c r="P23" s="916" t="s">
        <v>359</v>
      </c>
      <c r="Q23" s="917"/>
      <c r="W23" s="39" t="s">
        <v>8</v>
      </c>
      <c r="AF23" t="s">
        <v>360</v>
      </c>
      <c r="AJ23" s="39" t="s">
        <v>361</v>
      </c>
      <c r="AK23" s="39" t="s">
        <v>362</v>
      </c>
      <c r="AM23" s="39" t="s">
        <v>363</v>
      </c>
      <c r="AT23" s="898"/>
      <c r="AU23" s="573"/>
      <c r="AV23" s="573">
        <f ca="1">OFFSET(титул!C$19,-1,-1)</f>
        <v>1</v>
      </c>
      <c r="AW23" s="573">
        <f ca="1">OFFSET(титул!D$19,-1,-1)</f>
        <v>2</v>
      </c>
      <c r="AX23" s="573">
        <f ca="1">OFFSET(титул!E$19,-1,-1)</f>
        <v>3</v>
      </c>
      <c r="AY23" s="573">
        <f ca="1">OFFSET(титул!F$19,-1,-1)</f>
        <v>4</v>
      </c>
      <c r="AZ23" s="573">
        <f ca="1">OFFSET(титул!G$19,-1,-1)</f>
        <v>5</v>
      </c>
      <c r="BA23" s="573">
        <f ca="1">OFFSET(титул!H$19,-1,-1)</f>
        <v>6</v>
      </c>
      <c r="BB23" s="573">
        <f ca="1">OFFSET(титул!I$19,-1,-1)</f>
        <v>7</v>
      </c>
      <c r="BC23" s="573">
        <f ca="1">OFFSET(титул!J$19,-1,-1)</f>
        <v>8</v>
      </c>
      <c r="BD23" s="573">
        <f ca="1">OFFSET(титул!K$19,-1,-1)</f>
        <v>9</v>
      </c>
      <c r="BE23" s="573">
        <f ca="1">OFFSET(титул!L$19,-1,-1)</f>
        <v>10</v>
      </c>
      <c r="BF23" s="573">
        <f ca="1">OFFSET(титул!M$19,-1,-1)</f>
        <v>11</v>
      </c>
      <c r="BG23" s="573">
        <f ca="1">OFFSET(титул!N$19,-1,-1)</f>
        <v>12</v>
      </c>
      <c r="BH23" s="573">
        <f ca="1">OFFSET(титул!O$19,-1,-1)</f>
        <v>13</v>
      </c>
      <c r="BI23" s="573">
        <f ca="1">OFFSET(титул!P$19,-1,-1)</f>
        <v>14</v>
      </c>
      <c r="BJ23" s="573">
        <f ca="1">OFFSET(титул!Q$19,-1,-1)</f>
        <v>15</v>
      </c>
      <c r="BK23" s="573">
        <f ca="1">OFFSET(титул!R$19,-1,-1)</f>
        <v>16</v>
      </c>
      <c r="BL23" s="573">
        <f ca="1">OFFSET(титул!S$19,-1,-1)</f>
        <v>17</v>
      </c>
      <c r="BM23" s="573">
        <f ca="1">OFFSET(титул!T$19,-1,-1)</f>
        <v>18</v>
      </c>
      <c r="BN23" s="573">
        <f ca="1">OFFSET(титул!U$19,-1,-1)</f>
        <v>19</v>
      </c>
      <c r="BO23" s="573">
        <f ca="1">OFFSET(титул!V$19,-1,-1)</f>
        <v>20</v>
      </c>
      <c r="BP23" s="573">
        <f ca="1">OFFSET(титул!W$19,-1,-1)</f>
        <v>21</v>
      </c>
      <c r="BQ23" s="573">
        <f ca="1">OFFSET(титул!X$19,-1,-1)</f>
        <v>22</v>
      </c>
      <c r="BR23" s="573">
        <f ca="1">OFFSET(титул!Y$19,-1,-1)</f>
        <v>23</v>
      </c>
      <c r="BS23" s="573">
        <f ca="1">OFFSET(титул!Z$19,-1,-1)</f>
        <v>24</v>
      </c>
      <c r="BT23" s="573">
        <f ca="1">OFFSET(титул!AA$19,-1,-1)</f>
        <v>25</v>
      </c>
      <c r="BU23" s="573">
        <f ca="1">OFFSET(титул!AB$19,-1,-1)</f>
        <v>26</v>
      </c>
      <c r="BV23" s="573">
        <f ca="1">OFFSET(титул!AC$19,-1,-1)</f>
        <v>27</v>
      </c>
      <c r="BW23" s="573">
        <f ca="1">OFFSET(титул!AD$19,-1,-1)</f>
        <v>28</v>
      </c>
      <c r="BX23" s="573">
        <f ca="1">OFFSET(титул!AE$19,-1,-1)</f>
        <v>29</v>
      </c>
      <c r="BY23" s="573">
        <f ca="1">OFFSET(титул!AF$19,-1,-1)</f>
        <v>30</v>
      </c>
      <c r="BZ23" s="573">
        <f ca="1">OFFSET(титул!AG$19,-1,-1)</f>
        <v>31</v>
      </c>
      <c r="CA23" s="573">
        <f ca="1">OFFSET(титул!AH$19,-1,-1)</f>
        <v>32</v>
      </c>
      <c r="CB23" s="573">
        <f ca="1">OFFSET(титул!AI$19,-1,-1)</f>
        <v>33</v>
      </c>
      <c r="CC23" s="573">
        <f ca="1">OFFSET(титул!AJ$19,-1,-1)</f>
        <v>34</v>
      </c>
      <c r="CD23" s="573">
        <f ca="1">OFFSET(титул!AK$19,-1,-1)</f>
        <v>35</v>
      </c>
      <c r="CE23" s="573">
        <f ca="1">OFFSET(титул!AL$19,-1,-1)</f>
        <v>36</v>
      </c>
      <c r="CF23" s="573">
        <f ca="1">OFFSET(титул!AM$19,-1,-1)</f>
        <v>37</v>
      </c>
      <c r="CG23" s="573">
        <f ca="1">OFFSET(титул!AN$19,-1,-1)</f>
        <v>38</v>
      </c>
      <c r="CH23" s="573">
        <f ca="1">OFFSET(титул!AO$19,-1,-1)</f>
        <v>39</v>
      </c>
      <c r="CI23" s="573">
        <f ca="1">OFFSET(титул!AP$19,-1,-1)</f>
        <v>40</v>
      </c>
      <c r="CJ23" s="573">
        <f ca="1">OFFSET(титул!AQ$19,-1,-1)</f>
        <v>41</v>
      </c>
      <c r="CK23" s="573">
        <f ca="1">OFFSET(титул!AR$19,-1,-1)</f>
        <v>42</v>
      </c>
      <c r="CL23" s="573">
        <f ca="1">OFFSET(титул!AS$19,-1,-1)</f>
        <v>43</v>
      </c>
      <c r="CM23" s="573">
        <f ca="1">OFFSET(титул!AT$19,-1,-1)</f>
        <v>44</v>
      </c>
      <c r="CN23" s="573">
        <f ca="1">OFFSET(титул!AU$19,-1,-1)</f>
        <v>45</v>
      </c>
      <c r="CO23" s="573">
        <f ca="1">OFFSET(титул!AV$19,-1,-1)</f>
        <v>46</v>
      </c>
      <c r="CP23" s="573">
        <f ca="1">OFFSET(титул!AW$19,-1,-1)</f>
        <v>47</v>
      </c>
      <c r="CQ23" s="573">
        <f ca="1">OFFSET(титул!AX$19,-1,-1)</f>
        <v>48</v>
      </c>
      <c r="CR23" s="573">
        <f ca="1">OFFSET(титул!AY$19,-1,-1)</f>
        <v>49</v>
      </c>
      <c r="CS23" s="573">
        <f ca="1">OFFSET(титул!AZ$19,-1,-1)</f>
        <v>50</v>
      </c>
      <c r="CT23" s="573">
        <f ca="1">OFFSET(титул!BA$19,-1,-1)</f>
        <v>51</v>
      </c>
    </row>
    <row r="24" spans="2:98" ht="15.75" customHeight="1" x14ac:dyDescent="0.2">
      <c r="B24" s="207" t="s">
        <v>364</v>
      </c>
      <c r="C24" s="206">
        <v>23</v>
      </c>
      <c r="F24" s="135"/>
      <c r="G24" s="136"/>
      <c r="H24" s="39">
        <f>IF(AND(H22&gt;0,H22&lt;&gt;$G22),1,0)</f>
        <v>0</v>
      </c>
      <c r="I24" s="39">
        <f t="shared" ref="I24:L25" si="0">IF(AND(I22&gt;0,I22&lt;&gt;$G22),1,0)</f>
        <v>0</v>
      </c>
      <c r="J24" s="39">
        <f t="shared" si="0"/>
        <v>0</v>
      </c>
      <c r="K24" s="39">
        <f t="shared" si="0"/>
        <v>0</v>
      </c>
      <c r="L24" s="39">
        <f t="shared" si="0"/>
        <v>0</v>
      </c>
      <c r="M24" s="39"/>
      <c r="P24" s="914" t="s">
        <v>365</v>
      </c>
      <c r="Q24" s="914"/>
      <c r="W24" s="39" t="s">
        <v>366</v>
      </c>
      <c r="AF24" t="s">
        <v>367</v>
      </c>
      <c r="AJ24" s="39" t="s">
        <v>368</v>
      </c>
      <c r="AK24" s="39" t="s">
        <v>369</v>
      </c>
      <c r="AM24" s="39" t="s">
        <v>370</v>
      </c>
      <c r="AT24" s="573"/>
      <c r="AU24" s="573"/>
      <c r="AV24" s="573"/>
      <c r="AW24" s="573"/>
      <c r="AX24" s="573"/>
      <c r="AY24" s="573"/>
      <c r="AZ24" s="573"/>
      <c r="BA24" s="573"/>
      <c r="BB24" s="573"/>
      <c r="BC24" s="573"/>
      <c r="BD24" s="573"/>
      <c r="BE24" s="573"/>
      <c r="BF24" s="573"/>
      <c r="BG24" s="573"/>
      <c r="BH24" s="573"/>
      <c r="BI24" s="573"/>
      <c r="BJ24" s="573"/>
      <c r="BK24" s="573"/>
      <c r="BL24" s="573"/>
      <c r="BM24" s="573"/>
      <c r="BN24" s="573"/>
      <c r="BO24" s="573"/>
      <c r="BP24" s="573"/>
      <c r="BQ24" s="573"/>
      <c r="BR24" s="573"/>
      <c r="BS24" s="573"/>
      <c r="BT24" s="573"/>
      <c r="BU24" s="573"/>
      <c r="BV24" s="573"/>
      <c r="BW24" s="573"/>
      <c r="BX24" s="573"/>
      <c r="BY24" s="573"/>
      <c r="BZ24" s="573"/>
      <c r="CA24" s="573"/>
      <c r="CB24" s="573"/>
      <c r="CC24" s="573"/>
      <c r="CD24" s="573"/>
      <c r="CE24" s="573"/>
      <c r="CF24" s="573"/>
      <c r="CG24" s="573"/>
      <c r="CH24" s="573"/>
      <c r="CI24" s="573"/>
      <c r="CJ24" s="573"/>
      <c r="CK24" s="573"/>
      <c r="CL24" s="573"/>
      <c r="CM24" s="573"/>
      <c r="CN24" s="573"/>
      <c r="CO24" s="573"/>
      <c r="CP24" s="573"/>
      <c r="CQ24" s="573"/>
      <c r="CR24" s="573"/>
      <c r="CS24" s="573"/>
      <c r="CT24" s="573"/>
    </row>
    <row r="25" spans="2:98" ht="15.75" x14ac:dyDescent="0.2">
      <c r="B25" s="207" t="s">
        <v>371</v>
      </c>
      <c r="C25" s="206">
        <v>24</v>
      </c>
      <c r="F25" s="133"/>
      <c r="G25" s="39"/>
      <c r="H25" s="39">
        <f>IF(AND(H23&gt;0,H23&lt;&gt;$G23),1,0)</f>
        <v>0</v>
      </c>
      <c r="I25" s="39">
        <f t="shared" si="0"/>
        <v>0</v>
      </c>
      <c r="J25" s="39">
        <f t="shared" si="0"/>
        <v>0</v>
      </c>
      <c r="K25" s="39">
        <f t="shared" si="0"/>
        <v>0</v>
      </c>
      <c r="L25" s="39">
        <f t="shared" si="0"/>
        <v>0</v>
      </c>
      <c r="M25" s="39"/>
      <c r="P25" s="914" t="s">
        <v>372</v>
      </c>
      <c r="Q25" s="914"/>
      <c r="W25" s="39" t="s">
        <v>373</v>
      </c>
      <c r="AF25" t="s">
        <v>354</v>
      </c>
      <c r="AJ25" s="39" t="s">
        <v>374</v>
      </c>
      <c r="AK25" s="39" t="s">
        <v>375</v>
      </c>
      <c r="AM25" s="39" t="s">
        <v>376</v>
      </c>
      <c r="AT25" s="898">
        <v>5</v>
      </c>
      <c r="AU25" s="573"/>
      <c r="AV25" s="573">
        <f>COUNTBLANK(титул!$B23:'титул'!B23)</f>
        <v>1</v>
      </c>
      <c r="AW25" s="573">
        <f>COUNTBLANK(титул!$B23:'титул'!C23)</f>
        <v>2</v>
      </c>
      <c r="AX25" s="573">
        <f>COUNTBLANK(титул!$B23:'титул'!D23)</f>
        <v>3</v>
      </c>
      <c r="AY25" s="573">
        <f>COUNTBLANK(титул!$B23:'титул'!E23)</f>
        <v>4</v>
      </c>
      <c r="AZ25" s="573">
        <f>COUNTBLANK(титул!$B23:'титул'!F23)</f>
        <v>5</v>
      </c>
      <c r="BA25" s="573">
        <f>COUNTBLANK(титул!$B23:'титул'!G23)</f>
        <v>6</v>
      </c>
      <c r="BB25" s="573">
        <f>COUNTBLANK(титул!$B23:'титул'!H23)</f>
        <v>7</v>
      </c>
      <c r="BC25" s="573">
        <f>COUNTBLANK(титул!$B23:'титул'!I23)</f>
        <v>8</v>
      </c>
      <c r="BD25" s="573">
        <f>COUNTBLANK(титул!$B23:'титул'!J23)</f>
        <v>9</v>
      </c>
      <c r="BE25" s="573">
        <f>COUNTBLANK(титул!$B23:'титул'!K23)</f>
        <v>10</v>
      </c>
      <c r="BF25" s="573">
        <f>COUNTBLANK(титул!$B23:'титул'!L23)</f>
        <v>11</v>
      </c>
      <c r="BG25" s="573">
        <f>COUNTBLANK(титул!$B23:'титул'!M23)</f>
        <v>12</v>
      </c>
      <c r="BH25" s="573">
        <f>COUNTBLANK(титул!$B23:'титул'!N23)</f>
        <v>13</v>
      </c>
      <c r="BI25" s="573">
        <f>COUNTBLANK(титул!$B23:'титул'!O23)</f>
        <v>14</v>
      </c>
      <c r="BJ25" s="573">
        <f>COUNTBLANK(титул!$B23:'титул'!P23)</f>
        <v>15</v>
      </c>
      <c r="BK25" s="573">
        <f>COUNTBLANK(титул!$B23:'титул'!Q23)</f>
        <v>16</v>
      </c>
      <c r="BL25" s="573">
        <f>COUNTBLANK(титул!$B23:'титул'!R23)</f>
        <v>17</v>
      </c>
      <c r="BM25" s="573">
        <f>COUNTBLANK(титул!$B23:'титул'!S23)</f>
        <v>18</v>
      </c>
      <c r="BN25" s="573">
        <f>COUNTBLANK(титул!$B23:'титул'!T23)</f>
        <v>19</v>
      </c>
      <c r="BO25" s="573">
        <f>COUNTBLANK(титул!$B23:'титул'!U23)</f>
        <v>20</v>
      </c>
      <c r="BP25" s="573">
        <f>COUNTBLANK(титул!$B23:'титул'!V23)</f>
        <v>21</v>
      </c>
      <c r="BQ25" s="573">
        <f>COUNTBLANK(титул!$B23:'титул'!W23)</f>
        <v>22</v>
      </c>
      <c r="BR25" s="573">
        <f>COUNTBLANK(титул!$B23:'титул'!X23)</f>
        <v>23</v>
      </c>
      <c r="BS25" s="573">
        <f>COUNTBLANK(титул!$B23:'титул'!Y23)</f>
        <v>24</v>
      </c>
      <c r="BT25" s="573">
        <f>COUNTBLANK(титул!$B23:'титул'!Z23)</f>
        <v>25</v>
      </c>
      <c r="BU25" s="573">
        <f>COUNTBLANK(титул!$B23:'титул'!AA23)</f>
        <v>26</v>
      </c>
      <c r="BV25" s="573">
        <f>COUNTBLANK(титул!$B23:'титул'!AB23)</f>
        <v>27</v>
      </c>
      <c r="BW25" s="573">
        <f>COUNTBLANK(титул!$B23:'титул'!AC23)</f>
        <v>28</v>
      </c>
      <c r="BX25" s="573">
        <f>COUNTBLANK(титул!$B23:'титул'!AD23)</f>
        <v>29</v>
      </c>
      <c r="BY25" s="573">
        <f>COUNTBLANK(титул!$B23:'титул'!AE23)</f>
        <v>30</v>
      </c>
      <c r="BZ25" s="573">
        <f>COUNTBLANK(титул!$B23:'титул'!AF23)</f>
        <v>31</v>
      </c>
      <c r="CA25" s="573">
        <f>COUNTBLANK(титул!$B23:'титул'!AG23)</f>
        <v>32</v>
      </c>
      <c r="CB25" s="573">
        <f>COUNTBLANK(титул!$B23:'титул'!AH23)</f>
        <v>33</v>
      </c>
      <c r="CC25" s="573">
        <f>COUNTBLANK(титул!$B23:'титул'!AI23)</f>
        <v>34</v>
      </c>
      <c r="CD25" s="573">
        <f>COUNTBLANK(титул!$B23:'титул'!AJ23)</f>
        <v>35</v>
      </c>
      <c r="CE25" s="573">
        <f>COUNTBLANK(титул!$B23:'титул'!AK23)</f>
        <v>36</v>
      </c>
      <c r="CF25" s="573">
        <f>COUNTBLANK(титул!$B23:'титул'!AL23)</f>
        <v>37</v>
      </c>
      <c r="CG25" s="573">
        <f>COUNTBLANK(титул!$B23:'титул'!AM23)</f>
        <v>38</v>
      </c>
      <c r="CH25" s="573">
        <f>COUNTBLANK(титул!$B23:'титул'!AN23)</f>
        <v>39</v>
      </c>
      <c r="CI25" s="573">
        <f>COUNTBLANK(титул!$B23:'титул'!AO23)</f>
        <v>40</v>
      </c>
      <c r="CJ25" s="573">
        <f>COUNTBLANK(титул!$B23:'титул'!AP23)</f>
        <v>41</v>
      </c>
      <c r="CK25" s="573">
        <f>COUNTBLANK(титул!$B23:'титул'!AQ23)</f>
        <v>42</v>
      </c>
      <c r="CL25" s="573">
        <f>COUNTBLANK(титул!$B23:'титул'!AR23)</f>
        <v>43</v>
      </c>
      <c r="CM25" s="573">
        <f>COUNTBLANK(титул!$B23:'титул'!AS23)</f>
        <v>44</v>
      </c>
      <c r="CN25" s="573">
        <f>COUNTBLANK(титул!$B23:'титул'!AT23)</f>
        <v>45</v>
      </c>
      <c r="CO25" s="573">
        <f>COUNTBLANK(титул!$B23:'титул'!AU23)</f>
        <v>46</v>
      </c>
      <c r="CP25" s="573">
        <f>COUNTBLANK(титул!$B23:'титул'!AV23)</f>
        <v>47</v>
      </c>
      <c r="CQ25" s="573">
        <f>COUNTBLANK(титул!$B23:'титул'!AW23)</f>
        <v>48</v>
      </c>
      <c r="CR25" s="573">
        <f>COUNTBLANK(титул!$B23:'титул'!AX23)</f>
        <v>49</v>
      </c>
      <c r="CS25" s="573">
        <f>COUNTBLANK(титул!$B23:'титул'!AY23)</f>
        <v>50</v>
      </c>
      <c r="CT25" s="573">
        <f>COUNTBLANK(титул!$B23:'титул'!AZ23)</f>
        <v>51</v>
      </c>
    </row>
    <row r="26" spans="2:98" ht="15.75" x14ac:dyDescent="0.2">
      <c r="B26" s="207" t="s">
        <v>377</v>
      </c>
      <c r="C26" s="206">
        <v>25</v>
      </c>
      <c r="F26" s="35"/>
      <c r="P26" s="914" t="s">
        <v>378</v>
      </c>
      <c r="Q26" s="914"/>
      <c r="AF26" t="s">
        <v>379</v>
      </c>
      <c r="AJ26" s="39" t="s">
        <v>380</v>
      </c>
      <c r="AK26" s="39" t="s">
        <v>375</v>
      </c>
      <c r="AM26" s="39" t="s">
        <v>381</v>
      </c>
      <c r="AT26" s="898"/>
      <c r="AU26" s="573"/>
      <c r="AV26" s="573">
        <f ca="1">OFFSET(титул!C$19,-1,-1)</f>
        <v>1</v>
      </c>
      <c r="AW26" s="573">
        <f ca="1">OFFSET(титул!D$19,-1,-1)</f>
        <v>2</v>
      </c>
      <c r="AX26" s="573">
        <f ca="1">OFFSET(титул!E$19,-1,-1)</f>
        <v>3</v>
      </c>
      <c r="AY26" s="573">
        <f ca="1">OFFSET(титул!F$19,-1,-1)</f>
        <v>4</v>
      </c>
      <c r="AZ26" s="573">
        <f ca="1">OFFSET(титул!G$19,-1,-1)</f>
        <v>5</v>
      </c>
      <c r="BA26" s="573">
        <f ca="1">OFFSET(титул!H$19,-1,-1)</f>
        <v>6</v>
      </c>
      <c r="BB26" s="573">
        <f ca="1">OFFSET(титул!I$19,-1,-1)</f>
        <v>7</v>
      </c>
      <c r="BC26" s="573">
        <f ca="1">OFFSET(титул!J$19,-1,-1)</f>
        <v>8</v>
      </c>
      <c r="BD26" s="573">
        <f ca="1">OFFSET(титул!K$19,-1,-1)</f>
        <v>9</v>
      </c>
      <c r="BE26" s="573">
        <f ca="1">OFFSET(титул!L$19,-1,-1)</f>
        <v>10</v>
      </c>
      <c r="BF26" s="573">
        <f ca="1">OFFSET(титул!M$19,-1,-1)</f>
        <v>11</v>
      </c>
      <c r="BG26" s="573">
        <f ca="1">OFFSET(титул!N$19,-1,-1)</f>
        <v>12</v>
      </c>
      <c r="BH26" s="573">
        <f ca="1">OFFSET(титул!O$19,-1,-1)</f>
        <v>13</v>
      </c>
      <c r="BI26" s="573">
        <f ca="1">OFFSET(титул!P$19,-1,-1)</f>
        <v>14</v>
      </c>
      <c r="BJ26" s="573">
        <f ca="1">OFFSET(титул!Q$19,-1,-1)</f>
        <v>15</v>
      </c>
      <c r="BK26" s="573">
        <f ca="1">OFFSET(титул!R$19,-1,-1)</f>
        <v>16</v>
      </c>
      <c r="BL26" s="573">
        <f ca="1">OFFSET(титул!S$19,-1,-1)</f>
        <v>17</v>
      </c>
      <c r="BM26" s="573">
        <f ca="1">OFFSET(титул!T$19,-1,-1)</f>
        <v>18</v>
      </c>
      <c r="BN26" s="573">
        <f ca="1">OFFSET(титул!U$19,-1,-1)</f>
        <v>19</v>
      </c>
      <c r="BO26" s="573">
        <f ca="1">OFFSET(титул!V$19,-1,-1)</f>
        <v>20</v>
      </c>
      <c r="BP26" s="573">
        <f ca="1">OFFSET(титул!W$19,-1,-1)</f>
        <v>21</v>
      </c>
      <c r="BQ26" s="573">
        <f ca="1">OFFSET(титул!X$19,-1,-1)</f>
        <v>22</v>
      </c>
      <c r="BR26" s="573">
        <f ca="1">OFFSET(титул!Y$19,-1,-1)</f>
        <v>23</v>
      </c>
      <c r="BS26" s="573">
        <f ca="1">OFFSET(титул!Z$19,-1,-1)</f>
        <v>24</v>
      </c>
      <c r="BT26" s="573">
        <f ca="1">OFFSET(титул!AA$19,-1,-1)</f>
        <v>25</v>
      </c>
      <c r="BU26" s="573">
        <f ca="1">OFFSET(титул!AB$19,-1,-1)</f>
        <v>26</v>
      </c>
      <c r="BV26" s="573">
        <f ca="1">OFFSET(титул!AC$19,-1,-1)</f>
        <v>27</v>
      </c>
      <c r="BW26" s="573">
        <f ca="1">OFFSET(титул!AD$19,-1,-1)</f>
        <v>28</v>
      </c>
      <c r="BX26" s="573">
        <f ca="1">OFFSET(титул!AE$19,-1,-1)</f>
        <v>29</v>
      </c>
      <c r="BY26" s="573">
        <f ca="1">OFFSET(титул!AF$19,-1,-1)</f>
        <v>30</v>
      </c>
      <c r="BZ26" s="573">
        <f ca="1">OFFSET(титул!AG$19,-1,-1)</f>
        <v>31</v>
      </c>
      <c r="CA26" s="573">
        <f ca="1">OFFSET(титул!AH$19,-1,-1)</f>
        <v>32</v>
      </c>
      <c r="CB26" s="573">
        <f ca="1">OFFSET(титул!AI$19,-1,-1)</f>
        <v>33</v>
      </c>
      <c r="CC26" s="573">
        <f ca="1">OFFSET(титул!AJ$19,-1,-1)</f>
        <v>34</v>
      </c>
      <c r="CD26" s="573">
        <f ca="1">OFFSET(титул!AK$19,-1,-1)</f>
        <v>35</v>
      </c>
      <c r="CE26" s="573">
        <f ca="1">OFFSET(титул!AL$19,-1,-1)</f>
        <v>36</v>
      </c>
      <c r="CF26" s="573">
        <f ca="1">OFFSET(титул!AM$19,-1,-1)</f>
        <v>37</v>
      </c>
      <c r="CG26" s="573">
        <f ca="1">OFFSET(титул!AN$19,-1,-1)</f>
        <v>38</v>
      </c>
      <c r="CH26" s="573">
        <f ca="1">OFFSET(титул!AO$19,-1,-1)</f>
        <v>39</v>
      </c>
      <c r="CI26" s="573">
        <f ca="1">OFFSET(титул!AP$19,-1,-1)</f>
        <v>40</v>
      </c>
      <c r="CJ26" s="573">
        <f ca="1">OFFSET(титул!AQ$19,-1,-1)</f>
        <v>41</v>
      </c>
      <c r="CK26" s="573">
        <f ca="1">OFFSET(титул!AR$19,-1,-1)</f>
        <v>42</v>
      </c>
      <c r="CL26" s="573">
        <f ca="1">OFFSET(титул!AS$19,-1,-1)</f>
        <v>43</v>
      </c>
      <c r="CM26" s="573">
        <f ca="1">OFFSET(титул!AT$19,-1,-1)</f>
        <v>44</v>
      </c>
      <c r="CN26" s="573">
        <f ca="1">OFFSET(титул!AU$19,-1,-1)</f>
        <v>45</v>
      </c>
      <c r="CO26" s="573">
        <f ca="1">OFFSET(титул!AV$19,-1,-1)</f>
        <v>46</v>
      </c>
      <c r="CP26" s="573">
        <f ca="1">OFFSET(титул!AW$19,-1,-1)</f>
        <v>47</v>
      </c>
      <c r="CQ26" s="573">
        <f ca="1">OFFSET(титул!AX$19,-1,-1)</f>
        <v>48</v>
      </c>
      <c r="CR26" s="573">
        <f ca="1">OFFSET(титул!AY$19,-1,-1)</f>
        <v>49</v>
      </c>
      <c r="CS26" s="573">
        <f ca="1">OFFSET(титул!AZ$19,-1,-1)</f>
        <v>50</v>
      </c>
      <c r="CT26" s="573">
        <f ca="1">OFFSET(титул!BA$19,-1,-1)</f>
        <v>51</v>
      </c>
    </row>
    <row r="27" spans="2:98" ht="15.75" x14ac:dyDescent="0.2">
      <c r="B27" s="207" t="s">
        <v>382</v>
      </c>
      <c r="C27" s="206">
        <v>26</v>
      </c>
      <c r="E27" s="899" t="s">
        <v>383</v>
      </c>
      <c r="F27" s="899"/>
      <c r="G27" s="899"/>
      <c r="H27" s="39">
        <v>16</v>
      </c>
      <c r="J27" s="899" t="s">
        <v>384</v>
      </c>
      <c r="K27" s="899"/>
      <c r="L27" s="39">
        <v>5</v>
      </c>
      <c r="P27" s="914" t="s">
        <v>385</v>
      </c>
      <c r="Q27" s="914"/>
      <c r="AF27" t="s">
        <v>386</v>
      </c>
      <c r="AJ27" s="39" t="s">
        <v>387</v>
      </c>
      <c r="AK27" s="39" t="s">
        <v>375</v>
      </c>
      <c r="AM27" s="39" t="s">
        <v>388</v>
      </c>
      <c r="AT27" s="573"/>
      <c r="AU27" s="573"/>
      <c r="AV27" s="573"/>
      <c r="AW27" s="573"/>
      <c r="AX27" s="573"/>
      <c r="AY27" s="573"/>
      <c r="AZ27" s="573"/>
      <c r="BA27" s="573"/>
      <c r="BB27" s="573"/>
      <c r="BC27" s="573"/>
      <c r="BD27" s="573"/>
      <c r="BE27" s="573"/>
      <c r="BF27" s="573"/>
      <c r="BG27" s="573"/>
      <c r="BH27" s="573"/>
      <c r="BI27" s="573"/>
      <c r="BJ27" s="573"/>
      <c r="BK27" s="573"/>
      <c r="BL27" s="573"/>
      <c r="BM27" s="573"/>
      <c r="BN27" s="573"/>
      <c r="BO27" s="573"/>
      <c r="BP27" s="573"/>
      <c r="BQ27" s="573"/>
      <c r="BR27" s="573"/>
      <c r="BS27" s="573"/>
      <c r="BT27" s="573"/>
      <c r="BU27" s="573"/>
      <c r="BV27" s="573"/>
      <c r="BW27" s="573"/>
      <c r="BX27" s="573"/>
      <c r="BY27" s="573"/>
      <c r="BZ27" s="573"/>
      <c r="CA27" s="573"/>
      <c r="CB27" s="573"/>
      <c r="CC27" s="573"/>
      <c r="CD27" s="573"/>
      <c r="CE27" s="573"/>
      <c r="CF27" s="573"/>
      <c r="CG27" s="573"/>
      <c r="CH27" s="573"/>
      <c r="CI27" s="573"/>
      <c r="CJ27" s="573"/>
      <c r="CK27" s="573"/>
      <c r="CL27" s="573"/>
      <c r="CM27" s="573"/>
      <c r="CN27" s="573"/>
      <c r="CO27" s="573"/>
      <c r="CP27" s="573"/>
      <c r="CQ27" s="573"/>
      <c r="CR27" s="573"/>
      <c r="CS27" s="573"/>
      <c r="CT27" s="573"/>
    </row>
    <row r="28" spans="2:98" ht="15.75" x14ac:dyDescent="0.2">
      <c r="B28" s="207" t="s">
        <v>161</v>
      </c>
      <c r="C28" s="206">
        <v>27</v>
      </c>
      <c r="E28" s="899" t="s">
        <v>389</v>
      </c>
      <c r="F28" s="899"/>
      <c r="G28" s="899"/>
      <c r="H28" s="39">
        <v>16</v>
      </c>
      <c r="J28" s="899" t="s">
        <v>390</v>
      </c>
      <c r="K28" s="899"/>
      <c r="L28" s="39">
        <v>180</v>
      </c>
      <c r="P28" s="914" t="s">
        <v>391</v>
      </c>
      <c r="Q28" s="914"/>
      <c r="AF28" t="s">
        <v>392</v>
      </c>
      <c r="AJ28" s="39" t="s">
        <v>393</v>
      </c>
      <c r="AK28" s="39" t="s">
        <v>394</v>
      </c>
      <c r="AM28" s="39" t="s">
        <v>395</v>
      </c>
      <c r="AT28" s="898">
        <v>6</v>
      </c>
      <c r="AU28" s="573"/>
      <c r="AV28" s="573">
        <f>COUNTBLANK(титул!$B24:'титул'!B24)</f>
        <v>1</v>
      </c>
      <c r="AW28" s="573">
        <f>COUNTBLANK(титул!$B24:'титул'!C24)</f>
        <v>2</v>
      </c>
      <c r="AX28" s="573">
        <f>COUNTBLANK(титул!$B24:'титул'!D24)</f>
        <v>3</v>
      </c>
      <c r="AY28" s="573">
        <f>COUNTBLANK(титул!$B24:'титул'!E24)</f>
        <v>4</v>
      </c>
      <c r="AZ28" s="573">
        <f>COUNTBLANK(титул!$B24:'титул'!F24)</f>
        <v>5</v>
      </c>
      <c r="BA28" s="573">
        <f>COUNTBLANK(титул!$B24:'титул'!G24)</f>
        <v>6</v>
      </c>
      <c r="BB28" s="573">
        <f>COUNTBLANK(титул!$B24:'титул'!H24)</f>
        <v>7</v>
      </c>
      <c r="BC28" s="573">
        <f>COUNTBLANK(титул!$B24:'титул'!I24)</f>
        <v>8</v>
      </c>
      <c r="BD28" s="573">
        <f>COUNTBLANK(титул!$B24:'титул'!J24)</f>
        <v>9</v>
      </c>
      <c r="BE28" s="573">
        <f>COUNTBLANK(титул!$B24:'титул'!K24)</f>
        <v>10</v>
      </c>
      <c r="BF28" s="573">
        <f>COUNTBLANK(титул!$B24:'титул'!L24)</f>
        <v>11</v>
      </c>
      <c r="BG28" s="573">
        <f>COUNTBLANK(титул!$B24:'титул'!M24)</f>
        <v>12</v>
      </c>
      <c r="BH28" s="573">
        <f>COUNTBLANK(титул!$B24:'титул'!N24)</f>
        <v>13</v>
      </c>
      <c r="BI28" s="573">
        <f>COUNTBLANK(титул!$B24:'титул'!O24)</f>
        <v>14</v>
      </c>
      <c r="BJ28" s="573">
        <f>COUNTBLANK(титул!$B24:'титул'!P24)</f>
        <v>15</v>
      </c>
      <c r="BK28" s="573">
        <f>COUNTBLANK(титул!$B24:'титул'!Q24)</f>
        <v>16</v>
      </c>
      <c r="BL28" s="573">
        <f>COUNTBLANK(титул!$B24:'титул'!R24)</f>
        <v>17</v>
      </c>
      <c r="BM28" s="573">
        <f>COUNTBLANK(титул!$B24:'титул'!S24)</f>
        <v>18</v>
      </c>
      <c r="BN28" s="573">
        <f>COUNTBLANK(титул!$B24:'титул'!T24)</f>
        <v>19</v>
      </c>
      <c r="BO28" s="573">
        <f>COUNTBLANK(титул!$B24:'титул'!U24)</f>
        <v>20</v>
      </c>
      <c r="BP28" s="573">
        <f>COUNTBLANK(титул!$B24:'титул'!V24)</f>
        <v>21</v>
      </c>
      <c r="BQ28" s="573">
        <f>COUNTBLANK(титул!$B24:'титул'!W24)</f>
        <v>22</v>
      </c>
      <c r="BR28" s="573">
        <f>COUNTBLANK(титул!$B24:'титул'!X24)</f>
        <v>23</v>
      </c>
      <c r="BS28" s="573">
        <f>COUNTBLANK(титул!$B24:'титул'!Y24)</f>
        <v>24</v>
      </c>
      <c r="BT28" s="573">
        <f>COUNTBLANK(титул!$B24:'титул'!Z24)</f>
        <v>25</v>
      </c>
      <c r="BU28" s="573">
        <f>COUNTBLANK(титул!$B24:'титул'!AA24)</f>
        <v>26</v>
      </c>
      <c r="BV28" s="573">
        <f>COUNTBLANK(титул!$B24:'титул'!AB24)</f>
        <v>27</v>
      </c>
      <c r="BW28" s="573">
        <f>COUNTBLANK(титул!$B24:'титул'!AC24)</f>
        <v>28</v>
      </c>
      <c r="BX28" s="573">
        <f>COUNTBLANK(титул!$B24:'титул'!AD24)</f>
        <v>29</v>
      </c>
      <c r="BY28" s="573">
        <f>COUNTBLANK(титул!$B24:'титул'!AE24)</f>
        <v>30</v>
      </c>
      <c r="BZ28" s="573">
        <f>COUNTBLANK(титул!$B24:'титул'!AF24)</f>
        <v>31</v>
      </c>
      <c r="CA28" s="573">
        <f>COUNTBLANK(титул!$B24:'титул'!AG24)</f>
        <v>32</v>
      </c>
      <c r="CB28" s="573">
        <f>COUNTBLANK(титул!$B24:'титул'!AH24)</f>
        <v>33</v>
      </c>
      <c r="CC28" s="573">
        <f>COUNTBLANK(титул!$B24:'титул'!AI24)</f>
        <v>34</v>
      </c>
      <c r="CD28" s="573">
        <f>COUNTBLANK(титул!$B24:'титул'!AJ24)</f>
        <v>35</v>
      </c>
      <c r="CE28" s="573">
        <f>COUNTBLANK(титул!$B24:'титул'!AK24)</f>
        <v>36</v>
      </c>
      <c r="CF28" s="573">
        <f>COUNTBLANK(титул!$B24:'титул'!AL24)</f>
        <v>37</v>
      </c>
      <c r="CG28" s="573">
        <f>COUNTBLANK(титул!$B24:'титул'!AM24)</f>
        <v>38</v>
      </c>
      <c r="CH28" s="573">
        <f>COUNTBLANK(титул!$B24:'титул'!AN24)</f>
        <v>39</v>
      </c>
      <c r="CI28" s="573">
        <f>COUNTBLANK(титул!$B24:'титул'!AO24)</f>
        <v>40</v>
      </c>
      <c r="CJ28" s="573">
        <f>COUNTBLANK(титул!$B24:'титул'!AP24)</f>
        <v>41</v>
      </c>
      <c r="CK28" s="573">
        <f>COUNTBLANK(титул!$B24:'титул'!AQ24)</f>
        <v>42</v>
      </c>
      <c r="CL28" s="573">
        <f>COUNTBLANK(титул!$B24:'титул'!AR24)</f>
        <v>43</v>
      </c>
      <c r="CM28" s="573">
        <f>COUNTBLANK(титул!$B24:'титул'!AS24)</f>
        <v>44</v>
      </c>
      <c r="CN28" s="573">
        <f>COUNTBLANK(титул!$B24:'титул'!AT24)</f>
        <v>45</v>
      </c>
      <c r="CO28" s="573">
        <f>COUNTBLANK(титул!$B24:'титул'!AU24)</f>
        <v>46</v>
      </c>
      <c r="CP28" s="573">
        <f>COUNTBLANK(титул!$B24:'титул'!AV24)</f>
        <v>47</v>
      </c>
      <c r="CQ28" s="573">
        <f>COUNTBLANK(титул!$B24:'титул'!AW24)</f>
        <v>48</v>
      </c>
      <c r="CR28" s="573">
        <f>COUNTBLANK(титул!$B24:'титул'!AX24)</f>
        <v>49</v>
      </c>
      <c r="CS28" s="573">
        <f>COUNTBLANK(титул!$B24:'титул'!AY24)</f>
        <v>50</v>
      </c>
      <c r="CT28" s="573">
        <f>COUNTBLANK(титул!$B24:'титул'!AZ24)</f>
        <v>51</v>
      </c>
    </row>
    <row r="29" spans="2:98" ht="15.75" x14ac:dyDescent="0.2">
      <c r="B29" s="207" t="s">
        <v>396</v>
      </c>
      <c r="C29" s="206">
        <v>28</v>
      </c>
      <c r="F29" s="35"/>
      <c r="J29" s="39" t="s">
        <v>397</v>
      </c>
      <c r="K29" s="39"/>
      <c r="L29" s="39"/>
      <c r="AF29" t="s">
        <v>398</v>
      </c>
      <c r="AJ29" s="39" t="s">
        <v>399</v>
      </c>
      <c r="AK29" s="39" t="s">
        <v>400</v>
      </c>
      <c r="AM29" s="39" t="s">
        <v>401</v>
      </c>
      <c r="AT29" s="898"/>
      <c r="AU29" s="573"/>
      <c r="AV29" s="573">
        <f ca="1">OFFSET(титул!C$19,-1,-1)</f>
        <v>1</v>
      </c>
      <c r="AW29" s="573">
        <f ca="1">OFFSET(титул!D$19,-1,-1)</f>
        <v>2</v>
      </c>
      <c r="AX29" s="573">
        <f ca="1">OFFSET(титул!E$19,-1,-1)</f>
        <v>3</v>
      </c>
      <c r="AY29" s="573">
        <f ca="1">OFFSET(титул!F$19,-1,-1)</f>
        <v>4</v>
      </c>
      <c r="AZ29" s="573">
        <f ca="1">OFFSET(титул!G$19,-1,-1)</f>
        <v>5</v>
      </c>
      <c r="BA29" s="573">
        <f ca="1">OFFSET(титул!H$19,-1,-1)</f>
        <v>6</v>
      </c>
      <c r="BB29" s="573">
        <f ca="1">OFFSET(титул!I$19,-1,-1)</f>
        <v>7</v>
      </c>
      <c r="BC29" s="573">
        <f ca="1">OFFSET(титул!J$19,-1,-1)</f>
        <v>8</v>
      </c>
      <c r="BD29" s="573">
        <f ca="1">OFFSET(титул!K$19,-1,-1)</f>
        <v>9</v>
      </c>
      <c r="BE29" s="573">
        <f ca="1">OFFSET(титул!L$19,-1,-1)</f>
        <v>10</v>
      </c>
      <c r="BF29" s="573">
        <f ca="1">OFFSET(титул!M$19,-1,-1)</f>
        <v>11</v>
      </c>
      <c r="BG29" s="573">
        <f ca="1">OFFSET(титул!N$19,-1,-1)</f>
        <v>12</v>
      </c>
      <c r="BH29" s="573">
        <f ca="1">OFFSET(титул!O$19,-1,-1)</f>
        <v>13</v>
      </c>
      <c r="BI29" s="573">
        <f ca="1">OFFSET(титул!P$19,-1,-1)</f>
        <v>14</v>
      </c>
      <c r="BJ29" s="573">
        <f ca="1">OFFSET(титул!Q$19,-1,-1)</f>
        <v>15</v>
      </c>
      <c r="BK29" s="573">
        <f ca="1">OFFSET(титул!R$19,-1,-1)</f>
        <v>16</v>
      </c>
      <c r="BL29" s="573">
        <f ca="1">OFFSET(титул!S$19,-1,-1)</f>
        <v>17</v>
      </c>
      <c r="BM29" s="573">
        <f ca="1">OFFSET(титул!T$19,-1,-1)</f>
        <v>18</v>
      </c>
      <c r="BN29" s="573">
        <f ca="1">OFFSET(титул!U$19,-1,-1)</f>
        <v>19</v>
      </c>
      <c r="BO29" s="573">
        <f ca="1">OFFSET(титул!V$19,-1,-1)</f>
        <v>20</v>
      </c>
      <c r="BP29" s="573">
        <f ca="1">OFFSET(титул!W$19,-1,-1)</f>
        <v>21</v>
      </c>
      <c r="BQ29" s="573">
        <f ca="1">OFFSET(титул!X$19,-1,-1)</f>
        <v>22</v>
      </c>
      <c r="BR29" s="573">
        <f ca="1">OFFSET(титул!Y$19,-1,-1)</f>
        <v>23</v>
      </c>
      <c r="BS29" s="573">
        <f ca="1">OFFSET(титул!Z$19,-1,-1)</f>
        <v>24</v>
      </c>
      <c r="BT29" s="573">
        <f ca="1">OFFSET(титул!AA$19,-1,-1)</f>
        <v>25</v>
      </c>
      <c r="BU29" s="573">
        <f ca="1">OFFSET(титул!AB$19,-1,-1)</f>
        <v>26</v>
      </c>
      <c r="BV29" s="573">
        <f ca="1">OFFSET(титул!AC$19,-1,-1)</f>
        <v>27</v>
      </c>
      <c r="BW29" s="573">
        <f ca="1">OFFSET(титул!AD$19,-1,-1)</f>
        <v>28</v>
      </c>
      <c r="BX29" s="573">
        <f ca="1">OFFSET(титул!AE$19,-1,-1)</f>
        <v>29</v>
      </c>
      <c r="BY29" s="573">
        <f ca="1">OFFSET(титул!AF$19,-1,-1)</f>
        <v>30</v>
      </c>
      <c r="BZ29" s="573">
        <f ca="1">OFFSET(титул!AG$19,-1,-1)</f>
        <v>31</v>
      </c>
      <c r="CA29" s="573">
        <f ca="1">OFFSET(титул!AH$19,-1,-1)</f>
        <v>32</v>
      </c>
      <c r="CB29" s="573">
        <f ca="1">OFFSET(титул!AI$19,-1,-1)</f>
        <v>33</v>
      </c>
      <c r="CC29" s="573">
        <f ca="1">OFFSET(титул!AJ$19,-1,-1)</f>
        <v>34</v>
      </c>
      <c r="CD29" s="573">
        <f ca="1">OFFSET(титул!AK$19,-1,-1)</f>
        <v>35</v>
      </c>
      <c r="CE29" s="573">
        <f ca="1">OFFSET(титул!AL$19,-1,-1)</f>
        <v>36</v>
      </c>
      <c r="CF29" s="573">
        <f ca="1">OFFSET(титул!AM$19,-1,-1)</f>
        <v>37</v>
      </c>
      <c r="CG29" s="573">
        <f ca="1">OFFSET(титул!AN$19,-1,-1)</f>
        <v>38</v>
      </c>
      <c r="CH29" s="573">
        <f ca="1">OFFSET(титул!AO$19,-1,-1)</f>
        <v>39</v>
      </c>
      <c r="CI29" s="573">
        <f ca="1">OFFSET(титул!AP$19,-1,-1)</f>
        <v>40</v>
      </c>
      <c r="CJ29" s="573">
        <f ca="1">OFFSET(титул!AQ$19,-1,-1)</f>
        <v>41</v>
      </c>
      <c r="CK29" s="573">
        <f ca="1">OFFSET(титул!AR$19,-1,-1)</f>
        <v>42</v>
      </c>
      <c r="CL29" s="573">
        <f ca="1">OFFSET(титул!AS$19,-1,-1)</f>
        <v>43</v>
      </c>
      <c r="CM29" s="573">
        <f ca="1">OFFSET(титул!AT$19,-1,-1)</f>
        <v>44</v>
      </c>
      <c r="CN29" s="573">
        <f ca="1">OFFSET(титул!AU$19,-1,-1)</f>
        <v>45</v>
      </c>
      <c r="CO29" s="573">
        <f ca="1">OFFSET(титул!AV$19,-1,-1)</f>
        <v>46</v>
      </c>
      <c r="CP29" s="573">
        <f ca="1">OFFSET(титул!AW$19,-1,-1)</f>
        <v>47</v>
      </c>
      <c r="CQ29" s="573">
        <f ca="1">OFFSET(титул!AX$19,-1,-1)</f>
        <v>48</v>
      </c>
      <c r="CR29" s="573">
        <f ca="1">OFFSET(титул!AY$19,-1,-1)</f>
        <v>49</v>
      </c>
      <c r="CS29" s="573">
        <f ca="1">OFFSET(титул!AZ$19,-1,-1)</f>
        <v>50</v>
      </c>
      <c r="CT29" s="573">
        <f ca="1">OFFSET(титул!BA$19,-1,-1)</f>
        <v>51</v>
      </c>
    </row>
    <row r="30" spans="2:98" ht="15.75" x14ac:dyDescent="0.2">
      <c r="B30" s="207" t="s">
        <v>402</v>
      </c>
      <c r="C30" s="206">
        <v>29</v>
      </c>
      <c r="F30" s="35"/>
      <c r="AF30" t="s">
        <v>403</v>
      </c>
      <c r="AJ30" s="39" t="s">
        <v>404</v>
      </c>
      <c r="AK30" s="39" t="s">
        <v>405</v>
      </c>
      <c r="AM30" s="39" t="s">
        <v>406</v>
      </c>
      <c r="AT30" s="573"/>
      <c r="AU30" s="573"/>
      <c r="AV30" s="573"/>
      <c r="AW30" s="573"/>
      <c r="AX30" s="573"/>
      <c r="AY30" s="573"/>
      <c r="AZ30" s="573"/>
      <c r="BA30" s="573"/>
      <c r="BB30" s="573"/>
      <c r="BC30" s="573"/>
      <c r="BD30" s="573"/>
      <c r="BE30" s="573"/>
      <c r="BF30" s="573"/>
      <c r="BG30" s="573"/>
      <c r="BH30" s="573"/>
      <c r="BI30" s="573"/>
      <c r="BJ30" s="573"/>
      <c r="BK30" s="573"/>
      <c r="BL30" s="573"/>
      <c r="BM30" s="573"/>
      <c r="BN30" s="573"/>
      <c r="BO30" s="573"/>
      <c r="BP30" s="573"/>
      <c r="BQ30" s="573"/>
      <c r="BR30" s="573"/>
      <c r="BS30" s="573"/>
      <c r="BT30" s="573"/>
      <c r="BU30" s="573"/>
      <c r="BV30" s="573"/>
      <c r="BW30" s="573"/>
      <c r="BX30" s="573"/>
      <c r="BY30" s="573"/>
      <c r="BZ30" s="573"/>
      <c r="CA30" s="573"/>
      <c r="CB30" s="573"/>
      <c r="CC30" s="573"/>
      <c r="CD30" s="573"/>
      <c r="CE30" s="573"/>
      <c r="CF30" s="573"/>
      <c r="CG30" s="573"/>
      <c r="CH30" s="573"/>
      <c r="CI30" s="573"/>
      <c r="CJ30" s="573"/>
      <c r="CK30" s="573"/>
      <c r="CL30" s="573"/>
      <c r="CM30" s="573"/>
      <c r="CN30" s="573"/>
      <c r="CO30" s="573"/>
      <c r="CP30" s="573"/>
      <c r="CQ30" s="573"/>
      <c r="CR30" s="573"/>
      <c r="CS30" s="573"/>
      <c r="CT30" s="573"/>
    </row>
    <row r="31" spans="2:98" ht="15.75" x14ac:dyDescent="0.2">
      <c r="B31" s="207" t="s">
        <v>407</v>
      </c>
      <c r="C31" s="206">
        <v>30</v>
      </c>
      <c r="E31" s="39" t="s">
        <v>408</v>
      </c>
      <c r="F31" s="39" t="s">
        <v>66</v>
      </c>
      <c r="G31" s="39" t="s">
        <v>13</v>
      </c>
      <c r="AF31" t="s">
        <v>409</v>
      </c>
      <c r="AM31" s="39" t="s">
        <v>410</v>
      </c>
      <c r="AT31" s="898">
        <v>7</v>
      </c>
      <c r="AU31" s="573"/>
      <c r="AV31" s="573">
        <f>COUNTBLANK(титул!$B25:'титул'!B25)</f>
        <v>1</v>
      </c>
      <c r="AW31" s="573">
        <f>COUNTBLANK(титул!$B25:'титул'!C25)</f>
        <v>2</v>
      </c>
      <c r="AX31" s="573">
        <f>COUNTBLANK(титул!$B25:'титул'!D25)</f>
        <v>3</v>
      </c>
      <c r="AY31" s="573">
        <f>COUNTBLANK(титул!$B25:'титул'!E25)</f>
        <v>4</v>
      </c>
      <c r="AZ31" s="573">
        <f>COUNTBLANK(титул!$B25:'титул'!F25)</f>
        <v>5</v>
      </c>
      <c r="BA31" s="573">
        <f>COUNTBLANK(титул!$B25:'титул'!G25)</f>
        <v>6</v>
      </c>
      <c r="BB31" s="573">
        <f>COUNTBLANK(титул!$B25:'титул'!H25)</f>
        <v>7</v>
      </c>
      <c r="BC31" s="573">
        <f>COUNTBLANK(титул!$B25:'титул'!I25)</f>
        <v>8</v>
      </c>
      <c r="BD31" s="573">
        <f>COUNTBLANK(титул!$B25:'титул'!J25)</f>
        <v>9</v>
      </c>
      <c r="BE31" s="573">
        <f>COUNTBLANK(титул!$B25:'титул'!K25)</f>
        <v>10</v>
      </c>
      <c r="BF31" s="573">
        <f>COUNTBLANK(титул!$B25:'титул'!L25)</f>
        <v>11</v>
      </c>
      <c r="BG31" s="573">
        <f>COUNTBLANK(титул!$B25:'титул'!M25)</f>
        <v>12</v>
      </c>
      <c r="BH31" s="573">
        <f>COUNTBLANK(титул!$B25:'титул'!N25)</f>
        <v>13</v>
      </c>
      <c r="BI31" s="573">
        <f>COUNTBLANK(титул!$B25:'титул'!O25)</f>
        <v>14</v>
      </c>
      <c r="BJ31" s="573">
        <f>COUNTBLANK(титул!$B25:'титул'!P25)</f>
        <v>15</v>
      </c>
      <c r="BK31" s="573">
        <f>COUNTBLANK(титул!$B25:'титул'!Q25)</f>
        <v>16</v>
      </c>
      <c r="BL31" s="573">
        <f>COUNTBLANK(титул!$B25:'титул'!R25)</f>
        <v>17</v>
      </c>
      <c r="BM31" s="573">
        <f>COUNTBLANK(титул!$B25:'титул'!S25)</f>
        <v>18</v>
      </c>
      <c r="BN31" s="573">
        <f>COUNTBLANK(титул!$B25:'титул'!T25)</f>
        <v>19</v>
      </c>
      <c r="BO31" s="573">
        <f>COUNTBLANK(титул!$B25:'титул'!U25)</f>
        <v>20</v>
      </c>
      <c r="BP31" s="573">
        <f>COUNTBLANK(титул!$B25:'титул'!V25)</f>
        <v>21</v>
      </c>
      <c r="BQ31" s="573">
        <f>COUNTBLANK(титул!$B25:'титул'!W25)</f>
        <v>22</v>
      </c>
      <c r="BR31" s="573">
        <f>COUNTBLANK(титул!$B25:'титул'!X25)</f>
        <v>23</v>
      </c>
      <c r="BS31" s="573">
        <f>COUNTBLANK(титул!$B25:'титул'!Y25)</f>
        <v>24</v>
      </c>
      <c r="BT31" s="573">
        <f>COUNTBLANK(титул!$B25:'титул'!Z25)</f>
        <v>25</v>
      </c>
      <c r="BU31" s="573">
        <f>COUNTBLANK(титул!$B25:'титул'!AA25)</f>
        <v>26</v>
      </c>
      <c r="BV31" s="573">
        <f>COUNTBLANK(титул!$B25:'титул'!AB25)</f>
        <v>27</v>
      </c>
      <c r="BW31" s="573">
        <f>COUNTBLANK(титул!$B25:'титул'!AC25)</f>
        <v>28</v>
      </c>
      <c r="BX31" s="573">
        <f>COUNTBLANK(титул!$B25:'титул'!AD25)</f>
        <v>29</v>
      </c>
      <c r="BY31" s="573">
        <f>COUNTBLANK(титул!$B25:'титул'!AE25)</f>
        <v>30</v>
      </c>
      <c r="BZ31" s="573">
        <f>COUNTBLANK(титул!$B25:'титул'!AF25)</f>
        <v>31</v>
      </c>
      <c r="CA31" s="573">
        <f>COUNTBLANK(титул!$B25:'титул'!AG25)</f>
        <v>32</v>
      </c>
      <c r="CB31" s="573">
        <f>COUNTBLANK(титул!$B25:'титул'!AH25)</f>
        <v>33</v>
      </c>
      <c r="CC31" s="573">
        <f>COUNTBLANK(титул!$B25:'титул'!AI25)</f>
        <v>34</v>
      </c>
      <c r="CD31" s="573">
        <f>COUNTBLANK(титул!$B25:'титул'!AJ25)</f>
        <v>35</v>
      </c>
      <c r="CE31" s="573">
        <f>COUNTBLANK(титул!$B25:'титул'!AK25)</f>
        <v>36</v>
      </c>
      <c r="CF31" s="573">
        <f>COUNTBLANK(титул!$B25:'титул'!AL25)</f>
        <v>37</v>
      </c>
      <c r="CG31" s="573">
        <f>COUNTBLANK(титул!$B25:'титул'!AM25)</f>
        <v>38</v>
      </c>
      <c r="CH31" s="573">
        <f>COUNTBLANK(титул!$B25:'титул'!AN25)</f>
        <v>39</v>
      </c>
      <c r="CI31" s="573">
        <f>COUNTBLANK(титул!$B25:'титул'!AO25)</f>
        <v>40</v>
      </c>
      <c r="CJ31" s="573">
        <f>COUNTBLANK(титул!$B25:'титул'!AP25)</f>
        <v>41</v>
      </c>
      <c r="CK31" s="573">
        <f>COUNTBLANK(титул!$B25:'титул'!AQ25)</f>
        <v>42</v>
      </c>
      <c r="CL31" s="573">
        <f>COUNTBLANK(титул!$B25:'титул'!AR25)</f>
        <v>43</v>
      </c>
      <c r="CM31" s="573">
        <f>COUNTBLANK(титул!$B25:'титул'!AS25)</f>
        <v>44</v>
      </c>
      <c r="CN31" s="573">
        <f>COUNTBLANK(титул!$B25:'титул'!AT25)</f>
        <v>45</v>
      </c>
      <c r="CO31" s="573">
        <f>COUNTBLANK(титул!$B25:'титул'!AU25)</f>
        <v>46</v>
      </c>
      <c r="CP31" s="573">
        <f>COUNTBLANK(титул!$B25:'титул'!AV25)</f>
        <v>47</v>
      </c>
      <c r="CQ31" s="573">
        <f>COUNTBLANK(титул!$B25:'титул'!AW25)</f>
        <v>48</v>
      </c>
      <c r="CR31" s="573">
        <f>COUNTBLANK(титул!$B25:'титул'!AX25)</f>
        <v>49</v>
      </c>
      <c r="CS31" s="573">
        <f>COUNTBLANK(титул!$B25:'титул'!AY25)</f>
        <v>50</v>
      </c>
      <c r="CT31" s="573">
        <f>COUNTBLANK(титул!$B25:'титул'!AZ25)</f>
        <v>51</v>
      </c>
    </row>
    <row r="32" spans="2:98" ht="15.75" x14ac:dyDescent="0.2">
      <c r="B32" s="207" t="s">
        <v>411</v>
      </c>
      <c r="C32" s="206">
        <v>31</v>
      </c>
      <c r="E32" s="39"/>
      <c r="F32" s="39">
        <v>0</v>
      </c>
      <c r="G32" s="39"/>
      <c r="AF32" t="s">
        <v>412</v>
      </c>
      <c r="AM32" s="39" t="s">
        <v>413</v>
      </c>
      <c r="AT32" s="898"/>
      <c r="AU32" s="573"/>
      <c r="AV32" s="573">
        <f ca="1">OFFSET(титул!C$19,-1,-1)</f>
        <v>1</v>
      </c>
      <c r="AW32" s="573">
        <f ca="1">OFFSET(титул!D$19,-1,-1)</f>
        <v>2</v>
      </c>
      <c r="AX32" s="573">
        <f ca="1">OFFSET(титул!E$19,-1,-1)</f>
        <v>3</v>
      </c>
      <c r="AY32" s="573">
        <f ca="1">OFFSET(титул!F$19,-1,-1)</f>
        <v>4</v>
      </c>
      <c r="AZ32" s="573">
        <f ca="1">OFFSET(титул!G$19,-1,-1)</f>
        <v>5</v>
      </c>
      <c r="BA32" s="573">
        <f ca="1">OFFSET(титул!H$19,-1,-1)</f>
        <v>6</v>
      </c>
      <c r="BB32" s="573">
        <f ca="1">OFFSET(титул!I$19,-1,-1)</f>
        <v>7</v>
      </c>
      <c r="BC32" s="573">
        <f ca="1">OFFSET(титул!J$19,-1,-1)</f>
        <v>8</v>
      </c>
      <c r="BD32" s="573">
        <f ca="1">OFFSET(титул!K$19,-1,-1)</f>
        <v>9</v>
      </c>
      <c r="BE32" s="573">
        <f ca="1">OFFSET(титул!L$19,-1,-1)</f>
        <v>10</v>
      </c>
      <c r="BF32" s="573">
        <f ca="1">OFFSET(титул!M$19,-1,-1)</f>
        <v>11</v>
      </c>
      <c r="BG32" s="573">
        <f ca="1">OFFSET(титул!N$19,-1,-1)</f>
        <v>12</v>
      </c>
      <c r="BH32" s="573">
        <f ca="1">OFFSET(титул!O$19,-1,-1)</f>
        <v>13</v>
      </c>
      <c r="BI32" s="573">
        <f ca="1">OFFSET(титул!P$19,-1,-1)</f>
        <v>14</v>
      </c>
      <c r="BJ32" s="573">
        <f ca="1">OFFSET(титул!Q$19,-1,-1)</f>
        <v>15</v>
      </c>
      <c r="BK32" s="573">
        <f ca="1">OFFSET(титул!R$19,-1,-1)</f>
        <v>16</v>
      </c>
      <c r="BL32" s="573">
        <f ca="1">OFFSET(титул!S$19,-1,-1)</f>
        <v>17</v>
      </c>
      <c r="BM32" s="573">
        <f ca="1">OFFSET(титул!T$19,-1,-1)</f>
        <v>18</v>
      </c>
      <c r="BN32" s="573">
        <f ca="1">OFFSET(титул!U$19,-1,-1)</f>
        <v>19</v>
      </c>
      <c r="BO32" s="573">
        <f ca="1">OFFSET(титул!V$19,-1,-1)</f>
        <v>20</v>
      </c>
      <c r="BP32" s="573">
        <f ca="1">OFFSET(титул!W$19,-1,-1)</f>
        <v>21</v>
      </c>
      <c r="BQ32" s="573">
        <f ca="1">OFFSET(титул!X$19,-1,-1)</f>
        <v>22</v>
      </c>
      <c r="BR32" s="573">
        <f ca="1">OFFSET(титул!Y$19,-1,-1)</f>
        <v>23</v>
      </c>
      <c r="BS32" s="573">
        <f ca="1">OFFSET(титул!Z$19,-1,-1)</f>
        <v>24</v>
      </c>
      <c r="BT32" s="573">
        <f ca="1">OFFSET(титул!AA$19,-1,-1)</f>
        <v>25</v>
      </c>
      <c r="BU32" s="573">
        <f ca="1">OFFSET(титул!AB$19,-1,-1)</f>
        <v>26</v>
      </c>
      <c r="BV32" s="573">
        <f ca="1">OFFSET(титул!AC$19,-1,-1)</f>
        <v>27</v>
      </c>
      <c r="BW32" s="573">
        <f ca="1">OFFSET(титул!AD$19,-1,-1)</f>
        <v>28</v>
      </c>
      <c r="BX32" s="573">
        <f ca="1">OFFSET(титул!AE$19,-1,-1)</f>
        <v>29</v>
      </c>
      <c r="BY32" s="573">
        <f ca="1">OFFSET(титул!AF$19,-1,-1)</f>
        <v>30</v>
      </c>
      <c r="BZ32" s="573">
        <f ca="1">OFFSET(титул!AG$19,-1,-1)</f>
        <v>31</v>
      </c>
      <c r="CA32" s="573">
        <f ca="1">OFFSET(титул!AH$19,-1,-1)</f>
        <v>32</v>
      </c>
      <c r="CB32" s="573">
        <f ca="1">OFFSET(титул!AI$19,-1,-1)</f>
        <v>33</v>
      </c>
      <c r="CC32" s="573">
        <f ca="1">OFFSET(титул!AJ$19,-1,-1)</f>
        <v>34</v>
      </c>
      <c r="CD32" s="573">
        <f ca="1">OFFSET(титул!AK$19,-1,-1)</f>
        <v>35</v>
      </c>
      <c r="CE32" s="573">
        <f ca="1">OFFSET(титул!AL$19,-1,-1)</f>
        <v>36</v>
      </c>
      <c r="CF32" s="573">
        <f ca="1">OFFSET(титул!AM$19,-1,-1)</f>
        <v>37</v>
      </c>
      <c r="CG32" s="573">
        <f ca="1">OFFSET(титул!AN$19,-1,-1)</f>
        <v>38</v>
      </c>
      <c r="CH32" s="573">
        <f ca="1">OFFSET(титул!AO$19,-1,-1)</f>
        <v>39</v>
      </c>
      <c r="CI32" s="573">
        <f ca="1">OFFSET(титул!AP$19,-1,-1)</f>
        <v>40</v>
      </c>
      <c r="CJ32" s="573">
        <f ca="1">OFFSET(титул!AQ$19,-1,-1)</f>
        <v>41</v>
      </c>
      <c r="CK32" s="573">
        <f ca="1">OFFSET(титул!AR$19,-1,-1)</f>
        <v>42</v>
      </c>
      <c r="CL32" s="573">
        <f ca="1">OFFSET(титул!AS$19,-1,-1)</f>
        <v>43</v>
      </c>
      <c r="CM32" s="573">
        <f ca="1">OFFSET(титул!AT$19,-1,-1)</f>
        <v>44</v>
      </c>
      <c r="CN32" s="573">
        <f ca="1">OFFSET(титул!AU$19,-1,-1)</f>
        <v>45</v>
      </c>
      <c r="CO32" s="573">
        <f ca="1">OFFSET(титул!AV$19,-1,-1)</f>
        <v>46</v>
      </c>
      <c r="CP32" s="573">
        <f ca="1">OFFSET(титул!AW$19,-1,-1)</f>
        <v>47</v>
      </c>
      <c r="CQ32" s="573">
        <f ca="1">OFFSET(титул!AX$19,-1,-1)</f>
        <v>48</v>
      </c>
      <c r="CR32" s="573">
        <f ca="1">OFFSET(титул!AY$19,-1,-1)</f>
        <v>49</v>
      </c>
      <c r="CS32" s="573">
        <f ca="1">OFFSET(титул!AZ$19,-1,-1)</f>
        <v>50</v>
      </c>
      <c r="CT32" s="573">
        <f ca="1">OFFSET(титул!BA$19,-1,-1)</f>
        <v>51</v>
      </c>
    </row>
    <row r="33" spans="2:98" ht="15.75" customHeight="1" x14ac:dyDescent="0.2">
      <c r="B33" s="207" t="s">
        <v>414</v>
      </c>
      <c r="C33" s="206">
        <v>32</v>
      </c>
      <c r="E33" s="39">
        <f>Розрахунок!R4</f>
        <v>1</v>
      </c>
      <c r="F33" s="39">
        <f>F32+1</f>
        <v>1</v>
      </c>
      <c r="G33" s="39">
        <v>1</v>
      </c>
      <c r="AF33" t="s">
        <v>415</v>
      </c>
      <c r="AM33" s="39" t="s">
        <v>416</v>
      </c>
      <c r="AT33" s="573"/>
      <c r="AU33" s="573"/>
      <c r="AV33" s="573"/>
      <c r="AW33" s="573"/>
      <c r="AX33" s="573"/>
      <c r="AY33" s="573"/>
      <c r="AZ33" s="573"/>
      <c r="BA33" s="573"/>
      <c r="BB33" s="573"/>
      <c r="BC33" s="573"/>
      <c r="BD33" s="573"/>
      <c r="BE33" s="573"/>
      <c r="BF33" s="573"/>
      <c r="BG33" s="573"/>
      <c r="BH33" s="573"/>
      <c r="BI33" s="573"/>
      <c r="BJ33" s="573"/>
      <c r="BK33" s="573"/>
      <c r="BL33" s="573"/>
      <c r="BM33" s="573"/>
      <c r="BN33" s="573"/>
      <c r="BO33" s="573"/>
      <c r="BP33" s="573"/>
      <c r="BQ33" s="573"/>
      <c r="BR33" s="573"/>
      <c r="BS33" s="573"/>
      <c r="BT33" s="573"/>
      <c r="BU33" s="573"/>
      <c r="BV33" s="573"/>
      <c r="BW33" s="573"/>
      <c r="BX33" s="573"/>
      <c r="BY33" s="573"/>
      <c r="BZ33" s="573"/>
      <c r="CA33" s="573"/>
      <c r="CB33" s="573"/>
      <c r="CC33" s="573"/>
      <c r="CD33" s="573"/>
      <c r="CE33" s="573"/>
      <c r="CF33" s="573"/>
      <c r="CG33" s="573"/>
      <c r="CH33" s="573"/>
      <c r="CI33" s="573"/>
      <c r="CJ33" s="573"/>
      <c r="CK33" s="573"/>
      <c r="CL33" s="573"/>
      <c r="CM33" s="573"/>
      <c r="CN33" s="573"/>
      <c r="CO33" s="573"/>
      <c r="CP33" s="573"/>
      <c r="CQ33" s="573"/>
      <c r="CR33" s="573"/>
      <c r="CS33" s="573"/>
      <c r="CT33" s="573"/>
    </row>
    <row r="34" spans="2:98" ht="16.5" customHeight="1" thickBot="1" x14ac:dyDescent="0.25">
      <c r="B34" s="207" t="s">
        <v>417</v>
      </c>
      <c r="C34" s="206">
        <v>33</v>
      </c>
      <c r="E34" s="39">
        <f>Розрахунок!Y4</f>
        <v>2</v>
      </c>
      <c r="F34" s="39">
        <f t="shared" ref="F34:F53" si="1">F33+1</f>
        <v>2</v>
      </c>
      <c r="G34" s="39">
        <v>1</v>
      </c>
      <c r="AF34" t="s">
        <v>418</v>
      </c>
      <c r="AM34" s="39" t="s">
        <v>419</v>
      </c>
      <c r="AT34" t="s">
        <v>420</v>
      </c>
    </row>
    <row r="35" spans="2:98" ht="16.5" thickBot="1" x14ac:dyDescent="0.25">
      <c r="B35" s="207" t="s">
        <v>172</v>
      </c>
      <c r="C35" s="206">
        <v>34</v>
      </c>
      <c r="E35" s="39">
        <f>Розрахунок!AF4</f>
        <v>3</v>
      </c>
      <c r="F35" s="39">
        <f t="shared" si="1"/>
        <v>3</v>
      </c>
      <c r="G35" s="39">
        <v>2</v>
      </c>
      <c r="AF35" t="s">
        <v>421</v>
      </c>
      <c r="AM35" s="39" t="s">
        <v>422</v>
      </c>
      <c r="AT35" s="895" t="s">
        <v>13</v>
      </c>
      <c r="AU35" s="893" t="s">
        <v>14</v>
      </c>
      <c r="AV35" s="892"/>
      <c r="AW35" s="892"/>
      <c r="AX35" s="894"/>
      <c r="AY35" s="891" t="s">
        <v>15</v>
      </c>
      <c r="AZ35" s="892"/>
      <c r="BA35" s="892"/>
      <c r="BB35" s="892"/>
      <c r="BC35" s="893" t="s">
        <v>16</v>
      </c>
      <c r="BD35" s="892"/>
      <c r="BE35" s="892"/>
      <c r="BF35" s="892"/>
      <c r="BG35" s="894"/>
      <c r="BH35" s="891" t="s">
        <v>17</v>
      </c>
      <c r="BI35" s="892"/>
      <c r="BJ35" s="892"/>
      <c r="BK35" s="892"/>
      <c r="BL35" s="893" t="s">
        <v>18</v>
      </c>
      <c r="BM35" s="892"/>
      <c r="BN35" s="892"/>
      <c r="BO35" s="892"/>
      <c r="BP35" s="894"/>
      <c r="BQ35" s="891" t="s">
        <v>19</v>
      </c>
      <c r="BR35" s="892"/>
      <c r="BS35" s="892"/>
      <c r="BT35" s="892"/>
      <c r="BU35" s="893" t="s">
        <v>20</v>
      </c>
      <c r="BV35" s="892"/>
      <c r="BW35" s="892"/>
      <c r="BX35" s="894"/>
      <c r="BY35" s="891" t="s">
        <v>21</v>
      </c>
      <c r="BZ35" s="892"/>
      <c r="CA35" s="892"/>
      <c r="CB35" s="892"/>
      <c r="CC35" s="893" t="s">
        <v>22</v>
      </c>
      <c r="CD35" s="892"/>
      <c r="CE35" s="892"/>
      <c r="CF35" s="892"/>
      <c r="CG35" s="894"/>
      <c r="CH35" s="891" t="s">
        <v>23</v>
      </c>
      <c r="CI35" s="892"/>
      <c r="CJ35" s="892"/>
      <c r="CK35" s="892"/>
      <c r="CL35" s="893" t="s">
        <v>24</v>
      </c>
      <c r="CM35" s="892"/>
      <c r="CN35" s="892"/>
      <c r="CO35" s="892"/>
      <c r="CP35" s="894"/>
      <c r="CQ35" s="891" t="s">
        <v>25</v>
      </c>
      <c r="CR35" s="892"/>
      <c r="CS35" s="892"/>
      <c r="CT35" s="894"/>
    </row>
    <row r="36" spans="2:98" ht="16.5" thickBot="1" x14ac:dyDescent="0.25">
      <c r="B36" s="207" t="s">
        <v>423</v>
      </c>
      <c r="C36" s="206">
        <v>35</v>
      </c>
      <c r="E36" s="39">
        <f>Розрахунок!AM4</f>
        <v>4</v>
      </c>
      <c r="F36" s="39">
        <f t="shared" si="1"/>
        <v>4</v>
      </c>
      <c r="G36" s="39">
        <v>2</v>
      </c>
      <c r="AM36" s="39" t="s">
        <v>424</v>
      </c>
      <c r="AT36" s="896"/>
      <c r="AU36" s="809">
        <f>COUNTIF(AU38:AX44,"&lt;&gt;0")/4</f>
        <v>3.25</v>
      </c>
      <c r="AV36" s="800"/>
      <c r="AW36" s="800"/>
      <c r="AX36" s="814"/>
      <c r="AY36" s="809">
        <f>COUNTIF(AY38:BB44,"&lt;&gt;0")/4</f>
        <v>4</v>
      </c>
      <c r="AZ36" s="800"/>
      <c r="BA36" s="800"/>
      <c r="BB36" s="814"/>
      <c r="BC36" s="809">
        <f>COUNTIF(BC38:BG44,"&lt;&gt;0")/5</f>
        <v>4</v>
      </c>
      <c r="BD36" s="800"/>
      <c r="BE36" s="800"/>
      <c r="BF36" s="800"/>
      <c r="BG36" s="800"/>
      <c r="BH36" s="809">
        <f>COUNTIF(BH38:BK44,"&lt;&gt;0")/4</f>
        <v>4</v>
      </c>
      <c r="BI36" s="800"/>
      <c r="BJ36" s="800"/>
      <c r="BK36" s="814"/>
      <c r="BL36" s="800">
        <f>COUNTIF(BL38:BP44,"&lt;&gt;0")/5</f>
        <v>4</v>
      </c>
      <c r="BM36" s="800"/>
      <c r="BN36" s="800"/>
      <c r="BO36" s="800"/>
      <c r="BP36" s="800"/>
      <c r="BQ36" s="809">
        <f>COUNTIF(BQ38:BT44,"&lt;&gt;0")/4</f>
        <v>4</v>
      </c>
      <c r="BR36" s="800"/>
      <c r="BS36" s="800"/>
      <c r="BT36" s="814"/>
      <c r="BU36" s="800">
        <f>COUNTIF(BU38:BX44,"&lt;&gt;0")/4</f>
        <v>4</v>
      </c>
      <c r="BV36" s="800"/>
      <c r="BW36" s="800"/>
      <c r="BX36" s="800"/>
      <c r="BY36" s="809">
        <f>COUNTIF(BY38:CB44,"&lt;&gt;0")/4</f>
        <v>4</v>
      </c>
      <c r="BZ36" s="800"/>
      <c r="CA36" s="800"/>
      <c r="CB36" s="814"/>
      <c r="CC36" s="800">
        <f>COUNTIF(CC38:CG44,"&lt;&gt;0")/5</f>
        <v>4</v>
      </c>
      <c r="CD36" s="800"/>
      <c r="CE36" s="800"/>
      <c r="CF36" s="800"/>
      <c r="CG36" s="800"/>
      <c r="CH36" s="809">
        <f>COUNTIF(CH38:CK44,"&lt;&gt;0")/4</f>
        <v>4</v>
      </c>
      <c r="CI36" s="800"/>
      <c r="CJ36" s="800"/>
      <c r="CK36" s="814"/>
      <c r="CL36" s="800">
        <f>COUNTIF(CL38:CP44,"&lt;&gt;0")/5</f>
        <v>3</v>
      </c>
      <c r="CM36" s="800"/>
      <c r="CN36" s="800"/>
      <c r="CO36" s="800"/>
      <c r="CP36" s="800"/>
      <c r="CQ36" s="809">
        <f>COUNTIF(CQ38:CT44,"&lt;&gt;0")/4</f>
        <v>3</v>
      </c>
      <c r="CR36" s="800"/>
      <c r="CS36" s="800"/>
      <c r="CT36" s="814"/>
    </row>
    <row r="37" spans="2:98" ht="16.5" thickBot="1" x14ac:dyDescent="0.25">
      <c r="B37" s="207" t="s">
        <v>425</v>
      </c>
      <c r="C37" s="206">
        <v>36</v>
      </c>
      <c r="E37" s="39">
        <f>Розрахунок!AT4</f>
        <v>5</v>
      </c>
      <c r="F37" s="39">
        <f t="shared" si="1"/>
        <v>5</v>
      </c>
      <c r="G37" s="39">
        <v>3</v>
      </c>
      <c r="AM37" s="39" t="s">
        <v>426</v>
      </c>
      <c r="AT37" s="897"/>
      <c r="AU37" s="124">
        <v>1</v>
      </c>
      <c r="AV37" s="125">
        <v>2</v>
      </c>
      <c r="AW37" s="125">
        <v>3</v>
      </c>
      <c r="AX37" s="126">
        <v>4</v>
      </c>
      <c r="AY37" s="127">
        <v>5</v>
      </c>
      <c r="AZ37" s="125">
        <v>6</v>
      </c>
      <c r="BA37" s="125">
        <v>7</v>
      </c>
      <c r="BB37" s="128">
        <v>8</v>
      </c>
      <c r="BC37" s="124">
        <v>9</v>
      </c>
      <c r="BD37" s="125">
        <v>10</v>
      </c>
      <c r="BE37" s="125">
        <v>11</v>
      </c>
      <c r="BF37" s="125">
        <v>12</v>
      </c>
      <c r="BG37" s="126">
        <v>13</v>
      </c>
      <c r="BH37" s="127">
        <v>14</v>
      </c>
      <c r="BI37" s="125">
        <v>15</v>
      </c>
      <c r="BJ37" s="125">
        <v>16</v>
      </c>
      <c r="BK37" s="128">
        <v>17</v>
      </c>
      <c r="BL37" s="124">
        <v>18</v>
      </c>
      <c r="BM37" s="125">
        <v>19</v>
      </c>
      <c r="BN37" s="125">
        <v>20</v>
      </c>
      <c r="BO37" s="125">
        <v>21</v>
      </c>
      <c r="BP37" s="126">
        <v>22</v>
      </c>
      <c r="BQ37" s="127">
        <v>23</v>
      </c>
      <c r="BR37" s="125">
        <v>24</v>
      </c>
      <c r="BS37" s="125">
        <v>25</v>
      </c>
      <c r="BT37" s="128">
        <v>26</v>
      </c>
      <c r="BU37" s="124">
        <v>27</v>
      </c>
      <c r="BV37" s="125">
        <v>28</v>
      </c>
      <c r="BW37" s="125">
        <v>29</v>
      </c>
      <c r="BX37" s="126">
        <v>30</v>
      </c>
      <c r="BY37" s="127">
        <v>31</v>
      </c>
      <c r="BZ37" s="125">
        <v>32</v>
      </c>
      <c r="CA37" s="125">
        <v>33</v>
      </c>
      <c r="CB37" s="128">
        <v>34</v>
      </c>
      <c r="CC37" s="124">
        <v>35</v>
      </c>
      <c r="CD37" s="125">
        <v>36</v>
      </c>
      <c r="CE37" s="125">
        <v>37</v>
      </c>
      <c r="CF37" s="125">
        <v>38</v>
      </c>
      <c r="CG37" s="126">
        <v>39</v>
      </c>
      <c r="CH37" s="127">
        <v>40</v>
      </c>
      <c r="CI37" s="125">
        <v>41</v>
      </c>
      <c r="CJ37" s="125">
        <v>42</v>
      </c>
      <c r="CK37" s="128">
        <v>43</v>
      </c>
      <c r="CL37" s="124">
        <v>44</v>
      </c>
      <c r="CM37" s="125">
        <v>45</v>
      </c>
      <c r="CN37" s="125">
        <v>46</v>
      </c>
      <c r="CO37" s="125">
        <v>47</v>
      </c>
      <c r="CP37" s="126">
        <v>48</v>
      </c>
      <c r="CQ37" s="127">
        <v>49</v>
      </c>
      <c r="CR37" s="125">
        <v>50</v>
      </c>
      <c r="CS37" s="125">
        <v>51</v>
      </c>
      <c r="CT37" s="126">
        <v>52</v>
      </c>
    </row>
    <row r="38" spans="2:98" ht="23.25" thickBot="1" x14ac:dyDescent="0.25">
      <c r="B38" s="207" t="s">
        <v>427</v>
      </c>
      <c r="C38" s="206">
        <v>37</v>
      </c>
      <c r="E38" s="39">
        <f>Розрахунок!BA4</f>
        <v>6</v>
      </c>
      <c r="F38" s="39">
        <f t="shared" si="1"/>
        <v>6</v>
      </c>
      <c r="G38" s="39">
        <v>3</v>
      </c>
      <c r="AM38" s="39" t="s">
        <v>428</v>
      </c>
      <c r="AT38" s="577">
        <v>1</v>
      </c>
      <c r="AU38" s="580">
        <f>титул!B19</f>
        <v>0</v>
      </c>
      <c r="AV38" s="581">
        <f>титул!C19</f>
        <v>0</v>
      </c>
      <c r="AW38" s="581">
        <f>титул!D19</f>
        <v>0</v>
      </c>
      <c r="AX38" s="582" t="str">
        <f>титул!E19</f>
        <v>СР</v>
      </c>
      <c r="AY38" s="583" t="str">
        <f>титул!F19</f>
        <v>Т</v>
      </c>
      <c r="AZ38" s="581" t="str">
        <f>титул!G19</f>
        <v>Т</v>
      </c>
      <c r="BA38" s="581" t="str">
        <f>титул!H19</f>
        <v>Т</v>
      </c>
      <c r="BB38" s="584" t="str">
        <f>титул!I19</f>
        <v>Т</v>
      </c>
      <c r="BC38" s="580" t="str">
        <f>титул!J19</f>
        <v>Т</v>
      </c>
      <c r="BD38" s="581" t="str">
        <f>титул!K19</f>
        <v>Т</v>
      </c>
      <c r="BE38" s="581" t="str">
        <f>титул!L19</f>
        <v>Т</v>
      </c>
      <c r="BF38" s="581" t="str">
        <f>титул!M19</f>
        <v>Т</v>
      </c>
      <c r="BG38" s="582" t="str">
        <f>титул!N19</f>
        <v>Т</v>
      </c>
      <c r="BH38" s="583" t="str">
        <f>титул!O19</f>
        <v>Т</v>
      </c>
      <c r="BI38" s="581" t="str">
        <f>титул!P19</f>
        <v>Т</v>
      </c>
      <c r="BJ38" s="581" t="str">
        <f>титул!Q19</f>
        <v>С</v>
      </c>
      <c r="BK38" s="584" t="str">
        <f>титул!R19</f>
        <v>К</v>
      </c>
      <c r="BL38" s="580" t="str">
        <f>титул!S19</f>
        <v>К</v>
      </c>
      <c r="BM38" s="581" t="str">
        <f>титул!T19</f>
        <v>К</v>
      </c>
      <c r="BN38" s="581" t="str">
        <f>титул!U19</f>
        <v>Т</v>
      </c>
      <c r="BO38" s="581" t="str">
        <f>титул!V19</f>
        <v>Т</v>
      </c>
      <c r="BP38" s="582" t="str">
        <f>титул!W19</f>
        <v>Т</v>
      </c>
      <c r="BQ38" s="583" t="str">
        <f>титул!X19</f>
        <v>П</v>
      </c>
      <c r="BR38" s="581" t="str">
        <f>титул!Y19</f>
        <v>П</v>
      </c>
      <c r="BS38" s="581" t="str">
        <f>титул!Z19</f>
        <v>Т</v>
      </c>
      <c r="BT38" s="584" t="str">
        <f>титул!AA19</f>
        <v>Т</v>
      </c>
      <c r="BU38" s="580" t="str">
        <f>титул!AB19</f>
        <v>Т</v>
      </c>
      <c r="BV38" s="581" t="str">
        <f>титул!AC19</f>
        <v>Т</v>
      </c>
      <c r="BW38" s="581" t="str">
        <f>титул!AD19</f>
        <v>Т</v>
      </c>
      <c r="BX38" s="582" t="str">
        <f>титул!AE19</f>
        <v>Т</v>
      </c>
      <c r="BY38" s="583" t="str">
        <f>титул!AF19</f>
        <v>Т</v>
      </c>
      <c r="BZ38" s="581" t="str">
        <f>титул!AG19</f>
        <v>Т</v>
      </c>
      <c r="CA38" s="581" t="str">
        <f>титул!AH19</f>
        <v>Т</v>
      </c>
      <c r="CB38" s="584" t="str">
        <f>титул!AI19</f>
        <v>Т</v>
      </c>
      <c r="CC38" s="580" t="str">
        <f>титул!AJ19</f>
        <v>СР</v>
      </c>
      <c r="CD38" s="581" t="str">
        <f>титул!AK19</f>
        <v>Т</v>
      </c>
      <c r="CE38" s="581" t="str">
        <f>титул!AL19</f>
        <v>Т</v>
      </c>
      <c r="CF38" s="581" t="str">
        <f>титул!AM19</f>
        <v>Т</v>
      </c>
      <c r="CG38" s="582" t="str">
        <f>титул!AN19</f>
        <v>Т</v>
      </c>
      <c r="CH38" s="583" t="str">
        <f>титул!AO19</f>
        <v>Т</v>
      </c>
      <c r="CI38" s="581" t="str">
        <f>титул!AP19</f>
        <v>С</v>
      </c>
      <c r="CJ38" s="581" t="str">
        <f>титул!AQ19</f>
        <v>С</v>
      </c>
      <c r="CK38" s="584" t="str">
        <f>титул!AR19</f>
        <v>С</v>
      </c>
      <c r="CL38" s="580" t="str">
        <f>титул!AS19</f>
        <v>К</v>
      </c>
      <c r="CM38" s="581" t="str">
        <f>титул!AT19</f>
        <v>К</v>
      </c>
      <c r="CN38" s="581" t="str">
        <f>титул!AU19</f>
        <v>К</v>
      </c>
      <c r="CO38" s="581" t="str">
        <f>титул!AV19</f>
        <v>К</v>
      </c>
      <c r="CP38" s="582" t="str">
        <f>титул!AW19</f>
        <v>К</v>
      </c>
      <c r="CQ38" s="583" t="str">
        <f>титул!AX19</f>
        <v>К</v>
      </c>
      <c r="CR38" s="581" t="str">
        <f>титул!AY19</f>
        <v>К</v>
      </c>
      <c r="CS38" s="581" t="str">
        <f>титул!AZ19</f>
        <v>К</v>
      </c>
      <c r="CT38" s="582" t="str">
        <f>титул!BA19</f>
        <v>К</v>
      </c>
    </row>
    <row r="39" spans="2:98" ht="15.75" customHeight="1" thickBot="1" x14ac:dyDescent="0.25">
      <c r="B39" s="207" t="s">
        <v>429</v>
      </c>
      <c r="C39" s="206">
        <v>38</v>
      </c>
      <c r="E39" s="39">
        <f>Розрахунок!BH4</f>
        <v>7</v>
      </c>
      <c r="F39" s="39">
        <f t="shared" si="1"/>
        <v>7</v>
      </c>
      <c r="G39" s="39">
        <v>4</v>
      </c>
      <c r="AM39" s="39" t="s">
        <v>430</v>
      </c>
      <c r="AT39" s="577">
        <v>2</v>
      </c>
      <c r="AU39" s="580" t="str">
        <f>титул!B20</f>
        <v>Т</v>
      </c>
      <c r="AV39" s="581" t="str">
        <f>титул!C20</f>
        <v>Т</v>
      </c>
      <c r="AW39" s="581" t="str">
        <f>титул!D20</f>
        <v>Т</v>
      </c>
      <c r="AX39" s="582" t="str">
        <f>титул!E20</f>
        <v>Т</v>
      </c>
      <c r="AY39" s="583" t="str">
        <f>титул!F20</f>
        <v>Т</v>
      </c>
      <c r="AZ39" s="581" t="str">
        <f>титул!G20</f>
        <v>Т</v>
      </c>
      <c r="BA39" s="581" t="str">
        <f>титул!H20</f>
        <v>Т</v>
      </c>
      <c r="BB39" s="584" t="str">
        <f>титул!I20</f>
        <v>Т</v>
      </c>
      <c r="BC39" s="580" t="str">
        <f>титул!J20</f>
        <v>Т</v>
      </c>
      <c r="BD39" s="581" t="str">
        <f>титул!K20</f>
        <v>Т</v>
      </c>
      <c r="BE39" s="581" t="str">
        <f>титул!L20</f>
        <v>Т</v>
      </c>
      <c r="BF39" s="581" t="str">
        <f>титул!M20</f>
        <v>Т</v>
      </c>
      <c r="BG39" s="582" t="str">
        <f>титул!N20</f>
        <v>Т</v>
      </c>
      <c r="BH39" s="583" t="str">
        <f>титул!O20</f>
        <v>Т</v>
      </c>
      <c r="BI39" s="581" t="str">
        <f>титул!P20</f>
        <v>Т</v>
      </c>
      <c r="BJ39" s="581" t="str">
        <f>титул!Q20</f>
        <v>С</v>
      </c>
      <c r="BK39" s="584" t="str">
        <f>титул!R20</f>
        <v>С</v>
      </c>
      <c r="BL39" s="580" t="str">
        <f>титул!S20</f>
        <v>К</v>
      </c>
      <c r="BM39" s="581" t="str">
        <f>титул!T20</f>
        <v>К</v>
      </c>
      <c r="BN39" s="581" t="str">
        <f>титул!U20</f>
        <v>Т</v>
      </c>
      <c r="BO39" s="581" t="str">
        <f>титул!V20</f>
        <v>Т</v>
      </c>
      <c r="BP39" s="582" t="str">
        <f>титул!W20</f>
        <v>Т</v>
      </c>
      <c r="BQ39" s="583" t="str">
        <f>титул!X20</f>
        <v>Т</v>
      </c>
      <c r="BR39" s="581" t="str">
        <f>титул!Y20</f>
        <v>Т</v>
      </c>
      <c r="BS39" s="581" t="str">
        <f>титул!Z20</f>
        <v>П</v>
      </c>
      <c r="BT39" s="584" t="str">
        <f>титул!AA20</f>
        <v>П</v>
      </c>
      <c r="BU39" s="580" t="str">
        <f>титул!AB20</f>
        <v>Т</v>
      </c>
      <c r="BV39" s="581" t="str">
        <f>титул!AC20</f>
        <v>Т</v>
      </c>
      <c r="BW39" s="581" t="str">
        <f>титул!AD20</f>
        <v>Т</v>
      </c>
      <c r="BX39" s="582" t="str">
        <f>титул!AE20</f>
        <v>Т</v>
      </c>
      <c r="BY39" s="583" t="str">
        <f>титул!AF20</f>
        <v>Т</v>
      </c>
      <c r="BZ39" s="581" t="str">
        <f>титул!AG20</f>
        <v>Т</v>
      </c>
      <c r="CA39" s="581" t="str">
        <f>титул!AH20</f>
        <v>Т</v>
      </c>
      <c r="CB39" s="584" t="str">
        <f>титул!AI20</f>
        <v>Т</v>
      </c>
      <c r="CC39" s="580" t="str">
        <f>титул!AJ20</f>
        <v>СР</v>
      </c>
      <c r="CD39" s="581" t="str">
        <f>титул!AK20</f>
        <v>Т</v>
      </c>
      <c r="CE39" s="581" t="str">
        <f>титул!AL20</f>
        <v>Т</v>
      </c>
      <c r="CF39" s="581" t="str">
        <f>титул!AM20</f>
        <v>Т</v>
      </c>
      <c r="CG39" s="582" t="str">
        <f>титул!AN20</f>
        <v>Т</v>
      </c>
      <c r="CH39" s="583" t="str">
        <f>титул!AO20</f>
        <v>Т</v>
      </c>
      <c r="CI39" s="581" t="str">
        <f>титул!AP20</f>
        <v>С</v>
      </c>
      <c r="CJ39" s="581" t="str">
        <f>титул!AQ20</f>
        <v>С</v>
      </c>
      <c r="CK39" s="584" t="str">
        <f>титул!AR20</f>
        <v>С</v>
      </c>
      <c r="CL39" s="580" t="str">
        <f>титул!AS20</f>
        <v>К</v>
      </c>
      <c r="CM39" s="581" t="str">
        <f>титул!AT20</f>
        <v>К</v>
      </c>
      <c r="CN39" s="581" t="str">
        <f>титул!AU20</f>
        <v>К</v>
      </c>
      <c r="CO39" s="581" t="str">
        <f>титул!AV20</f>
        <v>К</v>
      </c>
      <c r="CP39" s="582" t="str">
        <f>титул!AW20</f>
        <v>К</v>
      </c>
      <c r="CQ39" s="583" t="str">
        <f>титул!AX20</f>
        <v>К</v>
      </c>
      <c r="CR39" s="581" t="str">
        <f>титул!AY20</f>
        <v>К</v>
      </c>
      <c r="CS39" s="581" t="str">
        <f>титул!AZ20</f>
        <v>К</v>
      </c>
      <c r="CT39" s="582" t="str">
        <f>титул!BA20</f>
        <v>К</v>
      </c>
    </row>
    <row r="40" spans="2:98" ht="31.5" customHeight="1" thickBot="1" x14ac:dyDescent="0.25">
      <c r="B40" s="207" t="s">
        <v>431</v>
      </c>
      <c r="C40" s="206">
        <v>39</v>
      </c>
      <c r="E40" s="39">
        <f>Розрахунок!BO4</f>
        <v>8</v>
      </c>
      <c r="F40" s="39">
        <f t="shared" si="1"/>
        <v>8</v>
      </c>
      <c r="G40" s="39">
        <v>4</v>
      </c>
      <c r="AM40" s="39" t="s">
        <v>432</v>
      </c>
      <c r="AT40" s="577">
        <v>3</v>
      </c>
      <c r="AU40" s="580" t="str">
        <f>титул!B21</f>
        <v>Т</v>
      </c>
      <c r="AV40" s="581" t="str">
        <f>титул!C21</f>
        <v>Т</v>
      </c>
      <c r="AW40" s="581" t="str">
        <f>титул!D21</f>
        <v>Т</v>
      </c>
      <c r="AX40" s="582" t="str">
        <f>титул!E21</f>
        <v>Т</v>
      </c>
      <c r="AY40" s="583" t="str">
        <f>титул!F21</f>
        <v>Т</v>
      </c>
      <c r="AZ40" s="581" t="str">
        <f>титул!G21</f>
        <v>Т</v>
      </c>
      <c r="BA40" s="581" t="str">
        <f>титул!H21</f>
        <v>Т</v>
      </c>
      <c r="BB40" s="584" t="str">
        <f>титул!I21</f>
        <v>Т</v>
      </c>
      <c r="BC40" s="580" t="str">
        <f>титул!J21</f>
        <v>Т</v>
      </c>
      <c r="BD40" s="581" t="str">
        <f>титул!K21</f>
        <v>Т</v>
      </c>
      <c r="BE40" s="581" t="str">
        <f>титул!L21</f>
        <v>Т</v>
      </c>
      <c r="BF40" s="581" t="str">
        <f>титул!M21</f>
        <v>Т</v>
      </c>
      <c r="BG40" s="582" t="str">
        <f>титул!N21</f>
        <v>Т</v>
      </c>
      <c r="BH40" s="583" t="str">
        <f>титул!O21</f>
        <v>Т</v>
      </c>
      <c r="BI40" s="581" t="str">
        <f>титул!P21</f>
        <v>Т</v>
      </c>
      <c r="BJ40" s="581" t="str">
        <f>титул!Q21</f>
        <v>З</v>
      </c>
      <c r="BK40" s="584" t="str">
        <f>титул!R21</f>
        <v>К</v>
      </c>
      <c r="BL40" s="580" t="str">
        <f>титул!S21</f>
        <v>К</v>
      </c>
      <c r="BM40" s="581" t="str">
        <f>титул!T21</f>
        <v>К</v>
      </c>
      <c r="BN40" s="581" t="str">
        <f>титул!U21</f>
        <v>Т</v>
      </c>
      <c r="BO40" s="581" t="str">
        <f>титул!V21</f>
        <v>Т</v>
      </c>
      <c r="BP40" s="582" t="str">
        <f>титул!W21</f>
        <v>Т</v>
      </c>
      <c r="BQ40" s="583" t="str">
        <f>титул!X21</f>
        <v>П</v>
      </c>
      <c r="BR40" s="581" t="str">
        <f>титул!Y21</f>
        <v>П</v>
      </c>
      <c r="BS40" s="581" t="str">
        <f>титул!Z21</f>
        <v>Т</v>
      </c>
      <c r="BT40" s="584" t="str">
        <f>титул!AA21</f>
        <v>Т</v>
      </c>
      <c r="BU40" s="580" t="str">
        <f>титул!AB21</f>
        <v>Т</v>
      </c>
      <c r="BV40" s="581" t="str">
        <f>титул!AC21</f>
        <v>Т</v>
      </c>
      <c r="BW40" s="581" t="str">
        <f>титул!AD21</f>
        <v>Т</v>
      </c>
      <c r="BX40" s="582" t="str">
        <f>титул!AE21</f>
        <v>Т</v>
      </c>
      <c r="BY40" s="583" t="str">
        <f>титул!AF21</f>
        <v>Т</v>
      </c>
      <c r="BZ40" s="581" t="str">
        <f>титул!AG21</f>
        <v>Т</v>
      </c>
      <c r="CA40" s="581" t="str">
        <f>титул!AH21</f>
        <v>Т</v>
      </c>
      <c r="CB40" s="584" t="str">
        <f>титул!AI21</f>
        <v>Т</v>
      </c>
      <c r="CC40" s="580" t="str">
        <f>титул!AJ21</f>
        <v>СР</v>
      </c>
      <c r="CD40" s="581" t="str">
        <f>титул!AK21</f>
        <v>Т</v>
      </c>
      <c r="CE40" s="581" t="str">
        <f>титул!AL21</f>
        <v>Т</v>
      </c>
      <c r="CF40" s="581" t="str">
        <f>титул!AM21</f>
        <v>Т</v>
      </c>
      <c r="CG40" s="582" t="str">
        <f>титул!AN21</f>
        <v>Т</v>
      </c>
      <c r="CH40" s="583" t="str">
        <f>титул!AO21</f>
        <v>Т</v>
      </c>
      <c r="CI40" s="581" t="str">
        <f>титул!AP21</f>
        <v>С</v>
      </c>
      <c r="CJ40" s="581" t="str">
        <f>титул!AQ21</f>
        <v>С</v>
      </c>
      <c r="CK40" s="584" t="str">
        <f>титул!AR21</f>
        <v>С</v>
      </c>
      <c r="CL40" s="580" t="str">
        <f>титул!AS21</f>
        <v>К</v>
      </c>
      <c r="CM40" s="581" t="str">
        <f>титул!AT21</f>
        <v>К</v>
      </c>
      <c r="CN40" s="581" t="str">
        <f>титул!AU21</f>
        <v>К</v>
      </c>
      <c r="CO40" s="581" t="str">
        <f>титул!AV21</f>
        <v>К</v>
      </c>
      <c r="CP40" s="582" t="str">
        <f>титул!AW21</f>
        <v>К</v>
      </c>
      <c r="CQ40" s="583" t="str">
        <f>титул!AX21</f>
        <v>К</v>
      </c>
      <c r="CR40" s="581" t="str">
        <f>титул!AY21</f>
        <v>К</v>
      </c>
      <c r="CS40" s="581" t="str">
        <f>титул!AZ21</f>
        <v>К</v>
      </c>
      <c r="CT40" s="582" t="str">
        <f>титул!BA21</f>
        <v>К</v>
      </c>
    </row>
    <row r="41" spans="2:98" ht="23.25" thickBot="1" x14ac:dyDescent="0.25">
      <c r="B41" s="207" t="s">
        <v>433</v>
      </c>
      <c r="C41" s="206">
        <v>40</v>
      </c>
      <c r="E41" s="39">
        <f>Розрахунок!BV4</f>
        <v>9</v>
      </c>
      <c r="F41" s="39">
        <f t="shared" si="1"/>
        <v>9</v>
      </c>
      <c r="G41" s="39">
        <v>5</v>
      </c>
      <c r="AM41" s="39" t="s">
        <v>434</v>
      </c>
      <c r="AT41" s="577">
        <v>4</v>
      </c>
      <c r="AU41" s="580" t="str">
        <f>титул!B22</f>
        <v>Т</v>
      </c>
      <c r="AV41" s="581" t="str">
        <f>титул!C22</f>
        <v>Т</v>
      </c>
      <c r="AW41" s="581" t="str">
        <f>титул!D22</f>
        <v>Т</v>
      </c>
      <c r="AX41" s="582" t="str">
        <f>титул!E22</f>
        <v>Т</v>
      </c>
      <c r="AY41" s="583" t="str">
        <f>титул!F22</f>
        <v>Т</v>
      </c>
      <c r="AZ41" s="581" t="str">
        <f>титул!G22</f>
        <v>Т</v>
      </c>
      <c r="BA41" s="581" t="str">
        <f>титул!H22</f>
        <v>Т</v>
      </c>
      <c r="BB41" s="584" t="str">
        <f>титул!I22</f>
        <v>Т</v>
      </c>
      <c r="BC41" s="580" t="str">
        <f>титул!J22</f>
        <v>Т</v>
      </c>
      <c r="BD41" s="581" t="str">
        <f>титул!K22</f>
        <v>Т</v>
      </c>
      <c r="BE41" s="581" t="str">
        <f>титул!L22</f>
        <v>Т</v>
      </c>
      <c r="BF41" s="581" t="str">
        <f>титул!M22</f>
        <v>Т</v>
      </c>
      <c r="BG41" s="582" t="str">
        <f>титул!N22</f>
        <v>Т</v>
      </c>
      <c r="BH41" s="583" t="str">
        <f>титул!O22</f>
        <v>Т</v>
      </c>
      <c r="BI41" s="581" t="str">
        <f>титул!P22</f>
        <v>Т</v>
      </c>
      <c r="BJ41" s="581" t="str">
        <f>титул!Q22</f>
        <v>С</v>
      </c>
      <c r="BK41" s="584" t="str">
        <f>титул!R22</f>
        <v>К</v>
      </c>
      <c r="BL41" s="580" t="str">
        <f>титул!S22</f>
        <v>К</v>
      </c>
      <c r="BM41" s="581" t="str">
        <f>титул!T22</f>
        <v>К</v>
      </c>
      <c r="BN41" s="581" t="str">
        <f>титул!U22</f>
        <v>Т</v>
      </c>
      <c r="BO41" s="581" t="str">
        <f>титул!V22</f>
        <v>Т</v>
      </c>
      <c r="BP41" s="582" t="str">
        <f>титул!W22</f>
        <v>Т</v>
      </c>
      <c r="BQ41" s="583" t="str">
        <f>титул!X22</f>
        <v>Т</v>
      </c>
      <c r="BR41" s="581" t="str">
        <f>титул!Y22</f>
        <v>Т</v>
      </c>
      <c r="BS41" s="581" t="str">
        <f>титул!Z22</f>
        <v>П</v>
      </c>
      <c r="BT41" s="584" t="str">
        <f>титул!AA22</f>
        <v>П</v>
      </c>
      <c r="BU41" s="580" t="str">
        <f>титул!AB22</f>
        <v>Т</v>
      </c>
      <c r="BV41" s="581" t="str">
        <f>титул!AC22</f>
        <v>Т</v>
      </c>
      <c r="BW41" s="581" t="str">
        <f>титул!AD22</f>
        <v>Т</v>
      </c>
      <c r="BX41" s="582" t="str">
        <f>титул!AE22</f>
        <v>Т</v>
      </c>
      <c r="BY41" s="583" t="str">
        <f>титул!AF22</f>
        <v>Т</v>
      </c>
      <c r="BZ41" s="581" t="str">
        <f>титул!AG22</f>
        <v>Т</v>
      </c>
      <c r="CA41" s="581" t="str">
        <f>титул!AH22</f>
        <v>Т</v>
      </c>
      <c r="CB41" s="584" t="str">
        <f>титул!AI22</f>
        <v>С</v>
      </c>
      <c r="CC41" s="580" t="str">
        <f>титул!AJ22</f>
        <v>С</v>
      </c>
      <c r="CD41" s="581" t="str">
        <f>титул!AK22</f>
        <v>Д</v>
      </c>
      <c r="CE41" s="581" t="str">
        <f>титул!AL22</f>
        <v>Д</v>
      </c>
      <c r="CF41" s="581" t="str">
        <f>титул!AM22</f>
        <v>Д</v>
      </c>
      <c r="CG41" s="582" t="str">
        <f>титул!AN22</f>
        <v>Д</v>
      </c>
      <c r="CH41" s="583" t="str">
        <f>титул!AO22</f>
        <v>Д</v>
      </c>
      <c r="CI41" s="581" t="str">
        <f>титул!AP22</f>
        <v>Д</v>
      </c>
      <c r="CJ41" s="581" t="str">
        <f>титул!AQ22</f>
        <v>АЕ</v>
      </c>
      <c r="CK41" s="584" t="str">
        <f>титул!AR22</f>
        <v>ДП</v>
      </c>
      <c r="CL41" s="580">
        <f>титул!AS22</f>
        <v>0</v>
      </c>
      <c r="CM41" s="581">
        <f>титул!AT22</f>
        <v>0</v>
      </c>
      <c r="CN41" s="581">
        <f>титул!AU22</f>
        <v>0</v>
      </c>
      <c r="CO41" s="581">
        <f>титул!AV22</f>
        <v>0</v>
      </c>
      <c r="CP41" s="582">
        <f>титул!AW22</f>
        <v>0</v>
      </c>
      <c r="CQ41" s="583">
        <f>титул!AX22</f>
        <v>0</v>
      </c>
      <c r="CR41" s="581">
        <f>титул!AY22</f>
        <v>0</v>
      </c>
      <c r="CS41" s="581">
        <f>титул!AZ22</f>
        <v>0</v>
      </c>
      <c r="CT41" s="582">
        <f>титул!BA22</f>
        <v>0</v>
      </c>
    </row>
    <row r="42" spans="2:98" ht="15.75" customHeight="1" thickBot="1" x14ac:dyDescent="0.25">
      <c r="B42" s="207" t="s">
        <v>435</v>
      </c>
      <c r="C42" s="206">
        <v>41</v>
      </c>
      <c r="E42" s="39">
        <f>Розрахунок!CC4</f>
        <v>10</v>
      </c>
      <c r="F42" s="39">
        <f t="shared" si="1"/>
        <v>10</v>
      </c>
      <c r="G42" s="39">
        <v>5</v>
      </c>
      <c r="AM42" s="39" t="s">
        <v>436</v>
      </c>
      <c r="AT42" s="577">
        <v>5</v>
      </c>
      <c r="AU42" s="580">
        <f>титул!B23</f>
        <v>0</v>
      </c>
      <c r="AV42" s="581">
        <f>титул!C23</f>
        <v>0</v>
      </c>
      <c r="AW42" s="581">
        <f>титул!D23</f>
        <v>0</v>
      </c>
      <c r="AX42" s="582">
        <f>титул!E23</f>
        <v>0</v>
      </c>
      <c r="AY42" s="583">
        <f>титул!F23</f>
        <v>0</v>
      </c>
      <c r="AZ42" s="581">
        <f>титул!G23</f>
        <v>0</v>
      </c>
      <c r="BA42" s="581">
        <f>титул!H23</f>
        <v>0</v>
      </c>
      <c r="BB42" s="584">
        <f>титул!I23</f>
        <v>0</v>
      </c>
      <c r="BC42" s="580">
        <f>титул!J23</f>
        <v>0</v>
      </c>
      <c r="BD42" s="581">
        <f>титул!K23</f>
        <v>0</v>
      </c>
      <c r="BE42" s="581">
        <f>титул!L23</f>
        <v>0</v>
      </c>
      <c r="BF42" s="581">
        <f>титул!M23</f>
        <v>0</v>
      </c>
      <c r="BG42" s="582">
        <f>титул!N23</f>
        <v>0</v>
      </c>
      <c r="BH42" s="583">
        <f>титул!O23</f>
        <v>0</v>
      </c>
      <c r="BI42" s="581">
        <f>титул!P23</f>
        <v>0</v>
      </c>
      <c r="BJ42" s="581">
        <f>титул!Q23</f>
        <v>0</v>
      </c>
      <c r="BK42" s="584">
        <f>титул!R23</f>
        <v>0</v>
      </c>
      <c r="BL42" s="580">
        <f>титул!S23</f>
        <v>0</v>
      </c>
      <c r="BM42" s="581">
        <f>титул!T23</f>
        <v>0</v>
      </c>
      <c r="BN42" s="581">
        <f>титул!U23</f>
        <v>0</v>
      </c>
      <c r="BO42" s="581">
        <f>титул!V23</f>
        <v>0</v>
      </c>
      <c r="BP42" s="582">
        <f>титул!W23</f>
        <v>0</v>
      </c>
      <c r="BQ42" s="583">
        <f>титул!X23</f>
        <v>0</v>
      </c>
      <c r="BR42" s="581">
        <f>титул!Y23</f>
        <v>0</v>
      </c>
      <c r="BS42" s="581">
        <f>титул!Z23</f>
        <v>0</v>
      </c>
      <c r="BT42" s="584">
        <f>титул!AA23</f>
        <v>0</v>
      </c>
      <c r="BU42" s="580">
        <f>титул!AB23</f>
        <v>0</v>
      </c>
      <c r="BV42" s="581">
        <f>титул!AC23</f>
        <v>0</v>
      </c>
      <c r="BW42" s="581">
        <f>титул!AD23</f>
        <v>0</v>
      </c>
      <c r="BX42" s="582">
        <f>титул!AE23</f>
        <v>0</v>
      </c>
      <c r="BY42" s="583">
        <f>титул!AF23</f>
        <v>0</v>
      </c>
      <c r="BZ42" s="581">
        <f>титул!AG23</f>
        <v>0</v>
      </c>
      <c r="CA42" s="581">
        <f>титул!AH23</f>
        <v>0</v>
      </c>
      <c r="CB42" s="584">
        <f>титул!AI23</f>
        <v>0</v>
      </c>
      <c r="CC42" s="580">
        <f>титул!AJ23</f>
        <v>0</v>
      </c>
      <c r="CD42" s="581">
        <f>титул!AK23</f>
        <v>0</v>
      </c>
      <c r="CE42" s="581">
        <f>титул!AL23</f>
        <v>0</v>
      </c>
      <c r="CF42" s="581">
        <f>титул!AM23</f>
        <v>0</v>
      </c>
      <c r="CG42" s="582">
        <f>титул!AN23</f>
        <v>0</v>
      </c>
      <c r="CH42" s="583">
        <f>титул!AO23</f>
        <v>0</v>
      </c>
      <c r="CI42" s="581">
        <f>титул!AP23</f>
        <v>0</v>
      </c>
      <c r="CJ42" s="581">
        <f>титул!AQ23</f>
        <v>0</v>
      </c>
      <c r="CK42" s="584">
        <f>титул!AR23</f>
        <v>0</v>
      </c>
      <c r="CL42" s="580">
        <f>титул!AS23</f>
        <v>0</v>
      </c>
      <c r="CM42" s="581">
        <f>титул!AT23</f>
        <v>0</v>
      </c>
      <c r="CN42" s="581">
        <f>титул!AU23</f>
        <v>0</v>
      </c>
      <c r="CO42" s="581">
        <f>титул!AV23</f>
        <v>0</v>
      </c>
      <c r="CP42" s="582">
        <f>титул!AW23</f>
        <v>0</v>
      </c>
      <c r="CQ42" s="583">
        <f>титул!AX23</f>
        <v>0</v>
      </c>
      <c r="CR42" s="581">
        <f>титул!AY23</f>
        <v>0</v>
      </c>
      <c r="CS42" s="581">
        <f>титул!AZ23</f>
        <v>0</v>
      </c>
      <c r="CT42" s="582">
        <f>титул!BA23</f>
        <v>0</v>
      </c>
    </row>
    <row r="43" spans="2:98" ht="16.5" thickBot="1" x14ac:dyDescent="0.25">
      <c r="B43" s="212" t="s">
        <v>508</v>
      </c>
      <c r="C43" s="213">
        <v>42</v>
      </c>
      <c r="E43" s="39">
        <f>Розрахунок!CJ4</f>
        <v>11</v>
      </c>
      <c r="F43" s="39">
        <f t="shared" si="1"/>
        <v>11</v>
      </c>
      <c r="G43" s="39">
        <v>6</v>
      </c>
      <c r="AM43" s="39" t="s">
        <v>437</v>
      </c>
      <c r="AT43" s="577">
        <v>6</v>
      </c>
      <c r="AU43" s="580">
        <f>титул!B24</f>
        <v>0</v>
      </c>
      <c r="AV43" s="581">
        <f>титул!C24</f>
        <v>0</v>
      </c>
      <c r="AW43" s="581">
        <f>титул!D24</f>
        <v>0</v>
      </c>
      <c r="AX43" s="582">
        <f>титул!E24</f>
        <v>0</v>
      </c>
      <c r="AY43" s="583">
        <f>титул!F24</f>
        <v>0</v>
      </c>
      <c r="AZ43" s="581">
        <f>титул!G24</f>
        <v>0</v>
      </c>
      <c r="BA43" s="581">
        <f>титул!H24</f>
        <v>0</v>
      </c>
      <c r="BB43" s="584">
        <f>титул!I24</f>
        <v>0</v>
      </c>
      <c r="BC43" s="580">
        <f>титул!J24</f>
        <v>0</v>
      </c>
      <c r="BD43" s="581">
        <f>титул!K24</f>
        <v>0</v>
      </c>
      <c r="BE43" s="581">
        <f>титул!L24</f>
        <v>0</v>
      </c>
      <c r="BF43" s="581">
        <f>титул!M24</f>
        <v>0</v>
      </c>
      <c r="BG43" s="582">
        <f>титул!N24</f>
        <v>0</v>
      </c>
      <c r="BH43" s="583">
        <f>титул!O24</f>
        <v>0</v>
      </c>
      <c r="BI43" s="581">
        <f>титул!P24</f>
        <v>0</v>
      </c>
      <c r="BJ43" s="581">
        <f>титул!Q24</f>
        <v>0</v>
      </c>
      <c r="BK43" s="584">
        <f>титул!R24</f>
        <v>0</v>
      </c>
      <c r="BL43" s="580">
        <f>титул!S24</f>
        <v>0</v>
      </c>
      <c r="BM43" s="581">
        <f>титул!T24</f>
        <v>0</v>
      </c>
      <c r="BN43" s="581">
        <f>титул!U24</f>
        <v>0</v>
      </c>
      <c r="BO43" s="581">
        <f>титул!V24</f>
        <v>0</v>
      </c>
      <c r="BP43" s="582">
        <f>титул!W24</f>
        <v>0</v>
      </c>
      <c r="BQ43" s="583">
        <f>титул!X24</f>
        <v>0</v>
      </c>
      <c r="BR43" s="581">
        <f>титул!Y24</f>
        <v>0</v>
      </c>
      <c r="BS43" s="581">
        <f>титул!Z24</f>
        <v>0</v>
      </c>
      <c r="BT43" s="584">
        <f>титул!AA24</f>
        <v>0</v>
      </c>
      <c r="BU43" s="580">
        <f>титул!AB24</f>
        <v>0</v>
      </c>
      <c r="BV43" s="581">
        <f>титул!AC24</f>
        <v>0</v>
      </c>
      <c r="BW43" s="581">
        <f>титул!AD24</f>
        <v>0</v>
      </c>
      <c r="BX43" s="582">
        <f>титул!AE24</f>
        <v>0</v>
      </c>
      <c r="BY43" s="583">
        <f>титул!AF24</f>
        <v>0</v>
      </c>
      <c r="BZ43" s="581">
        <f>титул!AG24</f>
        <v>0</v>
      </c>
      <c r="CA43" s="581">
        <f>титул!AH24</f>
        <v>0</v>
      </c>
      <c r="CB43" s="584">
        <f>титул!AI24</f>
        <v>0</v>
      </c>
      <c r="CC43" s="580">
        <f>титул!AJ24</f>
        <v>0</v>
      </c>
      <c r="CD43" s="581">
        <f>титул!AK24</f>
        <v>0</v>
      </c>
      <c r="CE43" s="581">
        <f>титул!AL24</f>
        <v>0</v>
      </c>
      <c r="CF43" s="581">
        <f>титул!AM24</f>
        <v>0</v>
      </c>
      <c r="CG43" s="582">
        <f>титул!AN24</f>
        <v>0</v>
      </c>
      <c r="CH43" s="583">
        <f>титул!AO24</f>
        <v>0</v>
      </c>
      <c r="CI43" s="581">
        <f>титул!AP24</f>
        <v>0</v>
      </c>
      <c r="CJ43" s="581">
        <f>титул!AQ24</f>
        <v>0</v>
      </c>
      <c r="CK43" s="584">
        <f>титул!AR24</f>
        <v>0</v>
      </c>
      <c r="CL43" s="580">
        <f>титул!AS24</f>
        <v>0</v>
      </c>
      <c r="CM43" s="581">
        <f>титул!AT24</f>
        <v>0</v>
      </c>
      <c r="CN43" s="581">
        <f>титул!AU24</f>
        <v>0</v>
      </c>
      <c r="CO43" s="581">
        <f>титул!AV24</f>
        <v>0</v>
      </c>
      <c r="CP43" s="582">
        <f>титул!AW24</f>
        <v>0</v>
      </c>
      <c r="CQ43" s="583">
        <f>титул!AX24</f>
        <v>0</v>
      </c>
      <c r="CR43" s="581">
        <f>титул!AY24</f>
        <v>0</v>
      </c>
      <c r="CS43" s="581">
        <f>титул!AZ24</f>
        <v>0</v>
      </c>
      <c r="CT43" s="582">
        <f>титул!BA24</f>
        <v>0</v>
      </c>
    </row>
    <row r="44" spans="2:98" ht="13.5" thickBot="1" x14ac:dyDescent="0.25">
      <c r="E44" s="39">
        <f>Розрахунок!CQ4</f>
        <v>12</v>
      </c>
      <c r="F44" s="39">
        <f t="shared" si="1"/>
        <v>12</v>
      </c>
      <c r="G44" s="39">
        <v>6</v>
      </c>
      <c r="AM44" s="39" t="s">
        <v>438</v>
      </c>
      <c r="AT44" s="577">
        <v>7</v>
      </c>
      <c r="AU44" s="580">
        <f>титул!B25</f>
        <v>0</v>
      </c>
      <c r="AV44" s="581">
        <f>титул!C25</f>
        <v>0</v>
      </c>
      <c r="AW44" s="581">
        <f>титул!D25</f>
        <v>0</v>
      </c>
      <c r="AX44" s="582">
        <f>титул!E25</f>
        <v>0</v>
      </c>
      <c r="AY44" s="583">
        <f>титул!F25</f>
        <v>0</v>
      </c>
      <c r="AZ44" s="581">
        <f>титул!G25</f>
        <v>0</v>
      </c>
      <c r="BA44" s="581">
        <f>титул!H25</f>
        <v>0</v>
      </c>
      <c r="BB44" s="584">
        <f>титул!I25</f>
        <v>0</v>
      </c>
      <c r="BC44" s="580">
        <f>титул!J25</f>
        <v>0</v>
      </c>
      <c r="BD44" s="581">
        <f>титул!K25</f>
        <v>0</v>
      </c>
      <c r="BE44" s="581">
        <f>титул!L25</f>
        <v>0</v>
      </c>
      <c r="BF44" s="581">
        <f>титул!M25</f>
        <v>0</v>
      </c>
      <c r="BG44" s="582">
        <f>титул!N25</f>
        <v>0</v>
      </c>
      <c r="BH44" s="583">
        <f>титул!O25</f>
        <v>0</v>
      </c>
      <c r="BI44" s="581">
        <f>титул!P25</f>
        <v>0</v>
      </c>
      <c r="BJ44" s="581">
        <f>титул!Q25</f>
        <v>0</v>
      </c>
      <c r="BK44" s="584">
        <f>титул!R25</f>
        <v>0</v>
      </c>
      <c r="BL44" s="580">
        <f>титул!S25</f>
        <v>0</v>
      </c>
      <c r="BM44" s="581">
        <f>титул!T25</f>
        <v>0</v>
      </c>
      <c r="BN44" s="581">
        <f>титул!U25</f>
        <v>0</v>
      </c>
      <c r="BO44" s="581">
        <f>титул!V25</f>
        <v>0</v>
      </c>
      <c r="BP44" s="582">
        <f>титул!W25</f>
        <v>0</v>
      </c>
      <c r="BQ44" s="583">
        <f>титул!X25</f>
        <v>0</v>
      </c>
      <c r="BR44" s="581">
        <f>титул!Y25</f>
        <v>0</v>
      </c>
      <c r="BS44" s="581">
        <f>титул!Z25</f>
        <v>0</v>
      </c>
      <c r="BT44" s="584">
        <f>титул!AA25</f>
        <v>0</v>
      </c>
      <c r="BU44" s="580">
        <f>титул!AB25</f>
        <v>0</v>
      </c>
      <c r="BV44" s="581">
        <f>титул!AC25</f>
        <v>0</v>
      </c>
      <c r="BW44" s="581">
        <f>титул!AD25</f>
        <v>0</v>
      </c>
      <c r="BX44" s="582">
        <f>титул!AE25</f>
        <v>0</v>
      </c>
      <c r="BY44" s="583">
        <f>титул!AF25</f>
        <v>0</v>
      </c>
      <c r="BZ44" s="581">
        <f>титул!AG25</f>
        <v>0</v>
      </c>
      <c r="CA44" s="581">
        <f>титул!AH25</f>
        <v>0</v>
      </c>
      <c r="CB44" s="584">
        <f>титул!AI25</f>
        <v>0</v>
      </c>
      <c r="CC44" s="580">
        <f>титул!AJ25</f>
        <v>0</v>
      </c>
      <c r="CD44" s="581">
        <f>титул!AK25</f>
        <v>0</v>
      </c>
      <c r="CE44" s="581">
        <f>титул!AL25</f>
        <v>0</v>
      </c>
      <c r="CF44" s="581">
        <f>титул!AM25</f>
        <v>0</v>
      </c>
      <c r="CG44" s="582">
        <f>титул!AN25</f>
        <v>0</v>
      </c>
      <c r="CH44" s="583">
        <f>титул!AO25</f>
        <v>0</v>
      </c>
      <c r="CI44" s="581">
        <f>титул!AP25</f>
        <v>0</v>
      </c>
      <c r="CJ44" s="581">
        <f>титул!AQ25</f>
        <v>0</v>
      </c>
      <c r="CK44" s="584">
        <f>титул!AR25</f>
        <v>0</v>
      </c>
      <c r="CL44" s="580">
        <f>титул!AS25</f>
        <v>0</v>
      </c>
      <c r="CM44" s="581">
        <f>титул!AT25</f>
        <v>0</v>
      </c>
      <c r="CN44" s="581">
        <f>титул!AU25</f>
        <v>0</v>
      </c>
      <c r="CO44" s="581">
        <f>титул!AV25</f>
        <v>0</v>
      </c>
      <c r="CP44" s="582">
        <f>титул!AW25</f>
        <v>0</v>
      </c>
      <c r="CQ44" s="583">
        <f>титул!AX25</f>
        <v>0</v>
      </c>
      <c r="CR44" s="581">
        <f>титул!AY25</f>
        <v>0</v>
      </c>
      <c r="CS44" s="581">
        <f>титул!AZ25</f>
        <v>0</v>
      </c>
      <c r="CT44" s="582">
        <f>титул!BA25</f>
        <v>0</v>
      </c>
    </row>
    <row r="45" spans="2:98" x14ac:dyDescent="0.2">
      <c r="E45" s="39">
        <f>Розрахунок!CX4</f>
        <v>13</v>
      </c>
      <c r="F45" s="39">
        <f t="shared" si="1"/>
        <v>13</v>
      </c>
      <c r="G45" s="39">
        <v>7</v>
      </c>
      <c r="AM45" s="39" t="s">
        <v>439</v>
      </c>
    </row>
    <row r="46" spans="2:98" x14ac:dyDescent="0.2">
      <c r="E46" s="39">
        <f>Розрахунок!DE4</f>
        <v>14</v>
      </c>
      <c r="F46" s="39">
        <f t="shared" si="1"/>
        <v>14</v>
      </c>
      <c r="G46" s="39">
        <v>7</v>
      </c>
      <c r="AM46" s="39" t="s">
        <v>440</v>
      </c>
    </row>
    <row r="47" spans="2:98" x14ac:dyDescent="0.2">
      <c r="E47" s="39"/>
      <c r="F47" s="39">
        <f t="shared" si="1"/>
        <v>15</v>
      </c>
      <c r="G47" s="39"/>
      <c r="AM47" s="39" t="s">
        <v>441</v>
      </c>
    </row>
    <row r="48" spans="2:98" x14ac:dyDescent="0.2">
      <c r="E48" s="39"/>
      <c r="F48" s="39">
        <f t="shared" si="1"/>
        <v>16</v>
      </c>
      <c r="G48" s="39"/>
      <c r="AM48" s="39" t="s">
        <v>442</v>
      </c>
    </row>
    <row r="49" spans="5:39" x14ac:dyDescent="0.2">
      <c r="E49" s="39"/>
      <c r="F49" s="39">
        <f t="shared" si="1"/>
        <v>17</v>
      </c>
      <c r="G49" s="39"/>
      <c r="AM49" s="39" t="s">
        <v>443</v>
      </c>
    </row>
    <row r="50" spans="5:39" x14ac:dyDescent="0.2">
      <c r="E50" s="39"/>
      <c r="F50" s="39">
        <f t="shared" si="1"/>
        <v>18</v>
      </c>
      <c r="G50" s="39"/>
      <c r="AM50" s="39" t="s">
        <v>444</v>
      </c>
    </row>
    <row r="51" spans="5:39" x14ac:dyDescent="0.2">
      <c r="E51" s="39"/>
      <c r="F51" s="39">
        <f t="shared" si="1"/>
        <v>19</v>
      </c>
      <c r="G51" s="39"/>
      <c r="AM51" s="39" t="s">
        <v>445</v>
      </c>
    </row>
    <row r="52" spans="5:39" x14ac:dyDescent="0.2">
      <c r="E52" s="39"/>
      <c r="F52" s="39">
        <f t="shared" si="1"/>
        <v>20</v>
      </c>
      <c r="G52" s="39"/>
      <c r="AM52" s="39" t="s">
        <v>446</v>
      </c>
    </row>
    <row r="53" spans="5:39" x14ac:dyDescent="0.2">
      <c r="E53" s="39"/>
      <c r="F53" s="39">
        <f t="shared" si="1"/>
        <v>21</v>
      </c>
      <c r="G53" s="39"/>
      <c r="AM53" s="39" t="s">
        <v>447</v>
      </c>
    </row>
    <row r="54" spans="5:39" x14ac:dyDescent="0.2">
      <c r="AM54" s="39" t="s">
        <v>10</v>
      </c>
    </row>
    <row r="55" spans="5:39" x14ac:dyDescent="0.2">
      <c r="E55" s="899" t="s">
        <v>448</v>
      </c>
      <c r="F55" s="899"/>
      <c r="G55" s="899"/>
      <c r="H55" s="899"/>
      <c r="AM55" s="39" t="s">
        <v>449</v>
      </c>
    </row>
    <row r="56" spans="5:39" x14ac:dyDescent="0.2">
      <c r="E56" s="899" t="s">
        <v>450</v>
      </c>
      <c r="F56" s="899"/>
      <c r="G56" s="899" t="s">
        <v>451</v>
      </c>
      <c r="H56" s="899"/>
      <c r="AM56" s="39" t="s">
        <v>452</v>
      </c>
    </row>
    <row r="57" spans="5:39" x14ac:dyDescent="0.2">
      <c r="E57" s="900"/>
      <c r="F57" s="900"/>
      <c r="G57" s="900"/>
      <c r="H57" s="900"/>
      <c r="AM57" s="39" t="s">
        <v>453</v>
      </c>
    </row>
    <row r="58" spans="5:39" x14ac:dyDescent="0.2">
      <c r="AM58" s="39" t="s">
        <v>454</v>
      </c>
    </row>
    <row r="59" spans="5:39" ht="13.5" thickBot="1" x14ac:dyDescent="0.25">
      <c r="AM59" s="39" t="s">
        <v>455</v>
      </c>
    </row>
    <row r="60" spans="5:39" ht="13.5" thickBot="1" x14ac:dyDescent="0.25">
      <c r="E60" s="901" t="s">
        <v>456</v>
      </c>
      <c r="F60" s="902"/>
      <c r="G60" s="902"/>
      <c r="H60" s="902"/>
      <c r="I60" s="902"/>
      <c r="J60" s="902"/>
      <c r="K60" s="902"/>
      <c r="L60" s="902"/>
      <c r="M60" s="903" t="s">
        <v>457</v>
      </c>
      <c r="N60" s="906" t="s">
        <v>458</v>
      </c>
      <c r="AM60" s="39" t="s">
        <v>459</v>
      </c>
    </row>
    <row r="61" spans="5:39" x14ac:dyDescent="0.2">
      <c r="E61" s="909" t="s">
        <v>13</v>
      </c>
      <c r="F61" s="911" t="s">
        <v>460</v>
      </c>
      <c r="G61" s="909" t="s">
        <v>461</v>
      </c>
      <c r="H61" s="913"/>
      <c r="I61" s="909" t="s">
        <v>462</v>
      </c>
      <c r="J61" s="913"/>
      <c r="K61" s="909" t="s">
        <v>463</v>
      </c>
      <c r="L61" s="913"/>
      <c r="M61" s="904"/>
      <c r="N61" s="907"/>
      <c r="AM61" s="39" t="s">
        <v>464</v>
      </c>
    </row>
    <row r="62" spans="5:39" ht="13.5" thickBot="1" x14ac:dyDescent="0.25">
      <c r="E62" s="910"/>
      <c r="F62" s="912"/>
      <c r="G62" s="187" t="s">
        <v>465</v>
      </c>
      <c r="H62" s="188" t="s">
        <v>466</v>
      </c>
      <c r="I62" s="187" t="s">
        <v>465</v>
      </c>
      <c r="J62" s="188" t="s">
        <v>466</v>
      </c>
      <c r="K62" s="187" t="s">
        <v>465</v>
      </c>
      <c r="L62" s="188" t="s">
        <v>466</v>
      </c>
      <c r="M62" s="905"/>
      <c r="N62" s="908"/>
      <c r="AM62" s="39" t="s">
        <v>467</v>
      </c>
    </row>
    <row r="63" spans="5:39" x14ac:dyDescent="0.2">
      <c r="E63" s="203">
        <f>титул!E36</f>
        <v>1</v>
      </c>
      <c r="F63" s="138">
        <f>титул!S36</f>
        <v>49</v>
      </c>
      <c r="G63" s="191"/>
      <c r="H63" s="192"/>
      <c r="I63" s="191"/>
      <c r="J63" s="192"/>
      <c r="K63" s="191"/>
      <c r="L63" s="192"/>
      <c r="M63" s="193" t="str">
        <f>CONCATENATE(IF(OR(AND(H63&lt;&gt;"",G63&lt;&gt;"",H63&lt;=G63),AND(I63&lt;&gt;"",H63&lt;&gt;"",I63&lt;=H63),AND(J63&lt;&gt;"",I63&lt;&gt;"",J63&lt;=I63),AND(K63&lt;&gt;"",J63&lt;&gt;"",K63&lt;=J63),AND(L63&lt;&gt;"",K63&lt;&gt;"",L63&lt;=K63)),"Х",""),IF(OR(AND(OR(H63&lt;&gt;"",G63&lt;&gt;""),OR(H63="",G63="")),AND(OR(I63&lt;&gt;"",J63&lt;&gt;""),OR(I63="",J63="")),AND(OR(K63&lt;&gt;"",L63&lt;&gt;""),OR(K63="",L63=""))),"П",""),IF(N63&lt;&gt;F63,"Н",""))</f>
        <v>Н</v>
      </c>
      <c r="N63" s="194">
        <f>IF(OR(H63&lt;&gt;"",G63&lt;&gt;""), H63-G63+1, 0)+IF(OR(J63&lt;&gt;"",I63&lt;&gt;""), J63-I63+1, 0)+IF(OR(L63&lt;&gt;"",K63&lt;&gt;""), L63-K63+1, 0)</f>
        <v>0</v>
      </c>
      <c r="AM63" s="39" t="s">
        <v>468</v>
      </c>
    </row>
    <row r="64" spans="5:39" x14ac:dyDescent="0.2">
      <c r="E64" s="189">
        <f>титул!E37</f>
        <v>2</v>
      </c>
      <c r="F64" s="190">
        <f>титул!S37</f>
        <v>52</v>
      </c>
      <c r="G64" s="195"/>
      <c r="H64" s="196"/>
      <c r="I64" s="195"/>
      <c r="J64" s="196"/>
      <c r="K64" s="195"/>
      <c r="L64" s="196"/>
      <c r="M64" s="197" t="str">
        <f t="shared" ref="M64:M69" si="2">CONCATENATE(IF(OR(AND(H64&lt;&gt;"",G64&lt;&gt;"",H64&lt;=G64),AND(I64&lt;&gt;"",H64&lt;&gt;"",I64&lt;=H64),AND(J64&lt;&gt;"",I64&lt;&gt;"",J64&lt;=I64),AND(K64&lt;&gt;"",J64&lt;&gt;"",K64&lt;=J64),AND(L64&lt;&gt;"",K64&lt;&gt;"",L64&lt;=K64)),"Х",""),IF(OR(AND(OR(H64&lt;&gt;"",G64&lt;&gt;""),OR(H64="",G64="")),AND(OR(I64&lt;&gt;"",J64&lt;&gt;""),OR(I64="",J64="")),AND(OR(K64&lt;&gt;"",L64&lt;&gt;""),OR(K64="",L64=""))),"П",""),IF(N64&lt;&gt;F64,"Н",""))</f>
        <v>Н</v>
      </c>
      <c r="N64" s="198">
        <f t="shared" ref="N64:N69" si="3">IF(OR(H64&lt;&gt;"",G64&lt;&gt;""), H64-G64+1, 0)+IF(OR(J64&lt;&gt;"",I64&lt;&gt;""), J64-I64+1, 0)+IF(OR(L64&lt;&gt;"",K64&lt;&gt;""), L64-K64+1, 0)</f>
        <v>0</v>
      </c>
      <c r="AM64" s="39" t="s">
        <v>469</v>
      </c>
    </row>
    <row r="65" spans="5:39" x14ac:dyDescent="0.2">
      <c r="E65" s="189">
        <f>титул!E38</f>
        <v>3</v>
      </c>
      <c r="F65" s="190">
        <f>титул!S38</f>
        <v>52</v>
      </c>
      <c r="G65" s="195"/>
      <c r="H65" s="196"/>
      <c r="I65" s="195"/>
      <c r="J65" s="196"/>
      <c r="K65" s="195"/>
      <c r="L65" s="196"/>
      <c r="M65" s="197" t="str">
        <f t="shared" si="2"/>
        <v>Н</v>
      </c>
      <c r="N65" s="198">
        <f t="shared" si="3"/>
        <v>0</v>
      </c>
      <c r="AM65" s="39" t="s">
        <v>470</v>
      </c>
    </row>
    <row r="66" spans="5:39" x14ac:dyDescent="0.2">
      <c r="E66" s="189">
        <f>титул!E39</f>
        <v>4</v>
      </c>
      <c r="F66" s="190">
        <f>титул!S39</f>
        <v>43</v>
      </c>
      <c r="G66" s="195"/>
      <c r="H66" s="196"/>
      <c r="I66" s="195"/>
      <c r="J66" s="196"/>
      <c r="K66" s="195"/>
      <c r="L66" s="196"/>
      <c r="M66" s="197" t="str">
        <f t="shared" si="2"/>
        <v>Н</v>
      </c>
      <c r="N66" s="198">
        <f t="shared" si="3"/>
        <v>0</v>
      </c>
      <c r="AM66" s="39" t="s">
        <v>471</v>
      </c>
    </row>
    <row r="67" spans="5:39" x14ac:dyDescent="0.2">
      <c r="E67" s="189">
        <f>титул!E40</f>
        <v>5</v>
      </c>
      <c r="F67" s="190">
        <f>титул!S40</f>
        <v>0</v>
      </c>
      <c r="G67" s="195"/>
      <c r="H67" s="196"/>
      <c r="I67" s="195"/>
      <c r="J67" s="196"/>
      <c r="K67" s="195"/>
      <c r="L67" s="196"/>
      <c r="M67" s="197" t="str">
        <f t="shared" si="2"/>
        <v/>
      </c>
      <c r="N67" s="198">
        <f t="shared" si="3"/>
        <v>0</v>
      </c>
      <c r="AM67" s="39" t="s">
        <v>472</v>
      </c>
    </row>
    <row r="68" spans="5:39" x14ac:dyDescent="0.2">
      <c r="E68" s="189">
        <f>титул!E41</f>
        <v>6</v>
      </c>
      <c r="F68" s="190">
        <f>титул!S41</f>
        <v>0</v>
      </c>
      <c r="G68" s="195"/>
      <c r="H68" s="196"/>
      <c r="I68" s="195"/>
      <c r="J68" s="196"/>
      <c r="K68" s="195"/>
      <c r="L68" s="196"/>
      <c r="M68" s="197" t="str">
        <f t="shared" si="2"/>
        <v/>
      </c>
      <c r="N68" s="198">
        <f t="shared" si="3"/>
        <v>0</v>
      </c>
      <c r="AM68" s="39" t="s">
        <v>473</v>
      </c>
    </row>
    <row r="69" spans="5:39" ht="13.5" thickBot="1" x14ac:dyDescent="0.25">
      <c r="E69" s="204">
        <f>титул!E42</f>
        <v>7</v>
      </c>
      <c r="F69" s="205">
        <f>титул!S42</f>
        <v>0</v>
      </c>
      <c r="G69" s="199"/>
      <c r="H69" s="200"/>
      <c r="I69" s="199"/>
      <c r="J69" s="200"/>
      <c r="K69" s="199"/>
      <c r="L69" s="200"/>
      <c r="M69" s="201" t="str">
        <f t="shared" si="2"/>
        <v/>
      </c>
      <c r="N69" s="202">
        <f t="shared" si="3"/>
        <v>0</v>
      </c>
      <c r="AM69" s="39" t="s">
        <v>474</v>
      </c>
    </row>
    <row r="70" spans="5:39" x14ac:dyDescent="0.2">
      <c r="AM70" s="39" t="s">
        <v>475</v>
      </c>
    </row>
    <row r="71" spans="5:39" x14ac:dyDescent="0.2">
      <c r="AM71" s="39" t="s">
        <v>476</v>
      </c>
    </row>
    <row r="72" spans="5:39" x14ac:dyDescent="0.2">
      <c r="AM72" s="39" t="s">
        <v>477</v>
      </c>
    </row>
    <row r="73" spans="5:39" x14ac:dyDescent="0.2">
      <c r="AM73" s="39" t="s">
        <v>478</v>
      </c>
    </row>
    <row r="74" spans="5:39" x14ac:dyDescent="0.2">
      <c r="AM74" s="39" t="s">
        <v>479</v>
      </c>
    </row>
    <row r="75" spans="5:39" x14ac:dyDescent="0.2">
      <c r="AM75" s="39" t="s">
        <v>480</v>
      </c>
    </row>
    <row r="76" spans="5:39" x14ac:dyDescent="0.2">
      <c r="AM76" s="39" t="s">
        <v>481</v>
      </c>
    </row>
    <row r="77" spans="5:39" x14ac:dyDescent="0.2">
      <c r="AM77" s="39" t="s">
        <v>482</v>
      </c>
    </row>
    <row r="78" spans="5:39" x14ac:dyDescent="0.2">
      <c r="AM78" s="39" t="s">
        <v>483</v>
      </c>
    </row>
    <row r="79" spans="5:39" x14ac:dyDescent="0.2">
      <c r="AM79" s="39" t="s">
        <v>484</v>
      </c>
    </row>
    <row r="80" spans="5:39" x14ac:dyDescent="0.2">
      <c r="AM80" s="39" t="s">
        <v>485</v>
      </c>
    </row>
    <row r="81" spans="39:39" x14ac:dyDescent="0.2">
      <c r="AM81" s="39" t="s">
        <v>486</v>
      </c>
    </row>
    <row r="82" spans="39:39" x14ac:dyDescent="0.2">
      <c r="AM82" s="39" t="s">
        <v>487</v>
      </c>
    </row>
    <row r="83" spans="39:39" x14ac:dyDescent="0.2">
      <c r="AM83" s="39" t="s">
        <v>488</v>
      </c>
    </row>
    <row r="84" spans="39:39" x14ac:dyDescent="0.2">
      <c r="AM84" s="39" t="s">
        <v>489</v>
      </c>
    </row>
    <row r="85" spans="39:39" x14ac:dyDescent="0.2">
      <c r="AM85" s="39" t="s">
        <v>490</v>
      </c>
    </row>
    <row r="86" spans="39:39" x14ac:dyDescent="0.2">
      <c r="AM86" s="39" t="s">
        <v>491</v>
      </c>
    </row>
    <row r="87" spans="39:39" x14ac:dyDescent="0.2">
      <c r="AM87" s="39" t="s">
        <v>492</v>
      </c>
    </row>
    <row r="88" spans="39:39" x14ac:dyDescent="0.2">
      <c r="AM88" s="39" t="s">
        <v>493</v>
      </c>
    </row>
    <row r="89" spans="39:39" x14ac:dyDescent="0.2">
      <c r="AM89" s="39" t="s">
        <v>494</v>
      </c>
    </row>
    <row r="90" spans="39:39" x14ac:dyDescent="0.2">
      <c r="AM90" s="39" t="s">
        <v>495</v>
      </c>
    </row>
    <row r="91" spans="39:39" x14ac:dyDescent="0.2">
      <c r="AM91" s="39" t="s">
        <v>496</v>
      </c>
    </row>
  </sheetData>
  <sheetProtection algorithmName="SHA-512" hashValue="jQHiHyAb3DnoEkEialA7NTmGHXPy+MJROpY3RHCAggbfNBjYiOocBmPnPt2RCjx9viYXiPoG5ayzPnvj6uHJkg==" saltValue="ssuAwfbHvDaGh/YRXzkOjw==" spinCount="100000" sheet="1" objects="1" scenarios="1" formatCells="0" formatColumns="0" formatRows="0"/>
  <mergeCells count="70">
    <mergeCell ref="P21:Q21"/>
    <mergeCell ref="J27:K27"/>
    <mergeCell ref="J28:K28"/>
    <mergeCell ref="P22:Q22"/>
    <mergeCell ref="P24:Q24"/>
    <mergeCell ref="P25:Q25"/>
    <mergeCell ref="P26:Q26"/>
    <mergeCell ref="P27:Q27"/>
    <mergeCell ref="P28:Q28"/>
    <mergeCell ref="P23:Q23"/>
    <mergeCell ref="BH2:BK2"/>
    <mergeCell ref="AT2:AT4"/>
    <mergeCell ref="AU2:AX2"/>
    <mergeCell ref="AY2:BB2"/>
    <mergeCell ref="BC2:BG2"/>
    <mergeCell ref="CL2:CP2"/>
    <mergeCell ref="CQ2:CT2"/>
    <mergeCell ref="BL2:BP2"/>
    <mergeCell ref="BQ2:BT2"/>
    <mergeCell ref="BU2:BX2"/>
    <mergeCell ref="BY2:CB2"/>
    <mergeCell ref="CC2:CG2"/>
    <mergeCell ref="CH2:CK2"/>
    <mergeCell ref="E57:F57"/>
    <mergeCell ref="G57:H57"/>
    <mergeCell ref="E60:L60"/>
    <mergeCell ref="M60:M62"/>
    <mergeCell ref="N60:N62"/>
    <mergeCell ref="E61:E62"/>
    <mergeCell ref="F61:F62"/>
    <mergeCell ref="G61:H61"/>
    <mergeCell ref="I61:J61"/>
    <mergeCell ref="K61:L61"/>
    <mergeCell ref="E27:G27"/>
    <mergeCell ref="E28:G28"/>
    <mergeCell ref="E55:H55"/>
    <mergeCell ref="E56:F56"/>
    <mergeCell ref="G56:H56"/>
    <mergeCell ref="AT28:AT29"/>
    <mergeCell ref="AT31:AT32"/>
    <mergeCell ref="AT13:AT14"/>
    <mergeCell ref="AT16:AT17"/>
    <mergeCell ref="AT19:AT20"/>
    <mergeCell ref="AT22:AT23"/>
    <mergeCell ref="AT25:AT26"/>
    <mergeCell ref="BQ35:BT35"/>
    <mergeCell ref="BU35:BX35"/>
    <mergeCell ref="BY35:CB35"/>
    <mergeCell ref="CC35:CG35"/>
    <mergeCell ref="AT35:AT37"/>
    <mergeCell ref="AU35:AX35"/>
    <mergeCell ref="AY35:BB35"/>
    <mergeCell ref="BC35:BG35"/>
    <mergeCell ref="BH35:BK35"/>
    <mergeCell ref="CH35:CK35"/>
    <mergeCell ref="CL35:CP35"/>
    <mergeCell ref="CQ35:CT35"/>
    <mergeCell ref="AU36:AX36"/>
    <mergeCell ref="AY36:BB36"/>
    <mergeCell ref="BC36:BG36"/>
    <mergeCell ref="BH36:BK36"/>
    <mergeCell ref="BL36:BP36"/>
    <mergeCell ref="BQ36:BT36"/>
    <mergeCell ref="BU36:BX36"/>
    <mergeCell ref="BY36:CB36"/>
    <mergeCell ref="CC36:CG36"/>
    <mergeCell ref="CH36:CK36"/>
    <mergeCell ref="CL36:CP36"/>
    <mergeCell ref="CQ36:CT36"/>
    <mergeCell ref="BL35:BP35"/>
  </mergeCells>
  <dataValidations disablePrompts="1" count="1">
    <dataValidation type="whole" allowBlank="1" showInputMessage="1" showErrorMessage="1" sqref="G63:L69">
      <formula1>1</formula1>
      <formula2>52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68675F0C-DC22-4A11-9580-CD171B57E378}">
            <xm:f>RIGHT(B2,LEN("ВАКАНТНА КАФЕДРА"))="ВАКАНТНА КАФЕДРА"</xm:f>
            <xm:f>"ВАКАНТНА КАФЕДРА"</xm:f>
            <x14:dxf>
              <fill>
                <patternFill>
                  <bgColor rgb="FFFFC000"/>
                </patternFill>
              </fill>
            </x14:dxf>
          </x14:cfRule>
          <xm:sqref>B2:B43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</vt:lpstr>
      <vt:lpstr>ПЛАН</vt:lpstr>
      <vt:lpstr>Розрахунок</vt:lpstr>
      <vt:lpstr>Довідники</vt:lpstr>
      <vt:lpstr>ПЛАН!Область_печати</vt:lpstr>
      <vt:lpstr>титул!Область_печати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Serhii Maltsev</dc:creator>
  <cp:keywords/>
  <dc:description/>
  <cp:lastModifiedBy>user</cp:lastModifiedBy>
  <cp:revision/>
  <dcterms:created xsi:type="dcterms:W3CDTF">2012-08-28T12:47:40Z</dcterms:created>
  <dcterms:modified xsi:type="dcterms:W3CDTF">2025-06-30T12:16:04Z</dcterms:modified>
  <cp:category/>
  <cp:contentStatus/>
</cp:coreProperties>
</file>